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pivotCache/pivotCacheDefinition5.xml" ContentType="application/vnd.openxmlformats-officedocument.spreadsheetml.pivotCacheDefinition+xml"/>
  <Override PartName="/xl/pivotCache/pivotCacheRecords5.xml" ContentType="application/vnd.openxmlformats-officedocument.spreadsheetml.pivotCacheRecords+xml"/>
  <Override PartName="/xl/pivotCache/pivotCacheDefinition6.xml" ContentType="application/vnd.openxmlformats-officedocument.spreadsheetml.pivotCacheDefinition+xml"/>
  <Override PartName="/xl/pivotCache/pivotCacheRecords6.xml" ContentType="application/vnd.openxmlformats-officedocument.spreadsheetml.pivotCacheRecords+xml"/>
  <Override PartName="/xl/pivotCache/pivotCacheDefinition7.xml" ContentType="application/vnd.openxmlformats-officedocument.spreadsheetml.pivotCacheDefinition+xml"/>
  <Override PartName="/xl/pivotCache/pivotCacheRecords7.xml" ContentType="application/vnd.openxmlformats-officedocument.spreadsheetml.pivotCacheRecords+xml"/>
  <Override PartName="/xl/pivotCache/pivotCacheDefinition8.xml" ContentType="application/vnd.openxmlformats-officedocument.spreadsheetml.pivotCacheDefinition+xml"/>
  <Override PartName="/xl/pivotCache/pivotCacheRecords8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30026"/>
  <workbookPr codeName="ThisWorkbook" hidePivotFieldList="1"/>
  <mc:AlternateContent xmlns:mc="http://schemas.openxmlformats.org/markup-compatibility/2006">
    <mc:Choice Requires="x15">
      <x15ac:absPath xmlns:x15ac="http://schemas.microsoft.com/office/spreadsheetml/2010/11/ac" url="https://sjschools-my.sharepoint.com/personal/e014212_stjohns_k12_fl_us/Documents/Documents/Desktop/Amendments/"/>
    </mc:Choice>
  </mc:AlternateContent>
  <xr:revisionPtr revIDLastSave="3" documentId="8_{57F69118-56A3-4CDC-A505-0CD31E0E2459}" xr6:coauthVersionLast="47" xr6:coauthVersionMax="47" xr10:uidLastSave="{2EC717A4-134D-47B9-8697-2A3DCEDBF048}"/>
  <bookViews>
    <workbookView xWindow="28680" yWindow="-120" windowWidth="29040" windowHeight="15720" xr2:uid="{AC1B8F0D-09BC-4FFE-8C63-FB85C6F0C01D}"/>
  </bookViews>
  <sheets>
    <sheet name="REVENUE" sheetId="2" r:id="rId1"/>
    <sheet name="APPROPRIATIONS" sheetId="114" r:id="rId2"/>
    <sheet name="Revenue-Detail" sheetId="78" r:id="rId3"/>
    <sheet name="INCREASE(DECREASE)" sheetId="74" r:id="rId4"/>
    <sheet name="MOVEMENT" sheetId="69" r:id="rId5"/>
    <sheet name="GL5022" sheetId="760" r:id="rId6"/>
    <sheet name="GL5001" sheetId="785" r:id="rId7"/>
    <sheet name="Func Obj PVT" sheetId="786" r:id="rId8"/>
    <sheet name="New RV" sheetId="761" r:id="rId9"/>
    <sheet name="Rent PVT" sheetId="774" r:id="rId10"/>
    <sheet name="Rent" sheetId="762" r:id="rId11"/>
    <sheet name="Misc PVT" sheetId="773" r:id="rId12"/>
    <sheet name="Misc" sheetId="763" r:id="rId13"/>
    <sheet name="Donation PVT" sheetId="772" r:id="rId14"/>
    <sheet name="Donations" sheetId="764" r:id="rId15"/>
    <sheet name="Camps PVT" sheetId="777" r:id="rId16"/>
    <sheet name="Camps" sheetId="775" r:id="rId17"/>
    <sheet name="PVT Childcare" sheetId="779" r:id="rId18"/>
    <sheet name="Childcare" sheetId="778" r:id="rId19"/>
    <sheet name="X Func PVT" sheetId="783" r:id="rId20"/>
    <sheet name="X Func" sheetId="780" r:id="rId21"/>
    <sheet name="Reserve" sheetId="781" r:id="rId22"/>
  </sheets>
  <definedNames>
    <definedName name="_xlnm._FilterDatabase" localSheetId="16" hidden="1">Camps!$A$5:$R$26</definedName>
    <definedName name="_xlnm._FilterDatabase" localSheetId="18" hidden="1">Childcare!$A$5:$R$42</definedName>
    <definedName name="_xlnm._FilterDatabase" localSheetId="14" hidden="1">Donations!$A$5:$R$11</definedName>
    <definedName name="_xlnm._FilterDatabase" localSheetId="6" hidden="1">'GL5001'!$A$5:$M$7931</definedName>
    <definedName name="_xlnm._FilterDatabase" localSheetId="5" hidden="1">'GL5022'!$A$5:$R$2318</definedName>
    <definedName name="_xlnm._FilterDatabase" localSheetId="3" hidden="1">'INCREASE(DECREASE)'!$A$1:$Y$1</definedName>
    <definedName name="_xlnm._FilterDatabase" localSheetId="12" hidden="1">Misc!$A$5:$R$140</definedName>
    <definedName name="_xlnm._FilterDatabase" localSheetId="4" hidden="1">MOVEMENT!$A$1:$W$1</definedName>
    <definedName name="_xlnm._FilterDatabase" localSheetId="8" hidden="1">'New RV'!$A$5:$R$639</definedName>
    <definedName name="_xlnm._FilterDatabase" localSheetId="10" hidden="1">Rent!$A$5:$R$409</definedName>
    <definedName name="_xlnm._FilterDatabase" localSheetId="21" hidden="1">Reserve!$A$5:$R$24</definedName>
    <definedName name="_xlnm._FilterDatabase" localSheetId="0" hidden="1">REVENUE!$A$2:$J$7</definedName>
    <definedName name="_xlnm._FilterDatabase" localSheetId="2" hidden="1">'Revenue-Detail'!$A$1:$C$381</definedName>
    <definedName name="_xlnm._FilterDatabase" localSheetId="20" hidden="1">'X Func'!$A$5:$R$1645</definedName>
    <definedName name="OBJECT" localSheetId="3">'INCREASE(DECREASE)'!$W:$W</definedName>
    <definedName name="OBJECT" localSheetId="4">MOVEMENT!$W:$W</definedName>
    <definedName name="OBJECT">#REF!</definedName>
    <definedName name="_xlnm.Print_Area" localSheetId="1">APPROPRIATIONS!$A$1:$H$31</definedName>
    <definedName name="_xlnm.Print_Area" localSheetId="3">'INCREASE(DECREASE)'!$A$1:$W$253</definedName>
    <definedName name="_xlnm.Print_Area" localSheetId="0">REVENUE!$E$1:$J$143</definedName>
    <definedName name="_xlnm.Print_Titles" localSheetId="1">APPROPRIATIONS!$1:$2</definedName>
    <definedName name="_xlnm.Print_Titles" localSheetId="3">'INCREASE(DECREASE)'!$1:$1</definedName>
    <definedName name="_xlnm.Print_Titles" localSheetId="4">MOVEMENT!$1:$1</definedName>
    <definedName name="_xlnm.Print_Titles" localSheetId="0">REVENUE!$1:$2</definedName>
  </definedNames>
  <calcPr calcId="191029"/>
  <pivotCaches>
    <pivotCache cacheId="12" r:id="rId23"/>
    <pivotCache cacheId="13" r:id="rId24"/>
    <pivotCache cacheId="14" r:id="rId25"/>
    <pivotCache cacheId="15" r:id="rId26"/>
    <pivotCache cacheId="16" r:id="rId27"/>
    <pivotCache cacheId="17" r:id="rId28"/>
    <pivotCache cacheId="18" r:id="rId29"/>
    <pivotCache cacheId="19" r:id="rId30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M24" i="781" l="1"/>
  <c r="M23" i="781"/>
  <c r="M22" i="781"/>
  <c r="M21" i="781"/>
  <c r="M20" i="781"/>
  <c r="M19" i="781"/>
  <c r="M18" i="781"/>
  <c r="M17" i="781"/>
  <c r="M16" i="781"/>
  <c r="M15" i="781"/>
  <c r="M14" i="781"/>
  <c r="M13" i="781"/>
  <c r="M12" i="781"/>
  <c r="M11" i="781"/>
  <c r="M10" i="781"/>
  <c r="M9" i="781"/>
  <c r="M8" i="781"/>
  <c r="M7" i="781"/>
  <c r="M6" i="781"/>
  <c r="L4" i="781"/>
  <c r="K4" i="781"/>
  <c r="M1645" i="780"/>
  <c r="M1644" i="780"/>
  <c r="M1643" i="780"/>
  <c r="M1642" i="780"/>
  <c r="M1641" i="780"/>
  <c r="M1640" i="780"/>
  <c r="M1639" i="780"/>
  <c r="M1638" i="780"/>
  <c r="M1637" i="780"/>
  <c r="M1636" i="780"/>
  <c r="M1635" i="780"/>
  <c r="M1634" i="780"/>
  <c r="M1633" i="780"/>
  <c r="M1632" i="780"/>
  <c r="M1631" i="780"/>
  <c r="M1630" i="780"/>
  <c r="M1629" i="780"/>
  <c r="M1628" i="780"/>
  <c r="M1627" i="780"/>
  <c r="M1626" i="780"/>
  <c r="M1625" i="780"/>
  <c r="M1624" i="780"/>
  <c r="M1623" i="780"/>
  <c r="M1622" i="780"/>
  <c r="M1621" i="780"/>
  <c r="M1620" i="780"/>
  <c r="M1619" i="780"/>
  <c r="M1618" i="780"/>
  <c r="M1617" i="780"/>
  <c r="M1616" i="780"/>
  <c r="M1615" i="780"/>
  <c r="M1614" i="780"/>
  <c r="M1613" i="780"/>
  <c r="M1612" i="780"/>
  <c r="M1611" i="780"/>
  <c r="M1610" i="780"/>
  <c r="M1609" i="780"/>
  <c r="M1608" i="780"/>
  <c r="M1607" i="780"/>
  <c r="M1606" i="780"/>
  <c r="M1605" i="780"/>
  <c r="M1604" i="780"/>
  <c r="M1603" i="780"/>
  <c r="M1602" i="780"/>
  <c r="M1601" i="780"/>
  <c r="M1600" i="780"/>
  <c r="M1599" i="780"/>
  <c r="M1598" i="780"/>
  <c r="M1597" i="780"/>
  <c r="M1596" i="780"/>
  <c r="M1595" i="780"/>
  <c r="M1594" i="780"/>
  <c r="M1593" i="780"/>
  <c r="M1592" i="780"/>
  <c r="M1591" i="780"/>
  <c r="M1590" i="780"/>
  <c r="M1589" i="780"/>
  <c r="M1588" i="780"/>
  <c r="M1587" i="780"/>
  <c r="M1586" i="780"/>
  <c r="M1585" i="780"/>
  <c r="M1584" i="780"/>
  <c r="M1583" i="780"/>
  <c r="M1582" i="780"/>
  <c r="M1581" i="780"/>
  <c r="M1580" i="780"/>
  <c r="M1579" i="780"/>
  <c r="M1578" i="780"/>
  <c r="M1577" i="780"/>
  <c r="M1576" i="780"/>
  <c r="M1575" i="780"/>
  <c r="M1574" i="780"/>
  <c r="M1573" i="780"/>
  <c r="M1572" i="780"/>
  <c r="M1571" i="780"/>
  <c r="M1570" i="780"/>
  <c r="M1569" i="780"/>
  <c r="M1568" i="780"/>
  <c r="M1567" i="780"/>
  <c r="M1566" i="780"/>
  <c r="M1565" i="780"/>
  <c r="M1564" i="780"/>
  <c r="M1563" i="780"/>
  <c r="M1562" i="780"/>
  <c r="M1561" i="780"/>
  <c r="M1560" i="780"/>
  <c r="M1559" i="780"/>
  <c r="M1558" i="780"/>
  <c r="M1557" i="780"/>
  <c r="M1556" i="780"/>
  <c r="M1555" i="780"/>
  <c r="M1554" i="780"/>
  <c r="M1553" i="780"/>
  <c r="M1552" i="780"/>
  <c r="M1551" i="780"/>
  <c r="M1550" i="780"/>
  <c r="M1549" i="780"/>
  <c r="M1548" i="780"/>
  <c r="M1547" i="780"/>
  <c r="M1546" i="780"/>
  <c r="M1545" i="780"/>
  <c r="M1544" i="780"/>
  <c r="M1543" i="780"/>
  <c r="M1542" i="780"/>
  <c r="M1541" i="780"/>
  <c r="M1540" i="780"/>
  <c r="M1539" i="780"/>
  <c r="M1538" i="780"/>
  <c r="M1537" i="780"/>
  <c r="M1536" i="780"/>
  <c r="M1535" i="780"/>
  <c r="M1534" i="780"/>
  <c r="M1533" i="780"/>
  <c r="M1532" i="780"/>
  <c r="M1531" i="780"/>
  <c r="M1530" i="780"/>
  <c r="M1529" i="780"/>
  <c r="M1528" i="780"/>
  <c r="M1527" i="780"/>
  <c r="M1526" i="780"/>
  <c r="M1525" i="780"/>
  <c r="M1524" i="780"/>
  <c r="M1523" i="780"/>
  <c r="M1522" i="780"/>
  <c r="M1521" i="780"/>
  <c r="M1520" i="780"/>
  <c r="M1519" i="780"/>
  <c r="M1518" i="780"/>
  <c r="M1517" i="780"/>
  <c r="M1516" i="780"/>
  <c r="M1515" i="780"/>
  <c r="M1514" i="780"/>
  <c r="M1513" i="780"/>
  <c r="M1512" i="780"/>
  <c r="M1511" i="780"/>
  <c r="M1510" i="780"/>
  <c r="M1509" i="780"/>
  <c r="M1508" i="780"/>
  <c r="M1507" i="780"/>
  <c r="M1506" i="780"/>
  <c r="M1505" i="780"/>
  <c r="M1504" i="780"/>
  <c r="M1503" i="780"/>
  <c r="M1502" i="780"/>
  <c r="M1501" i="780"/>
  <c r="M1500" i="780"/>
  <c r="M1499" i="780"/>
  <c r="M1498" i="780"/>
  <c r="M1497" i="780"/>
  <c r="M1496" i="780"/>
  <c r="M1495" i="780"/>
  <c r="M1494" i="780"/>
  <c r="M1493" i="780"/>
  <c r="M1492" i="780"/>
  <c r="M1491" i="780"/>
  <c r="M1490" i="780"/>
  <c r="M1489" i="780"/>
  <c r="M1488" i="780"/>
  <c r="M1487" i="780"/>
  <c r="M1486" i="780"/>
  <c r="M1485" i="780"/>
  <c r="M1484" i="780"/>
  <c r="M1483" i="780"/>
  <c r="M1482" i="780"/>
  <c r="M1481" i="780"/>
  <c r="M1480" i="780"/>
  <c r="M1479" i="780"/>
  <c r="M1478" i="780"/>
  <c r="M1477" i="780"/>
  <c r="M1476" i="780"/>
  <c r="M1475" i="780"/>
  <c r="M1474" i="780"/>
  <c r="M1473" i="780"/>
  <c r="M1472" i="780"/>
  <c r="M1471" i="780"/>
  <c r="M1470" i="780"/>
  <c r="M1469" i="780"/>
  <c r="M1468" i="780"/>
  <c r="M1467" i="780"/>
  <c r="M1466" i="780"/>
  <c r="M1465" i="780"/>
  <c r="M1464" i="780"/>
  <c r="M1463" i="780"/>
  <c r="M1462" i="780"/>
  <c r="M1461" i="780"/>
  <c r="M1460" i="780"/>
  <c r="M1459" i="780"/>
  <c r="M1458" i="780"/>
  <c r="M1457" i="780"/>
  <c r="M1456" i="780"/>
  <c r="M1455" i="780"/>
  <c r="M1454" i="780"/>
  <c r="M1453" i="780"/>
  <c r="M1452" i="780"/>
  <c r="M1451" i="780"/>
  <c r="M1450" i="780"/>
  <c r="M1449" i="780"/>
  <c r="M1448" i="780"/>
  <c r="M1447" i="780"/>
  <c r="M1446" i="780"/>
  <c r="M1445" i="780"/>
  <c r="M1444" i="780"/>
  <c r="M1443" i="780"/>
  <c r="M1442" i="780"/>
  <c r="M1441" i="780"/>
  <c r="M1440" i="780"/>
  <c r="M1439" i="780"/>
  <c r="M1438" i="780"/>
  <c r="M1437" i="780"/>
  <c r="M1436" i="780"/>
  <c r="M1435" i="780"/>
  <c r="M1434" i="780"/>
  <c r="M1433" i="780"/>
  <c r="M1432" i="780"/>
  <c r="M1431" i="780"/>
  <c r="M1430" i="780"/>
  <c r="M1429" i="780"/>
  <c r="M1428" i="780"/>
  <c r="M1427" i="780"/>
  <c r="M1426" i="780"/>
  <c r="M1425" i="780"/>
  <c r="M1424" i="780"/>
  <c r="M1423" i="780"/>
  <c r="M1422" i="780"/>
  <c r="M1421" i="780"/>
  <c r="M1420" i="780"/>
  <c r="M1419" i="780"/>
  <c r="M1418" i="780"/>
  <c r="M1417" i="780"/>
  <c r="M1416" i="780"/>
  <c r="M1415" i="780"/>
  <c r="M1414" i="780"/>
  <c r="M1413" i="780"/>
  <c r="M1412" i="780"/>
  <c r="M1411" i="780"/>
  <c r="M1410" i="780"/>
  <c r="M1409" i="780"/>
  <c r="M1408" i="780"/>
  <c r="M1407" i="780"/>
  <c r="M1406" i="780"/>
  <c r="M1405" i="780"/>
  <c r="M1404" i="780"/>
  <c r="M1403" i="780"/>
  <c r="M1402" i="780"/>
  <c r="M1401" i="780"/>
  <c r="M1400" i="780"/>
  <c r="M1399" i="780"/>
  <c r="M1398" i="780"/>
  <c r="M1397" i="780"/>
  <c r="M1396" i="780"/>
  <c r="M1395" i="780"/>
  <c r="M1394" i="780"/>
  <c r="M1393" i="780"/>
  <c r="M1392" i="780"/>
  <c r="M1391" i="780"/>
  <c r="M1390" i="780"/>
  <c r="M1389" i="780"/>
  <c r="M1388" i="780"/>
  <c r="M1387" i="780"/>
  <c r="M1386" i="780"/>
  <c r="M1385" i="780"/>
  <c r="M1384" i="780"/>
  <c r="M1383" i="780"/>
  <c r="M1382" i="780"/>
  <c r="M1381" i="780"/>
  <c r="M1380" i="780"/>
  <c r="M1379" i="780"/>
  <c r="M1378" i="780"/>
  <c r="M1377" i="780"/>
  <c r="M1376" i="780"/>
  <c r="M1375" i="780"/>
  <c r="M1374" i="780"/>
  <c r="M1373" i="780"/>
  <c r="M1372" i="780"/>
  <c r="M1371" i="780"/>
  <c r="M1370" i="780"/>
  <c r="M1369" i="780"/>
  <c r="M1368" i="780"/>
  <c r="M1367" i="780"/>
  <c r="M1366" i="780"/>
  <c r="M1365" i="780"/>
  <c r="M1364" i="780"/>
  <c r="M1363" i="780"/>
  <c r="M1362" i="780"/>
  <c r="M1361" i="780"/>
  <c r="M1360" i="780"/>
  <c r="M1359" i="780"/>
  <c r="M1358" i="780"/>
  <c r="M1357" i="780"/>
  <c r="M1356" i="780"/>
  <c r="M1355" i="780"/>
  <c r="M1354" i="780"/>
  <c r="M1353" i="780"/>
  <c r="M1352" i="780"/>
  <c r="M1351" i="780"/>
  <c r="M1350" i="780"/>
  <c r="M1349" i="780"/>
  <c r="M1348" i="780"/>
  <c r="M1347" i="780"/>
  <c r="M1346" i="780"/>
  <c r="M1345" i="780"/>
  <c r="M1344" i="780"/>
  <c r="M1343" i="780"/>
  <c r="M1342" i="780"/>
  <c r="M1341" i="780"/>
  <c r="M1340" i="780"/>
  <c r="M1339" i="780"/>
  <c r="M1338" i="780"/>
  <c r="M1337" i="780"/>
  <c r="M1336" i="780"/>
  <c r="M1335" i="780"/>
  <c r="M1334" i="780"/>
  <c r="M1333" i="780"/>
  <c r="M1332" i="780"/>
  <c r="M1331" i="780"/>
  <c r="M1330" i="780"/>
  <c r="M1329" i="780"/>
  <c r="M1328" i="780"/>
  <c r="M1327" i="780"/>
  <c r="M1326" i="780"/>
  <c r="M1325" i="780"/>
  <c r="M1324" i="780"/>
  <c r="M1323" i="780"/>
  <c r="M1322" i="780"/>
  <c r="M1321" i="780"/>
  <c r="M1320" i="780"/>
  <c r="M1319" i="780"/>
  <c r="M1318" i="780"/>
  <c r="M1317" i="780"/>
  <c r="M1316" i="780"/>
  <c r="M1315" i="780"/>
  <c r="M1314" i="780"/>
  <c r="M1313" i="780"/>
  <c r="M1312" i="780"/>
  <c r="M1311" i="780"/>
  <c r="M1310" i="780"/>
  <c r="M1309" i="780"/>
  <c r="M1308" i="780"/>
  <c r="M1307" i="780"/>
  <c r="M1306" i="780"/>
  <c r="M1305" i="780"/>
  <c r="M1304" i="780"/>
  <c r="M1303" i="780"/>
  <c r="M1302" i="780"/>
  <c r="M1301" i="780"/>
  <c r="M1300" i="780"/>
  <c r="M1299" i="780"/>
  <c r="M1298" i="780"/>
  <c r="M1297" i="780"/>
  <c r="M1296" i="780"/>
  <c r="M1295" i="780"/>
  <c r="M1294" i="780"/>
  <c r="M1293" i="780"/>
  <c r="M1292" i="780"/>
  <c r="M1291" i="780"/>
  <c r="M1290" i="780"/>
  <c r="M1289" i="780"/>
  <c r="M1288" i="780"/>
  <c r="M1287" i="780"/>
  <c r="M1286" i="780"/>
  <c r="M1285" i="780"/>
  <c r="M1284" i="780"/>
  <c r="M1283" i="780"/>
  <c r="M1282" i="780"/>
  <c r="M1281" i="780"/>
  <c r="M1280" i="780"/>
  <c r="M1279" i="780"/>
  <c r="M1278" i="780"/>
  <c r="M1277" i="780"/>
  <c r="M1276" i="780"/>
  <c r="M1275" i="780"/>
  <c r="M1274" i="780"/>
  <c r="M1273" i="780"/>
  <c r="M1272" i="780"/>
  <c r="M1271" i="780"/>
  <c r="M1270" i="780"/>
  <c r="M1269" i="780"/>
  <c r="M1268" i="780"/>
  <c r="M1267" i="780"/>
  <c r="M1266" i="780"/>
  <c r="M1265" i="780"/>
  <c r="M1264" i="780"/>
  <c r="M1263" i="780"/>
  <c r="M1262" i="780"/>
  <c r="M1261" i="780"/>
  <c r="M1260" i="780"/>
  <c r="M1259" i="780"/>
  <c r="M1258" i="780"/>
  <c r="M1257" i="780"/>
  <c r="M1256" i="780"/>
  <c r="M1255" i="780"/>
  <c r="M1254" i="780"/>
  <c r="M1253" i="780"/>
  <c r="M1252" i="780"/>
  <c r="M1251" i="780"/>
  <c r="M1250" i="780"/>
  <c r="M1249" i="780"/>
  <c r="M1248" i="780"/>
  <c r="M1247" i="780"/>
  <c r="M1246" i="780"/>
  <c r="M1245" i="780"/>
  <c r="M1244" i="780"/>
  <c r="M1243" i="780"/>
  <c r="M1242" i="780"/>
  <c r="M1241" i="780"/>
  <c r="M1240" i="780"/>
  <c r="M1239" i="780"/>
  <c r="M1238" i="780"/>
  <c r="M1237" i="780"/>
  <c r="M1236" i="780"/>
  <c r="M1235" i="780"/>
  <c r="M1234" i="780"/>
  <c r="M1233" i="780"/>
  <c r="M1232" i="780"/>
  <c r="M1231" i="780"/>
  <c r="M1230" i="780"/>
  <c r="M1229" i="780"/>
  <c r="M1228" i="780"/>
  <c r="M1227" i="780"/>
  <c r="M1226" i="780"/>
  <c r="M1225" i="780"/>
  <c r="M1224" i="780"/>
  <c r="M1223" i="780"/>
  <c r="M1222" i="780"/>
  <c r="M1221" i="780"/>
  <c r="M1220" i="780"/>
  <c r="M1219" i="780"/>
  <c r="M1218" i="780"/>
  <c r="M1217" i="780"/>
  <c r="M1216" i="780"/>
  <c r="M1215" i="780"/>
  <c r="M1214" i="780"/>
  <c r="M1213" i="780"/>
  <c r="M1212" i="780"/>
  <c r="M1211" i="780"/>
  <c r="M1210" i="780"/>
  <c r="M1209" i="780"/>
  <c r="M1208" i="780"/>
  <c r="M1207" i="780"/>
  <c r="M1206" i="780"/>
  <c r="M1205" i="780"/>
  <c r="M1204" i="780"/>
  <c r="M1203" i="780"/>
  <c r="M1202" i="780"/>
  <c r="M1201" i="780"/>
  <c r="M1200" i="780"/>
  <c r="M1199" i="780"/>
  <c r="M1198" i="780"/>
  <c r="M1197" i="780"/>
  <c r="M1196" i="780"/>
  <c r="M1195" i="780"/>
  <c r="M1194" i="780"/>
  <c r="M1193" i="780"/>
  <c r="M1192" i="780"/>
  <c r="M1191" i="780"/>
  <c r="M1190" i="780"/>
  <c r="M1189" i="780"/>
  <c r="M1188" i="780"/>
  <c r="M1187" i="780"/>
  <c r="M1186" i="780"/>
  <c r="M1185" i="780"/>
  <c r="M1184" i="780"/>
  <c r="M1183" i="780"/>
  <c r="M1182" i="780"/>
  <c r="M1181" i="780"/>
  <c r="M1180" i="780"/>
  <c r="M1179" i="780"/>
  <c r="M1178" i="780"/>
  <c r="M1177" i="780"/>
  <c r="M1176" i="780"/>
  <c r="M1175" i="780"/>
  <c r="M1174" i="780"/>
  <c r="M1173" i="780"/>
  <c r="M1172" i="780"/>
  <c r="M1171" i="780"/>
  <c r="M1170" i="780"/>
  <c r="M1169" i="780"/>
  <c r="M1168" i="780"/>
  <c r="M1167" i="780"/>
  <c r="M1166" i="780"/>
  <c r="M1165" i="780"/>
  <c r="M1164" i="780"/>
  <c r="M1163" i="780"/>
  <c r="M1162" i="780"/>
  <c r="M1161" i="780"/>
  <c r="M1160" i="780"/>
  <c r="M1159" i="780"/>
  <c r="M1158" i="780"/>
  <c r="M1157" i="780"/>
  <c r="M1156" i="780"/>
  <c r="M1155" i="780"/>
  <c r="M1154" i="780"/>
  <c r="M1153" i="780"/>
  <c r="M1152" i="780"/>
  <c r="M1151" i="780"/>
  <c r="M1150" i="780"/>
  <c r="M1149" i="780"/>
  <c r="M1148" i="780"/>
  <c r="M1147" i="780"/>
  <c r="M1146" i="780"/>
  <c r="M1145" i="780"/>
  <c r="M1144" i="780"/>
  <c r="M1143" i="780"/>
  <c r="M1142" i="780"/>
  <c r="M1141" i="780"/>
  <c r="M1140" i="780"/>
  <c r="M1139" i="780"/>
  <c r="M1138" i="780"/>
  <c r="M1137" i="780"/>
  <c r="M1136" i="780"/>
  <c r="M1135" i="780"/>
  <c r="M1134" i="780"/>
  <c r="M1133" i="780"/>
  <c r="M1132" i="780"/>
  <c r="M1131" i="780"/>
  <c r="M1130" i="780"/>
  <c r="M1129" i="780"/>
  <c r="M1128" i="780"/>
  <c r="M1127" i="780"/>
  <c r="M1126" i="780"/>
  <c r="M1125" i="780"/>
  <c r="M1124" i="780"/>
  <c r="M1123" i="780"/>
  <c r="M1122" i="780"/>
  <c r="M1121" i="780"/>
  <c r="M1120" i="780"/>
  <c r="M1119" i="780"/>
  <c r="M1118" i="780"/>
  <c r="M1117" i="780"/>
  <c r="M1116" i="780"/>
  <c r="M1115" i="780"/>
  <c r="M1114" i="780"/>
  <c r="M1113" i="780"/>
  <c r="M1112" i="780"/>
  <c r="M1111" i="780"/>
  <c r="M1110" i="780"/>
  <c r="M1109" i="780"/>
  <c r="M1108" i="780"/>
  <c r="M1107" i="780"/>
  <c r="M1106" i="780"/>
  <c r="M1105" i="780"/>
  <c r="M1104" i="780"/>
  <c r="M1103" i="780"/>
  <c r="M1102" i="780"/>
  <c r="M1101" i="780"/>
  <c r="M1100" i="780"/>
  <c r="M1099" i="780"/>
  <c r="M1098" i="780"/>
  <c r="M1097" i="780"/>
  <c r="M1096" i="780"/>
  <c r="M1095" i="780"/>
  <c r="M1094" i="780"/>
  <c r="M1093" i="780"/>
  <c r="M1092" i="780"/>
  <c r="M1091" i="780"/>
  <c r="M1090" i="780"/>
  <c r="M1089" i="780"/>
  <c r="M1088" i="780"/>
  <c r="M1087" i="780"/>
  <c r="M1086" i="780"/>
  <c r="M1085" i="780"/>
  <c r="M1084" i="780"/>
  <c r="M1083" i="780"/>
  <c r="M1082" i="780"/>
  <c r="M1081" i="780"/>
  <c r="M1080" i="780"/>
  <c r="M1079" i="780"/>
  <c r="M1078" i="780"/>
  <c r="M1077" i="780"/>
  <c r="M1076" i="780"/>
  <c r="M1075" i="780"/>
  <c r="M1074" i="780"/>
  <c r="M1073" i="780"/>
  <c r="M1072" i="780"/>
  <c r="M1071" i="780"/>
  <c r="M1070" i="780"/>
  <c r="M1069" i="780"/>
  <c r="M1068" i="780"/>
  <c r="M1067" i="780"/>
  <c r="M1066" i="780"/>
  <c r="M1065" i="780"/>
  <c r="M1064" i="780"/>
  <c r="M1063" i="780"/>
  <c r="M1062" i="780"/>
  <c r="M1061" i="780"/>
  <c r="M1060" i="780"/>
  <c r="M1059" i="780"/>
  <c r="M1058" i="780"/>
  <c r="M1057" i="780"/>
  <c r="M1056" i="780"/>
  <c r="M1055" i="780"/>
  <c r="M1054" i="780"/>
  <c r="M1053" i="780"/>
  <c r="M1052" i="780"/>
  <c r="M1051" i="780"/>
  <c r="M1050" i="780"/>
  <c r="M1049" i="780"/>
  <c r="M1048" i="780"/>
  <c r="M1047" i="780"/>
  <c r="M1046" i="780"/>
  <c r="M1045" i="780"/>
  <c r="M1044" i="780"/>
  <c r="M1043" i="780"/>
  <c r="M1042" i="780"/>
  <c r="M1041" i="780"/>
  <c r="M1040" i="780"/>
  <c r="M1039" i="780"/>
  <c r="M1038" i="780"/>
  <c r="M1037" i="780"/>
  <c r="M1036" i="780"/>
  <c r="M1035" i="780"/>
  <c r="M1034" i="780"/>
  <c r="M1033" i="780"/>
  <c r="M1032" i="780"/>
  <c r="M1031" i="780"/>
  <c r="M1030" i="780"/>
  <c r="M1029" i="780"/>
  <c r="M1028" i="780"/>
  <c r="M1027" i="780"/>
  <c r="M1026" i="780"/>
  <c r="M1025" i="780"/>
  <c r="M1024" i="780"/>
  <c r="M1023" i="780"/>
  <c r="M1022" i="780"/>
  <c r="M1021" i="780"/>
  <c r="M1020" i="780"/>
  <c r="M1019" i="780"/>
  <c r="M1018" i="780"/>
  <c r="M1017" i="780"/>
  <c r="M1016" i="780"/>
  <c r="M1015" i="780"/>
  <c r="M1014" i="780"/>
  <c r="M1013" i="780"/>
  <c r="M1012" i="780"/>
  <c r="M1011" i="780"/>
  <c r="M1010" i="780"/>
  <c r="M1009" i="780"/>
  <c r="M1008" i="780"/>
  <c r="M1007" i="780"/>
  <c r="M1006" i="780"/>
  <c r="M1005" i="780"/>
  <c r="M1004" i="780"/>
  <c r="M1003" i="780"/>
  <c r="M1002" i="780"/>
  <c r="M1001" i="780"/>
  <c r="M1000" i="780"/>
  <c r="M999" i="780"/>
  <c r="M998" i="780"/>
  <c r="M997" i="780"/>
  <c r="M996" i="780"/>
  <c r="M995" i="780"/>
  <c r="M994" i="780"/>
  <c r="M993" i="780"/>
  <c r="M992" i="780"/>
  <c r="M991" i="780"/>
  <c r="M990" i="780"/>
  <c r="M989" i="780"/>
  <c r="M988" i="780"/>
  <c r="M987" i="780"/>
  <c r="M986" i="780"/>
  <c r="M985" i="780"/>
  <c r="M984" i="780"/>
  <c r="M983" i="780"/>
  <c r="M982" i="780"/>
  <c r="M981" i="780"/>
  <c r="M980" i="780"/>
  <c r="M979" i="780"/>
  <c r="M978" i="780"/>
  <c r="M977" i="780"/>
  <c r="M976" i="780"/>
  <c r="M975" i="780"/>
  <c r="M974" i="780"/>
  <c r="M973" i="780"/>
  <c r="M972" i="780"/>
  <c r="M971" i="780"/>
  <c r="M970" i="780"/>
  <c r="M969" i="780"/>
  <c r="M968" i="780"/>
  <c r="M967" i="780"/>
  <c r="M966" i="780"/>
  <c r="M965" i="780"/>
  <c r="M964" i="780"/>
  <c r="M963" i="780"/>
  <c r="M962" i="780"/>
  <c r="M961" i="780"/>
  <c r="M960" i="780"/>
  <c r="M959" i="780"/>
  <c r="M958" i="780"/>
  <c r="M957" i="780"/>
  <c r="M956" i="780"/>
  <c r="M955" i="780"/>
  <c r="M954" i="780"/>
  <c r="M953" i="780"/>
  <c r="M952" i="780"/>
  <c r="M951" i="780"/>
  <c r="M950" i="780"/>
  <c r="M949" i="780"/>
  <c r="M948" i="780"/>
  <c r="M947" i="780"/>
  <c r="M946" i="780"/>
  <c r="M945" i="780"/>
  <c r="M944" i="780"/>
  <c r="M943" i="780"/>
  <c r="M942" i="780"/>
  <c r="M941" i="780"/>
  <c r="M940" i="780"/>
  <c r="M939" i="780"/>
  <c r="M938" i="780"/>
  <c r="M937" i="780"/>
  <c r="M936" i="780"/>
  <c r="M935" i="780"/>
  <c r="M934" i="780"/>
  <c r="M933" i="780"/>
  <c r="M932" i="780"/>
  <c r="M931" i="780"/>
  <c r="M930" i="780"/>
  <c r="M929" i="780"/>
  <c r="M928" i="780"/>
  <c r="M927" i="780"/>
  <c r="M926" i="780"/>
  <c r="M925" i="780"/>
  <c r="M924" i="780"/>
  <c r="M923" i="780"/>
  <c r="M922" i="780"/>
  <c r="M921" i="780"/>
  <c r="M920" i="780"/>
  <c r="M919" i="780"/>
  <c r="M918" i="780"/>
  <c r="M917" i="780"/>
  <c r="M916" i="780"/>
  <c r="M915" i="780"/>
  <c r="M914" i="780"/>
  <c r="M913" i="780"/>
  <c r="M912" i="780"/>
  <c r="M911" i="780"/>
  <c r="M910" i="780"/>
  <c r="M909" i="780"/>
  <c r="M908" i="780"/>
  <c r="M907" i="780"/>
  <c r="M906" i="780"/>
  <c r="M905" i="780"/>
  <c r="M904" i="780"/>
  <c r="M903" i="780"/>
  <c r="M902" i="780"/>
  <c r="M901" i="780"/>
  <c r="M900" i="780"/>
  <c r="M899" i="780"/>
  <c r="M898" i="780"/>
  <c r="M897" i="780"/>
  <c r="M896" i="780"/>
  <c r="M895" i="780"/>
  <c r="M894" i="780"/>
  <c r="M893" i="780"/>
  <c r="M892" i="780"/>
  <c r="M891" i="780"/>
  <c r="M890" i="780"/>
  <c r="M889" i="780"/>
  <c r="M888" i="780"/>
  <c r="M887" i="780"/>
  <c r="M886" i="780"/>
  <c r="M885" i="780"/>
  <c r="M884" i="780"/>
  <c r="M883" i="780"/>
  <c r="M882" i="780"/>
  <c r="M881" i="780"/>
  <c r="M880" i="780"/>
  <c r="M879" i="780"/>
  <c r="M878" i="780"/>
  <c r="M877" i="780"/>
  <c r="M876" i="780"/>
  <c r="M875" i="780"/>
  <c r="M874" i="780"/>
  <c r="M873" i="780"/>
  <c r="M872" i="780"/>
  <c r="M871" i="780"/>
  <c r="M870" i="780"/>
  <c r="M869" i="780"/>
  <c r="M868" i="780"/>
  <c r="M867" i="780"/>
  <c r="M866" i="780"/>
  <c r="M865" i="780"/>
  <c r="M864" i="780"/>
  <c r="M863" i="780"/>
  <c r="M862" i="780"/>
  <c r="M861" i="780"/>
  <c r="M860" i="780"/>
  <c r="M859" i="780"/>
  <c r="M858" i="780"/>
  <c r="M857" i="780"/>
  <c r="M856" i="780"/>
  <c r="M855" i="780"/>
  <c r="M854" i="780"/>
  <c r="M853" i="780"/>
  <c r="M852" i="780"/>
  <c r="M851" i="780"/>
  <c r="M850" i="780"/>
  <c r="M849" i="780"/>
  <c r="M848" i="780"/>
  <c r="M847" i="780"/>
  <c r="M846" i="780"/>
  <c r="M845" i="780"/>
  <c r="M844" i="780"/>
  <c r="M843" i="780"/>
  <c r="M842" i="780"/>
  <c r="M841" i="780"/>
  <c r="M840" i="780"/>
  <c r="M839" i="780"/>
  <c r="M838" i="780"/>
  <c r="M837" i="780"/>
  <c r="M836" i="780"/>
  <c r="M835" i="780"/>
  <c r="M834" i="780"/>
  <c r="M833" i="780"/>
  <c r="M832" i="780"/>
  <c r="M831" i="780"/>
  <c r="M830" i="780"/>
  <c r="M829" i="780"/>
  <c r="M828" i="780"/>
  <c r="M827" i="780"/>
  <c r="M826" i="780"/>
  <c r="M825" i="780"/>
  <c r="M824" i="780"/>
  <c r="M823" i="780"/>
  <c r="M822" i="780"/>
  <c r="M821" i="780"/>
  <c r="M820" i="780"/>
  <c r="M819" i="780"/>
  <c r="M818" i="780"/>
  <c r="M817" i="780"/>
  <c r="M816" i="780"/>
  <c r="M815" i="780"/>
  <c r="M814" i="780"/>
  <c r="M813" i="780"/>
  <c r="M812" i="780"/>
  <c r="M811" i="780"/>
  <c r="M810" i="780"/>
  <c r="M809" i="780"/>
  <c r="M808" i="780"/>
  <c r="M807" i="780"/>
  <c r="M806" i="780"/>
  <c r="M805" i="780"/>
  <c r="M804" i="780"/>
  <c r="M803" i="780"/>
  <c r="M802" i="780"/>
  <c r="M801" i="780"/>
  <c r="M800" i="780"/>
  <c r="M799" i="780"/>
  <c r="M798" i="780"/>
  <c r="M797" i="780"/>
  <c r="M796" i="780"/>
  <c r="M795" i="780"/>
  <c r="M794" i="780"/>
  <c r="M793" i="780"/>
  <c r="M792" i="780"/>
  <c r="M791" i="780"/>
  <c r="M790" i="780"/>
  <c r="M789" i="780"/>
  <c r="M788" i="780"/>
  <c r="M787" i="780"/>
  <c r="M786" i="780"/>
  <c r="M785" i="780"/>
  <c r="M784" i="780"/>
  <c r="M783" i="780"/>
  <c r="M782" i="780"/>
  <c r="M781" i="780"/>
  <c r="M780" i="780"/>
  <c r="M779" i="780"/>
  <c r="M778" i="780"/>
  <c r="M777" i="780"/>
  <c r="M776" i="780"/>
  <c r="M775" i="780"/>
  <c r="M774" i="780"/>
  <c r="M773" i="780"/>
  <c r="M772" i="780"/>
  <c r="M771" i="780"/>
  <c r="M770" i="780"/>
  <c r="M769" i="780"/>
  <c r="M768" i="780"/>
  <c r="M767" i="780"/>
  <c r="M766" i="780"/>
  <c r="M765" i="780"/>
  <c r="M764" i="780"/>
  <c r="M763" i="780"/>
  <c r="M762" i="780"/>
  <c r="M761" i="780"/>
  <c r="M760" i="780"/>
  <c r="M759" i="780"/>
  <c r="M758" i="780"/>
  <c r="M757" i="780"/>
  <c r="M756" i="780"/>
  <c r="M755" i="780"/>
  <c r="M754" i="780"/>
  <c r="M753" i="780"/>
  <c r="M752" i="780"/>
  <c r="M751" i="780"/>
  <c r="M750" i="780"/>
  <c r="M749" i="780"/>
  <c r="M748" i="780"/>
  <c r="M747" i="780"/>
  <c r="M746" i="780"/>
  <c r="M745" i="780"/>
  <c r="M744" i="780"/>
  <c r="M743" i="780"/>
  <c r="M742" i="780"/>
  <c r="M741" i="780"/>
  <c r="M740" i="780"/>
  <c r="M739" i="780"/>
  <c r="M738" i="780"/>
  <c r="M737" i="780"/>
  <c r="M736" i="780"/>
  <c r="M735" i="780"/>
  <c r="M734" i="780"/>
  <c r="M733" i="780"/>
  <c r="M732" i="780"/>
  <c r="M731" i="780"/>
  <c r="M730" i="780"/>
  <c r="M729" i="780"/>
  <c r="M728" i="780"/>
  <c r="M727" i="780"/>
  <c r="M726" i="780"/>
  <c r="M725" i="780"/>
  <c r="M724" i="780"/>
  <c r="M723" i="780"/>
  <c r="M722" i="780"/>
  <c r="M721" i="780"/>
  <c r="M720" i="780"/>
  <c r="M719" i="780"/>
  <c r="M718" i="780"/>
  <c r="M717" i="780"/>
  <c r="M716" i="780"/>
  <c r="M715" i="780"/>
  <c r="M714" i="780"/>
  <c r="M713" i="780"/>
  <c r="M712" i="780"/>
  <c r="M711" i="780"/>
  <c r="M710" i="780"/>
  <c r="M709" i="780"/>
  <c r="M708" i="780"/>
  <c r="M707" i="780"/>
  <c r="M706" i="780"/>
  <c r="M705" i="780"/>
  <c r="M704" i="780"/>
  <c r="M703" i="780"/>
  <c r="M702" i="780"/>
  <c r="M701" i="780"/>
  <c r="M700" i="780"/>
  <c r="M699" i="780"/>
  <c r="M698" i="780"/>
  <c r="M697" i="780"/>
  <c r="M696" i="780"/>
  <c r="M695" i="780"/>
  <c r="M694" i="780"/>
  <c r="M693" i="780"/>
  <c r="M692" i="780"/>
  <c r="M691" i="780"/>
  <c r="M690" i="780"/>
  <c r="M689" i="780"/>
  <c r="M688" i="780"/>
  <c r="M687" i="780"/>
  <c r="M686" i="780"/>
  <c r="M685" i="780"/>
  <c r="M684" i="780"/>
  <c r="M683" i="780"/>
  <c r="M682" i="780"/>
  <c r="M681" i="780"/>
  <c r="M680" i="780"/>
  <c r="M679" i="780"/>
  <c r="M678" i="780"/>
  <c r="M677" i="780"/>
  <c r="M676" i="780"/>
  <c r="M675" i="780"/>
  <c r="M674" i="780"/>
  <c r="M673" i="780"/>
  <c r="M672" i="780"/>
  <c r="M671" i="780"/>
  <c r="M670" i="780"/>
  <c r="M669" i="780"/>
  <c r="M668" i="780"/>
  <c r="M667" i="780"/>
  <c r="M666" i="780"/>
  <c r="M665" i="780"/>
  <c r="M664" i="780"/>
  <c r="M663" i="780"/>
  <c r="M662" i="780"/>
  <c r="M661" i="780"/>
  <c r="M660" i="780"/>
  <c r="M659" i="780"/>
  <c r="M658" i="780"/>
  <c r="M657" i="780"/>
  <c r="M656" i="780"/>
  <c r="M655" i="780"/>
  <c r="M654" i="780"/>
  <c r="M653" i="780"/>
  <c r="M652" i="780"/>
  <c r="M651" i="780"/>
  <c r="M650" i="780"/>
  <c r="M649" i="780"/>
  <c r="M648" i="780"/>
  <c r="M647" i="780"/>
  <c r="M646" i="780"/>
  <c r="M645" i="780"/>
  <c r="M644" i="780"/>
  <c r="M643" i="780"/>
  <c r="M642" i="780"/>
  <c r="M641" i="780"/>
  <c r="M640" i="780"/>
  <c r="M639" i="780"/>
  <c r="M638" i="780"/>
  <c r="M637" i="780"/>
  <c r="M636" i="780"/>
  <c r="M635" i="780"/>
  <c r="M634" i="780"/>
  <c r="M633" i="780"/>
  <c r="M632" i="780"/>
  <c r="M631" i="780"/>
  <c r="M630" i="780"/>
  <c r="M629" i="780"/>
  <c r="M628" i="780"/>
  <c r="M627" i="780"/>
  <c r="M626" i="780"/>
  <c r="M625" i="780"/>
  <c r="M624" i="780"/>
  <c r="M623" i="780"/>
  <c r="M622" i="780"/>
  <c r="M621" i="780"/>
  <c r="M620" i="780"/>
  <c r="M619" i="780"/>
  <c r="M618" i="780"/>
  <c r="M617" i="780"/>
  <c r="M616" i="780"/>
  <c r="M615" i="780"/>
  <c r="M614" i="780"/>
  <c r="M613" i="780"/>
  <c r="M612" i="780"/>
  <c r="M611" i="780"/>
  <c r="M610" i="780"/>
  <c r="M609" i="780"/>
  <c r="M608" i="780"/>
  <c r="M607" i="780"/>
  <c r="M606" i="780"/>
  <c r="M605" i="780"/>
  <c r="M604" i="780"/>
  <c r="M603" i="780"/>
  <c r="M602" i="780"/>
  <c r="M601" i="780"/>
  <c r="M600" i="780"/>
  <c r="M599" i="780"/>
  <c r="M598" i="780"/>
  <c r="M597" i="780"/>
  <c r="M596" i="780"/>
  <c r="M595" i="780"/>
  <c r="M594" i="780"/>
  <c r="M593" i="780"/>
  <c r="M592" i="780"/>
  <c r="M591" i="780"/>
  <c r="M590" i="780"/>
  <c r="M589" i="780"/>
  <c r="M588" i="780"/>
  <c r="M587" i="780"/>
  <c r="M586" i="780"/>
  <c r="M585" i="780"/>
  <c r="M584" i="780"/>
  <c r="M583" i="780"/>
  <c r="M582" i="780"/>
  <c r="M581" i="780"/>
  <c r="M580" i="780"/>
  <c r="M579" i="780"/>
  <c r="M578" i="780"/>
  <c r="M577" i="780"/>
  <c r="M576" i="780"/>
  <c r="M575" i="780"/>
  <c r="M574" i="780"/>
  <c r="M573" i="780"/>
  <c r="M572" i="780"/>
  <c r="M571" i="780"/>
  <c r="M570" i="780"/>
  <c r="M569" i="780"/>
  <c r="M568" i="780"/>
  <c r="M567" i="780"/>
  <c r="M566" i="780"/>
  <c r="M565" i="780"/>
  <c r="M564" i="780"/>
  <c r="M563" i="780"/>
  <c r="M562" i="780"/>
  <c r="M561" i="780"/>
  <c r="M560" i="780"/>
  <c r="M559" i="780"/>
  <c r="M558" i="780"/>
  <c r="M557" i="780"/>
  <c r="M556" i="780"/>
  <c r="M555" i="780"/>
  <c r="M554" i="780"/>
  <c r="M553" i="780"/>
  <c r="M552" i="780"/>
  <c r="M551" i="780"/>
  <c r="M550" i="780"/>
  <c r="M549" i="780"/>
  <c r="M548" i="780"/>
  <c r="M547" i="780"/>
  <c r="M546" i="780"/>
  <c r="M545" i="780"/>
  <c r="M544" i="780"/>
  <c r="M543" i="780"/>
  <c r="M542" i="780"/>
  <c r="M541" i="780"/>
  <c r="M540" i="780"/>
  <c r="M539" i="780"/>
  <c r="M538" i="780"/>
  <c r="M537" i="780"/>
  <c r="M536" i="780"/>
  <c r="M535" i="780"/>
  <c r="M534" i="780"/>
  <c r="M533" i="780"/>
  <c r="M532" i="780"/>
  <c r="M531" i="780"/>
  <c r="M530" i="780"/>
  <c r="M529" i="780"/>
  <c r="M528" i="780"/>
  <c r="M527" i="780"/>
  <c r="M526" i="780"/>
  <c r="M525" i="780"/>
  <c r="M524" i="780"/>
  <c r="M523" i="780"/>
  <c r="M522" i="780"/>
  <c r="M521" i="780"/>
  <c r="M520" i="780"/>
  <c r="M519" i="780"/>
  <c r="M518" i="780"/>
  <c r="M517" i="780"/>
  <c r="M516" i="780"/>
  <c r="M515" i="780"/>
  <c r="M514" i="780"/>
  <c r="M513" i="780"/>
  <c r="M512" i="780"/>
  <c r="M511" i="780"/>
  <c r="M510" i="780"/>
  <c r="M509" i="780"/>
  <c r="M508" i="780"/>
  <c r="M507" i="780"/>
  <c r="M506" i="780"/>
  <c r="M505" i="780"/>
  <c r="M504" i="780"/>
  <c r="M503" i="780"/>
  <c r="M502" i="780"/>
  <c r="M501" i="780"/>
  <c r="M500" i="780"/>
  <c r="M499" i="780"/>
  <c r="M498" i="780"/>
  <c r="M497" i="780"/>
  <c r="M496" i="780"/>
  <c r="M495" i="780"/>
  <c r="M494" i="780"/>
  <c r="M493" i="780"/>
  <c r="M492" i="780"/>
  <c r="M491" i="780"/>
  <c r="M490" i="780"/>
  <c r="M489" i="780"/>
  <c r="M488" i="780"/>
  <c r="M487" i="780"/>
  <c r="M486" i="780"/>
  <c r="M485" i="780"/>
  <c r="M484" i="780"/>
  <c r="M483" i="780"/>
  <c r="M482" i="780"/>
  <c r="M481" i="780"/>
  <c r="M480" i="780"/>
  <c r="M479" i="780"/>
  <c r="M478" i="780"/>
  <c r="M477" i="780"/>
  <c r="M476" i="780"/>
  <c r="M475" i="780"/>
  <c r="M474" i="780"/>
  <c r="M473" i="780"/>
  <c r="M472" i="780"/>
  <c r="M471" i="780"/>
  <c r="M470" i="780"/>
  <c r="M469" i="780"/>
  <c r="M468" i="780"/>
  <c r="M467" i="780"/>
  <c r="M466" i="780"/>
  <c r="M465" i="780"/>
  <c r="M464" i="780"/>
  <c r="M463" i="780"/>
  <c r="M462" i="780"/>
  <c r="M461" i="780"/>
  <c r="M460" i="780"/>
  <c r="M459" i="780"/>
  <c r="M458" i="780"/>
  <c r="M457" i="780"/>
  <c r="M456" i="780"/>
  <c r="M455" i="780"/>
  <c r="M454" i="780"/>
  <c r="M453" i="780"/>
  <c r="M452" i="780"/>
  <c r="M451" i="780"/>
  <c r="M450" i="780"/>
  <c r="M449" i="780"/>
  <c r="M448" i="780"/>
  <c r="M447" i="780"/>
  <c r="M446" i="780"/>
  <c r="M445" i="780"/>
  <c r="M444" i="780"/>
  <c r="M443" i="780"/>
  <c r="M442" i="780"/>
  <c r="M441" i="780"/>
  <c r="M440" i="780"/>
  <c r="M439" i="780"/>
  <c r="M438" i="780"/>
  <c r="M437" i="780"/>
  <c r="M436" i="780"/>
  <c r="M435" i="780"/>
  <c r="M434" i="780"/>
  <c r="M433" i="780"/>
  <c r="M432" i="780"/>
  <c r="M431" i="780"/>
  <c r="M430" i="780"/>
  <c r="M429" i="780"/>
  <c r="M428" i="780"/>
  <c r="M427" i="780"/>
  <c r="M426" i="780"/>
  <c r="M425" i="780"/>
  <c r="M424" i="780"/>
  <c r="M423" i="780"/>
  <c r="M422" i="780"/>
  <c r="M421" i="780"/>
  <c r="M420" i="780"/>
  <c r="M419" i="780"/>
  <c r="M418" i="780"/>
  <c r="M417" i="780"/>
  <c r="M416" i="780"/>
  <c r="M415" i="780"/>
  <c r="M414" i="780"/>
  <c r="M413" i="780"/>
  <c r="M412" i="780"/>
  <c r="M411" i="780"/>
  <c r="M410" i="780"/>
  <c r="M409" i="780"/>
  <c r="M408" i="780"/>
  <c r="M407" i="780"/>
  <c r="M406" i="780"/>
  <c r="M405" i="780"/>
  <c r="M404" i="780"/>
  <c r="M403" i="780"/>
  <c r="M402" i="780"/>
  <c r="M401" i="780"/>
  <c r="M400" i="780"/>
  <c r="M399" i="780"/>
  <c r="M398" i="780"/>
  <c r="M397" i="780"/>
  <c r="M396" i="780"/>
  <c r="M395" i="780"/>
  <c r="M394" i="780"/>
  <c r="M393" i="780"/>
  <c r="M392" i="780"/>
  <c r="M391" i="780"/>
  <c r="M390" i="780"/>
  <c r="M389" i="780"/>
  <c r="M388" i="780"/>
  <c r="M387" i="780"/>
  <c r="M386" i="780"/>
  <c r="M385" i="780"/>
  <c r="M384" i="780"/>
  <c r="M383" i="780"/>
  <c r="M382" i="780"/>
  <c r="M381" i="780"/>
  <c r="M380" i="780"/>
  <c r="M379" i="780"/>
  <c r="M378" i="780"/>
  <c r="M377" i="780"/>
  <c r="M376" i="780"/>
  <c r="M375" i="780"/>
  <c r="M374" i="780"/>
  <c r="M373" i="780"/>
  <c r="M372" i="780"/>
  <c r="M371" i="780"/>
  <c r="M370" i="780"/>
  <c r="M369" i="780"/>
  <c r="M368" i="780"/>
  <c r="M367" i="780"/>
  <c r="M366" i="780"/>
  <c r="M365" i="780"/>
  <c r="M364" i="780"/>
  <c r="M363" i="780"/>
  <c r="M362" i="780"/>
  <c r="M361" i="780"/>
  <c r="M360" i="780"/>
  <c r="M359" i="780"/>
  <c r="M358" i="780"/>
  <c r="M357" i="780"/>
  <c r="M356" i="780"/>
  <c r="M355" i="780"/>
  <c r="M354" i="780"/>
  <c r="M353" i="780"/>
  <c r="M352" i="780"/>
  <c r="M351" i="780"/>
  <c r="M350" i="780"/>
  <c r="M349" i="780"/>
  <c r="M348" i="780"/>
  <c r="M347" i="780"/>
  <c r="M346" i="780"/>
  <c r="M345" i="780"/>
  <c r="M344" i="780"/>
  <c r="M343" i="780"/>
  <c r="M342" i="780"/>
  <c r="M341" i="780"/>
  <c r="M340" i="780"/>
  <c r="M339" i="780"/>
  <c r="M338" i="780"/>
  <c r="M337" i="780"/>
  <c r="M336" i="780"/>
  <c r="M335" i="780"/>
  <c r="M334" i="780"/>
  <c r="M333" i="780"/>
  <c r="M332" i="780"/>
  <c r="M331" i="780"/>
  <c r="M330" i="780"/>
  <c r="M329" i="780"/>
  <c r="M328" i="780"/>
  <c r="M327" i="780"/>
  <c r="M326" i="780"/>
  <c r="M325" i="780"/>
  <c r="M324" i="780"/>
  <c r="M323" i="780"/>
  <c r="M322" i="780"/>
  <c r="M321" i="780"/>
  <c r="M320" i="780"/>
  <c r="M319" i="780"/>
  <c r="M318" i="780"/>
  <c r="M317" i="780"/>
  <c r="M316" i="780"/>
  <c r="M315" i="780"/>
  <c r="M314" i="780"/>
  <c r="M313" i="780"/>
  <c r="M312" i="780"/>
  <c r="M311" i="780"/>
  <c r="M310" i="780"/>
  <c r="M309" i="780"/>
  <c r="M308" i="780"/>
  <c r="M307" i="780"/>
  <c r="M306" i="780"/>
  <c r="M305" i="780"/>
  <c r="M304" i="780"/>
  <c r="M303" i="780"/>
  <c r="M302" i="780"/>
  <c r="M301" i="780"/>
  <c r="M300" i="780"/>
  <c r="M299" i="780"/>
  <c r="M298" i="780"/>
  <c r="M297" i="780"/>
  <c r="M296" i="780"/>
  <c r="M295" i="780"/>
  <c r="M294" i="780"/>
  <c r="M293" i="780"/>
  <c r="M292" i="780"/>
  <c r="M291" i="780"/>
  <c r="M290" i="780"/>
  <c r="M289" i="780"/>
  <c r="M288" i="780"/>
  <c r="M287" i="780"/>
  <c r="M286" i="780"/>
  <c r="M285" i="780"/>
  <c r="M284" i="780"/>
  <c r="M283" i="780"/>
  <c r="M282" i="780"/>
  <c r="M281" i="780"/>
  <c r="M280" i="780"/>
  <c r="M279" i="780"/>
  <c r="M278" i="780"/>
  <c r="M277" i="780"/>
  <c r="M276" i="780"/>
  <c r="M275" i="780"/>
  <c r="M274" i="780"/>
  <c r="M273" i="780"/>
  <c r="M272" i="780"/>
  <c r="M271" i="780"/>
  <c r="M270" i="780"/>
  <c r="M269" i="780"/>
  <c r="M268" i="780"/>
  <c r="M267" i="780"/>
  <c r="M266" i="780"/>
  <c r="M265" i="780"/>
  <c r="M264" i="780"/>
  <c r="M263" i="780"/>
  <c r="M262" i="780"/>
  <c r="M261" i="780"/>
  <c r="M260" i="780"/>
  <c r="M259" i="780"/>
  <c r="M258" i="780"/>
  <c r="M257" i="780"/>
  <c r="M256" i="780"/>
  <c r="M255" i="780"/>
  <c r="M254" i="780"/>
  <c r="M253" i="780"/>
  <c r="M252" i="780"/>
  <c r="M251" i="780"/>
  <c r="M250" i="780"/>
  <c r="M249" i="780"/>
  <c r="M248" i="780"/>
  <c r="M247" i="780"/>
  <c r="M246" i="780"/>
  <c r="M245" i="780"/>
  <c r="M244" i="780"/>
  <c r="M243" i="780"/>
  <c r="M242" i="780"/>
  <c r="M241" i="780"/>
  <c r="M240" i="780"/>
  <c r="M239" i="780"/>
  <c r="M238" i="780"/>
  <c r="M237" i="780"/>
  <c r="M236" i="780"/>
  <c r="M235" i="780"/>
  <c r="M234" i="780"/>
  <c r="M233" i="780"/>
  <c r="M232" i="780"/>
  <c r="M231" i="780"/>
  <c r="M230" i="780"/>
  <c r="M229" i="780"/>
  <c r="M228" i="780"/>
  <c r="M227" i="780"/>
  <c r="M226" i="780"/>
  <c r="M225" i="780"/>
  <c r="M224" i="780"/>
  <c r="M223" i="780"/>
  <c r="M222" i="780"/>
  <c r="M221" i="780"/>
  <c r="M220" i="780"/>
  <c r="M219" i="780"/>
  <c r="M218" i="780"/>
  <c r="M217" i="780"/>
  <c r="M216" i="780"/>
  <c r="M215" i="780"/>
  <c r="M214" i="780"/>
  <c r="M213" i="780"/>
  <c r="M212" i="780"/>
  <c r="M211" i="780"/>
  <c r="M210" i="780"/>
  <c r="M209" i="780"/>
  <c r="M208" i="780"/>
  <c r="M207" i="780"/>
  <c r="M206" i="780"/>
  <c r="M205" i="780"/>
  <c r="M204" i="780"/>
  <c r="M203" i="780"/>
  <c r="M202" i="780"/>
  <c r="M201" i="780"/>
  <c r="M200" i="780"/>
  <c r="M199" i="780"/>
  <c r="M198" i="780"/>
  <c r="M197" i="780"/>
  <c r="M196" i="780"/>
  <c r="M195" i="780"/>
  <c r="M194" i="780"/>
  <c r="M193" i="780"/>
  <c r="M192" i="780"/>
  <c r="M191" i="780"/>
  <c r="M190" i="780"/>
  <c r="M189" i="780"/>
  <c r="M188" i="780"/>
  <c r="M187" i="780"/>
  <c r="M186" i="780"/>
  <c r="M185" i="780"/>
  <c r="M184" i="780"/>
  <c r="M183" i="780"/>
  <c r="M182" i="780"/>
  <c r="M181" i="780"/>
  <c r="M180" i="780"/>
  <c r="M179" i="780"/>
  <c r="M178" i="780"/>
  <c r="M177" i="780"/>
  <c r="M176" i="780"/>
  <c r="M175" i="780"/>
  <c r="M174" i="780"/>
  <c r="M173" i="780"/>
  <c r="M172" i="780"/>
  <c r="M171" i="780"/>
  <c r="M170" i="780"/>
  <c r="M169" i="780"/>
  <c r="M168" i="780"/>
  <c r="M167" i="780"/>
  <c r="M166" i="780"/>
  <c r="M165" i="780"/>
  <c r="M164" i="780"/>
  <c r="M163" i="780"/>
  <c r="M162" i="780"/>
  <c r="M161" i="780"/>
  <c r="M160" i="780"/>
  <c r="M159" i="780"/>
  <c r="M158" i="780"/>
  <c r="M157" i="780"/>
  <c r="M156" i="780"/>
  <c r="M155" i="780"/>
  <c r="M154" i="780"/>
  <c r="M153" i="780"/>
  <c r="M152" i="780"/>
  <c r="M151" i="780"/>
  <c r="M150" i="780"/>
  <c r="M149" i="780"/>
  <c r="M148" i="780"/>
  <c r="M147" i="780"/>
  <c r="M146" i="780"/>
  <c r="M145" i="780"/>
  <c r="M144" i="780"/>
  <c r="M143" i="780"/>
  <c r="M142" i="780"/>
  <c r="M141" i="780"/>
  <c r="M140" i="780"/>
  <c r="M139" i="780"/>
  <c r="M138" i="780"/>
  <c r="M137" i="780"/>
  <c r="M136" i="780"/>
  <c r="M135" i="780"/>
  <c r="M134" i="780"/>
  <c r="M133" i="780"/>
  <c r="M132" i="780"/>
  <c r="M131" i="780"/>
  <c r="M130" i="780"/>
  <c r="M129" i="780"/>
  <c r="M128" i="780"/>
  <c r="M127" i="780"/>
  <c r="M126" i="780"/>
  <c r="M125" i="780"/>
  <c r="M124" i="780"/>
  <c r="M123" i="780"/>
  <c r="M122" i="780"/>
  <c r="M121" i="780"/>
  <c r="M120" i="780"/>
  <c r="M119" i="780"/>
  <c r="M118" i="780"/>
  <c r="M117" i="780"/>
  <c r="M116" i="780"/>
  <c r="M115" i="780"/>
  <c r="M114" i="780"/>
  <c r="M113" i="780"/>
  <c r="M112" i="780"/>
  <c r="M111" i="780"/>
  <c r="M110" i="780"/>
  <c r="M109" i="780"/>
  <c r="M108" i="780"/>
  <c r="M107" i="780"/>
  <c r="M106" i="780"/>
  <c r="M105" i="780"/>
  <c r="M104" i="780"/>
  <c r="M103" i="780"/>
  <c r="M102" i="780"/>
  <c r="M101" i="780"/>
  <c r="M100" i="780"/>
  <c r="M99" i="780"/>
  <c r="M98" i="780"/>
  <c r="M97" i="780"/>
  <c r="M96" i="780"/>
  <c r="M95" i="780"/>
  <c r="M94" i="780"/>
  <c r="M93" i="780"/>
  <c r="M92" i="780"/>
  <c r="M91" i="780"/>
  <c r="M90" i="780"/>
  <c r="M89" i="780"/>
  <c r="M88" i="780"/>
  <c r="M87" i="780"/>
  <c r="M86" i="780"/>
  <c r="M85" i="780"/>
  <c r="M84" i="780"/>
  <c r="M83" i="780"/>
  <c r="M82" i="780"/>
  <c r="M81" i="780"/>
  <c r="M80" i="780"/>
  <c r="M79" i="780"/>
  <c r="M78" i="780"/>
  <c r="M77" i="780"/>
  <c r="M76" i="780"/>
  <c r="M75" i="780"/>
  <c r="M74" i="780"/>
  <c r="M73" i="780"/>
  <c r="M72" i="780"/>
  <c r="M71" i="780"/>
  <c r="M70" i="780"/>
  <c r="M69" i="780"/>
  <c r="M68" i="780"/>
  <c r="M67" i="780"/>
  <c r="M66" i="780"/>
  <c r="M65" i="780"/>
  <c r="M64" i="780"/>
  <c r="M63" i="780"/>
  <c r="M62" i="780"/>
  <c r="M61" i="780"/>
  <c r="M60" i="780"/>
  <c r="M59" i="780"/>
  <c r="M58" i="780"/>
  <c r="M57" i="780"/>
  <c r="M56" i="780"/>
  <c r="M55" i="780"/>
  <c r="M54" i="780"/>
  <c r="M53" i="780"/>
  <c r="M52" i="780"/>
  <c r="M51" i="780"/>
  <c r="M50" i="780"/>
  <c r="M49" i="780"/>
  <c r="M48" i="780"/>
  <c r="M47" i="780"/>
  <c r="M46" i="780"/>
  <c r="M45" i="780"/>
  <c r="M44" i="780"/>
  <c r="M43" i="780"/>
  <c r="M42" i="780"/>
  <c r="M41" i="780"/>
  <c r="M40" i="780"/>
  <c r="M39" i="780"/>
  <c r="M38" i="780"/>
  <c r="M37" i="780"/>
  <c r="M36" i="780"/>
  <c r="M35" i="780"/>
  <c r="M34" i="780"/>
  <c r="M33" i="780"/>
  <c r="M32" i="780"/>
  <c r="M31" i="780"/>
  <c r="M30" i="780"/>
  <c r="M29" i="780"/>
  <c r="M28" i="780"/>
  <c r="M27" i="780"/>
  <c r="M26" i="780"/>
  <c r="M25" i="780"/>
  <c r="M24" i="780"/>
  <c r="M23" i="780"/>
  <c r="M22" i="780"/>
  <c r="M21" i="780"/>
  <c r="M20" i="780"/>
  <c r="M19" i="780"/>
  <c r="M18" i="780"/>
  <c r="M17" i="780"/>
  <c r="M16" i="780"/>
  <c r="M15" i="780"/>
  <c r="M14" i="780"/>
  <c r="M13" i="780"/>
  <c r="M12" i="780"/>
  <c r="M11" i="780"/>
  <c r="M10" i="780"/>
  <c r="M9" i="780"/>
  <c r="M8" i="780"/>
  <c r="M7" i="780"/>
  <c r="M6" i="780"/>
  <c r="L4" i="780"/>
  <c r="K4" i="780"/>
  <c r="B342" i="78"/>
  <c r="W251" i="74"/>
  <c r="F229" i="74"/>
  <c r="M4" i="781" l="1"/>
  <c r="M4" i="780"/>
  <c r="M42" i="778"/>
  <c r="M41" i="778"/>
  <c r="M40" i="778"/>
  <c r="M39" i="778"/>
  <c r="M38" i="778"/>
  <c r="M37" i="778"/>
  <c r="M36" i="778"/>
  <c r="M35" i="778"/>
  <c r="M34" i="778"/>
  <c r="M33" i="778"/>
  <c r="M32" i="778"/>
  <c r="M31" i="778"/>
  <c r="M30" i="778"/>
  <c r="M29" i="778"/>
  <c r="M28" i="778"/>
  <c r="M27" i="778"/>
  <c r="M26" i="778"/>
  <c r="M25" i="778"/>
  <c r="M24" i="778"/>
  <c r="M23" i="778"/>
  <c r="M22" i="778"/>
  <c r="M21" i="778"/>
  <c r="M20" i="778"/>
  <c r="M19" i="778"/>
  <c r="M18" i="778"/>
  <c r="M17" i="778"/>
  <c r="M16" i="778"/>
  <c r="M15" i="778"/>
  <c r="M14" i="778"/>
  <c r="M13" i="778"/>
  <c r="M12" i="778"/>
  <c r="M11" i="778"/>
  <c r="M10" i="778"/>
  <c r="M9" i="778"/>
  <c r="M8" i="778"/>
  <c r="M7" i="778"/>
  <c r="M6" i="778"/>
  <c r="M4" i="778"/>
  <c r="L4" i="778"/>
  <c r="K4" i="778"/>
  <c r="J123" i="2" l="1"/>
  <c r="J118" i="2"/>
  <c r="J86" i="2"/>
  <c r="J87" i="2"/>
  <c r="J94" i="2"/>
  <c r="J90" i="2"/>
  <c r="J97" i="2"/>
  <c r="J93" i="2"/>
  <c r="J78" i="2"/>
  <c r="J81" i="2"/>
  <c r="J92" i="2"/>
  <c r="J89" i="2"/>
  <c r="M26" i="775"/>
  <c r="M25" i="775"/>
  <c r="M24" i="775"/>
  <c r="M23" i="775"/>
  <c r="M22" i="775"/>
  <c r="M21" i="775"/>
  <c r="M20" i="775"/>
  <c r="M19" i="775"/>
  <c r="M18" i="775"/>
  <c r="M17" i="775"/>
  <c r="M16" i="775"/>
  <c r="M15" i="775"/>
  <c r="M14" i="775"/>
  <c r="M13" i="775"/>
  <c r="M12" i="775"/>
  <c r="M11" i="775"/>
  <c r="M10" i="775"/>
  <c r="M9" i="775"/>
  <c r="M8" i="775"/>
  <c r="M7" i="775"/>
  <c r="M6" i="775"/>
  <c r="L4" i="775"/>
  <c r="K4" i="775"/>
  <c r="M11" i="764"/>
  <c r="M10" i="764"/>
  <c r="M9" i="764"/>
  <c r="M8" i="764"/>
  <c r="M7" i="764"/>
  <c r="M6" i="764"/>
  <c r="L4" i="764"/>
  <c r="K4" i="764"/>
  <c r="M140" i="763"/>
  <c r="M139" i="763"/>
  <c r="M138" i="763"/>
  <c r="M137" i="763"/>
  <c r="M136" i="763"/>
  <c r="M116" i="763"/>
  <c r="M134" i="763"/>
  <c r="M133" i="763"/>
  <c r="M132" i="763"/>
  <c r="M131" i="763"/>
  <c r="M130" i="763"/>
  <c r="M129" i="763"/>
  <c r="M128" i="763"/>
  <c r="M135" i="763"/>
  <c r="M127" i="763"/>
  <c r="M125" i="763"/>
  <c r="M124" i="763"/>
  <c r="M123" i="763"/>
  <c r="M115" i="763"/>
  <c r="M109" i="763"/>
  <c r="M120" i="763"/>
  <c r="M119" i="763"/>
  <c r="M118" i="763"/>
  <c r="M117" i="763"/>
  <c r="M121" i="763"/>
  <c r="M126" i="763"/>
  <c r="M114" i="763"/>
  <c r="M113" i="763"/>
  <c r="M112" i="763"/>
  <c r="M111" i="763"/>
  <c r="M110" i="763"/>
  <c r="M108" i="763"/>
  <c r="M122" i="763"/>
  <c r="M107" i="763"/>
  <c r="M106" i="763"/>
  <c r="M105" i="763"/>
  <c r="M104" i="763"/>
  <c r="M103" i="763"/>
  <c r="M102" i="763"/>
  <c r="M101" i="763"/>
  <c r="M100" i="763"/>
  <c r="M99" i="763"/>
  <c r="M98" i="763"/>
  <c r="M97" i="763"/>
  <c r="M96" i="763"/>
  <c r="M95" i="763"/>
  <c r="M94" i="763"/>
  <c r="M93" i="763"/>
  <c r="M92" i="763"/>
  <c r="M91" i="763"/>
  <c r="M90" i="763"/>
  <c r="M89" i="763"/>
  <c r="M88" i="763"/>
  <c r="M87" i="763"/>
  <c r="M86" i="763"/>
  <c r="M85" i="763"/>
  <c r="M84" i="763"/>
  <c r="M83" i="763"/>
  <c r="M82" i="763"/>
  <c r="M81" i="763"/>
  <c r="M80" i="763"/>
  <c r="M79" i="763"/>
  <c r="M78" i="763"/>
  <c r="M77" i="763"/>
  <c r="M76" i="763"/>
  <c r="M75" i="763"/>
  <c r="M74" i="763"/>
  <c r="M73" i="763"/>
  <c r="M72" i="763"/>
  <c r="M71" i="763"/>
  <c r="M70" i="763"/>
  <c r="M69" i="763"/>
  <c r="M68" i="763"/>
  <c r="M67" i="763"/>
  <c r="M66" i="763"/>
  <c r="M65" i="763"/>
  <c r="M64" i="763"/>
  <c r="M63" i="763"/>
  <c r="M62" i="763"/>
  <c r="M61" i="763"/>
  <c r="M60" i="763"/>
  <c r="M59" i="763"/>
  <c r="M58" i="763"/>
  <c r="M57" i="763"/>
  <c r="M56" i="763"/>
  <c r="M55" i="763"/>
  <c r="M54" i="763"/>
  <c r="M52" i="763"/>
  <c r="M48" i="763"/>
  <c r="M51" i="763"/>
  <c r="M50" i="763"/>
  <c r="M49" i="763"/>
  <c r="M53" i="763"/>
  <c r="M47" i="763"/>
  <c r="M46" i="763"/>
  <c r="M45" i="763"/>
  <c r="M44" i="763"/>
  <c r="M43" i="763"/>
  <c r="M42" i="763"/>
  <c r="M41" i="763"/>
  <c r="M40" i="763"/>
  <c r="M39" i="763"/>
  <c r="M38" i="763"/>
  <c r="M37" i="763"/>
  <c r="M36" i="763"/>
  <c r="M35" i="763"/>
  <c r="M34" i="763"/>
  <c r="M33" i="763"/>
  <c r="M32" i="763"/>
  <c r="M31" i="763"/>
  <c r="M30" i="763"/>
  <c r="M29" i="763"/>
  <c r="M28" i="763"/>
  <c r="M27" i="763"/>
  <c r="M26" i="763"/>
  <c r="M25" i="763"/>
  <c r="M24" i="763"/>
  <c r="M23" i="763"/>
  <c r="M22" i="763"/>
  <c r="M21" i="763"/>
  <c r="M20" i="763"/>
  <c r="M19" i="763"/>
  <c r="M18" i="763"/>
  <c r="M17" i="763"/>
  <c r="M16" i="763"/>
  <c r="M15" i="763"/>
  <c r="M14" i="763"/>
  <c r="M13" i="763"/>
  <c r="M12" i="763"/>
  <c r="M11" i="763"/>
  <c r="M10" i="763"/>
  <c r="M9" i="763"/>
  <c r="M8" i="763"/>
  <c r="M7" i="763"/>
  <c r="M6" i="763"/>
  <c r="L4" i="763"/>
  <c r="K4" i="763"/>
  <c r="M409" i="762"/>
  <c r="M408" i="762"/>
  <c r="M407" i="762"/>
  <c r="M406" i="762"/>
  <c r="M405" i="762"/>
  <c r="M404" i="762"/>
  <c r="M403" i="762"/>
  <c r="M402" i="762"/>
  <c r="M401" i="762"/>
  <c r="M400" i="762"/>
  <c r="M399" i="762"/>
  <c r="M398" i="762"/>
  <c r="M397" i="762"/>
  <c r="M396" i="762"/>
  <c r="M395" i="762"/>
  <c r="M394" i="762"/>
  <c r="M393" i="762"/>
  <c r="M392" i="762"/>
  <c r="M391" i="762"/>
  <c r="M390" i="762"/>
  <c r="M389" i="762"/>
  <c r="M388" i="762"/>
  <c r="M387" i="762"/>
  <c r="M386" i="762"/>
  <c r="M385" i="762"/>
  <c r="M384" i="762"/>
  <c r="M383" i="762"/>
  <c r="M382" i="762"/>
  <c r="M381" i="762"/>
  <c r="M380" i="762"/>
  <c r="M379" i="762"/>
  <c r="M378" i="762"/>
  <c r="M377" i="762"/>
  <c r="M376" i="762"/>
  <c r="M375" i="762"/>
  <c r="M374" i="762"/>
  <c r="M373" i="762"/>
  <c r="M372" i="762"/>
  <c r="M371" i="762"/>
  <c r="M370" i="762"/>
  <c r="M369" i="762"/>
  <c r="M368" i="762"/>
  <c r="M367" i="762"/>
  <c r="M366" i="762"/>
  <c r="M365" i="762"/>
  <c r="M364" i="762"/>
  <c r="M363" i="762"/>
  <c r="M362" i="762"/>
  <c r="M361" i="762"/>
  <c r="M360" i="762"/>
  <c r="M359" i="762"/>
  <c r="M358" i="762"/>
  <c r="M357" i="762"/>
  <c r="M356" i="762"/>
  <c r="M355" i="762"/>
  <c r="M354" i="762"/>
  <c r="M353" i="762"/>
  <c r="M352" i="762"/>
  <c r="M351" i="762"/>
  <c r="M350" i="762"/>
  <c r="M349" i="762"/>
  <c r="M348" i="762"/>
  <c r="M347" i="762"/>
  <c r="M346" i="762"/>
  <c r="M345" i="762"/>
  <c r="M344" i="762"/>
  <c r="M343" i="762"/>
  <c r="M342" i="762"/>
  <c r="M341" i="762"/>
  <c r="M340" i="762"/>
  <c r="M339" i="762"/>
  <c r="M338" i="762"/>
  <c r="M337" i="762"/>
  <c r="M336" i="762"/>
  <c r="M335" i="762"/>
  <c r="M334" i="762"/>
  <c r="M333" i="762"/>
  <c r="M332" i="762"/>
  <c r="M331" i="762"/>
  <c r="M330" i="762"/>
  <c r="M329" i="762"/>
  <c r="M328" i="762"/>
  <c r="M327" i="762"/>
  <c r="M326" i="762"/>
  <c r="M325" i="762"/>
  <c r="M324" i="762"/>
  <c r="M323" i="762"/>
  <c r="M322" i="762"/>
  <c r="M321" i="762"/>
  <c r="M320" i="762"/>
  <c r="M319" i="762"/>
  <c r="M318" i="762"/>
  <c r="M317" i="762"/>
  <c r="M316" i="762"/>
  <c r="M315" i="762"/>
  <c r="M314" i="762"/>
  <c r="M313" i="762"/>
  <c r="M312" i="762"/>
  <c r="M311" i="762"/>
  <c r="M310" i="762"/>
  <c r="M309" i="762"/>
  <c r="M308" i="762"/>
  <c r="M307" i="762"/>
  <c r="M306" i="762"/>
  <c r="M305" i="762"/>
  <c r="M304" i="762"/>
  <c r="M303" i="762"/>
  <c r="M302" i="762"/>
  <c r="M301" i="762"/>
  <c r="M300" i="762"/>
  <c r="M299" i="762"/>
  <c r="M298" i="762"/>
  <c r="M297" i="762"/>
  <c r="M296" i="762"/>
  <c r="M295" i="762"/>
  <c r="M294" i="762"/>
  <c r="M293" i="762"/>
  <c r="M292" i="762"/>
  <c r="M291" i="762"/>
  <c r="M290" i="762"/>
  <c r="M289" i="762"/>
  <c r="M288" i="762"/>
  <c r="M287" i="762"/>
  <c r="M286" i="762"/>
  <c r="M285" i="762"/>
  <c r="M284" i="762"/>
  <c r="M283" i="762"/>
  <c r="M282" i="762"/>
  <c r="M281" i="762"/>
  <c r="M280" i="762"/>
  <c r="M279" i="762"/>
  <c r="M278" i="762"/>
  <c r="M277" i="762"/>
  <c r="M276" i="762"/>
  <c r="M275" i="762"/>
  <c r="M274" i="762"/>
  <c r="M273" i="762"/>
  <c r="M272" i="762"/>
  <c r="M271" i="762"/>
  <c r="M270" i="762"/>
  <c r="M269" i="762"/>
  <c r="M268" i="762"/>
  <c r="M267" i="762"/>
  <c r="M266" i="762"/>
  <c r="M265" i="762"/>
  <c r="M264" i="762"/>
  <c r="M263" i="762"/>
  <c r="M262" i="762"/>
  <c r="M261" i="762"/>
  <c r="M260" i="762"/>
  <c r="M259" i="762"/>
  <c r="M258" i="762"/>
  <c r="M257" i="762"/>
  <c r="M256" i="762"/>
  <c r="M255" i="762"/>
  <c r="M254" i="762"/>
  <c r="M253" i="762"/>
  <c r="M252" i="762"/>
  <c r="M251" i="762"/>
  <c r="M250" i="762"/>
  <c r="M249" i="762"/>
  <c r="M248" i="762"/>
  <c r="M247" i="762"/>
  <c r="M246" i="762"/>
  <c r="M245" i="762"/>
  <c r="M244" i="762"/>
  <c r="M243" i="762"/>
  <c r="M242" i="762"/>
  <c r="M241" i="762"/>
  <c r="M240" i="762"/>
  <c r="M239" i="762"/>
  <c r="M238" i="762"/>
  <c r="M237" i="762"/>
  <c r="M236" i="762"/>
  <c r="M235" i="762"/>
  <c r="M234" i="762"/>
  <c r="M233" i="762"/>
  <c r="M232" i="762"/>
  <c r="M231" i="762"/>
  <c r="M230" i="762"/>
  <c r="M229" i="762"/>
  <c r="M228" i="762"/>
  <c r="M227" i="762"/>
  <c r="M226" i="762"/>
  <c r="M225" i="762"/>
  <c r="M224" i="762"/>
  <c r="M223" i="762"/>
  <c r="M222" i="762"/>
  <c r="M221" i="762"/>
  <c r="M220" i="762"/>
  <c r="M219" i="762"/>
  <c r="M218" i="762"/>
  <c r="M217" i="762"/>
  <c r="M216" i="762"/>
  <c r="M215" i="762"/>
  <c r="M214" i="762"/>
  <c r="M213" i="762"/>
  <c r="M212" i="762"/>
  <c r="M211" i="762"/>
  <c r="M210" i="762"/>
  <c r="M209" i="762"/>
  <c r="M208" i="762"/>
  <c r="M207" i="762"/>
  <c r="M206" i="762"/>
  <c r="M205" i="762"/>
  <c r="M204" i="762"/>
  <c r="M203" i="762"/>
  <c r="M202" i="762"/>
  <c r="M201" i="762"/>
  <c r="M200" i="762"/>
  <c r="M199" i="762"/>
  <c r="M198" i="762"/>
  <c r="M197" i="762"/>
  <c r="M196" i="762"/>
  <c r="M195" i="762"/>
  <c r="M194" i="762"/>
  <c r="M193" i="762"/>
  <c r="M192" i="762"/>
  <c r="M191" i="762"/>
  <c r="M190" i="762"/>
  <c r="M189" i="762"/>
  <c r="M188" i="762"/>
  <c r="M187" i="762"/>
  <c r="M186" i="762"/>
  <c r="M185" i="762"/>
  <c r="M184" i="762"/>
  <c r="M183" i="762"/>
  <c r="M182" i="762"/>
  <c r="M181" i="762"/>
  <c r="M180" i="762"/>
  <c r="M179" i="762"/>
  <c r="M178" i="762"/>
  <c r="M177" i="762"/>
  <c r="M176" i="762"/>
  <c r="M175" i="762"/>
  <c r="M174" i="762"/>
  <c r="M173" i="762"/>
  <c r="M172" i="762"/>
  <c r="M171" i="762"/>
  <c r="M170" i="762"/>
  <c r="M169" i="762"/>
  <c r="M168" i="762"/>
  <c r="M167" i="762"/>
  <c r="M166" i="762"/>
  <c r="M165" i="762"/>
  <c r="M164" i="762"/>
  <c r="M163" i="762"/>
  <c r="M162" i="762"/>
  <c r="M161" i="762"/>
  <c r="M160" i="762"/>
  <c r="M159" i="762"/>
  <c r="M158" i="762"/>
  <c r="M157" i="762"/>
  <c r="M156" i="762"/>
  <c r="M155" i="762"/>
  <c r="M154" i="762"/>
  <c r="M153" i="762"/>
  <c r="M152" i="762"/>
  <c r="M151" i="762"/>
  <c r="M150" i="762"/>
  <c r="M149" i="762"/>
  <c r="M148" i="762"/>
  <c r="M147" i="762"/>
  <c r="M146" i="762"/>
  <c r="M145" i="762"/>
  <c r="M144" i="762"/>
  <c r="M143" i="762"/>
  <c r="M142" i="762"/>
  <c r="M141" i="762"/>
  <c r="M140" i="762"/>
  <c r="M139" i="762"/>
  <c r="M138" i="762"/>
  <c r="M137" i="762"/>
  <c r="M136" i="762"/>
  <c r="M135" i="762"/>
  <c r="M134" i="762"/>
  <c r="M133" i="762"/>
  <c r="M132" i="762"/>
  <c r="M131" i="762"/>
  <c r="M130" i="762"/>
  <c r="M129" i="762"/>
  <c r="M128" i="762"/>
  <c r="M127" i="762"/>
  <c r="M126" i="762"/>
  <c r="M125" i="762"/>
  <c r="M124" i="762"/>
  <c r="M123" i="762"/>
  <c r="M122" i="762"/>
  <c r="M121" i="762"/>
  <c r="M120" i="762"/>
  <c r="M119" i="762"/>
  <c r="M118" i="762"/>
  <c r="M117" i="762"/>
  <c r="M116" i="762"/>
  <c r="M115" i="762"/>
  <c r="M114" i="762"/>
  <c r="M113" i="762"/>
  <c r="M112" i="762"/>
  <c r="M111" i="762"/>
  <c r="M110" i="762"/>
  <c r="M109" i="762"/>
  <c r="M108" i="762"/>
  <c r="M107" i="762"/>
  <c r="M106" i="762"/>
  <c r="M105" i="762"/>
  <c r="M104" i="762"/>
  <c r="M103" i="762"/>
  <c r="M102" i="762"/>
  <c r="M101" i="762"/>
  <c r="M100" i="762"/>
  <c r="M99" i="762"/>
  <c r="M98" i="762"/>
  <c r="M97" i="762"/>
  <c r="M96" i="762"/>
  <c r="M95" i="762"/>
  <c r="M94" i="762"/>
  <c r="M93" i="762"/>
  <c r="M92" i="762"/>
  <c r="M91" i="762"/>
  <c r="M90" i="762"/>
  <c r="M89" i="762"/>
  <c r="M88" i="762"/>
  <c r="M87" i="762"/>
  <c r="M86" i="762"/>
  <c r="M85" i="762"/>
  <c r="M84" i="762"/>
  <c r="M83" i="762"/>
  <c r="M82" i="762"/>
  <c r="M81" i="762"/>
  <c r="M80" i="762"/>
  <c r="M79" i="762"/>
  <c r="M78" i="762"/>
  <c r="M77" i="762"/>
  <c r="M76" i="762"/>
  <c r="M75" i="762"/>
  <c r="M74" i="762"/>
  <c r="M73" i="762"/>
  <c r="M72" i="762"/>
  <c r="M71" i="762"/>
  <c r="M70" i="762"/>
  <c r="M69" i="762"/>
  <c r="M68" i="762"/>
  <c r="M67" i="762"/>
  <c r="M66" i="762"/>
  <c r="M65" i="762"/>
  <c r="M64" i="762"/>
  <c r="M63" i="762"/>
  <c r="M62" i="762"/>
  <c r="M61" i="762"/>
  <c r="M60" i="762"/>
  <c r="M59" i="762"/>
  <c r="M58" i="762"/>
  <c r="M57" i="762"/>
  <c r="M56" i="762"/>
  <c r="M55" i="762"/>
  <c r="M54" i="762"/>
  <c r="M53" i="762"/>
  <c r="M52" i="762"/>
  <c r="M51" i="762"/>
  <c r="M50" i="762"/>
  <c r="M49" i="762"/>
  <c r="M48" i="762"/>
  <c r="M47" i="762"/>
  <c r="M46" i="762"/>
  <c r="M45" i="762"/>
  <c r="M44" i="762"/>
  <c r="M43" i="762"/>
  <c r="M42" i="762"/>
  <c r="M41" i="762"/>
  <c r="M40" i="762"/>
  <c r="M39" i="762"/>
  <c r="M38" i="762"/>
  <c r="M37" i="762"/>
  <c r="M36" i="762"/>
  <c r="M35" i="762"/>
  <c r="M34" i="762"/>
  <c r="M33" i="762"/>
  <c r="M32" i="762"/>
  <c r="M31" i="762"/>
  <c r="M30" i="762"/>
  <c r="M29" i="762"/>
  <c r="M28" i="762"/>
  <c r="M27" i="762"/>
  <c r="M26" i="762"/>
  <c r="M25" i="762"/>
  <c r="M24" i="762"/>
  <c r="M23" i="762"/>
  <c r="M22" i="762"/>
  <c r="M21" i="762"/>
  <c r="M20" i="762"/>
  <c r="M19" i="762"/>
  <c r="M18" i="762"/>
  <c r="M17" i="762"/>
  <c r="M16" i="762"/>
  <c r="M15" i="762"/>
  <c r="M14" i="762"/>
  <c r="M13" i="762"/>
  <c r="M12" i="762"/>
  <c r="M11" i="762"/>
  <c r="M10" i="762"/>
  <c r="M9" i="762"/>
  <c r="M8" i="762"/>
  <c r="M7" i="762"/>
  <c r="M6" i="762"/>
  <c r="L4" i="762"/>
  <c r="K4" i="762"/>
  <c r="M639" i="761"/>
  <c r="M638" i="761"/>
  <c r="M637" i="761"/>
  <c r="M636" i="761"/>
  <c r="M635" i="761"/>
  <c r="M634" i="761"/>
  <c r="M633" i="761"/>
  <c r="M632" i="761"/>
  <c r="M631" i="761"/>
  <c r="M630" i="761"/>
  <c r="M629" i="761"/>
  <c r="M628" i="761"/>
  <c r="M627" i="761"/>
  <c r="M626" i="761"/>
  <c r="M625" i="761"/>
  <c r="M624" i="761"/>
  <c r="M623" i="761"/>
  <c r="M622" i="761"/>
  <c r="M621" i="761"/>
  <c r="M620" i="761"/>
  <c r="M619" i="761"/>
  <c r="M618" i="761"/>
  <c r="M617" i="761"/>
  <c r="M616" i="761"/>
  <c r="M615" i="761"/>
  <c r="M614" i="761"/>
  <c r="M613" i="761"/>
  <c r="M612" i="761"/>
  <c r="M611" i="761"/>
  <c r="M610" i="761"/>
  <c r="M609" i="761"/>
  <c r="M608" i="761"/>
  <c r="M607" i="761"/>
  <c r="M606" i="761"/>
  <c r="M605" i="761"/>
  <c r="M604" i="761"/>
  <c r="M603" i="761"/>
  <c r="M602" i="761"/>
  <c r="M601" i="761"/>
  <c r="M600" i="761"/>
  <c r="M599" i="761"/>
  <c r="M598" i="761"/>
  <c r="M597" i="761"/>
  <c r="M596" i="761"/>
  <c r="M595" i="761"/>
  <c r="M594" i="761"/>
  <c r="M593" i="761"/>
  <c r="M592" i="761"/>
  <c r="M591" i="761"/>
  <c r="M590" i="761"/>
  <c r="M589" i="761"/>
  <c r="M588" i="761"/>
  <c r="M587" i="761"/>
  <c r="M586" i="761"/>
  <c r="M585" i="761"/>
  <c r="M584" i="761"/>
  <c r="M583" i="761"/>
  <c r="M582" i="761"/>
  <c r="M581" i="761"/>
  <c r="M580" i="761"/>
  <c r="M579" i="761"/>
  <c r="M578" i="761"/>
  <c r="M577" i="761"/>
  <c r="M576" i="761"/>
  <c r="M575" i="761"/>
  <c r="M574" i="761"/>
  <c r="M573" i="761"/>
  <c r="M572" i="761"/>
  <c r="M571" i="761"/>
  <c r="M570" i="761"/>
  <c r="M569" i="761"/>
  <c r="M568" i="761"/>
  <c r="M567" i="761"/>
  <c r="M566" i="761"/>
  <c r="M565" i="761"/>
  <c r="M564" i="761"/>
  <c r="M563" i="761"/>
  <c r="M562" i="761"/>
  <c r="M561" i="761"/>
  <c r="M560" i="761"/>
  <c r="M559" i="761"/>
  <c r="M558" i="761"/>
  <c r="M557" i="761"/>
  <c r="M556" i="761"/>
  <c r="M555" i="761"/>
  <c r="M554" i="761"/>
  <c r="M553" i="761"/>
  <c r="M552" i="761"/>
  <c r="M551" i="761"/>
  <c r="M550" i="761"/>
  <c r="M549" i="761"/>
  <c r="M548" i="761"/>
  <c r="M547" i="761"/>
  <c r="M546" i="761"/>
  <c r="M545" i="761"/>
  <c r="M544" i="761"/>
  <c r="M543" i="761"/>
  <c r="M542" i="761"/>
  <c r="M541" i="761"/>
  <c r="M540" i="761"/>
  <c r="M539" i="761"/>
  <c r="M538" i="761"/>
  <c r="M537" i="761"/>
  <c r="M536" i="761"/>
  <c r="M535" i="761"/>
  <c r="M534" i="761"/>
  <c r="M533" i="761"/>
  <c r="M532" i="761"/>
  <c r="M531" i="761"/>
  <c r="M530" i="761"/>
  <c r="M529" i="761"/>
  <c r="M528" i="761"/>
  <c r="M527" i="761"/>
  <c r="M526" i="761"/>
  <c r="M525" i="761"/>
  <c r="M524" i="761"/>
  <c r="M523" i="761"/>
  <c r="M522" i="761"/>
  <c r="M521" i="761"/>
  <c r="M520" i="761"/>
  <c r="M519" i="761"/>
  <c r="M518" i="761"/>
  <c r="M517" i="761"/>
  <c r="M516" i="761"/>
  <c r="M515" i="761"/>
  <c r="M514" i="761"/>
  <c r="M513" i="761"/>
  <c r="M512" i="761"/>
  <c r="M511" i="761"/>
  <c r="M510" i="761"/>
  <c r="M509" i="761"/>
  <c r="M508" i="761"/>
  <c r="M507" i="761"/>
  <c r="M506" i="761"/>
  <c r="M505" i="761"/>
  <c r="M504" i="761"/>
  <c r="M503" i="761"/>
  <c r="M502" i="761"/>
  <c r="M501" i="761"/>
  <c r="M500" i="761"/>
  <c r="M499" i="761"/>
  <c r="M498" i="761"/>
  <c r="M497" i="761"/>
  <c r="M496" i="761"/>
  <c r="M495" i="761"/>
  <c r="M494" i="761"/>
  <c r="M493" i="761"/>
  <c r="M492" i="761"/>
  <c r="M491" i="761"/>
  <c r="M490" i="761"/>
  <c r="M489" i="761"/>
  <c r="M488" i="761"/>
  <c r="M487" i="761"/>
  <c r="M486" i="761"/>
  <c r="M485" i="761"/>
  <c r="M484" i="761"/>
  <c r="M483" i="761"/>
  <c r="M482" i="761"/>
  <c r="M481" i="761"/>
  <c r="M480" i="761"/>
  <c r="M479" i="761"/>
  <c r="M478" i="761"/>
  <c r="M477" i="761"/>
  <c r="M476" i="761"/>
  <c r="M475" i="761"/>
  <c r="M474" i="761"/>
  <c r="M473" i="761"/>
  <c r="M472" i="761"/>
  <c r="M471" i="761"/>
  <c r="M470" i="761"/>
  <c r="M469" i="761"/>
  <c r="M468" i="761"/>
  <c r="M467" i="761"/>
  <c r="M466" i="761"/>
  <c r="M465" i="761"/>
  <c r="M464" i="761"/>
  <c r="M463" i="761"/>
  <c r="M462" i="761"/>
  <c r="M461" i="761"/>
  <c r="M460" i="761"/>
  <c r="M459" i="761"/>
  <c r="M458" i="761"/>
  <c r="M457" i="761"/>
  <c r="M456" i="761"/>
  <c r="M455" i="761"/>
  <c r="M454" i="761"/>
  <c r="M453" i="761"/>
  <c r="M452" i="761"/>
  <c r="M451" i="761"/>
  <c r="M450" i="761"/>
  <c r="M449" i="761"/>
  <c r="M448" i="761"/>
  <c r="M447" i="761"/>
  <c r="M446" i="761"/>
  <c r="M445" i="761"/>
  <c r="M444" i="761"/>
  <c r="M443" i="761"/>
  <c r="M442" i="761"/>
  <c r="M441" i="761"/>
  <c r="M440" i="761"/>
  <c r="M439" i="761"/>
  <c r="M438" i="761"/>
  <c r="M437" i="761"/>
  <c r="M436" i="761"/>
  <c r="M435" i="761"/>
  <c r="M434" i="761"/>
  <c r="M433" i="761"/>
  <c r="M432" i="761"/>
  <c r="M431" i="761"/>
  <c r="M430" i="761"/>
  <c r="M429" i="761"/>
  <c r="M428" i="761"/>
  <c r="M427" i="761"/>
  <c r="M426" i="761"/>
  <c r="M425" i="761"/>
  <c r="M424" i="761"/>
  <c r="M423" i="761"/>
  <c r="M422" i="761"/>
  <c r="M421" i="761"/>
  <c r="M420" i="761"/>
  <c r="M419" i="761"/>
  <c r="M418" i="761"/>
  <c r="M417" i="761"/>
  <c r="M416" i="761"/>
  <c r="M415" i="761"/>
  <c r="M414" i="761"/>
  <c r="M413" i="761"/>
  <c r="M412" i="761"/>
  <c r="M411" i="761"/>
  <c r="M410" i="761"/>
  <c r="M409" i="761"/>
  <c r="M408" i="761"/>
  <c r="M407" i="761"/>
  <c r="M406" i="761"/>
  <c r="M405" i="761"/>
  <c r="M404" i="761"/>
  <c r="M403" i="761"/>
  <c r="M402" i="761"/>
  <c r="M401" i="761"/>
  <c r="M400" i="761"/>
  <c r="M399" i="761"/>
  <c r="M398" i="761"/>
  <c r="M397" i="761"/>
  <c r="M396" i="761"/>
  <c r="M395" i="761"/>
  <c r="M394" i="761"/>
  <c r="M393" i="761"/>
  <c r="M392" i="761"/>
  <c r="M391" i="761"/>
  <c r="M390" i="761"/>
  <c r="M389" i="761"/>
  <c r="M388" i="761"/>
  <c r="M387" i="761"/>
  <c r="M386" i="761"/>
  <c r="M385" i="761"/>
  <c r="M384" i="761"/>
  <c r="M383" i="761"/>
  <c r="M382" i="761"/>
  <c r="M381" i="761"/>
  <c r="M380" i="761"/>
  <c r="M379" i="761"/>
  <c r="M378" i="761"/>
  <c r="M377" i="761"/>
  <c r="M376" i="761"/>
  <c r="M375" i="761"/>
  <c r="M374" i="761"/>
  <c r="M373" i="761"/>
  <c r="M372" i="761"/>
  <c r="M371" i="761"/>
  <c r="M370" i="761"/>
  <c r="M369" i="761"/>
  <c r="M368" i="761"/>
  <c r="M367" i="761"/>
  <c r="M366" i="761"/>
  <c r="M365" i="761"/>
  <c r="M364" i="761"/>
  <c r="M363" i="761"/>
  <c r="M362" i="761"/>
  <c r="M361" i="761"/>
  <c r="M360" i="761"/>
  <c r="M359" i="761"/>
  <c r="M358" i="761"/>
  <c r="M357" i="761"/>
  <c r="M356" i="761"/>
  <c r="M355" i="761"/>
  <c r="M354" i="761"/>
  <c r="M353" i="761"/>
  <c r="M352" i="761"/>
  <c r="M351" i="761"/>
  <c r="M350" i="761"/>
  <c r="M349" i="761"/>
  <c r="M348" i="761"/>
  <c r="M347" i="761"/>
  <c r="M346" i="761"/>
  <c r="M345" i="761"/>
  <c r="M344" i="761"/>
  <c r="M343" i="761"/>
  <c r="M342" i="761"/>
  <c r="M341" i="761"/>
  <c r="M340" i="761"/>
  <c r="M339" i="761"/>
  <c r="M338" i="761"/>
  <c r="M337" i="761"/>
  <c r="M336" i="761"/>
  <c r="M335" i="761"/>
  <c r="M334" i="761"/>
  <c r="M333" i="761"/>
  <c r="M332" i="761"/>
  <c r="M331" i="761"/>
  <c r="M330" i="761"/>
  <c r="M329" i="761"/>
  <c r="M328" i="761"/>
  <c r="M327" i="761"/>
  <c r="M326" i="761"/>
  <c r="M325" i="761"/>
  <c r="M324" i="761"/>
  <c r="M323" i="761"/>
  <c r="M322" i="761"/>
  <c r="M321" i="761"/>
  <c r="M320" i="761"/>
  <c r="M319" i="761"/>
  <c r="M318" i="761"/>
  <c r="M317" i="761"/>
  <c r="M316" i="761"/>
  <c r="M315" i="761"/>
  <c r="M314" i="761"/>
  <c r="M313" i="761"/>
  <c r="M312" i="761"/>
  <c r="M311" i="761"/>
  <c r="M310" i="761"/>
  <c r="M309" i="761"/>
  <c r="M308" i="761"/>
  <c r="M307" i="761"/>
  <c r="M306" i="761"/>
  <c r="M305" i="761"/>
  <c r="M304" i="761"/>
  <c r="M303" i="761"/>
  <c r="M302" i="761"/>
  <c r="M301" i="761"/>
  <c r="M300" i="761"/>
  <c r="M299" i="761"/>
  <c r="M298" i="761"/>
  <c r="M297" i="761"/>
  <c r="M296" i="761"/>
  <c r="M295" i="761"/>
  <c r="M294" i="761"/>
  <c r="M293" i="761"/>
  <c r="M292" i="761"/>
  <c r="M291" i="761"/>
  <c r="M290" i="761"/>
  <c r="M289" i="761"/>
  <c r="M288" i="761"/>
  <c r="M287" i="761"/>
  <c r="M286" i="761"/>
  <c r="M285" i="761"/>
  <c r="M284" i="761"/>
  <c r="M283" i="761"/>
  <c r="M282" i="761"/>
  <c r="M281" i="761"/>
  <c r="M280" i="761"/>
  <c r="M279" i="761"/>
  <c r="M278" i="761"/>
  <c r="M277" i="761"/>
  <c r="M276" i="761"/>
  <c r="M275" i="761"/>
  <c r="M274" i="761"/>
  <c r="M273" i="761"/>
  <c r="M272" i="761"/>
  <c r="M271" i="761"/>
  <c r="M270" i="761"/>
  <c r="M269" i="761"/>
  <c r="M268" i="761"/>
  <c r="M267" i="761"/>
  <c r="M266" i="761"/>
  <c r="M265" i="761"/>
  <c r="M264" i="761"/>
  <c r="M263" i="761"/>
  <c r="M262" i="761"/>
  <c r="M261" i="761"/>
  <c r="M260" i="761"/>
  <c r="M259" i="761"/>
  <c r="M258" i="761"/>
  <c r="M257" i="761"/>
  <c r="M256" i="761"/>
  <c r="M255" i="761"/>
  <c r="M254" i="761"/>
  <c r="M253" i="761"/>
  <c r="M252" i="761"/>
  <c r="M251" i="761"/>
  <c r="M250" i="761"/>
  <c r="M249" i="761"/>
  <c r="M248" i="761"/>
  <c r="M247" i="761"/>
  <c r="M246" i="761"/>
  <c r="M245" i="761"/>
  <c r="M244" i="761"/>
  <c r="M243" i="761"/>
  <c r="M242" i="761"/>
  <c r="M241" i="761"/>
  <c r="M240" i="761"/>
  <c r="M239" i="761"/>
  <c r="M238" i="761"/>
  <c r="M237" i="761"/>
  <c r="M236" i="761"/>
  <c r="M235" i="761"/>
  <c r="M234" i="761"/>
  <c r="M233" i="761"/>
  <c r="M232" i="761"/>
  <c r="M231" i="761"/>
  <c r="M230" i="761"/>
  <c r="M229" i="761"/>
  <c r="M228" i="761"/>
  <c r="M227" i="761"/>
  <c r="M226" i="761"/>
  <c r="M225" i="761"/>
  <c r="M224" i="761"/>
  <c r="M223" i="761"/>
  <c r="M222" i="761"/>
  <c r="M221" i="761"/>
  <c r="M220" i="761"/>
  <c r="M219" i="761"/>
  <c r="M218" i="761"/>
  <c r="M217" i="761"/>
  <c r="M216" i="761"/>
  <c r="M215" i="761"/>
  <c r="M214" i="761"/>
  <c r="M213" i="761"/>
  <c r="M212" i="761"/>
  <c r="M211" i="761"/>
  <c r="M210" i="761"/>
  <c r="M209" i="761"/>
  <c r="M208" i="761"/>
  <c r="M207" i="761"/>
  <c r="M206" i="761"/>
  <c r="M205" i="761"/>
  <c r="M204" i="761"/>
  <c r="M203" i="761"/>
  <c r="M202" i="761"/>
  <c r="M201" i="761"/>
  <c r="M200" i="761"/>
  <c r="M199" i="761"/>
  <c r="M198" i="761"/>
  <c r="M197" i="761"/>
  <c r="M196" i="761"/>
  <c r="M195" i="761"/>
  <c r="M194" i="761"/>
  <c r="M193" i="761"/>
  <c r="M192" i="761"/>
  <c r="M191" i="761"/>
  <c r="M190" i="761"/>
  <c r="M189" i="761"/>
  <c r="M188" i="761"/>
  <c r="M187" i="761"/>
  <c r="M186" i="761"/>
  <c r="M185" i="761"/>
  <c r="M184" i="761"/>
  <c r="M183" i="761"/>
  <c r="M182" i="761"/>
  <c r="M181" i="761"/>
  <c r="M180" i="761"/>
  <c r="M179" i="761"/>
  <c r="M178" i="761"/>
  <c r="M177" i="761"/>
  <c r="M176" i="761"/>
  <c r="M175" i="761"/>
  <c r="M174" i="761"/>
  <c r="M173" i="761"/>
  <c r="M172" i="761"/>
  <c r="M171" i="761"/>
  <c r="M170" i="761"/>
  <c r="M169" i="761"/>
  <c r="M168" i="761"/>
  <c r="M167" i="761"/>
  <c r="M166" i="761"/>
  <c r="M165" i="761"/>
  <c r="M164" i="761"/>
  <c r="M163" i="761"/>
  <c r="M162" i="761"/>
  <c r="M161" i="761"/>
  <c r="M160" i="761"/>
  <c r="M159" i="761"/>
  <c r="M158" i="761"/>
  <c r="M157" i="761"/>
  <c r="M156" i="761"/>
  <c r="M155" i="761"/>
  <c r="M154" i="761"/>
  <c r="M153" i="761"/>
  <c r="M152" i="761"/>
  <c r="M151" i="761"/>
  <c r="M150" i="761"/>
  <c r="M149" i="761"/>
  <c r="M148" i="761"/>
  <c r="M147" i="761"/>
  <c r="M146" i="761"/>
  <c r="M145" i="761"/>
  <c r="M144" i="761"/>
  <c r="M143" i="761"/>
  <c r="M142" i="761"/>
  <c r="M141" i="761"/>
  <c r="M140" i="761"/>
  <c r="M139" i="761"/>
  <c r="M138" i="761"/>
  <c r="M137" i="761"/>
  <c r="M136" i="761"/>
  <c r="M135" i="761"/>
  <c r="M134" i="761"/>
  <c r="M133" i="761"/>
  <c r="M132" i="761"/>
  <c r="M131" i="761"/>
  <c r="M130" i="761"/>
  <c r="M129" i="761"/>
  <c r="M128" i="761"/>
  <c r="M127" i="761"/>
  <c r="M126" i="761"/>
  <c r="M125" i="761"/>
  <c r="M124" i="761"/>
  <c r="M123" i="761"/>
  <c r="M122" i="761"/>
  <c r="M121" i="761"/>
  <c r="M120" i="761"/>
  <c r="M119" i="761"/>
  <c r="M118" i="761"/>
  <c r="M117" i="761"/>
  <c r="M116" i="761"/>
  <c r="M115" i="761"/>
  <c r="M114" i="761"/>
  <c r="M113" i="761"/>
  <c r="M112" i="761"/>
  <c r="M111" i="761"/>
  <c r="M110" i="761"/>
  <c r="M109" i="761"/>
  <c r="M108" i="761"/>
  <c r="M107" i="761"/>
  <c r="M106" i="761"/>
  <c r="M105" i="761"/>
  <c r="M104" i="761"/>
  <c r="M103" i="761"/>
  <c r="M102" i="761"/>
  <c r="M101" i="761"/>
  <c r="M100" i="761"/>
  <c r="M99" i="761"/>
  <c r="M98" i="761"/>
  <c r="M97" i="761"/>
  <c r="M96" i="761"/>
  <c r="M95" i="761"/>
  <c r="M94" i="761"/>
  <c r="M93" i="761"/>
  <c r="M92" i="761"/>
  <c r="M91" i="761"/>
  <c r="M90" i="761"/>
  <c r="M89" i="761"/>
  <c r="M88" i="761"/>
  <c r="M87" i="761"/>
  <c r="M86" i="761"/>
  <c r="M85" i="761"/>
  <c r="M84" i="761"/>
  <c r="M83" i="761"/>
  <c r="M82" i="761"/>
  <c r="M81" i="761"/>
  <c r="M80" i="761"/>
  <c r="M79" i="761"/>
  <c r="M78" i="761"/>
  <c r="M77" i="761"/>
  <c r="M76" i="761"/>
  <c r="M75" i="761"/>
  <c r="M74" i="761"/>
  <c r="M73" i="761"/>
  <c r="M72" i="761"/>
  <c r="M71" i="761"/>
  <c r="M70" i="761"/>
  <c r="M69" i="761"/>
  <c r="M68" i="761"/>
  <c r="M67" i="761"/>
  <c r="M66" i="761"/>
  <c r="M65" i="761"/>
  <c r="M64" i="761"/>
  <c r="M63" i="761"/>
  <c r="M62" i="761"/>
  <c r="M61" i="761"/>
  <c r="M60" i="761"/>
  <c r="M59" i="761"/>
  <c r="M58" i="761"/>
  <c r="M57" i="761"/>
  <c r="M56" i="761"/>
  <c r="M55" i="761"/>
  <c r="M54" i="761"/>
  <c r="M53" i="761"/>
  <c r="M52" i="761"/>
  <c r="M51" i="761"/>
  <c r="M50" i="761"/>
  <c r="M49" i="761"/>
  <c r="M48" i="761"/>
  <c r="M47" i="761"/>
  <c r="M46" i="761"/>
  <c r="M45" i="761"/>
  <c r="M44" i="761"/>
  <c r="M43" i="761"/>
  <c r="M42" i="761"/>
  <c r="M41" i="761"/>
  <c r="M40" i="761"/>
  <c r="M39" i="761"/>
  <c r="M38" i="761"/>
  <c r="M37" i="761"/>
  <c r="M36" i="761"/>
  <c r="M35" i="761"/>
  <c r="M34" i="761"/>
  <c r="M33" i="761"/>
  <c r="M32" i="761"/>
  <c r="M31" i="761"/>
  <c r="M30" i="761"/>
  <c r="M29" i="761"/>
  <c r="M28" i="761"/>
  <c r="M27" i="761"/>
  <c r="M26" i="761"/>
  <c r="M25" i="761"/>
  <c r="M24" i="761"/>
  <c r="M23" i="761"/>
  <c r="M22" i="761"/>
  <c r="M21" i="761"/>
  <c r="M20" i="761"/>
  <c r="M19" i="761"/>
  <c r="M18" i="761"/>
  <c r="M17" i="761"/>
  <c r="M16" i="761"/>
  <c r="M15" i="761"/>
  <c r="M14" i="761"/>
  <c r="M13" i="761"/>
  <c r="M12" i="761"/>
  <c r="M11" i="761"/>
  <c r="M10" i="761"/>
  <c r="M9" i="761"/>
  <c r="M8" i="761"/>
  <c r="M7" i="761"/>
  <c r="M6" i="761"/>
  <c r="L4" i="761"/>
  <c r="K4" i="761"/>
  <c r="H3" i="114"/>
  <c r="J48" i="2"/>
  <c r="J36" i="2"/>
  <c r="J13" i="2"/>
  <c r="M2318" i="760"/>
  <c r="M2317" i="760"/>
  <c r="M2316" i="760"/>
  <c r="M2315" i="760"/>
  <c r="M2314" i="760"/>
  <c r="M2313" i="760"/>
  <c r="M2312" i="760"/>
  <c r="M2311" i="760"/>
  <c r="M2310" i="760"/>
  <c r="M2309" i="760"/>
  <c r="M2308" i="760"/>
  <c r="M2307" i="760"/>
  <c r="M2306" i="760"/>
  <c r="M2305" i="760"/>
  <c r="M2304" i="760"/>
  <c r="M2303" i="760"/>
  <c r="M2302" i="760"/>
  <c r="M2301" i="760"/>
  <c r="M2300" i="760"/>
  <c r="M2299" i="760"/>
  <c r="M2298" i="760"/>
  <c r="M2297" i="760"/>
  <c r="M2296" i="760"/>
  <c r="M2295" i="760"/>
  <c r="M2294" i="760"/>
  <c r="M2293" i="760"/>
  <c r="M2292" i="760"/>
  <c r="M2291" i="760"/>
  <c r="M2290" i="760"/>
  <c r="M2289" i="760"/>
  <c r="M2288" i="760"/>
  <c r="M2287" i="760"/>
  <c r="M2286" i="760"/>
  <c r="M2285" i="760"/>
  <c r="M2284" i="760"/>
  <c r="M2283" i="760"/>
  <c r="M2282" i="760"/>
  <c r="M2281" i="760"/>
  <c r="M2280" i="760"/>
  <c r="M2279" i="760"/>
  <c r="M2278" i="760"/>
  <c r="M2277" i="760"/>
  <c r="M2276" i="760"/>
  <c r="M2275" i="760"/>
  <c r="M2274" i="760"/>
  <c r="M2273" i="760"/>
  <c r="M2272" i="760"/>
  <c r="M2271" i="760"/>
  <c r="M2270" i="760"/>
  <c r="M2269" i="760"/>
  <c r="M2268" i="760"/>
  <c r="M2267" i="760"/>
  <c r="M2266" i="760"/>
  <c r="M2265" i="760"/>
  <c r="M2264" i="760"/>
  <c r="M2263" i="760"/>
  <c r="M2262" i="760"/>
  <c r="M2261" i="760"/>
  <c r="M2260" i="760"/>
  <c r="M2259" i="760"/>
  <c r="M2258" i="760"/>
  <c r="M2257" i="760"/>
  <c r="M2256" i="760"/>
  <c r="M2255" i="760"/>
  <c r="M2254" i="760"/>
  <c r="M2253" i="760"/>
  <c r="M2252" i="760"/>
  <c r="M2251" i="760"/>
  <c r="M2250" i="760"/>
  <c r="M2249" i="760"/>
  <c r="M2248" i="760"/>
  <c r="M2247" i="760"/>
  <c r="M2246" i="760"/>
  <c r="M2245" i="760"/>
  <c r="M2244" i="760"/>
  <c r="M2243" i="760"/>
  <c r="M2242" i="760"/>
  <c r="M2241" i="760"/>
  <c r="M2240" i="760"/>
  <c r="M2239" i="760"/>
  <c r="M2238" i="760"/>
  <c r="M2237" i="760"/>
  <c r="M2236" i="760"/>
  <c r="M2235" i="760"/>
  <c r="M2234" i="760"/>
  <c r="M2233" i="760"/>
  <c r="M2232" i="760"/>
  <c r="M2231" i="760"/>
  <c r="M2230" i="760"/>
  <c r="M2229" i="760"/>
  <c r="M2228" i="760"/>
  <c r="M2227" i="760"/>
  <c r="M2226" i="760"/>
  <c r="M2225" i="760"/>
  <c r="M2224" i="760"/>
  <c r="M2223" i="760"/>
  <c r="M2222" i="760"/>
  <c r="M2221" i="760"/>
  <c r="M2220" i="760"/>
  <c r="M2219" i="760"/>
  <c r="M2218" i="760"/>
  <c r="M2217" i="760"/>
  <c r="M2216" i="760"/>
  <c r="M2215" i="760"/>
  <c r="M2214" i="760"/>
  <c r="M2213" i="760"/>
  <c r="M2212" i="760"/>
  <c r="M2211" i="760"/>
  <c r="M2210" i="760"/>
  <c r="M2209" i="760"/>
  <c r="M2208" i="760"/>
  <c r="M2207" i="760"/>
  <c r="M2206" i="760"/>
  <c r="M2205" i="760"/>
  <c r="M2204" i="760"/>
  <c r="M2203" i="760"/>
  <c r="M2202" i="760"/>
  <c r="M2201" i="760"/>
  <c r="M2200" i="760"/>
  <c r="M2199" i="760"/>
  <c r="M2198" i="760"/>
  <c r="M2197" i="760"/>
  <c r="M2196" i="760"/>
  <c r="M2195" i="760"/>
  <c r="M2194" i="760"/>
  <c r="M2193" i="760"/>
  <c r="M2192" i="760"/>
  <c r="M2191" i="760"/>
  <c r="M2190" i="760"/>
  <c r="M2189" i="760"/>
  <c r="M2188" i="760"/>
  <c r="M2187" i="760"/>
  <c r="M2186" i="760"/>
  <c r="M2185" i="760"/>
  <c r="M2184" i="760"/>
  <c r="M2183" i="760"/>
  <c r="M2182" i="760"/>
  <c r="M2181" i="760"/>
  <c r="M2180" i="760"/>
  <c r="M2179" i="760"/>
  <c r="M2178" i="760"/>
  <c r="M2177" i="760"/>
  <c r="M2176" i="760"/>
  <c r="M2175" i="760"/>
  <c r="M2174" i="760"/>
  <c r="M2173" i="760"/>
  <c r="M2172" i="760"/>
  <c r="M2171" i="760"/>
  <c r="M2170" i="760"/>
  <c r="M2169" i="760"/>
  <c r="M2168" i="760"/>
  <c r="M2167" i="760"/>
  <c r="M2166" i="760"/>
  <c r="M2165" i="760"/>
  <c r="M2164" i="760"/>
  <c r="M2163" i="760"/>
  <c r="M2162" i="760"/>
  <c r="M2161" i="760"/>
  <c r="M2160" i="760"/>
  <c r="M2159" i="760"/>
  <c r="M2158" i="760"/>
  <c r="M2157" i="760"/>
  <c r="M2156" i="760"/>
  <c r="M2155" i="760"/>
  <c r="M2154" i="760"/>
  <c r="M2153" i="760"/>
  <c r="M2152" i="760"/>
  <c r="M2151" i="760"/>
  <c r="M2150" i="760"/>
  <c r="M2149" i="760"/>
  <c r="M2148" i="760"/>
  <c r="M2147" i="760"/>
  <c r="M2146" i="760"/>
  <c r="M2145" i="760"/>
  <c r="M2144" i="760"/>
  <c r="M2143" i="760"/>
  <c r="M2142" i="760"/>
  <c r="M2141" i="760"/>
  <c r="M2140" i="760"/>
  <c r="M2139" i="760"/>
  <c r="M2138" i="760"/>
  <c r="M2137" i="760"/>
  <c r="M2136" i="760"/>
  <c r="M2135" i="760"/>
  <c r="M2134" i="760"/>
  <c r="M2133" i="760"/>
  <c r="M2132" i="760"/>
  <c r="M2131" i="760"/>
  <c r="M2130" i="760"/>
  <c r="M2129" i="760"/>
  <c r="M2128" i="760"/>
  <c r="M2127" i="760"/>
  <c r="M2126" i="760"/>
  <c r="M2125" i="760"/>
  <c r="M2124" i="760"/>
  <c r="M2123" i="760"/>
  <c r="M2122" i="760"/>
  <c r="M2121" i="760"/>
  <c r="M2120" i="760"/>
  <c r="M2119" i="760"/>
  <c r="M2118" i="760"/>
  <c r="M2117" i="760"/>
  <c r="M2116" i="760"/>
  <c r="M2115" i="760"/>
  <c r="M2114" i="760"/>
  <c r="M2113" i="760"/>
  <c r="M2112" i="760"/>
  <c r="M2111" i="760"/>
  <c r="M2110" i="760"/>
  <c r="M2109" i="760"/>
  <c r="M2108" i="760"/>
  <c r="M2107" i="760"/>
  <c r="M2106" i="760"/>
  <c r="M2105" i="760"/>
  <c r="M2104" i="760"/>
  <c r="M2103" i="760"/>
  <c r="M2102" i="760"/>
  <c r="M2101" i="760"/>
  <c r="M2100" i="760"/>
  <c r="M2099" i="760"/>
  <c r="M2098" i="760"/>
  <c r="M2097" i="760"/>
  <c r="M2096" i="760"/>
  <c r="M2095" i="760"/>
  <c r="M2094" i="760"/>
  <c r="M2093" i="760"/>
  <c r="M2092" i="760"/>
  <c r="M2091" i="760"/>
  <c r="M2090" i="760"/>
  <c r="M2089" i="760"/>
  <c r="M2088" i="760"/>
  <c r="M2087" i="760"/>
  <c r="M2086" i="760"/>
  <c r="M2085" i="760"/>
  <c r="M2084" i="760"/>
  <c r="M2083" i="760"/>
  <c r="M2082" i="760"/>
  <c r="M2081" i="760"/>
  <c r="M2080" i="760"/>
  <c r="M2079" i="760"/>
  <c r="M2078" i="760"/>
  <c r="M2077" i="760"/>
  <c r="M2076" i="760"/>
  <c r="M2075" i="760"/>
  <c r="M2074" i="760"/>
  <c r="M2073" i="760"/>
  <c r="M2072" i="760"/>
  <c r="M2071" i="760"/>
  <c r="M2070" i="760"/>
  <c r="M2069" i="760"/>
  <c r="M2068" i="760"/>
  <c r="M2067" i="760"/>
  <c r="M2066" i="760"/>
  <c r="M2065" i="760"/>
  <c r="M2064" i="760"/>
  <c r="M2063" i="760"/>
  <c r="M2062" i="760"/>
  <c r="M2061" i="760"/>
  <c r="M2060" i="760"/>
  <c r="M2059" i="760"/>
  <c r="M2058" i="760"/>
  <c r="M2057" i="760"/>
  <c r="M2056" i="760"/>
  <c r="M2055" i="760"/>
  <c r="M2054" i="760"/>
  <c r="M2053" i="760"/>
  <c r="M2052" i="760"/>
  <c r="M2051" i="760"/>
  <c r="M2050" i="760"/>
  <c r="M2049" i="760"/>
  <c r="M2048" i="760"/>
  <c r="M2047" i="760"/>
  <c r="M2046" i="760"/>
  <c r="M2045" i="760"/>
  <c r="M2044" i="760"/>
  <c r="M2043" i="760"/>
  <c r="M2042" i="760"/>
  <c r="M2041" i="760"/>
  <c r="M2040" i="760"/>
  <c r="M2039" i="760"/>
  <c r="M2038" i="760"/>
  <c r="M2037" i="760"/>
  <c r="M2036" i="760"/>
  <c r="M2035" i="760"/>
  <c r="M2034" i="760"/>
  <c r="M2033" i="760"/>
  <c r="M2032" i="760"/>
  <c r="M2031" i="760"/>
  <c r="M2030" i="760"/>
  <c r="M2029" i="760"/>
  <c r="M2028" i="760"/>
  <c r="M2027" i="760"/>
  <c r="M2026" i="760"/>
  <c r="M2025" i="760"/>
  <c r="M2024" i="760"/>
  <c r="M2023" i="760"/>
  <c r="M2022" i="760"/>
  <c r="M2021" i="760"/>
  <c r="M2020" i="760"/>
  <c r="M2019" i="760"/>
  <c r="M2018" i="760"/>
  <c r="M2017" i="760"/>
  <c r="M2016" i="760"/>
  <c r="M2015" i="760"/>
  <c r="M2014" i="760"/>
  <c r="M2013" i="760"/>
  <c r="M2012" i="760"/>
  <c r="M2011" i="760"/>
  <c r="M2010" i="760"/>
  <c r="M2009" i="760"/>
  <c r="M2008" i="760"/>
  <c r="M2007" i="760"/>
  <c r="M2006" i="760"/>
  <c r="M2005" i="760"/>
  <c r="M2004" i="760"/>
  <c r="M2003" i="760"/>
  <c r="M2002" i="760"/>
  <c r="M2001" i="760"/>
  <c r="M2000" i="760"/>
  <c r="M1999" i="760"/>
  <c r="M1998" i="760"/>
  <c r="M1997" i="760"/>
  <c r="M1996" i="760"/>
  <c r="M1995" i="760"/>
  <c r="M1994" i="760"/>
  <c r="M1993" i="760"/>
  <c r="M1992" i="760"/>
  <c r="M1991" i="760"/>
  <c r="M1990" i="760"/>
  <c r="M1989" i="760"/>
  <c r="M1988" i="760"/>
  <c r="M1987" i="760"/>
  <c r="M1986" i="760"/>
  <c r="M1985" i="760"/>
  <c r="M1984" i="760"/>
  <c r="M1983" i="760"/>
  <c r="M1982" i="760"/>
  <c r="M1981" i="760"/>
  <c r="M1980" i="760"/>
  <c r="M1979" i="760"/>
  <c r="M1978" i="760"/>
  <c r="M1977" i="760"/>
  <c r="M1976" i="760"/>
  <c r="M1975" i="760"/>
  <c r="M1974" i="760"/>
  <c r="M1973" i="760"/>
  <c r="M1972" i="760"/>
  <c r="M1971" i="760"/>
  <c r="M1970" i="760"/>
  <c r="M1969" i="760"/>
  <c r="M1968" i="760"/>
  <c r="M1967" i="760"/>
  <c r="M1966" i="760"/>
  <c r="M1965" i="760"/>
  <c r="M1964" i="760"/>
  <c r="M1963" i="760"/>
  <c r="M1962" i="760"/>
  <c r="M1961" i="760"/>
  <c r="M1960" i="760"/>
  <c r="M1959" i="760"/>
  <c r="M1958" i="760"/>
  <c r="M1957" i="760"/>
  <c r="M1956" i="760"/>
  <c r="M1955" i="760"/>
  <c r="M1954" i="760"/>
  <c r="M1953" i="760"/>
  <c r="M1952" i="760"/>
  <c r="M1951" i="760"/>
  <c r="M1950" i="760"/>
  <c r="M1949" i="760"/>
  <c r="M1948" i="760"/>
  <c r="M1947" i="760"/>
  <c r="M1946" i="760"/>
  <c r="M1945" i="760"/>
  <c r="M1944" i="760"/>
  <c r="M1943" i="760"/>
  <c r="M1942" i="760"/>
  <c r="M1941" i="760"/>
  <c r="M1940" i="760"/>
  <c r="M1939" i="760"/>
  <c r="M1938" i="760"/>
  <c r="M1937" i="760"/>
  <c r="M1936" i="760"/>
  <c r="M1935" i="760"/>
  <c r="M1934" i="760"/>
  <c r="M1933" i="760"/>
  <c r="M1932" i="760"/>
  <c r="M1931" i="760"/>
  <c r="M1930" i="760"/>
  <c r="M1929" i="760"/>
  <c r="M1928" i="760"/>
  <c r="M1927" i="760"/>
  <c r="M1926" i="760"/>
  <c r="M1925" i="760"/>
  <c r="M1924" i="760"/>
  <c r="M1923" i="760"/>
  <c r="M1922" i="760"/>
  <c r="M1921" i="760"/>
  <c r="M1920" i="760"/>
  <c r="M1919" i="760"/>
  <c r="M1918" i="760"/>
  <c r="M1917" i="760"/>
  <c r="M1916" i="760"/>
  <c r="M1915" i="760"/>
  <c r="M1914" i="760"/>
  <c r="M1913" i="760"/>
  <c r="M1912" i="760"/>
  <c r="M1911" i="760"/>
  <c r="M1910" i="760"/>
  <c r="M1909" i="760"/>
  <c r="M1908" i="760"/>
  <c r="M1907" i="760"/>
  <c r="M1906" i="760"/>
  <c r="M1905" i="760"/>
  <c r="M1904" i="760"/>
  <c r="M1903" i="760"/>
  <c r="M1902" i="760"/>
  <c r="M1901" i="760"/>
  <c r="M1900" i="760"/>
  <c r="M1899" i="760"/>
  <c r="M1898" i="760"/>
  <c r="M1897" i="760"/>
  <c r="M1896" i="760"/>
  <c r="M1895" i="760"/>
  <c r="M1894" i="760"/>
  <c r="M1893" i="760"/>
  <c r="M1892" i="760"/>
  <c r="M1891" i="760"/>
  <c r="M1890" i="760"/>
  <c r="M1889" i="760"/>
  <c r="M1888" i="760"/>
  <c r="M1887" i="760"/>
  <c r="M1886" i="760"/>
  <c r="M1885" i="760"/>
  <c r="M1884" i="760"/>
  <c r="M1883" i="760"/>
  <c r="M1882" i="760"/>
  <c r="M1881" i="760"/>
  <c r="M1880" i="760"/>
  <c r="M1879" i="760"/>
  <c r="M1878" i="760"/>
  <c r="M1877" i="760"/>
  <c r="M1876" i="760"/>
  <c r="M1875" i="760"/>
  <c r="M1874" i="760"/>
  <c r="M1873" i="760"/>
  <c r="M1872" i="760"/>
  <c r="M1871" i="760"/>
  <c r="M1870" i="760"/>
  <c r="M1869" i="760"/>
  <c r="M1868" i="760"/>
  <c r="M1867" i="760"/>
  <c r="M1866" i="760"/>
  <c r="M1865" i="760"/>
  <c r="M1864" i="760"/>
  <c r="M1863" i="760"/>
  <c r="M1862" i="760"/>
  <c r="M1861" i="760"/>
  <c r="M1860" i="760"/>
  <c r="M1859" i="760"/>
  <c r="M1858" i="760"/>
  <c r="M1857" i="760"/>
  <c r="M1856" i="760"/>
  <c r="M1855" i="760"/>
  <c r="M1854" i="760"/>
  <c r="M1853" i="760"/>
  <c r="M1852" i="760"/>
  <c r="M1851" i="760"/>
  <c r="M1850" i="760"/>
  <c r="M1849" i="760"/>
  <c r="M1848" i="760"/>
  <c r="M1847" i="760"/>
  <c r="M1846" i="760"/>
  <c r="M1845" i="760"/>
  <c r="M1844" i="760"/>
  <c r="M1843" i="760"/>
  <c r="M1842" i="760"/>
  <c r="M1841" i="760"/>
  <c r="M1840" i="760"/>
  <c r="M1839" i="760"/>
  <c r="M1838" i="760"/>
  <c r="M1837" i="760"/>
  <c r="M1836" i="760"/>
  <c r="M1835" i="760"/>
  <c r="M1834" i="760"/>
  <c r="M1833" i="760"/>
  <c r="M1832" i="760"/>
  <c r="M1831" i="760"/>
  <c r="M1830" i="760"/>
  <c r="M1829" i="760"/>
  <c r="M1828" i="760"/>
  <c r="M1827" i="760"/>
  <c r="M1826" i="760"/>
  <c r="M1825" i="760"/>
  <c r="M1824" i="760"/>
  <c r="M1823" i="760"/>
  <c r="M1822" i="760"/>
  <c r="M1821" i="760"/>
  <c r="M1820" i="760"/>
  <c r="M1819" i="760"/>
  <c r="M1818" i="760"/>
  <c r="M1817" i="760"/>
  <c r="M1816" i="760"/>
  <c r="M1815" i="760"/>
  <c r="M1814" i="760"/>
  <c r="M1813" i="760"/>
  <c r="M1812" i="760"/>
  <c r="M1811" i="760"/>
  <c r="M1810" i="760"/>
  <c r="M1809" i="760"/>
  <c r="M1808" i="760"/>
  <c r="M1807" i="760"/>
  <c r="M1806" i="760"/>
  <c r="M1805" i="760"/>
  <c r="M1804" i="760"/>
  <c r="M1803" i="760"/>
  <c r="M1802" i="760"/>
  <c r="M1801" i="760"/>
  <c r="M1800" i="760"/>
  <c r="M1799" i="760"/>
  <c r="M1798" i="760"/>
  <c r="M1797" i="760"/>
  <c r="M1796" i="760"/>
  <c r="M1795" i="760"/>
  <c r="M1794" i="760"/>
  <c r="M1793" i="760"/>
  <c r="M1792" i="760"/>
  <c r="M1791" i="760"/>
  <c r="M1790" i="760"/>
  <c r="M1789" i="760"/>
  <c r="M1788" i="760"/>
  <c r="M1787" i="760"/>
  <c r="M1786" i="760"/>
  <c r="M1785" i="760"/>
  <c r="M1784" i="760"/>
  <c r="M1783" i="760"/>
  <c r="M1782" i="760"/>
  <c r="M1781" i="760"/>
  <c r="M1780" i="760"/>
  <c r="M1779" i="760"/>
  <c r="M1778" i="760"/>
  <c r="M1777" i="760"/>
  <c r="M1776" i="760"/>
  <c r="M1775" i="760"/>
  <c r="M1774" i="760"/>
  <c r="M1773" i="760"/>
  <c r="M1772" i="760"/>
  <c r="M1771" i="760"/>
  <c r="M1770" i="760"/>
  <c r="M1769" i="760"/>
  <c r="M1768" i="760"/>
  <c r="M1767" i="760"/>
  <c r="M1766" i="760"/>
  <c r="M1765" i="760"/>
  <c r="M1764" i="760"/>
  <c r="M1763" i="760"/>
  <c r="M1762" i="760"/>
  <c r="M1761" i="760"/>
  <c r="M1760" i="760"/>
  <c r="M1759" i="760"/>
  <c r="M1758" i="760"/>
  <c r="M1757" i="760"/>
  <c r="M1756" i="760"/>
  <c r="M1755" i="760"/>
  <c r="M1754" i="760"/>
  <c r="M1753" i="760"/>
  <c r="M1752" i="760"/>
  <c r="M1751" i="760"/>
  <c r="M1750" i="760"/>
  <c r="M1749" i="760"/>
  <c r="M1748" i="760"/>
  <c r="M1747" i="760"/>
  <c r="M1746" i="760"/>
  <c r="M1745" i="760"/>
  <c r="M1744" i="760"/>
  <c r="M1743" i="760"/>
  <c r="M1742" i="760"/>
  <c r="M1741" i="760"/>
  <c r="M1740" i="760"/>
  <c r="M1739" i="760"/>
  <c r="M1738" i="760"/>
  <c r="M1737" i="760"/>
  <c r="M1736" i="760"/>
  <c r="M1735" i="760"/>
  <c r="M1734" i="760"/>
  <c r="M1733" i="760"/>
  <c r="M1732" i="760"/>
  <c r="M1731" i="760"/>
  <c r="M1730" i="760"/>
  <c r="M1729" i="760"/>
  <c r="M1728" i="760"/>
  <c r="M1727" i="760"/>
  <c r="M1726" i="760"/>
  <c r="M1725" i="760"/>
  <c r="M1724" i="760"/>
  <c r="M1723" i="760"/>
  <c r="M1722" i="760"/>
  <c r="M1721" i="760"/>
  <c r="M1720" i="760"/>
  <c r="M1719" i="760"/>
  <c r="M1718" i="760"/>
  <c r="M1717" i="760"/>
  <c r="M1716" i="760"/>
  <c r="M1715" i="760"/>
  <c r="M1714" i="760"/>
  <c r="M1713" i="760"/>
  <c r="M1712" i="760"/>
  <c r="M1711" i="760"/>
  <c r="M1710" i="760"/>
  <c r="M1709" i="760"/>
  <c r="M1708" i="760"/>
  <c r="M1707" i="760"/>
  <c r="M1706" i="760"/>
  <c r="M1705" i="760"/>
  <c r="M1704" i="760"/>
  <c r="M1703" i="760"/>
  <c r="M1702" i="760"/>
  <c r="M1701" i="760"/>
  <c r="M1700" i="760"/>
  <c r="M1699" i="760"/>
  <c r="M1698" i="760"/>
  <c r="M1697" i="760"/>
  <c r="M1696" i="760"/>
  <c r="M1695" i="760"/>
  <c r="M1694" i="760"/>
  <c r="M1693" i="760"/>
  <c r="M1692" i="760"/>
  <c r="M1691" i="760"/>
  <c r="M1690" i="760"/>
  <c r="M1689" i="760"/>
  <c r="M1688" i="760"/>
  <c r="M1687" i="760"/>
  <c r="M1686" i="760"/>
  <c r="M1685" i="760"/>
  <c r="M1684" i="760"/>
  <c r="M1683" i="760"/>
  <c r="M1682" i="760"/>
  <c r="M1681" i="760"/>
  <c r="M1680" i="760"/>
  <c r="M1679" i="760"/>
  <c r="M1678" i="760"/>
  <c r="M1677" i="760"/>
  <c r="M1676" i="760"/>
  <c r="M1675" i="760"/>
  <c r="M1674" i="760"/>
  <c r="M1673" i="760"/>
  <c r="M1672" i="760"/>
  <c r="M1671" i="760"/>
  <c r="M1670" i="760"/>
  <c r="M1669" i="760"/>
  <c r="M1668" i="760"/>
  <c r="M1667" i="760"/>
  <c r="M1666" i="760"/>
  <c r="M1665" i="760"/>
  <c r="M1664" i="760"/>
  <c r="M1663" i="760"/>
  <c r="M1662" i="760"/>
  <c r="M1661" i="760"/>
  <c r="M1660" i="760"/>
  <c r="M1659" i="760"/>
  <c r="M1658" i="760"/>
  <c r="M1657" i="760"/>
  <c r="M1656" i="760"/>
  <c r="M1655" i="760"/>
  <c r="M1654" i="760"/>
  <c r="M1653" i="760"/>
  <c r="M1652" i="760"/>
  <c r="M1651" i="760"/>
  <c r="M1650" i="760"/>
  <c r="M1649" i="760"/>
  <c r="M1648" i="760"/>
  <c r="M1647" i="760"/>
  <c r="M1646" i="760"/>
  <c r="M1645" i="760"/>
  <c r="M1644" i="760"/>
  <c r="M1643" i="760"/>
  <c r="M1642" i="760"/>
  <c r="M1641" i="760"/>
  <c r="M1640" i="760"/>
  <c r="M1639" i="760"/>
  <c r="M1638" i="760"/>
  <c r="M1637" i="760"/>
  <c r="M1636" i="760"/>
  <c r="M1635" i="760"/>
  <c r="M1634" i="760"/>
  <c r="M1633" i="760"/>
  <c r="M1632" i="760"/>
  <c r="M1631" i="760"/>
  <c r="M1630" i="760"/>
  <c r="M1629" i="760"/>
  <c r="M1628" i="760"/>
  <c r="M1627" i="760"/>
  <c r="M1626" i="760"/>
  <c r="M1625" i="760"/>
  <c r="M1624" i="760"/>
  <c r="M1623" i="760"/>
  <c r="M1622" i="760"/>
  <c r="M1621" i="760"/>
  <c r="M1620" i="760"/>
  <c r="M1619" i="760"/>
  <c r="M1618" i="760"/>
  <c r="M1617" i="760"/>
  <c r="M1616" i="760"/>
  <c r="M1615" i="760"/>
  <c r="M1614" i="760"/>
  <c r="M1613" i="760"/>
  <c r="M1612" i="760"/>
  <c r="M1611" i="760"/>
  <c r="M1610" i="760"/>
  <c r="M1609" i="760"/>
  <c r="M1608" i="760"/>
  <c r="M1607" i="760"/>
  <c r="M1606" i="760"/>
  <c r="M1605" i="760"/>
  <c r="M1604" i="760"/>
  <c r="M1603" i="760"/>
  <c r="M1602" i="760"/>
  <c r="M1601" i="760"/>
  <c r="M1600" i="760"/>
  <c r="M1599" i="760"/>
  <c r="M1598" i="760"/>
  <c r="M1597" i="760"/>
  <c r="M1596" i="760"/>
  <c r="M1595" i="760"/>
  <c r="M1594" i="760"/>
  <c r="M1593" i="760"/>
  <c r="M1592" i="760"/>
  <c r="M1591" i="760"/>
  <c r="M1590" i="760"/>
  <c r="M1589" i="760"/>
  <c r="M1588" i="760"/>
  <c r="M1587" i="760"/>
  <c r="M1586" i="760"/>
  <c r="M1585" i="760"/>
  <c r="M1584" i="760"/>
  <c r="M1583" i="760"/>
  <c r="M1582" i="760"/>
  <c r="M1581" i="760"/>
  <c r="M1580" i="760"/>
  <c r="M1579" i="760"/>
  <c r="M1578" i="760"/>
  <c r="M1577" i="760"/>
  <c r="M1576" i="760"/>
  <c r="M1575" i="760"/>
  <c r="M1574" i="760"/>
  <c r="M1573" i="760"/>
  <c r="M1572" i="760"/>
  <c r="M1571" i="760"/>
  <c r="M1570" i="760"/>
  <c r="M1569" i="760"/>
  <c r="M1568" i="760"/>
  <c r="M1567" i="760"/>
  <c r="M1566" i="760"/>
  <c r="M1565" i="760"/>
  <c r="M1564" i="760"/>
  <c r="M1563" i="760"/>
  <c r="M1562" i="760"/>
  <c r="M1561" i="760"/>
  <c r="M1560" i="760"/>
  <c r="M1559" i="760"/>
  <c r="M1558" i="760"/>
  <c r="M1557" i="760"/>
  <c r="M1556" i="760"/>
  <c r="M1555" i="760"/>
  <c r="M1554" i="760"/>
  <c r="M1553" i="760"/>
  <c r="M1552" i="760"/>
  <c r="M1551" i="760"/>
  <c r="M1550" i="760"/>
  <c r="M1549" i="760"/>
  <c r="M1548" i="760"/>
  <c r="M1547" i="760"/>
  <c r="M1546" i="760"/>
  <c r="M1545" i="760"/>
  <c r="M1544" i="760"/>
  <c r="M1543" i="760"/>
  <c r="M1542" i="760"/>
  <c r="M1541" i="760"/>
  <c r="M1540" i="760"/>
  <c r="M1539" i="760"/>
  <c r="M1538" i="760"/>
  <c r="M1537" i="760"/>
  <c r="M1536" i="760"/>
  <c r="M1535" i="760"/>
  <c r="M1534" i="760"/>
  <c r="M1533" i="760"/>
  <c r="M1532" i="760"/>
  <c r="M1531" i="760"/>
  <c r="M1530" i="760"/>
  <c r="M1529" i="760"/>
  <c r="M1528" i="760"/>
  <c r="M1527" i="760"/>
  <c r="M1526" i="760"/>
  <c r="M1525" i="760"/>
  <c r="M1524" i="760"/>
  <c r="M1523" i="760"/>
  <c r="M1522" i="760"/>
  <c r="M1521" i="760"/>
  <c r="M1520" i="760"/>
  <c r="M1519" i="760"/>
  <c r="M1518" i="760"/>
  <c r="M1517" i="760"/>
  <c r="M1516" i="760"/>
  <c r="M1515" i="760"/>
  <c r="M1514" i="760"/>
  <c r="M1513" i="760"/>
  <c r="M1512" i="760"/>
  <c r="M1511" i="760"/>
  <c r="M1510" i="760"/>
  <c r="M1509" i="760"/>
  <c r="M1508" i="760"/>
  <c r="M1507" i="760"/>
  <c r="M1506" i="760"/>
  <c r="M1505" i="760"/>
  <c r="M1504" i="760"/>
  <c r="M1503" i="760"/>
  <c r="M1502" i="760"/>
  <c r="M1501" i="760"/>
  <c r="M1500" i="760"/>
  <c r="M1499" i="760"/>
  <c r="M1498" i="760"/>
  <c r="M1497" i="760"/>
  <c r="M1496" i="760"/>
  <c r="M1495" i="760"/>
  <c r="M1494" i="760"/>
  <c r="M1493" i="760"/>
  <c r="M1492" i="760"/>
  <c r="M1491" i="760"/>
  <c r="M1490" i="760"/>
  <c r="M1489" i="760"/>
  <c r="M1488" i="760"/>
  <c r="M1487" i="760"/>
  <c r="M1486" i="760"/>
  <c r="M1485" i="760"/>
  <c r="M1484" i="760"/>
  <c r="M1483" i="760"/>
  <c r="M1482" i="760"/>
  <c r="M1481" i="760"/>
  <c r="M1480" i="760"/>
  <c r="M1479" i="760"/>
  <c r="M1478" i="760"/>
  <c r="M1477" i="760"/>
  <c r="M1476" i="760"/>
  <c r="M1475" i="760"/>
  <c r="M1474" i="760"/>
  <c r="M1473" i="760"/>
  <c r="M1472" i="760"/>
  <c r="M1471" i="760"/>
  <c r="M1470" i="760"/>
  <c r="M1469" i="760"/>
  <c r="M1468" i="760"/>
  <c r="M1467" i="760"/>
  <c r="M1466" i="760"/>
  <c r="M1465" i="760"/>
  <c r="M1464" i="760"/>
  <c r="M1463" i="760"/>
  <c r="M1462" i="760"/>
  <c r="M1461" i="760"/>
  <c r="M1460" i="760"/>
  <c r="M1459" i="760"/>
  <c r="M1458" i="760"/>
  <c r="M1457" i="760"/>
  <c r="M1456" i="760"/>
  <c r="M1455" i="760"/>
  <c r="M1454" i="760"/>
  <c r="M1453" i="760"/>
  <c r="M1452" i="760"/>
  <c r="M1451" i="760"/>
  <c r="M1450" i="760"/>
  <c r="M1449" i="760"/>
  <c r="M1448" i="760"/>
  <c r="M1447" i="760"/>
  <c r="M1446" i="760"/>
  <c r="M1445" i="760"/>
  <c r="M1444" i="760"/>
  <c r="M1443" i="760"/>
  <c r="M1442" i="760"/>
  <c r="M1441" i="760"/>
  <c r="M1440" i="760"/>
  <c r="M1439" i="760"/>
  <c r="M1438" i="760"/>
  <c r="M1437" i="760"/>
  <c r="M1436" i="760"/>
  <c r="M1435" i="760"/>
  <c r="M1434" i="760"/>
  <c r="M1433" i="760"/>
  <c r="M1432" i="760"/>
  <c r="M1431" i="760"/>
  <c r="M1430" i="760"/>
  <c r="M1429" i="760"/>
  <c r="M1428" i="760"/>
  <c r="M1427" i="760"/>
  <c r="M1426" i="760"/>
  <c r="M1425" i="760"/>
  <c r="M1424" i="760"/>
  <c r="M1423" i="760"/>
  <c r="M1422" i="760"/>
  <c r="M1421" i="760"/>
  <c r="M1420" i="760"/>
  <c r="M1419" i="760"/>
  <c r="M1418" i="760"/>
  <c r="M1417" i="760"/>
  <c r="M1416" i="760"/>
  <c r="M1415" i="760"/>
  <c r="M1414" i="760"/>
  <c r="M1413" i="760"/>
  <c r="M1412" i="760"/>
  <c r="M1411" i="760"/>
  <c r="M1410" i="760"/>
  <c r="M1409" i="760"/>
  <c r="M1408" i="760"/>
  <c r="M1407" i="760"/>
  <c r="M1406" i="760"/>
  <c r="M1405" i="760"/>
  <c r="M1404" i="760"/>
  <c r="M1403" i="760"/>
  <c r="M1402" i="760"/>
  <c r="M1401" i="760"/>
  <c r="M1400" i="760"/>
  <c r="M1399" i="760"/>
  <c r="M1398" i="760"/>
  <c r="M1397" i="760"/>
  <c r="M1396" i="760"/>
  <c r="M1395" i="760"/>
  <c r="M1394" i="760"/>
  <c r="M1393" i="760"/>
  <c r="M1392" i="760"/>
  <c r="M1391" i="760"/>
  <c r="M1390" i="760"/>
  <c r="M1389" i="760"/>
  <c r="M1388" i="760"/>
  <c r="M1387" i="760"/>
  <c r="M1386" i="760"/>
  <c r="M1385" i="760"/>
  <c r="M1384" i="760"/>
  <c r="M1383" i="760"/>
  <c r="M1382" i="760"/>
  <c r="M1381" i="760"/>
  <c r="M1380" i="760"/>
  <c r="M1379" i="760"/>
  <c r="M1378" i="760"/>
  <c r="M1377" i="760"/>
  <c r="M1376" i="760"/>
  <c r="M1375" i="760"/>
  <c r="M1374" i="760"/>
  <c r="M1373" i="760"/>
  <c r="M1372" i="760"/>
  <c r="M1371" i="760"/>
  <c r="M1370" i="760"/>
  <c r="M1369" i="760"/>
  <c r="M1368" i="760"/>
  <c r="M1367" i="760"/>
  <c r="M1366" i="760"/>
  <c r="M1365" i="760"/>
  <c r="M1364" i="760"/>
  <c r="M1363" i="760"/>
  <c r="M1362" i="760"/>
  <c r="M1361" i="760"/>
  <c r="M1360" i="760"/>
  <c r="M1359" i="760"/>
  <c r="M1358" i="760"/>
  <c r="M1357" i="760"/>
  <c r="M1356" i="760"/>
  <c r="M1355" i="760"/>
  <c r="M1354" i="760"/>
  <c r="M1353" i="760"/>
  <c r="M1352" i="760"/>
  <c r="M1351" i="760"/>
  <c r="M1350" i="760"/>
  <c r="M1349" i="760"/>
  <c r="M1348" i="760"/>
  <c r="M1347" i="760"/>
  <c r="M1346" i="760"/>
  <c r="M1345" i="760"/>
  <c r="M1344" i="760"/>
  <c r="M1343" i="760"/>
  <c r="M1342" i="760"/>
  <c r="M1341" i="760"/>
  <c r="M1340" i="760"/>
  <c r="M1339" i="760"/>
  <c r="M1338" i="760"/>
  <c r="M1337" i="760"/>
  <c r="M1336" i="760"/>
  <c r="M1335" i="760"/>
  <c r="M1334" i="760"/>
  <c r="M1333" i="760"/>
  <c r="M1332" i="760"/>
  <c r="M1331" i="760"/>
  <c r="M1330" i="760"/>
  <c r="M1329" i="760"/>
  <c r="M1328" i="760"/>
  <c r="M1327" i="760"/>
  <c r="M1326" i="760"/>
  <c r="M1325" i="760"/>
  <c r="M1324" i="760"/>
  <c r="M1323" i="760"/>
  <c r="M1322" i="760"/>
  <c r="M1321" i="760"/>
  <c r="M1320" i="760"/>
  <c r="M1319" i="760"/>
  <c r="M1318" i="760"/>
  <c r="M1317" i="760"/>
  <c r="M1316" i="760"/>
  <c r="M1315" i="760"/>
  <c r="M1314" i="760"/>
  <c r="M1313" i="760"/>
  <c r="M1312" i="760"/>
  <c r="M1311" i="760"/>
  <c r="M1310" i="760"/>
  <c r="M1309" i="760"/>
  <c r="M1308" i="760"/>
  <c r="M1307" i="760"/>
  <c r="M1306" i="760"/>
  <c r="M1305" i="760"/>
  <c r="M1304" i="760"/>
  <c r="M1303" i="760"/>
  <c r="M1302" i="760"/>
  <c r="M1301" i="760"/>
  <c r="M1300" i="760"/>
  <c r="M1299" i="760"/>
  <c r="M1298" i="760"/>
  <c r="M1297" i="760"/>
  <c r="M1296" i="760"/>
  <c r="M1295" i="760"/>
  <c r="M1294" i="760"/>
  <c r="M1293" i="760"/>
  <c r="M1292" i="760"/>
  <c r="M1291" i="760"/>
  <c r="M1290" i="760"/>
  <c r="M1289" i="760"/>
  <c r="M1288" i="760"/>
  <c r="M1287" i="760"/>
  <c r="M1286" i="760"/>
  <c r="M1285" i="760"/>
  <c r="M1284" i="760"/>
  <c r="M1283" i="760"/>
  <c r="M1282" i="760"/>
  <c r="M1281" i="760"/>
  <c r="M1280" i="760"/>
  <c r="M1279" i="760"/>
  <c r="M1278" i="760"/>
  <c r="M1277" i="760"/>
  <c r="M1276" i="760"/>
  <c r="M1275" i="760"/>
  <c r="M1274" i="760"/>
  <c r="M1273" i="760"/>
  <c r="M1272" i="760"/>
  <c r="M1271" i="760"/>
  <c r="M1270" i="760"/>
  <c r="M1269" i="760"/>
  <c r="M1268" i="760"/>
  <c r="M1267" i="760"/>
  <c r="M1266" i="760"/>
  <c r="M1265" i="760"/>
  <c r="M1264" i="760"/>
  <c r="M1263" i="760"/>
  <c r="M1262" i="760"/>
  <c r="M1261" i="760"/>
  <c r="M1260" i="760"/>
  <c r="M1259" i="760"/>
  <c r="M1258" i="760"/>
  <c r="M1257" i="760"/>
  <c r="M1256" i="760"/>
  <c r="M1255" i="760"/>
  <c r="M1254" i="760"/>
  <c r="M1253" i="760"/>
  <c r="M1252" i="760"/>
  <c r="M1251" i="760"/>
  <c r="M1250" i="760"/>
  <c r="M1249" i="760"/>
  <c r="M1248" i="760"/>
  <c r="M1247" i="760"/>
  <c r="M1246" i="760"/>
  <c r="M1245" i="760"/>
  <c r="M1244" i="760"/>
  <c r="M1243" i="760"/>
  <c r="M1242" i="760"/>
  <c r="M1241" i="760"/>
  <c r="M1240" i="760"/>
  <c r="M1239" i="760"/>
  <c r="M1238" i="760"/>
  <c r="M1237" i="760"/>
  <c r="M1236" i="760"/>
  <c r="M1235" i="760"/>
  <c r="M1234" i="760"/>
  <c r="M1233" i="760"/>
  <c r="M1232" i="760"/>
  <c r="M1231" i="760"/>
  <c r="M1230" i="760"/>
  <c r="M1229" i="760"/>
  <c r="M1228" i="760"/>
  <c r="M1227" i="760"/>
  <c r="M1226" i="760"/>
  <c r="M1225" i="760"/>
  <c r="M1224" i="760"/>
  <c r="M1223" i="760"/>
  <c r="M1222" i="760"/>
  <c r="M1221" i="760"/>
  <c r="M1220" i="760"/>
  <c r="M1219" i="760"/>
  <c r="M1218" i="760"/>
  <c r="M1217" i="760"/>
  <c r="M1216" i="760"/>
  <c r="M1215" i="760"/>
  <c r="M1214" i="760"/>
  <c r="M1213" i="760"/>
  <c r="M1212" i="760"/>
  <c r="M1211" i="760"/>
  <c r="M1210" i="760"/>
  <c r="M1209" i="760"/>
  <c r="M1208" i="760"/>
  <c r="M1207" i="760"/>
  <c r="M1206" i="760"/>
  <c r="M1205" i="760"/>
  <c r="M1204" i="760"/>
  <c r="M1203" i="760"/>
  <c r="M1202" i="760"/>
  <c r="M1201" i="760"/>
  <c r="M1200" i="760"/>
  <c r="M1199" i="760"/>
  <c r="M1198" i="760"/>
  <c r="M1197" i="760"/>
  <c r="M1196" i="760"/>
  <c r="M1195" i="760"/>
  <c r="M1194" i="760"/>
  <c r="M1193" i="760"/>
  <c r="M1192" i="760"/>
  <c r="M1191" i="760"/>
  <c r="M1190" i="760"/>
  <c r="M1189" i="760"/>
  <c r="M1188" i="760"/>
  <c r="M1187" i="760"/>
  <c r="M1186" i="760"/>
  <c r="M1185" i="760"/>
  <c r="M1184" i="760"/>
  <c r="M1183" i="760"/>
  <c r="M1182" i="760"/>
  <c r="M1181" i="760"/>
  <c r="M1180" i="760"/>
  <c r="M1179" i="760"/>
  <c r="M1178" i="760"/>
  <c r="M1177" i="760"/>
  <c r="M1176" i="760"/>
  <c r="M1175" i="760"/>
  <c r="M1174" i="760"/>
  <c r="M1173" i="760"/>
  <c r="M1172" i="760"/>
  <c r="M1171" i="760"/>
  <c r="M1170" i="760"/>
  <c r="M1169" i="760"/>
  <c r="M1168" i="760"/>
  <c r="M1167" i="760"/>
  <c r="M1166" i="760"/>
  <c r="M1165" i="760"/>
  <c r="M1164" i="760"/>
  <c r="M1163" i="760"/>
  <c r="M1162" i="760"/>
  <c r="M1161" i="760"/>
  <c r="M1160" i="760"/>
  <c r="M1159" i="760"/>
  <c r="M1158" i="760"/>
  <c r="M1157" i="760"/>
  <c r="M1156" i="760"/>
  <c r="M1155" i="760"/>
  <c r="M1154" i="760"/>
  <c r="M1153" i="760"/>
  <c r="M1152" i="760"/>
  <c r="M1151" i="760"/>
  <c r="M1150" i="760"/>
  <c r="M1149" i="760"/>
  <c r="M1148" i="760"/>
  <c r="M1147" i="760"/>
  <c r="M1146" i="760"/>
  <c r="M1145" i="760"/>
  <c r="M1144" i="760"/>
  <c r="M1143" i="760"/>
  <c r="M1142" i="760"/>
  <c r="M1141" i="760"/>
  <c r="M1140" i="760"/>
  <c r="M1139" i="760"/>
  <c r="M1138" i="760"/>
  <c r="M1137" i="760"/>
  <c r="M1136" i="760"/>
  <c r="M1135" i="760"/>
  <c r="M1134" i="760"/>
  <c r="M1133" i="760"/>
  <c r="M1132" i="760"/>
  <c r="M1131" i="760"/>
  <c r="M1130" i="760"/>
  <c r="M1129" i="760"/>
  <c r="M1128" i="760"/>
  <c r="M1127" i="760"/>
  <c r="M1126" i="760"/>
  <c r="M1125" i="760"/>
  <c r="M1124" i="760"/>
  <c r="M1123" i="760"/>
  <c r="M1122" i="760"/>
  <c r="M1121" i="760"/>
  <c r="M1120" i="760"/>
  <c r="M1119" i="760"/>
  <c r="M1118" i="760"/>
  <c r="M1117" i="760"/>
  <c r="M1116" i="760"/>
  <c r="M1115" i="760"/>
  <c r="M1114" i="760"/>
  <c r="M1113" i="760"/>
  <c r="M1112" i="760"/>
  <c r="M1111" i="760"/>
  <c r="M1110" i="760"/>
  <c r="M1109" i="760"/>
  <c r="M1108" i="760"/>
  <c r="M1107" i="760"/>
  <c r="M1106" i="760"/>
  <c r="M1105" i="760"/>
  <c r="M1104" i="760"/>
  <c r="M1103" i="760"/>
  <c r="M1102" i="760"/>
  <c r="M1101" i="760"/>
  <c r="M1100" i="760"/>
  <c r="M1099" i="760"/>
  <c r="M1098" i="760"/>
  <c r="M1097" i="760"/>
  <c r="M1096" i="760"/>
  <c r="M1095" i="760"/>
  <c r="M1094" i="760"/>
  <c r="M1093" i="760"/>
  <c r="M1092" i="760"/>
  <c r="M1091" i="760"/>
  <c r="M1090" i="760"/>
  <c r="M1089" i="760"/>
  <c r="M1088" i="760"/>
  <c r="M1087" i="760"/>
  <c r="M1086" i="760"/>
  <c r="M1085" i="760"/>
  <c r="M1084" i="760"/>
  <c r="M1083" i="760"/>
  <c r="M1082" i="760"/>
  <c r="M1081" i="760"/>
  <c r="M1080" i="760"/>
  <c r="M1079" i="760"/>
  <c r="M1078" i="760"/>
  <c r="M1077" i="760"/>
  <c r="M1076" i="760"/>
  <c r="M1075" i="760"/>
  <c r="M1074" i="760"/>
  <c r="M1073" i="760"/>
  <c r="M1072" i="760"/>
  <c r="M1071" i="760"/>
  <c r="M1070" i="760"/>
  <c r="M1069" i="760"/>
  <c r="M1068" i="760"/>
  <c r="M1067" i="760"/>
  <c r="M1066" i="760"/>
  <c r="M1065" i="760"/>
  <c r="M1064" i="760"/>
  <c r="M1063" i="760"/>
  <c r="M1062" i="760"/>
  <c r="M1061" i="760"/>
  <c r="M1060" i="760"/>
  <c r="M1059" i="760"/>
  <c r="M1058" i="760"/>
  <c r="M1057" i="760"/>
  <c r="M1056" i="760"/>
  <c r="M1055" i="760"/>
  <c r="M1054" i="760"/>
  <c r="M1053" i="760"/>
  <c r="M1052" i="760"/>
  <c r="M1051" i="760"/>
  <c r="M1050" i="760"/>
  <c r="M1049" i="760"/>
  <c r="M1048" i="760"/>
  <c r="M1047" i="760"/>
  <c r="M1046" i="760"/>
  <c r="M1045" i="760"/>
  <c r="M1044" i="760"/>
  <c r="M1043" i="760"/>
  <c r="M1042" i="760"/>
  <c r="M1041" i="760"/>
  <c r="M1040" i="760"/>
  <c r="M1039" i="760"/>
  <c r="M1038" i="760"/>
  <c r="M1037" i="760"/>
  <c r="M1036" i="760"/>
  <c r="M1035" i="760"/>
  <c r="M1034" i="760"/>
  <c r="M1033" i="760"/>
  <c r="M1032" i="760"/>
  <c r="M1031" i="760"/>
  <c r="M1030" i="760"/>
  <c r="M1029" i="760"/>
  <c r="M1028" i="760"/>
  <c r="M1027" i="760"/>
  <c r="M1026" i="760"/>
  <c r="M1025" i="760"/>
  <c r="M1024" i="760"/>
  <c r="M1023" i="760"/>
  <c r="M1022" i="760"/>
  <c r="M1021" i="760"/>
  <c r="M1020" i="760"/>
  <c r="M1019" i="760"/>
  <c r="M1018" i="760"/>
  <c r="M1017" i="760"/>
  <c r="M1016" i="760"/>
  <c r="M1015" i="760"/>
  <c r="M1014" i="760"/>
  <c r="M1013" i="760"/>
  <c r="M1012" i="760"/>
  <c r="M1011" i="760"/>
  <c r="M1010" i="760"/>
  <c r="M1009" i="760"/>
  <c r="M1008" i="760"/>
  <c r="M1007" i="760"/>
  <c r="M1006" i="760"/>
  <c r="M1005" i="760"/>
  <c r="M1004" i="760"/>
  <c r="M1003" i="760"/>
  <c r="M1002" i="760"/>
  <c r="M1001" i="760"/>
  <c r="M1000" i="760"/>
  <c r="M999" i="760"/>
  <c r="M998" i="760"/>
  <c r="M997" i="760"/>
  <c r="M996" i="760"/>
  <c r="M995" i="760"/>
  <c r="M994" i="760"/>
  <c r="M993" i="760"/>
  <c r="M992" i="760"/>
  <c r="M991" i="760"/>
  <c r="M990" i="760"/>
  <c r="M989" i="760"/>
  <c r="M988" i="760"/>
  <c r="M987" i="760"/>
  <c r="M986" i="760"/>
  <c r="M985" i="760"/>
  <c r="M984" i="760"/>
  <c r="M983" i="760"/>
  <c r="M982" i="760"/>
  <c r="M981" i="760"/>
  <c r="M980" i="760"/>
  <c r="M979" i="760"/>
  <c r="M978" i="760"/>
  <c r="M977" i="760"/>
  <c r="M976" i="760"/>
  <c r="M975" i="760"/>
  <c r="M974" i="760"/>
  <c r="M973" i="760"/>
  <c r="M972" i="760"/>
  <c r="M971" i="760"/>
  <c r="M970" i="760"/>
  <c r="M969" i="760"/>
  <c r="M968" i="760"/>
  <c r="M967" i="760"/>
  <c r="M966" i="760"/>
  <c r="M965" i="760"/>
  <c r="M964" i="760"/>
  <c r="M963" i="760"/>
  <c r="M962" i="760"/>
  <c r="M961" i="760"/>
  <c r="M960" i="760"/>
  <c r="M959" i="760"/>
  <c r="M958" i="760"/>
  <c r="M957" i="760"/>
  <c r="M956" i="760"/>
  <c r="M955" i="760"/>
  <c r="M954" i="760"/>
  <c r="M953" i="760"/>
  <c r="M952" i="760"/>
  <c r="M951" i="760"/>
  <c r="M950" i="760"/>
  <c r="M949" i="760"/>
  <c r="M948" i="760"/>
  <c r="M947" i="760"/>
  <c r="M946" i="760"/>
  <c r="M945" i="760"/>
  <c r="M944" i="760"/>
  <c r="M943" i="760"/>
  <c r="M942" i="760"/>
  <c r="M941" i="760"/>
  <c r="M940" i="760"/>
  <c r="M939" i="760"/>
  <c r="M938" i="760"/>
  <c r="M937" i="760"/>
  <c r="M936" i="760"/>
  <c r="M935" i="760"/>
  <c r="M934" i="760"/>
  <c r="M933" i="760"/>
  <c r="M932" i="760"/>
  <c r="M931" i="760"/>
  <c r="M930" i="760"/>
  <c r="M929" i="760"/>
  <c r="M928" i="760"/>
  <c r="M927" i="760"/>
  <c r="M926" i="760"/>
  <c r="M925" i="760"/>
  <c r="M924" i="760"/>
  <c r="M923" i="760"/>
  <c r="M922" i="760"/>
  <c r="M921" i="760"/>
  <c r="M920" i="760"/>
  <c r="M919" i="760"/>
  <c r="M918" i="760"/>
  <c r="M917" i="760"/>
  <c r="M916" i="760"/>
  <c r="M915" i="760"/>
  <c r="M914" i="760"/>
  <c r="M913" i="760"/>
  <c r="M912" i="760"/>
  <c r="M911" i="760"/>
  <c r="M910" i="760"/>
  <c r="M909" i="760"/>
  <c r="M908" i="760"/>
  <c r="M907" i="760"/>
  <c r="M906" i="760"/>
  <c r="M905" i="760"/>
  <c r="M904" i="760"/>
  <c r="M903" i="760"/>
  <c r="M902" i="760"/>
  <c r="M901" i="760"/>
  <c r="M900" i="760"/>
  <c r="M899" i="760"/>
  <c r="M898" i="760"/>
  <c r="M897" i="760"/>
  <c r="M896" i="760"/>
  <c r="M895" i="760"/>
  <c r="M894" i="760"/>
  <c r="M893" i="760"/>
  <c r="M892" i="760"/>
  <c r="M891" i="760"/>
  <c r="M890" i="760"/>
  <c r="M889" i="760"/>
  <c r="M888" i="760"/>
  <c r="M887" i="760"/>
  <c r="M886" i="760"/>
  <c r="M885" i="760"/>
  <c r="M884" i="760"/>
  <c r="M883" i="760"/>
  <c r="M882" i="760"/>
  <c r="M881" i="760"/>
  <c r="M880" i="760"/>
  <c r="M879" i="760"/>
  <c r="M878" i="760"/>
  <c r="M877" i="760"/>
  <c r="M876" i="760"/>
  <c r="M875" i="760"/>
  <c r="M874" i="760"/>
  <c r="M873" i="760"/>
  <c r="M872" i="760"/>
  <c r="M871" i="760"/>
  <c r="M870" i="760"/>
  <c r="M869" i="760"/>
  <c r="M868" i="760"/>
  <c r="M867" i="760"/>
  <c r="M866" i="760"/>
  <c r="M865" i="760"/>
  <c r="M864" i="760"/>
  <c r="M863" i="760"/>
  <c r="M862" i="760"/>
  <c r="M861" i="760"/>
  <c r="M860" i="760"/>
  <c r="M859" i="760"/>
  <c r="M858" i="760"/>
  <c r="M857" i="760"/>
  <c r="M856" i="760"/>
  <c r="M855" i="760"/>
  <c r="M854" i="760"/>
  <c r="M853" i="760"/>
  <c r="M852" i="760"/>
  <c r="M851" i="760"/>
  <c r="M850" i="760"/>
  <c r="M849" i="760"/>
  <c r="M848" i="760"/>
  <c r="M847" i="760"/>
  <c r="M846" i="760"/>
  <c r="M845" i="760"/>
  <c r="M844" i="760"/>
  <c r="M843" i="760"/>
  <c r="M842" i="760"/>
  <c r="M841" i="760"/>
  <c r="M840" i="760"/>
  <c r="M839" i="760"/>
  <c r="M838" i="760"/>
  <c r="M837" i="760"/>
  <c r="M836" i="760"/>
  <c r="M835" i="760"/>
  <c r="M834" i="760"/>
  <c r="M833" i="760"/>
  <c r="M832" i="760"/>
  <c r="M831" i="760"/>
  <c r="M830" i="760"/>
  <c r="M829" i="760"/>
  <c r="M828" i="760"/>
  <c r="M827" i="760"/>
  <c r="M826" i="760"/>
  <c r="M825" i="760"/>
  <c r="M824" i="760"/>
  <c r="M823" i="760"/>
  <c r="M822" i="760"/>
  <c r="M821" i="760"/>
  <c r="M820" i="760"/>
  <c r="M819" i="760"/>
  <c r="M818" i="760"/>
  <c r="M817" i="760"/>
  <c r="M816" i="760"/>
  <c r="M815" i="760"/>
  <c r="M814" i="760"/>
  <c r="M813" i="760"/>
  <c r="M812" i="760"/>
  <c r="M811" i="760"/>
  <c r="M810" i="760"/>
  <c r="M809" i="760"/>
  <c r="M808" i="760"/>
  <c r="M807" i="760"/>
  <c r="M806" i="760"/>
  <c r="M805" i="760"/>
  <c r="M804" i="760"/>
  <c r="M803" i="760"/>
  <c r="M802" i="760"/>
  <c r="M801" i="760"/>
  <c r="M800" i="760"/>
  <c r="M799" i="760"/>
  <c r="M798" i="760"/>
  <c r="M797" i="760"/>
  <c r="M796" i="760"/>
  <c r="M795" i="760"/>
  <c r="M794" i="760"/>
  <c r="M793" i="760"/>
  <c r="M792" i="760"/>
  <c r="M791" i="760"/>
  <c r="M790" i="760"/>
  <c r="M789" i="760"/>
  <c r="M788" i="760"/>
  <c r="M787" i="760"/>
  <c r="M786" i="760"/>
  <c r="M785" i="760"/>
  <c r="M784" i="760"/>
  <c r="M783" i="760"/>
  <c r="M782" i="760"/>
  <c r="M781" i="760"/>
  <c r="M780" i="760"/>
  <c r="M779" i="760"/>
  <c r="M778" i="760"/>
  <c r="M777" i="760"/>
  <c r="M776" i="760"/>
  <c r="M775" i="760"/>
  <c r="M774" i="760"/>
  <c r="M773" i="760"/>
  <c r="M772" i="760"/>
  <c r="M771" i="760"/>
  <c r="M770" i="760"/>
  <c r="M769" i="760"/>
  <c r="M768" i="760"/>
  <c r="M767" i="760"/>
  <c r="M766" i="760"/>
  <c r="M765" i="760"/>
  <c r="M764" i="760"/>
  <c r="M763" i="760"/>
  <c r="M762" i="760"/>
  <c r="M761" i="760"/>
  <c r="M760" i="760"/>
  <c r="M759" i="760"/>
  <c r="M758" i="760"/>
  <c r="M757" i="760"/>
  <c r="M756" i="760"/>
  <c r="M755" i="760"/>
  <c r="M754" i="760"/>
  <c r="M753" i="760"/>
  <c r="M752" i="760"/>
  <c r="M751" i="760"/>
  <c r="M750" i="760"/>
  <c r="M749" i="760"/>
  <c r="M748" i="760"/>
  <c r="M747" i="760"/>
  <c r="M746" i="760"/>
  <c r="M745" i="760"/>
  <c r="M744" i="760"/>
  <c r="M743" i="760"/>
  <c r="M742" i="760"/>
  <c r="M741" i="760"/>
  <c r="M740" i="760"/>
  <c r="M739" i="760"/>
  <c r="M738" i="760"/>
  <c r="M737" i="760"/>
  <c r="M736" i="760"/>
  <c r="M735" i="760"/>
  <c r="M734" i="760"/>
  <c r="M733" i="760"/>
  <c r="M732" i="760"/>
  <c r="M731" i="760"/>
  <c r="M730" i="760"/>
  <c r="M729" i="760"/>
  <c r="M728" i="760"/>
  <c r="M727" i="760"/>
  <c r="M726" i="760"/>
  <c r="M725" i="760"/>
  <c r="M724" i="760"/>
  <c r="M723" i="760"/>
  <c r="M722" i="760"/>
  <c r="M721" i="760"/>
  <c r="M720" i="760"/>
  <c r="M719" i="760"/>
  <c r="M718" i="760"/>
  <c r="M717" i="760"/>
  <c r="M716" i="760"/>
  <c r="M715" i="760"/>
  <c r="M714" i="760"/>
  <c r="M713" i="760"/>
  <c r="M712" i="760"/>
  <c r="M711" i="760"/>
  <c r="M710" i="760"/>
  <c r="M709" i="760"/>
  <c r="M708" i="760"/>
  <c r="M707" i="760"/>
  <c r="M706" i="760"/>
  <c r="M705" i="760"/>
  <c r="M704" i="760"/>
  <c r="M703" i="760"/>
  <c r="M702" i="760"/>
  <c r="M701" i="760"/>
  <c r="M700" i="760"/>
  <c r="M699" i="760"/>
  <c r="M698" i="760"/>
  <c r="M697" i="760"/>
  <c r="M696" i="760"/>
  <c r="M695" i="760"/>
  <c r="M694" i="760"/>
  <c r="M693" i="760"/>
  <c r="M692" i="760"/>
  <c r="M691" i="760"/>
  <c r="M690" i="760"/>
  <c r="M689" i="760"/>
  <c r="M688" i="760"/>
  <c r="M687" i="760"/>
  <c r="M686" i="760"/>
  <c r="M685" i="760"/>
  <c r="M684" i="760"/>
  <c r="M683" i="760"/>
  <c r="M682" i="760"/>
  <c r="M681" i="760"/>
  <c r="M680" i="760"/>
  <c r="M679" i="760"/>
  <c r="M678" i="760"/>
  <c r="M677" i="760"/>
  <c r="M676" i="760"/>
  <c r="M675" i="760"/>
  <c r="M674" i="760"/>
  <c r="M673" i="760"/>
  <c r="M672" i="760"/>
  <c r="M671" i="760"/>
  <c r="M670" i="760"/>
  <c r="M669" i="760"/>
  <c r="M668" i="760"/>
  <c r="M667" i="760"/>
  <c r="M666" i="760"/>
  <c r="M665" i="760"/>
  <c r="M664" i="760"/>
  <c r="M663" i="760"/>
  <c r="M662" i="760"/>
  <c r="M661" i="760"/>
  <c r="M660" i="760"/>
  <c r="M659" i="760"/>
  <c r="M658" i="760"/>
  <c r="M657" i="760"/>
  <c r="M656" i="760"/>
  <c r="M655" i="760"/>
  <c r="M654" i="760"/>
  <c r="M653" i="760"/>
  <c r="M652" i="760"/>
  <c r="M651" i="760"/>
  <c r="M650" i="760"/>
  <c r="M649" i="760"/>
  <c r="M648" i="760"/>
  <c r="M647" i="760"/>
  <c r="M646" i="760"/>
  <c r="M645" i="760"/>
  <c r="M644" i="760"/>
  <c r="M643" i="760"/>
  <c r="M642" i="760"/>
  <c r="M641" i="760"/>
  <c r="M640" i="760"/>
  <c r="M639" i="760"/>
  <c r="M638" i="760"/>
  <c r="M637" i="760"/>
  <c r="M636" i="760"/>
  <c r="M635" i="760"/>
  <c r="M634" i="760"/>
  <c r="M633" i="760"/>
  <c r="M632" i="760"/>
  <c r="M631" i="760"/>
  <c r="M630" i="760"/>
  <c r="M629" i="760"/>
  <c r="M628" i="760"/>
  <c r="M627" i="760"/>
  <c r="M626" i="760"/>
  <c r="M625" i="760"/>
  <c r="M624" i="760"/>
  <c r="M623" i="760"/>
  <c r="M622" i="760"/>
  <c r="M621" i="760"/>
  <c r="M620" i="760"/>
  <c r="M619" i="760"/>
  <c r="M618" i="760"/>
  <c r="M617" i="760"/>
  <c r="M616" i="760"/>
  <c r="M615" i="760"/>
  <c r="M614" i="760"/>
  <c r="M613" i="760"/>
  <c r="M612" i="760"/>
  <c r="M611" i="760"/>
  <c r="M610" i="760"/>
  <c r="M609" i="760"/>
  <c r="M608" i="760"/>
  <c r="M607" i="760"/>
  <c r="M606" i="760"/>
  <c r="M605" i="760"/>
  <c r="M604" i="760"/>
  <c r="M603" i="760"/>
  <c r="M602" i="760"/>
  <c r="M601" i="760"/>
  <c r="M600" i="760"/>
  <c r="M599" i="760"/>
  <c r="M598" i="760"/>
  <c r="M597" i="760"/>
  <c r="M596" i="760"/>
  <c r="M595" i="760"/>
  <c r="M594" i="760"/>
  <c r="M593" i="760"/>
  <c r="M592" i="760"/>
  <c r="M591" i="760"/>
  <c r="M590" i="760"/>
  <c r="M589" i="760"/>
  <c r="M588" i="760"/>
  <c r="M587" i="760"/>
  <c r="M586" i="760"/>
  <c r="M585" i="760"/>
  <c r="M584" i="760"/>
  <c r="M583" i="760"/>
  <c r="M582" i="760"/>
  <c r="M581" i="760"/>
  <c r="M580" i="760"/>
  <c r="M579" i="760"/>
  <c r="M578" i="760"/>
  <c r="M577" i="760"/>
  <c r="M576" i="760"/>
  <c r="M575" i="760"/>
  <c r="M574" i="760"/>
  <c r="M573" i="760"/>
  <c r="M572" i="760"/>
  <c r="M571" i="760"/>
  <c r="M570" i="760"/>
  <c r="M569" i="760"/>
  <c r="M568" i="760"/>
  <c r="M567" i="760"/>
  <c r="M566" i="760"/>
  <c r="M565" i="760"/>
  <c r="M564" i="760"/>
  <c r="M563" i="760"/>
  <c r="M562" i="760"/>
  <c r="M561" i="760"/>
  <c r="M560" i="760"/>
  <c r="M559" i="760"/>
  <c r="M558" i="760"/>
  <c r="M557" i="760"/>
  <c r="M556" i="760"/>
  <c r="M555" i="760"/>
  <c r="M554" i="760"/>
  <c r="M553" i="760"/>
  <c r="M552" i="760"/>
  <c r="M551" i="760"/>
  <c r="M550" i="760"/>
  <c r="M549" i="760"/>
  <c r="M548" i="760"/>
  <c r="M547" i="760"/>
  <c r="M546" i="760"/>
  <c r="M545" i="760"/>
  <c r="M544" i="760"/>
  <c r="M543" i="760"/>
  <c r="M542" i="760"/>
  <c r="M541" i="760"/>
  <c r="M540" i="760"/>
  <c r="M539" i="760"/>
  <c r="M538" i="760"/>
  <c r="M537" i="760"/>
  <c r="M536" i="760"/>
  <c r="M535" i="760"/>
  <c r="M534" i="760"/>
  <c r="M533" i="760"/>
  <c r="M532" i="760"/>
  <c r="M531" i="760"/>
  <c r="M530" i="760"/>
  <c r="M529" i="760"/>
  <c r="M528" i="760"/>
  <c r="M527" i="760"/>
  <c r="M526" i="760"/>
  <c r="M525" i="760"/>
  <c r="M524" i="760"/>
  <c r="M523" i="760"/>
  <c r="M522" i="760"/>
  <c r="M521" i="760"/>
  <c r="M520" i="760"/>
  <c r="M519" i="760"/>
  <c r="M518" i="760"/>
  <c r="M517" i="760"/>
  <c r="M516" i="760"/>
  <c r="M515" i="760"/>
  <c r="M514" i="760"/>
  <c r="M513" i="760"/>
  <c r="M512" i="760"/>
  <c r="M511" i="760"/>
  <c r="M510" i="760"/>
  <c r="M509" i="760"/>
  <c r="M508" i="760"/>
  <c r="M507" i="760"/>
  <c r="M506" i="760"/>
  <c r="M505" i="760"/>
  <c r="M504" i="760"/>
  <c r="M503" i="760"/>
  <c r="M502" i="760"/>
  <c r="M501" i="760"/>
  <c r="M500" i="760"/>
  <c r="M499" i="760"/>
  <c r="M498" i="760"/>
  <c r="M497" i="760"/>
  <c r="M496" i="760"/>
  <c r="M495" i="760"/>
  <c r="M494" i="760"/>
  <c r="M493" i="760"/>
  <c r="M492" i="760"/>
  <c r="M491" i="760"/>
  <c r="M490" i="760"/>
  <c r="M489" i="760"/>
  <c r="M488" i="760"/>
  <c r="M487" i="760"/>
  <c r="M486" i="760"/>
  <c r="M485" i="760"/>
  <c r="M484" i="760"/>
  <c r="M483" i="760"/>
  <c r="M482" i="760"/>
  <c r="M481" i="760"/>
  <c r="M480" i="760"/>
  <c r="M479" i="760"/>
  <c r="M478" i="760"/>
  <c r="M477" i="760"/>
  <c r="M476" i="760"/>
  <c r="M475" i="760"/>
  <c r="M474" i="760"/>
  <c r="M473" i="760"/>
  <c r="M472" i="760"/>
  <c r="M471" i="760"/>
  <c r="M470" i="760"/>
  <c r="M469" i="760"/>
  <c r="M468" i="760"/>
  <c r="M467" i="760"/>
  <c r="M466" i="760"/>
  <c r="M465" i="760"/>
  <c r="M464" i="760"/>
  <c r="M463" i="760"/>
  <c r="M462" i="760"/>
  <c r="M461" i="760"/>
  <c r="M460" i="760"/>
  <c r="M459" i="760"/>
  <c r="M458" i="760"/>
  <c r="M457" i="760"/>
  <c r="M456" i="760"/>
  <c r="M455" i="760"/>
  <c r="M454" i="760"/>
  <c r="M453" i="760"/>
  <c r="M452" i="760"/>
  <c r="M451" i="760"/>
  <c r="M450" i="760"/>
  <c r="M449" i="760"/>
  <c r="M448" i="760"/>
  <c r="M447" i="760"/>
  <c r="M446" i="760"/>
  <c r="M445" i="760"/>
  <c r="M444" i="760"/>
  <c r="M443" i="760"/>
  <c r="M442" i="760"/>
  <c r="M441" i="760"/>
  <c r="M440" i="760"/>
  <c r="M439" i="760"/>
  <c r="M438" i="760"/>
  <c r="M437" i="760"/>
  <c r="M436" i="760"/>
  <c r="M435" i="760"/>
  <c r="M434" i="760"/>
  <c r="M433" i="760"/>
  <c r="M432" i="760"/>
  <c r="M431" i="760"/>
  <c r="M430" i="760"/>
  <c r="M429" i="760"/>
  <c r="M428" i="760"/>
  <c r="M427" i="760"/>
  <c r="M426" i="760"/>
  <c r="M425" i="760"/>
  <c r="M424" i="760"/>
  <c r="M423" i="760"/>
  <c r="M422" i="760"/>
  <c r="M421" i="760"/>
  <c r="M420" i="760"/>
  <c r="M419" i="760"/>
  <c r="M418" i="760"/>
  <c r="M417" i="760"/>
  <c r="M416" i="760"/>
  <c r="M415" i="760"/>
  <c r="M414" i="760"/>
  <c r="M413" i="760"/>
  <c r="M412" i="760"/>
  <c r="M411" i="760"/>
  <c r="M410" i="760"/>
  <c r="M409" i="760"/>
  <c r="M408" i="760"/>
  <c r="M407" i="760"/>
  <c r="M406" i="760"/>
  <c r="M405" i="760"/>
  <c r="M404" i="760"/>
  <c r="M403" i="760"/>
  <c r="M402" i="760"/>
  <c r="M401" i="760"/>
  <c r="M400" i="760"/>
  <c r="M399" i="760"/>
  <c r="M398" i="760"/>
  <c r="M397" i="760"/>
  <c r="M396" i="760"/>
  <c r="M395" i="760"/>
  <c r="M394" i="760"/>
  <c r="M393" i="760"/>
  <c r="M392" i="760"/>
  <c r="M391" i="760"/>
  <c r="M390" i="760"/>
  <c r="M389" i="760"/>
  <c r="M388" i="760"/>
  <c r="M387" i="760"/>
  <c r="M386" i="760"/>
  <c r="M385" i="760"/>
  <c r="M384" i="760"/>
  <c r="M383" i="760"/>
  <c r="M382" i="760"/>
  <c r="M381" i="760"/>
  <c r="M380" i="760"/>
  <c r="M379" i="760"/>
  <c r="M378" i="760"/>
  <c r="M377" i="760"/>
  <c r="M376" i="760"/>
  <c r="M375" i="760"/>
  <c r="M374" i="760"/>
  <c r="M373" i="760"/>
  <c r="M372" i="760"/>
  <c r="M371" i="760"/>
  <c r="M370" i="760"/>
  <c r="M369" i="760"/>
  <c r="M368" i="760"/>
  <c r="M367" i="760"/>
  <c r="M366" i="760"/>
  <c r="M365" i="760"/>
  <c r="M364" i="760"/>
  <c r="M363" i="760"/>
  <c r="M362" i="760"/>
  <c r="M361" i="760"/>
  <c r="M360" i="760"/>
  <c r="M359" i="760"/>
  <c r="M358" i="760"/>
  <c r="M357" i="760"/>
  <c r="M356" i="760"/>
  <c r="M355" i="760"/>
  <c r="M354" i="760"/>
  <c r="M353" i="760"/>
  <c r="M352" i="760"/>
  <c r="M351" i="760"/>
  <c r="M350" i="760"/>
  <c r="M349" i="760"/>
  <c r="M348" i="760"/>
  <c r="M347" i="760"/>
  <c r="M346" i="760"/>
  <c r="M345" i="760"/>
  <c r="M344" i="760"/>
  <c r="M343" i="760"/>
  <c r="M342" i="760"/>
  <c r="M341" i="760"/>
  <c r="M340" i="760"/>
  <c r="M339" i="760"/>
  <c r="M338" i="760"/>
  <c r="M337" i="760"/>
  <c r="M336" i="760"/>
  <c r="M335" i="760"/>
  <c r="M334" i="760"/>
  <c r="M333" i="760"/>
  <c r="M332" i="760"/>
  <c r="M331" i="760"/>
  <c r="M330" i="760"/>
  <c r="M329" i="760"/>
  <c r="M328" i="760"/>
  <c r="M327" i="760"/>
  <c r="M326" i="760"/>
  <c r="M325" i="760"/>
  <c r="M324" i="760"/>
  <c r="M323" i="760"/>
  <c r="M322" i="760"/>
  <c r="M321" i="760"/>
  <c r="M320" i="760"/>
  <c r="M319" i="760"/>
  <c r="M318" i="760"/>
  <c r="M317" i="760"/>
  <c r="M316" i="760"/>
  <c r="M315" i="760"/>
  <c r="M314" i="760"/>
  <c r="M313" i="760"/>
  <c r="M312" i="760"/>
  <c r="M311" i="760"/>
  <c r="M310" i="760"/>
  <c r="M309" i="760"/>
  <c r="M308" i="760"/>
  <c r="M307" i="760"/>
  <c r="M306" i="760"/>
  <c r="M305" i="760"/>
  <c r="M304" i="760"/>
  <c r="M303" i="760"/>
  <c r="M302" i="760"/>
  <c r="M301" i="760"/>
  <c r="M300" i="760"/>
  <c r="M299" i="760"/>
  <c r="M298" i="760"/>
  <c r="M297" i="760"/>
  <c r="M296" i="760"/>
  <c r="M295" i="760"/>
  <c r="M294" i="760"/>
  <c r="M293" i="760"/>
  <c r="M292" i="760"/>
  <c r="M291" i="760"/>
  <c r="M290" i="760"/>
  <c r="M289" i="760"/>
  <c r="M288" i="760"/>
  <c r="M287" i="760"/>
  <c r="M286" i="760"/>
  <c r="M285" i="760"/>
  <c r="M284" i="760"/>
  <c r="M283" i="760"/>
  <c r="M282" i="760"/>
  <c r="M281" i="760"/>
  <c r="M280" i="760"/>
  <c r="M279" i="760"/>
  <c r="M278" i="760"/>
  <c r="M277" i="760"/>
  <c r="M276" i="760"/>
  <c r="M275" i="760"/>
  <c r="M274" i="760"/>
  <c r="M273" i="760"/>
  <c r="M272" i="760"/>
  <c r="M271" i="760"/>
  <c r="M270" i="760"/>
  <c r="M269" i="760"/>
  <c r="M268" i="760"/>
  <c r="M267" i="760"/>
  <c r="M266" i="760"/>
  <c r="M265" i="760"/>
  <c r="M264" i="760"/>
  <c r="M263" i="760"/>
  <c r="M262" i="760"/>
  <c r="M261" i="760"/>
  <c r="M260" i="760"/>
  <c r="M259" i="760"/>
  <c r="M258" i="760"/>
  <c r="M257" i="760"/>
  <c r="M256" i="760"/>
  <c r="M255" i="760"/>
  <c r="M254" i="760"/>
  <c r="M253" i="760"/>
  <c r="M252" i="760"/>
  <c r="M251" i="760"/>
  <c r="M250" i="760"/>
  <c r="M249" i="760"/>
  <c r="M248" i="760"/>
  <c r="M247" i="760"/>
  <c r="M246" i="760"/>
  <c r="M245" i="760"/>
  <c r="M244" i="760"/>
  <c r="M243" i="760"/>
  <c r="M242" i="760"/>
  <c r="M241" i="760"/>
  <c r="M240" i="760"/>
  <c r="M239" i="760"/>
  <c r="M238" i="760"/>
  <c r="M237" i="760"/>
  <c r="M236" i="760"/>
  <c r="M235" i="760"/>
  <c r="M234" i="760"/>
  <c r="M233" i="760"/>
  <c r="M232" i="760"/>
  <c r="M231" i="760"/>
  <c r="M230" i="760"/>
  <c r="M229" i="760"/>
  <c r="M228" i="760"/>
  <c r="M227" i="760"/>
  <c r="M226" i="760"/>
  <c r="M225" i="760"/>
  <c r="M224" i="760"/>
  <c r="M223" i="760"/>
  <c r="M222" i="760"/>
  <c r="M221" i="760"/>
  <c r="M220" i="760"/>
  <c r="M219" i="760"/>
  <c r="M218" i="760"/>
  <c r="M217" i="760"/>
  <c r="M216" i="760"/>
  <c r="M215" i="760"/>
  <c r="M214" i="760"/>
  <c r="M213" i="760"/>
  <c r="M212" i="760"/>
  <c r="M211" i="760"/>
  <c r="M210" i="760"/>
  <c r="M209" i="760"/>
  <c r="M208" i="760"/>
  <c r="M207" i="760"/>
  <c r="M206" i="760"/>
  <c r="M205" i="760"/>
  <c r="M204" i="760"/>
  <c r="M203" i="760"/>
  <c r="M202" i="760"/>
  <c r="M201" i="760"/>
  <c r="M200" i="760"/>
  <c r="M199" i="760"/>
  <c r="M198" i="760"/>
  <c r="M197" i="760"/>
  <c r="M196" i="760"/>
  <c r="M195" i="760"/>
  <c r="M194" i="760"/>
  <c r="M193" i="760"/>
  <c r="M192" i="760"/>
  <c r="M191" i="760"/>
  <c r="M190" i="760"/>
  <c r="M189" i="760"/>
  <c r="M188" i="760"/>
  <c r="M187" i="760"/>
  <c r="M186" i="760"/>
  <c r="M185" i="760"/>
  <c r="M184" i="760"/>
  <c r="M183" i="760"/>
  <c r="M182" i="760"/>
  <c r="M181" i="760"/>
  <c r="M180" i="760"/>
  <c r="M179" i="760"/>
  <c r="M178" i="760"/>
  <c r="M177" i="760"/>
  <c r="M176" i="760"/>
  <c r="M175" i="760"/>
  <c r="M174" i="760"/>
  <c r="M173" i="760"/>
  <c r="M172" i="760"/>
  <c r="M171" i="760"/>
  <c r="M170" i="760"/>
  <c r="M169" i="760"/>
  <c r="M168" i="760"/>
  <c r="M167" i="760"/>
  <c r="M166" i="760"/>
  <c r="M165" i="760"/>
  <c r="M164" i="760"/>
  <c r="M163" i="760"/>
  <c r="M162" i="760"/>
  <c r="M161" i="760"/>
  <c r="M160" i="760"/>
  <c r="M159" i="760"/>
  <c r="M158" i="760"/>
  <c r="M157" i="760"/>
  <c r="M156" i="760"/>
  <c r="M155" i="760"/>
  <c r="M154" i="760"/>
  <c r="M153" i="760"/>
  <c r="M152" i="760"/>
  <c r="M151" i="760"/>
  <c r="M150" i="760"/>
  <c r="M149" i="760"/>
  <c r="M148" i="760"/>
  <c r="M147" i="760"/>
  <c r="M146" i="760"/>
  <c r="M145" i="760"/>
  <c r="M144" i="760"/>
  <c r="M143" i="760"/>
  <c r="M142" i="760"/>
  <c r="M141" i="760"/>
  <c r="M140" i="760"/>
  <c r="M139" i="760"/>
  <c r="M138" i="760"/>
  <c r="M137" i="760"/>
  <c r="M136" i="760"/>
  <c r="M135" i="760"/>
  <c r="M134" i="760"/>
  <c r="M133" i="760"/>
  <c r="M132" i="760"/>
  <c r="M131" i="760"/>
  <c r="M130" i="760"/>
  <c r="M129" i="760"/>
  <c r="M128" i="760"/>
  <c r="M127" i="760"/>
  <c r="M126" i="760"/>
  <c r="M125" i="760"/>
  <c r="M124" i="760"/>
  <c r="M123" i="760"/>
  <c r="M122" i="760"/>
  <c r="M121" i="760"/>
  <c r="M120" i="760"/>
  <c r="M119" i="760"/>
  <c r="M118" i="760"/>
  <c r="M117" i="760"/>
  <c r="M116" i="760"/>
  <c r="M115" i="760"/>
  <c r="M114" i="760"/>
  <c r="M113" i="760"/>
  <c r="M112" i="760"/>
  <c r="M111" i="760"/>
  <c r="M110" i="760"/>
  <c r="M109" i="760"/>
  <c r="M108" i="760"/>
  <c r="M107" i="760"/>
  <c r="M106" i="760"/>
  <c r="M105" i="760"/>
  <c r="M104" i="760"/>
  <c r="M103" i="760"/>
  <c r="M102" i="760"/>
  <c r="M101" i="760"/>
  <c r="M100" i="760"/>
  <c r="M99" i="760"/>
  <c r="M98" i="760"/>
  <c r="M97" i="760"/>
  <c r="M96" i="760"/>
  <c r="M95" i="760"/>
  <c r="M94" i="760"/>
  <c r="M93" i="760"/>
  <c r="M92" i="760"/>
  <c r="M91" i="760"/>
  <c r="M90" i="760"/>
  <c r="M89" i="760"/>
  <c r="M88" i="760"/>
  <c r="M87" i="760"/>
  <c r="M86" i="760"/>
  <c r="M85" i="760"/>
  <c r="M84" i="760"/>
  <c r="M83" i="760"/>
  <c r="M82" i="760"/>
  <c r="M81" i="760"/>
  <c r="M80" i="760"/>
  <c r="M79" i="760"/>
  <c r="M78" i="760"/>
  <c r="M77" i="760"/>
  <c r="M76" i="760"/>
  <c r="M75" i="760"/>
  <c r="M74" i="760"/>
  <c r="M73" i="760"/>
  <c r="M72" i="760"/>
  <c r="M71" i="760"/>
  <c r="M70" i="760"/>
  <c r="M69" i="760"/>
  <c r="M68" i="760"/>
  <c r="M67" i="760"/>
  <c r="M66" i="760"/>
  <c r="M65" i="760"/>
  <c r="M64" i="760"/>
  <c r="M63" i="760"/>
  <c r="M62" i="760"/>
  <c r="M61" i="760"/>
  <c r="M60" i="760"/>
  <c r="M59" i="760"/>
  <c r="M58" i="760"/>
  <c r="M57" i="760"/>
  <c r="M56" i="760"/>
  <c r="M55" i="760"/>
  <c r="M54" i="760"/>
  <c r="M53" i="760"/>
  <c r="M52" i="760"/>
  <c r="M51" i="760"/>
  <c r="M50" i="760"/>
  <c r="M49" i="760"/>
  <c r="M48" i="760"/>
  <c r="M47" i="760"/>
  <c r="M46" i="760"/>
  <c r="M45" i="760"/>
  <c r="M44" i="760"/>
  <c r="M43" i="760"/>
  <c r="M42" i="760"/>
  <c r="M41" i="760"/>
  <c r="M40" i="760"/>
  <c r="M39" i="760"/>
  <c r="M38" i="760"/>
  <c r="M37" i="760"/>
  <c r="M36" i="760"/>
  <c r="M35" i="760"/>
  <c r="M34" i="760"/>
  <c r="M33" i="760"/>
  <c r="M32" i="760"/>
  <c r="M31" i="760"/>
  <c r="M30" i="760"/>
  <c r="M29" i="760"/>
  <c r="M28" i="760"/>
  <c r="M27" i="760"/>
  <c r="M26" i="760"/>
  <c r="M25" i="760"/>
  <c r="M24" i="760"/>
  <c r="M23" i="760"/>
  <c r="M22" i="760"/>
  <c r="M21" i="760"/>
  <c r="M20" i="760"/>
  <c r="M19" i="760"/>
  <c r="M18" i="760"/>
  <c r="M17" i="760"/>
  <c r="M16" i="760"/>
  <c r="M15" i="760"/>
  <c r="M14" i="760"/>
  <c r="M13" i="760"/>
  <c r="M12" i="760"/>
  <c r="M11" i="760"/>
  <c r="M10" i="760"/>
  <c r="M9" i="760"/>
  <c r="M8" i="760"/>
  <c r="M7" i="760"/>
  <c r="M6" i="760"/>
  <c r="L4" i="760"/>
  <c r="K4" i="760"/>
  <c r="M4" i="775" l="1"/>
  <c r="M4" i="761"/>
  <c r="M4" i="762"/>
  <c r="M4" i="763"/>
  <c r="M4" i="764"/>
  <c r="M4" i="760"/>
  <c r="W31" i="69"/>
  <c r="J41" i="2" l="1"/>
  <c r="W185" i="74" l="1"/>
  <c r="B289" i="78" s="1"/>
  <c r="J88" i="2"/>
  <c r="J110" i="2" l="1"/>
  <c r="J98" i="2"/>
  <c r="W191" i="74" l="1"/>
  <c r="B295" i="78" s="1"/>
  <c r="I51" i="2"/>
  <c r="G51" i="2"/>
  <c r="J112" i="2" l="1"/>
  <c r="J69" i="2"/>
  <c r="J34" i="2"/>
  <c r="J50" i="2"/>
  <c r="J44" i="2"/>
  <c r="J35" i="2"/>
  <c r="W53" i="69" l="1"/>
  <c r="W20" i="74" l="1"/>
  <c r="B87" i="78" s="1"/>
  <c r="W146" i="74"/>
  <c r="B236" i="78" s="1"/>
  <c r="J28" i="2"/>
  <c r="H27" i="114" l="1"/>
  <c r="H29" i="114"/>
  <c r="H28" i="114" l="1"/>
  <c r="J49" i="2"/>
  <c r="W139" i="74"/>
  <c r="W140" i="74"/>
  <c r="W141" i="74"/>
  <c r="W142" i="74"/>
  <c r="W143" i="74"/>
  <c r="W144" i="74"/>
  <c r="W145" i="74"/>
  <c r="W147" i="74"/>
  <c r="W148" i="74"/>
  <c r="W149" i="74"/>
  <c r="W150" i="74"/>
  <c r="W151" i="74"/>
  <c r="W152" i="74"/>
  <c r="W153" i="74"/>
  <c r="B243" i="78" s="1"/>
  <c r="W154" i="74"/>
  <c r="W155" i="74"/>
  <c r="W156" i="74"/>
  <c r="W157" i="74"/>
  <c r="W158" i="74"/>
  <c r="W159" i="74"/>
  <c r="W160" i="74"/>
  <c r="W162" i="74"/>
  <c r="W163" i="74"/>
  <c r="W164" i="74"/>
  <c r="W165" i="74"/>
  <c r="W166" i="74"/>
  <c r="W167" i="74"/>
  <c r="W168" i="74"/>
  <c r="W169" i="74"/>
  <c r="W170" i="74"/>
  <c r="W171" i="74"/>
  <c r="W172" i="74"/>
  <c r="W173" i="74"/>
  <c r="W174" i="74"/>
  <c r="W252" i="74" l="1"/>
  <c r="W249" i="74"/>
  <c r="W32" i="74" l="1"/>
  <c r="B99" i="78" s="1"/>
  <c r="W23" i="74"/>
  <c r="B90" i="78" s="1"/>
  <c r="W22" i="74"/>
  <c r="B89" i="78" s="1"/>
  <c r="W229" i="74" l="1"/>
  <c r="I49" i="2" l="1"/>
  <c r="I50" i="2"/>
  <c r="G49" i="2"/>
  <c r="G50" i="2"/>
  <c r="G52" i="2"/>
  <c r="D12" i="114" l="1"/>
  <c r="I108" i="2"/>
  <c r="I59" i="2"/>
  <c r="G59" i="2"/>
  <c r="W247" i="74"/>
  <c r="B275" i="78" l="1"/>
  <c r="W122" i="74" l="1"/>
  <c r="B210" i="78" s="1"/>
  <c r="I97" i="2" l="1"/>
  <c r="W110" i="74"/>
  <c r="B192" i="78" s="1"/>
  <c r="I70" i="2"/>
  <c r="W112" i="74"/>
  <c r="B193" i="78" s="1"/>
  <c r="I71" i="2"/>
  <c r="G11" i="2" l="1"/>
  <c r="I48" i="2" l="1"/>
  <c r="G48" i="2"/>
  <c r="W42" i="69"/>
  <c r="W43" i="69"/>
  <c r="W44" i="69"/>
  <c r="W45" i="69"/>
  <c r="W46" i="69"/>
  <c r="W47" i="69"/>
  <c r="W48" i="69"/>
  <c r="W49" i="69"/>
  <c r="W50" i="69"/>
  <c r="W51" i="69"/>
  <c r="W52" i="69"/>
  <c r="W54" i="69"/>
  <c r="I43" i="2"/>
  <c r="G12" i="2"/>
  <c r="G13" i="2"/>
  <c r="I10" i="2"/>
  <c r="I11" i="2"/>
  <c r="I12" i="2"/>
  <c r="W111" i="74" l="1"/>
  <c r="B191" i="78" s="1"/>
  <c r="W239" i="74"/>
  <c r="W240" i="74"/>
  <c r="W241" i="74"/>
  <c r="W242" i="74"/>
  <c r="W243" i="74"/>
  <c r="W244" i="74"/>
  <c r="W245" i="74"/>
  <c r="W246" i="74"/>
  <c r="W248" i="74"/>
  <c r="W250" i="74"/>
  <c r="W238" i="74"/>
  <c r="W177" i="74"/>
  <c r="W178" i="74"/>
  <c r="W179" i="74"/>
  <c r="W180" i="74"/>
  <c r="W181" i="74"/>
  <c r="W182" i="74"/>
  <c r="W183" i="74"/>
  <c r="W184" i="74"/>
  <c r="W186" i="74"/>
  <c r="W187" i="74"/>
  <c r="W188" i="74"/>
  <c r="W189" i="74"/>
  <c r="W190" i="74"/>
  <c r="W192" i="74"/>
  <c r="W193" i="74"/>
  <c r="W194" i="74"/>
  <c r="W195" i="74"/>
  <c r="W196" i="74"/>
  <c r="W197" i="74"/>
  <c r="W198" i="74"/>
  <c r="W199" i="74"/>
  <c r="W200" i="74"/>
  <c r="W201" i="74"/>
  <c r="W202" i="74"/>
  <c r="W203" i="74"/>
  <c r="W204" i="74"/>
  <c r="W205" i="74"/>
  <c r="W206" i="74"/>
  <c r="W207" i="74"/>
  <c r="W208" i="74"/>
  <c r="W209" i="74"/>
  <c r="W210" i="74"/>
  <c r="W211" i="74"/>
  <c r="W212" i="74"/>
  <c r="W213" i="74"/>
  <c r="W214" i="74"/>
  <c r="W215" i="74"/>
  <c r="W216" i="74"/>
  <c r="W217" i="74"/>
  <c r="W218" i="74"/>
  <c r="W219" i="74"/>
  <c r="W220" i="74"/>
  <c r="W221" i="74"/>
  <c r="W222" i="74"/>
  <c r="W223" i="74"/>
  <c r="W224" i="74"/>
  <c r="W225" i="74"/>
  <c r="W226" i="74"/>
  <c r="W227" i="74"/>
  <c r="W228" i="74"/>
  <c r="W230" i="74"/>
  <c r="W231" i="74"/>
  <c r="W232" i="74"/>
  <c r="W233" i="74"/>
  <c r="W234" i="74"/>
  <c r="W235" i="74"/>
  <c r="W236" i="74"/>
  <c r="W176" i="74"/>
  <c r="B240" i="78"/>
  <c r="W107" i="74"/>
  <c r="W108" i="74"/>
  <c r="B38" i="78" s="1"/>
  <c r="W109" i="74"/>
  <c r="B39" i="78" s="1"/>
  <c r="W113" i="74"/>
  <c r="W114" i="74"/>
  <c r="W115" i="74"/>
  <c r="W116" i="74"/>
  <c r="W117" i="74"/>
  <c r="W118" i="74"/>
  <c r="W119" i="74"/>
  <c r="W120" i="74"/>
  <c r="W121" i="74"/>
  <c r="W123" i="74"/>
  <c r="W124" i="74"/>
  <c r="W125" i="74"/>
  <c r="W126" i="74"/>
  <c r="W127" i="74"/>
  <c r="W128" i="74"/>
  <c r="W129" i="74"/>
  <c r="W130" i="74"/>
  <c r="W131" i="74"/>
  <c r="W132" i="74"/>
  <c r="W133" i="74"/>
  <c r="W134" i="74"/>
  <c r="W135" i="74"/>
  <c r="W136" i="74"/>
  <c r="B224" i="78" s="1"/>
  <c r="W137" i="74"/>
  <c r="W106" i="74"/>
  <c r="W59" i="74"/>
  <c r="W60" i="74"/>
  <c r="W61" i="74"/>
  <c r="W62" i="74"/>
  <c r="B133" i="78" s="1"/>
  <c r="W63" i="74"/>
  <c r="W64" i="74"/>
  <c r="W65" i="74"/>
  <c r="W66" i="74"/>
  <c r="W67" i="74"/>
  <c r="W68" i="74"/>
  <c r="W69" i="74"/>
  <c r="W70" i="74"/>
  <c r="W71" i="74"/>
  <c r="W72" i="74"/>
  <c r="W73" i="74"/>
  <c r="W74" i="74"/>
  <c r="W75" i="74"/>
  <c r="W76" i="74"/>
  <c r="W77" i="74"/>
  <c r="W78" i="74"/>
  <c r="W79" i="74"/>
  <c r="W80" i="74"/>
  <c r="W81" i="74"/>
  <c r="W82" i="74"/>
  <c r="W83" i="74"/>
  <c r="W84" i="74"/>
  <c r="W85" i="74"/>
  <c r="W86" i="74"/>
  <c r="W87" i="74"/>
  <c r="W88" i="74"/>
  <c r="W89" i="74"/>
  <c r="W90" i="74"/>
  <c r="W91" i="74"/>
  <c r="W92" i="74"/>
  <c r="W93" i="74"/>
  <c r="W94" i="74"/>
  <c r="W95" i="74"/>
  <c r="W96" i="74"/>
  <c r="W97" i="74"/>
  <c r="W98" i="74"/>
  <c r="W99" i="74"/>
  <c r="W100" i="74"/>
  <c r="W101" i="74"/>
  <c r="W102" i="74"/>
  <c r="W103" i="74"/>
  <c r="W104" i="74"/>
  <c r="W58" i="74"/>
  <c r="W13" i="74"/>
  <c r="B80" i="78" s="1"/>
  <c r="W14" i="74"/>
  <c r="B81" i="78" s="1"/>
  <c r="W15" i="74"/>
  <c r="B82" i="78" s="1"/>
  <c r="W16" i="74"/>
  <c r="B83" i="78" s="1"/>
  <c r="W17" i="74"/>
  <c r="B84" i="78" s="1"/>
  <c r="W18" i="74"/>
  <c r="B85" i="78" s="1"/>
  <c r="W19" i="74"/>
  <c r="B86" i="78" s="1"/>
  <c r="W21" i="74"/>
  <c r="B88" i="78" s="1"/>
  <c r="W24" i="74"/>
  <c r="B91" i="78" s="1"/>
  <c r="W25" i="74"/>
  <c r="B92" i="78" s="1"/>
  <c r="W26" i="74"/>
  <c r="B93" i="78" s="1"/>
  <c r="W27" i="74"/>
  <c r="B94" i="78" s="1"/>
  <c r="W28" i="74"/>
  <c r="B95" i="78" s="1"/>
  <c r="W29" i="74"/>
  <c r="B96" i="78" s="1"/>
  <c r="W30" i="74"/>
  <c r="B97" i="78" s="1"/>
  <c r="W31" i="74"/>
  <c r="B98" i="78" s="1"/>
  <c r="W33" i="74"/>
  <c r="B100" i="78" s="1"/>
  <c r="W34" i="74"/>
  <c r="B101" i="78" s="1"/>
  <c r="W35" i="74"/>
  <c r="B102" i="78" s="1"/>
  <c r="W36" i="74"/>
  <c r="B103" i="78" s="1"/>
  <c r="W37" i="74"/>
  <c r="B104" i="78" s="1"/>
  <c r="W38" i="74"/>
  <c r="B105" i="78" s="1"/>
  <c r="W39" i="74"/>
  <c r="B106" i="78" s="1"/>
  <c r="W40" i="74"/>
  <c r="B107" i="78" s="1"/>
  <c r="W41" i="74"/>
  <c r="B108" i="78" s="1"/>
  <c r="W42" i="74"/>
  <c r="B109" i="78" s="1"/>
  <c r="W43" i="74"/>
  <c r="B110" i="78" s="1"/>
  <c r="W44" i="74"/>
  <c r="B111" i="78" s="1"/>
  <c r="W45" i="74"/>
  <c r="B112" i="78" s="1"/>
  <c r="W46" i="74"/>
  <c r="B113" i="78" s="1"/>
  <c r="W47" i="74"/>
  <c r="B114" i="78" s="1"/>
  <c r="W48" i="74"/>
  <c r="B115" i="78" s="1"/>
  <c r="W49" i="74"/>
  <c r="B116" i="78" s="1"/>
  <c r="W50" i="74"/>
  <c r="B117" i="78" s="1"/>
  <c r="W51" i="74"/>
  <c r="B118" i="78" s="1"/>
  <c r="W52" i="74"/>
  <c r="B119" i="78" s="1"/>
  <c r="W53" i="74"/>
  <c r="B120" i="78" s="1"/>
  <c r="W54" i="74"/>
  <c r="B121" i="78" s="1"/>
  <c r="W55" i="74"/>
  <c r="B122" i="78" s="1"/>
  <c r="W56" i="74"/>
  <c r="B123" i="78" s="1"/>
  <c r="W12" i="74"/>
  <c r="B79" i="78" s="1"/>
  <c r="W8" i="74"/>
  <c r="W9" i="74"/>
  <c r="W10" i="74"/>
  <c r="B37" i="78" s="1"/>
  <c r="I69" i="2" l="1"/>
  <c r="I72" i="2"/>
  <c r="G69" i="2"/>
  <c r="M253" i="74" l="1"/>
  <c r="F14" i="114" s="1"/>
  <c r="E23" i="114"/>
  <c r="E30" i="114"/>
  <c r="E31" i="114" l="1"/>
  <c r="H23" i="114"/>
  <c r="I61" i="2"/>
  <c r="I62" i="2"/>
  <c r="I63" i="2"/>
  <c r="I64" i="2"/>
  <c r="I65" i="2"/>
  <c r="I66" i="2"/>
  <c r="I67" i="2"/>
  <c r="I68" i="2"/>
  <c r="I73" i="2"/>
  <c r="I74" i="2"/>
  <c r="I75" i="2"/>
  <c r="I76" i="2"/>
  <c r="I77" i="2"/>
  <c r="I78" i="2"/>
  <c r="I79" i="2"/>
  <c r="I80" i="2"/>
  <c r="I81" i="2"/>
  <c r="I82" i="2"/>
  <c r="I83" i="2"/>
  <c r="I84" i="2"/>
  <c r="I85" i="2"/>
  <c r="I86" i="2"/>
  <c r="I87" i="2"/>
  <c r="I88" i="2"/>
  <c r="I89" i="2"/>
  <c r="I90" i="2"/>
  <c r="I91" i="2"/>
  <c r="I92" i="2"/>
  <c r="I93" i="2"/>
  <c r="I94" i="2"/>
  <c r="I95" i="2"/>
  <c r="I96" i="2"/>
  <c r="I99" i="2"/>
  <c r="I100" i="2"/>
  <c r="I101" i="2"/>
  <c r="I102" i="2"/>
  <c r="I103" i="2"/>
  <c r="I104" i="2"/>
  <c r="I105" i="2"/>
  <c r="I106" i="2"/>
  <c r="I107" i="2"/>
  <c r="I109" i="2"/>
  <c r="I110" i="2"/>
  <c r="I111" i="2"/>
  <c r="I112" i="2"/>
  <c r="I113" i="2"/>
  <c r="I114" i="2"/>
  <c r="I115" i="2"/>
  <c r="I116" i="2"/>
  <c r="I117" i="2"/>
  <c r="B169" i="78"/>
  <c r="B142" i="78"/>
  <c r="I98" i="2" l="1"/>
  <c r="I118" i="2"/>
  <c r="I35" i="2" l="1"/>
  <c r="I36" i="2"/>
  <c r="I37" i="2"/>
  <c r="G35" i="2"/>
  <c r="G36" i="2"/>
  <c r="G37" i="2"/>
  <c r="B155" i="78"/>
  <c r="B12" i="78" l="1"/>
  <c r="W14" i="69" l="1"/>
  <c r="F14" i="2" l="1"/>
  <c r="H14" i="2"/>
  <c r="G98" i="2" l="1"/>
  <c r="B225" i="78"/>
  <c r="I44" i="2" l="1"/>
  <c r="B321" i="78"/>
  <c r="B204" i="78"/>
  <c r="G95" i="2"/>
  <c r="G44" i="2"/>
  <c r="I17" i="2"/>
  <c r="G17" i="2"/>
  <c r="I140" i="2" l="1"/>
  <c r="F126" i="2"/>
  <c r="T55" i="69" l="1"/>
  <c r="B356" i="78" l="1"/>
  <c r="I122" i="2"/>
  <c r="G122" i="2"/>
  <c r="B186" i="78" l="1"/>
  <c r="B373" i="78"/>
  <c r="J14" i="2"/>
  <c r="B198" i="78"/>
  <c r="G117" i="2" l="1"/>
  <c r="G114" i="2"/>
  <c r="G115" i="2"/>
  <c r="G64" i="2" l="1"/>
  <c r="I45" i="2" l="1"/>
  <c r="I46" i="2"/>
  <c r="G45" i="2"/>
  <c r="G46" i="2"/>
  <c r="B310" i="78" l="1"/>
  <c r="B238" i="78" l="1"/>
  <c r="G14" i="114" l="1"/>
  <c r="M56" i="69" s="1"/>
  <c r="M55" i="69"/>
  <c r="M57" i="69" l="1"/>
  <c r="D14" i="114"/>
  <c r="B130" i="78" l="1"/>
  <c r="B333" i="78" l="1"/>
  <c r="I38" i="2"/>
  <c r="G38" i="2"/>
  <c r="B280" i="78"/>
  <c r="K253" i="74" l="1"/>
  <c r="F12" i="114" s="1"/>
  <c r="B335" i="78" l="1"/>
  <c r="B252" i="78" l="1"/>
  <c r="W34" i="69" l="1"/>
  <c r="F21" i="114" l="1"/>
  <c r="B320" i="78"/>
  <c r="B167" i="78" l="1"/>
  <c r="B157" i="78"/>
  <c r="B230" i="78" l="1"/>
  <c r="C23" i="114" l="1"/>
  <c r="W29" i="69" l="1"/>
  <c r="B245" i="78" l="1"/>
  <c r="H30" i="114" l="1"/>
  <c r="F30" i="114"/>
  <c r="J141" i="2"/>
  <c r="H141" i="2"/>
  <c r="J131" i="2"/>
  <c r="H131" i="2"/>
  <c r="J53" i="2"/>
  <c r="H53" i="2"/>
  <c r="J8" i="2"/>
  <c r="H8" i="2"/>
  <c r="G26" i="114"/>
  <c r="G27" i="114"/>
  <c r="G28" i="114"/>
  <c r="G29" i="114"/>
  <c r="D26" i="114"/>
  <c r="D27" i="114"/>
  <c r="D28" i="114"/>
  <c r="D29" i="114"/>
  <c r="D4" i="114"/>
  <c r="D5" i="114"/>
  <c r="D6" i="114"/>
  <c r="D7" i="114"/>
  <c r="D8" i="114"/>
  <c r="D9" i="114"/>
  <c r="D10" i="114"/>
  <c r="D11" i="114"/>
  <c r="D13" i="114"/>
  <c r="D15" i="114"/>
  <c r="D16" i="114"/>
  <c r="D17" i="114"/>
  <c r="D18" i="114"/>
  <c r="D19" i="114"/>
  <c r="D20" i="114"/>
  <c r="D21" i="114"/>
  <c r="D22" i="114"/>
  <c r="I136" i="2"/>
  <c r="I137" i="2"/>
  <c r="I138" i="2"/>
  <c r="I139" i="2"/>
  <c r="G136" i="2"/>
  <c r="G137" i="2"/>
  <c r="G138" i="2"/>
  <c r="G139" i="2"/>
  <c r="G140" i="2"/>
  <c r="G128" i="2"/>
  <c r="G129" i="2"/>
  <c r="G130" i="2"/>
  <c r="G56" i="2"/>
  <c r="G57" i="2"/>
  <c r="G58" i="2"/>
  <c r="G60" i="2"/>
  <c r="G61" i="2"/>
  <c r="G62" i="2"/>
  <c r="G63" i="2"/>
  <c r="G65" i="2"/>
  <c r="G66" i="2"/>
  <c r="G67" i="2"/>
  <c r="G68" i="2"/>
  <c r="G72" i="2"/>
  <c r="G73" i="2"/>
  <c r="G74" i="2"/>
  <c r="G75" i="2"/>
  <c r="G76" i="2"/>
  <c r="G77" i="2"/>
  <c r="G78" i="2"/>
  <c r="G79" i="2"/>
  <c r="G80" i="2"/>
  <c r="G81" i="2"/>
  <c r="G82" i="2"/>
  <c r="G83" i="2"/>
  <c r="G84" i="2"/>
  <c r="G85" i="2"/>
  <c r="G86" i="2"/>
  <c r="G87" i="2"/>
  <c r="G88" i="2"/>
  <c r="G89" i="2"/>
  <c r="G90" i="2"/>
  <c r="G91" i="2"/>
  <c r="G92" i="2"/>
  <c r="G93" i="2"/>
  <c r="G94" i="2"/>
  <c r="G96" i="2"/>
  <c r="G100" i="2"/>
  <c r="G101" i="2"/>
  <c r="G102" i="2"/>
  <c r="G103" i="2"/>
  <c r="G104" i="2"/>
  <c r="G105" i="2"/>
  <c r="G106" i="2"/>
  <c r="G109" i="2"/>
  <c r="G110" i="2"/>
  <c r="G111" i="2"/>
  <c r="G112" i="2"/>
  <c r="G113" i="2"/>
  <c r="G116" i="2"/>
  <c r="G119" i="2"/>
  <c r="G120" i="2"/>
  <c r="G121" i="2"/>
  <c r="G123" i="2"/>
  <c r="G124" i="2"/>
  <c r="G125" i="2"/>
  <c r="I5" i="2"/>
  <c r="I6" i="2"/>
  <c r="I7" i="2"/>
  <c r="U56" i="69" l="1"/>
  <c r="H31" i="114"/>
  <c r="W3" i="69" l="1"/>
  <c r="W4" i="69"/>
  <c r="W5" i="69"/>
  <c r="W6" i="69"/>
  <c r="W7" i="69"/>
  <c r="W8" i="69"/>
  <c r="W9" i="69"/>
  <c r="W10" i="69"/>
  <c r="W11" i="69"/>
  <c r="W13" i="69"/>
  <c r="W15" i="69"/>
  <c r="W16" i="69"/>
  <c r="W17" i="69"/>
  <c r="W19" i="69"/>
  <c r="W20" i="69"/>
  <c r="W21" i="69"/>
  <c r="W22" i="69"/>
  <c r="W23" i="69"/>
  <c r="W24" i="69"/>
  <c r="W25" i="69"/>
  <c r="W26" i="69"/>
  <c r="W27" i="69"/>
  <c r="W28" i="69"/>
  <c r="W30" i="69"/>
  <c r="W32" i="69"/>
  <c r="W33" i="69"/>
  <c r="W35" i="69"/>
  <c r="W36" i="69"/>
  <c r="W37" i="69"/>
  <c r="W38" i="69"/>
  <c r="W39" i="69"/>
  <c r="W40" i="69"/>
  <c r="W41" i="69"/>
  <c r="W2" i="69"/>
  <c r="B55" i="69"/>
  <c r="C55" i="69"/>
  <c r="D55" i="69"/>
  <c r="E55" i="69"/>
  <c r="F55" i="69"/>
  <c r="G55" i="69"/>
  <c r="H55" i="69"/>
  <c r="I55" i="69"/>
  <c r="J55" i="69"/>
  <c r="K55" i="69"/>
  <c r="L55" i="69"/>
  <c r="N55" i="69"/>
  <c r="O55" i="69"/>
  <c r="P55" i="69"/>
  <c r="Q55" i="69"/>
  <c r="R55" i="69"/>
  <c r="S55" i="69"/>
  <c r="U55" i="69"/>
  <c r="U57" i="69" s="1"/>
  <c r="V55" i="69"/>
  <c r="W55" i="69" l="1"/>
  <c r="B348" i="78" l="1"/>
  <c r="G30" i="2" l="1"/>
  <c r="G31" i="2"/>
  <c r="G32" i="2"/>
  <c r="F29" i="2"/>
  <c r="B259" i="78" l="1"/>
  <c r="C30" i="114" l="1"/>
  <c r="C31" i="114" s="1"/>
  <c r="G25" i="114"/>
  <c r="G30" i="114" s="1"/>
  <c r="D25" i="114"/>
  <c r="D30" i="114" s="1"/>
  <c r="D3" i="114"/>
  <c r="D23" i="114" s="1"/>
  <c r="D31" i="114" l="1"/>
  <c r="B135" i="78"/>
  <c r="I40" i="2" l="1"/>
  <c r="G40" i="2"/>
  <c r="I42" i="2" l="1"/>
  <c r="G42" i="2"/>
  <c r="C253" i="74" l="1"/>
  <c r="F4" i="114" s="1"/>
  <c r="E253" i="74"/>
  <c r="F6" i="114" s="1"/>
  <c r="F253" i="74"/>
  <c r="F7" i="114" s="1"/>
  <c r="H253" i="74"/>
  <c r="F9" i="114" s="1"/>
  <c r="I253" i="74"/>
  <c r="F10" i="114" s="1"/>
  <c r="L253" i="74"/>
  <c r="F13" i="114" s="1"/>
  <c r="N253" i="74"/>
  <c r="F15" i="114" s="1"/>
  <c r="O253" i="74"/>
  <c r="F16" i="114" s="1"/>
  <c r="Q253" i="74"/>
  <c r="F18" i="114" s="1"/>
  <c r="R253" i="74"/>
  <c r="F19" i="114" s="1"/>
  <c r="G19" i="114" l="1"/>
  <c r="G13" i="114"/>
  <c r="G10" i="114"/>
  <c r="G9" i="114"/>
  <c r="G7" i="114"/>
  <c r="G15" i="114"/>
  <c r="G18" i="114"/>
  <c r="G4" i="114"/>
  <c r="G6" i="114"/>
  <c r="G16" i="114"/>
  <c r="G253" i="74"/>
  <c r="F8" i="114" s="1"/>
  <c r="E56" i="69" l="1"/>
  <c r="E57" i="69" s="1"/>
  <c r="N56" i="69"/>
  <c r="N57" i="69" s="1"/>
  <c r="L56" i="69"/>
  <c r="L57" i="69" s="1"/>
  <c r="R56" i="69"/>
  <c r="R57" i="69" s="1"/>
  <c r="F56" i="69"/>
  <c r="F57" i="69" s="1"/>
  <c r="H56" i="69"/>
  <c r="H57" i="69" s="1"/>
  <c r="O56" i="69"/>
  <c r="O57" i="69" s="1"/>
  <c r="Q56" i="69"/>
  <c r="Q57" i="69" s="1"/>
  <c r="I56" i="69"/>
  <c r="I57" i="69" s="1"/>
  <c r="C56" i="69"/>
  <c r="C57" i="69" s="1"/>
  <c r="G8" i="114"/>
  <c r="U253" i="74"/>
  <c r="V253" i="74"/>
  <c r="X237" i="74"/>
  <c r="B232" i="78"/>
  <c r="B233" i="78"/>
  <c r="B234" i="78"/>
  <c r="B235" i="78"/>
  <c r="B237" i="78"/>
  <c r="B239" i="78"/>
  <c r="B241" i="78"/>
  <c r="B242" i="78"/>
  <c r="B244" i="78"/>
  <c r="B246" i="78"/>
  <c r="B247" i="78"/>
  <c r="B248" i="78"/>
  <c r="B249" i="78"/>
  <c r="B250" i="78"/>
  <c r="B251" i="78"/>
  <c r="B254" i="78"/>
  <c r="B255" i="78"/>
  <c r="B256" i="78"/>
  <c r="B257" i="78"/>
  <c r="B258" i="78"/>
  <c r="B260" i="78"/>
  <c r="B261" i="78"/>
  <c r="B262" i="78"/>
  <c r="B263" i="78"/>
  <c r="B173" i="78"/>
  <c r="B162" i="78"/>
  <c r="W4" i="74"/>
  <c r="W5" i="74"/>
  <c r="W6" i="74"/>
  <c r="W7" i="74"/>
  <c r="D253" i="74"/>
  <c r="F5" i="114" s="1"/>
  <c r="B253" i="78" l="1"/>
  <c r="F22" i="114"/>
  <c r="G22" i="114" s="1"/>
  <c r="V56" i="69" s="1"/>
  <c r="B231" i="78"/>
  <c r="G21" i="114"/>
  <c r="T56" i="69" s="1"/>
  <c r="T57" i="69" s="1"/>
  <c r="G56" i="69"/>
  <c r="G57" i="69" s="1"/>
  <c r="G5" i="114"/>
  <c r="G12" i="114"/>
  <c r="W3" i="74"/>
  <c r="S253" i="74"/>
  <c r="F20" i="114" s="1"/>
  <c r="K56" i="69" l="1"/>
  <c r="K57" i="69" s="1"/>
  <c r="D56" i="69"/>
  <c r="D57" i="69" s="1"/>
  <c r="G20" i="114"/>
  <c r="B253" i="74"/>
  <c r="F3" i="114" s="1"/>
  <c r="J253" i="74"/>
  <c r="F11" i="114" s="1"/>
  <c r="P253" i="74"/>
  <c r="F17" i="114" s="1"/>
  <c r="B32" i="78"/>
  <c r="B33" i="78"/>
  <c r="B34" i="78"/>
  <c r="B35" i="78"/>
  <c r="B36" i="78"/>
  <c r="B31" i="78"/>
  <c r="B30" i="78"/>
  <c r="X2" i="74"/>
  <c r="B64" i="78" l="1"/>
  <c r="X11" i="74"/>
  <c r="S56" i="69"/>
  <c r="S57" i="69" s="1"/>
  <c r="G11" i="114"/>
  <c r="J56" i="69" s="1"/>
  <c r="G17" i="114"/>
  <c r="P56" i="69" s="1"/>
  <c r="X253" i="74"/>
  <c r="B205" i="78"/>
  <c r="F23" i="114" l="1"/>
  <c r="F31" i="114" s="1"/>
  <c r="J57" i="69"/>
  <c r="P57" i="69"/>
  <c r="G3" i="114"/>
  <c r="G47" i="2"/>
  <c r="I47" i="2"/>
  <c r="G23" i="114" l="1"/>
  <c r="B56" i="69"/>
  <c r="B57" i="69" s="1"/>
  <c r="I13" i="2"/>
  <c r="G31" i="114" l="1"/>
  <c r="B229" i="78"/>
  <c r="B264" i="78" s="1"/>
  <c r="X138" i="74"/>
  <c r="B331" i="78" l="1"/>
  <c r="B332" i="78" l="1"/>
  <c r="B339" i="78"/>
  <c r="B131" i="78"/>
  <c r="B132" i="78"/>
  <c r="B134" i="78"/>
  <c r="B136" i="78"/>
  <c r="B137" i="78"/>
  <c r="B138" i="78"/>
  <c r="B139" i="78"/>
  <c r="B140" i="78"/>
  <c r="B141" i="78"/>
  <c r="B143" i="78"/>
  <c r="B144" i="78"/>
  <c r="B145" i="78"/>
  <c r="B146" i="78"/>
  <c r="B147" i="78"/>
  <c r="B148" i="78"/>
  <c r="B149" i="78"/>
  <c r="B150" i="78"/>
  <c r="B151" i="78"/>
  <c r="B152" i="78"/>
  <c r="B153" i="78"/>
  <c r="B154" i="78"/>
  <c r="B156" i="78"/>
  <c r="B158" i="78"/>
  <c r="B159" i="78"/>
  <c r="B160" i="78"/>
  <c r="B161" i="78"/>
  <c r="B163" i="78"/>
  <c r="B164" i="78"/>
  <c r="B165" i="78"/>
  <c r="B166" i="78"/>
  <c r="B168" i="78"/>
  <c r="B170" i="78"/>
  <c r="B171" i="78"/>
  <c r="B172" i="78"/>
  <c r="B174" i="78"/>
  <c r="B175" i="78"/>
  <c r="I52" i="2" l="1"/>
  <c r="B326" i="78" l="1"/>
  <c r="B328" i="78"/>
  <c r="B330" i="78"/>
  <c r="B334" i="78"/>
  <c r="B327" i="78"/>
  <c r="B329" i="78"/>
  <c r="B282" i="78" l="1"/>
  <c r="B283" i="78"/>
  <c r="B284" i="78"/>
  <c r="B285" i="78"/>
  <c r="B286" i="78"/>
  <c r="B287" i="78"/>
  <c r="B288" i="78"/>
  <c r="B290" i="78"/>
  <c r="B291" i="78"/>
  <c r="B292" i="78"/>
  <c r="B293" i="78"/>
  <c r="B294" i="78"/>
  <c r="B296" i="78"/>
  <c r="B297" i="78"/>
  <c r="B298" i="78"/>
  <c r="B299" i="78"/>
  <c r="B300" i="78"/>
  <c r="B301" i="78"/>
  <c r="B302" i="78"/>
  <c r="B303" i="78"/>
  <c r="B304" i="78"/>
  <c r="B305" i="78"/>
  <c r="B306" i="78"/>
  <c r="B307" i="78"/>
  <c r="B308" i="78"/>
  <c r="B309" i="78"/>
  <c r="B311" i="78"/>
  <c r="B312" i="78"/>
  <c r="B313" i="78"/>
  <c r="B314" i="78"/>
  <c r="B315" i="78"/>
  <c r="B316" i="78"/>
  <c r="B317" i="78"/>
  <c r="B318" i="78"/>
  <c r="B319" i="78"/>
  <c r="B322" i="78"/>
  <c r="B323" i="78"/>
  <c r="B324" i="78"/>
  <c r="B325" i="78"/>
  <c r="B336" i="78"/>
  <c r="B337" i="78"/>
  <c r="B338" i="78"/>
  <c r="I32" i="2" l="1"/>
  <c r="X175" i="74" l="1"/>
  <c r="B223" i="78"/>
  <c r="B222" i="78"/>
  <c r="B221" i="78"/>
  <c r="B220" i="78"/>
  <c r="B219" i="78"/>
  <c r="B218" i="78"/>
  <c r="B217" i="78"/>
  <c r="B216" i="78"/>
  <c r="B215" i="78"/>
  <c r="B214" i="78"/>
  <c r="B213" i="78"/>
  <c r="B212" i="78"/>
  <c r="B211" i="78"/>
  <c r="B209" i="78"/>
  <c r="B208" i="78"/>
  <c r="B207" i="78"/>
  <c r="B206" i="78"/>
  <c r="B202" i="78"/>
  <c r="B190" i="78"/>
  <c r="X105" i="74"/>
  <c r="X57" i="74"/>
  <c r="B382" i="78"/>
  <c r="B361" i="78"/>
  <c r="B269" i="78"/>
  <c r="B182" i="78"/>
  <c r="B72" i="78"/>
  <c r="B6" i="78"/>
  <c r="F141" i="2"/>
  <c r="I135" i="2"/>
  <c r="I141" i="2" s="1"/>
  <c r="G135" i="2"/>
  <c r="G141" i="2" s="1"/>
  <c r="F131" i="2"/>
  <c r="I130" i="2"/>
  <c r="I129" i="2"/>
  <c r="I128" i="2"/>
  <c r="G131" i="2"/>
  <c r="I125" i="2"/>
  <c r="I124" i="2"/>
  <c r="I123" i="2"/>
  <c r="I121" i="2"/>
  <c r="I120" i="2"/>
  <c r="I119" i="2"/>
  <c r="I60" i="2"/>
  <c r="I58" i="2"/>
  <c r="I57" i="2"/>
  <c r="I56" i="2"/>
  <c r="I55" i="2"/>
  <c r="G55" i="2"/>
  <c r="I41" i="2"/>
  <c r="G41" i="2"/>
  <c r="I39" i="2"/>
  <c r="G39" i="2"/>
  <c r="I34" i="2"/>
  <c r="G34" i="2"/>
  <c r="I33" i="2"/>
  <c r="G33" i="2"/>
  <c r="I31" i="2"/>
  <c r="I30" i="2"/>
  <c r="I29" i="2"/>
  <c r="I28" i="2"/>
  <c r="G28" i="2"/>
  <c r="I27" i="2"/>
  <c r="G27" i="2"/>
  <c r="I26" i="2"/>
  <c r="G26" i="2"/>
  <c r="I25" i="2"/>
  <c r="G25" i="2"/>
  <c r="I24" i="2"/>
  <c r="G24" i="2"/>
  <c r="I23" i="2"/>
  <c r="G23" i="2"/>
  <c r="I22" i="2"/>
  <c r="G22" i="2"/>
  <c r="I21" i="2"/>
  <c r="G21" i="2"/>
  <c r="I20" i="2"/>
  <c r="G20" i="2"/>
  <c r="I19" i="2"/>
  <c r="G19" i="2"/>
  <c r="I18" i="2"/>
  <c r="G18" i="2"/>
  <c r="I16" i="2"/>
  <c r="G16" i="2"/>
  <c r="I14" i="2"/>
  <c r="G10" i="2"/>
  <c r="G14" i="2" s="1"/>
  <c r="F8" i="2"/>
  <c r="G7" i="2"/>
  <c r="G6" i="2"/>
  <c r="G5" i="2"/>
  <c r="I4" i="2"/>
  <c r="I8" i="2" s="1"/>
  <c r="G4" i="2"/>
  <c r="I53" i="2" l="1"/>
  <c r="I131" i="2"/>
  <c r="G8" i="2"/>
  <c r="B189" i="78"/>
  <c r="B194" i="78" s="1"/>
  <c r="B129" i="78"/>
  <c r="B178" i="78" s="1"/>
  <c r="W253" i="74"/>
  <c r="B124" i="78"/>
  <c r="B281" i="78"/>
  <c r="B340" i="78" s="1"/>
  <c r="B201" i="78"/>
  <c r="V57" i="69"/>
  <c r="W57" i="69" s="1"/>
  <c r="B203" i="78"/>
  <c r="B226" i="78" l="1"/>
  <c r="B365" i="78" s="1"/>
  <c r="Y253" i="74"/>
  <c r="B375" i="78" l="1"/>
  <c r="B384" i="78" s="1"/>
  <c r="F53" i="2"/>
  <c r="G29" i="2"/>
  <c r="W255" i="74" l="1"/>
  <c r="W256" i="74" s="1"/>
  <c r="G53" i="2"/>
  <c r="F132" i="2"/>
  <c r="F143" i="2" l="1"/>
  <c r="I126" i="2"/>
  <c r="I132" i="2" s="1"/>
  <c r="I143" i="2" s="1"/>
  <c r="H126" i="2"/>
  <c r="H132" i="2" s="1"/>
  <c r="H143" i="2" s="1"/>
  <c r="J126" i="2"/>
  <c r="G118" i="2"/>
  <c r="G99" i="2"/>
  <c r="J132" i="2" l="1"/>
  <c r="J143" i="2" s="1"/>
  <c r="G126" i="2"/>
  <c r="G132" i="2" s="1"/>
  <c r="G143" i="2" s="1"/>
  <c r="H33" i="114" l="1"/>
  <c r="H34" i="114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Karen O'Steen</author>
  </authors>
  <commentList>
    <comment ref="F139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Karen O'Steen:</t>
        </r>
        <r>
          <rPr>
            <sz val="9"/>
            <color indexed="81"/>
            <rFont val="Tahoma"/>
            <family val="2"/>
          </rPr>
          <t xml:space="preserve">
Budget book pg 152 and carryforward spreadsheet (for pennies).</t>
        </r>
      </text>
    </comment>
    <comment ref="H139" authorId="0" shapeId="0" xr:uid="{989FFF1B-B85D-44A0-B326-DB4BE1D8B29F}">
      <text>
        <r>
          <rPr>
            <b/>
            <sz val="9"/>
            <color indexed="81"/>
            <rFont val="Tahoma"/>
            <family val="2"/>
          </rPr>
          <t>Karen O'Steen:</t>
        </r>
        <r>
          <rPr>
            <sz val="9"/>
            <color indexed="81"/>
            <rFont val="Tahoma"/>
            <family val="2"/>
          </rPr>
          <t xml:space="preserve">
Budget book pg 152 and carryforward spreadsheet (for pennies).</t>
        </r>
      </text>
    </comment>
  </commentList>
</comments>
</file>

<file path=xl/sharedStrings.xml><?xml version="1.0" encoding="utf-8"?>
<sst xmlns="http://schemas.openxmlformats.org/spreadsheetml/2006/main" count="138416" uniqueCount="2348">
  <si>
    <t xml:space="preserve"> </t>
  </si>
  <si>
    <t>Center</t>
  </si>
  <si>
    <t>FEDERAL DIRECT</t>
  </si>
  <si>
    <t>STATE SOURCES</t>
  </si>
  <si>
    <t xml:space="preserve">  Florida Education Finance Program</t>
  </si>
  <si>
    <t xml:space="preserve">  CO &amp; DS Withheld for Admin. Expense</t>
  </si>
  <si>
    <t xml:space="preserve">  Instructional Materials</t>
  </si>
  <si>
    <t xml:space="preserve">  Lottery</t>
  </si>
  <si>
    <t xml:space="preserve">  Transportation</t>
  </si>
  <si>
    <t>TOTAL STATE SOURCES</t>
  </si>
  <si>
    <t>LOCAL SOURCES</t>
  </si>
  <si>
    <t xml:space="preserve">See other chart </t>
  </si>
  <si>
    <t>TOTAL LOCAL SOURCES</t>
  </si>
  <si>
    <t>TOTAL REVENUE</t>
  </si>
  <si>
    <t xml:space="preserve">     TOTAL FUND BALANCE</t>
  </si>
  <si>
    <t xml:space="preserve">  Excellent Teaching Program</t>
  </si>
  <si>
    <t>Activity</t>
  </si>
  <si>
    <t>Grant</t>
  </si>
  <si>
    <t>0241</t>
  </si>
  <si>
    <t>0381</t>
  </si>
  <si>
    <t>0361</t>
  </si>
  <si>
    <t>0161</t>
  </si>
  <si>
    <t>0341</t>
  </si>
  <si>
    <t>Explanation of Revenue Received</t>
  </si>
  <si>
    <t>TOTAL FEDERAL DIRECT</t>
  </si>
  <si>
    <t>TOTAL INCREASE/DECREASE</t>
  </si>
  <si>
    <t>FEDERAL THROUGH STATE</t>
  </si>
  <si>
    <t>9757</t>
  </si>
  <si>
    <t>0021</t>
  </si>
  <si>
    <t>0351</t>
  </si>
  <si>
    <t xml:space="preserve">  Class Size Reduction Operating Funds</t>
  </si>
  <si>
    <t xml:space="preserve">  From Capital Projects Funds</t>
  </si>
  <si>
    <t>TOTAL OTHER FINANCING SOURCES</t>
  </si>
  <si>
    <t>0231</t>
  </si>
  <si>
    <t>3471</t>
  </si>
  <si>
    <t>3473</t>
  </si>
  <si>
    <t>0441</t>
  </si>
  <si>
    <t>DESCRIPTION</t>
  </si>
  <si>
    <t>REVENUE</t>
  </si>
  <si>
    <t xml:space="preserve"> GENERAL FUND</t>
  </si>
  <si>
    <t>3498</t>
  </si>
  <si>
    <t xml:space="preserve">  Sold Lost Damaged Textbooks</t>
  </si>
  <si>
    <t>3742</t>
  </si>
  <si>
    <t>9780</t>
  </si>
  <si>
    <t>SOLD LOST DAMAGED TEXTBOOKS - 3498</t>
  </si>
  <si>
    <t>TOTAL SOLD LOST DAMAGED TEXTBOOKS - 3498</t>
  </si>
  <si>
    <t>3378</t>
  </si>
  <si>
    <t xml:space="preserve">  Full Service Schools</t>
  </si>
  <si>
    <t>0000</t>
  </si>
  <si>
    <t>3741</t>
  </si>
  <si>
    <t>9001</t>
  </si>
  <si>
    <t>SALE OF JUNK - 3493</t>
  </si>
  <si>
    <t>TOTAL SALE OF JUNK - 3493</t>
  </si>
  <si>
    <t xml:space="preserve">  Insurance Loss Recovery</t>
  </si>
  <si>
    <t>INSURANCE LOSS RECOVERY - 3741</t>
  </si>
  <si>
    <t>TOTAL INSURANCE LOSS RECOVERY - 3741</t>
  </si>
  <si>
    <t>3495</t>
  </si>
  <si>
    <t>3670</t>
  </si>
  <si>
    <t xml:space="preserve">  From Internal Service Funds</t>
  </si>
  <si>
    <t xml:space="preserve">  Bartram  (0411)</t>
  </si>
  <si>
    <t xml:space="preserve">  Hunt (0161)</t>
  </si>
  <si>
    <t xml:space="preserve">  Julington Creek  (0241)</t>
  </si>
  <si>
    <t xml:space="preserve">  Nease  (0251)</t>
  </si>
  <si>
    <t xml:space="preserve">  Hartley  (0261)</t>
  </si>
  <si>
    <t xml:space="preserve">  Landrum  (0311)</t>
  </si>
  <si>
    <t xml:space="preserve">  Switzerland Pt  (0321)</t>
  </si>
  <si>
    <t xml:space="preserve">  Osceola  (0331)</t>
  </si>
  <si>
    <t xml:space="preserve">  Mill Creek  (0341)</t>
  </si>
  <si>
    <t xml:space="preserve">  Rogers  (0371)</t>
  </si>
  <si>
    <t xml:space="preserve">  Cunningham Creek (0381)</t>
  </si>
  <si>
    <t xml:space="preserve">  Ocean Palms  (0391)</t>
  </si>
  <si>
    <t xml:space="preserve">  Menendez  (0401)</t>
  </si>
  <si>
    <t xml:space="preserve">  Durbin Creek  (0441)</t>
  </si>
  <si>
    <t xml:space="preserve">  Fruit Cove  (0491)</t>
  </si>
  <si>
    <t xml:space="preserve">  Cunningham Creek  (0381)</t>
  </si>
  <si>
    <t xml:space="preserve">  Ketterlinus  (0091)</t>
  </si>
  <si>
    <t xml:space="preserve">  St. Augustine High  (0181)</t>
  </si>
  <si>
    <t xml:space="preserve">  Sebastian  (0301)</t>
  </si>
  <si>
    <t xml:space="preserve">  Durbin Crk  (0441)</t>
  </si>
  <si>
    <t xml:space="preserve">  Transportation  (9780)</t>
  </si>
  <si>
    <t xml:space="preserve">  District  (9001)</t>
  </si>
  <si>
    <t xml:space="preserve">  Adults with Disabilities  -  3318</t>
  </si>
  <si>
    <t xml:space="preserve">  Science Fair</t>
  </si>
  <si>
    <t xml:space="preserve">  Cunningham Crk On-Site Day Care Fees</t>
  </si>
  <si>
    <t xml:space="preserve">  Interest on Investments</t>
  </si>
  <si>
    <t xml:space="preserve">  Medicaid</t>
  </si>
  <si>
    <t xml:space="preserve">  Rental of facilities</t>
  </si>
  <si>
    <t xml:space="preserve">  Donations</t>
  </si>
  <si>
    <t xml:space="preserve">  Miscellaneous Local Other</t>
  </si>
  <si>
    <t xml:space="preserve">  R.O.T.C</t>
  </si>
  <si>
    <t xml:space="preserve">  R.S.V.P </t>
  </si>
  <si>
    <t xml:space="preserve"> TOTAL  RENT - 3425</t>
  </si>
  <si>
    <t xml:space="preserve"> TOTAL GIFTS, GRANTS, BEQUESTS -3440</t>
  </si>
  <si>
    <t xml:space="preserve"> TOTAL PRESCHOOL PROGRAM FEES - 3471</t>
  </si>
  <si>
    <t xml:space="preserve"> TOTAL COURSE FEES - 3473</t>
  </si>
  <si>
    <t xml:space="preserve"> OTHER LOSS RECOVERY - 3742</t>
  </si>
  <si>
    <t xml:space="preserve"> TOTAL OTHER LOSS RECOVERY - 3742</t>
  </si>
  <si>
    <t xml:space="preserve">  St. Johns Technical High School  (0033)</t>
  </si>
  <si>
    <t xml:space="preserve">  Murray (0171)</t>
  </si>
  <si>
    <t xml:space="preserve">  Webster  (0201)</t>
  </si>
  <si>
    <t xml:space="preserve">  Excellent Teaching Program - 3363</t>
  </si>
  <si>
    <t xml:space="preserve">  Mason  (0361)</t>
  </si>
  <si>
    <t>3199</t>
  </si>
  <si>
    <t xml:space="preserve">  F E M A</t>
  </si>
  <si>
    <t xml:space="preserve">  Crookshank  (0021)</t>
  </si>
  <si>
    <t>OTHER MISCELLANEOUS LOCAL FEES  -  3495</t>
  </si>
  <si>
    <t xml:space="preserve">  Transportation  -  3354</t>
  </si>
  <si>
    <t xml:space="preserve">  Love to Learn Capital Outlay - 3397 (0081)</t>
  </si>
  <si>
    <t xml:space="preserve">  R O T C - 3191</t>
  </si>
  <si>
    <t xml:space="preserve">  F E M A  - 3199</t>
  </si>
  <si>
    <t xml:space="preserve">  Instructional Materials  -  3336</t>
  </si>
  <si>
    <t xml:space="preserve">  Public School Technology  -  3375</t>
  </si>
  <si>
    <t xml:space="preserve">  Teacher Training  -  3376</t>
  </si>
  <si>
    <t>TRANSPORTATION - OTHER</t>
  </si>
  <si>
    <t xml:space="preserve">  Bus Fees  -  3491</t>
  </si>
  <si>
    <t xml:space="preserve">  Field Trips  -  3492</t>
  </si>
  <si>
    <t>TOTAL TRANSPORTATION - OTHER</t>
  </si>
  <si>
    <t>TOTAL REFUND-PRIOR YEAR EXPENSE  -  3497</t>
  </si>
  <si>
    <t>3424</t>
  </si>
  <si>
    <t xml:space="preserve">  Tuition</t>
  </si>
  <si>
    <t>3497</t>
  </si>
  <si>
    <t xml:space="preserve">  Refund-Prior Year Expense</t>
  </si>
  <si>
    <t>3411</t>
  </si>
  <si>
    <t xml:space="preserve">  District School Tax - Basic Discretionary</t>
  </si>
  <si>
    <t xml:space="preserve">  District School Tax - Required Local Effort</t>
  </si>
  <si>
    <t xml:space="preserve">  District School Tax - Supplemental Discretionary</t>
  </si>
  <si>
    <t xml:space="preserve">  Tax Redemptions</t>
  </si>
  <si>
    <t>3640</t>
  </si>
  <si>
    <t xml:space="preserve">  From Special Revenue Funds</t>
  </si>
  <si>
    <t xml:space="preserve">  Timberlin Creek (0451)</t>
  </si>
  <si>
    <t xml:space="preserve">  South Woods (0461)</t>
  </si>
  <si>
    <t xml:space="preserve">  Hickory Creek (0501)</t>
  </si>
  <si>
    <t xml:space="preserve">  Ketterlinus (0091)</t>
  </si>
  <si>
    <t>3371</t>
  </si>
  <si>
    <t>0451</t>
  </si>
  <si>
    <t xml:space="preserve">  Timberlin Crk On-Site Day Care Fees</t>
  </si>
  <si>
    <t>0331</t>
  </si>
  <si>
    <t>0501</t>
  </si>
  <si>
    <t xml:space="preserve">  Hunt-After School Day Care Fees</t>
  </si>
  <si>
    <t xml:space="preserve">  Julington Creek-After School Day Care Fees</t>
  </si>
  <si>
    <t xml:space="preserve">  Osceola-After School Day Care Fees</t>
  </si>
  <si>
    <t xml:space="preserve">  Mill Creek-After School Day Care Fees</t>
  </si>
  <si>
    <t xml:space="preserve">  Mason-After School Day Care Fees</t>
  </si>
  <si>
    <t xml:space="preserve">  Cunningham Crk-After School Day Care Fees</t>
  </si>
  <si>
    <t xml:space="preserve">  Other Schools, Courses, and Class Fees</t>
  </si>
  <si>
    <t xml:space="preserve">  Field Trips</t>
  </si>
  <si>
    <t xml:space="preserve">  Indirect Cost-Federal</t>
  </si>
  <si>
    <t xml:space="preserve">  Crookshank After School Day Care Fees</t>
  </si>
  <si>
    <t xml:space="preserve">  School Recognition - 3361</t>
  </si>
  <si>
    <t xml:space="preserve">  Hickory Crk (0501)</t>
  </si>
  <si>
    <t xml:space="preserve">  ESE (9520)</t>
  </si>
  <si>
    <t>TRANSFER FROM CAPITAL PROJECTS - 3630</t>
  </si>
  <si>
    <t xml:space="preserve">  SAHS (0181)</t>
  </si>
  <si>
    <t xml:space="preserve">  Timberlin Crk (0451)</t>
  </si>
  <si>
    <t xml:space="preserve">  Fruit Cove (0491)</t>
  </si>
  <si>
    <t xml:space="preserve">  Durbin Crk-After School Day Care Fees</t>
  </si>
  <si>
    <t xml:space="preserve">  Timberlin Crk-After School Day Care Fees</t>
  </si>
  <si>
    <t xml:space="preserve">  Hickory Crk-After School Day Care Fees</t>
  </si>
  <si>
    <t>TOTAL OTHER MISC LOCAL FEES - 3495</t>
  </si>
  <si>
    <t xml:space="preserve">  Other Loss Recovery</t>
  </si>
  <si>
    <t xml:space="preserve">  Florida Finance Education Program - 3310</t>
  </si>
  <si>
    <t xml:space="preserve">  CO &amp; DS Withheld for Admin. Expense - 3323</t>
  </si>
  <si>
    <t xml:space="preserve">  Florida Lead Teachers Program - 3334</t>
  </si>
  <si>
    <t xml:space="preserve">  Racing Commission - 3341</t>
  </si>
  <si>
    <t xml:space="preserve">  State Mobile Home License Tax</t>
  </si>
  <si>
    <t xml:space="preserve">  State Mobile Home License Tax  -  3343</t>
  </si>
  <si>
    <t xml:space="preserve">  Lottery - 3344</t>
  </si>
  <si>
    <t xml:space="preserve">  Class Size Reduction Operating Funds - 3355</t>
  </si>
  <si>
    <t xml:space="preserve">  Science Fair (9757)</t>
  </si>
  <si>
    <t xml:space="preserve">  Textbooks (9620)</t>
  </si>
  <si>
    <t xml:space="preserve">  Julington Crk (0241)</t>
  </si>
  <si>
    <t>PRESCHOOL PROGRAM FEES - 3471</t>
  </si>
  <si>
    <t>GIFTS, GRANTS, BEQUESTS -3440</t>
  </si>
  <si>
    <t>SCHOOL AGE CHILD CARE FEES - 3473</t>
  </si>
  <si>
    <t>RENT - 3425</t>
  </si>
  <si>
    <t>OTHER SCHOOLS, COURSES, AND CLASSES FEES - 3479</t>
  </si>
  <si>
    <t>TOTAL OTHER SCHOOLS, COURSES, AND CLASSES FEES - 3479</t>
  </si>
  <si>
    <t xml:space="preserve">  Florida School Recognition</t>
  </si>
  <si>
    <t xml:space="preserve">  Florida Lead Teachers Program</t>
  </si>
  <si>
    <t xml:space="preserve">  Durbin Crk (0441)</t>
  </si>
  <si>
    <t>3323</t>
  </si>
  <si>
    <t xml:space="preserve">  Voluntary Pre-Kindergarten Program-Timberlin Crk</t>
  </si>
  <si>
    <t xml:space="preserve">  Mason (0361)</t>
  </si>
  <si>
    <t xml:space="preserve">  Hartley (0261)</t>
  </si>
  <si>
    <t>3493</t>
  </si>
  <si>
    <t>Crookshank (0021)</t>
  </si>
  <si>
    <t>Amount</t>
  </si>
  <si>
    <t xml:space="preserve">  Risk Management  (9731)</t>
  </si>
  <si>
    <t xml:space="preserve">  Crookshank (0021)</t>
  </si>
  <si>
    <t xml:space="preserve">  Gaines @ Hamblen  (0031)</t>
  </si>
  <si>
    <t xml:space="preserve">  Timberlin Crk  (0451)</t>
  </si>
  <si>
    <t>3491</t>
  </si>
  <si>
    <t xml:space="preserve">  Bus Fees</t>
  </si>
  <si>
    <t>TRANSFER FROM SPECIAL REVENUE - 3640</t>
  </si>
  <si>
    <t>3499</t>
  </si>
  <si>
    <t>0482</t>
  </si>
  <si>
    <t xml:space="preserve">  Wards Creek-After School Day Care Fees</t>
  </si>
  <si>
    <t>FACILITY RENTAL</t>
  </si>
  <si>
    <t xml:space="preserve">  Pacetti Bay  (0481)</t>
  </si>
  <si>
    <t xml:space="preserve">  Wards Creek  (0482)</t>
  </si>
  <si>
    <t xml:space="preserve">  PV Rawlings  (0351)</t>
  </si>
  <si>
    <t xml:space="preserve">  Wards Crk  (0482)</t>
  </si>
  <si>
    <t xml:space="preserve">  Ponte Vedra High School  (0492)</t>
  </si>
  <si>
    <t xml:space="preserve">  Hunt  (0161)</t>
  </si>
  <si>
    <t xml:space="preserve">  Creekside  (0493)</t>
  </si>
  <si>
    <t xml:space="preserve">  Cunningham Crk  (0381)</t>
  </si>
  <si>
    <t xml:space="preserve">  Workforce Devl - Performance Based Incentives - 3317</t>
  </si>
  <si>
    <t>OTHER STUDENT FEES - 3469</t>
  </si>
  <si>
    <t>TOTAL OTHER STUDENT FEES - 3469</t>
  </si>
  <si>
    <t>TOTAL FEDERAL THROUGH STATE</t>
  </si>
  <si>
    <t>0472</t>
  </si>
  <si>
    <t xml:space="preserve">  Liberty Pines After School Day Care Fees</t>
  </si>
  <si>
    <t xml:space="preserve">  Ponte Vedra  (0492)</t>
  </si>
  <si>
    <t xml:space="preserve">  Liberty Pines  (0472)</t>
  </si>
  <si>
    <t xml:space="preserve">  Murray  (0171)</t>
  </si>
  <si>
    <t xml:space="preserve">  Sale of Recycled Oil</t>
  </si>
  <si>
    <t xml:space="preserve">  Liberty Pines Academy  (0472)</t>
  </si>
  <si>
    <t xml:space="preserve">  Liberty  (0472)</t>
  </si>
  <si>
    <t>3780</t>
  </si>
  <si>
    <t xml:space="preserve">  Gain on Disposition of Assets</t>
  </si>
  <si>
    <t xml:space="preserve">  Sale of Junk</t>
  </si>
  <si>
    <t>FOOD SRVC INDIRECT COST - 3499</t>
  </si>
  <si>
    <t>GAIN ON DISPOSITION OF ASSETTS - 3780</t>
  </si>
  <si>
    <t>FEDERAL INDIRECT COST RATE - 3494</t>
  </si>
  <si>
    <t xml:space="preserve">  St Augustine High School  (0181)</t>
  </si>
  <si>
    <t>9732</t>
  </si>
  <si>
    <t xml:space="preserve">  Recruiting</t>
  </si>
  <si>
    <t xml:space="preserve">  FCTC District Chargeback Fees</t>
  </si>
  <si>
    <t xml:space="preserve">  District Miscellaneous</t>
  </si>
  <si>
    <t xml:space="preserve">  ARC/TLC Charter School Administration Fees</t>
  </si>
  <si>
    <t>Total Carry Forward</t>
  </si>
  <si>
    <t>3397</t>
  </si>
  <si>
    <t xml:space="preserve">  Charter School Capital Outlay</t>
  </si>
  <si>
    <t>LIFELONG LEARNING FEES  -  3466</t>
  </si>
  <si>
    <t>TOTAL LIFELONG LEARNING FEES  -  3466</t>
  </si>
  <si>
    <t xml:space="preserve">  PVHS  (0492)</t>
  </si>
  <si>
    <t>TAX REDEMPTIONS - 3421</t>
  </si>
  <si>
    <t>TAX ACTIVITY - 3411</t>
  </si>
  <si>
    <t>TOTAL TAX ACTIVITY - 3411</t>
  </si>
  <si>
    <t xml:space="preserve">  District School Tax - Critical Operation</t>
  </si>
  <si>
    <t>OBJECT</t>
  </si>
  <si>
    <t>5000</t>
  </si>
  <si>
    <t>7400</t>
  </si>
  <si>
    <t>7700</t>
  </si>
  <si>
    <t>6500</t>
  </si>
  <si>
    <t>8200</t>
  </si>
  <si>
    <t>Difference</t>
  </si>
  <si>
    <t>7500</t>
  </si>
  <si>
    <t>3344</t>
  </si>
  <si>
    <t xml:space="preserve">  Voluntary Pre-Kindergarten Program-District</t>
  </si>
  <si>
    <t>9700</t>
  </si>
  <si>
    <t xml:space="preserve">  Fullerwood Center  (9721)</t>
  </si>
  <si>
    <t>TUITION - 3424</t>
  </si>
  <si>
    <t>Function</t>
  </si>
  <si>
    <t>9008</t>
  </si>
  <si>
    <t>396</t>
  </si>
  <si>
    <t>1012</t>
  </si>
  <si>
    <t>806</t>
  </si>
  <si>
    <t>9050</t>
  </si>
  <si>
    <t>503</t>
  </si>
  <si>
    <t>312</t>
  </si>
  <si>
    <t>314</t>
  </si>
  <si>
    <t>602</t>
  </si>
  <si>
    <t>601</t>
  </si>
  <si>
    <t>520</t>
  </si>
  <si>
    <t>129</t>
  </si>
  <si>
    <t>381</t>
  </si>
  <si>
    <t>382</t>
  </si>
  <si>
    <t>510</t>
  </si>
  <si>
    <t>316</t>
  </si>
  <si>
    <t>394</t>
  </si>
  <si>
    <t>3121</t>
  </si>
  <si>
    <t>315</t>
  </si>
  <si>
    <t xml:space="preserve">  Marine Science  (9006)</t>
  </si>
  <si>
    <t>2710 NON-SPENDABLE</t>
  </si>
  <si>
    <t>2720 RESTRICTED</t>
  </si>
  <si>
    <t>2730 COMMITTED</t>
  </si>
  <si>
    <t>2740 ASSIGNED</t>
  </si>
  <si>
    <t>2750 UNASSIGNED</t>
  </si>
  <si>
    <t>807</t>
  </si>
  <si>
    <t xml:space="preserve">  Cunningham  (0381.601)</t>
  </si>
  <si>
    <t xml:space="preserve">  Durbin  (0441.601)</t>
  </si>
  <si>
    <t xml:space="preserve">  Hickory  (0501.601)</t>
  </si>
  <si>
    <t xml:space="preserve">  Hunt  (0161.601)</t>
  </si>
  <si>
    <t xml:space="preserve">  Julington Creek  (0241.601)</t>
  </si>
  <si>
    <t xml:space="preserve">  Ketterlinus  (0091.601)</t>
  </si>
  <si>
    <t xml:space="preserve">  Liberty Pines Academy  (0472.601)</t>
  </si>
  <si>
    <t xml:space="preserve">  Mason  (0361.601)</t>
  </si>
  <si>
    <t xml:space="preserve">  Mill Creek  (0341.601)</t>
  </si>
  <si>
    <t xml:space="preserve">  Osceola (0331.601)</t>
  </si>
  <si>
    <t xml:space="preserve">  Timberlin  (0451.601)</t>
  </si>
  <si>
    <t xml:space="preserve">  Wards Creek  (0482.601)</t>
  </si>
  <si>
    <t xml:space="preserve">  Crookshank  (0021.601)</t>
  </si>
  <si>
    <t xml:space="preserve">  Cunningham Creek On-Site Day Care  (0381.602)</t>
  </si>
  <si>
    <t xml:space="preserve">  Timberlin Creek On-Site Day Care (0451.602)</t>
  </si>
  <si>
    <t>0461</t>
  </si>
  <si>
    <t>805</t>
  </si>
  <si>
    <t>809</t>
  </si>
  <si>
    <t xml:space="preserve">  Voluntary Pre-Kindergarten Program-South Woods</t>
  </si>
  <si>
    <t xml:space="preserve">  Voluntary Pre-Kindergarten Program-Summer</t>
  </si>
  <si>
    <t xml:space="preserve">  South Woods-After School Day Care Fees</t>
  </si>
  <si>
    <t xml:space="preserve">  South Woods  (0461.601)</t>
  </si>
  <si>
    <t xml:space="preserve">  Voluntary Pre-Kindergarten District - 3371.806</t>
  </si>
  <si>
    <t xml:space="preserve">  Voluntary Pre-Kindergarten Stand Alone - Mason - 3371 (0361.807)</t>
  </si>
  <si>
    <t xml:space="preserve">  Voluntary Pre-Kindergarten Stand Alone - Timberlin Crk - 3371 (0451.807)</t>
  </si>
  <si>
    <t xml:space="preserve">  Voluntary Pre-Kindergarten Stand Alone - South Woods - 3371 (0461.807)</t>
  </si>
  <si>
    <t xml:space="preserve">  Voluntary Pre-Kindergarten Summer - 3371 (9001.809)</t>
  </si>
  <si>
    <t xml:space="preserve">  Full Service Schools - 3378 (9610..9050)</t>
  </si>
  <si>
    <t xml:space="preserve">  District Capital Outlay - 3397 (9001.503)</t>
  </si>
  <si>
    <t xml:space="preserve">  Tangible Personal Property Tax - 3399 (9001)</t>
  </si>
  <si>
    <t xml:space="preserve">  Taxes - Basic Discretionary  (9001.312)</t>
  </si>
  <si>
    <t xml:space="preserve">  Taxes - Required Local Effort  (9001.314)</t>
  </si>
  <si>
    <t xml:space="preserve">  Taxes - Supplemental Discretionary  (9001.315)</t>
  </si>
  <si>
    <t xml:space="preserve">  Palencia  (0511)</t>
  </si>
  <si>
    <t xml:space="preserve">  Surplus Property Sales  (9001.520)</t>
  </si>
  <si>
    <t xml:space="preserve">  School Board - NE FL School Boards Coalition (9710.902)</t>
  </si>
  <si>
    <t xml:space="preserve">  Facilities and Operations - School Concurrency (9740.485)</t>
  </si>
  <si>
    <t xml:space="preserve">  Media Services  (9620)</t>
  </si>
  <si>
    <t xml:space="preserve">  Voluntary Pre-Kindergarten Stand Alone - Cunningham - 3371 (0381.807)</t>
  </si>
  <si>
    <t xml:space="preserve">  ABLE Capital Outlay - 3397 (0011.503)</t>
  </si>
  <si>
    <t xml:space="preserve">  TLC/ARC Capital Outlay - 3397 (0071.503)</t>
  </si>
  <si>
    <t>3399</t>
  </si>
  <si>
    <t>Increase(Decrease)</t>
  </si>
  <si>
    <t>RENT</t>
  </si>
  <si>
    <t xml:space="preserve">     CROOKSHANK</t>
  </si>
  <si>
    <t xml:space="preserve">     MASON</t>
  </si>
  <si>
    <t xml:space="preserve">     SEBASTIAN</t>
  </si>
  <si>
    <t xml:space="preserve">     SWITZERLAND PT</t>
  </si>
  <si>
    <t xml:space="preserve">  PV Rawlings  (0351.601)</t>
  </si>
  <si>
    <t>Total</t>
  </si>
  <si>
    <t>TRANSFER FROM INTERNAL SERVICE - 3670</t>
  </si>
  <si>
    <t>504</t>
  </si>
  <si>
    <t>384</t>
  </si>
  <si>
    <t xml:space="preserve">  Dept of Juvenile Justice Administration Fees</t>
  </si>
  <si>
    <t xml:space="preserve">  Voluntary Pre-Kindergarten Program-Mason</t>
  </si>
  <si>
    <t xml:space="preserve">  Voluntary Pre-Kindergarten Program-Cunningham</t>
  </si>
  <si>
    <t xml:space="preserve">  Usage Fees-Extended Day Programs</t>
  </si>
  <si>
    <t xml:space="preserve">  Usage Fees-Preschool Child Care Programs</t>
  </si>
  <si>
    <t>605</t>
  </si>
  <si>
    <t xml:space="preserve">  Usage Fees-School Camps</t>
  </si>
  <si>
    <t>379</t>
  </si>
  <si>
    <t xml:space="preserve">  PVPVRawlings-After School Day Care Fees</t>
  </si>
  <si>
    <t>0091</t>
  </si>
  <si>
    <t xml:space="preserve">  Voluntary Pre-Kindergarten Program-Ketterlinus</t>
  </si>
  <si>
    <t>CHILD CARE PROGRAMS</t>
  </si>
  <si>
    <t>CUNNINGHAM ON-SITE DAY CARE</t>
  </si>
  <si>
    <t>TIMBERLIN ON-SITE DAY CARE</t>
  </si>
  <si>
    <t>CROOKSHANK EXTENDED DAY</t>
  </si>
  <si>
    <t>CUNNINGHAM EXTENDED DAY</t>
  </si>
  <si>
    <t>DURBIN EXTENDED DAY</t>
  </si>
  <si>
    <t>TIMBERLIN EXTENDED DAY</t>
  </si>
  <si>
    <t>WARDS CRK EXTENDED DAY</t>
  </si>
  <si>
    <t xml:space="preserve">  Voluntary Pre-Kindergarten Stand Alone - Ketterlinus - 3371 (0091.807)</t>
  </si>
  <si>
    <t>CAMPS</t>
  </si>
  <si>
    <r>
      <t xml:space="preserve">  </t>
    </r>
    <r>
      <rPr>
        <sz val="12"/>
        <rFont val="Verdana"/>
        <family val="2"/>
      </rPr>
      <t>Federal Impact Current Operations</t>
    </r>
  </si>
  <si>
    <t xml:space="preserve">  SJ Community Campus - 3397 (0072.503)</t>
  </si>
  <si>
    <t xml:space="preserve">  School Services - Victory with Honors   (9616-136)</t>
  </si>
  <si>
    <t xml:space="preserve">     FULLERWOOD CENTER</t>
  </si>
  <si>
    <t>HICKORY CREEK EXTENDED DAY</t>
  </si>
  <si>
    <t>HUNT EXTENDED DAY</t>
  </si>
  <si>
    <t>LIBERTY PINES EXTENDED DAY</t>
  </si>
  <si>
    <t>MASON EXTENDED DAY</t>
  </si>
  <si>
    <t>PVPV RAWLINGS EXTENDED DAY</t>
  </si>
  <si>
    <t>SOUTH WOODS EXTENDED DAY</t>
  </si>
  <si>
    <t>7100</t>
  </si>
  <si>
    <t>7200</t>
  </si>
  <si>
    <t>7800</t>
  </si>
  <si>
    <t>9100</t>
  </si>
  <si>
    <t>YEAR END TRANSFER ADJUSTMENTS</t>
  </si>
  <si>
    <t>JULINGTON CRK EXTENDED DAY</t>
  </si>
  <si>
    <t>KETTERLINUS EXTENDED DAY</t>
  </si>
  <si>
    <t>OSCEOLA EXTENDED DAY</t>
  </si>
  <si>
    <t>MILL CREEK EXTENDED DAY</t>
  </si>
  <si>
    <t xml:space="preserve">  Patriot Oaks  (0471)</t>
  </si>
  <si>
    <t xml:space="preserve">  Switzerland Point  (0321.601)</t>
  </si>
  <si>
    <t>SWITZERLAND PT EXTENDED DAY</t>
  </si>
  <si>
    <t xml:space="preserve">  Patriot Oaks  (0471.601)</t>
  </si>
  <si>
    <t>PATRIOT OAKS EXTENDED DAY</t>
  </si>
  <si>
    <t xml:space="preserve">  Valley Ridge  (0502.601)</t>
  </si>
  <si>
    <t>VALLEY RIDGE EXTENDED DAY</t>
  </si>
  <si>
    <t>0502</t>
  </si>
  <si>
    <t xml:space="preserve">  Valley Ridge-After School Day Care Fees</t>
  </si>
  <si>
    <t>0471</t>
  </si>
  <si>
    <t xml:space="preserve">  Patriot Oaks-After School Day Care Fees</t>
  </si>
  <si>
    <t>0321</t>
  </si>
  <si>
    <t xml:space="preserve">  Switzerland Pt-After School Day Care Fees</t>
  </si>
  <si>
    <t xml:space="preserve">  Guidance and Choice College Night  (9631-135)</t>
  </si>
  <si>
    <t xml:space="preserve">  Valley Ridge  (0502)</t>
  </si>
  <si>
    <t xml:space="preserve">  Valley Ridge Academy  (0502)</t>
  </si>
  <si>
    <t xml:space="preserve">  Information Technology - Student Device Insurance (9751-138)</t>
  </si>
  <si>
    <t>For Detail for MD:  Change alignment to left, notes to 12 font, % to 50, and column width to 150</t>
  </si>
  <si>
    <t xml:space="preserve">  St. Augustine Public Montessori Capital Outlay - 3397 (0012-503)</t>
  </si>
  <si>
    <t xml:space="preserve">  St. Paul School of Excellence - 3397 (0013-503)</t>
  </si>
  <si>
    <t xml:space="preserve">  Sebastian  (0301-601)</t>
  </si>
  <si>
    <t>SEBASTIAN EXTENDED DAY</t>
  </si>
  <si>
    <t xml:space="preserve">  Ocean Palms  (0391-601)</t>
  </si>
  <si>
    <t>OCEAN PALMS EXTENDED DAY</t>
  </si>
  <si>
    <t>PACETTI BAY EXTENDED DAY</t>
  </si>
  <si>
    <t>0301</t>
  </si>
  <si>
    <t xml:space="preserve">  Sebastian After School Day Care Fees</t>
  </si>
  <si>
    <t>0391</t>
  </si>
  <si>
    <t xml:space="preserve">  Ocean Palms After School Day Care Fees</t>
  </si>
  <si>
    <t xml:space="preserve">  Pacetti Bay After School Day Care Fees</t>
  </si>
  <si>
    <t>0481</t>
  </si>
  <si>
    <t xml:space="preserve">  NON-SPENDABLE (Inventory)</t>
  </si>
  <si>
    <t xml:space="preserve">  RESTRICTED</t>
  </si>
  <si>
    <t xml:space="preserve">  COMMITTED</t>
  </si>
  <si>
    <t xml:space="preserve">  ASSIGNED (Revenue Shortfall)</t>
  </si>
  <si>
    <t xml:space="preserve">  OTHER ASSIGNED</t>
  </si>
  <si>
    <t xml:space="preserve">  UNASSIGNED</t>
  </si>
  <si>
    <t>TOTAL BUDGET INCREASE/DECREASE</t>
  </si>
  <si>
    <t xml:space="preserve">  Information Technology - Employee Device Insurance (9751-140)</t>
  </si>
  <si>
    <t>ADULT EDUC CLASSES</t>
  </si>
  <si>
    <t xml:space="preserve">  Food Service Indirect Cost</t>
  </si>
  <si>
    <t>MISCELLANEOUS REVENUE</t>
  </si>
  <si>
    <t>DONATIONS</t>
  </si>
  <si>
    <t>proof</t>
  </si>
  <si>
    <t>FULL SERVICE SCHOOLS</t>
  </si>
  <si>
    <t xml:space="preserve">  Community Education (9630.131)</t>
  </si>
  <si>
    <t>2700</t>
  </si>
  <si>
    <t>Wards Creek (0482)</t>
  </si>
  <si>
    <t xml:space="preserve">  Transitions  (0061)</t>
  </si>
  <si>
    <t xml:space="preserve">  St Augustine Public Montessori Administration Fees</t>
  </si>
  <si>
    <t xml:space="preserve">  RSVP  (9008)</t>
  </si>
  <si>
    <t>X FUNCTION CHANGE</t>
  </si>
  <si>
    <t>REVENUE TO APPROPRIATIONS</t>
  </si>
  <si>
    <t>CO&amp;DS</t>
  </si>
  <si>
    <t xml:space="preserve">CHARTER SCHOOL CAPITAL OUTLAY </t>
  </si>
  <si>
    <t>TRANSFER TO CAPITAL</t>
  </si>
  <si>
    <t>Sebastian (0301)</t>
  </si>
  <si>
    <t>KETTERLINUS STAND ALONE VPK</t>
  </si>
  <si>
    <t>MASON STAND ALONE VPK</t>
  </si>
  <si>
    <t>CUNNINGHAM STAND ALONE VPK</t>
  </si>
  <si>
    <t>TIMBERLILN STAND ALONE VPK</t>
  </si>
  <si>
    <t>SOUTH WOODS STAND ALONE VPK</t>
  </si>
  <si>
    <t>SUBTOTAL</t>
  </si>
  <si>
    <t>Instructional Services</t>
  </si>
  <si>
    <t>Instructional Media Services</t>
  </si>
  <si>
    <t>Instruction &amp; Curriculum Development</t>
  </si>
  <si>
    <t>Instructional Staff Training</t>
  </si>
  <si>
    <t>Board of Education</t>
  </si>
  <si>
    <t>General Administration</t>
  </si>
  <si>
    <t>School Administration</t>
  </si>
  <si>
    <t>Facilities Acq. &amp; Construction</t>
  </si>
  <si>
    <t>Fiscal Services</t>
  </si>
  <si>
    <t>Central Services</t>
  </si>
  <si>
    <t>Transportation</t>
  </si>
  <si>
    <t>Operation of Plant</t>
  </si>
  <si>
    <t>Maintenance of Plant</t>
  </si>
  <si>
    <t>Administrative Technology Services</t>
  </si>
  <si>
    <t>Community Services</t>
  </si>
  <si>
    <t>2710 Non-Spendable (Inventory)</t>
  </si>
  <si>
    <t>2720 Restricted</t>
  </si>
  <si>
    <t>2740 Assigned</t>
  </si>
  <si>
    <t>2750 Unassigned</t>
  </si>
  <si>
    <t>2730 Committed</t>
  </si>
  <si>
    <t xml:space="preserve">  Voluntary Pre-Kindergarten Stand Alone - Wards Creek - 3371 (0482.807)</t>
  </si>
  <si>
    <t xml:space="preserve">  Palm Valley Academy  (0541)</t>
  </si>
  <si>
    <t xml:space="preserve">   TOTAL REVENUE, TRANSFERS AND BEG. FUND BALANCE</t>
  </si>
  <si>
    <t xml:space="preserve">   TOTAL APPROPRIATIONS, TRANSFERS AND EST. ENDING FUND BALANCE</t>
  </si>
  <si>
    <t xml:space="preserve">  Picolata Crossing  (0521)</t>
  </si>
  <si>
    <t>Community Relations  (9722.199)</t>
  </si>
  <si>
    <t>SALARY BENEFIT ADJ</t>
  </si>
  <si>
    <t xml:space="preserve">  Freedom Crossing  (0531)</t>
  </si>
  <si>
    <t>0261</t>
  </si>
  <si>
    <t>9520</t>
  </si>
  <si>
    <t>COMMUNITY RELATIONS</t>
  </si>
  <si>
    <t>School Board - NE FL School Boards Coalition</t>
  </si>
  <si>
    <t xml:space="preserve">     INSTRUCTIONAL SERVICES</t>
  </si>
  <si>
    <t xml:space="preserve">  Instructional Services (9757)</t>
  </si>
  <si>
    <t>FEDERAL THROUGH STATE AND LOCAL</t>
  </si>
  <si>
    <t>TOTAL FEDERAL THROUGH STATE AND LOCAL</t>
  </si>
  <si>
    <t>Miscellaneous Federal Through State</t>
  </si>
  <si>
    <t>3299</t>
  </si>
  <si>
    <t>8075</t>
  </si>
  <si>
    <t xml:space="preserve">  Youth Mental Health Awareness &amp; Training</t>
  </si>
  <si>
    <t>DISTRICT VPK</t>
  </si>
  <si>
    <t>SUMMER VPK (JUNE 2019)</t>
  </si>
  <si>
    <t xml:space="preserve">  Transitions (0061)</t>
  </si>
  <si>
    <t>Instructional Srvc Secondary Ed  (9632-199)</t>
  </si>
  <si>
    <t>3014</t>
  </si>
  <si>
    <t xml:space="preserve">  PVPV Rawlings  (0351)</t>
  </si>
  <si>
    <t xml:space="preserve">  DIVISION VOCATIONAL REHABILITATION - TPCA</t>
  </si>
  <si>
    <t>DCF ADOPTION INCENTIVE</t>
  </si>
  <si>
    <t>SURPLUS PROPERTY SALES</t>
  </si>
  <si>
    <t>Dept of Children and Families Adoption Incentive - 3399 (9001-598)</t>
  </si>
  <si>
    <t>Freedom Crossing  (0531)</t>
  </si>
  <si>
    <t>Hartley  (0261-601)</t>
  </si>
  <si>
    <t>HARTLEY EXTENDED DAY</t>
  </si>
  <si>
    <t>MARINE SCIENCE</t>
  </si>
  <si>
    <t>CUNNINGHAM</t>
  </si>
  <si>
    <t>FRUIT COVE</t>
  </si>
  <si>
    <t>HUNT</t>
  </si>
  <si>
    <t>LANDRUM</t>
  </si>
  <si>
    <t>NEASE</t>
  </si>
  <si>
    <t>PALENCIA</t>
  </si>
  <si>
    <t xml:space="preserve">PONTE VEDRA </t>
  </si>
  <si>
    <t>SEBASTIAN</t>
  </si>
  <si>
    <t xml:space="preserve">  Voluntary Pre-Kindergarten Program-Wards Creek</t>
  </si>
  <si>
    <t>Revenue</t>
  </si>
  <si>
    <t>VOLUNTARY PRE KINDERGARTEN</t>
  </si>
  <si>
    <t>MASON</t>
  </si>
  <si>
    <t>SOUTH WOODS</t>
  </si>
  <si>
    <t>WARDS CREEK</t>
  </si>
  <si>
    <t>GAINES</t>
  </si>
  <si>
    <t>MILL CREEK</t>
  </si>
  <si>
    <t>WEBSTER</t>
  </si>
  <si>
    <t>RSVP</t>
  </si>
  <si>
    <t>ESE</t>
  </si>
  <si>
    <t>MEDIA SRVC</t>
  </si>
  <si>
    <t>INSTRUCTIONAL SRVC-SECONDARY</t>
  </si>
  <si>
    <t>OTHER</t>
  </si>
  <si>
    <t>St Johns Tech High School  (0033)</t>
  </si>
  <si>
    <t>0541</t>
  </si>
  <si>
    <t>Transfer</t>
  </si>
  <si>
    <t>Debt Service</t>
  </si>
  <si>
    <t xml:space="preserve">  Palm Valley Academy-After School Day Care Fees</t>
  </si>
  <si>
    <t xml:space="preserve">  Palm Valley Academy  (0541-601)</t>
  </si>
  <si>
    <t>i</t>
  </si>
  <si>
    <t>District Federal Programs (9703)</t>
  </si>
  <si>
    <t>On Assignment (Just Read Florida MOU) (9999-546)</t>
  </si>
  <si>
    <t>000</t>
  </si>
  <si>
    <t>FLDOE - JUST READ FLORIDA PERSONNEL AGREEMENT MOVED TO GRANT 441-5010 (ESSER)</t>
  </si>
  <si>
    <t>Freedom Crossing (0531)</t>
  </si>
  <si>
    <t xml:space="preserve">  Tocoi Creek (0552)</t>
  </si>
  <si>
    <t>603</t>
  </si>
  <si>
    <t>3472</t>
  </si>
  <si>
    <t xml:space="preserve"> DISTRICT FEDERAL PROGRAMS</t>
  </si>
  <si>
    <t>DIVISION OF VOCATIONAL REHABILITATION AGREEMENT</t>
  </si>
  <si>
    <t xml:space="preserve">  Federal Impact Current Operations - 3121</t>
  </si>
  <si>
    <t>TUITION</t>
  </si>
  <si>
    <t>GIFTS, GRANTS, BEQUESTS</t>
  </si>
  <si>
    <t>TOTAL GIFTS, GRANTS, BEQUESTS</t>
  </si>
  <si>
    <t xml:space="preserve">LIFELONG LEARNING FEES </t>
  </si>
  <si>
    <t xml:space="preserve">TOTAL LIFELONG LEARNING FEES </t>
  </si>
  <si>
    <t>TOTAL OTHER STUDENT FEES</t>
  </si>
  <si>
    <t xml:space="preserve">TAX ACTIVITY </t>
  </si>
  <si>
    <t xml:space="preserve">TOTAL TAX ACTIVITY </t>
  </si>
  <si>
    <t xml:space="preserve">RENT </t>
  </si>
  <si>
    <t xml:space="preserve">TOTAL  RENT </t>
  </si>
  <si>
    <t xml:space="preserve">PRESCHOOL PROGRAM FEES </t>
  </si>
  <si>
    <t xml:space="preserve">TOTAL PRESCHOOL PROGRAM FEES </t>
  </si>
  <si>
    <t xml:space="preserve">SCHOOL AGE CHILD CARE FEES </t>
  </si>
  <si>
    <t xml:space="preserve">TOTAL COURSE FEES </t>
  </si>
  <si>
    <t xml:space="preserve">OTHER SCHOOLS, COURSES, AND CLASSES FEES </t>
  </si>
  <si>
    <t xml:space="preserve">TOTAL OTHER SCHOOLS, COURSES, AND CLASSES FEES </t>
  </si>
  <si>
    <t xml:space="preserve">TRANSPORTATION </t>
  </si>
  <si>
    <t xml:space="preserve">TOTAL TRANSPORTATION </t>
  </si>
  <si>
    <t xml:space="preserve">SALE OF JUNK </t>
  </si>
  <si>
    <t>SALE OF RECYCLED OIL</t>
  </si>
  <si>
    <t xml:space="preserve">TOTAL SALE OF JUNK </t>
  </si>
  <si>
    <t xml:space="preserve">OTHER MISCELLANEOUS LOCAL FEES  </t>
  </si>
  <si>
    <t xml:space="preserve">TOTAL OTHER MISC LOCAL FEES </t>
  </si>
  <si>
    <t xml:space="preserve">SOLD LOST DAMAGED TEXTBOOKS </t>
  </si>
  <si>
    <t xml:space="preserve">TOTAL SOLD LOST DAMAGED TEXTBOOKS </t>
  </si>
  <si>
    <t xml:space="preserve">TRANSFER FROM CAPITAL PROJECTS </t>
  </si>
  <si>
    <t xml:space="preserve">INSURANCE LOSS RECOVERY </t>
  </si>
  <si>
    <t>RISK MANAGEMENT  (9731)</t>
  </si>
  <si>
    <t>DISTRICT  (9001)</t>
  </si>
  <si>
    <t xml:space="preserve">TOTAL INSURANCE LOSS RECOVERY </t>
  </si>
  <si>
    <t xml:space="preserve">OTHER LOSS RECOVERY </t>
  </si>
  <si>
    <t>TRANSPORTATION  (9780)</t>
  </si>
  <si>
    <t xml:space="preserve">TOTAL OTHER LOSS RECOVERY </t>
  </si>
  <si>
    <t xml:space="preserve">GAIN ON DISPOSITION OF ASSETTS </t>
  </si>
  <si>
    <t>PREKINDERGARTEN EARLY INTERVENTION FEES - 3472</t>
  </si>
  <si>
    <t xml:space="preserve">  District Pre-K Early Intervention Fees  (9001-603)</t>
  </si>
  <si>
    <t>TOTAL PREKINDERGARTEN EARLY INTERVENTION FEES - 3472</t>
  </si>
  <si>
    <t>PREKINDERGARTEN EARLY INTERVENTION FEES</t>
  </si>
  <si>
    <t>TOTAL PREKINDERGARTEN EARLY INTERVENTION FEES</t>
  </si>
  <si>
    <t>INTEREST ON INVESTMENT - 3430 (3431,3433)</t>
  </si>
  <si>
    <t xml:space="preserve">  Ketterlinus-After School Day Care Fees</t>
  </si>
  <si>
    <t xml:space="preserve">  Prekindergarten Early Intervention Fees</t>
  </si>
  <si>
    <t xml:space="preserve">  Computer Science Bonuses and Certification</t>
  </si>
  <si>
    <t>TOTAL MISCELLANEOUS REVENUE TO APPROPRIATIONS</t>
  </si>
  <si>
    <t>4TH CALCULATION CATEGORICALS</t>
  </si>
  <si>
    <t xml:space="preserve">  Hartley-After School Day Care Fees</t>
  </si>
  <si>
    <t xml:space="preserve">  Mill Creek (0341)</t>
  </si>
  <si>
    <t>SAC 102</t>
  </si>
  <si>
    <t>SAI 801</t>
  </si>
  <si>
    <t>SAR 803</t>
  </si>
  <si>
    <t>ADVANCED PLACEMENT 104</t>
  </si>
  <si>
    <t>ADDITIONAL REVENUE 199</t>
  </si>
  <si>
    <t>ADDITIONAL STAFFING ALLOCATION 522</t>
  </si>
  <si>
    <t>CAMPS 605</t>
  </si>
  <si>
    <t>ADVANCED PROGRAMS 107</t>
  </si>
  <si>
    <t>AICE 103</t>
  </si>
  <si>
    <t>IB 105</t>
  </si>
  <si>
    <t>EXTENDED DAY 601</t>
  </si>
  <si>
    <t>ESOL 117</t>
  </si>
  <si>
    <t>MIDDLE SCHOOL ATHLETICS 110</t>
  </si>
  <si>
    <t>FINGERPRINTING 127</t>
  </si>
  <si>
    <t>RECRUITING 129</t>
  </si>
  <si>
    <t>RTTT 531</t>
  </si>
  <si>
    <t>NEW SCHOOL START UP 143</t>
  </si>
  <si>
    <t>PARKER DOAN TRUST 144</t>
  </si>
  <si>
    <t>COMPREHENSIVE READING PLAN 804</t>
  </si>
  <si>
    <t>COMPUTER SCIENCE CERT 3017</t>
  </si>
  <si>
    <t>COVID-19 545</t>
  </si>
  <si>
    <t>DIGITAL CLASSROOM 811</t>
  </si>
  <si>
    <t>MENTAL HEALTH ASSISTANCE 812</t>
  </si>
  <si>
    <t>SCHOOL RECOGNITION 805</t>
  </si>
  <si>
    <t>VPK 806</t>
  </si>
  <si>
    <t>SAI/ SAR</t>
  </si>
  <si>
    <t>SAHS 0181</t>
  </si>
  <si>
    <t>OCEAN PALMS 0391</t>
  </si>
  <si>
    <t xml:space="preserve">  Beachside (0402)</t>
  </si>
  <si>
    <t>BEACHSIDE</t>
  </si>
  <si>
    <t xml:space="preserve">     HUNT 0161</t>
  </si>
  <si>
    <t xml:space="preserve">     LIBERTY PINES 0472</t>
  </si>
  <si>
    <t xml:space="preserve">     JULINGTON 0241</t>
  </si>
  <si>
    <t xml:space="preserve">     HARTLEY 0261</t>
  </si>
  <si>
    <t xml:space="preserve">     OSCEOLA 0331</t>
  </si>
  <si>
    <t xml:space="preserve">     MILL CRK 0341</t>
  </si>
  <si>
    <t xml:space="preserve">     CUNNINGHAM 0381</t>
  </si>
  <si>
    <t xml:space="preserve">     OCEAN PALMS 0391</t>
  </si>
  <si>
    <t xml:space="preserve">     DURBIN 0441</t>
  </si>
  <si>
    <t xml:space="preserve">     TIMBERLIN CRK 0451</t>
  </si>
  <si>
    <t xml:space="preserve">     PATRIOT OAKS 0471</t>
  </si>
  <si>
    <t xml:space="preserve">     WARDS CRK 0482</t>
  </si>
  <si>
    <t xml:space="preserve">     VALLEY RIDGE 0502</t>
  </si>
  <si>
    <t xml:space="preserve">     HICKORY 0501</t>
  </si>
  <si>
    <t xml:space="preserve"> PALM VALLEY ACADEMY 0541</t>
  </si>
  <si>
    <t xml:space="preserve">     PV RAWLINGS 0351</t>
  </si>
  <si>
    <t xml:space="preserve">     BEACHSIDE 0402</t>
  </si>
  <si>
    <t xml:space="preserve">     PALM VALLEY ACADEMY 0541</t>
  </si>
  <si>
    <t xml:space="preserve">     TOCOI 0552 </t>
  </si>
  <si>
    <t xml:space="preserve"> PINE ISLAND 0551</t>
  </si>
  <si>
    <t xml:space="preserve">  Beachside  (0402)</t>
  </si>
  <si>
    <t xml:space="preserve">  Pine Island  (0551)</t>
  </si>
  <si>
    <t>KETTERLINUS 0091</t>
  </si>
  <si>
    <t>MURRAY 0171</t>
  </si>
  <si>
    <t>NEASE 0251</t>
  </si>
  <si>
    <t>HARTLEY 0261</t>
  </si>
  <si>
    <t>LANDRUM 0311</t>
  </si>
  <si>
    <t>SWITZERLAND PT 0321</t>
  </si>
  <si>
    <t>OSCEOLA 0331</t>
  </si>
  <si>
    <t>MASON 0361</t>
  </si>
  <si>
    <t>CUNNINGHAM 0381</t>
  </si>
  <si>
    <t>MENENDEZ 0401</t>
  </si>
  <si>
    <t>BARTRAM 0411</t>
  </si>
  <si>
    <t>LIBERTY PINES 0472</t>
  </si>
  <si>
    <t>PATRIOT OAKS 0471</t>
  </si>
  <si>
    <t>PACETTI  0481</t>
  </si>
  <si>
    <t>PONTE VEDRA  0492</t>
  </si>
  <si>
    <t>WARDS CRK 0482</t>
  </si>
  <si>
    <t>VALLEY RIDGE 0502</t>
  </si>
  <si>
    <t>PICOLATA CROSSING 0521</t>
  </si>
  <si>
    <t>PALM VALLEY ACADEMY 0541</t>
  </si>
  <si>
    <t>TOCOI CRK 0552</t>
  </si>
  <si>
    <t xml:space="preserve">  Tocoi Crk  (0552)</t>
  </si>
  <si>
    <t xml:space="preserve">     SAHS 0181</t>
  </si>
  <si>
    <t xml:space="preserve">     WEBSTER 0201</t>
  </si>
  <si>
    <t xml:space="preserve">     SEBASTIAN 0301</t>
  </si>
  <si>
    <t xml:space="preserve">     LANDRUM 0311</t>
  </si>
  <si>
    <t xml:space="preserve">     SWITZERLAND PT 0321</t>
  </si>
  <si>
    <t xml:space="preserve">     BARTRAM 0411</t>
  </si>
  <si>
    <t xml:space="preserve">     PACETTI  0481</t>
  </si>
  <si>
    <t xml:space="preserve">     FRUIT COVE 0491</t>
  </si>
  <si>
    <t xml:space="preserve">     CREEKSIDE 0493</t>
  </si>
  <si>
    <t xml:space="preserve">     PALENCIA 0511</t>
  </si>
  <si>
    <t xml:space="preserve">     FREEDOM CROSSING  0531</t>
  </si>
  <si>
    <t xml:space="preserve">     NEASE 0251</t>
  </si>
  <si>
    <t xml:space="preserve">  Tocoi Crk (0552)</t>
  </si>
  <si>
    <t>9200</t>
  </si>
  <si>
    <t xml:space="preserve">Construction Application Fee </t>
  </si>
  <si>
    <t>MILL CREEK 0341</t>
  </si>
  <si>
    <t>PV RAWLINGS 0351</t>
  </si>
  <si>
    <t>PACETTI 0481</t>
  </si>
  <si>
    <t>CREEKSIDE 0493</t>
  </si>
  <si>
    <t>FREEDOM CROSSING 0531</t>
  </si>
  <si>
    <t>TOCOI CREEK 0552</t>
  </si>
  <si>
    <t xml:space="preserve">  Pine Island (0551)</t>
  </si>
  <si>
    <t>PINE ISLAND 0551</t>
  </si>
  <si>
    <t xml:space="preserve">     MASON 0361</t>
  </si>
  <si>
    <t xml:space="preserve">     MURRAY 0171</t>
  </si>
  <si>
    <t xml:space="preserve">     ROGERS 0371</t>
  </si>
  <si>
    <t xml:space="preserve">     PICOLATA CROSSING 0521</t>
  </si>
  <si>
    <t xml:space="preserve">     PINE ISLAND 0551</t>
  </si>
  <si>
    <t>CROOKSHANK 0021</t>
  </si>
  <si>
    <t>ST AUGUSTINE 0181</t>
  </si>
  <si>
    <t>SCHOOL SRVC - VICTORY WITH HONORS 9616</t>
  </si>
  <si>
    <t>9636</t>
  </si>
  <si>
    <t xml:space="preserve">     KETTERLINUS 0091</t>
  </si>
  <si>
    <t xml:space="preserve"> FREEDOM CROSSING 0531</t>
  </si>
  <si>
    <t xml:space="preserve">     PONTE VEDRA 0492</t>
  </si>
  <si>
    <t>FRUIT COVE 0491</t>
  </si>
  <si>
    <t xml:space="preserve">     CROOKSHANK 0021</t>
  </si>
  <si>
    <t xml:space="preserve"> INNOVATION AND EQUITY STUDENT COLLEGE EXPERIENCE (9734)</t>
  </si>
  <si>
    <t>8076</t>
  </si>
  <si>
    <t>3373</t>
  </si>
  <si>
    <t>YOUTH MENTAL HEALTH AWARNESS</t>
  </si>
  <si>
    <t xml:space="preserve">  Intensive Reading Initiative Pilot 3373 (9636)</t>
  </si>
  <si>
    <t>INTENSIVE READING INITIATIVE PILOT YEAR 23</t>
  </si>
  <si>
    <t>JULINGTON 0241</t>
  </si>
  <si>
    <t>BEACHSIDE 0402</t>
  </si>
  <si>
    <t>INNOVATION AND EQUITY STUDENT COLLEGE EXPERIENCE 9734</t>
  </si>
  <si>
    <t>FACILITIES-SCHOOL CONCURRENCY App fees 9740</t>
  </si>
  <si>
    <t>Student College Experience</t>
  </si>
  <si>
    <t xml:space="preserve">     SOUTH WOODS 0461</t>
  </si>
  <si>
    <t xml:space="preserve">  Intensive Reading Initiative Pilot</t>
  </si>
  <si>
    <t>9999</t>
  </si>
  <si>
    <t>6200</t>
  </si>
  <si>
    <t>6400</t>
  </si>
  <si>
    <t>6100</t>
  </si>
  <si>
    <t>6300</t>
  </si>
  <si>
    <t>9638</t>
  </si>
  <si>
    <t>7900</t>
  </si>
  <si>
    <t>7300</t>
  </si>
  <si>
    <t>0531</t>
  </si>
  <si>
    <t>8100</t>
  </si>
  <si>
    <t>199</t>
  </si>
  <si>
    <t>PROFESSIONAL DEV CERT PROG 547</t>
  </si>
  <si>
    <t>DURBIN 0441</t>
  </si>
  <si>
    <t>HICKORY 0501</t>
  </si>
  <si>
    <t xml:space="preserve">  Professional Development Certification Program (9730.547)</t>
  </si>
  <si>
    <t xml:space="preserve">  Sale of Property Classified as Salvage</t>
  </si>
  <si>
    <t>7600</t>
  </si>
  <si>
    <t>Food Services</t>
  </si>
  <si>
    <t xml:space="preserve"> PICOLATA CROSSING 0521</t>
  </si>
  <si>
    <t>ST JOHNS TECH 0033</t>
  </si>
  <si>
    <t>FY23 OCT FTE 70%</t>
  </si>
  <si>
    <t>9730</t>
  </si>
  <si>
    <t>127</t>
  </si>
  <si>
    <t>Sale of Junk Appropriate to Transportation</t>
  </si>
  <si>
    <t>PALENCIA 0511</t>
  </si>
  <si>
    <t>Revenue to Appropriations</t>
  </si>
  <si>
    <t>REVENUE TO APPROPRIATIONS - Leth &amp; Sons Transportation</t>
  </si>
  <si>
    <t>GENERAL FUND</t>
  </si>
  <si>
    <t>3433</t>
  </si>
  <si>
    <t>128</t>
  </si>
  <si>
    <t>598</t>
  </si>
  <si>
    <t>Hurricane 2016 - FEMA</t>
  </si>
  <si>
    <t>Dept of Children and Families Adoption Incentive</t>
  </si>
  <si>
    <t xml:space="preserve">  Net Increase (Dec) in the Mrkt</t>
  </si>
  <si>
    <t xml:space="preserve">  Usage Fees-Rentals</t>
  </si>
  <si>
    <t xml:space="preserve">  Fingerprinting  </t>
  </si>
  <si>
    <t xml:space="preserve">  Fingerprinting Lunsford Act</t>
  </si>
  <si>
    <t>TIMBERLIN CRK 0451</t>
  </si>
  <si>
    <t xml:space="preserve">     MENENDEZ 0401</t>
  </si>
  <si>
    <t>Division of Vocational Rehabilitation - Third Party Cooperative Agreement, Revenue to Appropriations</t>
  </si>
  <si>
    <t>Total Transfers</t>
  </si>
  <si>
    <t xml:space="preserve">Total Local Sources </t>
  </si>
  <si>
    <t>TOTAL TRANSFERS</t>
  </si>
  <si>
    <t xml:space="preserve">TOTAL LOCAL SOURCES </t>
  </si>
  <si>
    <t>3724</t>
  </si>
  <si>
    <t>GASB 87 Lease</t>
  </si>
  <si>
    <t>Capital Lease Agreements</t>
  </si>
  <si>
    <t xml:space="preserve">  Capital Lease Agreements</t>
  </si>
  <si>
    <t>8083</t>
  </si>
  <si>
    <t>3316</t>
  </si>
  <si>
    <t>3020</t>
  </si>
  <si>
    <t>8081</t>
  </si>
  <si>
    <t>School Mapping Grant</t>
  </si>
  <si>
    <t>International Baccalaureate Bonus Program</t>
  </si>
  <si>
    <t xml:space="preserve">  Freedom Crossing-After School Day Care Fees</t>
  </si>
  <si>
    <t xml:space="preserve">  Freedom Crossing (0531.601)</t>
  </si>
  <si>
    <t>FREEDOM CROSSING EXTENDED DAY</t>
  </si>
  <si>
    <t xml:space="preserve">  Workforce Development - 3316</t>
  </si>
  <si>
    <t>Workforce Development Grant</t>
  </si>
  <si>
    <t>IB Bonus Program</t>
  </si>
  <si>
    <t xml:space="preserve">   IB Bonus Program - 3399 (9632 - 3020)</t>
  </si>
  <si>
    <t xml:space="preserve">  School Mapping  - 3399 (9635-8081) </t>
  </si>
  <si>
    <t>TROUT CREEK 0561</t>
  </si>
  <si>
    <t>LAKESIDE 0562</t>
  </si>
  <si>
    <t xml:space="preserve">   Trout Crk (0561)</t>
  </si>
  <si>
    <t>Recognition purchase</t>
  </si>
  <si>
    <t xml:space="preserve">  Youth Mental Health Awareness and Training - 3399 (9610-8075)</t>
  </si>
  <si>
    <t xml:space="preserve">     TROUT CREEK 0561</t>
  </si>
  <si>
    <t xml:space="preserve">  Lakeside Academy (0562)</t>
  </si>
  <si>
    <t xml:space="preserve">     LAKESIDE 0562</t>
  </si>
  <si>
    <t>9701</t>
  </si>
  <si>
    <t xml:space="preserve">   Early Childhood (9701.601) at FCTC</t>
  </si>
  <si>
    <t>Early Childhood at FCTC Extended Day</t>
  </si>
  <si>
    <t xml:space="preserve">  Early Childhood at FCTC -After School Day Care Fees</t>
  </si>
  <si>
    <t xml:space="preserve">  Transition (0061)</t>
  </si>
  <si>
    <t>SUMMER SCHOOL 539</t>
  </si>
  <si>
    <t>SJCSD BusinessPLUS</t>
  </si>
  <si>
    <t>GL5022: Budget Entry Search</t>
  </si>
  <si>
    <t>Batch ID</t>
  </si>
  <si>
    <t>Fund</t>
  </si>
  <si>
    <t>Functn</t>
  </si>
  <si>
    <t>Object</t>
  </si>
  <si>
    <t>Cost Center</t>
  </si>
  <si>
    <t>Program</t>
  </si>
  <si>
    <t>Capital Proj</t>
  </si>
  <si>
    <t>Year</t>
  </si>
  <si>
    <t>Effective Date</t>
  </si>
  <si>
    <t>Debit Amount</t>
  </si>
  <si>
    <t>Credit Amount</t>
  </si>
  <si>
    <t>Description</t>
  </si>
  <si>
    <t>Entered Date</t>
  </si>
  <si>
    <t>Reference</t>
  </si>
  <si>
    <t>Job Number</t>
  </si>
  <si>
    <t>Prep ID</t>
  </si>
  <si>
    <t>100</t>
  </si>
  <si>
    <t>672</t>
  </si>
  <si>
    <t>00</t>
  </si>
  <si>
    <t>E008380</t>
  </si>
  <si>
    <t>682</t>
  </si>
  <si>
    <t>0552</t>
  </si>
  <si>
    <t>0521</t>
  </si>
  <si>
    <t>BSI</t>
  </si>
  <si>
    <t>790</t>
  </si>
  <si>
    <t>369</t>
  </si>
  <si>
    <t>5900</t>
  </si>
  <si>
    <t>330</t>
  </si>
  <si>
    <t>5300</t>
  </si>
  <si>
    <t>730</t>
  </si>
  <si>
    <t>5100</t>
  </si>
  <si>
    <t>390</t>
  </si>
  <si>
    <t>0492</t>
  </si>
  <si>
    <t>450</t>
  </si>
  <si>
    <t>200</t>
  </si>
  <si>
    <t>150</t>
  </si>
  <si>
    <t>649</t>
  </si>
  <si>
    <t>642</t>
  </si>
  <si>
    <t>0401</t>
  </si>
  <si>
    <t>moving money for purchase</t>
  </si>
  <si>
    <t>0181</t>
  </si>
  <si>
    <t>359</t>
  </si>
  <si>
    <t>0402</t>
  </si>
  <si>
    <t>610</t>
  </si>
  <si>
    <t>641</t>
  </si>
  <si>
    <t>519</t>
  </si>
  <si>
    <t>643</t>
  </si>
  <si>
    <t>460</t>
  </si>
  <si>
    <t>350</t>
  </si>
  <si>
    <t>0311</t>
  </si>
  <si>
    <t>108</t>
  </si>
  <si>
    <t>399</t>
  </si>
  <si>
    <t>102</t>
  </si>
  <si>
    <t>644</t>
  </si>
  <si>
    <t>0171</t>
  </si>
  <si>
    <t>5200</t>
  </si>
  <si>
    <t>9610</t>
  </si>
  <si>
    <t>0251</t>
  </si>
  <si>
    <t>104</t>
  </si>
  <si>
    <t>750</t>
  </si>
  <si>
    <t>0561</t>
  </si>
  <si>
    <t>0493</t>
  </si>
  <si>
    <t>0491</t>
  </si>
  <si>
    <t>373</t>
  </si>
  <si>
    <t>cover negatives</t>
  </si>
  <si>
    <t>0511</t>
  </si>
  <si>
    <t>0371</t>
  </si>
  <si>
    <t>0551</t>
  </si>
  <si>
    <t>360</t>
  </si>
  <si>
    <t>E003141</t>
  </si>
  <si>
    <t>0201</t>
  </si>
  <si>
    <t>105</t>
  </si>
  <si>
    <t>0562</t>
  </si>
  <si>
    <t>0411</t>
  </si>
  <si>
    <t>Pcard</t>
  </si>
  <si>
    <t>0033</t>
  </si>
  <si>
    <t>0061</t>
  </si>
  <si>
    <t>0032</t>
  </si>
  <si>
    <t>5500</t>
  </si>
  <si>
    <t>3440</t>
  </si>
  <si>
    <t>751</t>
  </si>
  <si>
    <t>3425</t>
  </si>
  <si>
    <t>9616</t>
  </si>
  <si>
    <t>0073</t>
  </si>
  <si>
    <t>SCHOOL RECOGNITION</t>
  </si>
  <si>
    <t xml:space="preserve">     FREEDOM CROSSING 0531</t>
  </si>
  <si>
    <t>SEBASTIAN 0301</t>
  </si>
  <si>
    <t>Supplies</t>
  </si>
  <si>
    <t>9703</t>
  </si>
  <si>
    <t>531</t>
  </si>
  <si>
    <t xml:space="preserve">  Staff Development  (9730.199)</t>
  </si>
  <si>
    <t>143</t>
  </si>
  <si>
    <t>548</t>
  </si>
  <si>
    <t>8085</t>
  </si>
  <si>
    <t>School Readiness</t>
  </si>
  <si>
    <t xml:space="preserve">  District Threat Management Coordinators Grant</t>
  </si>
  <si>
    <t>Hurricane Ian</t>
  </si>
  <si>
    <t xml:space="preserve"> ST JOHNS TECH  </t>
  </si>
  <si>
    <t>District Threat Coordinator Grant - 3399 (9616-8085)</t>
  </si>
  <si>
    <t>District Threat Coordinator</t>
  </si>
  <si>
    <t xml:space="preserve">  HURRICANE IAN</t>
  </si>
  <si>
    <t xml:space="preserve">     Early Childhood 9701  3473</t>
  </si>
  <si>
    <t xml:space="preserve">     TIMBERLIN CRK ON-SITE 3471 602</t>
  </si>
  <si>
    <t xml:space="preserve"> Early Childhood Afterschool School Readiness</t>
  </si>
  <si>
    <t xml:space="preserve"> Timberlin On-Site Day Care School Readiness</t>
  </si>
  <si>
    <t>3372</t>
  </si>
  <si>
    <t xml:space="preserve">School Readiness </t>
  </si>
  <si>
    <t xml:space="preserve">     EARLY CHILDHOOD School Readiness 3372 601</t>
  </si>
  <si>
    <t xml:space="preserve">     TIMBERLIN School Readiness  3372 602</t>
  </si>
  <si>
    <t>Grand Total</t>
  </si>
  <si>
    <t>ROGERS 0371</t>
  </si>
  <si>
    <t xml:space="preserve">  Lakeside  (0562)</t>
  </si>
  <si>
    <t xml:space="preserve">  Trout Creek (0561)</t>
  </si>
  <si>
    <t>Target Program 134</t>
  </si>
  <si>
    <t>550</t>
  </si>
  <si>
    <t>Beverage Contract 534</t>
  </si>
  <si>
    <t>0571</t>
  </si>
  <si>
    <t>9632</t>
  </si>
  <si>
    <t>9637</t>
  </si>
  <si>
    <t>fund benefits</t>
  </si>
  <si>
    <t>fund salaries</t>
  </si>
  <si>
    <t>Hurricane Nicole</t>
  </si>
  <si>
    <t xml:space="preserve">  Early Childhood VPK Parent Payment</t>
  </si>
  <si>
    <t>Parent Paid</t>
  </si>
  <si>
    <t>DISTRICT  3371 806</t>
  </si>
  <si>
    <t>Hurricane Ian 548, Nicole 550, Milton 556</t>
  </si>
  <si>
    <t xml:space="preserve">  Hurricane Nicole 550</t>
  </si>
  <si>
    <t xml:space="preserve">     Parent Paid VPK 3471 806</t>
  </si>
  <si>
    <t>Certificate of Endorsement</t>
  </si>
  <si>
    <t>8086</t>
  </si>
  <si>
    <t xml:space="preserve">  VPK Summer Bridge</t>
  </si>
  <si>
    <t>IT-STUDENT DEVICE INSURANCE 138</t>
  </si>
  <si>
    <t>IT-EMPLOYEE DEVICE INSURANCE 140</t>
  </si>
  <si>
    <t>TASK of St. Johns</t>
  </si>
  <si>
    <t>Participation</t>
  </si>
  <si>
    <t>Damaged Device</t>
  </si>
  <si>
    <t xml:space="preserve">  Early Childhood Afterschool School Readiness 3372 (9701)</t>
  </si>
  <si>
    <t>Summer Bridge</t>
  </si>
  <si>
    <t xml:space="preserve"> Lakeside (0562)</t>
  </si>
  <si>
    <t xml:space="preserve">  HURRICANE NICOLE</t>
  </si>
  <si>
    <t xml:space="preserve">  Workforce Development Capitalization Grant</t>
  </si>
  <si>
    <t>8087</t>
  </si>
  <si>
    <t>Transfer to Cover Negatives</t>
  </si>
  <si>
    <t>transfer for negative</t>
  </si>
  <si>
    <t xml:space="preserve">  Early Childhood Summer VPK Parent Payment</t>
  </si>
  <si>
    <t xml:space="preserve">     Parent Paid Summer VPK 3471 809</t>
  </si>
  <si>
    <t xml:space="preserve">  Ketterlinus VPK Parent Payment</t>
  </si>
  <si>
    <t>Parent Paid Summer VPK 9707.809</t>
  </si>
  <si>
    <t>Parent Paid VPK 9701.806</t>
  </si>
  <si>
    <t xml:space="preserve"> Parent Paid Stand Alone VPK Ketterlinus 0091.807</t>
  </si>
  <si>
    <t xml:space="preserve">     Parent Paid Stand Alone Ketterlinus VPK 3471 807</t>
  </si>
  <si>
    <t xml:space="preserve">  Lakeside Academy-After School Day Care Fees</t>
  </si>
  <si>
    <t xml:space="preserve">   Lakeside Academy (0562.601)</t>
  </si>
  <si>
    <t>LAKESIDE EXTENDED DAY</t>
  </si>
  <si>
    <t>GUIDANCE &amp; CHOICE COLLEGE NIGHT 9631  135</t>
  </si>
  <si>
    <t xml:space="preserve">  Computer Science Certification - 3399 (9638-3017)</t>
  </si>
  <si>
    <t xml:space="preserve">  Computer Science Teacher Bonuses  - 3399 (9638-3018)</t>
  </si>
  <si>
    <t xml:space="preserve">  Erate Program 509</t>
  </si>
  <si>
    <t>Summer ESE 802</t>
  </si>
  <si>
    <t>MOVEMENT: Clear Negatives</t>
  </si>
  <si>
    <t>MOVEMENT: GASB 87 Lease; Clear Negatives</t>
  </si>
  <si>
    <t>FUND BALANCE July 1, 2025</t>
  </si>
  <si>
    <t>ORIGINAL BUDGET      (JULY 1, 2025)</t>
  </si>
  <si>
    <t xml:space="preserve">  Sales Tax Distribution</t>
  </si>
  <si>
    <t>Gift of Dance</t>
  </si>
  <si>
    <t>8088</t>
  </si>
  <si>
    <t>386</t>
  </si>
  <si>
    <t>3414</t>
  </si>
  <si>
    <t xml:space="preserve">  District Voted Additional Operating Tax</t>
  </si>
  <si>
    <t xml:space="preserve">  Treaty Oaks Academy Charter School Admin Fees</t>
  </si>
  <si>
    <t>FUND BALANCE JUNE 30, 2026</t>
  </si>
  <si>
    <t>ORIGINAL BUDGET  (July 1, 2025)</t>
  </si>
  <si>
    <t>FY25 General fund grant carryforward (revenue received for 8083 Workforce Development Grant $298,813.75, VPK Summer Bridge 8086 $2.899.66)</t>
  </si>
  <si>
    <t>MEDICAID 504</t>
  </si>
  <si>
    <t xml:space="preserve">     CUNNINGHAM ON-SITE 3471 602</t>
  </si>
  <si>
    <t>CUNNINGHAM  807</t>
  </si>
  <si>
    <t>KETTERLINUS 807</t>
  </si>
  <si>
    <t>SOUTH WOODS 0461</t>
  </si>
  <si>
    <t>SUMMER 809</t>
  </si>
  <si>
    <t xml:space="preserve">  Summer Bridge - 3399 (8086)</t>
  </si>
  <si>
    <t>Dropped Course</t>
  </si>
  <si>
    <t xml:space="preserve">  Student Outcomes in Math</t>
  </si>
  <si>
    <t xml:space="preserve">  School Safety Specialist Training</t>
  </si>
  <si>
    <t>Create a Cook</t>
  </si>
  <si>
    <t>Drama Kids</t>
  </si>
  <si>
    <t>Athletics</t>
  </si>
  <si>
    <t>Substitutes</t>
  </si>
  <si>
    <t>3022</t>
  </si>
  <si>
    <t>Carryforward from 24-25</t>
  </si>
  <si>
    <t xml:space="preserve">  FLORIDA TUTOR ADVANTAGE UF</t>
  </si>
  <si>
    <t>Fl Tutor Advantage UF - 3299</t>
  </si>
  <si>
    <t>Florida Tutor Advantage UF</t>
  </si>
  <si>
    <t>Regeneration</t>
  </si>
  <si>
    <t>ICCE 108, 815-844</t>
  </si>
  <si>
    <t>Preserve and Enhance Educational Programs 563</t>
  </si>
  <si>
    <t xml:space="preserve">    IB BONUS PROGRAM</t>
  </si>
  <si>
    <t>Student Support Services</t>
  </si>
  <si>
    <t>Instruction-Related Technology</t>
  </si>
  <si>
    <t>Chess</t>
  </si>
  <si>
    <t>Soccer Shots</t>
  </si>
  <si>
    <t>Martial Arts</t>
  </si>
  <si>
    <t>Tiger Sparrow</t>
  </si>
  <si>
    <t>Creative Kids</t>
  </si>
  <si>
    <t>cover p-card expenses</t>
  </si>
  <si>
    <t>Transfer to cover PO</t>
  </si>
  <si>
    <t xml:space="preserve">     Transition/ EHC 0061</t>
  </si>
  <si>
    <t xml:space="preserve">     HALLOWES COVE 0571</t>
  </si>
  <si>
    <t xml:space="preserve">  Hallowes Cove (0571)</t>
  </si>
  <si>
    <t>Fingerprinting Program 127</t>
  </si>
  <si>
    <t>YOUTH MENTAL HEALTH AWARENESS YEAR 26</t>
  </si>
  <si>
    <t xml:space="preserve">  Timberlin Creek On-Site Daycare School Readiness</t>
  </si>
  <si>
    <t>Costing Line Adjustment</t>
  </si>
  <si>
    <t>20</t>
  </si>
  <si>
    <t>19</t>
  </si>
  <si>
    <t>Close School Safety Specialist Training</t>
  </si>
  <si>
    <t xml:space="preserve">  Revenue to Appropriations</t>
  </si>
  <si>
    <t>Correct RSVP revenue code 3495 to 3440</t>
  </si>
  <si>
    <t>Cover Negatives</t>
  </si>
  <si>
    <t>Purchase transfer</t>
  </si>
  <si>
    <t>Cover P-Card Purchases</t>
  </si>
  <si>
    <t>692</t>
  </si>
  <si>
    <t>107</t>
  </si>
  <si>
    <t>Gather Church</t>
  </si>
  <si>
    <t>TRANSITION</t>
  </si>
  <si>
    <t>Robotics</t>
  </si>
  <si>
    <t>ON-SITE DAY CARE 602</t>
  </si>
  <si>
    <t>801</t>
  </si>
  <si>
    <t>110</t>
  </si>
  <si>
    <t>103</t>
  </si>
  <si>
    <t>9740</t>
  </si>
  <si>
    <t>9751</t>
  </si>
  <si>
    <t>23</t>
  </si>
  <si>
    <t>831</t>
  </si>
  <si>
    <t>100 Salaries</t>
  </si>
  <si>
    <t>200 Benefits</t>
  </si>
  <si>
    <t>400 Energy Services</t>
  </si>
  <si>
    <t>600 Capital Outlay</t>
  </si>
  <si>
    <t>700 Other</t>
  </si>
  <si>
    <t>General Fund</t>
  </si>
  <si>
    <t>Champion Chu</t>
  </si>
  <si>
    <t>Club Scientific</t>
  </si>
  <si>
    <t>Axis Church</t>
  </si>
  <si>
    <t>Kindred Church</t>
  </si>
  <si>
    <t>Pneuma Life</t>
  </si>
  <si>
    <t>Tennis</t>
  </si>
  <si>
    <t>KidzArt</t>
  </si>
  <si>
    <t>Legacy House</t>
  </si>
  <si>
    <t>420</t>
  </si>
  <si>
    <t>8090</t>
  </si>
  <si>
    <t>Cover negative lines</t>
  </si>
  <si>
    <t>To cover negatives</t>
  </si>
  <si>
    <t>Fund Line</t>
  </si>
  <si>
    <t>to cover purchase</t>
  </si>
  <si>
    <t>To cover purchases</t>
  </si>
  <si>
    <t>Moving money to cover negative</t>
  </si>
  <si>
    <t>P-Card Transactions</t>
  </si>
  <si>
    <t>fund purchase request</t>
  </si>
  <si>
    <t xml:space="preserve">  School District ESE Evaluation Program Grant</t>
  </si>
  <si>
    <t>COMPUTER SCIENCE CERTIFICATION 3017 26</t>
  </si>
  <si>
    <t>School District ESE Evaluation Program</t>
  </si>
  <si>
    <t xml:space="preserve">  Lakeside (0562)</t>
  </si>
  <si>
    <t>COMPUTER SCIENCE CERTIFICATION GRANT YEAR 26</t>
  </si>
  <si>
    <t xml:space="preserve">  School District ESE Evaluation Program - 3399 (8090)</t>
  </si>
  <si>
    <t>School District ESE Eval Program</t>
  </si>
  <si>
    <t>Lost Damaged Textbooks</t>
  </si>
  <si>
    <t>Professional Development Cert Program 547</t>
  </si>
  <si>
    <t>7004</t>
  </si>
  <si>
    <t>9620</t>
  </si>
  <si>
    <t>0572</t>
  </si>
  <si>
    <t>24</t>
  </si>
  <si>
    <t>9810</t>
  </si>
  <si>
    <t>9722</t>
  </si>
  <si>
    <t>Materials</t>
  </si>
  <si>
    <t>Church on the Rock</t>
  </si>
  <si>
    <t>Cover Negative</t>
  </si>
  <si>
    <t>TCHS CAPE Funds Transfer</t>
  </si>
  <si>
    <t>Classroom purchase</t>
  </si>
  <si>
    <t>To cover funds for purchasing</t>
  </si>
  <si>
    <t>transfer</t>
  </si>
  <si>
    <t>INCREASE CAPITAL TRANSFER</t>
  </si>
  <si>
    <t>supplies</t>
  </si>
  <si>
    <t>Travel</t>
  </si>
  <si>
    <t>REVENUE TO APPROPRIATIONS - program 504 Medicaid</t>
  </si>
  <si>
    <t>3rd Calc Adjustment</t>
  </si>
  <si>
    <t>Referendum Salary Benefit 562 and 563</t>
  </si>
  <si>
    <t>26</t>
  </si>
  <si>
    <t>820</t>
  </si>
  <si>
    <t>547</t>
  </si>
  <si>
    <t>841</t>
  </si>
  <si>
    <t>ChurchEleven22</t>
  </si>
  <si>
    <t>Jax Life Church</t>
  </si>
  <si>
    <t>Church</t>
  </si>
  <si>
    <t>Art Supplies</t>
  </si>
  <si>
    <t>PCard</t>
  </si>
  <si>
    <t>3479</t>
  </si>
  <si>
    <t>Cost Center Adjustment</t>
  </si>
  <si>
    <t>To clear negative lines</t>
  </si>
  <si>
    <t>To cover P card charges</t>
  </si>
  <si>
    <t>cover overages</t>
  </si>
  <si>
    <t>Clearing Negatives</t>
  </si>
  <si>
    <t>PVHS CAPE Funds Transfer</t>
  </si>
  <si>
    <t>Kiln Repair</t>
  </si>
  <si>
    <t>516</t>
  </si>
  <si>
    <t>Village Alpha</t>
  </si>
  <si>
    <t>District Threat Mgmt Coordinator</t>
  </si>
  <si>
    <t>HALLOWES COVE 0571</t>
  </si>
  <si>
    <t>STAFF DEVELOPMENT/PROFESSIONAL DEV 9640</t>
  </si>
  <si>
    <t>Transportation Incentive</t>
  </si>
  <si>
    <t>Stand Alone VPK 807</t>
  </si>
  <si>
    <t>812</t>
  </si>
  <si>
    <t>7730</t>
  </si>
  <si>
    <t>117</t>
  </si>
  <si>
    <t>563</t>
  </si>
  <si>
    <t>27</t>
  </si>
  <si>
    <t>834</t>
  </si>
  <si>
    <t>832</t>
  </si>
  <si>
    <t>825</t>
  </si>
  <si>
    <t>817</t>
  </si>
  <si>
    <t>25</t>
  </si>
  <si>
    <t>111</t>
  </si>
  <si>
    <t>804</t>
  </si>
  <si>
    <t>9731</t>
  </si>
  <si>
    <t>9631</t>
  </si>
  <si>
    <t>9635</t>
  </si>
  <si>
    <t>18</t>
  </si>
  <si>
    <t>802</t>
  </si>
  <si>
    <t>17</t>
  </si>
  <si>
    <t>112</t>
  </si>
  <si>
    <t>by Func Obj</t>
  </si>
  <si>
    <t>5/4/2026</t>
  </si>
  <si>
    <t>5/1/2026</t>
  </si>
  <si>
    <t>Village Ext Day</t>
  </si>
  <si>
    <t>The Table</t>
  </si>
  <si>
    <t>Blue Chip Elite</t>
  </si>
  <si>
    <t>Level Up Improv</t>
  </si>
  <si>
    <t>Champion Ch</t>
  </si>
  <si>
    <t>The Silver Note</t>
  </si>
  <si>
    <t>OM Studios</t>
  </si>
  <si>
    <t>Parking Lot</t>
  </si>
  <si>
    <t>Odyssey Mind</t>
  </si>
  <si>
    <t>Athletics Pcard</t>
  </si>
  <si>
    <t>Safety Patrol</t>
  </si>
  <si>
    <t>648</t>
  </si>
  <si>
    <t>622</t>
  </si>
  <si>
    <t>move money to cover punch out</t>
  </si>
  <si>
    <t>Cover Pcard purchases</t>
  </si>
  <si>
    <t>Funds to cover PO</t>
  </si>
  <si>
    <t>cover neg</t>
  </si>
  <si>
    <t>correct transfer</t>
  </si>
  <si>
    <t>COVER SHORTAGE</t>
  </si>
  <si>
    <t>fund pcard activity</t>
  </si>
  <si>
    <t>Cover negatives</t>
  </si>
  <si>
    <t>PCard coverage Apr 2026</t>
  </si>
  <si>
    <t>cover negative balance</t>
  </si>
  <si>
    <t>Transfer to negs</t>
  </si>
  <si>
    <t>To cover P-Cards</t>
  </si>
  <si>
    <t>Cleaning up negative lines</t>
  </si>
  <si>
    <t>Clean up</t>
  </si>
  <si>
    <t>covering negatives/ low balanc</t>
  </si>
  <si>
    <t>covering negatives/ low</t>
  </si>
  <si>
    <t>8100 to 7900 per A. Snodgrass</t>
  </si>
  <si>
    <t>Maintenance-April PCard</t>
  </si>
  <si>
    <t>PCard Purchases - Maintenance</t>
  </si>
  <si>
    <t>cover pcard neg</t>
  </si>
  <si>
    <t>transfer to cover negatives</t>
  </si>
  <si>
    <t>560</t>
  </si>
  <si>
    <t>To cover negative balance</t>
  </si>
  <si>
    <t>cover pcard expenses</t>
  </si>
  <si>
    <t>cover PO</t>
  </si>
  <si>
    <t>To fund local travel</t>
  </si>
  <si>
    <t>office chair</t>
  </si>
  <si>
    <t>Pay invoice</t>
  </si>
  <si>
    <t>Late Entry Fees</t>
  </si>
  <si>
    <t>519 to 510</t>
  </si>
  <si>
    <t>Cover Pcard Purchase</t>
  </si>
  <si>
    <t>Row Labels</t>
  </si>
  <si>
    <t>COMPUTER SCIENCE BONUSES 3018 26</t>
  </si>
  <si>
    <t>COMPUTER SCIENCE BONUSES GRANT YEAR 26</t>
  </si>
  <si>
    <t xml:space="preserve">  Hallows Cove ( 0571)</t>
  </si>
  <si>
    <t>pcard</t>
  </si>
  <si>
    <t>Column Labels</t>
  </si>
  <si>
    <t>DUAL ENROLLMENT 109</t>
  </si>
  <si>
    <t>Summer Guidance 111</t>
  </si>
  <si>
    <t>From 5/1/2026 to 5/31/2026</t>
  </si>
  <si>
    <t>Net</t>
  </si>
  <si>
    <t>BU066028</t>
  </si>
  <si>
    <t>5/5/2026</t>
  </si>
  <si>
    <t>Clinic purchase</t>
  </si>
  <si>
    <t>6730319</t>
  </si>
  <si>
    <t>BU066084</t>
  </si>
  <si>
    <t>6722862</t>
  </si>
  <si>
    <t>BU066093</t>
  </si>
  <si>
    <t>5/11/2026</t>
  </si>
  <si>
    <t>Otoscope</t>
  </si>
  <si>
    <t>6741572</t>
  </si>
  <si>
    <t>BU066094</t>
  </si>
  <si>
    <t>6721938</t>
  </si>
  <si>
    <t>BU066095</t>
  </si>
  <si>
    <t>6721941</t>
  </si>
  <si>
    <t>BU066096</t>
  </si>
  <si>
    <t>6721937</t>
  </si>
  <si>
    <t>BU066100</t>
  </si>
  <si>
    <t>6722988</t>
  </si>
  <si>
    <t>BU066101</t>
  </si>
  <si>
    <t>Move to maintenance</t>
  </si>
  <si>
    <t>6722990</t>
  </si>
  <si>
    <t>BU066102</t>
  </si>
  <si>
    <t>6723010</t>
  </si>
  <si>
    <t>BU066105</t>
  </si>
  <si>
    <t>monitor stands</t>
  </si>
  <si>
    <t>6725035</t>
  </si>
  <si>
    <t>BU066106</t>
  </si>
  <si>
    <t>april pcard purchases</t>
  </si>
  <si>
    <t>6725596</t>
  </si>
  <si>
    <t>BU066110</t>
  </si>
  <si>
    <t>6726097</t>
  </si>
  <si>
    <t>BU066111</t>
  </si>
  <si>
    <t>Move funds from 390</t>
  </si>
  <si>
    <t>6726251</t>
  </si>
  <si>
    <t>Move funds to 330</t>
  </si>
  <si>
    <t>BU066112</t>
  </si>
  <si>
    <t>Maintenance May 2026</t>
  </si>
  <si>
    <t>6726317</t>
  </si>
  <si>
    <t>BU066113</t>
  </si>
  <si>
    <t>Transfer for printer</t>
  </si>
  <si>
    <t>6726321</t>
  </si>
  <si>
    <t>BU066114</t>
  </si>
  <si>
    <t>library books</t>
  </si>
  <si>
    <t>6726312</t>
  </si>
  <si>
    <t>BU066115</t>
  </si>
  <si>
    <t>Filter Replacement</t>
  </si>
  <si>
    <t>6726795</t>
  </si>
  <si>
    <t>BU066116</t>
  </si>
  <si>
    <t>6726794</t>
  </si>
  <si>
    <t>BU066117</t>
  </si>
  <si>
    <t>6726797</t>
  </si>
  <si>
    <t>BU066118</t>
  </si>
  <si>
    <t>fund books</t>
  </si>
  <si>
    <t>6727082</t>
  </si>
  <si>
    <t>6727066</t>
  </si>
  <si>
    <t>fund postage</t>
  </si>
  <si>
    <t>fund diesel</t>
  </si>
  <si>
    <t>fund repairs/maintenance</t>
  </si>
  <si>
    <t>fund other purchased svc</t>
  </si>
  <si>
    <t>fund non cap computer hardware</t>
  </si>
  <si>
    <t>BU066119</t>
  </si>
  <si>
    <t>6727536</t>
  </si>
  <si>
    <t>BU066120</t>
  </si>
  <si>
    <t>lockable storage cabinet</t>
  </si>
  <si>
    <t>6727532</t>
  </si>
  <si>
    <t>BU066121</t>
  </si>
  <si>
    <t>workbench</t>
  </si>
  <si>
    <t>6727535</t>
  </si>
  <si>
    <t>BU066122</t>
  </si>
  <si>
    <t>6727537</t>
  </si>
  <si>
    <t>BU066123</t>
  </si>
  <si>
    <t>Trans to 369</t>
  </si>
  <si>
    <t>6727587</t>
  </si>
  <si>
    <t>BU066124</t>
  </si>
  <si>
    <t>Trans to 644</t>
  </si>
  <si>
    <t>6727950</t>
  </si>
  <si>
    <t>BU066125</t>
  </si>
  <si>
    <t>5/6/2026</t>
  </si>
  <si>
    <t>LIbrary Books</t>
  </si>
  <si>
    <t>6732170</t>
  </si>
  <si>
    <t>Library books</t>
  </si>
  <si>
    <t>Library Book</t>
  </si>
  <si>
    <t>BU066126</t>
  </si>
  <si>
    <t>IB travel</t>
  </si>
  <si>
    <t>6727953</t>
  </si>
  <si>
    <t>BU066128</t>
  </si>
  <si>
    <t>6728670</t>
  </si>
  <si>
    <t>BU066130</t>
  </si>
  <si>
    <t>transfer to cover PO</t>
  </si>
  <si>
    <t>6728676</t>
  </si>
  <si>
    <t>BU066131</t>
  </si>
  <si>
    <t>6728674</t>
  </si>
  <si>
    <t>BU066132</t>
  </si>
  <si>
    <t>SJRSC invoice 9624</t>
  </si>
  <si>
    <t>6728600</t>
  </si>
  <si>
    <t>540</t>
  </si>
  <si>
    <t>BU066134</t>
  </si>
  <si>
    <t>labor</t>
  </si>
  <si>
    <t>6728880</t>
  </si>
  <si>
    <t>BU066135</t>
  </si>
  <si>
    <t>PE pavilion audio amplifier</t>
  </si>
  <si>
    <t>6728881</t>
  </si>
  <si>
    <t>BU066136</t>
  </si>
  <si>
    <t>plumbing labor</t>
  </si>
  <si>
    <t>6729113</t>
  </si>
  <si>
    <t>BU066137</t>
  </si>
  <si>
    <t>diagnostic labor</t>
  </si>
  <si>
    <t>6729112</t>
  </si>
  <si>
    <t>BU066138</t>
  </si>
  <si>
    <t>cover pcard</t>
  </si>
  <si>
    <t>6729611</t>
  </si>
  <si>
    <t>BU066139</t>
  </si>
  <si>
    <t>6729651</t>
  </si>
  <si>
    <t>BU066140</t>
  </si>
  <si>
    <t>6729597</t>
  </si>
  <si>
    <t>BU066141</t>
  </si>
  <si>
    <t>6729650</t>
  </si>
  <si>
    <t>BU066142</t>
  </si>
  <si>
    <t>6729649</t>
  </si>
  <si>
    <t>BU066145</t>
  </si>
  <si>
    <t>to cover negatives</t>
  </si>
  <si>
    <t>6730076</t>
  </si>
  <si>
    <t>BU066146</t>
  </si>
  <si>
    <t>6730077</t>
  </si>
  <si>
    <t>BU066147</t>
  </si>
  <si>
    <t>6730078</t>
  </si>
  <si>
    <t>BU066148</t>
  </si>
  <si>
    <t>6729869</t>
  </si>
  <si>
    <t>BU066150</t>
  </si>
  <si>
    <t>6730651</t>
  </si>
  <si>
    <t>BU066152</t>
  </si>
  <si>
    <t>6731353</t>
  </si>
  <si>
    <t>BU066153</t>
  </si>
  <si>
    <t>6731354</t>
  </si>
  <si>
    <t>BU066154</t>
  </si>
  <si>
    <t>6731722</t>
  </si>
  <si>
    <t>BU066155</t>
  </si>
  <si>
    <t>6731719</t>
  </si>
  <si>
    <t>BU066156</t>
  </si>
  <si>
    <t>6732196</t>
  </si>
  <si>
    <t>BU066157</t>
  </si>
  <si>
    <t>6732197</t>
  </si>
  <si>
    <t>BU066158</t>
  </si>
  <si>
    <t>CTE Office Operating Transfer</t>
  </si>
  <si>
    <t>6732200</t>
  </si>
  <si>
    <t>BU066160</t>
  </si>
  <si>
    <t>5/7/2026</t>
  </si>
  <si>
    <t>6734044</t>
  </si>
  <si>
    <t>BU066161</t>
  </si>
  <si>
    <t>6733433</t>
  </si>
  <si>
    <t>BU066162</t>
  </si>
  <si>
    <t>6733482</t>
  </si>
  <si>
    <t>BU066163</t>
  </si>
  <si>
    <t>PCard Purchases - Media</t>
  </si>
  <si>
    <t>6733484</t>
  </si>
  <si>
    <t>BU066164</t>
  </si>
  <si>
    <t>6733435</t>
  </si>
  <si>
    <t>BU066165</t>
  </si>
  <si>
    <t>Cover for upcoming invoices</t>
  </si>
  <si>
    <t>6733574</t>
  </si>
  <si>
    <t>BU066166</t>
  </si>
  <si>
    <t>Transfer from 6300 to 6400</t>
  </si>
  <si>
    <t>6733442</t>
  </si>
  <si>
    <t>BU066167</t>
  </si>
  <si>
    <t>6733483</t>
  </si>
  <si>
    <t>BU066168</t>
  </si>
  <si>
    <t>Local Travel</t>
  </si>
  <si>
    <t>6733479</t>
  </si>
  <si>
    <t>BU066169</t>
  </si>
  <si>
    <t>6733487</t>
  </si>
  <si>
    <t>BU066173</t>
  </si>
  <si>
    <t>Barcode Reader</t>
  </si>
  <si>
    <t>6734265</t>
  </si>
  <si>
    <t>BU066175</t>
  </si>
  <si>
    <t>9741</t>
  </si>
  <si>
    <t>Cover Transp. Chargebacks</t>
  </si>
  <si>
    <t>6734708</t>
  </si>
  <si>
    <t>BU066176</t>
  </si>
  <si>
    <t>6735221</t>
  </si>
  <si>
    <t>BU066183</t>
  </si>
  <si>
    <t>6735839</t>
  </si>
  <si>
    <t>BU066184</t>
  </si>
  <si>
    <t>6736583</t>
  </si>
  <si>
    <t>BU066185</t>
  </si>
  <si>
    <t>6735986</t>
  </si>
  <si>
    <t>BU066187</t>
  </si>
  <si>
    <t>move monies comp hardware</t>
  </si>
  <si>
    <t>6736590</t>
  </si>
  <si>
    <t>BU066189</t>
  </si>
  <si>
    <t>529</t>
  </si>
  <si>
    <t>Cover Amazon Purchase</t>
  </si>
  <si>
    <t>6736418</t>
  </si>
  <si>
    <t>BU066190</t>
  </si>
  <si>
    <t>Replacement laptop screens</t>
  </si>
  <si>
    <t>6736877</t>
  </si>
  <si>
    <t>BU066192</t>
  </si>
  <si>
    <t>Purchasing Transfer 5-26</t>
  </si>
  <si>
    <t>6736879</t>
  </si>
  <si>
    <t>BU066195</t>
  </si>
  <si>
    <t>Cover negative, screen replace</t>
  </si>
  <si>
    <t>6737115</t>
  </si>
  <si>
    <t>BU066196</t>
  </si>
  <si>
    <t>6737116</t>
  </si>
  <si>
    <t>BU066198</t>
  </si>
  <si>
    <t>5/8/2026</t>
  </si>
  <si>
    <t>Maintenance  purchase</t>
  </si>
  <si>
    <t>6737684</t>
  </si>
  <si>
    <t>BU066201</t>
  </si>
  <si>
    <t>6737947</t>
  </si>
  <si>
    <t>BU066202</t>
  </si>
  <si>
    <t>6738138</t>
  </si>
  <si>
    <t>BU066203</t>
  </si>
  <si>
    <t>Purchase Laptop Screens</t>
  </si>
  <si>
    <t>6738553</t>
  </si>
  <si>
    <t>BU066206</t>
  </si>
  <si>
    <t>6739055</t>
  </si>
  <si>
    <t>BU066207</t>
  </si>
  <si>
    <t>6740953</t>
  </si>
  <si>
    <t>BU066210</t>
  </si>
  <si>
    <t>6740565</t>
  </si>
  <si>
    <t>BU066211</t>
  </si>
  <si>
    <t>to fund textbooks</t>
  </si>
  <si>
    <t>6743532</t>
  </si>
  <si>
    <t>BU066213</t>
  </si>
  <si>
    <t>6740957</t>
  </si>
  <si>
    <t>BU066214</t>
  </si>
  <si>
    <t>9062</t>
  </si>
  <si>
    <t>Transfer from 390 to 510</t>
  </si>
  <si>
    <t>6740956</t>
  </si>
  <si>
    <t>BU066216</t>
  </si>
  <si>
    <t>6741222</t>
  </si>
  <si>
    <t>BU066217</t>
  </si>
  <si>
    <t>transfer for laptop cart</t>
  </si>
  <si>
    <t>6741477</t>
  </si>
  <si>
    <t>BU066219</t>
  </si>
  <si>
    <t>AICE Exam Shipping</t>
  </si>
  <si>
    <t>6741482</t>
  </si>
  <si>
    <t>BU066220</t>
  </si>
  <si>
    <t>6741573</t>
  </si>
  <si>
    <t>BU066221</t>
  </si>
  <si>
    <t>6742222</t>
  </si>
  <si>
    <t>BU066222</t>
  </si>
  <si>
    <t>cume folder purchase</t>
  </si>
  <si>
    <t>6742225</t>
  </si>
  <si>
    <t>BU066223</t>
  </si>
  <si>
    <t>6741671</t>
  </si>
  <si>
    <t>BU066224</t>
  </si>
  <si>
    <t>6742856</t>
  </si>
  <si>
    <t>BU066225</t>
  </si>
  <si>
    <t>6742230</t>
  </si>
  <si>
    <t>BU066227</t>
  </si>
  <si>
    <t>shade canopy</t>
  </si>
  <si>
    <t>6742665</t>
  </si>
  <si>
    <t>BU066228</t>
  </si>
  <si>
    <t>Cover Pcard purchase</t>
  </si>
  <si>
    <t>6742224</t>
  </si>
  <si>
    <t>BU066229</t>
  </si>
  <si>
    <t>Cover Pcard purchase2</t>
  </si>
  <si>
    <t>6742231</t>
  </si>
  <si>
    <t>BU066230</t>
  </si>
  <si>
    <t>6742414</t>
  </si>
  <si>
    <t>BU066231</t>
  </si>
  <si>
    <t>Amplifier</t>
  </si>
  <si>
    <t>6742487</t>
  </si>
  <si>
    <t>BU066232</t>
  </si>
  <si>
    <t>821</t>
  </si>
  <si>
    <t>Computers</t>
  </si>
  <si>
    <t>6742865</t>
  </si>
  <si>
    <t>BU066233</t>
  </si>
  <si>
    <t>6743523</t>
  </si>
  <si>
    <t>BU066234</t>
  </si>
  <si>
    <t>6743524</t>
  </si>
  <si>
    <t>BU066235</t>
  </si>
  <si>
    <t>5/12/2026</t>
  </si>
  <si>
    <t>move monies</t>
  </si>
  <si>
    <t>6744693</t>
  </si>
  <si>
    <t>BU066239</t>
  </si>
  <si>
    <t>6744420</t>
  </si>
  <si>
    <t>To fund rental trucks &amp; travel</t>
  </si>
  <si>
    <t>BU066241</t>
  </si>
  <si>
    <t>6743817</t>
  </si>
  <si>
    <t>BU066246</t>
  </si>
  <si>
    <t>Whiteboards and sprinkler head</t>
  </si>
  <si>
    <t>6743998</t>
  </si>
  <si>
    <t>Whiteboards ,sprinkler, gas</t>
  </si>
  <si>
    <t>BU066248</t>
  </si>
  <si>
    <t>6744421</t>
  </si>
  <si>
    <t>BU066249</t>
  </si>
  <si>
    <t>6744425</t>
  </si>
  <si>
    <t>BU066252</t>
  </si>
  <si>
    <t>6745258</t>
  </si>
  <si>
    <t>BU066253</t>
  </si>
  <si>
    <t>6745341</t>
  </si>
  <si>
    <t>BU066254</t>
  </si>
  <si>
    <t>6746614</t>
  </si>
  <si>
    <t>BU066255</t>
  </si>
  <si>
    <t>6746619</t>
  </si>
  <si>
    <t>BU066256</t>
  </si>
  <si>
    <t>To fund rental trucks</t>
  </si>
  <si>
    <t>6747109</t>
  </si>
  <si>
    <t>BU066257</t>
  </si>
  <si>
    <t>move funds from 790</t>
  </si>
  <si>
    <t>6746011</t>
  </si>
  <si>
    <t>move funds to 390</t>
  </si>
  <si>
    <t>BU066258</t>
  </si>
  <si>
    <t>Move funds from 510</t>
  </si>
  <si>
    <t>6746221</t>
  </si>
  <si>
    <t>BU066259</t>
  </si>
  <si>
    <t>6746092</t>
  </si>
  <si>
    <t>BU066260</t>
  </si>
  <si>
    <t>Media Center books</t>
  </si>
  <si>
    <t>6746095</t>
  </si>
  <si>
    <t>BU066261</t>
  </si>
  <si>
    <t>6746625</t>
  </si>
  <si>
    <t>BU066262</t>
  </si>
  <si>
    <t>5/13/2026</t>
  </si>
  <si>
    <t>6748623</t>
  </si>
  <si>
    <t>fund storyblocks subscript</t>
  </si>
  <si>
    <t>BU066265</t>
  </si>
  <si>
    <t>Glucose monitor</t>
  </si>
  <si>
    <t>6746624</t>
  </si>
  <si>
    <t>BU066268</t>
  </si>
  <si>
    <t>6746986</t>
  </si>
  <si>
    <t>BU066269</t>
  </si>
  <si>
    <t>cover Cintas charges</t>
  </si>
  <si>
    <t>6746985</t>
  </si>
  <si>
    <t>BU066270</t>
  </si>
  <si>
    <t>Intercom repairs</t>
  </si>
  <si>
    <t>6747177</t>
  </si>
  <si>
    <t>BU066271</t>
  </si>
  <si>
    <t>6747518</t>
  </si>
  <si>
    <t>BU066272</t>
  </si>
  <si>
    <t>SAC approved Travel</t>
  </si>
  <si>
    <t>6747227</t>
  </si>
  <si>
    <t>BU066274</t>
  </si>
  <si>
    <t>Cover negative balance</t>
  </si>
  <si>
    <t>6748624</t>
  </si>
  <si>
    <t>BU066275</t>
  </si>
  <si>
    <t>6748628</t>
  </si>
  <si>
    <t>BU066276</t>
  </si>
  <si>
    <t>Covering 26.27 Para Position</t>
  </si>
  <si>
    <t>6748626</t>
  </si>
  <si>
    <t>BU066278</t>
  </si>
  <si>
    <t>TRANSFER COVER NEG LINES</t>
  </si>
  <si>
    <t>6748627</t>
  </si>
  <si>
    <t>BU066279</t>
  </si>
  <si>
    <t>6748633</t>
  </si>
  <si>
    <t>BU066283</t>
  </si>
  <si>
    <t>cover cove purchase</t>
  </si>
  <si>
    <t>6749203</t>
  </si>
  <si>
    <t>BU066284</t>
  </si>
  <si>
    <t>6749173</t>
  </si>
  <si>
    <t>BU066285</t>
  </si>
  <si>
    <t>6749184</t>
  </si>
  <si>
    <t>BU066286</t>
  </si>
  <si>
    <t>6749204</t>
  </si>
  <si>
    <t>BU066287</t>
  </si>
  <si>
    <t>6749202</t>
  </si>
  <si>
    <t>BU066289</t>
  </si>
  <si>
    <t>PE equipment</t>
  </si>
  <si>
    <t>6750313</t>
  </si>
  <si>
    <t>BU066293</t>
  </si>
  <si>
    <t>9615</t>
  </si>
  <si>
    <t>Stamps for Student Records</t>
  </si>
  <si>
    <t>6750705</t>
  </si>
  <si>
    <t>BU066294</t>
  </si>
  <si>
    <t>Clear up negatives</t>
  </si>
  <si>
    <t>6751213</t>
  </si>
  <si>
    <t>BU066295</t>
  </si>
  <si>
    <t>To cover purchase orders</t>
  </si>
  <si>
    <t>6751214</t>
  </si>
  <si>
    <t>BU066297</t>
  </si>
  <si>
    <t>6751212</t>
  </si>
  <si>
    <t>BU066298</t>
  </si>
  <si>
    <t>6751217</t>
  </si>
  <si>
    <t>BU066300</t>
  </si>
  <si>
    <t>P-card expenses</t>
  </si>
  <si>
    <t>6751220</t>
  </si>
  <si>
    <t>BU066301</t>
  </si>
  <si>
    <t>6751216</t>
  </si>
  <si>
    <t>BU066302</t>
  </si>
  <si>
    <t>transfer to cover po</t>
  </si>
  <si>
    <t>6751218</t>
  </si>
  <si>
    <t>BU066303</t>
  </si>
  <si>
    <t>Transfer from 790 to 510</t>
  </si>
  <si>
    <t>6751223</t>
  </si>
  <si>
    <t>BU066304</t>
  </si>
  <si>
    <t>6751297</t>
  </si>
  <si>
    <t>BU066305</t>
  </si>
  <si>
    <t>Cover p-card</t>
  </si>
  <si>
    <t>6751298</t>
  </si>
  <si>
    <t>BU066307</t>
  </si>
  <si>
    <t>6751436</t>
  </si>
  <si>
    <t>BU066308</t>
  </si>
  <si>
    <t>6751443</t>
  </si>
  <si>
    <t>BU066311</t>
  </si>
  <si>
    <t>negative balance</t>
  </si>
  <si>
    <t>6751640</t>
  </si>
  <si>
    <t>BU066312</t>
  </si>
  <si>
    <t>5/14/2026</t>
  </si>
  <si>
    <t>laptop</t>
  </si>
  <si>
    <t>6751888</t>
  </si>
  <si>
    <t>BU066313</t>
  </si>
  <si>
    <t>lamination table</t>
  </si>
  <si>
    <t>6751891</t>
  </si>
  <si>
    <t>BU066314</t>
  </si>
  <si>
    <t>6751892</t>
  </si>
  <si>
    <t>BU066315</t>
  </si>
  <si>
    <t>to cover purchase card</t>
  </si>
  <si>
    <t>6751890</t>
  </si>
  <si>
    <t>BU066316</t>
  </si>
  <si>
    <t>April Pcard</t>
  </si>
  <si>
    <t>6751893</t>
  </si>
  <si>
    <t>BU066317</t>
  </si>
  <si>
    <t>6751894</t>
  </si>
  <si>
    <t>BU066318</t>
  </si>
  <si>
    <t>6752100</t>
  </si>
  <si>
    <t>370</t>
  </si>
  <si>
    <t>380</t>
  </si>
  <si>
    <t>651</t>
  </si>
  <si>
    <t>BU066319</t>
  </si>
  <si>
    <t>6752978</t>
  </si>
  <si>
    <t>BU066320</t>
  </si>
  <si>
    <t>6751952</t>
  </si>
  <si>
    <t>BU066321</t>
  </si>
  <si>
    <t>6751953</t>
  </si>
  <si>
    <t>BU066322</t>
  </si>
  <si>
    <t>6752102</t>
  </si>
  <si>
    <t>BU066324</t>
  </si>
  <si>
    <t>6752103</t>
  </si>
  <si>
    <t>BU066326</t>
  </si>
  <si>
    <t>Transfer for Tater Farms PO</t>
  </si>
  <si>
    <t>6752104</t>
  </si>
  <si>
    <t>BU066327</t>
  </si>
  <si>
    <t>5/19/2026</t>
  </si>
  <si>
    <t>To cover negative</t>
  </si>
  <si>
    <t>6761894</t>
  </si>
  <si>
    <t>BU066328</t>
  </si>
  <si>
    <t>6753743</t>
  </si>
  <si>
    <t>BU066329</t>
  </si>
  <si>
    <t>6754528</t>
  </si>
  <si>
    <t>BU066330</t>
  </si>
  <si>
    <t>Fund to 730 for certification</t>
  </si>
  <si>
    <t>6752562</t>
  </si>
  <si>
    <t>BU066331</t>
  </si>
  <si>
    <t>6752643</t>
  </si>
  <si>
    <t>160</t>
  </si>
  <si>
    <t>691</t>
  </si>
  <si>
    <t>BU066332</t>
  </si>
  <si>
    <t>6752679</t>
  </si>
  <si>
    <t>BU066333</t>
  </si>
  <si>
    <t>6752930</t>
  </si>
  <si>
    <t>BU066335</t>
  </si>
  <si>
    <t>6752950</t>
  </si>
  <si>
    <t>BU066336</t>
  </si>
  <si>
    <t>5/15/2026</t>
  </si>
  <si>
    <t>April PCard</t>
  </si>
  <si>
    <t>6756000</t>
  </si>
  <si>
    <t>BU066337</t>
  </si>
  <si>
    <t>6755999</t>
  </si>
  <si>
    <t>BU066338</t>
  </si>
  <si>
    <t>6755998</t>
  </si>
  <si>
    <t>BU066339</t>
  </si>
  <si>
    <t>6756004</t>
  </si>
  <si>
    <t>BU066341</t>
  </si>
  <si>
    <t>6754112</t>
  </si>
  <si>
    <t>BU066342</t>
  </si>
  <si>
    <t>6753526</t>
  </si>
  <si>
    <t>BU066343</t>
  </si>
  <si>
    <t>April pcard transaction</t>
  </si>
  <si>
    <t>6754531</t>
  </si>
  <si>
    <t>BU066344</t>
  </si>
  <si>
    <t>5/18/2026</t>
  </si>
  <si>
    <t>transfer to cover p card</t>
  </si>
  <si>
    <t>6757676</t>
  </si>
  <si>
    <t>BU066345</t>
  </si>
  <si>
    <t>6759036</t>
  </si>
  <si>
    <t>BU066346</t>
  </si>
  <si>
    <t>Cover negative Minolta</t>
  </si>
  <si>
    <t>6754532</t>
  </si>
  <si>
    <t>BU066347</t>
  </si>
  <si>
    <t>6754113</t>
  </si>
  <si>
    <t>BU066348</t>
  </si>
  <si>
    <t>6754140</t>
  </si>
  <si>
    <t>BU066349</t>
  </si>
  <si>
    <t>6754810</t>
  </si>
  <si>
    <t>BU066350</t>
  </si>
  <si>
    <t>6754809</t>
  </si>
  <si>
    <t>BU066351</t>
  </si>
  <si>
    <t>6754420</t>
  </si>
  <si>
    <t>BU066352</t>
  </si>
  <si>
    <t>Cover shortage in P130385</t>
  </si>
  <si>
    <t>6754603</t>
  </si>
  <si>
    <t>BU066354</t>
  </si>
  <si>
    <t>discretionary subs</t>
  </si>
  <si>
    <t>6754811</t>
  </si>
  <si>
    <t>BU066355</t>
  </si>
  <si>
    <t>cover neg Pcard balance</t>
  </si>
  <si>
    <t>6755672</t>
  </si>
  <si>
    <t>BU066356</t>
  </si>
  <si>
    <t>6755686</t>
  </si>
  <si>
    <t>BU066357</t>
  </si>
  <si>
    <t>6755695</t>
  </si>
  <si>
    <t>BU066358</t>
  </si>
  <si>
    <t>6755692</t>
  </si>
  <si>
    <t>BU066359</t>
  </si>
  <si>
    <t>6755459</t>
  </si>
  <si>
    <t>BU066360</t>
  </si>
  <si>
    <t>6755671</t>
  </si>
  <si>
    <t>BU066361</t>
  </si>
  <si>
    <t>second screens</t>
  </si>
  <si>
    <t>6756005</t>
  </si>
  <si>
    <t>BU066362</t>
  </si>
  <si>
    <t>AP travel</t>
  </si>
  <si>
    <t>6756003</t>
  </si>
  <si>
    <t>BU066363</t>
  </si>
  <si>
    <t>6756460</t>
  </si>
  <si>
    <t>BU066364</t>
  </si>
  <si>
    <t>to cover a translation service</t>
  </si>
  <si>
    <t>6756459</t>
  </si>
  <si>
    <t>BU066365</t>
  </si>
  <si>
    <t>6756462</t>
  </si>
  <si>
    <t>BU066366</t>
  </si>
  <si>
    <t>6756469</t>
  </si>
  <si>
    <t>BU066367</t>
  </si>
  <si>
    <t>826</t>
  </si>
  <si>
    <t>6756470</t>
  </si>
  <si>
    <t>BU066368</t>
  </si>
  <si>
    <t>6756468</t>
  </si>
  <si>
    <t>BU066369</t>
  </si>
  <si>
    <t>clean</t>
  </si>
  <si>
    <t>6756478</t>
  </si>
  <si>
    <t>BU066370</t>
  </si>
  <si>
    <t>CLean up</t>
  </si>
  <si>
    <t>6761037</t>
  </si>
  <si>
    <t>BU066371</t>
  </si>
  <si>
    <t>Purchase book organizer/media</t>
  </si>
  <si>
    <t>6756479</t>
  </si>
  <si>
    <t>BU066372</t>
  </si>
  <si>
    <t>6756570</t>
  </si>
  <si>
    <t>BU066373</t>
  </si>
  <si>
    <t>transfer to cover negative</t>
  </si>
  <si>
    <t>6757194</t>
  </si>
  <si>
    <t>BU066374</t>
  </si>
  <si>
    <t>6757192</t>
  </si>
  <si>
    <t>BU066375</t>
  </si>
  <si>
    <t>6757193</t>
  </si>
  <si>
    <t>BU066376</t>
  </si>
  <si>
    <t>6757198</t>
  </si>
  <si>
    <t>BU066378</t>
  </si>
  <si>
    <t>Ext Sc Yr Summer Rdg per Weber</t>
  </si>
  <si>
    <t>6757637</t>
  </si>
  <si>
    <t>430</t>
  </si>
  <si>
    <t>BU066379</t>
  </si>
  <si>
    <t>6757882</t>
  </si>
  <si>
    <t>BU066380</t>
  </si>
  <si>
    <t>May Transfer 2026</t>
  </si>
  <si>
    <t>6758235</t>
  </si>
  <si>
    <t>BU066381</t>
  </si>
  <si>
    <t>6758234</t>
  </si>
  <si>
    <t>BU066383</t>
  </si>
  <si>
    <t>6758504</t>
  </si>
  <si>
    <t>BU066384</t>
  </si>
  <si>
    <t>cognia paid at school level</t>
  </si>
  <si>
    <t>6758486</t>
  </si>
  <si>
    <t>9724</t>
  </si>
  <si>
    <t>137</t>
  </si>
  <si>
    <t>BU066385</t>
  </si>
  <si>
    <t>6759049</t>
  </si>
  <si>
    <t>BU066387</t>
  </si>
  <si>
    <t>Student computers</t>
  </si>
  <si>
    <t>6759306</t>
  </si>
  <si>
    <t>BU066388</t>
  </si>
  <si>
    <t>9753</t>
  </si>
  <si>
    <t>UPS</t>
  </si>
  <si>
    <t>6759230</t>
  </si>
  <si>
    <t>BU066390</t>
  </si>
  <si>
    <t>Supplies needed</t>
  </si>
  <si>
    <t>6761499</t>
  </si>
  <si>
    <t>BU066391</t>
  </si>
  <si>
    <t>Application fee</t>
  </si>
  <si>
    <t>6759665</t>
  </si>
  <si>
    <t>BU066392</t>
  </si>
  <si>
    <t>6759978</t>
  </si>
  <si>
    <t>BU066393</t>
  </si>
  <si>
    <t>6759977</t>
  </si>
  <si>
    <t>BU066394</t>
  </si>
  <si>
    <t>6759979</t>
  </si>
  <si>
    <t>BU066395</t>
  </si>
  <si>
    <t>6759982</t>
  </si>
  <si>
    <t>BU066396</t>
  </si>
  <si>
    <t>6759983</t>
  </si>
  <si>
    <t>BU066398</t>
  </si>
  <si>
    <t>correct budget line needed</t>
  </si>
  <si>
    <t>6761036</t>
  </si>
  <si>
    <t>BU066401</t>
  </si>
  <si>
    <t>6761044</t>
  </si>
  <si>
    <t>BU066402</t>
  </si>
  <si>
    <t>6760862</t>
  </si>
  <si>
    <t>BU066403</t>
  </si>
  <si>
    <t>Electrical repair</t>
  </si>
  <si>
    <t>6761198</t>
  </si>
  <si>
    <t>BU066404</t>
  </si>
  <si>
    <t>camp transfer for tech</t>
  </si>
  <si>
    <t>6762214</t>
  </si>
  <si>
    <t>BU066405</t>
  </si>
  <si>
    <t>6761495</t>
  </si>
  <si>
    <t>BU066407</t>
  </si>
  <si>
    <t>negative line - substitutes</t>
  </si>
  <si>
    <t>6761622</t>
  </si>
  <si>
    <t>BU066408</t>
  </si>
  <si>
    <t>6761700</t>
  </si>
  <si>
    <t>BU066415</t>
  </si>
  <si>
    <t>6762170</t>
  </si>
  <si>
    <t>BU066418</t>
  </si>
  <si>
    <t>Postage</t>
  </si>
  <si>
    <t>6762291</t>
  </si>
  <si>
    <t>BU066419</t>
  </si>
  <si>
    <t>6762290</t>
  </si>
  <si>
    <t>BU066422</t>
  </si>
  <si>
    <t>Move money for purchase</t>
  </si>
  <si>
    <t>6762731</t>
  </si>
  <si>
    <t>BU066423</t>
  </si>
  <si>
    <t>6762826</t>
  </si>
  <si>
    <t>BU066424</t>
  </si>
  <si>
    <t>library supplies</t>
  </si>
  <si>
    <t>6762877</t>
  </si>
  <si>
    <t>BU066425</t>
  </si>
  <si>
    <t>library iPads</t>
  </si>
  <si>
    <t>6762949</t>
  </si>
  <si>
    <t>BU066426</t>
  </si>
  <si>
    <t>items</t>
  </si>
  <si>
    <t>6762991</t>
  </si>
  <si>
    <t>BU066427</t>
  </si>
  <si>
    <t>6763090</t>
  </si>
  <si>
    <t>BU066428</t>
  </si>
  <si>
    <t>6763114</t>
  </si>
  <si>
    <t>BU066429</t>
  </si>
  <si>
    <t>6763443</t>
  </si>
  <si>
    <t>BU066430</t>
  </si>
  <si>
    <t>5/20/2026</t>
  </si>
  <si>
    <t>Yanetta Printer</t>
  </si>
  <si>
    <t>6764270</t>
  </si>
  <si>
    <t>BU066434</t>
  </si>
  <si>
    <t>6764446</t>
  </si>
  <si>
    <t>BU066435</t>
  </si>
  <si>
    <t>6764648</t>
  </si>
  <si>
    <t>BU066438</t>
  </si>
  <si>
    <t>5/21/2026</t>
  </si>
  <si>
    <t>Clean</t>
  </si>
  <si>
    <t>6768236</t>
  </si>
  <si>
    <t>BU066439</t>
  </si>
  <si>
    <t>6765675</t>
  </si>
  <si>
    <t>BU066440</t>
  </si>
  <si>
    <t>Cover church ptan</t>
  </si>
  <si>
    <t>6766094</t>
  </si>
  <si>
    <t>BU066441</t>
  </si>
  <si>
    <t>6766091</t>
  </si>
  <si>
    <t>BU066443</t>
  </si>
  <si>
    <t>Transfer to 9100644</t>
  </si>
  <si>
    <t>6766093</t>
  </si>
  <si>
    <t>BU066444</t>
  </si>
  <si>
    <t>Cover laptop</t>
  </si>
  <si>
    <t>6766092</t>
  </si>
  <si>
    <t>BU066445</t>
  </si>
  <si>
    <t>6765809</t>
  </si>
  <si>
    <t>BU066446</t>
  </si>
  <si>
    <t>Cover tech</t>
  </si>
  <si>
    <t>6766095</t>
  </si>
  <si>
    <t>BU066451</t>
  </si>
  <si>
    <t>parcel mailing</t>
  </si>
  <si>
    <t>6767193</t>
  </si>
  <si>
    <t>BU066452</t>
  </si>
  <si>
    <t>6768219</t>
  </si>
  <si>
    <t>BU066453</t>
  </si>
  <si>
    <t>6768221</t>
  </si>
  <si>
    <t>BU066456</t>
  </si>
  <si>
    <t>6767213</t>
  </si>
  <si>
    <t>BU066458</t>
  </si>
  <si>
    <t>6768223</t>
  </si>
  <si>
    <t>BU066459</t>
  </si>
  <si>
    <t>6767682</t>
  </si>
  <si>
    <t>BU066460</t>
  </si>
  <si>
    <t>6768235</t>
  </si>
  <si>
    <t>BU066462</t>
  </si>
  <si>
    <t>6768065</t>
  </si>
  <si>
    <t>BU066464</t>
  </si>
  <si>
    <t>to correct BU66038</t>
  </si>
  <si>
    <t>6768070</t>
  </si>
  <si>
    <t>BU066465</t>
  </si>
  <si>
    <t>6768443</t>
  </si>
  <si>
    <t>BU066467</t>
  </si>
  <si>
    <t>6768366</t>
  </si>
  <si>
    <t>BU066469</t>
  </si>
  <si>
    <t>online subscription pcard</t>
  </si>
  <si>
    <t>6768400</t>
  </si>
  <si>
    <t>BU066470</t>
  </si>
  <si>
    <t>6769207</t>
  </si>
  <si>
    <t>485</t>
  </si>
  <si>
    <t>BU066471</t>
  </si>
  <si>
    <t>6768995</t>
  </si>
  <si>
    <t>BU066472</t>
  </si>
  <si>
    <t>6769201</t>
  </si>
  <si>
    <t>BU066473</t>
  </si>
  <si>
    <t>invoices</t>
  </si>
  <si>
    <t>6769511</t>
  </si>
  <si>
    <t>SAC approved funds for Cutler</t>
  </si>
  <si>
    <t>BU066474</t>
  </si>
  <si>
    <t>539</t>
  </si>
  <si>
    <t>6769509</t>
  </si>
  <si>
    <t>BU066478</t>
  </si>
  <si>
    <t>5/22/2026</t>
  </si>
  <si>
    <t>6771453</t>
  </si>
  <si>
    <t>BU066479</t>
  </si>
  <si>
    <t>furniture</t>
  </si>
  <si>
    <t>6771456</t>
  </si>
  <si>
    <t>BU066480</t>
  </si>
  <si>
    <t>6771457</t>
  </si>
  <si>
    <t>BU066481</t>
  </si>
  <si>
    <t>6771454</t>
  </si>
  <si>
    <t>BU066482</t>
  </si>
  <si>
    <t>6771458</t>
  </si>
  <si>
    <t>BU066483</t>
  </si>
  <si>
    <t>6771461</t>
  </si>
  <si>
    <t>BU066485</t>
  </si>
  <si>
    <t>UPS Invoice</t>
  </si>
  <si>
    <t>6771034</t>
  </si>
  <si>
    <t>BU066488</t>
  </si>
  <si>
    <t>kelly desk</t>
  </si>
  <si>
    <t>6771477</t>
  </si>
  <si>
    <t>BU066489</t>
  </si>
  <si>
    <t>6772068</t>
  </si>
  <si>
    <t>BU066490</t>
  </si>
  <si>
    <t>6772458</t>
  </si>
  <si>
    <t>BU066491</t>
  </si>
  <si>
    <t>6772461</t>
  </si>
  <si>
    <t>BU066494</t>
  </si>
  <si>
    <t>6772928</t>
  </si>
  <si>
    <t>BU066497</t>
  </si>
  <si>
    <t>5/26/2026</t>
  </si>
  <si>
    <t>6773965</t>
  </si>
  <si>
    <t>BU066498</t>
  </si>
  <si>
    <t>6773964</t>
  </si>
  <si>
    <t>BU066499</t>
  </si>
  <si>
    <t>Spirit Box</t>
  </si>
  <si>
    <t>6773735</t>
  </si>
  <si>
    <t>BU066501</t>
  </si>
  <si>
    <t>9630</t>
  </si>
  <si>
    <t>Transfer from 390 to 330</t>
  </si>
  <si>
    <t>6774154</t>
  </si>
  <si>
    <t>BU066503</t>
  </si>
  <si>
    <t>6774737</t>
  </si>
  <si>
    <t>BU066504</t>
  </si>
  <si>
    <t>6774492</t>
  </si>
  <si>
    <t>BU066507</t>
  </si>
  <si>
    <t>fund chiller</t>
  </si>
  <si>
    <t>6774615</t>
  </si>
  <si>
    <t>BU066509</t>
  </si>
  <si>
    <t>PCard coverage May 2026</t>
  </si>
  <si>
    <t>6774835</t>
  </si>
  <si>
    <t>BU066510</t>
  </si>
  <si>
    <t>Diploma</t>
  </si>
  <si>
    <t>6774856</t>
  </si>
  <si>
    <t>BU066511</t>
  </si>
  <si>
    <t>cume folders</t>
  </si>
  <si>
    <t>6774863</t>
  </si>
  <si>
    <t>BU066515</t>
  </si>
  <si>
    <t>6775989</t>
  </si>
  <si>
    <t>BU066517</t>
  </si>
  <si>
    <t>6775696</t>
  </si>
  <si>
    <t>BU066518</t>
  </si>
  <si>
    <t>5/27/2026</t>
  </si>
  <si>
    <t>6778185</t>
  </si>
  <si>
    <t>BU066521</t>
  </si>
  <si>
    <t>6776117</t>
  </si>
  <si>
    <t>BU066522</t>
  </si>
  <si>
    <t>6776382</t>
  </si>
  <si>
    <t>BU066523</t>
  </si>
  <si>
    <t>6776484</t>
  </si>
  <si>
    <t>BU066524</t>
  </si>
  <si>
    <t>Funds to cover ESY service</t>
  </si>
  <si>
    <t>6776460</t>
  </si>
  <si>
    <t>BU066527</t>
  </si>
  <si>
    <t>6776591</t>
  </si>
  <si>
    <t>BU066529</t>
  </si>
  <si>
    <t>SACFund Coverage</t>
  </si>
  <si>
    <t>6777783</t>
  </si>
  <si>
    <t>BU066530</t>
  </si>
  <si>
    <t>6777782</t>
  </si>
  <si>
    <t>BU066531</t>
  </si>
  <si>
    <t>Supplies Funds Coverage</t>
  </si>
  <si>
    <t>6777791</t>
  </si>
  <si>
    <t>BU066538</t>
  </si>
  <si>
    <t>6778564</t>
  </si>
  <si>
    <t>BU066539</t>
  </si>
  <si>
    <t>6779044</t>
  </si>
  <si>
    <t>BU066540</t>
  </si>
  <si>
    <t>6779129</t>
  </si>
  <si>
    <t>BU066541</t>
  </si>
  <si>
    <t>correct 751 budgeted funds</t>
  </si>
  <si>
    <t>6778722</t>
  </si>
  <si>
    <t>BU066542</t>
  </si>
  <si>
    <t>6779119</t>
  </si>
  <si>
    <t>correct child budgeted funds</t>
  </si>
  <si>
    <t>522</t>
  </si>
  <si>
    <t>755</t>
  </si>
  <si>
    <t>827</t>
  </si>
  <si>
    <t>BU066543</t>
  </si>
  <si>
    <t>6779501</t>
  </si>
  <si>
    <t>BU066545</t>
  </si>
  <si>
    <t>CLEAN UP</t>
  </si>
  <si>
    <t>6779749</t>
  </si>
  <si>
    <t>BU066546</t>
  </si>
  <si>
    <t>6779563</t>
  </si>
  <si>
    <t>BU066548</t>
  </si>
  <si>
    <t>6779862</t>
  </si>
  <si>
    <t>BU066549</t>
  </si>
  <si>
    <t>swipe</t>
  </si>
  <si>
    <t>6779919</t>
  </si>
  <si>
    <t>BU066550</t>
  </si>
  <si>
    <t>6780032</t>
  </si>
  <si>
    <t>BU066551</t>
  </si>
  <si>
    <t>410</t>
  </si>
  <si>
    <t>6780093</t>
  </si>
  <si>
    <t>440</t>
  </si>
  <si>
    <t>BU066552</t>
  </si>
  <si>
    <t>6780121</t>
  </si>
  <si>
    <t>BU066553</t>
  </si>
  <si>
    <t>5/28/2026</t>
  </si>
  <si>
    <t>6782054</t>
  </si>
  <si>
    <t>BU066558</t>
  </si>
  <si>
    <t>Cover pcard safe combo change</t>
  </si>
  <si>
    <t>6782106</t>
  </si>
  <si>
    <t>BU066559</t>
  </si>
  <si>
    <t>Cove pcard Staples</t>
  </si>
  <si>
    <t>6782120</t>
  </si>
  <si>
    <t>BU066560</t>
  </si>
  <si>
    <t>6783085</t>
  </si>
  <si>
    <t>BU066561</t>
  </si>
  <si>
    <t>6783080</t>
  </si>
  <si>
    <t>BU066563</t>
  </si>
  <si>
    <t>6783081</t>
  </si>
  <si>
    <t>BU066564</t>
  </si>
  <si>
    <t>Maintenance Purchase</t>
  </si>
  <si>
    <t>6783083</t>
  </si>
  <si>
    <t>Pricipal Purchase</t>
  </si>
  <si>
    <t>BU066566</t>
  </si>
  <si>
    <t>6783230</t>
  </si>
  <si>
    <t>BU066567</t>
  </si>
  <si>
    <t>Transfer for AgrowPro PO</t>
  </si>
  <si>
    <t>6783286</t>
  </si>
  <si>
    <t>BU066568</t>
  </si>
  <si>
    <t>5/29/2026</t>
  </si>
  <si>
    <t>Konica Minolta</t>
  </si>
  <si>
    <t>6785032</t>
  </si>
  <si>
    <t>BU066569</t>
  </si>
  <si>
    <t>6783292</t>
  </si>
  <si>
    <t>BU066570</t>
  </si>
  <si>
    <t>6783294</t>
  </si>
  <si>
    <t>BU066571</t>
  </si>
  <si>
    <t>6783293</t>
  </si>
  <si>
    <t>BU066572</t>
  </si>
  <si>
    <t>6783307</t>
  </si>
  <si>
    <t>BU066573</t>
  </si>
  <si>
    <t>6783761</t>
  </si>
  <si>
    <t>BU066574</t>
  </si>
  <si>
    <t>SAC approved funds purchase</t>
  </si>
  <si>
    <t>6784218</t>
  </si>
  <si>
    <t>BU066575</t>
  </si>
  <si>
    <t>shredding May &amp; June</t>
  </si>
  <si>
    <t>6784331</t>
  </si>
  <si>
    <t>BU066576</t>
  </si>
  <si>
    <t>6784330</t>
  </si>
  <si>
    <t>BU066577</t>
  </si>
  <si>
    <t>Irrigation system</t>
  </si>
  <si>
    <t>6784222</t>
  </si>
  <si>
    <t>BU066578</t>
  </si>
  <si>
    <t>6784840</t>
  </si>
  <si>
    <t>BU066579</t>
  </si>
  <si>
    <t>Purchase Athletic Equipment</t>
  </si>
  <si>
    <t>6785015</t>
  </si>
  <si>
    <t>BU066580</t>
  </si>
  <si>
    <t>6785014</t>
  </si>
  <si>
    <t>BU066581</t>
  </si>
  <si>
    <t>WC lift insp &amp; lawn pc</t>
  </si>
  <si>
    <t>6785071</t>
  </si>
  <si>
    <t>BU066582</t>
  </si>
  <si>
    <t>Life Works internal accounts</t>
  </si>
  <si>
    <t>6784926</t>
  </si>
  <si>
    <t>BU066583</t>
  </si>
  <si>
    <t>6784975</t>
  </si>
  <si>
    <t>BU066584</t>
  </si>
  <si>
    <t>Cover Pcard Purchases</t>
  </si>
  <si>
    <t>6785388</t>
  </si>
  <si>
    <t>BU066585</t>
  </si>
  <si>
    <t>6785337</t>
  </si>
  <si>
    <t>BU066589</t>
  </si>
  <si>
    <t>To purchase laptops</t>
  </si>
  <si>
    <t>6785390</t>
  </si>
  <si>
    <t>BU066593</t>
  </si>
  <si>
    <t>6786592</t>
  </si>
  <si>
    <t>BU066595</t>
  </si>
  <si>
    <t>to cover local travel</t>
  </si>
  <si>
    <t>6786253</t>
  </si>
  <si>
    <t>BU066596</t>
  </si>
  <si>
    <t>6786259</t>
  </si>
  <si>
    <t>BU066599</t>
  </si>
  <si>
    <t>Algebra Supply Order</t>
  </si>
  <si>
    <t>6786398</t>
  </si>
  <si>
    <t>BU066610</t>
  </si>
  <si>
    <t>6786643</t>
  </si>
  <si>
    <t>BU066611</t>
  </si>
  <si>
    <t>6786650</t>
  </si>
  <si>
    <t>BU066612</t>
  </si>
  <si>
    <t>Per A. Snodgrass 5.29.26</t>
  </si>
  <si>
    <t>6786645</t>
  </si>
  <si>
    <t>BU066613</t>
  </si>
  <si>
    <t>6786662</t>
  </si>
  <si>
    <t>CLEARNEG51426</t>
  </si>
  <si>
    <t>507</t>
  </si>
  <si>
    <t>CLEAR NEGATVIES</t>
  </si>
  <si>
    <t>6754279</t>
  </si>
  <si>
    <t>561</t>
  </si>
  <si>
    <t>501</t>
  </si>
  <si>
    <t>538</t>
  </si>
  <si>
    <t>527</t>
  </si>
  <si>
    <t>562</t>
  </si>
  <si>
    <t>508</t>
  </si>
  <si>
    <t>6130</t>
  </si>
  <si>
    <t>523</t>
  </si>
  <si>
    <t>537</t>
  </si>
  <si>
    <t>9629</t>
  </si>
  <si>
    <t>9611</t>
  </si>
  <si>
    <t>DONATION052126</t>
  </si>
  <si>
    <t>Marquee</t>
  </si>
  <si>
    <t>6/1/2026</t>
  </si>
  <si>
    <t>6788773</t>
  </si>
  <si>
    <t>FY26ICCETCHBADJ</t>
  </si>
  <si>
    <t>Tchr bonus adj wrked CHS &amp; TCH</t>
  </si>
  <si>
    <t>6749863</t>
  </si>
  <si>
    <t>IASTARTUP5720581</t>
  </si>
  <si>
    <t>IA Start UP Magnolia and Sabel</t>
  </si>
  <si>
    <t>6735845</t>
  </si>
  <si>
    <t>0581</t>
  </si>
  <si>
    <t>NFDONATION051326</t>
  </si>
  <si>
    <t>6768873</t>
  </si>
  <si>
    <t>NFDONATION051926</t>
  </si>
  <si>
    <t>Hopkins</t>
  </si>
  <si>
    <t>6768449</t>
  </si>
  <si>
    <t>NFMISC050626</t>
  </si>
  <si>
    <t>6733445</t>
  </si>
  <si>
    <t>Guid Garden</t>
  </si>
  <si>
    <t>Pcard Travel</t>
  </si>
  <si>
    <t>NFMISC051926</t>
  </si>
  <si>
    <t>6763833</t>
  </si>
  <si>
    <t>Parking Attendant</t>
  </si>
  <si>
    <t>ACT NCR</t>
  </si>
  <si>
    <t>Speech Debate</t>
  </si>
  <si>
    <t>OM</t>
  </si>
  <si>
    <t>NFMISC052126</t>
  </si>
  <si>
    <t>6769293</t>
  </si>
  <si>
    <t>ACT</t>
  </si>
  <si>
    <t>135</t>
  </si>
  <si>
    <t>Career Night</t>
  </si>
  <si>
    <t>Custodial</t>
  </si>
  <si>
    <t>Thespian Soc</t>
  </si>
  <si>
    <t>NFMISC052626</t>
  </si>
  <si>
    <t>6776540</t>
  </si>
  <si>
    <t>PTO</t>
  </si>
  <si>
    <t>NFMISC052726</t>
  </si>
  <si>
    <t>SJCCA TDE Quarters 1 -3</t>
  </si>
  <si>
    <t>6/9/2026</t>
  </si>
  <si>
    <t>6805957</t>
  </si>
  <si>
    <t>NFMISC052926</t>
  </si>
  <si>
    <t>VKA</t>
  </si>
  <si>
    <t>6/2/2026</t>
  </si>
  <si>
    <t>6790483</t>
  </si>
  <si>
    <t>Parking Paint</t>
  </si>
  <si>
    <t>Grill</t>
  </si>
  <si>
    <t>Athletics Subs</t>
  </si>
  <si>
    <t>Graduation</t>
  </si>
  <si>
    <t>Orders</t>
  </si>
  <si>
    <t>Odyssey</t>
  </si>
  <si>
    <t>Athletics Misc</t>
  </si>
  <si>
    <t>NFRENT050626</t>
  </si>
  <si>
    <t>Backyard Rule</t>
  </si>
  <si>
    <t>6733303</t>
  </si>
  <si>
    <t>Gears Robotics</t>
  </si>
  <si>
    <t>Maharashta</t>
  </si>
  <si>
    <t>Sri Shirdi Sai</t>
  </si>
  <si>
    <t>Florida Film Aca</t>
  </si>
  <si>
    <t>NFRENT051826</t>
  </si>
  <si>
    <t>6763842</t>
  </si>
  <si>
    <t>Art Club</t>
  </si>
  <si>
    <t>St Mark Evangel</t>
  </si>
  <si>
    <t>St Aug Ballet</t>
  </si>
  <si>
    <t>SJMSAA</t>
  </si>
  <si>
    <t>Bridge City Ch</t>
  </si>
  <si>
    <t>Play Ball</t>
  </si>
  <si>
    <t>NFRENT052126</t>
  </si>
  <si>
    <t>Sticky Fingers</t>
  </si>
  <si>
    <t>6769240</t>
  </si>
  <si>
    <t>Champion Chur</t>
  </si>
  <si>
    <t>Living Hope</t>
  </si>
  <si>
    <t>Bengali Assoc</t>
  </si>
  <si>
    <t>VillageExtended</t>
  </si>
  <si>
    <t>Karate</t>
  </si>
  <si>
    <t>LaxKids</t>
  </si>
  <si>
    <t>Tamil School</t>
  </si>
  <si>
    <t>Viillage Epsilon</t>
  </si>
  <si>
    <t>FirstCoastDrama</t>
  </si>
  <si>
    <t>NFRENT052626</t>
  </si>
  <si>
    <t>6776528</t>
  </si>
  <si>
    <t>Kickstart  Art</t>
  </si>
  <si>
    <t>Mission City</t>
  </si>
  <si>
    <t>Mandarin United</t>
  </si>
  <si>
    <t>VictoriousCove</t>
  </si>
  <si>
    <t>Martial   Chess</t>
  </si>
  <si>
    <t>First Coast Cultu</t>
  </si>
  <si>
    <t>Young Achiever</t>
  </si>
  <si>
    <t>Rising    Chess</t>
  </si>
  <si>
    <t>Tamil Mandarin</t>
  </si>
  <si>
    <t>Wrestling</t>
  </si>
  <si>
    <t>Lego Robotics</t>
  </si>
  <si>
    <t>Redeemer St J</t>
  </si>
  <si>
    <t>Kids Sports</t>
  </si>
  <si>
    <t>NFRENT052926</t>
  </si>
  <si>
    <t>6790471</t>
  </si>
  <si>
    <t>ChampionChur</t>
  </si>
  <si>
    <t>FirstCoastChall</t>
  </si>
  <si>
    <t>Challenge Island</t>
  </si>
  <si>
    <t>Awaken City Ch</t>
  </si>
  <si>
    <t>Sims Trucking</t>
  </si>
  <si>
    <t>KidsCanCode</t>
  </si>
  <si>
    <t>The Table Chur</t>
  </si>
  <si>
    <t>FirstCostChallen</t>
  </si>
  <si>
    <t>First Tee</t>
  </si>
  <si>
    <t>RVAPPR51126</t>
  </si>
  <si>
    <t>6741668</t>
  </si>
  <si>
    <t>140</t>
  </si>
  <si>
    <t>RVAPPR52726</t>
  </si>
  <si>
    <t>6779381</t>
  </si>
  <si>
    <t>9006</t>
  </si>
  <si>
    <t>RVAPPR5426</t>
  </si>
  <si>
    <t>6726918</t>
  </si>
  <si>
    <t>VPKSUMRBRDG27</t>
  </si>
  <si>
    <t>FY26 VPK Summer Bridge program</t>
  </si>
  <si>
    <t>6772295</t>
  </si>
  <si>
    <t>AMENDMENT 2026-G-10                  ST. JOHNS COUNTY SCHOOL DISTRICT  FY 2025-2026 REVENUE BUDGET      MAY 31, 2026</t>
  </si>
  <si>
    <t>ACTIVITY THRU APRIL</t>
  </si>
  <si>
    <t>ADOPTED BUDGET              AS OF APRIL 2026</t>
  </si>
  <si>
    <t>INCREASE (DECREASE) MAY</t>
  </si>
  <si>
    <t>MAY BUDGET PROPOSAL</t>
  </si>
  <si>
    <t>AMENDMENT 2026-G-10              ST. JOHNS COUNTY SCHOOL DISTRICT  FY 2025-2026 APPROPRIATION BUDGET         MAY 31, 2026</t>
  </si>
  <si>
    <t>ADOPTED BUDGET        AS OF APRIL 2026</t>
  </si>
  <si>
    <t xml:space="preserve">REVENUE                     INCREASE (DECREASE) MAY            </t>
  </si>
  <si>
    <t>MOVEMENT BETWEEN FUNCTIONS MAY</t>
  </si>
  <si>
    <t>MAY BUDGET   PROPOSAL</t>
  </si>
  <si>
    <t>Sum of Debit Amount</t>
  </si>
  <si>
    <t>Sum of Credit Amount</t>
  </si>
  <si>
    <t>(blank)</t>
  </si>
  <si>
    <t xml:space="preserve">     TRANSITION  </t>
  </si>
  <si>
    <t xml:space="preserve">     RSVP 9008</t>
  </si>
  <si>
    <t>Marque</t>
  </si>
  <si>
    <t>Substitutes, Pcard and Graduation</t>
  </si>
  <si>
    <t xml:space="preserve">Substitutes </t>
  </si>
  <si>
    <t>Substitutes and Supplies</t>
  </si>
  <si>
    <t>Pcard and Materials</t>
  </si>
  <si>
    <t>Substitutes and Pcard</t>
  </si>
  <si>
    <t>Substitute</t>
  </si>
  <si>
    <t>Garden</t>
  </si>
  <si>
    <t>Odyssey of the Mind</t>
  </si>
  <si>
    <t>Pcard and Supplies</t>
  </si>
  <si>
    <t>Village Key</t>
  </si>
  <si>
    <t>Pcard, Parking Lot Attendant and Substitute</t>
  </si>
  <si>
    <t>TIMBERLIN 807</t>
  </si>
  <si>
    <t>VPK Summer Bridge</t>
  </si>
  <si>
    <t>Insurance Loss</t>
  </si>
  <si>
    <t>FL Tutoring Advantage UF</t>
  </si>
  <si>
    <t>Full Service Schools</t>
  </si>
  <si>
    <t>Funds back to reserve for Cognia (schools paid)</t>
  </si>
  <si>
    <t>Reserve for Life Works internal accounts</t>
  </si>
  <si>
    <t>Reserve IA startup Magnolia and Sabel</t>
  </si>
  <si>
    <t>Sum of Net</t>
  </si>
  <si>
    <t>This isn't zero because funds were moved to 160 (transporation dept)</t>
  </si>
  <si>
    <t xml:space="preserve">INCREASE: Rent; Camps; Donation for supplies, equipment; Fund supplies, equipment, dues and fees, travel, subs, yearbook, rentals, athletics, salaries, Safety Patrol; Insurance Loss Recovery;Comprehensive Reading; Vocational  Rehab.     MOVEMENT: Shifting Additional Revenue, Advanced Placement, Advanced Programs, Comprehensive Reading, Extended Day, ICCE, Middle School Athletics, RTTT, SAC, SAI, School Recognition, Stand Alone VPK, Referendum Preserve and Enhance Ed Programs; Vocational Rehab; Cross Function Change; Reserve IA for Magnolia and Sabel, Reserve for Life Works IA; ; Funds back to reserve </t>
  </si>
  <si>
    <t>MOVEMENT: Shifting Additional Revenue, ASA,  Mental Health Assistance,  New School Start up, SAI, VPK, Summer Guidance, Referendum Preserve and Enhance Ed Programs; Vocational Rehab; Cross Function Change</t>
  </si>
  <si>
    <t>Voc Rehab</t>
  </si>
  <si>
    <t>INCREASE: Supplies  MOVEMENT: Shifting Additional Revenue; Cross Function</t>
  </si>
  <si>
    <t>MOVEMENT: Shifting  ESOL, Referendum Salary and Benefit, RTTT</t>
  </si>
  <si>
    <t xml:space="preserve">INCREASE: Professional Development Cert, Speech Debate and Travel:  MOVEMENT: Shifting  Additional Revenue, additonal Staffing Allocateion, Advanced Placement, ESOL, IB, ICCE,  Mental Health Assistance, RTTT, SAI, School Recognition; Referendum Salary and Benefig Adj; </t>
  </si>
  <si>
    <t>INCREASE: Information Technology Device Insurance; MOVEMENT: Referendum Salary and Benefit ADJ, Cross Function Change</t>
  </si>
  <si>
    <t>INCREASE: Rent; Fund supplies  MOVEMENT: Shifting Additional Revenue, Advanced Placement, ASA, AICE, Extended Day, Referendum Salary and Benefit Adj, School Recognition, New School Sturt Up, S; Cross Function Change</t>
  </si>
  <si>
    <t>INCREASE: Donation for Marquee, Donation for Supplies MOVEMENT: Shifting Additional Revenue</t>
  </si>
  <si>
    <t xml:space="preserve">INCREAE: Pingerprinting Program  MOVEMENT:  RTTT, Funds back to Reserve for Cognia </t>
  </si>
  <si>
    <t>INCREASE: Rent; Camps; Extended Day, Insurance Loss; Fund Parking Attendant, Parkingl Lot Paint, Supplies MOVEMENT: Shifting Additional Revenue, Stand Alone VPK,  Cross Function Change</t>
  </si>
  <si>
    <t xml:space="preserve">INCREASE: Rent   MOVEMENT:   Shifting Additional Revenue; Cross Function Change; </t>
  </si>
  <si>
    <t>INCREASE: Rent; Extended Day   MOVEMENT: Shifiting Additional Revenue  Shifting Extended Day, On-Site Daycare, Full Service Schools, Summer Guidance</t>
  </si>
  <si>
    <t xml:space="preserve">MOVEMENT: Shifting Additional Revenue, Comprehensive Reading Program ICCE, Middle School Athletics, SAC, SAI, 3rd Calc Adj, Full Service Schools,  Cross Function Change; </t>
  </si>
  <si>
    <t>INCREASE: Rent; Extended Day   MOVEMENT: Shifiting Additional Revenue  Shifting Extended Day,Full Service Schools, Summer Guidance</t>
  </si>
  <si>
    <t>3018</t>
  </si>
  <si>
    <t>3017</t>
  </si>
  <si>
    <t>566</t>
  </si>
  <si>
    <t>9749</t>
  </si>
  <si>
    <t>0012</t>
  </si>
  <si>
    <t>9734</t>
  </si>
  <si>
    <t>564</t>
  </si>
  <si>
    <t>565</t>
  </si>
  <si>
    <t>0014</t>
  </si>
  <si>
    <t>0071</t>
  </si>
  <si>
    <t>0072</t>
  </si>
  <si>
    <t>161</t>
  </si>
  <si>
    <t>842</t>
  </si>
  <si>
    <t>559</t>
  </si>
  <si>
    <t>558</t>
  </si>
  <si>
    <t>557</t>
  </si>
  <si>
    <t>844</t>
  </si>
  <si>
    <t>843</t>
  </si>
  <si>
    <t>840</t>
  </si>
  <si>
    <t>839</t>
  </si>
  <si>
    <t>838</t>
  </si>
  <si>
    <t>837</t>
  </si>
  <si>
    <t>836</t>
  </si>
  <si>
    <t>835</t>
  </si>
  <si>
    <t>833</t>
  </si>
  <si>
    <t>830</t>
  </si>
  <si>
    <t>829</t>
  </si>
  <si>
    <t>828</t>
  </si>
  <si>
    <t>822</t>
  </si>
  <si>
    <t>819</t>
  </si>
  <si>
    <t>815</t>
  </si>
  <si>
    <t>534</t>
  </si>
  <si>
    <t>109</t>
  </si>
  <si>
    <t>555</t>
  </si>
  <si>
    <t>528</t>
  </si>
  <si>
    <t>9748</t>
  </si>
  <si>
    <t>9634</t>
  </si>
  <si>
    <t>9639</t>
  </si>
  <si>
    <t>0452</t>
  </si>
  <si>
    <t>118</t>
  </si>
  <si>
    <t>7023</t>
  </si>
  <si>
    <t>144</t>
  </si>
  <si>
    <t>141</t>
  </si>
  <si>
    <t>131</t>
  </si>
  <si>
    <t>811</t>
  </si>
  <si>
    <t>16</t>
  </si>
  <si>
    <t>15</t>
  </si>
  <si>
    <t>138</t>
  </si>
  <si>
    <t>535</t>
  </si>
  <si>
    <t>136</t>
  </si>
  <si>
    <t>126</t>
  </si>
  <si>
    <t>536</t>
  </si>
  <si>
    <t>9750</t>
  </si>
  <si>
    <t>322</t>
  </si>
  <si>
    <t>512</t>
  </si>
  <si>
    <t>900</t>
  </si>
  <si>
    <t>9752</t>
  </si>
  <si>
    <t>484</t>
  </si>
  <si>
    <t>515</t>
  </si>
  <si>
    <t>9721</t>
  </si>
  <si>
    <t>9720</t>
  </si>
  <si>
    <t>517</t>
  </si>
  <si>
    <t>125</t>
  </si>
  <si>
    <t>9710</t>
  </si>
  <si>
    <t>124</t>
  </si>
  <si>
    <t>123</t>
  </si>
  <si>
    <t>122</t>
  </si>
  <si>
    <t>121</t>
  </si>
  <si>
    <t>9640</t>
  </si>
  <si>
    <t>116</t>
  </si>
  <si>
    <t>9061</t>
  </si>
  <si>
    <t>Balance</t>
  </si>
  <si>
    <t>Encumbrance</t>
  </si>
  <si>
    <t>Actual</t>
  </si>
  <si>
    <t>Budget</t>
  </si>
  <si>
    <t>Project</t>
  </si>
  <si>
    <t>As of 5/31/2026</t>
  </si>
  <si>
    <t>GL5001S: Funds Available</t>
  </si>
  <si>
    <t>300</t>
  </si>
  <si>
    <t>400</t>
  </si>
  <si>
    <t>500</t>
  </si>
  <si>
    <t>600</t>
  </si>
  <si>
    <t>700</t>
  </si>
  <si>
    <t>300 Purchases</t>
  </si>
  <si>
    <t>500 Materials &amp; Supplies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</si>
</sst>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(&quot;$&quot;* #,##0.00_);_(&quot;$&quot;* \(#,##0.00\);_(&quot;$&quot;* &quot;-&quot;??_);_(@_)"/>
    <numFmt numFmtId="43" formatCode="_(* #,##0.00_);_(* \(#,##0.00\);_(* &quot;-&quot;??_);_(@_)"/>
  </numFmts>
  <fonts count="67">
    <font>
      <sz val="10"/>
      <name val="Arial"/>
    </font>
    <font>
      <sz val="11"/>
      <color theme="1"/>
      <name val="Calibri"/>
      <family val="2"/>
      <scheme val="minor"/>
    </font>
    <font>
      <sz val="12"/>
      <color theme="1"/>
      <name val="Tahoma"/>
      <family val="2"/>
    </font>
    <font>
      <sz val="12"/>
      <color theme="1"/>
      <name val="Tahoma"/>
      <family val="2"/>
    </font>
    <font>
      <sz val="12"/>
      <color theme="1"/>
      <name val="Tahoma"/>
      <family val="2"/>
    </font>
    <font>
      <sz val="12"/>
      <color theme="1"/>
      <name val="Tahoma"/>
      <family val="2"/>
    </font>
    <font>
      <sz val="12"/>
      <color theme="1"/>
      <name val="Tahoma"/>
      <family val="2"/>
    </font>
    <font>
      <sz val="12"/>
      <color theme="1"/>
      <name val="Tahoma"/>
      <family val="2"/>
    </font>
    <font>
      <sz val="12"/>
      <color theme="1"/>
      <name val="Tahoma"/>
      <family val="2"/>
    </font>
    <font>
      <sz val="12"/>
      <color theme="1"/>
      <name val="Tahoma"/>
      <family val="2"/>
    </font>
    <font>
      <sz val="12"/>
      <color theme="1"/>
      <name val="Tahoma"/>
      <family val="2"/>
    </font>
    <font>
      <sz val="12"/>
      <color theme="1"/>
      <name val="Tahoma"/>
      <family val="2"/>
    </font>
    <font>
      <sz val="12"/>
      <color theme="1"/>
      <name val="Tahoma"/>
      <family val="2"/>
    </font>
    <font>
      <sz val="12"/>
      <color theme="1"/>
      <name val="Tahoma"/>
      <family val="2"/>
    </font>
    <font>
      <sz val="10"/>
      <name val="Arial"/>
      <family val="2"/>
    </font>
    <font>
      <sz val="10"/>
      <name val="Tahoma"/>
      <family val="2"/>
    </font>
    <font>
      <b/>
      <sz val="12"/>
      <name val="Tahoma"/>
      <family val="2"/>
    </font>
    <font>
      <sz val="12"/>
      <name val="Tahoma"/>
      <family val="2"/>
    </font>
    <font>
      <b/>
      <u/>
      <sz val="12"/>
      <name val="Tahoma"/>
      <family val="2"/>
    </font>
    <font>
      <i/>
      <sz val="10"/>
      <name val="Tahoma"/>
      <family val="2"/>
    </font>
    <font>
      <sz val="12"/>
      <name val="Tahoma"/>
      <family val="2"/>
    </font>
    <font>
      <sz val="12"/>
      <name val="Tahoma"/>
      <family val="2"/>
    </font>
    <font>
      <sz val="12"/>
      <name val="Tahoma"/>
      <family val="2"/>
    </font>
    <font>
      <sz val="12"/>
      <name val="Tahoma"/>
      <family val="2"/>
    </font>
    <font>
      <sz val="12"/>
      <name val="Tahoma"/>
      <family val="2"/>
    </font>
    <font>
      <sz val="12"/>
      <name val="Tahoma"/>
      <family val="2"/>
    </font>
    <font>
      <sz val="12"/>
      <name val="Tahoma"/>
      <family val="2"/>
    </font>
    <font>
      <sz val="10"/>
      <name val="Arial"/>
      <family val="2"/>
    </font>
    <font>
      <sz val="12"/>
      <name val="Tahoma"/>
      <family val="2"/>
    </font>
    <font>
      <sz val="10"/>
      <name val="Arial"/>
      <family val="2"/>
    </font>
    <font>
      <sz val="12"/>
      <name val="Tahoma"/>
      <family val="2"/>
    </font>
    <font>
      <sz val="10"/>
      <name val="Arial"/>
      <family val="2"/>
    </font>
    <font>
      <sz val="12"/>
      <name val="Tahoma"/>
      <family val="2"/>
    </font>
    <font>
      <sz val="12"/>
      <name val="Tahoma"/>
      <family val="2"/>
    </font>
    <font>
      <sz val="12"/>
      <name val="Tahoma"/>
      <family val="2"/>
    </font>
    <font>
      <b/>
      <u/>
      <sz val="12"/>
      <name val="Verdana"/>
      <family val="2"/>
    </font>
    <font>
      <sz val="12"/>
      <name val="Verdana"/>
      <family val="2"/>
    </font>
    <font>
      <b/>
      <sz val="12"/>
      <name val="Verdana"/>
      <family val="2"/>
    </font>
    <font>
      <sz val="10"/>
      <name val="Verdana"/>
      <family val="2"/>
    </font>
    <font>
      <sz val="12"/>
      <color theme="1"/>
      <name val="Verdana"/>
      <family val="2"/>
    </font>
    <font>
      <sz val="14"/>
      <name val="Verdana"/>
      <family val="2"/>
    </font>
    <font>
      <sz val="11"/>
      <name val="Verdana"/>
      <family val="2"/>
    </font>
    <font>
      <b/>
      <u/>
      <sz val="14"/>
      <name val="Tahoma"/>
      <family val="2"/>
    </font>
    <font>
      <sz val="14"/>
      <name val="Tahoma"/>
      <family val="2"/>
    </font>
    <font>
      <b/>
      <sz val="14"/>
      <name val="Tahoma"/>
      <family val="2"/>
    </font>
    <font>
      <b/>
      <sz val="16"/>
      <name val="Verdana"/>
      <family val="2"/>
    </font>
    <font>
      <b/>
      <sz val="14"/>
      <name val="Verdana"/>
      <family val="2"/>
    </font>
    <font>
      <b/>
      <sz val="11"/>
      <name val="Verdana"/>
      <family val="2"/>
    </font>
    <font>
      <b/>
      <sz val="10"/>
      <name val="Verdana"/>
      <family val="2"/>
    </font>
    <font>
      <sz val="10"/>
      <name val="Arial"/>
      <family val="2"/>
    </font>
    <font>
      <sz val="1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8"/>
      <name val="Arial"/>
      <family val="2"/>
    </font>
    <font>
      <sz val="10"/>
      <name val="Arial"/>
      <family val="2"/>
    </font>
    <font>
      <b/>
      <sz val="10"/>
      <name val="Ariel"/>
    </font>
    <font>
      <sz val="10"/>
      <name val="Ariel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65"/>
        <bgColor indexed="64"/>
      </patternFill>
    </fill>
    <fill>
      <patternFill patternType="solid">
        <fgColor indexed="65"/>
        <bgColor indexed="8"/>
      </patternFill>
    </fill>
    <fill>
      <patternFill patternType="solid">
        <fgColor theme="0"/>
        <bgColor indexed="64"/>
      </patternFill>
    </fill>
    <fill>
      <patternFill patternType="gray0625"/>
    </fill>
    <fill>
      <patternFill patternType="solid">
        <fgColor theme="9" tint="0.79998168889431442"/>
        <bgColor indexed="64"/>
      </patternFill>
    </fill>
    <fill>
      <patternFill patternType="gray0625">
        <bgColor theme="0"/>
      </patternFill>
    </fill>
    <fill>
      <patternFill patternType="solid">
        <fgColor rgb="FF99CCFF"/>
      </patternFill>
    </fill>
    <fill>
      <patternFill patternType="solid">
        <fgColor rgb="FFFFCCFF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9999FF"/>
        <bgColor indexed="64"/>
      </patternFill>
    </fill>
    <fill>
      <patternFill patternType="solid">
        <fgColor rgb="FFFFFF00"/>
        <bgColor indexed="64"/>
      </patternFill>
    </fill>
  </fills>
  <borders count="3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double">
        <color indexed="64"/>
      </top>
      <bottom style="medium">
        <color indexed="64"/>
      </bottom>
      <diagonal/>
    </border>
    <border>
      <left/>
      <right style="medium">
        <color indexed="64"/>
      </right>
      <top style="double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ABABAB"/>
      </left>
      <right/>
      <top style="thin">
        <color rgb="FFABABAB"/>
      </top>
      <bottom/>
      <diagonal/>
    </border>
    <border>
      <left style="thin">
        <color indexed="65"/>
      </left>
      <right/>
      <top style="thin">
        <color rgb="FFABABAB"/>
      </top>
      <bottom/>
      <diagonal/>
    </border>
    <border>
      <left style="thin">
        <color indexed="65"/>
      </left>
      <right style="thin">
        <color rgb="FFABABAB"/>
      </right>
      <top style="thin">
        <color rgb="FFABABAB"/>
      </top>
      <bottom/>
      <diagonal/>
    </border>
    <border>
      <left style="thin">
        <color rgb="FFABABAB"/>
      </left>
      <right/>
      <top style="thin">
        <color indexed="65"/>
      </top>
      <bottom/>
      <diagonal/>
    </border>
    <border>
      <left style="thin">
        <color indexed="65"/>
      </left>
      <right/>
      <top style="thin">
        <color indexed="65"/>
      </top>
      <bottom/>
      <diagonal/>
    </border>
    <border>
      <left style="thin">
        <color indexed="65"/>
      </left>
      <right style="thin">
        <color rgb="FFABABAB"/>
      </right>
      <top style="thin">
        <color indexed="65"/>
      </top>
      <bottom/>
      <diagonal/>
    </border>
    <border>
      <left style="thin">
        <color rgb="FFABABAB"/>
      </left>
      <right/>
      <top style="thin">
        <color indexed="65"/>
      </top>
      <bottom style="thin">
        <color rgb="FFABABAB"/>
      </bottom>
      <diagonal/>
    </border>
    <border>
      <left style="thin">
        <color indexed="65"/>
      </left>
      <right/>
      <top style="thin">
        <color indexed="65"/>
      </top>
      <bottom style="thin">
        <color rgb="FFABABAB"/>
      </bottom>
      <diagonal/>
    </border>
    <border>
      <left style="thin">
        <color indexed="65"/>
      </left>
      <right style="thin">
        <color rgb="FFABABAB"/>
      </right>
      <top style="thin">
        <color indexed="65"/>
      </top>
      <bottom style="thin">
        <color rgb="FFABABAB"/>
      </bottom>
      <diagonal/>
    </border>
  </borders>
  <cellStyleXfs count="104">
    <xf numFmtId="0" fontId="0" fillId="0" borderId="0" applyNumberFormat="0"/>
    <xf numFmtId="44" fontId="14" fillId="0" borderId="0" applyFont="0" applyFill="0" applyAlignment="0" applyProtection="0"/>
    <xf numFmtId="0" fontId="20" fillId="0" borderId="0"/>
    <xf numFmtId="0" fontId="13" fillId="0" borderId="0"/>
    <xf numFmtId="0" fontId="12" fillId="0" borderId="0"/>
    <xf numFmtId="0" fontId="21" fillId="0" borderId="0"/>
    <xf numFmtId="0" fontId="11" fillId="0" borderId="0"/>
    <xf numFmtId="0" fontId="22" fillId="0" borderId="0"/>
    <xf numFmtId="0" fontId="10" fillId="0" borderId="0"/>
    <xf numFmtId="0" fontId="23" fillId="0" borderId="0"/>
    <xf numFmtId="0" fontId="9" fillId="0" borderId="0"/>
    <xf numFmtId="0" fontId="24" fillId="0" borderId="0"/>
    <xf numFmtId="0" fontId="8" fillId="0" borderId="0"/>
    <xf numFmtId="0" fontId="7" fillId="0" borderId="0"/>
    <xf numFmtId="0" fontId="17" fillId="0" borderId="0"/>
    <xf numFmtId="0" fontId="6" fillId="0" borderId="0"/>
    <xf numFmtId="0" fontId="25" fillId="0" borderId="0"/>
    <xf numFmtId="0" fontId="5" fillId="0" borderId="0"/>
    <xf numFmtId="0" fontId="4" fillId="0" borderId="0"/>
    <xf numFmtId="0" fontId="3" fillId="0" borderId="0"/>
    <xf numFmtId="0" fontId="2" fillId="0" borderId="0"/>
    <xf numFmtId="0" fontId="26" fillId="0" borderId="0"/>
    <xf numFmtId="0" fontId="27" fillId="0" borderId="0"/>
    <xf numFmtId="0" fontId="27" fillId="0" borderId="0"/>
    <xf numFmtId="0" fontId="14" fillId="0" borderId="0"/>
    <xf numFmtId="0" fontId="28" fillId="0" borderId="0"/>
    <xf numFmtId="0" fontId="29" fillId="0" borderId="0"/>
    <xf numFmtId="0" fontId="29" fillId="0" borderId="0"/>
    <xf numFmtId="0" fontId="30" fillId="0" borderId="0"/>
    <xf numFmtId="0" fontId="32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4" fillId="0" borderId="0"/>
    <xf numFmtId="0" fontId="14" fillId="0" borderId="0" applyNumberFormat="0"/>
    <xf numFmtId="43" fontId="14" fillId="0" borderId="0" applyFont="0" applyFill="0" applyBorder="0" applyAlignment="0" applyProtection="0"/>
    <xf numFmtId="0" fontId="49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43" fontId="53" fillId="0" borderId="0" applyFont="0" applyFill="0" applyBorder="0" applyAlignment="0" applyProtection="0"/>
    <xf numFmtId="0" fontId="53" fillId="0" borderId="0"/>
    <xf numFmtId="9" fontId="53" fillId="0" borderId="0" applyFont="0" applyFill="0" applyBorder="0" applyAlignment="0" applyProtection="0"/>
    <xf numFmtId="0" fontId="17" fillId="0" borderId="0"/>
    <xf numFmtId="0" fontId="2" fillId="0" borderId="0"/>
    <xf numFmtId="0" fontId="2" fillId="0" borderId="0"/>
    <xf numFmtId="0" fontId="17" fillId="0" borderId="0"/>
    <xf numFmtId="0" fontId="2" fillId="0" borderId="0"/>
    <xf numFmtId="0" fontId="17" fillId="0" borderId="0"/>
    <xf numFmtId="0" fontId="2" fillId="0" borderId="0"/>
    <xf numFmtId="0" fontId="17" fillId="0" borderId="0"/>
    <xf numFmtId="0" fontId="2" fillId="0" borderId="0"/>
    <xf numFmtId="0" fontId="17" fillId="0" borderId="0"/>
    <xf numFmtId="0" fontId="2" fillId="0" borderId="0"/>
    <xf numFmtId="0" fontId="2" fillId="0" borderId="0"/>
    <xf numFmtId="0" fontId="2" fillId="0" borderId="0"/>
    <xf numFmtId="0" fontId="17" fillId="0" borderId="0"/>
    <xf numFmtId="0" fontId="2" fillId="0" borderId="0"/>
    <xf numFmtId="0" fontId="2" fillId="0" borderId="0"/>
    <xf numFmtId="0" fontId="2" fillId="0" borderId="0"/>
    <xf numFmtId="0" fontId="17" fillId="0" borderId="0"/>
    <xf numFmtId="0" fontId="14" fillId="0" borderId="0"/>
    <xf numFmtId="0" fontId="14" fillId="0" borderId="0"/>
    <xf numFmtId="0" fontId="17" fillId="0" borderId="0"/>
    <xf numFmtId="0" fontId="14" fillId="0" borderId="0"/>
    <xf numFmtId="0" fontId="14" fillId="0" borderId="0"/>
    <xf numFmtId="0" fontId="17" fillId="0" borderId="0"/>
    <xf numFmtId="0" fontId="17" fillId="0" borderId="0"/>
    <xf numFmtId="0" fontId="14" fillId="0" borderId="0"/>
    <xf numFmtId="0" fontId="14" fillId="0" borderId="0"/>
    <xf numFmtId="0" fontId="14" fillId="0" borderId="0"/>
    <xf numFmtId="0" fontId="17" fillId="0" borderId="0"/>
    <xf numFmtId="0" fontId="17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4" fillId="0" borderId="0"/>
    <xf numFmtId="43" fontId="54" fillId="0" borderId="0" applyFont="0" applyFill="0" applyBorder="0" applyAlignment="0" applyProtection="0"/>
    <xf numFmtId="0" fontId="55" fillId="0" borderId="0"/>
    <xf numFmtId="0" fontId="55" fillId="0" borderId="0"/>
    <xf numFmtId="0" fontId="55" fillId="0" borderId="0"/>
    <xf numFmtId="43" fontId="55" fillId="0" borderId="0" applyFont="0" applyFill="0" applyBorder="0" applyAlignment="0" applyProtection="0"/>
    <xf numFmtId="0" fontId="55" fillId="0" borderId="0"/>
    <xf numFmtId="44" fontId="14" fillId="0" borderId="0" applyFont="0" applyFill="0" applyBorder="0" applyAlignment="0" applyProtection="0"/>
    <xf numFmtId="0" fontId="55" fillId="0" borderId="0"/>
    <xf numFmtId="0" fontId="57" fillId="0" borderId="0"/>
    <xf numFmtId="43" fontId="57" fillId="0" borderId="0" applyFont="0" applyFill="0" applyBorder="0" applyAlignment="0" applyProtection="0"/>
    <xf numFmtId="0" fontId="60" fillId="0" borderId="0"/>
    <xf numFmtId="0" fontId="61" fillId="0" borderId="0"/>
    <xf numFmtId="0" fontId="62" fillId="0" borderId="0"/>
    <xf numFmtId="0" fontId="63" fillId="0" borderId="0"/>
    <xf numFmtId="43" fontId="63" fillId="0" borderId="0" applyFont="0" applyFill="0" applyBorder="0" applyAlignment="0" applyProtection="0"/>
    <xf numFmtId="0" fontId="64" fillId="0" borderId="0"/>
    <xf numFmtId="43" fontId="64" fillId="0" borderId="0" applyFont="0" applyFill="0" applyBorder="0" applyAlignment="0" applyProtection="0"/>
    <xf numFmtId="0" fontId="1" fillId="0" borderId="0"/>
  </cellStyleXfs>
  <cellXfs count="245">
    <xf numFmtId="0" fontId="0" fillId="0" borderId="0" xfId="0"/>
    <xf numFmtId="0" fontId="35" fillId="2" borderId="5" xfId="0" applyFont="1" applyFill="1" applyBorder="1" applyAlignment="1">
      <alignment horizontal="center"/>
    </xf>
    <xf numFmtId="0" fontId="35" fillId="2" borderId="6" xfId="0" applyFont="1" applyFill="1" applyBorder="1" applyAlignment="1">
      <alignment horizontal="center"/>
    </xf>
    <xf numFmtId="0" fontId="36" fillId="2" borderId="0" xfId="0" applyFont="1" applyFill="1"/>
    <xf numFmtId="49" fontId="36" fillId="2" borderId="2" xfId="0" applyNumberFormat="1" applyFont="1" applyFill="1" applyBorder="1" applyAlignment="1">
      <alignment horizontal="center" wrapText="1"/>
    </xf>
    <xf numFmtId="49" fontId="36" fillId="2" borderId="3" xfId="0" applyNumberFormat="1" applyFont="1" applyFill="1" applyBorder="1" applyAlignment="1">
      <alignment horizontal="center"/>
    </xf>
    <xf numFmtId="0" fontId="37" fillId="2" borderId="1" xfId="0" applyFont="1" applyFill="1" applyBorder="1" applyAlignment="1">
      <alignment horizontal="center" vertical="center" wrapText="1"/>
    </xf>
    <xf numFmtId="49" fontId="36" fillId="2" borderId="4" xfId="0" applyNumberFormat="1" applyFont="1" applyFill="1" applyBorder="1"/>
    <xf numFmtId="49" fontId="36" fillId="2" borderId="0" xfId="0" applyNumberFormat="1" applyFont="1" applyFill="1"/>
    <xf numFmtId="49" fontId="36" fillId="2" borderId="0" xfId="0" applyNumberFormat="1" applyFont="1" applyFill="1" applyAlignment="1">
      <alignment horizontal="center"/>
    </xf>
    <xf numFmtId="44" fontId="36" fillId="2" borderId="0" xfId="1" applyFont="1" applyFill="1"/>
    <xf numFmtId="0" fontId="36" fillId="2" borderId="4" xfId="0" applyFont="1" applyFill="1" applyBorder="1"/>
    <xf numFmtId="49" fontId="37" fillId="2" borderId="4" xfId="0" applyNumberFormat="1" applyFont="1" applyFill="1" applyBorder="1"/>
    <xf numFmtId="49" fontId="37" fillId="2" borderId="0" xfId="0" applyNumberFormat="1" applyFont="1" applyFill="1"/>
    <xf numFmtId="49" fontId="37" fillId="2" borderId="0" xfId="0" applyNumberFormat="1" applyFont="1" applyFill="1" applyAlignment="1">
      <alignment horizontal="center"/>
    </xf>
    <xf numFmtId="44" fontId="37" fillId="2" borderId="8" xfId="1" applyFont="1" applyFill="1" applyBorder="1"/>
    <xf numFmtId="0" fontId="37" fillId="2" borderId="0" xfId="0" applyFont="1" applyFill="1"/>
    <xf numFmtId="49" fontId="36" fillId="2" borderId="0" xfId="0" applyNumberFormat="1" applyFont="1" applyFill="1" applyAlignment="1">
      <alignment horizontal="left"/>
    </xf>
    <xf numFmtId="49" fontId="38" fillId="2" borderId="0" xfId="0" applyNumberFormat="1" applyFont="1" applyFill="1"/>
    <xf numFmtId="43" fontId="38" fillId="2" borderId="0" xfId="0" applyNumberFormat="1" applyFont="1" applyFill="1"/>
    <xf numFmtId="0" fontId="36" fillId="4" borderId="0" xfId="0" applyFont="1" applyFill="1"/>
    <xf numFmtId="43" fontId="39" fillId="4" borderId="0" xfId="19" applyNumberFormat="1" applyFont="1" applyFill="1"/>
    <xf numFmtId="43" fontId="36" fillId="2" borderId="0" xfId="0" applyNumberFormat="1" applyFont="1" applyFill="1"/>
    <xf numFmtId="49" fontId="36" fillId="2" borderId="2" xfId="0" applyNumberFormat="1" applyFont="1" applyFill="1" applyBorder="1"/>
    <xf numFmtId="49" fontId="36" fillId="2" borderId="3" xfId="0" applyNumberFormat="1" applyFont="1" applyFill="1" applyBorder="1"/>
    <xf numFmtId="44" fontId="36" fillId="2" borderId="0" xfId="0" applyNumberFormat="1" applyFont="1" applyFill="1"/>
    <xf numFmtId="44" fontId="37" fillId="2" borderId="0" xfId="1" applyFont="1" applyFill="1"/>
    <xf numFmtId="49" fontId="17" fillId="0" borderId="0" xfId="16" applyNumberFormat="1" applyFont="1" applyAlignment="1">
      <alignment shrinkToFit="1"/>
    </xf>
    <xf numFmtId="43" fontId="17" fillId="0" borderId="0" xfId="16" applyNumberFormat="1" applyFont="1"/>
    <xf numFmtId="44" fontId="36" fillId="2" borderId="0" xfId="1" applyFont="1" applyFill="1" applyProtection="1">
      <protection locked="0"/>
    </xf>
    <xf numFmtId="44" fontId="36" fillId="2" borderId="0" xfId="0" applyNumberFormat="1" applyFont="1" applyFill="1" applyProtection="1">
      <protection locked="0"/>
    </xf>
    <xf numFmtId="0" fontId="40" fillId="2" borderId="0" xfId="0" applyFont="1" applyFill="1"/>
    <xf numFmtId="49" fontId="17" fillId="0" borderId="0" xfId="16" applyNumberFormat="1" applyFont="1" applyAlignment="1">
      <alignment wrapText="1"/>
    </xf>
    <xf numFmtId="49" fontId="18" fillId="0" borderId="0" xfId="16" applyNumberFormat="1" applyFont="1" applyAlignment="1">
      <alignment horizontal="center" wrapText="1"/>
    </xf>
    <xf numFmtId="49" fontId="18" fillId="0" borderId="0" xfId="16" applyNumberFormat="1" applyFont="1" applyAlignment="1">
      <alignment horizontal="center"/>
    </xf>
    <xf numFmtId="0" fontId="16" fillId="0" borderId="0" xfId="16" applyFont="1"/>
    <xf numFmtId="0" fontId="17" fillId="0" borderId="0" xfId="16" applyFont="1"/>
    <xf numFmtId="49" fontId="16" fillId="0" borderId="8" xfId="16" applyNumberFormat="1" applyFont="1" applyBorder="1" applyAlignment="1">
      <alignment wrapText="1"/>
    </xf>
    <xf numFmtId="43" fontId="16" fillId="0" borderId="8" xfId="16" applyNumberFormat="1" applyFont="1" applyBorder="1"/>
    <xf numFmtId="0" fontId="16" fillId="0" borderId="8" xfId="16" applyFont="1" applyBorder="1"/>
    <xf numFmtId="43" fontId="17" fillId="0" borderId="0" xfId="16" applyNumberFormat="1" applyFont="1" applyAlignment="1">
      <alignment wrapText="1"/>
    </xf>
    <xf numFmtId="43" fontId="18" fillId="0" borderId="0" xfId="16" applyNumberFormat="1" applyFont="1" applyAlignment="1">
      <alignment horizontal="center"/>
    </xf>
    <xf numFmtId="49" fontId="42" fillId="0" borderId="0" xfId="34" applyNumberFormat="1" applyFont="1" applyAlignment="1">
      <alignment horizontal="center"/>
    </xf>
    <xf numFmtId="43" fontId="42" fillId="0" borderId="0" xfId="34" applyNumberFormat="1" applyFont="1" applyAlignment="1">
      <alignment horizontal="center"/>
    </xf>
    <xf numFmtId="49" fontId="42" fillId="5" borderId="0" xfId="34" applyNumberFormat="1" applyFont="1" applyFill="1" applyAlignment="1">
      <alignment horizontal="center"/>
    </xf>
    <xf numFmtId="43" fontId="43" fillId="5" borderId="0" xfId="34" applyNumberFormat="1" applyFont="1" applyFill="1" applyAlignment="1">
      <alignment horizontal="center"/>
    </xf>
    <xf numFmtId="43" fontId="43" fillId="0" borderId="0" xfId="34" applyNumberFormat="1" applyFont="1"/>
    <xf numFmtId="0" fontId="43" fillId="0" borderId="0" xfId="34" applyFont="1"/>
    <xf numFmtId="49" fontId="43" fillId="0" borderId="0" xfId="34" applyNumberFormat="1" applyFont="1"/>
    <xf numFmtId="43" fontId="43" fillId="5" borderId="0" xfId="34" applyNumberFormat="1" applyFont="1" applyFill="1"/>
    <xf numFmtId="43" fontId="44" fillId="0" borderId="8" xfId="34" applyNumberFormat="1" applyFont="1" applyBorder="1"/>
    <xf numFmtId="0" fontId="44" fillId="0" borderId="8" xfId="34" applyFont="1" applyBorder="1"/>
    <xf numFmtId="43" fontId="17" fillId="0" borderId="8" xfId="16" applyNumberFormat="1" applyFont="1" applyBorder="1"/>
    <xf numFmtId="0" fontId="46" fillId="2" borderId="1" xfId="0" applyFont="1" applyFill="1" applyBorder="1" applyAlignment="1">
      <alignment vertical="center"/>
    </xf>
    <xf numFmtId="0" fontId="37" fillId="2" borderId="4" xfId="0" applyFont="1" applyFill="1" applyBorder="1"/>
    <xf numFmtId="44" fontId="36" fillId="2" borderId="10" xfId="1" applyFont="1" applyFill="1" applyBorder="1"/>
    <xf numFmtId="0" fontId="37" fillId="2" borderId="4" xfId="0" applyFont="1" applyFill="1" applyBorder="1" applyAlignment="1">
      <alignment horizontal="right"/>
    </xf>
    <xf numFmtId="44" fontId="37" fillId="2" borderId="11" xfId="1" applyFont="1" applyFill="1" applyBorder="1"/>
    <xf numFmtId="0" fontId="36" fillId="2" borderId="4" xfId="0" applyFont="1" applyFill="1" applyBorder="1" applyAlignment="1">
      <alignment horizontal="left" indent="1"/>
    </xf>
    <xf numFmtId="0" fontId="37" fillId="3" borderId="4" xfId="0" applyFont="1" applyFill="1" applyBorder="1"/>
    <xf numFmtId="0" fontId="36" fillId="2" borderId="4" xfId="0" applyFont="1" applyFill="1" applyBorder="1" applyProtection="1">
      <protection locked="0"/>
    </xf>
    <xf numFmtId="0" fontId="47" fillId="2" borderId="2" xfId="0" applyFont="1" applyFill="1" applyBorder="1" applyAlignment="1">
      <alignment horizontal="right"/>
    </xf>
    <xf numFmtId="0" fontId="16" fillId="0" borderId="1" xfId="35" applyFont="1" applyBorder="1" applyProtection="1">
      <protection locked="0"/>
    </xf>
    <xf numFmtId="43" fontId="17" fillId="0" borderId="1" xfId="35" applyNumberFormat="1" applyFont="1" applyBorder="1" applyProtection="1">
      <protection locked="0"/>
    </xf>
    <xf numFmtId="0" fontId="17" fillId="0" borderId="1" xfId="35" applyFont="1" applyBorder="1" applyAlignment="1" applyProtection="1">
      <alignment wrapText="1"/>
      <protection locked="0"/>
    </xf>
    <xf numFmtId="0" fontId="17" fillId="0" borderId="1" xfId="35" applyFont="1" applyBorder="1" applyProtection="1">
      <protection locked="0"/>
    </xf>
    <xf numFmtId="43" fontId="16" fillId="0" borderId="1" xfId="35" applyNumberFormat="1" applyFont="1" applyBorder="1" applyProtection="1">
      <protection locked="0"/>
    </xf>
    <xf numFmtId="0" fontId="17" fillId="0" borderId="1" xfId="35" applyFont="1" applyBorder="1" applyAlignment="1" applyProtection="1">
      <alignment horizontal="left" indent="1"/>
      <protection locked="0"/>
    </xf>
    <xf numFmtId="0" fontId="17" fillId="0" borderId="1" xfId="0" applyFont="1" applyBorder="1" applyProtection="1">
      <protection locked="0"/>
    </xf>
    <xf numFmtId="49" fontId="16" fillId="0" borderId="1" xfId="35" applyNumberFormat="1" applyFont="1" applyBorder="1" applyProtection="1">
      <protection locked="0"/>
    </xf>
    <xf numFmtId="43" fontId="16" fillId="0" borderId="1" xfId="1" applyNumberFormat="1" applyFont="1" applyFill="1" applyBorder="1" applyProtection="1">
      <protection locked="0"/>
    </xf>
    <xf numFmtId="49" fontId="17" fillId="0" borderId="1" xfId="35" applyNumberFormat="1" applyFont="1" applyBorder="1" applyProtection="1">
      <protection locked="0"/>
    </xf>
    <xf numFmtId="43" fontId="17" fillId="0" borderId="1" xfId="1" applyNumberFormat="1" applyFont="1" applyFill="1" applyBorder="1" applyProtection="1">
      <protection locked="0"/>
    </xf>
    <xf numFmtId="0" fontId="15" fillId="0" borderId="0" xfId="35" applyFont="1" applyProtection="1">
      <protection locked="0"/>
    </xf>
    <xf numFmtId="43" fontId="17" fillId="0" borderId="1" xfId="35" applyNumberFormat="1" applyFont="1" applyBorder="1" applyAlignment="1" applyProtection="1">
      <alignment wrapText="1"/>
      <protection locked="0"/>
    </xf>
    <xf numFmtId="0" fontId="15" fillId="0" borderId="1" xfId="35" applyFont="1" applyBorder="1" applyAlignment="1" applyProtection="1">
      <alignment horizontal="center"/>
      <protection locked="0"/>
    </xf>
    <xf numFmtId="43" fontId="15" fillId="0" borderId="1" xfId="35" applyNumberFormat="1" applyFont="1" applyBorder="1" applyAlignment="1" applyProtection="1">
      <alignment horizontal="center"/>
      <protection locked="0"/>
    </xf>
    <xf numFmtId="0" fontId="15" fillId="0" borderId="1" xfId="35" applyFont="1" applyBorder="1" applyAlignment="1" applyProtection="1">
      <alignment wrapText="1"/>
      <protection locked="0"/>
    </xf>
    <xf numFmtId="0" fontId="17" fillId="0" borderId="1" xfId="0" applyFont="1" applyBorder="1" applyAlignment="1" applyProtection="1">
      <alignment wrapText="1"/>
      <protection locked="0"/>
    </xf>
    <xf numFmtId="0" fontId="17" fillId="0" borderId="7" xfId="35" applyFont="1" applyBorder="1" applyProtection="1">
      <protection locked="0"/>
    </xf>
    <xf numFmtId="0" fontId="17" fillId="0" borderId="1" xfId="35" applyFont="1" applyBorder="1" applyAlignment="1" applyProtection="1">
      <alignment horizontal="left"/>
      <protection locked="0"/>
    </xf>
    <xf numFmtId="0" fontId="19" fillId="0" borderId="0" xfId="35" applyFont="1" applyProtection="1">
      <protection locked="0"/>
    </xf>
    <xf numFmtId="43" fontId="15" fillId="0" borderId="0" xfId="35" applyNumberFormat="1" applyFont="1" applyProtection="1">
      <protection locked="0"/>
    </xf>
    <xf numFmtId="0" fontId="17" fillId="0" borderId="0" xfId="35" applyFont="1" applyAlignment="1" applyProtection="1">
      <alignment wrapText="1"/>
      <protection locked="0"/>
    </xf>
    <xf numFmtId="43" fontId="17" fillId="6" borderId="1" xfId="35" applyNumberFormat="1" applyFont="1" applyFill="1" applyBorder="1"/>
    <xf numFmtId="43" fontId="17" fillId="6" borderId="1" xfId="1" applyNumberFormat="1" applyFont="1" applyFill="1" applyBorder="1" applyProtection="1"/>
    <xf numFmtId="44" fontId="36" fillId="2" borderId="10" xfId="1" applyFont="1" applyFill="1" applyBorder="1" applyProtection="1">
      <protection locked="0"/>
    </xf>
    <xf numFmtId="44" fontId="36" fillId="2" borderId="10" xfId="0" applyNumberFormat="1" applyFont="1" applyFill="1" applyBorder="1" applyProtection="1">
      <protection locked="0"/>
    </xf>
    <xf numFmtId="43" fontId="17" fillId="0" borderId="0" xfId="16" applyNumberFormat="1" applyFont="1" applyProtection="1">
      <protection locked="0"/>
    </xf>
    <xf numFmtId="0" fontId="16" fillId="0" borderId="0" xfId="16" applyFont="1" applyProtection="1">
      <protection locked="0"/>
    </xf>
    <xf numFmtId="49" fontId="41" fillId="2" borderId="4" xfId="0" applyNumberFormat="1" applyFont="1" applyFill="1" applyBorder="1"/>
    <xf numFmtId="49" fontId="41" fillId="2" borderId="0" xfId="0" applyNumberFormat="1" applyFont="1" applyFill="1" applyAlignment="1">
      <alignment horizontal="left"/>
    </xf>
    <xf numFmtId="49" fontId="41" fillId="2" borderId="0" xfId="0" applyNumberFormat="1" applyFont="1" applyFill="1" applyAlignment="1">
      <alignment horizontal="center"/>
    </xf>
    <xf numFmtId="44" fontId="41" fillId="2" borderId="0" xfId="1" applyFont="1" applyFill="1"/>
    <xf numFmtId="0" fontId="41" fillId="2" borderId="0" xfId="0" applyFont="1" applyFill="1"/>
    <xf numFmtId="9" fontId="43" fillId="0" borderId="0" xfId="44" applyFont="1"/>
    <xf numFmtId="0" fontId="38" fillId="2" borderId="0" xfId="0" applyFont="1" applyFill="1" applyProtection="1">
      <protection locked="0"/>
    </xf>
    <xf numFmtId="0" fontId="37" fillId="2" borderId="9" xfId="0" applyFont="1" applyFill="1" applyBorder="1" applyAlignment="1" applyProtection="1">
      <alignment horizontal="center" vertical="center" wrapText="1"/>
      <protection locked="0"/>
    </xf>
    <xf numFmtId="0" fontId="37" fillId="2" borderId="1" xfId="0" applyFont="1" applyFill="1" applyBorder="1" applyAlignment="1" applyProtection="1">
      <alignment horizontal="center" vertical="center" wrapText="1"/>
      <protection locked="0"/>
    </xf>
    <xf numFmtId="44" fontId="38" fillId="2" borderId="0" xfId="0" applyNumberFormat="1" applyFont="1" applyFill="1" applyProtection="1">
      <protection locked="0"/>
    </xf>
    <xf numFmtId="0" fontId="36" fillId="2" borderId="0" xfId="0" applyFont="1" applyFill="1" applyProtection="1">
      <protection locked="0"/>
    </xf>
    <xf numFmtId="43" fontId="36" fillId="2" borderId="0" xfId="0" applyNumberFormat="1" applyFont="1" applyFill="1" applyProtection="1">
      <protection locked="0"/>
    </xf>
    <xf numFmtId="43" fontId="38" fillId="2" borderId="0" xfId="0" applyNumberFormat="1" applyFont="1" applyFill="1" applyProtection="1">
      <protection locked="0"/>
    </xf>
    <xf numFmtId="43" fontId="41" fillId="2" borderId="0" xfId="0" applyNumberFormat="1" applyFont="1" applyFill="1" applyProtection="1">
      <protection locked="0"/>
    </xf>
    <xf numFmtId="0" fontId="37" fillId="2" borderId="0" xfId="0" applyFont="1" applyFill="1" applyAlignment="1" applyProtection="1">
      <alignment horizontal="left" vertical="center" wrapText="1"/>
      <protection locked="0"/>
    </xf>
    <xf numFmtId="44" fontId="36" fillId="2" borderId="0" xfId="0" applyNumberFormat="1" applyFont="1" applyFill="1" applyAlignment="1" applyProtection="1">
      <alignment wrapText="1"/>
      <protection locked="0"/>
    </xf>
    <xf numFmtId="44" fontId="37" fillId="2" borderId="8" xfId="1" applyFont="1" applyFill="1" applyBorder="1" applyProtection="1">
      <protection locked="0"/>
    </xf>
    <xf numFmtId="44" fontId="38" fillId="2" borderId="0" xfId="1" applyFont="1" applyFill="1" applyProtection="1">
      <protection locked="0"/>
    </xf>
    <xf numFmtId="49" fontId="36" fillId="2" borderId="4" xfId="0" applyNumberFormat="1" applyFont="1" applyFill="1" applyBorder="1" applyAlignment="1">
      <alignment vertical="center"/>
    </xf>
    <xf numFmtId="49" fontId="36" fillId="2" borderId="0" xfId="0" applyNumberFormat="1" applyFont="1" applyFill="1" applyAlignment="1">
      <alignment horizontal="left" vertical="center"/>
    </xf>
    <xf numFmtId="49" fontId="36" fillId="2" borderId="0" xfId="0" applyNumberFormat="1" applyFont="1" applyFill="1" applyAlignment="1">
      <alignment horizontal="center" vertical="center"/>
    </xf>
    <xf numFmtId="0" fontId="38" fillId="2" borderId="0" xfId="0" applyFont="1" applyFill="1" applyAlignment="1" applyProtection="1">
      <alignment horizontal="left"/>
      <protection locked="0"/>
    </xf>
    <xf numFmtId="0" fontId="36" fillId="2" borderId="0" xfId="0" applyFont="1" applyFill="1" applyAlignment="1" applyProtection="1">
      <alignment wrapText="1"/>
      <protection locked="0"/>
    </xf>
    <xf numFmtId="43" fontId="17" fillId="0" borderId="1" xfId="1" applyNumberFormat="1" applyFont="1" applyFill="1" applyBorder="1" applyProtection="1"/>
    <xf numFmtId="0" fontId="36" fillId="2" borderId="4" xfId="0" applyFont="1" applyFill="1" applyBorder="1" applyAlignment="1">
      <alignment horizontal="left"/>
    </xf>
    <xf numFmtId="44" fontId="37" fillId="2" borderId="12" xfId="1" applyFont="1" applyFill="1" applyBorder="1"/>
    <xf numFmtId="44" fontId="37" fillId="0" borderId="8" xfId="1" applyFont="1" applyFill="1" applyBorder="1"/>
    <xf numFmtId="0" fontId="37" fillId="4" borderId="4" xfId="0" applyFont="1" applyFill="1" applyBorder="1"/>
    <xf numFmtId="9" fontId="43" fillId="0" borderId="0" xfId="44" applyFont="1" applyFill="1"/>
    <xf numFmtId="43" fontId="43" fillId="0" borderId="0" xfId="42" applyFont="1" applyFill="1"/>
    <xf numFmtId="43" fontId="43" fillId="7" borderId="0" xfId="34" applyNumberFormat="1" applyFont="1" applyFill="1" applyAlignment="1">
      <alignment horizontal="center"/>
    </xf>
    <xf numFmtId="43" fontId="43" fillId="7" borderId="0" xfId="34" applyNumberFormat="1" applyFont="1" applyFill="1"/>
    <xf numFmtId="0" fontId="36" fillId="0" borderId="4" xfId="0" applyFont="1" applyBorder="1"/>
    <xf numFmtId="0" fontId="36" fillId="0" borderId="4" xfId="0" applyFont="1" applyBorder="1" applyAlignment="1">
      <alignment horizontal="left"/>
    </xf>
    <xf numFmtId="43" fontId="36" fillId="2" borderId="0" xfId="42" applyFont="1" applyFill="1"/>
    <xf numFmtId="43" fontId="36" fillId="2" borderId="10" xfId="42" applyFont="1" applyFill="1" applyBorder="1"/>
    <xf numFmtId="43" fontId="41" fillId="2" borderId="0" xfId="42" applyFont="1" applyFill="1"/>
    <xf numFmtId="43" fontId="41" fillId="2" borderId="10" xfId="42" applyFont="1" applyFill="1" applyBorder="1"/>
    <xf numFmtId="43" fontId="36" fillId="0" borderId="0" xfId="42" applyFont="1" applyFill="1"/>
    <xf numFmtId="43" fontId="36" fillId="4" borderId="0" xfId="42" applyFont="1" applyFill="1"/>
    <xf numFmtId="43" fontId="36" fillId="4" borderId="10" xfId="42" applyFont="1" applyFill="1" applyBorder="1"/>
    <xf numFmtId="43" fontId="36" fillId="0" borderId="10" xfId="42" applyFont="1" applyFill="1" applyBorder="1"/>
    <xf numFmtId="0" fontId="38" fillId="0" borderId="0" xfId="0" applyFont="1" applyProtection="1">
      <protection locked="0"/>
    </xf>
    <xf numFmtId="43" fontId="36" fillId="2" borderId="0" xfId="42" applyFont="1" applyFill="1" applyProtection="1">
      <protection locked="0"/>
    </xf>
    <xf numFmtId="0" fontId="36" fillId="2" borderId="9" xfId="0" applyFont="1" applyFill="1" applyBorder="1" applyAlignment="1" applyProtection="1">
      <alignment wrapText="1"/>
      <protection locked="0"/>
    </xf>
    <xf numFmtId="0" fontId="37" fillId="2" borderId="18" xfId="0" applyFont="1" applyFill="1" applyBorder="1" applyAlignment="1" applyProtection="1">
      <alignment horizontal="center" vertical="center" wrapText="1"/>
      <protection locked="0"/>
    </xf>
    <xf numFmtId="0" fontId="36" fillId="0" borderId="19" xfId="0" applyFont="1" applyBorder="1" applyAlignment="1" applyProtection="1">
      <alignment horizontal="left" indent="1"/>
      <protection locked="0"/>
    </xf>
    <xf numFmtId="0" fontId="37" fillId="0" borderId="0" xfId="0" applyFont="1" applyProtection="1">
      <protection locked="0"/>
    </xf>
    <xf numFmtId="43" fontId="36" fillId="0" borderId="0" xfId="42" applyFont="1" applyFill="1" applyBorder="1" applyProtection="1">
      <protection locked="0"/>
    </xf>
    <xf numFmtId="43" fontId="36" fillId="0" borderId="20" xfId="42" applyFont="1" applyFill="1" applyBorder="1" applyProtection="1">
      <protection locked="0"/>
    </xf>
    <xf numFmtId="0" fontId="36" fillId="2" borderId="19" xfId="0" applyFont="1" applyFill="1" applyBorder="1" applyAlignment="1" applyProtection="1">
      <alignment horizontal="left" indent="1"/>
      <protection locked="0"/>
    </xf>
    <xf numFmtId="0" fontId="37" fillId="2" borderId="0" xfId="0" applyFont="1" applyFill="1" applyProtection="1">
      <protection locked="0"/>
    </xf>
    <xf numFmtId="44" fontId="36" fillId="2" borderId="0" xfId="1" applyFont="1" applyFill="1" applyAlignment="1" applyProtection="1">
      <protection locked="0"/>
    </xf>
    <xf numFmtId="44" fontId="36" fillId="2" borderId="20" xfId="1" applyFont="1" applyFill="1" applyBorder="1" applyProtection="1">
      <protection locked="0"/>
    </xf>
    <xf numFmtId="0" fontId="37" fillId="2" borderId="19" xfId="0" applyFont="1" applyFill="1" applyBorder="1" applyAlignment="1" applyProtection="1">
      <alignment horizontal="right"/>
      <protection locked="0"/>
    </xf>
    <xf numFmtId="0" fontId="37" fillId="2" borderId="0" xfId="0" applyFont="1" applyFill="1" applyAlignment="1" applyProtection="1">
      <alignment horizontal="right"/>
      <protection locked="0"/>
    </xf>
    <xf numFmtId="44" fontId="37" fillId="2" borderId="21" xfId="1" applyFont="1" applyFill="1" applyBorder="1"/>
    <xf numFmtId="0" fontId="37" fillId="2" borderId="19" xfId="0" applyFont="1" applyFill="1" applyBorder="1" applyAlignment="1" applyProtection="1">
      <alignment horizontal="left"/>
      <protection locked="0"/>
    </xf>
    <xf numFmtId="44" fontId="37" fillId="2" borderId="0" xfId="1" applyFont="1" applyFill="1" applyProtection="1">
      <protection locked="0"/>
    </xf>
    <xf numFmtId="44" fontId="37" fillId="2" borderId="20" xfId="1" applyFont="1" applyFill="1" applyBorder="1" applyProtection="1">
      <protection locked="0"/>
    </xf>
    <xf numFmtId="0" fontId="37" fillId="2" borderId="0" xfId="0" applyFont="1" applyFill="1" applyAlignment="1">
      <alignment horizontal="right"/>
    </xf>
    <xf numFmtId="0" fontId="48" fillId="2" borderId="23" xfId="0" applyFont="1" applyFill="1" applyBorder="1" applyAlignment="1">
      <alignment horizontal="left" wrapText="1"/>
    </xf>
    <xf numFmtId="0" fontId="37" fillId="2" borderId="24" xfId="0" applyFont="1" applyFill="1" applyBorder="1" applyProtection="1">
      <protection locked="0"/>
    </xf>
    <xf numFmtId="44" fontId="37" fillId="2" borderId="25" xfId="1" applyFont="1" applyFill="1" applyBorder="1" applyProtection="1">
      <protection locked="0"/>
    </xf>
    <xf numFmtId="44" fontId="37" fillId="2" borderId="26" xfId="1" applyFont="1" applyFill="1" applyBorder="1" applyProtection="1">
      <protection locked="0"/>
    </xf>
    <xf numFmtId="43" fontId="17" fillId="0" borderId="0" xfId="42" applyFont="1" applyFill="1"/>
    <xf numFmtId="49" fontId="17" fillId="0" borderId="0" xfId="16" applyNumberFormat="1" applyFont="1" applyAlignment="1" applyProtection="1">
      <alignment shrinkToFit="1"/>
      <protection locked="0"/>
    </xf>
    <xf numFmtId="49" fontId="17" fillId="0" borderId="0" xfId="16" applyNumberFormat="1" applyFont="1" applyAlignment="1">
      <alignment wrapText="1" shrinkToFit="1"/>
    </xf>
    <xf numFmtId="0" fontId="36" fillId="0" borderId="9" xfId="0" applyFont="1" applyBorder="1" applyAlignment="1" applyProtection="1">
      <alignment wrapText="1"/>
      <protection locked="0"/>
    </xf>
    <xf numFmtId="0" fontId="0" fillId="0" borderId="0" xfId="0" pivotButton="1"/>
    <xf numFmtId="0" fontId="0" fillId="0" borderId="0" xfId="0" applyAlignment="1">
      <alignment horizontal="left"/>
    </xf>
    <xf numFmtId="49" fontId="42" fillId="0" borderId="0" xfId="34" applyNumberFormat="1" applyFont="1" applyAlignment="1">
      <alignment horizontal="center" wrapText="1"/>
    </xf>
    <xf numFmtId="49" fontId="43" fillId="0" borderId="0" xfId="34" applyNumberFormat="1" applyFont="1" applyAlignment="1">
      <alignment horizontal="left" wrapText="1" indent="2"/>
    </xf>
    <xf numFmtId="49" fontId="43" fillId="0" borderId="0" xfId="34" applyNumberFormat="1" applyFont="1" applyAlignment="1">
      <alignment wrapText="1"/>
    </xf>
    <xf numFmtId="49" fontId="43" fillId="0" borderId="0" xfId="34" applyNumberFormat="1" applyFont="1" applyAlignment="1">
      <alignment horizontal="left" wrapText="1"/>
    </xf>
    <xf numFmtId="49" fontId="43" fillId="0" borderId="0" xfId="34" applyNumberFormat="1" applyFont="1" applyAlignment="1">
      <alignment horizontal="left" indent="2"/>
    </xf>
    <xf numFmtId="49" fontId="43" fillId="0" borderId="0" xfId="34" applyNumberFormat="1" applyFont="1" applyAlignment="1">
      <alignment horizontal="left" indent="2" shrinkToFit="1"/>
    </xf>
    <xf numFmtId="49" fontId="43" fillId="0" borderId="0" xfId="34" applyNumberFormat="1" applyFont="1" applyAlignment="1">
      <alignment horizontal="left" wrapText="1" indent="2" shrinkToFit="1"/>
    </xf>
    <xf numFmtId="49" fontId="43" fillId="0" borderId="0" xfId="34" applyNumberFormat="1" applyFont="1" applyAlignment="1">
      <alignment wrapText="1" shrinkToFit="1"/>
    </xf>
    <xf numFmtId="49" fontId="44" fillId="0" borderId="8" xfId="34" applyNumberFormat="1" applyFont="1" applyBorder="1" applyAlignment="1">
      <alignment wrapText="1"/>
    </xf>
    <xf numFmtId="43" fontId="36" fillId="0" borderId="0" xfId="36" applyFont="1" applyFill="1" applyBorder="1" applyAlignment="1" applyProtection="1">
      <protection locked="0"/>
    </xf>
    <xf numFmtId="43" fontId="36" fillId="2" borderId="0" xfId="42" applyFont="1" applyFill="1" applyBorder="1"/>
    <xf numFmtId="43" fontId="41" fillId="2" borderId="0" xfId="42" applyFont="1" applyFill="1" applyBorder="1"/>
    <xf numFmtId="43" fontId="36" fillId="0" borderId="0" xfId="42" applyFont="1" applyFill="1" applyBorder="1"/>
    <xf numFmtId="43" fontId="36" fillId="4" borderId="0" xfId="42" applyFont="1" applyFill="1" applyBorder="1"/>
    <xf numFmtId="43" fontId="36" fillId="4" borderId="3" xfId="42" applyFont="1" applyFill="1" applyBorder="1"/>
    <xf numFmtId="49" fontId="36" fillId="0" borderId="4" xfId="0" applyNumberFormat="1" applyFont="1" applyBorder="1"/>
    <xf numFmtId="49" fontId="36" fillId="0" borderId="0" xfId="0" applyNumberFormat="1" applyFont="1" applyAlignment="1">
      <alignment horizontal="left"/>
    </xf>
    <xf numFmtId="49" fontId="36" fillId="0" borderId="0" xfId="0" applyNumberFormat="1" applyFont="1" applyAlignment="1">
      <alignment horizontal="center"/>
    </xf>
    <xf numFmtId="0" fontId="36" fillId="0" borderId="4" xfId="0" applyFont="1" applyBorder="1" applyAlignment="1">
      <alignment horizontal="left" indent="1"/>
    </xf>
    <xf numFmtId="0" fontId="36" fillId="0" borderId="0" xfId="0" applyFont="1"/>
    <xf numFmtId="44" fontId="36" fillId="0" borderId="0" xfId="1" applyFont="1" applyFill="1"/>
    <xf numFmtId="0" fontId="64" fillId="0" borderId="0" xfId="101"/>
    <xf numFmtId="49" fontId="59" fillId="0" borderId="0" xfId="101" applyNumberFormat="1" applyFont="1"/>
    <xf numFmtId="43" fontId="59" fillId="0" borderId="0" xfId="101" applyNumberFormat="1" applyFont="1"/>
    <xf numFmtId="49" fontId="58" fillId="8" borderId="13" xfId="101" applyNumberFormat="1" applyFont="1" applyFill="1" applyBorder="1" applyAlignment="1">
      <alignment horizontal="center"/>
    </xf>
    <xf numFmtId="49" fontId="58" fillId="0" borderId="0" xfId="101" applyNumberFormat="1" applyFont="1"/>
    <xf numFmtId="43" fontId="36" fillId="2" borderId="0" xfId="42" applyFont="1" applyFill="1" applyAlignment="1" applyProtection="1">
      <protection locked="0"/>
    </xf>
    <xf numFmtId="43" fontId="36" fillId="2" borderId="20" xfId="42" applyFont="1" applyFill="1" applyBorder="1" applyProtection="1">
      <protection locked="0"/>
    </xf>
    <xf numFmtId="43" fontId="36" fillId="2" borderId="3" xfId="42" applyFont="1" applyFill="1" applyBorder="1" applyProtection="1">
      <protection locked="0"/>
    </xf>
    <xf numFmtId="43" fontId="36" fillId="2" borderId="22" xfId="42" applyFont="1" applyFill="1" applyBorder="1" applyProtection="1">
      <protection locked="0"/>
    </xf>
    <xf numFmtId="49" fontId="36" fillId="2" borderId="10" xfId="0" applyNumberFormat="1" applyFont="1" applyFill="1" applyBorder="1" applyAlignment="1">
      <alignment horizontal="center"/>
    </xf>
    <xf numFmtId="43" fontId="36" fillId="2" borderId="27" xfId="42" applyFont="1" applyFill="1" applyBorder="1" applyAlignment="1"/>
    <xf numFmtId="49" fontId="44" fillId="5" borderId="0" xfId="34" applyNumberFormat="1" applyFont="1" applyFill="1" applyAlignment="1">
      <alignment horizontal="left" wrapText="1"/>
    </xf>
    <xf numFmtId="49" fontId="44" fillId="5" borderId="0" xfId="34" applyNumberFormat="1" applyFont="1" applyFill="1" applyAlignment="1">
      <alignment wrapText="1"/>
    </xf>
    <xf numFmtId="49" fontId="59" fillId="9" borderId="0" xfId="101" applyNumberFormat="1" applyFont="1" applyFill="1"/>
    <xf numFmtId="44" fontId="36" fillId="0" borderId="0" xfId="1" applyFont="1" applyFill="1" applyProtection="1">
      <protection locked="0"/>
    </xf>
    <xf numFmtId="44" fontId="36" fillId="0" borderId="0" xfId="1" applyFont="1" applyFill="1" applyAlignment="1" applyProtection="1">
      <protection locked="0"/>
    </xf>
    <xf numFmtId="44" fontId="36" fillId="0" borderId="20" xfId="1" applyFont="1" applyFill="1" applyBorder="1" applyAlignment="1" applyProtection="1">
      <protection locked="0"/>
    </xf>
    <xf numFmtId="43" fontId="36" fillId="0" borderId="0" xfId="42" applyFont="1" applyFill="1" applyBorder="1" applyAlignment="1" applyProtection="1">
      <protection locked="0"/>
    </xf>
    <xf numFmtId="43" fontId="36" fillId="0" borderId="20" xfId="42" applyFont="1" applyFill="1" applyBorder="1" applyAlignment="1" applyProtection="1">
      <protection locked="0"/>
    </xf>
    <xf numFmtId="43" fontId="64" fillId="0" borderId="0" xfId="42" applyFont="1"/>
    <xf numFmtId="43" fontId="0" fillId="0" borderId="0" xfId="0" applyNumberFormat="1"/>
    <xf numFmtId="44" fontId="64" fillId="0" borderId="0" xfId="101" applyNumberFormat="1"/>
    <xf numFmtId="43" fontId="59" fillId="9" borderId="0" xfId="101" applyNumberFormat="1" applyFont="1" applyFill="1"/>
    <xf numFmtId="0" fontId="64" fillId="9" borderId="0" xfId="101" applyFill="1"/>
    <xf numFmtId="0" fontId="0" fillId="0" borderId="0" xfId="0" applyAlignment="1">
      <alignment horizontal="left" indent="1"/>
    </xf>
    <xf numFmtId="0" fontId="0" fillId="0" borderId="0" xfId="0" applyNumberFormat="1"/>
    <xf numFmtId="0" fontId="0" fillId="10" borderId="0" xfId="0" applyFill="1"/>
    <xf numFmtId="49" fontId="59" fillId="10" borderId="0" xfId="101" applyNumberFormat="1" applyFont="1" applyFill="1"/>
    <xf numFmtId="43" fontId="59" fillId="10" borderId="0" xfId="101" applyNumberFormat="1" applyFont="1" applyFill="1"/>
    <xf numFmtId="0" fontId="64" fillId="10" borderId="0" xfId="101" applyFill="1"/>
    <xf numFmtId="0" fontId="0" fillId="0" borderId="28" xfId="0" applyBorder="1"/>
    <xf numFmtId="0" fontId="0" fillId="0" borderId="29" xfId="0" applyBorder="1"/>
    <xf numFmtId="0" fontId="0" fillId="0" borderId="30" xfId="0" applyBorder="1"/>
    <xf numFmtId="0" fontId="0" fillId="0" borderId="31" xfId="0" applyBorder="1"/>
    <xf numFmtId="0" fontId="0" fillId="0" borderId="32" xfId="0" applyBorder="1"/>
    <xf numFmtId="0" fontId="0" fillId="0" borderId="33" xfId="0" applyBorder="1"/>
    <xf numFmtId="0" fontId="0" fillId="0" borderId="34" xfId="0" applyBorder="1"/>
    <xf numFmtId="0" fontId="0" fillId="0" borderId="35" xfId="0" applyBorder="1"/>
    <xf numFmtId="0" fontId="0" fillId="0" borderId="36" xfId="0" applyBorder="1"/>
    <xf numFmtId="49" fontId="59" fillId="11" borderId="0" xfId="101" applyNumberFormat="1" applyFont="1" applyFill="1"/>
    <xf numFmtId="0" fontId="0" fillId="12" borderId="0" xfId="0" applyFill="1" applyAlignment="1">
      <alignment horizontal="left"/>
    </xf>
    <xf numFmtId="43" fontId="0" fillId="12" borderId="0" xfId="0" applyNumberFormat="1" applyFill="1"/>
    <xf numFmtId="0" fontId="0" fillId="12" borderId="0" xfId="0" applyFill="1"/>
    <xf numFmtId="0" fontId="0" fillId="11" borderId="0" xfId="0" applyFill="1" applyAlignment="1">
      <alignment horizontal="left"/>
    </xf>
    <xf numFmtId="43" fontId="0" fillId="11" borderId="0" xfId="0" applyNumberFormat="1" applyFill="1"/>
    <xf numFmtId="0" fontId="0" fillId="11" borderId="0" xfId="0" applyFill="1"/>
    <xf numFmtId="0" fontId="0" fillId="10" borderId="0" xfId="0" applyFill="1" applyAlignment="1">
      <alignment horizontal="left"/>
    </xf>
    <xf numFmtId="43" fontId="0" fillId="10" borderId="0" xfId="0" applyNumberFormat="1" applyFill="1"/>
    <xf numFmtId="0" fontId="36" fillId="0" borderId="0" xfId="0" applyFont="1" applyProtection="1">
      <protection locked="0"/>
    </xf>
    <xf numFmtId="49" fontId="64" fillId="0" borderId="0" xfId="101" applyNumberFormat="1"/>
    <xf numFmtId="49" fontId="66" fillId="8" borderId="13" xfId="101" applyNumberFormat="1" applyFont="1" applyFill="1" applyBorder="1" applyAlignment="1">
      <alignment horizontal="center"/>
    </xf>
    <xf numFmtId="49" fontId="66" fillId="0" borderId="0" xfId="101" applyNumberFormat="1" applyFont="1"/>
    <xf numFmtId="0" fontId="1" fillId="0" borderId="0" xfId="103"/>
    <xf numFmtId="0" fontId="1" fillId="0" borderId="0" xfId="103" applyAlignment="1">
      <alignment horizontal="left"/>
    </xf>
    <xf numFmtId="44" fontId="1" fillId="0" borderId="0" xfId="103" applyNumberFormat="1"/>
    <xf numFmtId="0" fontId="45" fillId="2" borderId="14" xfId="0" applyFont="1" applyFill="1" applyBorder="1" applyAlignment="1" applyProtection="1">
      <alignment horizontal="left" vertical="center" shrinkToFit="1"/>
      <protection locked="0"/>
    </xf>
    <xf numFmtId="0" fontId="45" fillId="2" borderId="15" xfId="0" applyFont="1" applyFill="1" applyBorder="1" applyAlignment="1" applyProtection="1">
      <alignment horizontal="left" vertical="center" shrinkToFit="1"/>
      <protection locked="0"/>
    </xf>
    <xf numFmtId="0" fontId="45" fillId="2" borderId="16" xfId="0" applyFont="1" applyFill="1" applyBorder="1" applyAlignment="1" applyProtection="1">
      <alignment horizontal="left" vertical="center" shrinkToFit="1"/>
      <protection locked="0"/>
    </xf>
    <xf numFmtId="0" fontId="46" fillId="2" borderId="17" xfId="0" applyFont="1" applyFill="1" applyBorder="1" applyAlignment="1" applyProtection="1">
      <alignment horizontal="left" vertical="center"/>
      <protection locked="0"/>
    </xf>
    <xf numFmtId="0" fontId="46" fillId="2" borderId="1" xfId="0" applyFont="1" applyFill="1" applyBorder="1" applyAlignment="1" applyProtection="1">
      <alignment horizontal="left" vertical="center"/>
      <protection locked="0"/>
    </xf>
    <xf numFmtId="0" fontId="45" fillId="2" borderId="5" xfId="0" applyFont="1" applyFill="1" applyBorder="1" applyAlignment="1">
      <alignment horizontal="left" vertical="center" shrinkToFit="1"/>
    </xf>
    <xf numFmtId="0" fontId="45" fillId="2" borderId="6" xfId="0" applyFont="1" applyFill="1" applyBorder="1" applyAlignment="1">
      <alignment horizontal="left" vertical="center" shrinkToFit="1"/>
    </xf>
    <xf numFmtId="0" fontId="45" fillId="2" borderId="9" xfId="0" applyFont="1" applyFill="1" applyBorder="1" applyAlignment="1">
      <alignment horizontal="left" vertical="center" shrinkToFit="1"/>
    </xf>
  </cellXfs>
  <cellStyles count="104">
    <cellStyle name="Comma" xfId="42" builtinId="3"/>
    <cellStyle name="Comma 2" xfId="36" xr:uid="{00000000-0005-0000-0000-000000000000}"/>
    <cellStyle name="Comma 3" xfId="86" xr:uid="{F2FE4BB5-A4FD-49B1-A736-D7C0D3D2662B}"/>
    <cellStyle name="Comma 4" xfId="90" xr:uid="{774CD4FA-385E-40CE-A2C5-E85124357101}"/>
    <cellStyle name="Comma 5" xfId="95" xr:uid="{50D9B954-C294-4494-AEE5-721B74D70EBA}"/>
    <cellStyle name="Comma 6" xfId="100" xr:uid="{3520BBFA-5494-46CD-A0BC-DF902A50769A}"/>
    <cellStyle name="Comma 7" xfId="102" xr:uid="{BEC6AD3B-2F69-489F-AB08-035B0936E869}"/>
    <cellStyle name="Currency" xfId="1" builtinId="4"/>
    <cellStyle name="Currency 2" xfId="92" xr:uid="{7E216ED7-251C-4A94-AD7E-88EC5622F821}"/>
    <cellStyle name="Normal" xfId="0" builtinId="0"/>
    <cellStyle name="Normal 10" xfId="10" xr:uid="{00000000-0005-0000-0000-000003000000}"/>
    <cellStyle name="Normal 10 2" xfId="53" xr:uid="{C5B64B78-203A-4158-992C-B56D540CC7EB}"/>
    <cellStyle name="Normal 11" xfId="11" xr:uid="{00000000-0005-0000-0000-000004000000}"/>
    <cellStyle name="Normal 11 2" xfId="54" xr:uid="{92260F70-1334-43EF-A8B9-B5797D9FA295}"/>
    <cellStyle name="Normal 12" xfId="12" xr:uid="{00000000-0005-0000-0000-000005000000}"/>
    <cellStyle name="Normal 12 2" xfId="55" xr:uid="{3DE513CF-56B9-4DA7-9960-234BF6D4550B}"/>
    <cellStyle name="Normal 13" xfId="13" xr:uid="{00000000-0005-0000-0000-000006000000}"/>
    <cellStyle name="Normal 13 2" xfId="56" xr:uid="{1DE65D6F-45E2-4DF0-8921-03EF191B8D69}"/>
    <cellStyle name="Normal 14" xfId="14" xr:uid="{00000000-0005-0000-0000-000007000000}"/>
    <cellStyle name="Normal 15" xfId="15" xr:uid="{00000000-0005-0000-0000-000008000000}"/>
    <cellStyle name="Normal 15 2" xfId="57" xr:uid="{CFBF7846-B503-4E0E-B709-AD58E4801A0D}"/>
    <cellStyle name="Normal 16" xfId="16" xr:uid="{00000000-0005-0000-0000-000009000000}"/>
    <cellStyle name="Normal 16 2" xfId="58" xr:uid="{5A5B0CE0-2249-4705-8B8D-2F1B2AFEDAF6}"/>
    <cellStyle name="Normal 17" xfId="17" xr:uid="{00000000-0005-0000-0000-00000A000000}"/>
    <cellStyle name="Normal 17 2" xfId="59" xr:uid="{28AD00E8-9507-49C3-8136-663EF9FD6284}"/>
    <cellStyle name="Normal 18" xfId="18" xr:uid="{00000000-0005-0000-0000-00000B000000}"/>
    <cellStyle name="Normal 18 2" xfId="60" xr:uid="{76832E49-35C6-4F5F-88A3-B40F75DF4FF1}"/>
    <cellStyle name="Normal 19" xfId="19" xr:uid="{00000000-0005-0000-0000-00000C000000}"/>
    <cellStyle name="Normal 19 2" xfId="61" xr:uid="{1A328CE8-4A8C-4014-BF74-7CD367658CA4}"/>
    <cellStyle name="Normal 2" xfId="2" xr:uid="{00000000-0005-0000-0000-00000D000000}"/>
    <cellStyle name="Normal 2 2" xfId="45" xr:uid="{572FA2AA-6057-412D-99FE-0E0439AC4D5E}"/>
    <cellStyle name="Normal 2 3" xfId="84" xr:uid="{DD4AC67D-3E66-4311-90E3-914862716356}"/>
    <cellStyle name="Normal 20" xfId="20" xr:uid="{00000000-0005-0000-0000-00000E000000}"/>
    <cellStyle name="Normal 21" xfId="21" xr:uid="{00000000-0005-0000-0000-00000F000000}"/>
    <cellStyle name="Normal 21 2" xfId="62" xr:uid="{F8D63345-A654-4A3E-B394-FFD3F601BAFE}"/>
    <cellStyle name="Normal 22" xfId="22" xr:uid="{00000000-0005-0000-0000-000010000000}"/>
    <cellStyle name="Normal 22 2" xfId="63" xr:uid="{180A0988-B77D-4C23-AC36-4ECD29568DA3}"/>
    <cellStyle name="Normal 23" xfId="23" xr:uid="{00000000-0005-0000-0000-000011000000}"/>
    <cellStyle name="Normal 23 2" xfId="64" xr:uid="{B0627C3A-0B60-4B68-9090-96E48254236F}"/>
    <cellStyle name="Normal 24" xfId="24" xr:uid="{00000000-0005-0000-0000-000012000000}"/>
    <cellStyle name="Normal 25" xfId="25" xr:uid="{00000000-0005-0000-0000-000013000000}"/>
    <cellStyle name="Normal 25 2" xfId="65" xr:uid="{D45E3412-A135-46B9-8773-DA6CBA427AFB}"/>
    <cellStyle name="Normal 26" xfId="26" xr:uid="{00000000-0005-0000-0000-000014000000}"/>
    <cellStyle name="Normal 26 2" xfId="66" xr:uid="{E60E386E-E9B6-4531-9522-524599EEA66D}"/>
    <cellStyle name="Normal 27" xfId="27" xr:uid="{00000000-0005-0000-0000-000015000000}"/>
    <cellStyle name="Normal 27 2" xfId="67" xr:uid="{7136C97A-CF6C-41D5-8A84-D6AC7105F489}"/>
    <cellStyle name="Normal 28" xfId="28" xr:uid="{00000000-0005-0000-0000-000016000000}"/>
    <cellStyle name="Normal 28 2" xfId="68" xr:uid="{49BB17EC-531A-4870-8B93-C9F9E2F9B17A}"/>
    <cellStyle name="Normal 29" xfId="29" xr:uid="{00000000-0005-0000-0000-000017000000}"/>
    <cellStyle name="Normal 29 2" xfId="69" xr:uid="{88019168-AF3C-4FED-A3E5-8C772F0A24F0}"/>
    <cellStyle name="Normal 3" xfId="3" xr:uid="{00000000-0005-0000-0000-000018000000}"/>
    <cellStyle name="Normal 3 2" xfId="46" xr:uid="{1F2FE875-9F2F-487C-9CE8-F658C3D5B018}"/>
    <cellStyle name="Normal 30" xfId="30" xr:uid="{00000000-0005-0000-0000-000019000000}"/>
    <cellStyle name="Normal 30 2" xfId="70" xr:uid="{BFFB2B04-1E19-4D5F-84D7-53D6C8EE53BF}"/>
    <cellStyle name="Normal 31" xfId="31" xr:uid="{00000000-0005-0000-0000-00001A000000}"/>
    <cellStyle name="Normal 31 2" xfId="71" xr:uid="{EC9A2382-6F54-4ABE-9B2F-2F9DC0B721C2}"/>
    <cellStyle name="Normal 32" xfId="32" xr:uid="{00000000-0005-0000-0000-00001B000000}"/>
    <cellStyle name="Normal 32 2" xfId="72" xr:uid="{2964825B-70A0-400E-86BB-3D13162CF10A}"/>
    <cellStyle name="Normal 33" xfId="33" xr:uid="{00000000-0005-0000-0000-00001C000000}"/>
    <cellStyle name="Normal 33 2" xfId="73" xr:uid="{990DE13D-34AA-47CE-AB78-E5F987902B4F}"/>
    <cellStyle name="Normal 34" xfId="34" xr:uid="{00000000-0005-0000-0000-00001D000000}"/>
    <cellStyle name="Normal 34 2" xfId="74" xr:uid="{19B6CA61-5391-45D6-B17E-FC46D285CD3D}"/>
    <cellStyle name="Normal 35" xfId="35" xr:uid="{00000000-0005-0000-0000-00001E000000}"/>
    <cellStyle name="Normal 36" xfId="37" xr:uid="{00000000-0005-0000-0000-00001F000000}"/>
    <cellStyle name="Normal 36 2" xfId="75" xr:uid="{CEF0C6AF-1C60-440A-B8FF-3C9C38C526EF}"/>
    <cellStyle name="Normal 37" xfId="38" xr:uid="{00000000-0005-0000-0000-000020000000}"/>
    <cellStyle name="Normal 37 2" xfId="76" xr:uid="{03C90BF0-A6F1-47F1-B3E9-77D0657E909F}"/>
    <cellStyle name="Normal 38" xfId="39" xr:uid="{00000000-0005-0000-0000-000021000000}"/>
    <cellStyle name="Normal 38 2" xfId="77" xr:uid="{4E61F10D-5DEF-43FE-B11B-09BFE325B4E5}"/>
    <cellStyle name="Normal 39" xfId="40" xr:uid="{00000000-0005-0000-0000-000022000000}"/>
    <cellStyle name="Normal 39 2" xfId="78" xr:uid="{2C3D5225-6259-496D-B6E4-4BE13A5D248A}"/>
    <cellStyle name="Normal 4" xfId="4" xr:uid="{00000000-0005-0000-0000-000023000000}"/>
    <cellStyle name="Normal 4 2" xfId="47" xr:uid="{99F38205-CBF1-4A9D-B55D-7666C1CBD218}"/>
    <cellStyle name="Normal 40" xfId="41" xr:uid="{00000000-0005-0000-0000-000024000000}"/>
    <cellStyle name="Normal 40 2" xfId="79" xr:uid="{C8FA53EA-7BEA-469F-AEB0-9962D3070F9F}"/>
    <cellStyle name="Normal 41" xfId="43" xr:uid="{0898B7E0-EDB8-4FB3-8D2B-9A0BC13ED089}"/>
    <cellStyle name="Normal 41 2" xfId="80" xr:uid="{98BF993D-D315-4C90-8B4C-285E8106F05E}"/>
    <cellStyle name="Normal 42" xfId="81" xr:uid="{43106F1D-C84E-4654-A9F5-845AD94F8EAE}"/>
    <cellStyle name="Normal 43" xfId="82" xr:uid="{6CD9864E-7E59-4444-86B6-FB037D4BD213}"/>
    <cellStyle name="Normal 44" xfId="83" xr:uid="{35D77758-21E5-4F8E-9D32-9B459E9E39C9}"/>
    <cellStyle name="Normal 45" xfId="85" xr:uid="{A0395F1B-D5D6-42E3-B0CC-D20808498D66}"/>
    <cellStyle name="Normal 46" xfId="87" xr:uid="{C20D6997-11BF-4AD8-9A9E-15E0FB3003D2}"/>
    <cellStyle name="Normal 47" xfId="88" xr:uid="{C662E43A-A860-4DB5-BF4D-62E548BF573C}"/>
    <cellStyle name="Normal 48" xfId="89" xr:uid="{1284984E-EDA3-424E-8706-01BED8894DBD}"/>
    <cellStyle name="Normal 49" xfId="91" xr:uid="{F67EBE8B-253A-488E-8FCF-EE99F7C20EC9}"/>
    <cellStyle name="Normal 5" xfId="5" xr:uid="{00000000-0005-0000-0000-000025000000}"/>
    <cellStyle name="Normal 5 2" xfId="48" xr:uid="{170EBE6B-66E4-44EB-A755-2C0FD3FEE30F}"/>
    <cellStyle name="Normal 50" xfId="93" xr:uid="{0E703834-A292-4D80-BCFE-F425D3545E79}"/>
    <cellStyle name="Normal 51" xfId="94" xr:uid="{2FA1FB57-2103-4D4C-9367-86C5EED2095B}"/>
    <cellStyle name="Normal 52" xfId="96" xr:uid="{1F741F46-C54B-4BA0-ABB1-E055603B1FF1}"/>
    <cellStyle name="Normal 53" xfId="97" xr:uid="{9DA8BA3E-BCF3-4561-BF5E-C8A63DF31376}"/>
    <cellStyle name="Normal 54" xfId="98" xr:uid="{8E11C864-CF42-44A6-A9F3-B86058703897}"/>
    <cellStyle name="Normal 55" xfId="99" xr:uid="{EAC0DD71-9434-41E7-BDAD-9D4DC11C7F29}"/>
    <cellStyle name="Normal 56" xfId="101" xr:uid="{41611C04-1CA1-4D17-933F-1EE264E30DCD}"/>
    <cellStyle name="Normal 57" xfId="103" xr:uid="{05C7F6E4-5D3C-4D6A-B943-3CA2B42FE080}"/>
    <cellStyle name="Normal 6" xfId="6" xr:uid="{00000000-0005-0000-0000-000026000000}"/>
    <cellStyle name="Normal 6 2" xfId="49" xr:uid="{81502039-F993-435C-B4B0-21BA3DA5FD40}"/>
    <cellStyle name="Normal 7" xfId="7" xr:uid="{00000000-0005-0000-0000-000027000000}"/>
    <cellStyle name="Normal 7 2" xfId="50" xr:uid="{AAF901B3-51EB-46A6-A991-057287678859}"/>
    <cellStyle name="Normal 8" xfId="8" xr:uid="{00000000-0005-0000-0000-000028000000}"/>
    <cellStyle name="Normal 8 2" xfId="51" xr:uid="{2D5C7A5F-0193-449B-AA73-6C44B9F83EC3}"/>
    <cellStyle name="Normal 9" xfId="9" xr:uid="{00000000-0005-0000-0000-000029000000}"/>
    <cellStyle name="Normal 9 2" xfId="52" xr:uid="{A85318EC-7115-46A0-B4CA-F7413565F4CE}"/>
    <cellStyle name="Percent" xfId="44" builtinId="5"/>
  </cellStyles>
  <dxfs count="72"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999FF"/>
        </patternFill>
      </fill>
    </dxf>
    <dxf>
      <fill>
        <patternFill>
          <bgColor rgb="FF9999FF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92D050"/>
        </patternFill>
      </fill>
    </dxf>
    <dxf>
      <fill>
        <patternFill patternType="none">
          <bgColor auto="1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CCECFF"/>
      <color rgb="FF9999FF"/>
      <color rgb="FFFF66CC"/>
      <color rgb="FFFFCCFF"/>
      <color rgb="FF66FFFF"/>
      <color rgb="FFFF9999"/>
      <color rgb="FF99FFCC"/>
      <color rgb="FFE5E5A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pivotCacheDefinition" Target="pivotCache/pivotCacheDefinition4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pivotCacheDefinition" Target="pivotCache/pivotCacheDefinition3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pivotCacheDefinition" Target="pivotCache/pivotCacheDefinition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pivotCacheDefinition" Target="pivotCache/pivotCacheDefinition2.xml"/><Relationship Id="rId32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pivotCacheDefinition" Target="pivotCache/pivotCacheDefinition1.xml"/><Relationship Id="rId28" Type="http://schemas.openxmlformats.org/officeDocument/2006/relationships/pivotCacheDefinition" Target="pivotCache/pivotCacheDefinition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pivotCacheDefinition" Target="pivotCache/pivotCacheDefinition5.xml"/><Relationship Id="rId30" Type="http://schemas.openxmlformats.org/officeDocument/2006/relationships/pivotCacheDefinition" Target="pivotCache/pivotCacheDefinition8.xml"/><Relationship Id="rId8" Type="http://schemas.openxmlformats.org/officeDocument/2006/relationships/worksheet" Target="worksheets/sheet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0</xdr:colOff>
      <xdr:row>15</xdr:row>
      <xdr:rowOff>0</xdr:rowOff>
    </xdr:from>
    <xdr:to>
      <xdr:col>10</xdr:col>
      <xdr:colOff>0</xdr:colOff>
      <xdr:row>15</xdr:row>
      <xdr:rowOff>0</xdr:rowOff>
    </xdr:to>
    <xdr:sp macro="" textlink="">
      <xdr:nvSpPr>
        <xdr:cNvPr id="1033" name="Rectangle 9">
          <a:extLst>
            <a:ext uri="{FF2B5EF4-FFF2-40B4-BE49-F238E27FC236}">
              <a16:creationId xmlns:a16="http://schemas.microsoft.com/office/drawing/2014/main" id="{00000000-0008-0000-0000-000009040000}"/>
            </a:ext>
          </a:extLst>
        </xdr:cNvPr>
        <xdr:cNvSpPr>
          <a:spLocks noChangeArrowheads="1"/>
        </xdr:cNvSpPr>
      </xdr:nvSpPr>
      <xdr:spPr bwMode="auto">
        <a:xfrm>
          <a:off x="16240125" y="36576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8</xdr:col>
      <xdr:colOff>5972175</xdr:colOff>
      <xdr:row>1</xdr:row>
      <xdr:rowOff>685800</xdr:rowOff>
    </xdr:from>
    <xdr:ext cx="184731" cy="264560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6B62F189-F12F-42F6-8790-08845FB227E6}"/>
            </a:ext>
          </a:extLst>
        </xdr:cNvPr>
        <xdr:cNvSpPr txBox="1"/>
      </xdr:nvSpPr>
      <xdr:spPr>
        <a:xfrm>
          <a:off x="15830550" y="106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5972175</xdr:colOff>
      <xdr:row>1</xdr:row>
      <xdr:rowOff>685800</xdr:rowOff>
    </xdr:from>
    <xdr:ext cx="184731" cy="264560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62815D46-E35E-423E-9C08-C0EEF7544A97}"/>
            </a:ext>
          </a:extLst>
        </xdr:cNvPr>
        <xdr:cNvSpPr txBox="1"/>
      </xdr:nvSpPr>
      <xdr:spPr>
        <a:xfrm>
          <a:off x="15830550" y="106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5972175</xdr:colOff>
      <xdr:row>1</xdr:row>
      <xdr:rowOff>685800</xdr:rowOff>
    </xdr:from>
    <xdr:ext cx="184731" cy="264560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7B655938-8D8E-46C9-843D-ED2BA0450AD5}"/>
            </a:ext>
          </a:extLst>
        </xdr:cNvPr>
        <xdr:cNvSpPr txBox="1"/>
      </xdr:nvSpPr>
      <xdr:spPr>
        <a:xfrm>
          <a:off x="15830550" y="106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_rels/pivotCacheDefinition5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5.xml"/></Relationships>
</file>

<file path=xl/pivotCache/_rels/pivotCacheDefinition6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6.xml"/></Relationships>
</file>

<file path=xl/pivotCache/_rels/pivotCacheDefinition7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7.xml"/></Relationships>
</file>

<file path=xl/pivotCache/_rels/pivotCacheDefinition8.xml.rels><?xml version="1.0" encoding="UTF-8" standalone="yes"?>
<Relationships xmlns="http://schemas.openxmlformats.org/package/2006/relationships"><Relationship Id="rId2" Type="http://schemas.openxmlformats.org/officeDocument/2006/relationships/externalLinkPath" Target="/personal/e003141_stjohns_k12_fl_us/Documents/Desktop/function%20Object.xlsx" TargetMode="External"/><Relationship Id="rId1" Type="http://schemas.openxmlformats.org/officeDocument/2006/relationships/pivotCacheRecords" Target="pivotCacheRecords8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Wendy Wilson" refreshedDate="46183.373323842592" createdVersion="8" refreshedVersion="8" minRefreshableVersion="3" recordCount="6" xr:uid="{25B6085B-E1AD-4233-9140-A65408A1AEB3}">
  <cacheSource type="worksheet">
    <worksheetSource ref="A5:R11" sheet="Donations"/>
  </cacheSource>
  <cacheFields count="18">
    <cacheField name="Batch ID" numFmtId="49">
      <sharedItems/>
    </cacheField>
    <cacheField name="Fund" numFmtId="49">
      <sharedItems/>
    </cacheField>
    <cacheField name="Functn" numFmtId="49">
      <sharedItems count="4">
        <s v="3440"/>
        <s v="7400"/>
        <s v="5100"/>
        <s v="9100"/>
      </sharedItems>
    </cacheField>
    <cacheField name="Object" numFmtId="49">
      <sharedItems count="3">
        <s v="000"/>
        <s v="672"/>
        <s v="510"/>
      </sharedItems>
    </cacheField>
    <cacheField name="Cost Center" numFmtId="49">
      <sharedItems count="3">
        <s v="0511"/>
        <s v="0181"/>
        <s v="9008"/>
      </sharedItems>
    </cacheField>
    <cacheField name="Program" numFmtId="49">
      <sharedItems/>
    </cacheField>
    <cacheField name="Grant" numFmtId="49">
      <sharedItems/>
    </cacheField>
    <cacheField name="Capital Proj" numFmtId="49">
      <sharedItems/>
    </cacheField>
    <cacheField name="Year" numFmtId="49">
      <sharedItems/>
    </cacheField>
    <cacheField name="Effective Date" numFmtId="49">
      <sharedItems/>
    </cacheField>
    <cacheField name="Debit Amount" numFmtId="43">
      <sharedItems containsSemiMixedTypes="0" containsString="0" containsNumber="1" minValue="0" maxValue="49976.51"/>
    </cacheField>
    <cacheField name="Credit Amount" numFmtId="43">
      <sharedItems containsSemiMixedTypes="0" containsString="0" containsNumber="1" minValue="0" maxValue="49976.51"/>
    </cacheField>
    <cacheField name="Net" numFmtId="43">
      <sharedItems containsSemiMixedTypes="0" containsString="0" containsNumber="1" minValue="-49976.51" maxValue="49976.51"/>
    </cacheField>
    <cacheField name="Description" numFmtId="49">
      <sharedItems/>
    </cacheField>
    <cacheField name="Entered Date" numFmtId="49">
      <sharedItems/>
    </cacheField>
    <cacheField name="Reference" numFmtId="49">
      <sharedItems containsNonDate="0" containsString="0" containsBlank="1"/>
    </cacheField>
    <cacheField name="Job Number" numFmtId="49">
      <sharedItems/>
    </cacheField>
    <cacheField name="Prep ID" numFmtId="49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Wendy Wilson" refreshedDate="46183.374965625" createdVersion="8" refreshedVersion="8" minRefreshableVersion="3" recordCount="135" xr:uid="{CCA624B7-BC27-4308-9A9D-003EACA0CD16}">
  <cacheSource type="worksheet">
    <worksheetSource ref="A5:R140" sheet="Misc"/>
  </cacheSource>
  <cacheFields count="18">
    <cacheField name="Batch ID" numFmtId="49">
      <sharedItems/>
    </cacheField>
    <cacheField name="Fund" numFmtId="49">
      <sharedItems/>
    </cacheField>
    <cacheField name="Functn" numFmtId="49">
      <sharedItems count="11">
        <s v="5100"/>
        <s v="5900"/>
        <s v="7300"/>
        <s v="3495"/>
        <s v="7900"/>
        <s v="6400"/>
        <s v="6200"/>
        <s v="9100"/>
        <s v="8100"/>
        <s v="5300"/>
        <s v="5200"/>
      </sharedItems>
    </cacheField>
    <cacheField name="Object" numFmtId="49">
      <sharedItems/>
    </cacheField>
    <cacheField name="Cost Center" numFmtId="49">
      <sharedItems count="20">
        <s v="0401"/>
        <s v="0251"/>
        <s v="0471"/>
        <s v="0552"/>
        <s v="0493"/>
        <s v="0091"/>
        <s v="0561"/>
        <s v="0562"/>
        <s v="0361"/>
        <s v="0551"/>
        <s v="0482"/>
        <s v="0351"/>
        <s v="0402"/>
        <s v="0311"/>
        <s v="9631"/>
        <s v="0181"/>
        <s v="0411"/>
        <s v="0541"/>
        <s v="0531"/>
        <s v="0321"/>
      </sharedItems>
    </cacheField>
    <cacheField name="Program" numFmtId="49">
      <sharedItems/>
    </cacheField>
    <cacheField name="Grant" numFmtId="49">
      <sharedItems/>
    </cacheField>
    <cacheField name="Capital Proj" numFmtId="49">
      <sharedItems/>
    </cacheField>
    <cacheField name="Year" numFmtId="49">
      <sharedItems/>
    </cacheField>
    <cacheField name="Effective Date" numFmtId="49">
      <sharedItems/>
    </cacheField>
    <cacheField name="Debit Amount" numFmtId="43">
      <sharedItems containsSemiMixedTypes="0" containsString="0" containsNumber="1" minValue="0" maxValue="38005"/>
    </cacheField>
    <cacheField name="Credit Amount" numFmtId="43">
      <sharedItems containsSemiMixedTypes="0" containsString="0" containsNumber="1" minValue="0" maxValue="38005"/>
    </cacheField>
    <cacheField name="Net" numFmtId="43">
      <sharedItems containsSemiMixedTypes="0" containsString="0" containsNumber="1" minValue="-38005" maxValue="38005"/>
    </cacheField>
    <cacheField name="Description" numFmtId="49">
      <sharedItems/>
    </cacheField>
    <cacheField name="Entered Date" numFmtId="49">
      <sharedItems/>
    </cacheField>
    <cacheField name="Reference" numFmtId="49">
      <sharedItems containsNonDate="0" containsString="0" containsBlank="1"/>
    </cacheField>
    <cacheField name="Job Number" numFmtId="49">
      <sharedItems/>
    </cacheField>
    <cacheField name="Prep ID" numFmtId="49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Wendy Wilson" refreshedDate="46183.37595115741" createdVersion="8" refreshedVersion="8" minRefreshableVersion="3" recordCount="2313" xr:uid="{53665CCC-5FB8-471B-9372-9C1AF4FB133B}">
  <cacheSource type="worksheet">
    <worksheetSource ref="A5:R2318" sheet="Rent"/>
  </cacheSource>
  <cacheFields count="18">
    <cacheField name="Batch ID" numFmtId="0">
      <sharedItems containsBlank="1"/>
    </cacheField>
    <cacheField name="Fund" numFmtId="0">
      <sharedItems containsBlank="1"/>
    </cacheField>
    <cacheField name="Functn" numFmtId="0">
      <sharedItems containsBlank="1" count="8">
        <s v="7900"/>
        <s v="3425"/>
        <s v="5100"/>
        <s v="7300"/>
        <s v="8100"/>
        <s v="5900"/>
        <s v="9100"/>
        <m/>
      </sharedItems>
    </cacheField>
    <cacheField name="Object" numFmtId="0">
      <sharedItems containsBlank="1"/>
    </cacheField>
    <cacheField name="Cost Center" numFmtId="0">
      <sharedItems containsBlank="1" count="40">
        <s v="0351"/>
        <s v="0241"/>
        <s v="0021"/>
        <s v="0091"/>
        <s v="0562"/>
        <s v="0391"/>
        <s v="0561"/>
        <s v="0501"/>
        <s v="0441"/>
        <s v="0381"/>
        <s v="0482"/>
        <s v="0531"/>
        <s v="0502"/>
        <s v="0471"/>
        <s v="0551"/>
        <s v="0171"/>
        <s v="0371"/>
        <s v="0521"/>
        <s v="0571"/>
        <s v="0251"/>
        <s v="0261"/>
        <s v="0161"/>
        <s v="0541"/>
        <s v="0402"/>
        <s v="0341"/>
        <s v="0491"/>
        <s v="0401"/>
        <s v="0361"/>
        <s v="0472"/>
        <s v="0331"/>
        <s v="0511"/>
        <s v="0481"/>
        <s v="0201"/>
        <s v="0552"/>
        <s v="0492"/>
        <s v="0451"/>
        <s v="0321"/>
        <s v="0493"/>
        <s v="0301"/>
        <m/>
      </sharedItems>
    </cacheField>
    <cacheField name="Program" numFmtId="0">
      <sharedItems containsBlank="1"/>
    </cacheField>
    <cacheField name="Grant" numFmtId="0">
      <sharedItems containsBlank="1"/>
    </cacheField>
    <cacheField name="Capital Proj" numFmtId="0">
      <sharedItems containsBlank="1"/>
    </cacheField>
    <cacheField name="Year" numFmtId="0">
      <sharedItems containsBlank="1"/>
    </cacheField>
    <cacheField name="Effective Date" numFmtId="0">
      <sharedItems containsBlank="1"/>
    </cacheField>
    <cacheField name="Debit Amount" numFmtId="0">
      <sharedItems containsString="0" containsBlank="1" containsNumber="1" minValue="0" maxValue="26578.5"/>
    </cacheField>
    <cacheField name="Credit Amount" numFmtId="0">
      <sharedItems containsString="0" containsBlank="1" containsNumber="1" minValue="0" maxValue="28275"/>
    </cacheField>
    <cacheField name="Net" numFmtId="0">
      <sharedItems containsString="0" containsBlank="1" containsNumber="1" minValue="-28275" maxValue="26578.5"/>
    </cacheField>
    <cacheField name="Description" numFmtId="0">
      <sharedItems containsBlank="1"/>
    </cacheField>
    <cacheField name="Entered Date" numFmtId="0">
      <sharedItems containsBlank="1"/>
    </cacheField>
    <cacheField name="Reference" numFmtId="0">
      <sharedItems containsNonDate="0" containsString="0" containsBlank="1"/>
    </cacheField>
    <cacheField name="Job Number" numFmtId="0">
      <sharedItems containsBlank="1"/>
    </cacheField>
    <cacheField name="Prep ID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Wendy Wilson" refreshedDate="46183.435285995372" createdVersion="8" refreshedVersion="8" minRefreshableVersion="3" recordCount="21" xr:uid="{4EAECDAB-5A63-44BD-8EF7-26CCB320400D}">
  <cacheSource type="worksheet">
    <worksheetSource ref="A5:R26" sheet="Camps"/>
  </cacheSource>
  <cacheFields count="18">
    <cacheField name="Batch ID" numFmtId="49">
      <sharedItems/>
    </cacheField>
    <cacheField name="Fund" numFmtId="49">
      <sharedItems/>
    </cacheField>
    <cacheField name="Functn" numFmtId="49">
      <sharedItems count="3">
        <s v="5900"/>
        <s v="7900"/>
        <s v="3479"/>
      </sharedItems>
    </cacheField>
    <cacheField name="Object" numFmtId="49">
      <sharedItems count="3">
        <s v="510"/>
        <s v="790"/>
        <s v="000"/>
      </sharedItems>
    </cacheField>
    <cacheField name="Cost Center" numFmtId="49">
      <sharedItems count="7">
        <s v="0562"/>
        <s v="0241"/>
        <s v="0361"/>
        <s v="0351"/>
        <s v="0321"/>
        <s v="0531"/>
        <s v="0552"/>
      </sharedItems>
    </cacheField>
    <cacheField name="Program" numFmtId="49">
      <sharedItems/>
    </cacheField>
    <cacheField name="Grant" numFmtId="49">
      <sharedItems/>
    </cacheField>
    <cacheField name="Capital Proj" numFmtId="49">
      <sharedItems/>
    </cacheField>
    <cacheField name="Year" numFmtId="49">
      <sharedItems/>
    </cacheField>
    <cacheField name="Effective Date" numFmtId="49">
      <sharedItems/>
    </cacheField>
    <cacheField name="Debit Amount" numFmtId="43">
      <sharedItems containsSemiMixedTypes="0" containsString="0" containsNumber="1" minValue="0" maxValue="26550.3"/>
    </cacheField>
    <cacheField name="Credit Amount" numFmtId="43">
      <sharedItems containsSemiMixedTypes="0" containsString="0" containsNumber="1" containsInteger="1" minValue="0" maxValue="28245"/>
    </cacheField>
    <cacheField name="Net" numFmtId="43">
      <sharedItems containsSemiMixedTypes="0" containsString="0" containsNumber="1" minValue="-28245" maxValue="26550.3"/>
    </cacheField>
    <cacheField name="Description" numFmtId="49">
      <sharedItems/>
    </cacheField>
    <cacheField name="Entered Date" numFmtId="49">
      <sharedItems/>
    </cacheField>
    <cacheField name="Reference" numFmtId="49">
      <sharedItems containsNonDate="0" containsString="0" containsBlank="1"/>
    </cacheField>
    <cacheField name="Job Number" numFmtId="49">
      <sharedItems/>
    </cacheField>
    <cacheField name="Prep ID" numFmtId="49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Wendy Wilson" refreshedDate="46184.452862268517" createdVersion="8" refreshedVersion="8" minRefreshableVersion="3" recordCount="41" xr:uid="{468D7E1A-2FEB-434B-B07D-55D343B682DC}">
  <cacheSource type="worksheet">
    <worksheetSource ref="A1:A42" sheet="Childcare"/>
  </cacheSource>
  <cacheFields count="1">
    <cacheField name="SJCSD BusinessPLUS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6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Wendy Wilson" refreshedDate="46184.453016550928" createdVersion="8" refreshedVersion="8" minRefreshableVersion="3" recordCount="37" xr:uid="{B328851D-02CA-48D6-A1AF-059320CA8D18}">
  <cacheSource type="worksheet">
    <worksheetSource ref="A5:R42" sheet="Childcare"/>
  </cacheSource>
  <cacheFields count="18">
    <cacheField name="Batch ID" numFmtId="49">
      <sharedItems/>
    </cacheField>
    <cacheField name="Fund" numFmtId="49">
      <sharedItems/>
    </cacheField>
    <cacheField name="Functn" numFmtId="49">
      <sharedItems count="4">
        <s v="7900"/>
        <s v="9100"/>
        <s v="3473"/>
        <s v="3372"/>
      </sharedItems>
    </cacheField>
    <cacheField name="Object" numFmtId="49">
      <sharedItems/>
    </cacheField>
    <cacheField name="Cost Center" numFmtId="49">
      <sharedItems count="11">
        <s v="0562"/>
        <s v="0471"/>
        <s v="0482"/>
        <s v="0261"/>
        <s v="0441"/>
        <s v="0501"/>
        <s v="9701"/>
        <s v="0341"/>
        <s v="0472"/>
        <s v="0502"/>
        <s v="0451"/>
      </sharedItems>
    </cacheField>
    <cacheField name="Program" numFmtId="49">
      <sharedItems/>
    </cacheField>
    <cacheField name="Grant" numFmtId="49">
      <sharedItems/>
    </cacheField>
    <cacheField name="Capital Proj" numFmtId="49">
      <sharedItems/>
    </cacheField>
    <cacheField name="Year" numFmtId="49">
      <sharedItems/>
    </cacheField>
    <cacheField name="Effective Date" numFmtId="49">
      <sharedItems/>
    </cacheField>
    <cacheField name="Debit Amount" numFmtId="43">
      <sharedItems containsSemiMixedTypes="0" containsString="0" containsNumber="1" minValue="0" maxValue="49856.05"/>
    </cacheField>
    <cacheField name="Credit Amount" numFmtId="43">
      <sharedItems containsSemiMixedTypes="0" containsString="0" containsNumber="1" minValue="0" maxValue="53038.35"/>
    </cacheField>
    <cacheField name="Net" numFmtId="43">
      <sharedItems containsSemiMixedTypes="0" containsString="0" containsNumber="1" minValue="-53038.35" maxValue="49856.05"/>
    </cacheField>
    <cacheField name="Description" numFmtId="49">
      <sharedItems/>
    </cacheField>
    <cacheField name="Entered Date" numFmtId="49">
      <sharedItems/>
    </cacheField>
    <cacheField name="Reference" numFmtId="49">
      <sharedItems containsNonDate="0" containsString="0" containsBlank="1"/>
    </cacheField>
    <cacheField name="Job Number" numFmtId="49">
      <sharedItems/>
    </cacheField>
    <cacheField name="Prep ID" numFmtId="49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7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Sarah Clay" refreshedDate="46184.640325925924" createdVersion="8" refreshedVersion="8" minRefreshableVersion="3" recordCount="1640" xr:uid="{7F63C8CA-6BEE-4B73-809C-C862BE6AACCA}">
  <cacheSource type="worksheet">
    <worksheetSource ref="A5:R1645" sheet="X Func"/>
  </cacheSource>
  <cacheFields count="18">
    <cacheField name="Batch ID" numFmtId="49">
      <sharedItems/>
    </cacheField>
    <cacheField name="Fund" numFmtId="49">
      <sharedItems/>
    </cacheField>
    <cacheField name="Functn" numFmtId="49">
      <sharedItems count="19">
        <s v="7300"/>
        <s v="6100"/>
        <s v="6200"/>
        <s v="9100"/>
        <s v="5100"/>
        <s v="7800"/>
        <s v="7900"/>
        <s v="8100"/>
        <s v="5900"/>
        <s v="8200"/>
        <s v="6500"/>
        <s v="6400"/>
        <s v="5300"/>
        <s v="6300"/>
        <s v="7400"/>
        <s v="5200"/>
        <s v="7700"/>
        <s v="5500"/>
        <s v="6130"/>
      </sharedItems>
    </cacheField>
    <cacheField name="Object" numFmtId="49">
      <sharedItems/>
    </cacheField>
    <cacheField name="Cost Center" numFmtId="49">
      <sharedItems/>
    </cacheField>
    <cacheField name="Program" numFmtId="49">
      <sharedItems count="49">
        <s v="000"/>
        <s v="601"/>
        <s v="107"/>
        <s v="801"/>
        <s v="102"/>
        <s v="199"/>
        <s v="104"/>
        <s v="105"/>
        <s v="805"/>
        <s v="103"/>
        <s v="547"/>
        <s v="563"/>
        <s v="117"/>
        <s v="812"/>
        <s v="602"/>
        <s v="529"/>
        <s v="108"/>
        <s v="841"/>
        <s v="605"/>
        <s v="821"/>
        <s v="804"/>
        <s v="143"/>
        <s v="160"/>
        <s v="531"/>
        <s v="826"/>
        <s v="111"/>
        <s v="539"/>
        <s v="832"/>
        <s v="820"/>
        <s v="825"/>
        <s v="834"/>
        <s v="831"/>
        <s v="802"/>
        <s v="112"/>
        <s v="522"/>
        <s v="817"/>
        <s v="827"/>
        <s v="807"/>
        <s v="110"/>
        <s v="127"/>
        <s v="507"/>
        <s v="561"/>
        <s v="501"/>
        <s v="538"/>
        <s v="527"/>
        <s v="562"/>
        <s v="508"/>
        <s v="523"/>
        <s v="537"/>
      </sharedItems>
    </cacheField>
    <cacheField name="Grant" numFmtId="49">
      <sharedItems/>
    </cacheField>
    <cacheField name="Capital Proj" numFmtId="49">
      <sharedItems/>
    </cacheField>
    <cacheField name="Year" numFmtId="49">
      <sharedItems/>
    </cacheField>
    <cacheField name="Effective Date" numFmtId="49">
      <sharedItems/>
    </cacheField>
    <cacheField name="Debit Amount" numFmtId="43">
      <sharedItems containsSemiMixedTypes="0" containsString="0" containsNumber="1" minValue="0" maxValue="556905.9"/>
    </cacheField>
    <cacheField name="Credit Amount" numFmtId="43">
      <sharedItems containsSemiMixedTypes="0" containsString="0" containsNumber="1" minValue="0" maxValue="1000000"/>
    </cacheField>
    <cacheField name="Net" numFmtId="43">
      <sharedItems containsSemiMixedTypes="0" containsString="0" containsNumber="1" minValue="-1000000" maxValue="556905.9"/>
    </cacheField>
    <cacheField name="Description" numFmtId="49">
      <sharedItems/>
    </cacheField>
    <cacheField name="Entered Date" numFmtId="49">
      <sharedItems/>
    </cacheField>
    <cacheField name="Reference" numFmtId="49">
      <sharedItems containsNonDate="0" containsString="0" containsBlank="1"/>
    </cacheField>
    <cacheField name="Job Number" numFmtId="49">
      <sharedItems/>
    </cacheField>
    <cacheField name="Prep ID" numFmtId="49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8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Wendy Wilson" refreshedDate="46195.5508505787" createdVersion="8" refreshedVersion="8" minRefreshableVersion="3" recordCount="7926" xr:uid="{32C3D4FD-F3FA-4884-9FE9-19F1C1BCCF56}">
  <cacheSource type="worksheet">
    <worksheetSource ref="A5:K7931" sheet="GL5001" r:id="rId2"/>
  </cacheSource>
  <cacheFields count="11">
    <cacheField name="Function" numFmtId="49">
      <sharedItems count="23">
        <s v="5100"/>
        <s v="5200"/>
        <s v="6100"/>
        <s v="6200"/>
        <s v="7300"/>
        <s v="7900"/>
        <s v="8100"/>
        <s v="6500"/>
        <s v="9100"/>
        <s v="6400"/>
        <s v="5500"/>
        <s v="5300"/>
        <s v="6300"/>
        <s v="7400"/>
        <s v="7700"/>
        <s v="7800"/>
        <s v="5900"/>
        <s v="7100"/>
        <s v="7200"/>
        <s v="7500"/>
        <s v="8200"/>
        <s v="9999"/>
        <s v="7730"/>
      </sharedItems>
    </cacheField>
    <cacheField name="Object" numFmtId="49">
      <sharedItems count="7">
        <s v="100"/>
        <s v="200"/>
        <s v="300"/>
        <s v="500"/>
        <s v="600"/>
        <s v="700"/>
        <s v="400"/>
      </sharedItems>
    </cacheField>
    <cacheField name="Center" numFmtId="49">
      <sharedItems/>
    </cacheField>
    <cacheField name="Program" numFmtId="49">
      <sharedItems/>
    </cacheField>
    <cacheField name="Grant" numFmtId="49">
      <sharedItems/>
    </cacheField>
    <cacheField name="Project" numFmtId="49">
      <sharedItems/>
    </cacheField>
    <cacheField name="Year" numFmtId="49">
      <sharedItems/>
    </cacheField>
    <cacheField name="Budget" numFmtId="44">
      <sharedItems containsSemiMixedTypes="0" containsString="0" containsNumber="1" minValue="-2000" maxValue="22963217"/>
    </cacheField>
    <cacheField name="Actual" numFmtId="44">
      <sharedItems containsSemiMixedTypes="0" containsString="0" containsNumber="1" minValue="-34549.11" maxValue="22064392.199999999"/>
    </cacheField>
    <cacheField name="Encumbrance" numFmtId="44">
      <sharedItems containsSemiMixedTypes="0" containsString="0" containsNumber="1" minValue="0" maxValue="1330689.48"/>
    </cacheField>
    <cacheField name="Balance" numFmtId="44">
      <sharedItems containsSemiMixedTypes="0" containsString="0" containsNumber="1" minValue="-1415323.25" maxValue="6740211.9400000004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6">
  <r>
    <s v="DONATION052126"/>
    <s v="100"/>
    <x v="0"/>
    <x v="0"/>
    <x v="0"/>
    <s v="000"/>
    <s v="0000"/>
    <s v="000"/>
    <s v="00"/>
    <s v="5/21/2026"/>
    <n v="0"/>
    <n v="49976.51"/>
    <n v="-49976.51"/>
    <s v="Marquee"/>
    <s v="6/1/2026"/>
    <m/>
    <s v="6788773"/>
    <s v="E003141"/>
  </r>
  <r>
    <s v="DONATION052126"/>
    <s v="100"/>
    <x v="1"/>
    <x v="1"/>
    <x v="0"/>
    <s v="199"/>
    <s v="0000"/>
    <s v="000"/>
    <s v="00"/>
    <s v="5/21/2026"/>
    <n v="49976.51"/>
    <n v="0"/>
    <n v="49976.51"/>
    <s v="Marquee"/>
    <s v="6/1/2026"/>
    <m/>
    <s v="6788773"/>
    <s v="E003141"/>
  </r>
  <r>
    <s v="NFDONATION051326"/>
    <s v="100"/>
    <x v="2"/>
    <x v="2"/>
    <x v="1"/>
    <s v="199"/>
    <s v="0000"/>
    <s v="000"/>
    <s v="00"/>
    <s v="5/21/2026"/>
    <n v="4000"/>
    <n v="0"/>
    <n v="4000"/>
    <s v="Church on the Rock"/>
    <s v="5/21/2026"/>
    <m/>
    <s v="6768873"/>
    <s v="E003141"/>
  </r>
  <r>
    <s v="NFDONATION051326"/>
    <s v="100"/>
    <x v="0"/>
    <x v="0"/>
    <x v="1"/>
    <s v="000"/>
    <s v="0000"/>
    <s v="000"/>
    <s v="00"/>
    <s v="5/21/2026"/>
    <n v="0"/>
    <n v="4000"/>
    <n v="-4000"/>
    <s v="Church on the Rock"/>
    <s v="5/21/2026"/>
    <m/>
    <s v="6768873"/>
    <s v="E003141"/>
  </r>
  <r>
    <s v="NFDONATION051926"/>
    <s v="100"/>
    <x v="3"/>
    <x v="2"/>
    <x v="2"/>
    <s v="199"/>
    <s v="0000"/>
    <s v="000"/>
    <s v="00"/>
    <s v="5/19/2026"/>
    <n v="200"/>
    <n v="0"/>
    <n v="200"/>
    <s v="Hopkins"/>
    <s v="5/21/2026"/>
    <m/>
    <s v="6768449"/>
    <s v="E003141"/>
  </r>
  <r>
    <s v="NFDONATION051926"/>
    <s v="100"/>
    <x v="0"/>
    <x v="0"/>
    <x v="2"/>
    <s v="000"/>
    <s v="0000"/>
    <s v="000"/>
    <s v="00"/>
    <s v="5/19/2026"/>
    <n v="0"/>
    <n v="200"/>
    <n v="-200"/>
    <s v="Hopkins"/>
    <s v="5/21/2026"/>
    <m/>
    <s v="6768449"/>
    <s v="E003141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35">
  <r>
    <s v="NFMISC050626"/>
    <s v="100"/>
    <x v="0"/>
    <s v="330"/>
    <x v="0"/>
    <s v="199"/>
    <s v="0000"/>
    <s v="000"/>
    <s v="00"/>
    <s v="5/6/2026"/>
    <n v="134.03"/>
    <n v="0"/>
    <n v="134.03"/>
    <s v="Parking Lot"/>
    <s v="5/6/2026"/>
    <m/>
    <s v="6733445"/>
    <s v="E003141"/>
  </r>
  <r>
    <s v="NFMISC050626"/>
    <s v="100"/>
    <x v="0"/>
    <s v="510"/>
    <x v="0"/>
    <s v="199"/>
    <s v="0000"/>
    <s v="000"/>
    <s v="00"/>
    <s v="5/6/2026"/>
    <n v="348.53"/>
    <n v="0"/>
    <n v="348.53"/>
    <s v="Parking Lot"/>
    <s v="5/6/2026"/>
    <m/>
    <s v="6733445"/>
    <s v="E003141"/>
  </r>
  <r>
    <s v="NFMISC050626"/>
    <s v="100"/>
    <x v="0"/>
    <s v="510"/>
    <x v="1"/>
    <s v="199"/>
    <s v="0000"/>
    <s v="000"/>
    <s v="00"/>
    <s v="5/6/2026"/>
    <n v="289.32"/>
    <n v="0"/>
    <n v="289.32"/>
    <s v="Pcard"/>
    <s v="5/6/2026"/>
    <m/>
    <s v="6733445"/>
    <s v="E003141"/>
  </r>
  <r>
    <s v="NFMISC050626"/>
    <s v="100"/>
    <x v="0"/>
    <s v="510"/>
    <x v="2"/>
    <s v="199"/>
    <s v="0000"/>
    <s v="000"/>
    <s v="00"/>
    <s v="5/6/2026"/>
    <n v="488.91"/>
    <n v="0"/>
    <n v="488.91"/>
    <s v="Guid Garden"/>
    <s v="5/6/2026"/>
    <m/>
    <s v="6733445"/>
    <s v="E003141"/>
  </r>
  <r>
    <s v="NFMISC050626"/>
    <s v="100"/>
    <x v="1"/>
    <s v="330"/>
    <x v="3"/>
    <s v="199"/>
    <s v="0000"/>
    <s v="000"/>
    <s v="00"/>
    <s v="5/6/2026"/>
    <n v="10000"/>
    <n v="0"/>
    <n v="10000"/>
    <s v="Pcard Travel"/>
    <s v="5/6/2026"/>
    <m/>
    <s v="6733445"/>
    <s v="E003141"/>
  </r>
  <r>
    <s v="NFMISC050626"/>
    <s v="100"/>
    <x v="1"/>
    <s v="510"/>
    <x v="0"/>
    <s v="199"/>
    <s v="0000"/>
    <s v="000"/>
    <s v="00"/>
    <s v="5/6/2026"/>
    <n v="50.63"/>
    <n v="0"/>
    <n v="50.63"/>
    <s v="Parking Lot"/>
    <s v="5/6/2026"/>
    <m/>
    <s v="6733445"/>
    <s v="E003141"/>
  </r>
  <r>
    <s v="NFMISC050626"/>
    <s v="100"/>
    <x v="0"/>
    <s v="750"/>
    <x v="0"/>
    <s v="199"/>
    <s v="0000"/>
    <s v="000"/>
    <s v="00"/>
    <s v="5/6/2026"/>
    <n v="450"/>
    <n v="0"/>
    <n v="450"/>
    <s v="Parking Lot"/>
    <s v="5/6/2026"/>
    <m/>
    <s v="6733445"/>
    <s v="E003141"/>
  </r>
  <r>
    <s v="NFMISC050626"/>
    <s v="100"/>
    <x v="0"/>
    <s v="750"/>
    <x v="1"/>
    <s v="199"/>
    <s v="0000"/>
    <s v="000"/>
    <s v="00"/>
    <s v="5/6/2026"/>
    <n v="243"/>
    <n v="0"/>
    <n v="243"/>
    <s v="Substitutes"/>
    <s v="5/6/2026"/>
    <m/>
    <s v="6733445"/>
    <s v="E003141"/>
  </r>
  <r>
    <s v="NFMISC050626"/>
    <s v="100"/>
    <x v="1"/>
    <s v="750"/>
    <x v="3"/>
    <s v="199"/>
    <s v="0000"/>
    <s v="000"/>
    <s v="00"/>
    <s v="5/6/2026"/>
    <n v="600"/>
    <n v="0"/>
    <n v="600"/>
    <s v="Substitutes"/>
    <s v="5/6/2026"/>
    <m/>
    <s v="6733445"/>
    <s v="E003141"/>
  </r>
  <r>
    <s v="NFMISC050626"/>
    <s v="100"/>
    <x v="2"/>
    <s v="649"/>
    <x v="0"/>
    <s v="199"/>
    <s v="0000"/>
    <s v="000"/>
    <s v="00"/>
    <s v="5/6/2026"/>
    <n v="1829.95"/>
    <n v="0"/>
    <n v="1829.95"/>
    <s v="Parking Lot"/>
    <s v="5/6/2026"/>
    <m/>
    <s v="6733445"/>
    <s v="E003141"/>
  </r>
  <r>
    <s v="NFMISC050626"/>
    <s v="100"/>
    <x v="0"/>
    <s v="390"/>
    <x v="0"/>
    <s v="199"/>
    <s v="0000"/>
    <s v="000"/>
    <s v="00"/>
    <s v="5/6/2026"/>
    <n v="195"/>
    <n v="0"/>
    <n v="195"/>
    <s v="Parking Lot"/>
    <s v="5/6/2026"/>
    <m/>
    <s v="6733445"/>
    <s v="E003141"/>
  </r>
  <r>
    <s v="NFMISC050626"/>
    <s v="100"/>
    <x v="3"/>
    <s v="000"/>
    <x v="3"/>
    <s v="000"/>
    <s v="0000"/>
    <s v="000"/>
    <s v="00"/>
    <s v="5/6/2026"/>
    <n v="0"/>
    <n v="600"/>
    <n v="-600"/>
    <s v="Substitutes"/>
    <s v="5/6/2026"/>
    <m/>
    <s v="6733445"/>
    <s v="E003141"/>
  </r>
  <r>
    <s v="NFMISC050626"/>
    <s v="100"/>
    <x v="3"/>
    <s v="000"/>
    <x v="3"/>
    <s v="000"/>
    <s v="0000"/>
    <s v="000"/>
    <s v="00"/>
    <s v="5/6/2026"/>
    <n v="0"/>
    <n v="10000"/>
    <n v="-10000"/>
    <s v="Pcard Travel"/>
    <s v="5/6/2026"/>
    <m/>
    <s v="6733445"/>
    <s v="E003141"/>
  </r>
  <r>
    <s v="NFMISC050626"/>
    <s v="100"/>
    <x v="3"/>
    <s v="000"/>
    <x v="2"/>
    <s v="000"/>
    <s v="0000"/>
    <s v="000"/>
    <s v="00"/>
    <s v="5/6/2026"/>
    <n v="0"/>
    <n v="488.91"/>
    <n v="-488.91"/>
    <s v="Guid Garden"/>
    <s v="5/6/2026"/>
    <m/>
    <s v="6733445"/>
    <s v="E003141"/>
  </r>
  <r>
    <s v="NFMISC050626"/>
    <s v="100"/>
    <x v="3"/>
    <s v="000"/>
    <x v="1"/>
    <s v="000"/>
    <s v="0000"/>
    <s v="000"/>
    <s v="00"/>
    <s v="5/6/2026"/>
    <n v="0"/>
    <n v="289.32"/>
    <n v="-289.32"/>
    <s v="Pcard"/>
    <s v="5/6/2026"/>
    <m/>
    <s v="6733445"/>
    <s v="E003141"/>
  </r>
  <r>
    <s v="NFMISC050626"/>
    <s v="100"/>
    <x v="3"/>
    <s v="000"/>
    <x v="1"/>
    <s v="000"/>
    <s v="0000"/>
    <s v="000"/>
    <s v="00"/>
    <s v="5/6/2026"/>
    <n v="0"/>
    <n v="243"/>
    <n v="-243"/>
    <s v="Substitutes"/>
    <s v="5/6/2026"/>
    <m/>
    <s v="6733445"/>
    <s v="E003141"/>
  </r>
  <r>
    <s v="NFMISC050626"/>
    <s v="100"/>
    <x v="3"/>
    <s v="000"/>
    <x v="0"/>
    <s v="000"/>
    <s v="0000"/>
    <s v="000"/>
    <s v="00"/>
    <s v="5/6/2026"/>
    <n v="0"/>
    <n v="3008.14"/>
    <n v="-3008.14"/>
    <s v="Parking Lot"/>
    <s v="5/6/2026"/>
    <m/>
    <s v="6733445"/>
    <s v="E003141"/>
  </r>
  <r>
    <s v="NFMISC051926"/>
    <s v="100"/>
    <x v="0"/>
    <s v="330"/>
    <x v="1"/>
    <s v="199"/>
    <s v="0000"/>
    <s v="000"/>
    <s v="00"/>
    <s v="5/19/2026"/>
    <n v="348.5"/>
    <n v="0"/>
    <n v="348.5"/>
    <s v="Pcard"/>
    <s v="5/19/2026"/>
    <m/>
    <s v="6763833"/>
    <s v="E003141"/>
  </r>
  <r>
    <s v="NFMISC051926"/>
    <s v="100"/>
    <x v="4"/>
    <s v="100"/>
    <x v="3"/>
    <s v="199"/>
    <s v="0000"/>
    <s v="000"/>
    <s v="00"/>
    <s v="5/19/2026"/>
    <n v="38005"/>
    <n v="0"/>
    <n v="38005"/>
    <s v="Parking Attendant"/>
    <s v="5/19/2026"/>
    <m/>
    <s v="6763833"/>
    <s v="E003141"/>
  </r>
  <r>
    <s v="NFMISC051926"/>
    <s v="100"/>
    <x v="0"/>
    <s v="510"/>
    <x v="4"/>
    <s v="199"/>
    <s v="0000"/>
    <s v="000"/>
    <s v="00"/>
    <s v="5/19/2026"/>
    <n v="290.5"/>
    <n v="0"/>
    <n v="290.5"/>
    <s v="ACT NCR"/>
    <s v="5/19/2026"/>
    <m/>
    <s v="6763833"/>
    <s v="E003141"/>
  </r>
  <r>
    <s v="NFMISC051926"/>
    <s v="100"/>
    <x v="0"/>
    <s v="510"/>
    <x v="5"/>
    <s v="199"/>
    <s v="0000"/>
    <s v="000"/>
    <s v="00"/>
    <s v="5/19/2026"/>
    <n v="469.5"/>
    <n v="0"/>
    <n v="469.5"/>
    <s v="Pcard"/>
    <s v="5/19/2026"/>
    <m/>
    <s v="6763833"/>
    <s v="E003141"/>
  </r>
  <r>
    <s v="NFMISC051926"/>
    <s v="100"/>
    <x v="0"/>
    <s v="510"/>
    <x v="6"/>
    <s v="199"/>
    <s v="0000"/>
    <s v="000"/>
    <s v="00"/>
    <s v="5/19/2026"/>
    <n v="237.85"/>
    <n v="0"/>
    <n v="237.85"/>
    <s v="Safety Patrol"/>
    <s v="5/19/2026"/>
    <m/>
    <s v="6763833"/>
    <s v="E003141"/>
  </r>
  <r>
    <s v="NFMISC051926"/>
    <s v="100"/>
    <x v="5"/>
    <s v="330"/>
    <x v="6"/>
    <s v="199"/>
    <s v="0000"/>
    <s v="000"/>
    <s v="00"/>
    <s v="5/19/2026"/>
    <n v="2093"/>
    <n v="0"/>
    <n v="2093"/>
    <s v="Speech Debate"/>
    <s v="5/19/2026"/>
    <m/>
    <s v="6763833"/>
    <s v="E003141"/>
  </r>
  <r>
    <s v="NFMISC051926"/>
    <s v="100"/>
    <x v="4"/>
    <s v="642"/>
    <x v="7"/>
    <s v="199"/>
    <s v="0000"/>
    <s v="000"/>
    <s v="00"/>
    <s v="5/19/2026"/>
    <n v="921.67"/>
    <n v="0"/>
    <n v="921.67"/>
    <s v="Pcard"/>
    <s v="5/19/2026"/>
    <m/>
    <s v="6763833"/>
    <s v="E003141"/>
  </r>
  <r>
    <s v="NFMISC051926"/>
    <s v="100"/>
    <x v="3"/>
    <s v="000"/>
    <x v="1"/>
    <s v="000"/>
    <s v="0000"/>
    <s v="000"/>
    <s v="00"/>
    <s v="5/19/2026"/>
    <n v="0"/>
    <n v="419.2"/>
    <n v="-419.2"/>
    <s v="Pcard"/>
    <s v="5/19/2026"/>
    <m/>
    <s v="6763833"/>
    <s v="E003141"/>
  </r>
  <r>
    <s v="NFMISC051926"/>
    <s v="100"/>
    <x v="3"/>
    <s v="000"/>
    <x v="8"/>
    <s v="000"/>
    <s v="0000"/>
    <s v="000"/>
    <s v="00"/>
    <s v="5/19/2026"/>
    <n v="0"/>
    <n v="2074.6799999999998"/>
    <n v="-2074.6799999999998"/>
    <s v="Supplies"/>
    <s v="5/19/2026"/>
    <m/>
    <s v="6763833"/>
    <s v="E003141"/>
  </r>
  <r>
    <s v="NFMISC051926"/>
    <s v="100"/>
    <x v="0"/>
    <s v="730"/>
    <x v="9"/>
    <s v="199"/>
    <s v="0000"/>
    <s v="000"/>
    <s v="00"/>
    <s v="5/19/2026"/>
    <n v="2480"/>
    <n v="0"/>
    <n v="2480"/>
    <s v="OM"/>
    <s v="5/19/2026"/>
    <m/>
    <s v="6763833"/>
    <s v="E003141"/>
  </r>
  <r>
    <s v="NFMISC051926"/>
    <s v="100"/>
    <x v="3"/>
    <s v="000"/>
    <x v="7"/>
    <s v="000"/>
    <s v="0000"/>
    <s v="000"/>
    <s v="00"/>
    <s v="5/19/2026"/>
    <n v="0"/>
    <n v="921.67"/>
    <n v="-921.67"/>
    <s v="Pcard"/>
    <s v="5/19/2026"/>
    <m/>
    <s v="6763833"/>
    <s v="E003141"/>
  </r>
  <r>
    <s v="NFMISC051926"/>
    <s v="100"/>
    <x v="3"/>
    <s v="000"/>
    <x v="4"/>
    <s v="000"/>
    <s v="0000"/>
    <s v="000"/>
    <s v="00"/>
    <s v="5/19/2026"/>
    <n v="0"/>
    <n v="290.5"/>
    <n v="-290.5"/>
    <s v="ACT NCR"/>
    <s v="5/19/2026"/>
    <m/>
    <s v="6763833"/>
    <s v="E003141"/>
  </r>
  <r>
    <s v="NFMISC051926"/>
    <s v="100"/>
    <x v="6"/>
    <s v="610"/>
    <x v="8"/>
    <s v="199"/>
    <s v="0000"/>
    <s v="000"/>
    <s v="00"/>
    <s v="5/19/2026"/>
    <n v="2074.6799999999998"/>
    <n v="0"/>
    <n v="2074.6799999999998"/>
    <s v="Supplies"/>
    <s v="5/19/2026"/>
    <m/>
    <s v="6763833"/>
    <s v="E003141"/>
  </r>
  <r>
    <s v="NFMISC051926"/>
    <s v="100"/>
    <x v="3"/>
    <s v="000"/>
    <x v="9"/>
    <s v="000"/>
    <s v="0000"/>
    <s v="000"/>
    <s v="00"/>
    <s v="5/19/2026"/>
    <n v="0"/>
    <n v="2480"/>
    <n v="-2480"/>
    <s v="OM"/>
    <s v="5/19/2026"/>
    <m/>
    <s v="6763833"/>
    <s v="E003141"/>
  </r>
  <r>
    <s v="NFMISC051926"/>
    <s v="100"/>
    <x v="3"/>
    <s v="000"/>
    <x v="3"/>
    <s v="000"/>
    <s v="0000"/>
    <s v="000"/>
    <s v="00"/>
    <s v="5/19/2026"/>
    <n v="0"/>
    <n v="38005"/>
    <n v="-38005"/>
    <s v="Parking Attendant"/>
    <s v="5/19/2026"/>
    <m/>
    <s v="6763833"/>
    <s v="E003141"/>
  </r>
  <r>
    <s v="NFMISC051926"/>
    <s v="100"/>
    <x v="3"/>
    <s v="000"/>
    <x v="5"/>
    <s v="000"/>
    <s v="0000"/>
    <s v="000"/>
    <s v="00"/>
    <s v="5/19/2026"/>
    <n v="0"/>
    <n v="469.5"/>
    <n v="-469.5"/>
    <s v="Pcard"/>
    <s v="5/19/2026"/>
    <m/>
    <s v="6763833"/>
    <s v="E003141"/>
  </r>
  <r>
    <s v="NFMISC051926"/>
    <s v="100"/>
    <x v="3"/>
    <s v="000"/>
    <x v="6"/>
    <s v="000"/>
    <s v="0000"/>
    <s v="000"/>
    <s v="00"/>
    <s v="5/19/2026"/>
    <n v="0"/>
    <n v="2093"/>
    <n v="-2093"/>
    <s v="Speech Debate"/>
    <s v="5/19/2026"/>
    <m/>
    <s v="6763833"/>
    <s v="E003141"/>
  </r>
  <r>
    <s v="NFMISC051926"/>
    <s v="100"/>
    <x v="3"/>
    <s v="000"/>
    <x v="6"/>
    <s v="000"/>
    <s v="0000"/>
    <s v="000"/>
    <s v="00"/>
    <s v="5/19/2026"/>
    <n v="0"/>
    <n v="237.85"/>
    <n v="-237.85"/>
    <s v="Safety Patrol"/>
    <s v="5/19/2026"/>
    <m/>
    <s v="6763833"/>
    <s v="E003141"/>
  </r>
  <r>
    <s v="NFMISC051926"/>
    <s v="100"/>
    <x v="0"/>
    <s v="730"/>
    <x v="1"/>
    <s v="199"/>
    <s v="0000"/>
    <s v="000"/>
    <s v="00"/>
    <s v="5/19/2026"/>
    <n v="70.7"/>
    <n v="0"/>
    <n v="70.7"/>
    <s v="Pcard"/>
    <s v="5/19/2026"/>
    <m/>
    <s v="6763833"/>
    <s v="E003141"/>
  </r>
  <r>
    <s v="NFMISC052126"/>
    <s v="100"/>
    <x v="1"/>
    <s v="751"/>
    <x v="3"/>
    <s v="199"/>
    <s v="0000"/>
    <s v="000"/>
    <s v="00"/>
    <s v="5/21/2026"/>
    <n v="300"/>
    <n v="0"/>
    <n v="300"/>
    <s v="Substitutes"/>
    <s v="5/21/2026"/>
    <m/>
    <s v="6769293"/>
    <s v="E003141"/>
  </r>
  <r>
    <s v="NFMISC052126"/>
    <s v="100"/>
    <x v="2"/>
    <s v="510"/>
    <x v="10"/>
    <s v="199"/>
    <s v="0000"/>
    <s v="000"/>
    <s v="00"/>
    <s v="5/21/2026"/>
    <n v="436.8"/>
    <n v="0"/>
    <n v="436.8"/>
    <s v="Safety Patrol"/>
    <s v="5/21/2026"/>
    <m/>
    <s v="6769293"/>
    <s v="E003141"/>
  </r>
  <r>
    <s v="NFMISC052126"/>
    <s v="100"/>
    <x v="0"/>
    <s v="330"/>
    <x v="0"/>
    <s v="199"/>
    <s v="0000"/>
    <s v="000"/>
    <s v="00"/>
    <s v="5/21/2026"/>
    <n v="352.29"/>
    <n v="0"/>
    <n v="352.29"/>
    <s v="Materials"/>
    <s v="5/21/2026"/>
    <m/>
    <s v="6769293"/>
    <s v="E003141"/>
  </r>
  <r>
    <s v="NFMISC052126"/>
    <s v="100"/>
    <x v="0"/>
    <s v="510"/>
    <x v="11"/>
    <s v="199"/>
    <s v="0000"/>
    <s v="000"/>
    <s v="00"/>
    <s v="5/21/2026"/>
    <n v="930.23"/>
    <n v="0"/>
    <n v="930.23"/>
    <s v="Materials"/>
    <s v="5/21/2026"/>
    <m/>
    <s v="6769293"/>
    <s v="E003141"/>
  </r>
  <r>
    <s v="NFMISC052126"/>
    <s v="100"/>
    <x v="0"/>
    <s v="510"/>
    <x v="0"/>
    <s v="199"/>
    <s v="0000"/>
    <s v="000"/>
    <s v="00"/>
    <s v="5/21/2026"/>
    <n v="42.23"/>
    <n v="0"/>
    <n v="42.23"/>
    <s v="Materials"/>
    <s v="5/21/2026"/>
    <m/>
    <s v="6769293"/>
    <s v="E003141"/>
  </r>
  <r>
    <s v="NFMISC052126"/>
    <s v="100"/>
    <x v="0"/>
    <s v="510"/>
    <x v="3"/>
    <s v="199"/>
    <s v="0000"/>
    <s v="000"/>
    <s v="00"/>
    <s v="5/21/2026"/>
    <n v="83"/>
    <n v="0"/>
    <n v="83"/>
    <s v="ACT"/>
    <s v="5/21/2026"/>
    <m/>
    <s v="6769293"/>
    <s v="E003141"/>
  </r>
  <r>
    <s v="NFMISC052126"/>
    <s v="100"/>
    <x v="0"/>
    <s v="750"/>
    <x v="12"/>
    <s v="199"/>
    <s v="0000"/>
    <s v="000"/>
    <s v="00"/>
    <s v="5/21/2026"/>
    <n v="1725"/>
    <n v="0"/>
    <n v="1725"/>
    <s v="Substitutes"/>
    <s v="5/21/2026"/>
    <m/>
    <s v="6769293"/>
    <s v="E003141"/>
  </r>
  <r>
    <s v="NFMISC052126"/>
    <s v="100"/>
    <x v="0"/>
    <s v="750"/>
    <x v="13"/>
    <s v="199"/>
    <s v="0000"/>
    <s v="000"/>
    <s v="00"/>
    <s v="5/21/2026"/>
    <n v="1500"/>
    <n v="0"/>
    <n v="1500"/>
    <s v="Substitutes"/>
    <s v="5/21/2026"/>
    <m/>
    <s v="6769293"/>
    <s v="E003141"/>
  </r>
  <r>
    <s v="NFMISC052126"/>
    <s v="100"/>
    <x v="0"/>
    <s v="390"/>
    <x v="14"/>
    <s v="135"/>
    <s v="0000"/>
    <s v="000"/>
    <s v="00"/>
    <s v="5/21/2026"/>
    <n v="1002.5"/>
    <n v="0"/>
    <n v="1002.5"/>
    <s v="Career Night"/>
    <s v="5/21/2026"/>
    <m/>
    <s v="6769293"/>
    <s v="E003141"/>
  </r>
  <r>
    <s v="NFMISC052126"/>
    <s v="100"/>
    <x v="3"/>
    <s v="000"/>
    <x v="11"/>
    <s v="000"/>
    <s v="0000"/>
    <s v="000"/>
    <s v="00"/>
    <s v="5/21/2026"/>
    <n v="0"/>
    <n v="930.23"/>
    <n v="-930.23"/>
    <s v="Materials"/>
    <s v="5/21/2026"/>
    <m/>
    <s v="6769293"/>
    <s v="E003141"/>
  </r>
  <r>
    <s v="NFMISC052126"/>
    <s v="100"/>
    <x v="3"/>
    <s v="000"/>
    <x v="0"/>
    <s v="000"/>
    <s v="0000"/>
    <s v="000"/>
    <s v="00"/>
    <s v="5/21/2026"/>
    <n v="0"/>
    <n v="32"/>
    <n v="-32"/>
    <s v="Materials"/>
    <s v="5/21/2026"/>
    <m/>
    <s v="6769293"/>
    <s v="E003141"/>
  </r>
  <r>
    <s v="NFMISC052126"/>
    <s v="100"/>
    <x v="3"/>
    <s v="000"/>
    <x v="0"/>
    <s v="000"/>
    <s v="0000"/>
    <s v="000"/>
    <s v="00"/>
    <s v="5/21/2026"/>
    <n v="0"/>
    <n v="362.52"/>
    <n v="-362.52"/>
    <s v="Materials"/>
    <s v="5/21/2026"/>
    <m/>
    <s v="6769293"/>
    <s v="E003141"/>
  </r>
  <r>
    <s v="NFMISC052126"/>
    <s v="100"/>
    <x v="3"/>
    <s v="000"/>
    <x v="13"/>
    <s v="000"/>
    <s v="0000"/>
    <s v="000"/>
    <s v="00"/>
    <s v="5/21/2026"/>
    <n v="0"/>
    <n v="1500"/>
    <n v="-1500"/>
    <s v="Substitutes"/>
    <s v="5/21/2026"/>
    <m/>
    <s v="6769293"/>
    <s v="E003141"/>
  </r>
  <r>
    <s v="NFMISC052126"/>
    <s v="100"/>
    <x v="4"/>
    <s v="100"/>
    <x v="15"/>
    <s v="199"/>
    <s v="0000"/>
    <s v="000"/>
    <s v="00"/>
    <s v="5/21/2026"/>
    <n v="240"/>
    <n v="0"/>
    <n v="240"/>
    <s v="Custodial"/>
    <s v="5/21/2026"/>
    <m/>
    <s v="6769293"/>
    <s v="E003141"/>
  </r>
  <r>
    <s v="NFMISC052126"/>
    <s v="100"/>
    <x v="0"/>
    <s v="751"/>
    <x v="3"/>
    <s v="199"/>
    <s v="0000"/>
    <s v="000"/>
    <s v="00"/>
    <s v="5/21/2026"/>
    <n v="375"/>
    <n v="0"/>
    <n v="375"/>
    <s v="Substitutes"/>
    <s v="5/21/2026"/>
    <m/>
    <s v="6769293"/>
    <s v="E003141"/>
  </r>
  <r>
    <s v="NFMISC052126"/>
    <s v="100"/>
    <x v="3"/>
    <s v="000"/>
    <x v="12"/>
    <s v="000"/>
    <s v="0000"/>
    <s v="000"/>
    <s v="00"/>
    <s v="5/21/2026"/>
    <n v="0"/>
    <n v="1051"/>
    <n v="-1051"/>
    <s v="Substitutes"/>
    <s v="5/21/2026"/>
    <m/>
    <s v="6769293"/>
    <s v="E003141"/>
  </r>
  <r>
    <s v="NFMISC052126"/>
    <s v="100"/>
    <x v="3"/>
    <s v="000"/>
    <x v="12"/>
    <s v="000"/>
    <s v="0000"/>
    <s v="000"/>
    <s v="00"/>
    <s v="5/21/2026"/>
    <n v="0"/>
    <n v="25"/>
    <n v="-25"/>
    <s v="Thespian Soc"/>
    <s v="5/21/2026"/>
    <m/>
    <s v="6769293"/>
    <s v="E003141"/>
  </r>
  <r>
    <s v="NFMISC052126"/>
    <s v="100"/>
    <x v="3"/>
    <s v="000"/>
    <x v="12"/>
    <s v="000"/>
    <s v="0000"/>
    <s v="000"/>
    <s v="00"/>
    <s v="5/21/2026"/>
    <n v="0"/>
    <n v="1725"/>
    <n v="-1725"/>
    <s v="Substitutes"/>
    <s v="5/21/2026"/>
    <m/>
    <s v="6769293"/>
    <s v="E003141"/>
  </r>
  <r>
    <s v="NFMISC052126"/>
    <s v="100"/>
    <x v="3"/>
    <s v="000"/>
    <x v="10"/>
    <s v="000"/>
    <s v="0000"/>
    <s v="000"/>
    <s v="00"/>
    <s v="5/21/2026"/>
    <n v="0"/>
    <n v="436.8"/>
    <n v="-436.8"/>
    <s v="Safety Patrol"/>
    <s v="5/21/2026"/>
    <m/>
    <s v="6769293"/>
    <s v="E003141"/>
  </r>
  <r>
    <s v="NFMISC052126"/>
    <s v="100"/>
    <x v="3"/>
    <s v="000"/>
    <x v="14"/>
    <s v="135"/>
    <s v="0000"/>
    <s v="000"/>
    <s v="00"/>
    <s v="5/21/2026"/>
    <n v="0"/>
    <n v="1002.5"/>
    <n v="-1002.5"/>
    <s v="Career Night"/>
    <s v="5/21/2026"/>
    <m/>
    <s v="6769293"/>
    <s v="E003141"/>
  </r>
  <r>
    <s v="NFMISC052126"/>
    <s v="100"/>
    <x v="3"/>
    <s v="000"/>
    <x v="8"/>
    <s v="000"/>
    <s v="0000"/>
    <s v="000"/>
    <s v="00"/>
    <s v="5/21/2026"/>
    <n v="0"/>
    <n v="746.47"/>
    <n v="-746.47"/>
    <s v="Art Supplies"/>
    <s v="5/21/2026"/>
    <m/>
    <s v="6769293"/>
    <s v="E003141"/>
  </r>
  <r>
    <s v="NFMISC052126"/>
    <s v="100"/>
    <x v="0"/>
    <s v="510"/>
    <x v="8"/>
    <s v="199"/>
    <s v="0000"/>
    <s v="000"/>
    <s v="00"/>
    <s v="5/21/2026"/>
    <n v="746.47"/>
    <n v="0"/>
    <n v="746.47"/>
    <s v="Art Supplies"/>
    <s v="5/21/2026"/>
    <m/>
    <s v="6769293"/>
    <s v="E003141"/>
  </r>
  <r>
    <s v="NFMISC052126"/>
    <s v="100"/>
    <x v="1"/>
    <s v="510"/>
    <x v="12"/>
    <s v="199"/>
    <s v="0000"/>
    <s v="000"/>
    <s v="00"/>
    <s v="5/21/2026"/>
    <n v="1051"/>
    <n v="0"/>
    <n v="1051"/>
    <s v="Substitutes"/>
    <s v="5/21/2026"/>
    <m/>
    <s v="6769293"/>
    <s v="E003141"/>
  </r>
  <r>
    <s v="NFMISC052126"/>
    <s v="100"/>
    <x v="1"/>
    <s v="510"/>
    <x v="12"/>
    <s v="199"/>
    <s v="0000"/>
    <s v="000"/>
    <s v="00"/>
    <s v="5/21/2026"/>
    <n v="25"/>
    <n v="0"/>
    <n v="25"/>
    <s v="Thespian Soc"/>
    <s v="5/21/2026"/>
    <m/>
    <s v="6769293"/>
    <s v="E003141"/>
  </r>
  <r>
    <s v="NFMISC052126"/>
    <s v="100"/>
    <x v="3"/>
    <s v="000"/>
    <x v="15"/>
    <s v="000"/>
    <s v="0000"/>
    <s v="000"/>
    <s v="00"/>
    <s v="5/21/2026"/>
    <n v="0"/>
    <n v="240"/>
    <n v="-240"/>
    <s v="Custodial"/>
    <s v="5/21/2026"/>
    <m/>
    <s v="6769293"/>
    <s v="E003141"/>
  </r>
  <r>
    <s v="NFMISC052126"/>
    <s v="100"/>
    <x v="3"/>
    <s v="000"/>
    <x v="3"/>
    <s v="000"/>
    <s v="0000"/>
    <s v="000"/>
    <s v="00"/>
    <s v="5/21/2026"/>
    <n v="0"/>
    <n v="83"/>
    <n v="-83"/>
    <s v="ACT"/>
    <s v="5/21/2026"/>
    <m/>
    <s v="6769293"/>
    <s v="E003141"/>
  </r>
  <r>
    <s v="NFMISC052126"/>
    <s v="100"/>
    <x v="3"/>
    <s v="000"/>
    <x v="3"/>
    <s v="000"/>
    <s v="0000"/>
    <s v="000"/>
    <s v="00"/>
    <s v="5/21/2026"/>
    <n v="0"/>
    <n v="675"/>
    <n v="-675"/>
    <s v="Substitutes"/>
    <s v="5/21/2026"/>
    <m/>
    <s v="6769293"/>
    <s v="E003141"/>
  </r>
  <r>
    <s v="NFMISC052626"/>
    <s v="100"/>
    <x v="1"/>
    <s v="390"/>
    <x v="4"/>
    <s v="199"/>
    <s v="0000"/>
    <s v="000"/>
    <s v="00"/>
    <s v="5/26/2026"/>
    <n v="329.93"/>
    <n v="0"/>
    <n v="329.93"/>
    <s v="Pcard"/>
    <s v="5/26/2026"/>
    <m/>
    <s v="6776540"/>
    <s v="E003141"/>
  </r>
  <r>
    <s v="NFMISC052626"/>
    <s v="100"/>
    <x v="5"/>
    <s v="330"/>
    <x v="4"/>
    <s v="199"/>
    <s v="0000"/>
    <s v="000"/>
    <s v="00"/>
    <s v="5/26/2026"/>
    <n v="388"/>
    <n v="0"/>
    <n v="388"/>
    <s v="Pcard"/>
    <s v="5/26/2026"/>
    <m/>
    <s v="6776540"/>
    <s v="E003141"/>
  </r>
  <r>
    <s v="NFMISC052626"/>
    <s v="100"/>
    <x v="1"/>
    <s v="390"/>
    <x v="1"/>
    <s v="199"/>
    <s v="0000"/>
    <s v="000"/>
    <s v="00"/>
    <s v="5/26/2026"/>
    <n v="324.74"/>
    <n v="0"/>
    <n v="324.74"/>
    <s v="Pcard"/>
    <s v="5/26/2026"/>
    <m/>
    <s v="6776540"/>
    <s v="E003141"/>
  </r>
  <r>
    <s v="NFMISC052626"/>
    <s v="100"/>
    <x v="0"/>
    <s v="510"/>
    <x v="16"/>
    <s v="199"/>
    <s v="0000"/>
    <s v="000"/>
    <s v="00"/>
    <s v="5/26/2026"/>
    <n v="332"/>
    <n v="0"/>
    <n v="332"/>
    <s v="ACT"/>
    <s v="5/26/2026"/>
    <m/>
    <s v="6776540"/>
    <s v="E003141"/>
  </r>
  <r>
    <s v="NFMISC052626"/>
    <s v="100"/>
    <x v="0"/>
    <s v="510"/>
    <x v="1"/>
    <s v="199"/>
    <s v="0000"/>
    <s v="000"/>
    <s v="00"/>
    <s v="5/26/2026"/>
    <n v="26.94"/>
    <n v="0"/>
    <n v="26.94"/>
    <s v="Pcard"/>
    <s v="5/26/2026"/>
    <m/>
    <s v="6776540"/>
    <s v="E003141"/>
  </r>
  <r>
    <s v="NFMISC052626"/>
    <s v="100"/>
    <x v="0"/>
    <s v="510"/>
    <x v="5"/>
    <s v="199"/>
    <s v="0000"/>
    <s v="000"/>
    <s v="00"/>
    <s v="5/26/2026"/>
    <n v="155.51"/>
    <n v="0"/>
    <n v="155.51"/>
    <s v="Pcard"/>
    <s v="5/26/2026"/>
    <m/>
    <s v="6776540"/>
    <s v="E003141"/>
  </r>
  <r>
    <s v="NFMISC052626"/>
    <s v="100"/>
    <x v="0"/>
    <s v="750"/>
    <x v="16"/>
    <s v="199"/>
    <s v="0000"/>
    <s v="000"/>
    <s v="00"/>
    <s v="5/26/2026"/>
    <n v="1845"/>
    <n v="0"/>
    <n v="1845"/>
    <s v="Substitutes"/>
    <s v="5/26/2026"/>
    <m/>
    <s v="6776540"/>
    <s v="E003141"/>
  </r>
  <r>
    <s v="NFMISC052626"/>
    <s v="100"/>
    <x v="0"/>
    <s v="750"/>
    <x v="1"/>
    <s v="199"/>
    <s v="0000"/>
    <s v="000"/>
    <s v="00"/>
    <s v="5/26/2026"/>
    <n v="417"/>
    <n v="0"/>
    <n v="417"/>
    <s v="Athletics"/>
    <s v="5/26/2026"/>
    <m/>
    <s v="6776540"/>
    <s v="E003141"/>
  </r>
  <r>
    <s v="NFMISC052626"/>
    <s v="100"/>
    <x v="0"/>
    <s v="750"/>
    <x v="17"/>
    <s v="199"/>
    <s v="0000"/>
    <s v="000"/>
    <s v="00"/>
    <s v="5/26/2026"/>
    <n v="142.84"/>
    <n v="0"/>
    <n v="142.84"/>
    <s v="Substitutes"/>
    <s v="5/26/2026"/>
    <m/>
    <s v="6776540"/>
    <s v="E003141"/>
  </r>
  <r>
    <s v="NFMISC052626"/>
    <s v="100"/>
    <x v="1"/>
    <s v="420"/>
    <x v="4"/>
    <s v="199"/>
    <s v="0000"/>
    <s v="000"/>
    <s v="00"/>
    <s v="5/26/2026"/>
    <n v="90.96"/>
    <n v="0"/>
    <n v="90.96"/>
    <s v="Pcard"/>
    <s v="5/26/2026"/>
    <m/>
    <s v="6776540"/>
    <s v="E003141"/>
  </r>
  <r>
    <s v="NFMISC052626"/>
    <s v="100"/>
    <x v="0"/>
    <s v="390"/>
    <x v="1"/>
    <s v="199"/>
    <s v="0000"/>
    <s v="000"/>
    <s v="00"/>
    <s v="5/26/2026"/>
    <n v="119.58"/>
    <n v="0"/>
    <n v="119.58"/>
    <s v="Pcard"/>
    <s v="5/26/2026"/>
    <m/>
    <s v="6776540"/>
    <s v="E003141"/>
  </r>
  <r>
    <s v="NFMISC052626"/>
    <s v="100"/>
    <x v="3"/>
    <s v="000"/>
    <x v="4"/>
    <s v="000"/>
    <s v="0000"/>
    <s v="000"/>
    <s v="00"/>
    <s v="5/26/2026"/>
    <n v="0"/>
    <n v="13745.48"/>
    <n v="-13745.48"/>
    <s v="Pcard"/>
    <s v="5/26/2026"/>
    <m/>
    <s v="6776540"/>
    <s v="E003141"/>
  </r>
  <r>
    <s v="NFMISC052626"/>
    <s v="100"/>
    <x v="7"/>
    <s v="510"/>
    <x v="7"/>
    <s v="199"/>
    <s v="0000"/>
    <s v="000"/>
    <s v="00"/>
    <s v="5/26/2026"/>
    <n v="100"/>
    <n v="0"/>
    <n v="100"/>
    <s v="PTO"/>
    <s v="5/26/2026"/>
    <m/>
    <s v="6776540"/>
    <s v="E003141"/>
  </r>
  <r>
    <s v="NFMISC052626"/>
    <s v="100"/>
    <x v="3"/>
    <s v="000"/>
    <x v="18"/>
    <s v="000"/>
    <s v="0000"/>
    <s v="000"/>
    <s v="00"/>
    <s v="5/26/2026"/>
    <n v="0"/>
    <n v="16893.75"/>
    <n v="-16893.75"/>
    <s v="Supplies"/>
    <s v="5/26/2026"/>
    <m/>
    <s v="6776540"/>
    <s v="E003141"/>
  </r>
  <r>
    <s v="NFMISC052626"/>
    <s v="100"/>
    <x v="8"/>
    <s v="350"/>
    <x v="4"/>
    <s v="199"/>
    <s v="0000"/>
    <s v="000"/>
    <s v="00"/>
    <s v="5/26/2026"/>
    <n v="2220"/>
    <n v="0"/>
    <n v="2220"/>
    <s v="Pcard"/>
    <s v="5/26/2026"/>
    <m/>
    <s v="6776540"/>
    <s v="E003141"/>
  </r>
  <r>
    <s v="NFMISC052626"/>
    <s v="100"/>
    <x v="4"/>
    <s v="510"/>
    <x v="1"/>
    <s v="000"/>
    <s v="0000"/>
    <s v="000"/>
    <s v="00"/>
    <s v="5/26/2026"/>
    <n v="3189.57"/>
    <n v="0"/>
    <n v="3189.57"/>
    <s v="Pcard"/>
    <s v="5/26/2026"/>
    <m/>
    <s v="6776540"/>
    <s v="E003141"/>
  </r>
  <r>
    <s v="NFMISC052626"/>
    <s v="100"/>
    <x v="0"/>
    <s v="750"/>
    <x v="12"/>
    <s v="199"/>
    <s v="0000"/>
    <s v="000"/>
    <s v="00"/>
    <s v="5/26/2026"/>
    <n v="1035"/>
    <n v="0"/>
    <n v="1035"/>
    <s v="Substitutes"/>
    <s v="5/26/2026"/>
    <m/>
    <s v="6776540"/>
    <s v="E003141"/>
  </r>
  <r>
    <s v="NFMISC052626"/>
    <s v="100"/>
    <x v="3"/>
    <s v="000"/>
    <x v="17"/>
    <s v="000"/>
    <s v="0000"/>
    <s v="000"/>
    <s v="00"/>
    <s v="5/26/2026"/>
    <n v="0"/>
    <n v="142.84"/>
    <n v="-142.84"/>
    <s v="Substitutes"/>
    <s v="5/26/2026"/>
    <m/>
    <s v="6776540"/>
    <s v="E003141"/>
  </r>
  <r>
    <s v="NFMISC052626"/>
    <s v="100"/>
    <x v="3"/>
    <s v="000"/>
    <x v="16"/>
    <s v="000"/>
    <s v="0000"/>
    <s v="000"/>
    <s v="00"/>
    <s v="5/26/2026"/>
    <n v="0"/>
    <n v="1845"/>
    <n v="-1845"/>
    <s v="Substitutes"/>
    <s v="5/26/2026"/>
    <m/>
    <s v="6776540"/>
    <s v="E003141"/>
  </r>
  <r>
    <s v="NFMISC052626"/>
    <s v="100"/>
    <x v="3"/>
    <s v="000"/>
    <x v="16"/>
    <s v="000"/>
    <s v="0000"/>
    <s v="000"/>
    <s v="00"/>
    <s v="5/26/2026"/>
    <n v="0"/>
    <n v="332"/>
    <n v="-332"/>
    <s v="ACT"/>
    <s v="5/26/2026"/>
    <m/>
    <s v="6776540"/>
    <s v="E003141"/>
  </r>
  <r>
    <s v="NFMISC052626"/>
    <s v="100"/>
    <x v="3"/>
    <s v="000"/>
    <x v="1"/>
    <s v="000"/>
    <s v="0000"/>
    <s v="000"/>
    <s v="00"/>
    <s v="5/26/2026"/>
    <n v="0"/>
    <n v="1926"/>
    <n v="-1926"/>
    <s v="Athletics"/>
    <s v="5/26/2026"/>
    <m/>
    <s v="6776540"/>
    <s v="E003141"/>
  </r>
  <r>
    <s v="NFMISC052626"/>
    <s v="100"/>
    <x v="3"/>
    <s v="000"/>
    <x v="1"/>
    <s v="000"/>
    <s v="0000"/>
    <s v="000"/>
    <s v="00"/>
    <s v="5/26/2026"/>
    <n v="0"/>
    <n v="5536.34"/>
    <n v="-5536.34"/>
    <s v="Pcard"/>
    <s v="5/26/2026"/>
    <m/>
    <s v="6776540"/>
    <s v="E003141"/>
  </r>
  <r>
    <s v="NFMISC052626"/>
    <s v="100"/>
    <x v="3"/>
    <s v="000"/>
    <x v="7"/>
    <s v="000"/>
    <s v="0000"/>
    <s v="000"/>
    <s v="00"/>
    <s v="5/26/2026"/>
    <n v="0"/>
    <n v="100"/>
    <n v="-100"/>
    <s v="PTO"/>
    <s v="5/26/2026"/>
    <m/>
    <s v="6776540"/>
    <s v="E003141"/>
  </r>
  <r>
    <s v="NFMISC052626"/>
    <s v="100"/>
    <x v="1"/>
    <s v="510"/>
    <x v="4"/>
    <s v="199"/>
    <s v="0000"/>
    <s v="000"/>
    <s v="00"/>
    <s v="5/26/2026"/>
    <n v="2733.44"/>
    <n v="0"/>
    <n v="2733.44"/>
    <s v="Pcard"/>
    <s v="5/26/2026"/>
    <m/>
    <s v="6776540"/>
    <s v="E003141"/>
  </r>
  <r>
    <s v="NFMISC052626"/>
    <s v="100"/>
    <x v="1"/>
    <s v="510"/>
    <x v="1"/>
    <s v="199"/>
    <s v="0000"/>
    <s v="000"/>
    <s v="00"/>
    <s v="5/26/2026"/>
    <n v="351.51"/>
    <n v="0"/>
    <n v="351.51"/>
    <s v="Pcard"/>
    <s v="5/26/2026"/>
    <m/>
    <s v="6776540"/>
    <s v="E003141"/>
  </r>
  <r>
    <s v="NFMISC052626"/>
    <s v="100"/>
    <x v="1"/>
    <s v="350"/>
    <x v="4"/>
    <s v="199"/>
    <s v="0000"/>
    <s v="000"/>
    <s v="00"/>
    <s v="5/26/2026"/>
    <n v="1013.55"/>
    <n v="0"/>
    <n v="1013.55"/>
    <s v="Pcard"/>
    <s v="5/26/2026"/>
    <m/>
    <s v="6776540"/>
    <s v="E003141"/>
  </r>
  <r>
    <s v="NFMISC052626"/>
    <s v="100"/>
    <x v="3"/>
    <s v="000"/>
    <x v="5"/>
    <s v="000"/>
    <s v="0000"/>
    <s v="000"/>
    <s v="00"/>
    <s v="5/26/2026"/>
    <n v="0"/>
    <n v="155.51"/>
    <n v="-155.51"/>
    <s v="Pcard"/>
    <s v="5/26/2026"/>
    <m/>
    <s v="6776540"/>
    <s v="E003141"/>
  </r>
  <r>
    <s v="NFMISC052626"/>
    <s v="100"/>
    <x v="3"/>
    <s v="000"/>
    <x v="12"/>
    <s v="000"/>
    <s v="0000"/>
    <s v="000"/>
    <s v="00"/>
    <s v="5/26/2026"/>
    <n v="0"/>
    <n v="1035"/>
    <n v="-1035"/>
    <s v="Substitutes"/>
    <s v="5/26/2026"/>
    <m/>
    <s v="6776540"/>
    <s v="E003141"/>
  </r>
  <r>
    <s v="NFMISC052626"/>
    <s v="100"/>
    <x v="1"/>
    <s v="369"/>
    <x v="1"/>
    <s v="199"/>
    <s v="0000"/>
    <s v="000"/>
    <s v="00"/>
    <s v="5/26/2026"/>
    <n v="80.8"/>
    <n v="0"/>
    <n v="80.8"/>
    <s v="Pcard"/>
    <s v="5/26/2026"/>
    <m/>
    <s v="6776540"/>
    <s v="E003141"/>
  </r>
  <r>
    <s v="NFMISC052626"/>
    <s v="100"/>
    <x v="1"/>
    <s v="330"/>
    <x v="4"/>
    <s v="199"/>
    <s v="0000"/>
    <s v="000"/>
    <s v="00"/>
    <s v="5/26/2026"/>
    <n v="6128.3"/>
    <n v="0"/>
    <n v="6128.3"/>
    <s v="Pcard"/>
    <s v="5/26/2026"/>
    <m/>
    <s v="6776540"/>
    <s v="E003141"/>
  </r>
  <r>
    <s v="NFMISC052626"/>
    <s v="100"/>
    <x v="9"/>
    <s v="750"/>
    <x v="1"/>
    <s v="199"/>
    <s v="0000"/>
    <s v="000"/>
    <s v="00"/>
    <s v="5/26/2026"/>
    <n v="1509"/>
    <n v="0"/>
    <n v="1509"/>
    <s v="Athletics"/>
    <s v="5/26/2026"/>
    <m/>
    <s v="6776540"/>
    <s v="E003141"/>
  </r>
  <r>
    <s v="NFMISC052626"/>
    <s v="100"/>
    <x v="1"/>
    <s v="330"/>
    <x v="1"/>
    <s v="199"/>
    <s v="0000"/>
    <s v="000"/>
    <s v="00"/>
    <s v="5/26/2026"/>
    <n v="1343.2"/>
    <n v="0"/>
    <n v="1343.2"/>
    <s v="Pcard"/>
    <s v="5/26/2026"/>
    <m/>
    <s v="6776540"/>
    <s v="E003141"/>
  </r>
  <r>
    <s v="NFMISC052626"/>
    <s v="100"/>
    <x v="1"/>
    <s v="730"/>
    <x v="4"/>
    <s v="199"/>
    <s v="0000"/>
    <s v="000"/>
    <s v="00"/>
    <s v="5/26/2026"/>
    <n v="841.3"/>
    <n v="0"/>
    <n v="841.3"/>
    <s v="Pcard"/>
    <s v="5/26/2026"/>
    <m/>
    <s v="6776540"/>
    <s v="E003141"/>
  </r>
  <r>
    <s v="NFMISC052626"/>
    <s v="100"/>
    <x v="1"/>
    <s v="730"/>
    <x v="1"/>
    <s v="199"/>
    <s v="0000"/>
    <s v="000"/>
    <s v="00"/>
    <s v="5/26/2026"/>
    <n v="100"/>
    <n v="0"/>
    <n v="100"/>
    <s v="Pcard"/>
    <s v="5/26/2026"/>
    <m/>
    <s v="6776540"/>
    <s v="E003141"/>
  </r>
  <r>
    <s v="NFMISC052626"/>
    <s v="100"/>
    <x v="0"/>
    <s v="369"/>
    <x v="18"/>
    <s v="199"/>
    <s v="0000"/>
    <s v="000"/>
    <s v="00"/>
    <s v="5/26/2026"/>
    <n v="16893.75"/>
    <n v="0"/>
    <n v="16893.75"/>
    <s v="Supplies"/>
    <s v="5/26/2026"/>
    <m/>
    <s v="6776540"/>
    <s v="E003141"/>
  </r>
  <r>
    <s v="NFMISC052726"/>
    <s v="100"/>
    <x v="3"/>
    <s v="000"/>
    <x v="15"/>
    <s v="000"/>
    <s v="0000"/>
    <s v="000"/>
    <s v="00"/>
    <s v="5/27/2026"/>
    <n v="0"/>
    <n v="5253.75"/>
    <n v="-5253.75"/>
    <s v="SJCCA TDE Quarters 1 -3"/>
    <s v="6/9/2026"/>
    <m/>
    <s v="6805957"/>
    <s v="E003141"/>
  </r>
  <r>
    <s v="NFMISC052726"/>
    <s v="100"/>
    <x v="0"/>
    <s v="750"/>
    <x v="15"/>
    <s v="199"/>
    <s v="0000"/>
    <s v="000"/>
    <s v="00"/>
    <s v="5/27/2026"/>
    <n v="5253.75"/>
    <n v="0"/>
    <n v="5253.75"/>
    <s v="SJCCA TDE Quarters 1 -3"/>
    <s v="6/9/2026"/>
    <m/>
    <s v="6805957"/>
    <s v="E003141"/>
  </r>
  <r>
    <s v="NFMISC052926"/>
    <s v="100"/>
    <x v="4"/>
    <s v="510"/>
    <x v="19"/>
    <s v="199"/>
    <s v="0000"/>
    <s v="000"/>
    <s v="00"/>
    <s v="5/29/2026"/>
    <n v="80"/>
    <n v="0"/>
    <n v="80"/>
    <s v="VKA"/>
    <s v="6/2/2026"/>
    <m/>
    <s v="6790483"/>
    <s v="E003141"/>
  </r>
  <r>
    <s v="NFMISC052926"/>
    <s v="100"/>
    <x v="4"/>
    <s v="510"/>
    <x v="15"/>
    <s v="199"/>
    <s v="0000"/>
    <s v="000"/>
    <s v="00"/>
    <s v="5/29/2026"/>
    <n v="1578"/>
    <n v="0"/>
    <n v="1578"/>
    <s v="Parking Paint"/>
    <s v="6/2/2026"/>
    <m/>
    <s v="6790483"/>
    <s v="E003141"/>
  </r>
  <r>
    <s v="NFMISC052926"/>
    <s v="100"/>
    <x v="1"/>
    <s v="510"/>
    <x v="12"/>
    <s v="199"/>
    <s v="0000"/>
    <s v="000"/>
    <s v="00"/>
    <s v="5/29/2026"/>
    <n v="1284.97"/>
    <n v="0"/>
    <n v="1284.97"/>
    <s v="Pcard"/>
    <s v="6/2/2026"/>
    <m/>
    <s v="6790483"/>
    <s v="E003141"/>
  </r>
  <r>
    <s v="NFMISC052926"/>
    <s v="100"/>
    <x v="0"/>
    <s v="510"/>
    <x v="0"/>
    <s v="199"/>
    <s v="0000"/>
    <s v="000"/>
    <s v="00"/>
    <s v="5/29/2026"/>
    <n v="3000"/>
    <n v="0"/>
    <n v="3000"/>
    <s v="Pcard"/>
    <s v="6/2/2026"/>
    <m/>
    <s v="6790483"/>
    <s v="E003141"/>
  </r>
  <r>
    <s v="NFMISC052926"/>
    <s v="100"/>
    <x v="0"/>
    <s v="510"/>
    <x v="15"/>
    <s v="199"/>
    <s v="0000"/>
    <s v="000"/>
    <s v="00"/>
    <s v="5/29/2026"/>
    <n v="83"/>
    <n v="0"/>
    <n v="83"/>
    <s v="ACT NCR"/>
    <s v="6/2/2026"/>
    <m/>
    <s v="6790483"/>
    <s v="E003141"/>
  </r>
  <r>
    <s v="NFMISC052926"/>
    <s v="100"/>
    <x v="0"/>
    <s v="510"/>
    <x v="15"/>
    <s v="199"/>
    <s v="0000"/>
    <s v="000"/>
    <s v="00"/>
    <s v="5/29/2026"/>
    <n v="299"/>
    <n v="0"/>
    <n v="299"/>
    <s v="Grill"/>
    <s v="6/2/2026"/>
    <m/>
    <s v="6790483"/>
    <s v="E003141"/>
  </r>
  <r>
    <s v="NFMISC052926"/>
    <s v="100"/>
    <x v="0"/>
    <s v="750"/>
    <x v="15"/>
    <s v="199"/>
    <s v="0000"/>
    <s v="000"/>
    <s v="00"/>
    <s v="5/29/2026"/>
    <n v="1444.5"/>
    <n v="0"/>
    <n v="1444.5"/>
    <s v="Athletics Subs"/>
    <s v="6/2/2026"/>
    <m/>
    <s v="6790483"/>
    <s v="E003141"/>
  </r>
  <r>
    <s v="NFMISC052926"/>
    <s v="100"/>
    <x v="0"/>
    <s v="750"/>
    <x v="3"/>
    <s v="199"/>
    <s v="0000"/>
    <s v="000"/>
    <s v="00"/>
    <s v="5/29/2026"/>
    <n v="2000"/>
    <n v="0"/>
    <n v="2000"/>
    <s v="Substitutes"/>
    <s v="6/2/2026"/>
    <m/>
    <s v="6790483"/>
    <s v="E003141"/>
  </r>
  <r>
    <s v="NFMISC052926"/>
    <s v="100"/>
    <x v="0"/>
    <s v="750"/>
    <x v="8"/>
    <s v="199"/>
    <s v="0000"/>
    <s v="000"/>
    <s v="00"/>
    <s v="5/29/2026"/>
    <n v="380.92"/>
    <n v="0"/>
    <n v="380.92"/>
    <s v="Substitutes"/>
    <s v="6/2/2026"/>
    <m/>
    <s v="6790483"/>
    <s v="E003141"/>
  </r>
  <r>
    <s v="NFMISC052926"/>
    <s v="100"/>
    <x v="0"/>
    <s v="360"/>
    <x v="12"/>
    <s v="199"/>
    <s v="0000"/>
    <s v="000"/>
    <s v="00"/>
    <s v="5/29/2026"/>
    <n v="8250.76"/>
    <n v="0"/>
    <n v="8250.76"/>
    <s v="Graduation"/>
    <s v="6/2/2026"/>
    <m/>
    <s v="6790483"/>
    <s v="E003141"/>
  </r>
  <r>
    <s v="NFMISC052926"/>
    <s v="100"/>
    <x v="0"/>
    <s v="390"/>
    <x v="0"/>
    <s v="199"/>
    <s v="0000"/>
    <s v="000"/>
    <s v="00"/>
    <s v="5/29/2026"/>
    <n v="21471.43"/>
    <n v="0"/>
    <n v="21471.43"/>
    <s v="Graduation"/>
    <s v="6/2/2026"/>
    <m/>
    <s v="6790483"/>
    <s v="E003141"/>
  </r>
  <r>
    <s v="NFMISC052926"/>
    <s v="100"/>
    <x v="3"/>
    <s v="000"/>
    <x v="1"/>
    <s v="000"/>
    <s v="0000"/>
    <s v="000"/>
    <s v="00"/>
    <s v="5/29/2026"/>
    <n v="0"/>
    <n v="4154.55"/>
    <n v="-4154.55"/>
    <s v="Pcard"/>
    <s v="6/2/2026"/>
    <m/>
    <s v="6790483"/>
    <s v="E003141"/>
  </r>
  <r>
    <s v="NFMISC052926"/>
    <s v="100"/>
    <x v="3"/>
    <s v="000"/>
    <x v="8"/>
    <s v="000"/>
    <s v="0000"/>
    <s v="000"/>
    <s v="00"/>
    <s v="5/29/2026"/>
    <n v="0"/>
    <n v="2537.21"/>
    <n v="-2537.21"/>
    <s v="Orders"/>
    <s v="6/2/2026"/>
    <m/>
    <s v="6790483"/>
    <s v="E003141"/>
  </r>
  <r>
    <s v="NFMISC052926"/>
    <s v="100"/>
    <x v="3"/>
    <s v="000"/>
    <x v="8"/>
    <s v="000"/>
    <s v="0000"/>
    <s v="000"/>
    <s v="00"/>
    <s v="5/29/2026"/>
    <n v="0"/>
    <n v="380.92"/>
    <n v="-380.92"/>
    <s v="Substitutes"/>
    <s v="6/2/2026"/>
    <m/>
    <s v="6790483"/>
    <s v="E003141"/>
  </r>
  <r>
    <s v="NFMISC052926"/>
    <s v="100"/>
    <x v="0"/>
    <s v="730"/>
    <x v="9"/>
    <s v="199"/>
    <s v="0000"/>
    <s v="000"/>
    <s v="00"/>
    <s v="5/29/2026"/>
    <n v="237"/>
    <n v="0"/>
    <n v="237"/>
    <s v="Odyssey"/>
    <s v="6/2/2026"/>
    <m/>
    <s v="6790483"/>
    <s v="E003141"/>
  </r>
  <r>
    <s v="NFMISC052926"/>
    <s v="100"/>
    <x v="3"/>
    <s v="000"/>
    <x v="0"/>
    <s v="000"/>
    <s v="0000"/>
    <s v="000"/>
    <s v="00"/>
    <s v="5/29/2026"/>
    <n v="0"/>
    <n v="4973.3900000000003"/>
    <n v="-4973.3900000000003"/>
    <s v="Pcard"/>
    <s v="6/2/2026"/>
    <m/>
    <s v="6790483"/>
    <s v="E003141"/>
  </r>
  <r>
    <s v="NFMISC052926"/>
    <s v="100"/>
    <x v="0"/>
    <s v="750"/>
    <x v="0"/>
    <s v="199"/>
    <s v="0000"/>
    <s v="000"/>
    <s v="00"/>
    <s v="5/29/2026"/>
    <n v="1523.39"/>
    <n v="0"/>
    <n v="1523.39"/>
    <s v="Pcard"/>
    <s v="6/2/2026"/>
    <m/>
    <s v="6790483"/>
    <s v="E003141"/>
  </r>
  <r>
    <s v="NFMISC052926"/>
    <s v="100"/>
    <x v="3"/>
    <s v="000"/>
    <x v="3"/>
    <s v="000"/>
    <s v="0000"/>
    <s v="000"/>
    <s v="00"/>
    <s v="5/29/2026"/>
    <n v="0"/>
    <n v="2000"/>
    <n v="-2000"/>
    <s v="Substitutes"/>
    <s v="6/2/2026"/>
    <m/>
    <s v="6790483"/>
    <s v="E003141"/>
  </r>
  <r>
    <s v="NFMISC052926"/>
    <s v="100"/>
    <x v="3"/>
    <s v="000"/>
    <x v="3"/>
    <s v="000"/>
    <s v="0000"/>
    <s v="000"/>
    <s v="00"/>
    <s v="5/29/2026"/>
    <n v="0"/>
    <n v="10000"/>
    <n v="-10000"/>
    <s v="Athletics Misc"/>
    <s v="6/2/2026"/>
    <m/>
    <s v="6790483"/>
    <s v="E003141"/>
  </r>
  <r>
    <s v="NFMISC052926"/>
    <s v="100"/>
    <x v="3"/>
    <s v="000"/>
    <x v="19"/>
    <s v="000"/>
    <s v="0000"/>
    <s v="000"/>
    <s v="00"/>
    <s v="5/29/2026"/>
    <n v="0"/>
    <n v="80"/>
    <n v="-80"/>
    <s v="VKA"/>
    <s v="6/2/2026"/>
    <m/>
    <s v="6790483"/>
    <s v="E003141"/>
  </r>
  <r>
    <s v="NFMISC052926"/>
    <s v="100"/>
    <x v="3"/>
    <s v="000"/>
    <x v="12"/>
    <s v="000"/>
    <s v="0000"/>
    <s v="000"/>
    <s v="00"/>
    <s v="5/29/2026"/>
    <n v="0"/>
    <n v="1284.97"/>
    <n v="-1284.97"/>
    <s v="Pcard"/>
    <s v="6/2/2026"/>
    <m/>
    <s v="6790483"/>
    <s v="E003141"/>
  </r>
  <r>
    <s v="NFMISC052926"/>
    <s v="100"/>
    <x v="3"/>
    <s v="000"/>
    <x v="12"/>
    <s v="000"/>
    <s v="0000"/>
    <s v="000"/>
    <s v="00"/>
    <s v="5/29/2026"/>
    <n v="0"/>
    <n v="29722.19"/>
    <n v="-29722.19"/>
    <s v="Graduation"/>
    <s v="6/2/2026"/>
    <m/>
    <s v="6790483"/>
    <s v="E003141"/>
  </r>
  <r>
    <s v="NFMISC052926"/>
    <s v="100"/>
    <x v="1"/>
    <s v="350"/>
    <x v="1"/>
    <s v="199"/>
    <s v="0000"/>
    <s v="000"/>
    <s v="00"/>
    <s v="5/29/2026"/>
    <n v="644.54999999999995"/>
    <n v="0"/>
    <n v="644.54999999999995"/>
    <s v="Pcard"/>
    <s v="6/2/2026"/>
    <m/>
    <s v="6790483"/>
    <s v="E003141"/>
  </r>
  <r>
    <s v="NFMISC052926"/>
    <s v="100"/>
    <x v="3"/>
    <s v="000"/>
    <x v="15"/>
    <s v="000"/>
    <s v="0000"/>
    <s v="000"/>
    <s v="00"/>
    <s v="5/29/2026"/>
    <n v="0"/>
    <n v="2242.88"/>
    <n v="-2242.88"/>
    <s v="Athletics Pcard"/>
    <s v="6/2/2026"/>
    <m/>
    <s v="6790483"/>
    <s v="E003141"/>
  </r>
  <r>
    <s v="NFMISC052926"/>
    <s v="100"/>
    <x v="3"/>
    <s v="000"/>
    <x v="15"/>
    <s v="000"/>
    <s v="0000"/>
    <s v="000"/>
    <s v="00"/>
    <s v="5/29/2026"/>
    <n v="0"/>
    <n v="1444.5"/>
    <n v="-1444.5"/>
    <s v="Athletics Subs"/>
    <s v="6/2/2026"/>
    <m/>
    <s v="6790483"/>
    <s v="E003141"/>
  </r>
  <r>
    <s v="NFMISC052926"/>
    <s v="100"/>
    <x v="3"/>
    <s v="000"/>
    <x v="15"/>
    <s v="000"/>
    <s v="0000"/>
    <s v="000"/>
    <s v="00"/>
    <s v="5/29/2026"/>
    <n v="0"/>
    <n v="1578"/>
    <n v="-1578"/>
    <s v="Parking Paint"/>
    <s v="6/2/2026"/>
    <m/>
    <s v="6790483"/>
    <s v="E003141"/>
  </r>
  <r>
    <s v="NFMISC052926"/>
    <s v="100"/>
    <x v="3"/>
    <s v="000"/>
    <x v="15"/>
    <s v="000"/>
    <s v="0000"/>
    <s v="000"/>
    <s v="00"/>
    <s v="5/29/2026"/>
    <n v="0"/>
    <n v="83"/>
    <n v="-83"/>
    <s v="ACT NCR"/>
    <s v="6/2/2026"/>
    <m/>
    <s v="6790483"/>
    <s v="E003141"/>
  </r>
  <r>
    <s v="NFMISC052926"/>
    <s v="100"/>
    <x v="3"/>
    <s v="000"/>
    <x v="15"/>
    <s v="000"/>
    <s v="0000"/>
    <s v="000"/>
    <s v="00"/>
    <s v="5/29/2026"/>
    <n v="0"/>
    <n v="299"/>
    <n v="-299"/>
    <s v="Grill"/>
    <s v="6/2/2026"/>
    <m/>
    <s v="6790483"/>
    <s v="E003141"/>
  </r>
  <r>
    <s v="NFMISC052926"/>
    <s v="100"/>
    <x v="3"/>
    <s v="000"/>
    <x v="9"/>
    <s v="000"/>
    <s v="0000"/>
    <s v="000"/>
    <s v="00"/>
    <s v="5/29/2026"/>
    <n v="0"/>
    <n v="237"/>
    <n v="-237"/>
    <s v="Odyssey"/>
    <s v="6/2/2026"/>
    <m/>
    <s v="6790483"/>
    <s v="E003141"/>
  </r>
  <r>
    <s v="NFMISC052926"/>
    <s v="100"/>
    <x v="10"/>
    <s v="750"/>
    <x v="0"/>
    <s v="199"/>
    <s v="0000"/>
    <s v="000"/>
    <s v="00"/>
    <s v="5/29/2026"/>
    <n v="450"/>
    <n v="0"/>
    <n v="450"/>
    <s v="Pcard"/>
    <s v="6/2/2026"/>
    <m/>
    <s v="6790483"/>
    <s v="E003141"/>
  </r>
  <r>
    <s v="NFMISC052926"/>
    <s v="100"/>
    <x v="0"/>
    <s v="330"/>
    <x v="1"/>
    <s v="199"/>
    <s v="0000"/>
    <s v="000"/>
    <s v="00"/>
    <s v="5/29/2026"/>
    <n v="3510"/>
    <n v="0"/>
    <n v="3510"/>
    <s v="Pcard"/>
    <s v="6/2/2026"/>
    <m/>
    <s v="6790483"/>
    <s v="E003141"/>
  </r>
  <r>
    <s v="NFMISC052926"/>
    <s v="100"/>
    <x v="6"/>
    <s v="644"/>
    <x v="8"/>
    <s v="199"/>
    <s v="0000"/>
    <s v="000"/>
    <s v="00"/>
    <s v="5/29/2026"/>
    <n v="1974"/>
    <n v="0"/>
    <n v="1974"/>
    <s v="Orders"/>
    <s v="6/2/2026"/>
    <m/>
    <s v="6790483"/>
    <s v="E003141"/>
  </r>
  <r>
    <s v="NFMISC052926"/>
    <s v="100"/>
    <x v="1"/>
    <s v="330"/>
    <x v="15"/>
    <s v="199"/>
    <s v="0000"/>
    <s v="000"/>
    <s v="00"/>
    <s v="5/29/2026"/>
    <n v="2242.88"/>
    <n v="0"/>
    <n v="2242.88"/>
    <s v="Athletics Pcard"/>
    <s v="6/2/2026"/>
    <m/>
    <s v="6790483"/>
    <s v="E003141"/>
  </r>
  <r>
    <s v="NFMISC052926"/>
    <s v="100"/>
    <x v="1"/>
    <s v="330"/>
    <x v="3"/>
    <s v="199"/>
    <s v="0000"/>
    <s v="000"/>
    <s v="00"/>
    <s v="5/29/2026"/>
    <n v="10000"/>
    <n v="0"/>
    <n v="10000"/>
    <s v="Athletics Misc"/>
    <s v="6/2/2026"/>
    <m/>
    <s v="6790483"/>
    <s v="E003141"/>
  </r>
  <r>
    <s v="NFMISC052926"/>
    <s v="100"/>
    <x v="6"/>
    <s v="510"/>
    <x v="8"/>
    <s v="199"/>
    <s v="0000"/>
    <s v="000"/>
    <s v="00"/>
    <s v="5/29/2026"/>
    <n v="563.21"/>
    <n v="0"/>
    <n v="563.21"/>
    <s v="Orders"/>
    <s v="6/2/2026"/>
    <m/>
    <s v="6790483"/>
    <s v="E003141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313">
  <r>
    <s v="NFRENT050626"/>
    <s v="100"/>
    <x v="0"/>
    <s v="790"/>
    <x v="0"/>
    <s v="199"/>
    <s v="0000"/>
    <s v="000"/>
    <s v="00"/>
    <s v="5/6/2026"/>
    <n v="21.05"/>
    <n v="0"/>
    <n v="21.05"/>
    <s v="Backyard Rule"/>
    <s v="5/6/2026"/>
    <m/>
    <s v="6733303"/>
    <s v="E003141"/>
  </r>
  <r>
    <s v="NFRENT050626"/>
    <s v="100"/>
    <x v="0"/>
    <s v="790"/>
    <x v="1"/>
    <s v="199"/>
    <s v="0000"/>
    <s v="000"/>
    <s v="00"/>
    <s v="5/6/2026"/>
    <n v="24.56"/>
    <n v="0"/>
    <n v="24.56"/>
    <s v="Chess"/>
    <s v="5/6/2026"/>
    <m/>
    <s v="6733303"/>
    <s v="E003141"/>
  </r>
  <r>
    <s v="NFRENT050626"/>
    <s v="100"/>
    <x v="0"/>
    <s v="790"/>
    <x v="1"/>
    <s v="199"/>
    <s v="0000"/>
    <s v="000"/>
    <s v="00"/>
    <s v="5/6/2026"/>
    <n v="4.2"/>
    <n v="0"/>
    <n v="4.2"/>
    <s v="Level Up Improv"/>
    <s v="5/6/2026"/>
    <m/>
    <s v="6733303"/>
    <s v="E003141"/>
  </r>
  <r>
    <s v="NFRENT050626"/>
    <s v="100"/>
    <x v="0"/>
    <s v="790"/>
    <x v="2"/>
    <s v="199"/>
    <s v="0000"/>
    <s v="000"/>
    <s v="00"/>
    <s v="5/6/2026"/>
    <n v="11.1"/>
    <n v="0"/>
    <n v="11.1"/>
    <s v="Backyard Rule"/>
    <s v="5/6/2026"/>
    <m/>
    <s v="6733303"/>
    <s v="E003141"/>
  </r>
  <r>
    <s v="NFRENT050626"/>
    <s v="100"/>
    <x v="0"/>
    <s v="790"/>
    <x v="3"/>
    <s v="199"/>
    <s v="0000"/>
    <s v="000"/>
    <s v="00"/>
    <s v="5/6/2026"/>
    <n v="30"/>
    <n v="0"/>
    <n v="30"/>
    <s v="Champion Chu"/>
    <s v="5/6/2026"/>
    <m/>
    <s v="6733303"/>
    <s v="E003141"/>
  </r>
  <r>
    <s v="NFRENT050626"/>
    <s v="100"/>
    <x v="0"/>
    <s v="790"/>
    <x v="3"/>
    <s v="199"/>
    <s v="0000"/>
    <s v="000"/>
    <s v="00"/>
    <s v="5/6/2026"/>
    <n v="20.16"/>
    <n v="0"/>
    <n v="20.16"/>
    <s v="Gears Robotics"/>
    <s v="5/6/2026"/>
    <m/>
    <s v="6733303"/>
    <s v="E003141"/>
  </r>
  <r>
    <s v="NFRENT050626"/>
    <s v="100"/>
    <x v="1"/>
    <s v="000"/>
    <x v="4"/>
    <s v="199"/>
    <s v="0000"/>
    <s v="000"/>
    <s v="00"/>
    <s v="5/6/2026"/>
    <n v="0"/>
    <n v="575"/>
    <n v="-575"/>
    <s v="Maharashta"/>
    <s v="5/6/2026"/>
    <m/>
    <s v="6733303"/>
    <s v="E003141"/>
  </r>
  <r>
    <s v="NFRENT050626"/>
    <s v="100"/>
    <x v="1"/>
    <s v="000"/>
    <x v="4"/>
    <s v="199"/>
    <s v="0000"/>
    <s v="000"/>
    <s v="00"/>
    <s v="5/6/2026"/>
    <n v="0"/>
    <n v="500"/>
    <n v="-500"/>
    <s v="Sri Shirdi Sai"/>
    <s v="5/6/2026"/>
    <m/>
    <s v="6733303"/>
    <s v="E003141"/>
  </r>
  <r>
    <s v="NFRENT050626"/>
    <s v="100"/>
    <x v="1"/>
    <s v="000"/>
    <x v="5"/>
    <s v="199"/>
    <s v="0000"/>
    <s v="000"/>
    <s v="00"/>
    <s v="5/6/2026"/>
    <n v="0"/>
    <n v="250.8"/>
    <n v="-250.8"/>
    <s v="Backyard Rule"/>
    <s v="5/6/2026"/>
    <m/>
    <s v="6733303"/>
    <s v="E003141"/>
  </r>
  <r>
    <s v="NFRENT050626"/>
    <s v="100"/>
    <x v="1"/>
    <s v="000"/>
    <x v="5"/>
    <s v="199"/>
    <s v="0000"/>
    <s v="000"/>
    <s v="00"/>
    <s v="5/6/2026"/>
    <n v="0"/>
    <n v="340.09"/>
    <n v="-340.09"/>
    <s v="Chess"/>
    <s v="5/6/2026"/>
    <m/>
    <s v="6733303"/>
    <s v="E003141"/>
  </r>
  <r>
    <s v="NFRENT050626"/>
    <s v="100"/>
    <x v="1"/>
    <s v="000"/>
    <x v="6"/>
    <s v="199"/>
    <s v="0000"/>
    <s v="000"/>
    <s v="00"/>
    <s v="5/6/2026"/>
    <n v="0"/>
    <n v="2418.27"/>
    <n v="-2418.27"/>
    <s v="Village Ext Day"/>
    <s v="5/6/2026"/>
    <m/>
    <s v="6733303"/>
    <s v="E003141"/>
  </r>
  <r>
    <s v="NFRENT050626"/>
    <s v="100"/>
    <x v="2"/>
    <s v="750"/>
    <x v="5"/>
    <s v="199"/>
    <s v="0000"/>
    <s v="000"/>
    <s v="00"/>
    <s v="5/6/2026"/>
    <n v="319.68"/>
    <n v="0"/>
    <n v="319.68"/>
    <s v="Chess"/>
    <s v="5/6/2026"/>
    <m/>
    <s v="6733303"/>
    <s v="E003141"/>
  </r>
  <r>
    <s v="NFRENT050626"/>
    <s v="100"/>
    <x v="1"/>
    <s v="000"/>
    <x v="1"/>
    <s v="199"/>
    <s v="0000"/>
    <s v="000"/>
    <s v="00"/>
    <s v="5/6/2026"/>
    <n v="0"/>
    <n v="70"/>
    <n v="-70"/>
    <s v="Level Up Improv"/>
    <s v="5/6/2026"/>
    <m/>
    <s v="6733303"/>
    <s v="E003141"/>
  </r>
  <r>
    <s v="NFRENT050626"/>
    <s v="100"/>
    <x v="1"/>
    <s v="000"/>
    <x v="1"/>
    <s v="199"/>
    <s v="0000"/>
    <s v="000"/>
    <s v="00"/>
    <s v="5/6/2026"/>
    <n v="0"/>
    <n v="409.4"/>
    <n v="-409.4"/>
    <s v="Chess"/>
    <s v="5/6/2026"/>
    <m/>
    <s v="6733303"/>
    <s v="E003141"/>
  </r>
  <r>
    <s v="NFRENT050626"/>
    <s v="100"/>
    <x v="1"/>
    <s v="000"/>
    <x v="7"/>
    <s v="199"/>
    <s v="0000"/>
    <s v="000"/>
    <s v="00"/>
    <s v="5/6/2026"/>
    <n v="0"/>
    <n v="156.4"/>
    <n v="-156.4"/>
    <s v="Chess"/>
    <s v="5/6/2026"/>
    <m/>
    <s v="6733303"/>
    <s v="E003141"/>
  </r>
  <r>
    <s v="NFRENT050626"/>
    <s v="100"/>
    <x v="1"/>
    <s v="000"/>
    <x v="8"/>
    <s v="199"/>
    <s v="0000"/>
    <s v="000"/>
    <s v="00"/>
    <s v="5/6/2026"/>
    <n v="0"/>
    <n v="215"/>
    <n v="-215"/>
    <s v="Backyard Rule"/>
    <s v="5/6/2026"/>
    <m/>
    <s v="6733303"/>
    <s v="E003141"/>
  </r>
  <r>
    <s v="NFRENT050626"/>
    <s v="100"/>
    <x v="1"/>
    <s v="000"/>
    <x v="9"/>
    <s v="199"/>
    <s v="0000"/>
    <s v="000"/>
    <s v="00"/>
    <s v="5/6/2026"/>
    <n v="0"/>
    <n v="166.6"/>
    <n v="-166.6"/>
    <s v="Backyard Rule"/>
    <s v="5/6/2026"/>
    <m/>
    <s v="6733303"/>
    <s v="E003141"/>
  </r>
  <r>
    <s v="NFRENT050626"/>
    <s v="100"/>
    <x v="1"/>
    <s v="000"/>
    <x v="9"/>
    <s v="199"/>
    <s v="0000"/>
    <s v="000"/>
    <s v="00"/>
    <s v="5/6/2026"/>
    <n v="0"/>
    <n v="695"/>
    <n v="-695"/>
    <s v="Florida Film Aca"/>
    <s v="5/6/2026"/>
    <m/>
    <s v="6733303"/>
    <s v="E003141"/>
  </r>
  <r>
    <s v="NFRENT050626"/>
    <s v="100"/>
    <x v="0"/>
    <s v="790"/>
    <x v="6"/>
    <s v="199"/>
    <s v="0000"/>
    <s v="000"/>
    <s v="00"/>
    <s v="5/6/2026"/>
    <n v="145.1"/>
    <n v="0"/>
    <n v="145.1"/>
    <s v="Village Ext Day"/>
    <s v="5/6/2026"/>
    <m/>
    <s v="6733303"/>
    <s v="E003141"/>
  </r>
  <r>
    <s v="NFRENT050626"/>
    <s v="100"/>
    <x v="1"/>
    <s v="000"/>
    <x v="2"/>
    <s v="199"/>
    <s v="0000"/>
    <s v="000"/>
    <s v="00"/>
    <s v="5/6/2026"/>
    <n v="0"/>
    <n v="185"/>
    <n v="-185"/>
    <s v="Backyard Rule"/>
    <s v="5/6/2026"/>
    <m/>
    <s v="6733303"/>
    <s v="E003141"/>
  </r>
  <r>
    <s v="NFRENT050626"/>
    <s v="100"/>
    <x v="1"/>
    <s v="000"/>
    <x v="3"/>
    <s v="199"/>
    <s v="0000"/>
    <s v="000"/>
    <s v="00"/>
    <s v="5/6/2026"/>
    <n v="0"/>
    <n v="500"/>
    <n v="-500"/>
    <s v="Champion Chu"/>
    <s v="5/6/2026"/>
    <m/>
    <s v="6733303"/>
    <s v="E003141"/>
  </r>
  <r>
    <s v="NFRENT050626"/>
    <s v="100"/>
    <x v="1"/>
    <s v="000"/>
    <x v="3"/>
    <s v="199"/>
    <s v="0000"/>
    <s v="000"/>
    <s v="00"/>
    <s v="5/6/2026"/>
    <n v="0"/>
    <n v="336"/>
    <n v="-336"/>
    <s v="Gears Robotics"/>
    <s v="5/6/2026"/>
    <m/>
    <s v="6733303"/>
    <s v="E003141"/>
  </r>
  <r>
    <s v="NFRENT050626"/>
    <s v="100"/>
    <x v="1"/>
    <s v="000"/>
    <x v="10"/>
    <s v="199"/>
    <s v="0000"/>
    <s v="000"/>
    <s v="00"/>
    <s v="5/6/2026"/>
    <n v="0"/>
    <n v="285"/>
    <n v="-285"/>
    <s v="Backyard Rule"/>
    <s v="5/6/2026"/>
    <m/>
    <s v="6733303"/>
    <s v="E003141"/>
  </r>
  <r>
    <s v="NFRENT050626"/>
    <s v="100"/>
    <x v="1"/>
    <s v="000"/>
    <x v="0"/>
    <s v="199"/>
    <s v="0000"/>
    <s v="000"/>
    <s v="00"/>
    <s v="5/6/2026"/>
    <n v="0"/>
    <n v="350.8"/>
    <n v="-350.8"/>
    <s v="Backyard Rule"/>
    <s v="5/6/2026"/>
    <m/>
    <s v="6733303"/>
    <s v="E003141"/>
  </r>
  <r>
    <s v="NFRENT050626"/>
    <s v="100"/>
    <x v="2"/>
    <s v="510"/>
    <x v="9"/>
    <s v="199"/>
    <s v="0000"/>
    <s v="000"/>
    <s v="00"/>
    <s v="5/6/2026"/>
    <n v="156.6"/>
    <n v="0"/>
    <n v="156.6"/>
    <s v="Backyard Rule"/>
    <s v="5/6/2026"/>
    <m/>
    <s v="6733303"/>
    <s v="E003141"/>
  </r>
  <r>
    <s v="NFRENT050626"/>
    <s v="100"/>
    <x v="2"/>
    <s v="510"/>
    <x v="9"/>
    <s v="199"/>
    <s v="0000"/>
    <s v="000"/>
    <s v="00"/>
    <s v="5/6/2026"/>
    <n v="653.29999999999995"/>
    <n v="0"/>
    <n v="653.29999999999995"/>
    <s v="Florida Film Aca"/>
    <s v="5/6/2026"/>
    <m/>
    <s v="6733303"/>
    <s v="E003141"/>
  </r>
  <r>
    <s v="NFRENT050626"/>
    <s v="100"/>
    <x v="2"/>
    <s v="510"/>
    <x v="2"/>
    <s v="199"/>
    <s v="0000"/>
    <s v="000"/>
    <s v="00"/>
    <s v="5/6/2026"/>
    <n v="173.9"/>
    <n v="0"/>
    <n v="173.9"/>
    <s v="Backyard Rule"/>
    <s v="5/6/2026"/>
    <m/>
    <s v="6733303"/>
    <s v="E003141"/>
  </r>
  <r>
    <s v="NFRENT050626"/>
    <s v="100"/>
    <x v="2"/>
    <s v="510"/>
    <x v="10"/>
    <s v="199"/>
    <s v="0000"/>
    <s v="000"/>
    <s v="00"/>
    <s v="5/6/2026"/>
    <n v="267.89999999999998"/>
    <n v="0"/>
    <n v="267.89999999999998"/>
    <s v="Backyard Rule"/>
    <s v="5/6/2026"/>
    <m/>
    <s v="6733303"/>
    <s v="E003141"/>
  </r>
  <r>
    <s v="NFRENT050626"/>
    <s v="100"/>
    <x v="2"/>
    <s v="510"/>
    <x v="5"/>
    <s v="199"/>
    <s v="0000"/>
    <s v="000"/>
    <s v="00"/>
    <s v="5/6/2026"/>
    <n v="235.75"/>
    <n v="0"/>
    <n v="235.75"/>
    <s v="Backyard Rule"/>
    <s v="5/6/2026"/>
    <m/>
    <s v="6733303"/>
    <s v="E003141"/>
  </r>
  <r>
    <s v="NFRENT050626"/>
    <s v="100"/>
    <x v="0"/>
    <s v="790"/>
    <x v="5"/>
    <s v="199"/>
    <s v="0000"/>
    <s v="000"/>
    <s v="00"/>
    <s v="5/6/2026"/>
    <n v="20.41"/>
    <n v="0"/>
    <n v="20.41"/>
    <s v="Chess"/>
    <s v="5/6/2026"/>
    <m/>
    <s v="6733303"/>
    <s v="E003141"/>
  </r>
  <r>
    <s v="NFRENT050626"/>
    <s v="100"/>
    <x v="3"/>
    <s v="510"/>
    <x v="4"/>
    <s v="199"/>
    <s v="0000"/>
    <s v="000"/>
    <s v="00"/>
    <s v="5/6/2026"/>
    <n v="540.5"/>
    <n v="0"/>
    <n v="540.5"/>
    <s v="Maharashta"/>
    <s v="5/6/2026"/>
    <m/>
    <s v="6733303"/>
    <s v="E003141"/>
  </r>
  <r>
    <s v="NFRENT050626"/>
    <s v="100"/>
    <x v="3"/>
    <s v="510"/>
    <x v="4"/>
    <s v="199"/>
    <s v="0000"/>
    <s v="000"/>
    <s v="00"/>
    <s v="5/6/2026"/>
    <n v="470"/>
    <n v="0"/>
    <n v="470"/>
    <s v="Sri Shirdi Sai"/>
    <s v="5/6/2026"/>
    <m/>
    <s v="6733303"/>
    <s v="E003141"/>
  </r>
  <r>
    <s v="NFRENT050626"/>
    <s v="100"/>
    <x v="3"/>
    <s v="510"/>
    <x v="6"/>
    <s v="199"/>
    <s v="0000"/>
    <s v="000"/>
    <s v="00"/>
    <s v="5/6/2026"/>
    <n v="2273.17"/>
    <n v="0"/>
    <n v="2273.17"/>
    <s v="Village Ext Day"/>
    <s v="5/6/2026"/>
    <m/>
    <s v="6733303"/>
    <s v="E003141"/>
  </r>
  <r>
    <s v="NFRENT050626"/>
    <s v="100"/>
    <x v="2"/>
    <s v="510"/>
    <x v="0"/>
    <s v="199"/>
    <s v="0000"/>
    <s v="000"/>
    <s v="00"/>
    <s v="5/6/2026"/>
    <n v="329.75"/>
    <n v="0"/>
    <n v="329.75"/>
    <s v="Backyard Rule"/>
    <s v="5/6/2026"/>
    <m/>
    <s v="6733303"/>
    <s v="E003141"/>
  </r>
  <r>
    <s v="NFRENT050626"/>
    <s v="100"/>
    <x v="2"/>
    <s v="510"/>
    <x v="1"/>
    <s v="199"/>
    <s v="0000"/>
    <s v="000"/>
    <s v="00"/>
    <s v="5/6/2026"/>
    <n v="65.8"/>
    <n v="0"/>
    <n v="65.8"/>
    <s v="Level Up Improv"/>
    <s v="5/6/2026"/>
    <m/>
    <s v="6733303"/>
    <s v="E003141"/>
  </r>
  <r>
    <s v="NFRENT050626"/>
    <s v="100"/>
    <x v="2"/>
    <s v="510"/>
    <x v="1"/>
    <s v="199"/>
    <s v="0000"/>
    <s v="000"/>
    <s v="00"/>
    <s v="5/6/2026"/>
    <n v="384.84"/>
    <n v="0"/>
    <n v="384.84"/>
    <s v="Chess"/>
    <s v="5/6/2026"/>
    <m/>
    <s v="6733303"/>
    <s v="E003141"/>
  </r>
  <r>
    <s v="NFRENT050626"/>
    <s v="100"/>
    <x v="0"/>
    <s v="790"/>
    <x v="4"/>
    <s v="199"/>
    <s v="0000"/>
    <s v="000"/>
    <s v="00"/>
    <s v="5/6/2026"/>
    <n v="30"/>
    <n v="0"/>
    <n v="30"/>
    <s v="Sri Shirdi Sai"/>
    <s v="5/6/2026"/>
    <m/>
    <s v="6733303"/>
    <s v="E003141"/>
  </r>
  <r>
    <s v="NFRENT050626"/>
    <s v="100"/>
    <x v="0"/>
    <s v="790"/>
    <x v="5"/>
    <s v="199"/>
    <s v="0000"/>
    <s v="000"/>
    <s v="00"/>
    <s v="5/6/2026"/>
    <n v="15.05"/>
    <n v="0"/>
    <n v="15.05"/>
    <s v="Backyard Rule"/>
    <s v="5/6/2026"/>
    <m/>
    <s v="6733303"/>
    <s v="E003141"/>
  </r>
  <r>
    <s v="NFRENT050626"/>
    <s v="100"/>
    <x v="3"/>
    <s v="510"/>
    <x v="7"/>
    <s v="199"/>
    <s v="0000"/>
    <s v="000"/>
    <s v="00"/>
    <s v="5/6/2026"/>
    <n v="147.02000000000001"/>
    <n v="0"/>
    <n v="147.02000000000001"/>
    <s v="Chess"/>
    <s v="5/6/2026"/>
    <m/>
    <s v="6733303"/>
    <s v="E003141"/>
  </r>
  <r>
    <s v="NFRENT050626"/>
    <s v="100"/>
    <x v="3"/>
    <s v="510"/>
    <x v="8"/>
    <s v="199"/>
    <s v="0000"/>
    <s v="000"/>
    <s v="00"/>
    <s v="5/6/2026"/>
    <n v="202.1"/>
    <n v="0"/>
    <n v="202.1"/>
    <s v="Backyard Rule"/>
    <s v="5/6/2026"/>
    <m/>
    <s v="6733303"/>
    <s v="E003141"/>
  </r>
  <r>
    <s v="NFRENT050626"/>
    <s v="100"/>
    <x v="4"/>
    <s v="510"/>
    <x v="3"/>
    <s v="199"/>
    <s v="0000"/>
    <s v="000"/>
    <s v="00"/>
    <s v="5/6/2026"/>
    <n v="470"/>
    <n v="0"/>
    <n v="470"/>
    <s v="Champion Chu"/>
    <s v="5/6/2026"/>
    <m/>
    <s v="6733303"/>
    <s v="E003141"/>
  </r>
  <r>
    <s v="NFRENT050626"/>
    <s v="100"/>
    <x v="4"/>
    <s v="510"/>
    <x v="3"/>
    <s v="199"/>
    <s v="0000"/>
    <s v="000"/>
    <s v="00"/>
    <s v="5/6/2026"/>
    <n v="315.83999999999997"/>
    <n v="0"/>
    <n v="315.83999999999997"/>
    <s v="Gears Robotics"/>
    <s v="5/6/2026"/>
    <m/>
    <s v="6733303"/>
    <s v="E003141"/>
  </r>
  <r>
    <s v="NFRENT050626"/>
    <s v="100"/>
    <x v="0"/>
    <s v="790"/>
    <x v="10"/>
    <s v="199"/>
    <s v="0000"/>
    <s v="000"/>
    <s v="00"/>
    <s v="5/6/2026"/>
    <n v="17.100000000000001"/>
    <n v="0"/>
    <n v="17.100000000000001"/>
    <s v="Backyard Rule"/>
    <s v="5/6/2026"/>
    <m/>
    <s v="6733303"/>
    <s v="E003141"/>
  </r>
  <r>
    <s v="NFRENT050626"/>
    <s v="100"/>
    <x v="0"/>
    <s v="790"/>
    <x v="7"/>
    <s v="199"/>
    <s v="0000"/>
    <s v="000"/>
    <s v="00"/>
    <s v="5/6/2026"/>
    <n v="9.3800000000000008"/>
    <n v="0"/>
    <n v="9.3800000000000008"/>
    <s v="Chess"/>
    <s v="5/6/2026"/>
    <m/>
    <s v="6733303"/>
    <s v="E003141"/>
  </r>
  <r>
    <s v="NFRENT050626"/>
    <s v="100"/>
    <x v="0"/>
    <s v="790"/>
    <x v="8"/>
    <s v="199"/>
    <s v="0000"/>
    <s v="000"/>
    <s v="00"/>
    <s v="5/6/2026"/>
    <n v="12.9"/>
    <n v="0"/>
    <n v="12.9"/>
    <s v="Backyard Rule"/>
    <s v="5/6/2026"/>
    <m/>
    <s v="6733303"/>
    <s v="E003141"/>
  </r>
  <r>
    <s v="NFRENT050626"/>
    <s v="100"/>
    <x v="0"/>
    <s v="790"/>
    <x v="9"/>
    <s v="199"/>
    <s v="0000"/>
    <s v="000"/>
    <s v="00"/>
    <s v="5/6/2026"/>
    <n v="10"/>
    <n v="0"/>
    <n v="10"/>
    <s v="Backyard Rule"/>
    <s v="5/6/2026"/>
    <m/>
    <s v="6733303"/>
    <s v="E003141"/>
  </r>
  <r>
    <s v="NFRENT050626"/>
    <s v="100"/>
    <x v="0"/>
    <s v="790"/>
    <x v="9"/>
    <s v="199"/>
    <s v="0000"/>
    <s v="000"/>
    <s v="00"/>
    <s v="5/6/2026"/>
    <n v="41.7"/>
    <n v="0"/>
    <n v="41.7"/>
    <s v="Florida Film Aca"/>
    <s v="5/6/2026"/>
    <m/>
    <s v="6733303"/>
    <s v="E003141"/>
  </r>
  <r>
    <s v="NFRENT050626"/>
    <s v="100"/>
    <x v="0"/>
    <s v="790"/>
    <x v="4"/>
    <s v="199"/>
    <s v="0000"/>
    <s v="000"/>
    <s v="00"/>
    <s v="5/6/2026"/>
    <n v="34.5"/>
    <n v="0"/>
    <n v="34.5"/>
    <s v="Maharashta"/>
    <s v="5/6/2026"/>
    <m/>
    <s v="6733303"/>
    <s v="E003141"/>
  </r>
  <r>
    <s v="NFRENT051826"/>
    <s v="100"/>
    <x v="1"/>
    <s v="000"/>
    <x v="2"/>
    <s v="199"/>
    <s v="0000"/>
    <s v="000"/>
    <s v="00"/>
    <s v="5/19/2026"/>
    <n v="0"/>
    <n v="1550"/>
    <n v="-1550"/>
    <s v="Axis Church"/>
    <s v="5/19/2026"/>
    <m/>
    <s v="6763842"/>
    <s v="E003141"/>
  </r>
  <r>
    <s v="NFRENT051826"/>
    <s v="100"/>
    <x v="1"/>
    <s v="000"/>
    <x v="2"/>
    <s v="199"/>
    <s v="0000"/>
    <s v="000"/>
    <s v="00"/>
    <s v="5/19/2026"/>
    <n v="0"/>
    <n v="560"/>
    <n v="-560"/>
    <s v="Art Club"/>
    <s v="5/19/2026"/>
    <m/>
    <s v="6763842"/>
    <s v="E003141"/>
  </r>
  <r>
    <s v="NFRENT051826"/>
    <s v="100"/>
    <x v="1"/>
    <s v="000"/>
    <x v="3"/>
    <s v="199"/>
    <s v="0000"/>
    <s v="000"/>
    <s v="00"/>
    <s v="5/19/2026"/>
    <n v="0"/>
    <n v="264.2"/>
    <n v="-264.2"/>
    <s v="Backyard Rule"/>
    <s v="5/19/2026"/>
    <m/>
    <s v="6763842"/>
    <s v="E003141"/>
  </r>
  <r>
    <s v="NFRENT051826"/>
    <s v="100"/>
    <x v="1"/>
    <s v="000"/>
    <x v="3"/>
    <s v="199"/>
    <s v="0000"/>
    <s v="000"/>
    <s v="00"/>
    <s v="5/19/2026"/>
    <n v="0"/>
    <n v="500"/>
    <n v="-500"/>
    <s v="Champion Ch"/>
    <s v="5/19/2026"/>
    <m/>
    <s v="6763842"/>
    <s v="E003141"/>
  </r>
  <r>
    <s v="NFRENT051826"/>
    <s v="100"/>
    <x v="3"/>
    <s v="150"/>
    <x v="11"/>
    <s v="199"/>
    <s v="0000"/>
    <s v="000"/>
    <s v="00"/>
    <s v="5/19/2026"/>
    <n v="1579.2"/>
    <n v="0"/>
    <n v="1579.2"/>
    <s v="Blue Chip Elite"/>
    <s v="5/19/2026"/>
    <m/>
    <s v="6763842"/>
    <s v="E003141"/>
  </r>
  <r>
    <s v="NFRENT051826"/>
    <s v="100"/>
    <x v="1"/>
    <s v="000"/>
    <x v="12"/>
    <s v="199"/>
    <s v="0000"/>
    <s v="000"/>
    <s v="00"/>
    <s v="5/19/2026"/>
    <n v="0"/>
    <n v="177.2"/>
    <n v="-177.2"/>
    <s v="Backyard Rule"/>
    <s v="5/19/2026"/>
    <m/>
    <s v="6763842"/>
    <s v="E003141"/>
  </r>
  <r>
    <s v="NFRENT051826"/>
    <s v="100"/>
    <x v="1"/>
    <s v="000"/>
    <x v="4"/>
    <s v="199"/>
    <s v="0000"/>
    <s v="000"/>
    <s v="00"/>
    <s v="5/19/2026"/>
    <n v="0"/>
    <n v="340"/>
    <n v="-340"/>
    <s v="Backyard Rule"/>
    <s v="5/19/2026"/>
    <m/>
    <s v="6763842"/>
    <s v="E003141"/>
  </r>
  <r>
    <s v="NFRENT051826"/>
    <s v="100"/>
    <x v="1"/>
    <s v="000"/>
    <x v="13"/>
    <s v="199"/>
    <s v="0000"/>
    <s v="000"/>
    <s v="00"/>
    <s v="5/19/2026"/>
    <n v="0"/>
    <n v="1480"/>
    <n v="-1480"/>
    <s v="Blue Chip Elite"/>
    <s v="5/19/2026"/>
    <m/>
    <s v="6763842"/>
    <s v="E003141"/>
  </r>
  <r>
    <s v="NFRENT051826"/>
    <s v="100"/>
    <x v="1"/>
    <s v="000"/>
    <x v="13"/>
    <s v="199"/>
    <s v="0000"/>
    <s v="000"/>
    <s v="00"/>
    <s v="5/19/2026"/>
    <n v="0"/>
    <n v="3750"/>
    <n v="-3750"/>
    <s v="St Mark Evangel"/>
    <s v="5/19/2026"/>
    <m/>
    <s v="6763842"/>
    <s v="E003141"/>
  </r>
  <r>
    <s v="NFRENT051826"/>
    <s v="100"/>
    <x v="1"/>
    <s v="000"/>
    <x v="13"/>
    <s v="199"/>
    <s v="0000"/>
    <s v="000"/>
    <s v="00"/>
    <s v="5/19/2026"/>
    <n v="0"/>
    <n v="180"/>
    <n v="-180"/>
    <s v="Martial Arts"/>
    <s v="5/19/2026"/>
    <m/>
    <s v="6763842"/>
    <s v="E003141"/>
  </r>
  <r>
    <s v="NFRENT051826"/>
    <s v="100"/>
    <x v="1"/>
    <s v="000"/>
    <x v="14"/>
    <s v="199"/>
    <s v="0000"/>
    <s v="000"/>
    <s v="00"/>
    <s v="5/19/2026"/>
    <n v="0"/>
    <n v="1470"/>
    <n v="-1470"/>
    <s v="Create a Cook"/>
    <s v="5/19/2026"/>
    <m/>
    <s v="6763842"/>
    <s v="E003141"/>
  </r>
  <r>
    <s v="NFRENT051826"/>
    <s v="100"/>
    <x v="1"/>
    <s v="000"/>
    <x v="14"/>
    <s v="199"/>
    <s v="0000"/>
    <s v="000"/>
    <s v="00"/>
    <s v="5/19/2026"/>
    <n v="0"/>
    <n v="5850"/>
    <n v="-5850"/>
    <s v="Village Ext Day"/>
    <s v="5/19/2026"/>
    <m/>
    <s v="6763842"/>
    <s v="E003141"/>
  </r>
  <r>
    <s v="NFRENT051826"/>
    <s v="100"/>
    <x v="1"/>
    <s v="000"/>
    <x v="15"/>
    <s v="199"/>
    <s v="0000"/>
    <s v="000"/>
    <s v="00"/>
    <s v="5/19/2026"/>
    <n v="0"/>
    <n v="820"/>
    <n v="-820"/>
    <s v="St Aug Ballet"/>
    <s v="5/19/2026"/>
    <m/>
    <s v="6763842"/>
    <s v="E003141"/>
  </r>
  <r>
    <s v="NFRENT051826"/>
    <s v="100"/>
    <x v="0"/>
    <s v="790"/>
    <x v="14"/>
    <s v="199"/>
    <s v="0000"/>
    <s v="000"/>
    <s v="00"/>
    <s v="5/19/2026"/>
    <n v="351"/>
    <n v="0"/>
    <n v="351"/>
    <s v="Village Ext Day"/>
    <s v="5/19/2026"/>
    <m/>
    <s v="6763842"/>
    <s v="E003141"/>
  </r>
  <r>
    <s v="NFRENT051826"/>
    <s v="100"/>
    <x v="0"/>
    <s v="790"/>
    <x v="15"/>
    <s v="199"/>
    <s v="0000"/>
    <s v="000"/>
    <s v="00"/>
    <s v="5/19/2026"/>
    <n v="49.2"/>
    <n v="0"/>
    <n v="49.2"/>
    <s v="St Aug Ballet"/>
    <s v="5/19/2026"/>
    <m/>
    <s v="6763842"/>
    <s v="E003141"/>
  </r>
  <r>
    <s v="NFRENT051826"/>
    <s v="100"/>
    <x v="0"/>
    <s v="790"/>
    <x v="4"/>
    <s v="199"/>
    <s v="0000"/>
    <s v="000"/>
    <s v="00"/>
    <s v="5/19/2026"/>
    <n v="20.399999999999999"/>
    <n v="0"/>
    <n v="20.399999999999999"/>
    <s v="Backyard Rule"/>
    <s v="5/19/2026"/>
    <m/>
    <s v="6763842"/>
    <s v="E003141"/>
  </r>
  <r>
    <s v="NFRENT051826"/>
    <s v="100"/>
    <x v="0"/>
    <s v="100"/>
    <x v="16"/>
    <s v="199"/>
    <s v="0000"/>
    <s v="000"/>
    <s v="00"/>
    <s v="5/19/2026"/>
    <n v="403"/>
    <n v="0"/>
    <n v="403"/>
    <s v="Regeneration"/>
    <s v="5/19/2026"/>
    <m/>
    <s v="6763842"/>
    <s v="E003141"/>
  </r>
  <r>
    <s v="NFRENT051826"/>
    <s v="100"/>
    <x v="1"/>
    <s v="000"/>
    <x v="11"/>
    <s v="199"/>
    <s v="0000"/>
    <s v="000"/>
    <s v="00"/>
    <s v="5/19/2026"/>
    <n v="0"/>
    <n v="1680"/>
    <n v="-1680"/>
    <s v="Blue Chip Elite"/>
    <s v="5/19/2026"/>
    <m/>
    <s v="6763842"/>
    <s v="E003141"/>
  </r>
  <r>
    <s v="NFRENT051826"/>
    <s v="100"/>
    <x v="1"/>
    <s v="000"/>
    <x v="17"/>
    <s v="199"/>
    <s v="0000"/>
    <s v="000"/>
    <s v="00"/>
    <s v="5/19/2026"/>
    <n v="0"/>
    <n v="1380"/>
    <n v="-1380"/>
    <s v="The Table"/>
    <s v="5/19/2026"/>
    <m/>
    <s v="6763842"/>
    <s v="E003141"/>
  </r>
  <r>
    <s v="NFRENT051826"/>
    <s v="100"/>
    <x v="3"/>
    <s v="510"/>
    <x v="13"/>
    <s v="199"/>
    <s v="0000"/>
    <s v="000"/>
    <s v="00"/>
    <s v="5/19/2026"/>
    <n v="3525"/>
    <n v="0"/>
    <n v="3525"/>
    <s v="St Mark Evangel"/>
    <s v="5/19/2026"/>
    <m/>
    <s v="6763842"/>
    <s v="E003141"/>
  </r>
  <r>
    <s v="NFRENT051826"/>
    <s v="100"/>
    <x v="3"/>
    <s v="510"/>
    <x v="13"/>
    <s v="199"/>
    <s v="0000"/>
    <s v="000"/>
    <s v="00"/>
    <s v="5/19/2026"/>
    <n v="169.2"/>
    <n v="0"/>
    <n v="169.2"/>
    <s v="Martial Arts"/>
    <s v="5/19/2026"/>
    <m/>
    <s v="6763842"/>
    <s v="E003141"/>
  </r>
  <r>
    <s v="NFRENT051826"/>
    <s v="100"/>
    <x v="2"/>
    <s v="510"/>
    <x v="4"/>
    <s v="199"/>
    <s v="0000"/>
    <s v="000"/>
    <s v="00"/>
    <s v="5/19/2026"/>
    <n v="319.60000000000002"/>
    <n v="0"/>
    <n v="319.60000000000002"/>
    <s v="Backyard Rule"/>
    <s v="5/19/2026"/>
    <m/>
    <s v="6763842"/>
    <s v="E003141"/>
  </r>
  <r>
    <s v="NFRENT051826"/>
    <s v="100"/>
    <x v="0"/>
    <s v="790"/>
    <x v="13"/>
    <s v="199"/>
    <s v="0000"/>
    <s v="000"/>
    <s v="00"/>
    <s v="5/19/2026"/>
    <n v="225"/>
    <n v="0"/>
    <n v="225"/>
    <s v="St Mark Evangel"/>
    <s v="5/19/2026"/>
    <m/>
    <s v="6763842"/>
    <s v="E003141"/>
  </r>
  <r>
    <s v="NFRENT051826"/>
    <s v="100"/>
    <x v="0"/>
    <s v="790"/>
    <x v="13"/>
    <s v="199"/>
    <s v="0000"/>
    <s v="000"/>
    <s v="00"/>
    <s v="5/19/2026"/>
    <n v="10.8"/>
    <n v="0"/>
    <n v="10.8"/>
    <s v="Martial Arts"/>
    <s v="5/19/2026"/>
    <m/>
    <s v="6763842"/>
    <s v="E003141"/>
  </r>
  <r>
    <s v="NFRENT051826"/>
    <s v="100"/>
    <x v="0"/>
    <s v="790"/>
    <x v="14"/>
    <s v="199"/>
    <s v="0000"/>
    <s v="000"/>
    <s v="00"/>
    <s v="5/19/2026"/>
    <n v="88.2"/>
    <n v="0"/>
    <n v="88.2"/>
    <s v="Create a Cook"/>
    <s v="5/19/2026"/>
    <m/>
    <s v="6763842"/>
    <s v="E003141"/>
  </r>
  <r>
    <s v="NFRENT051826"/>
    <s v="100"/>
    <x v="3"/>
    <s v="510"/>
    <x v="12"/>
    <s v="199"/>
    <s v="0000"/>
    <s v="000"/>
    <s v="00"/>
    <s v="5/19/2026"/>
    <n v="242.37"/>
    <n v="0"/>
    <n v="242.37"/>
    <s v="Chess"/>
    <s v="5/19/2026"/>
    <m/>
    <s v="6763842"/>
    <s v="E003141"/>
  </r>
  <r>
    <s v="NFRENT051826"/>
    <s v="100"/>
    <x v="4"/>
    <s v="510"/>
    <x v="3"/>
    <s v="199"/>
    <s v="0000"/>
    <s v="000"/>
    <s v="00"/>
    <s v="5/19/2026"/>
    <n v="248.35"/>
    <n v="0"/>
    <n v="248.35"/>
    <s v="Backyard Rule"/>
    <s v="5/19/2026"/>
    <m/>
    <s v="6763842"/>
    <s v="E003141"/>
  </r>
  <r>
    <s v="NFRENT051826"/>
    <s v="100"/>
    <x v="4"/>
    <s v="510"/>
    <x v="3"/>
    <s v="199"/>
    <s v="0000"/>
    <s v="000"/>
    <s v="00"/>
    <s v="5/19/2026"/>
    <n v="470"/>
    <n v="0"/>
    <n v="470"/>
    <s v="Champion Ch"/>
    <s v="5/19/2026"/>
    <m/>
    <s v="6763842"/>
    <s v="E003141"/>
  </r>
  <r>
    <s v="NFRENT051826"/>
    <s v="100"/>
    <x v="3"/>
    <s v="510"/>
    <x v="18"/>
    <s v="199"/>
    <s v="0000"/>
    <s v="000"/>
    <s v="00"/>
    <s v="5/19/2026"/>
    <n v="1410"/>
    <n v="0"/>
    <n v="1410"/>
    <s v="SJMSAA"/>
    <s v="5/19/2026"/>
    <m/>
    <s v="6763842"/>
    <s v="E003141"/>
  </r>
  <r>
    <s v="NFRENT051826"/>
    <s v="100"/>
    <x v="3"/>
    <s v="510"/>
    <x v="17"/>
    <s v="199"/>
    <s v="0000"/>
    <s v="000"/>
    <s v="00"/>
    <s v="5/19/2026"/>
    <n v="1297.2"/>
    <n v="0"/>
    <n v="1297.2"/>
    <s v="The Table"/>
    <s v="5/19/2026"/>
    <m/>
    <s v="6763842"/>
    <s v="E003141"/>
  </r>
  <r>
    <s v="NFRENT051826"/>
    <s v="100"/>
    <x v="3"/>
    <s v="510"/>
    <x v="13"/>
    <s v="199"/>
    <s v="0000"/>
    <s v="000"/>
    <s v="00"/>
    <s v="5/19/2026"/>
    <n v="1391.2"/>
    <n v="0"/>
    <n v="1391.2"/>
    <s v="Blue Chip Elite"/>
    <s v="5/19/2026"/>
    <m/>
    <s v="6763842"/>
    <s v="E003141"/>
  </r>
  <r>
    <s v="NFRENT051826"/>
    <s v="100"/>
    <x v="2"/>
    <s v="510"/>
    <x v="14"/>
    <s v="199"/>
    <s v="0000"/>
    <s v="000"/>
    <s v="00"/>
    <s v="5/19/2026"/>
    <n v="1381.8"/>
    <n v="0"/>
    <n v="1381.8"/>
    <s v="Create a Cook"/>
    <s v="5/19/2026"/>
    <m/>
    <s v="6763842"/>
    <s v="E003141"/>
  </r>
  <r>
    <s v="NFRENT051826"/>
    <s v="100"/>
    <x v="2"/>
    <s v="510"/>
    <x v="14"/>
    <s v="199"/>
    <s v="0000"/>
    <s v="000"/>
    <s v="00"/>
    <s v="5/19/2026"/>
    <n v="5499"/>
    <n v="0"/>
    <n v="5499"/>
    <s v="Village Ext Day"/>
    <s v="5/19/2026"/>
    <m/>
    <s v="6763842"/>
    <s v="E003141"/>
  </r>
  <r>
    <s v="NFRENT051826"/>
    <s v="100"/>
    <x v="2"/>
    <s v="510"/>
    <x v="15"/>
    <s v="199"/>
    <s v="0000"/>
    <s v="000"/>
    <s v="00"/>
    <s v="5/19/2026"/>
    <n v="770.8"/>
    <n v="0"/>
    <n v="770.8"/>
    <s v="St Aug Ballet"/>
    <s v="5/19/2026"/>
    <m/>
    <s v="6763842"/>
    <s v="E003141"/>
  </r>
  <r>
    <s v="NFRENT051826"/>
    <s v="100"/>
    <x v="3"/>
    <s v="510"/>
    <x v="7"/>
    <s v="199"/>
    <s v="0000"/>
    <s v="000"/>
    <s v="00"/>
    <s v="5/19/2026"/>
    <n v="117.5"/>
    <n v="0"/>
    <n v="117.5"/>
    <s v="Martial Arts"/>
    <s v="5/19/2026"/>
    <m/>
    <s v="6763842"/>
    <s v="E003141"/>
  </r>
  <r>
    <s v="NFRENT051826"/>
    <s v="100"/>
    <x v="3"/>
    <s v="510"/>
    <x v="19"/>
    <s v="199"/>
    <s v="0000"/>
    <s v="000"/>
    <s v="00"/>
    <s v="5/19/2026"/>
    <n v="752"/>
    <n v="0"/>
    <n v="752"/>
    <s v="Tennis"/>
    <s v="5/19/2026"/>
    <m/>
    <s v="6763842"/>
    <s v="E003141"/>
  </r>
  <r>
    <s v="NFRENT051826"/>
    <s v="100"/>
    <x v="3"/>
    <s v="510"/>
    <x v="12"/>
    <s v="199"/>
    <s v="0000"/>
    <s v="000"/>
    <s v="00"/>
    <s v="5/19/2026"/>
    <n v="166.57"/>
    <n v="0"/>
    <n v="166.57"/>
    <s v="Backyard Rule"/>
    <s v="5/19/2026"/>
    <m/>
    <s v="6763842"/>
    <s v="E003141"/>
  </r>
  <r>
    <s v="NFRENT051826"/>
    <s v="100"/>
    <x v="2"/>
    <s v="510"/>
    <x v="20"/>
    <s v="199"/>
    <s v="0000"/>
    <s v="000"/>
    <s v="00"/>
    <s v="5/19/2026"/>
    <n v="322.61"/>
    <n v="0"/>
    <n v="322.61"/>
    <s v="Backyard Rule"/>
    <s v="5/19/2026"/>
    <m/>
    <s v="6763842"/>
    <s v="E003141"/>
  </r>
  <r>
    <s v="NFRENT051826"/>
    <s v="100"/>
    <x v="2"/>
    <s v="510"/>
    <x v="21"/>
    <s v="199"/>
    <s v="0000"/>
    <s v="000"/>
    <s v="00"/>
    <s v="5/19/2026"/>
    <n v="440.48"/>
    <n v="0"/>
    <n v="440.48"/>
    <s v="Backyard Rule"/>
    <s v="5/19/2026"/>
    <m/>
    <s v="6763842"/>
    <s v="E003141"/>
  </r>
  <r>
    <s v="NFRENT051826"/>
    <s v="100"/>
    <x v="2"/>
    <s v="510"/>
    <x v="2"/>
    <s v="199"/>
    <s v="0000"/>
    <s v="000"/>
    <s v="00"/>
    <s v="5/19/2026"/>
    <n v="1457"/>
    <n v="0"/>
    <n v="1457"/>
    <s v="Axis Church"/>
    <s v="5/19/2026"/>
    <m/>
    <s v="6763842"/>
    <s v="E003141"/>
  </r>
  <r>
    <s v="NFRENT051826"/>
    <s v="100"/>
    <x v="2"/>
    <s v="510"/>
    <x v="2"/>
    <s v="199"/>
    <s v="0000"/>
    <s v="000"/>
    <s v="00"/>
    <s v="5/19/2026"/>
    <n v="526.4"/>
    <n v="0"/>
    <n v="526.4"/>
    <s v="Art Club"/>
    <s v="5/19/2026"/>
    <m/>
    <s v="6763842"/>
    <s v="E003141"/>
  </r>
  <r>
    <s v="NFRENT051826"/>
    <s v="100"/>
    <x v="2"/>
    <s v="510"/>
    <x v="22"/>
    <s v="199"/>
    <s v="0000"/>
    <s v="000"/>
    <s v="00"/>
    <s v="5/19/2026"/>
    <n v="131.6"/>
    <n v="0"/>
    <n v="131.6"/>
    <s v="Backyard Rule"/>
    <s v="5/19/2026"/>
    <m/>
    <s v="6763842"/>
    <s v="E003141"/>
  </r>
  <r>
    <s v="NFRENT051826"/>
    <s v="100"/>
    <x v="2"/>
    <s v="510"/>
    <x v="22"/>
    <s v="199"/>
    <s v="0000"/>
    <s v="000"/>
    <s v="00"/>
    <s v="5/19/2026"/>
    <n v="344.23"/>
    <n v="0"/>
    <n v="344.23"/>
    <s v="Chess"/>
    <s v="5/19/2026"/>
    <m/>
    <s v="6763842"/>
    <s v="E003141"/>
  </r>
  <r>
    <s v="NFRENT051826"/>
    <s v="100"/>
    <x v="0"/>
    <s v="790"/>
    <x v="18"/>
    <s v="199"/>
    <s v="0000"/>
    <s v="000"/>
    <s v="00"/>
    <s v="5/19/2026"/>
    <n v="90"/>
    <n v="0"/>
    <n v="90"/>
    <s v="SJMSAA"/>
    <s v="5/19/2026"/>
    <m/>
    <s v="6763842"/>
    <s v="E003141"/>
  </r>
  <r>
    <s v="NFRENT051826"/>
    <s v="100"/>
    <x v="0"/>
    <s v="790"/>
    <x v="17"/>
    <s v="199"/>
    <s v="0000"/>
    <s v="000"/>
    <s v="00"/>
    <s v="5/19/2026"/>
    <n v="82.8"/>
    <n v="0"/>
    <n v="82.8"/>
    <s v="The Table"/>
    <s v="5/19/2026"/>
    <m/>
    <s v="6763842"/>
    <s v="E003141"/>
  </r>
  <r>
    <s v="NFRENT051826"/>
    <s v="100"/>
    <x v="0"/>
    <s v="790"/>
    <x v="13"/>
    <s v="199"/>
    <s v="0000"/>
    <s v="000"/>
    <s v="00"/>
    <s v="5/19/2026"/>
    <n v="88.8"/>
    <n v="0"/>
    <n v="88.8"/>
    <s v="Blue Chip Elite"/>
    <s v="5/19/2026"/>
    <m/>
    <s v="6763842"/>
    <s v="E003141"/>
  </r>
  <r>
    <s v="NFRENT051826"/>
    <s v="100"/>
    <x v="2"/>
    <s v="510"/>
    <x v="23"/>
    <s v="199"/>
    <s v="0000"/>
    <s v="000"/>
    <s v="00"/>
    <s v="5/19/2026"/>
    <n v="940"/>
    <n v="0"/>
    <n v="940"/>
    <s v="Odyssey Mind"/>
    <s v="5/19/2026"/>
    <m/>
    <s v="6763842"/>
    <s v="E003141"/>
  </r>
  <r>
    <s v="NFRENT051826"/>
    <s v="100"/>
    <x v="2"/>
    <s v="510"/>
    <x v="1"/>
    <s v="199"/>
    <s v="0000"/>
    <s v="000"/>
    <s v="00"/>
    <s v="5/19/2026"/>
    <n v="1541.6"/>
    <n v="0"/>
    <n v="1541.6"/>
    <s v="Bridge City Ch"/>
    <s v="5/19/2026"/>
    <m/>
    <s v="6763842"/>
    <s v="E003141"/>
  </r>
  <r>
    <s v="NFRENT051826"/>
    <s v="100"/>
    <x v="2"/>
    <s v="510"/>
    <x v="9"/>
    <s v="199"/>
    <s v="0000"/>
    <s v="000"/>
    <s v="00"/>
    <s v="5/19/2026"/>
    <n v="479.78"/>
    <n v="0"/>
    <n v="479.78"/>
    <s v="Play Ball"/>
    <s v="5/19/2026"/>
    <m/>
    <s v="6763842"/>
    <s v="E003141"/>
  </r>
  <r>
    <s v="NFRENT051826"/>
    <s v="100"/>
    <x v="5"/>
    <s v="510"/>
    <x v="16"/>
    <s v="199"/>
    <s v="0000"/>
    <s v="000"/>
    <s v="00"/>
    <s v="5/19/2026"/>
    <n v="1900"/>
    <n v="0"/>
    <n v="1900"/>
    <s v="Regeneration"/>
    <s v="5/19/2026"/>
    <m/>
    <s v="6763842"/>
    <s v="E003141"/>
  </r>
  <r>
    <s v="NFRENT051826"/>
    <s v="100"/>
    <x v="0"/>
    <s v="790"/>
    <x v="16"/>
    <s v="199"/>
    <s v="0000"/>
    <s v="000"/>
    <s v="00"/>
    <s v="5/19/2026"/>
    <n v="147"/>
    <n v="0"/>
    <n v="147"/>
    <s v="Regeneration"/>
    <s v="5/19/2026"/>
    <m/>
    <s v="6763842"/>
    <s v="E003141"/>
  </r>
  <r>
    <s v="NFRENT051826"/>
    <s v="100"/>
    <x v="0"/>
    <s v="790"/>
    <x v="21"/>
    <s v="199"/>
    <s v="0000"/>
    <s v="000"/>
    <s v="00"/>
    <s v="5/19/2026"/>
    <n v="28.12"/>
    <n v="0"/>
    <n v="28.12"/>
    <s v="Backyard Rule"/>
    <s v="5/19/2026"/>
    <m/>
    <s v="6763842"/>
    <s v="E003141"/>
  </r>
  <r>
    <s v="NFRENT051826"/>
    <s v="100"/>
    <x v="0"/>
    <s v="790"/>
    <x v="19"/>
    <s v="199"/>
    <s v="0000"/>
    <s v="000"/>
    <s v="00"/>
    <s v="5/19/2026"/>
    <n v="48"/>
    <n v="0"/>
    <n v="48"/>
    <s v="Tennis"/>
    <s v="5/19/2026"/>
    <m/>
    <s v="6763842"/>
    <s v="E003141"/>
  </r>
  <r>
    <s v="NFRENT051826"/>
    <s v="100"/>
    <x v="0"/>
    <s v="790"/>
    <x v="12"/>
    <s v="199"/>
    <s v="0000"/>
    <s v="000"/>
    <s v="00"/>
    <s v="5/19/2026"/>
    <n v="10.63"/>
    <n v="0"/>
    <n v="10.63"/>
    <s v="Backyard Rule"/>
    <s v="5/19/2026"/>
    <m/>
    <s v="6763842"/>
    <s v="E003141"/>
  </r>
  <r>
    <s v="NFRENT051826"/>
    <s v="100"/>
    <x v="0"/>
    <s v="790"/>
    <x v="12"/>
    <s v="199"/>
    <s v="0000"/>
    <s v="000"/>
    <s v="00"/>
    <s v="5/19/2026"/>
    <n v="15.47"/>
    <n v="0"/>
    <n v="15.47"/>
    <s v="Chess"/>
    <s v="5/19/2026"/>
    <m/>
    <s v="6763842"/>
    <s v="E003141"/>
  </r>
  <r>
    <s v="NFRENT051826"/>
    <s v="100"/>
    <x v="0"/>
    <s v="790"/>
    <x v="3"/>
    <s v="199"/>
    <s v="0000"/>
    <s v="000"/>
    <s v="00"/>
    <s v="5/19/2026"/>
    <n v="30"/>
    <n v="0"/>
    <n v="30"/>
    <s v="Champion Ch"/>
    <s v="5/19/2026"/>
    <m/>
    <s v="6763842"/>
    <s v="E003141"/>
  </r>
  <r>
    <s v="NFRENT051826"/>
    <s v="100"/>
    <x v="0"/>
    <s v="790"/>
    <x v="11"/>
    <s v="199"/>
    <s v="0000"/>
    <s v="000"/>
    <s v="00"/>
    <s v="5/19/2026"/>
    <n v="100.8"/>
    <n v="0"/>
    <n v="100.8"/>
    <s v="Blue Chip Elite"/>
    <s v="5/19/2026"/>
    <m/>
    <s v="6763842"/>
    <s v="E003141"/>
  </r>
  <r>
    <s v="NFRENT051826"/>
    <s v="100"/>
    <x v="0"/>
    <s v="790"/>
    <x v="22"/>
    <s v="199"/>
    <s v="0000"/>
    <s v="000"/>
    <s v="00"/>
    <s v="5/19/2026"/>
    <n v="21.97"/>
    <n v="0"/>
    <n v="21.97"/>
    <s v="Chess"/>
    <s v="5/19/2026"/>
    <m/>
    <s v="6763842"/>
    <s v="E003141"/>
  </r>
  <r>
    <s v="NFRENT051826"/>
    <s v="100"/>
    <x v="0"/>
    <s v="790"/>
    <x v="22"/>
    <s v="199"/>
    <s v="0000"/>
    <s v="000"/>
    <s v="00"/>
    <s v="5/19/2026"/>
    <n v="8.4"/>
    <n v="0"/>
    <n v="8.4"/>
    <s v="Backyard Rule"/>
    <s v="5/19/2026"/>
    <m/>
    <s v="6763842"/>
    <s v="E003141"/>
  </r>
  <r>
    <s v="NFRENT051826"/>
    <s v="100"/>
    <x v="0"/>
    <s v="790"/>
    <x v="20"/>
    <s v="199"/>
    <s v="0000"/>
    <s v="000"/>
    <s v="00"/>
    <s v="5/19/2026"/>
    <n v="20.59"/>
    <n v="0"/>
    <n v="20.59"/>
    <s v="Backyard Rule"/>
    <s v="5/19/2026"/>
    <m/>
    <s v="6763842"/>
    <s v="E003141"/>
  </r>
  <r>
    <s v="NFRENT051826"/>
    <s v="100"/>
    <x v="0"/>
    <s v="790"/>
    <x v="9"/>
    <s v="199"/>
    <s v="0000"/>
    <s v="000"/>
    <s v="00"/>
    <s v="5/19/2026"/>
    <n v="30.62"/>
    <n v="0"/>
    <n v="30.62"/>
    <s v="Play Ball"/>
    <s v="5/19/2026"/>
    <m/>
    <s v="6763842"/>
    <s v="E003141"/>
  </r>
  <r>
    <s v="NFRENT051826"/>
    <s v="100"/>
    <x v="0"/>
    <s v="790"/>
    <x v="23"/>
    <s v="199"/>
    <s v="0000"/>
    <s v="000"/>
    <s v="00"/>
    <s v="5/19/2026"/>
    <n v="60"/>
    <n v="0"/>
    <n v="60"/>
    <s v="Odyssey Mind"/>
    <s v="5/19/2026"/>
    <m/>
    <s v="6763842"/>
    <s v="E003141"/>
  </r>
  <r>
    <s v="NFRENT051826"/>
    <s v="100"/>
    <x v="0"/>
    <s v="790"/>
    <x v="1"/>
    <s v="199"/>
    <s v="0000"/>
    <s v="000"/>
    <s v="00"/>
    <s v="5/19/2026"/>
    <n v="98.4"/>
    <n v="0"/>
    <n v="98.4"/>
    <s v="Bridge City Ch"/>
    <s v="5/19/2026"/>
    <m/>
    <s v="6763842"/>
    <s v="E003141"/>
  </r>
  <r>
    <s v="NFRENT051826"/>
    <s v="100"/>
    <x v="0"/>
    <s v="790"/>
    <x v="7"/>
    <s v="199"/>
    <s v="0000"/>
    <s v="000"/>
    <s v="00"/>
    <s v="5/19/2026"/>
    <n v="7.5"/>
    <n v="0"/>
    <n v="7.5"/>
    <s v="Martial Arts"/>
    <s v="5/19/2026"/>
    <m/>
    <s v="6763842"/>
    <s v="E003141"/>
  </r>
  <r>
    <s v="NFRENT051826"/>
    <s v="100"/>
    <x v="0"/>
    <s v="790"/>
    <x v="2"/>
    <s v="199"/>
    <s v="0000"/>
    <s v="000"/>
    <s v="00"/>
    <s v="5/19/2026"/>
    <n v="33.6"/>
    <n v="0"/>
    <n v="33.6"/>
    <s v="Art Club"/>
    <s v="5/19/2026"/>
    <m/>
    <s v="6763842"/>
    <s v="E003141"/>
  </r>
  <r>
    <s v="NFRENT051826"/>
    <s v="100"/>
    <x v="0"/>
    <s v="790"/>
    <x v="2"/>
    <s v="199"/>
    <s v="0000"/>
    <s v="000"/>
    <s v="00"/>
    <s v="5/19/2026"/>
    <n v="93"/>
    <n v="0"/>
    <n v="93"/>
    <s v="Axis Church"/>
    <s v="5/19/2026"/>
    <m/>
    <s v="6763842"/>
    <s v="E003141"/>
  </r>
  <r>
    <s v="NFRENT051826"/>
    <s v="100"/>
    <x v="0"/>
    <s v="790"/>
    <x v="3"/>
    <s v="199"/>
    <s v="0000"/>
    <s v="000"/>
    <s v="00"/>
    <s v="5/19/2026"/>
    <n v="15.85"/>
    <n v="0"/>
    <n v="15.85"/>
    <s v="Backyard Rule"/>
    <s v="5/19/2026"/>
    <m/>
    <s v="6763842"/>
    <s v="E003141"/>
  </r>
  <r>
    <s v="NFRENT051826"/>
    <s v="100"/>
    <x v="1"/>
    <s v="000"/>
    <x v="16"/>
    <s v="199"/>
    <s v="0000"/>
    <s v="000"/>
    <s v="00"/>
    <s v="5/19/2026"/>
    <n v="0"/>
    <n v="2450"/>
    <n v="-2450"/>
    <s v="Regeneration"/>
    <s v="5/19/2026"/>
    <m/>
    <s v="6763842"/>
    <s v="E003141"/>
  </r>
  <r>
    <s v="NFRENT051826"/>
    <s v="100"/>
    <x v="1"/>
    <s v="000"/>
    <x v="21"/>
    <s v="199"/>
    <s v="0000"/>
    <s v="000"/>
    <s v="00"/>
    <s v="5/19/2026"/>
    <n v="0"/>
    <n v="468.6"/>
    <n v="-468.6"/>
    <s v="Backyard Rule"/>
    <s v="5/19/2026"/>
    <m/>
    <s v="6763842"/>
    <s v="E003141"/>
  </r>
  <r>
    <s v="NFRENT051826"/>
    <s v="100"/>
    <x v="1"/>
    <s v="000"/>
    <x v="19"/>
    <s v="199"/>
    <s v="0000"/>
    <s v="000"/>
    <s v="00"/>
    <s v="5/19/2026"/>
    <n v="0"/>
    <n v="800"/>
    <n v="-800"/>
    <s v="Tennis"/>
    <s v="5/19/2026"/>
    <m/>
    <s v="6763842"/>
    <s v="E003141"/>
  </r>
  <r>
    <s v="NFRENT051826"/>
    <s v="100"/>
    <x v="1"/>
    <s v="000"/>
    <x v="22"/>
    <s v="199"/>
    <s v="0000"/>
    <s v="000"/>
    <s v="00"/>
    <s v="5/19/2026"/>
    <n v="0"/>
    <n v="140"/>
    <n v="-140"/>
    <s v="Backyard Rule"/>
    <s v="5/19/2026"/>
    <m/>
    <s v="6763842"/>
    <s v="E003141"/>
  </r>
  <r>
    <s v="NFRENT051826"/>
    <s v="100"/>
    <x v="1"/>
    <s v="000"/>
    <x v="22"/>
    <s v="199"/>
    <s v="0000"/>
    <s v="000"/>
    <s v="00"/>
    <s v="5/19/2026"/>
    <n v="0"/>
    <n v="366.2"/>
    <n v="-366.2"/>
    <s v="Chess"/>
    <s v="5/19/2026"/>
    <m/>
    <s v="6763842"/>
    <s v="E003141"/>
  </r>
  <r>
    <s v="NFRENT051826"/>
    <s v="100"/>
    <x v="1"/>
    <s v="000"/>
    <x v="18"/>
    <s v="199"/>
    <s v="0000"/>
    <s v="000"/>
    <s v="00"/>
    <s v="5/19/2026"/>
    <n v="0"/>
    <n v="1500"/>
    <n v="-1500"/>
    <s v="SJMSAA"/>
    <s v="5/19/2026"/>
    <m/>
    <s v="6763842"/>
    <s v="E003141"/>
  </r>
  <r>
    <s v="NFRENT051826"/>
    <s v="100"/>
    <x v="1"/>
    <s v="000"/>
    <x v="12"/>
    <s v="199"/>
    <s v="0000"/>
    <s v="000"/>
    <s v="00"/>
    <s v="5/19/2026"/>
    <n v="0"/>
    <n v="257.83999999999997"/>
    <n v="-257.83999999999997"/>
    <s v="Chess"/>
    <s v="5/19/2026"/>
    <m/>
    <s v="6763842"/>
    <s v="E003141"/>
  </r>
  <r>
    <s v="NFRENT051826"/>
    <s v="100"/>
    <x v="1"/>
    <s v="000"/>
    <x v="23"/>
    <s v="199"/>
    <s v="0000"/>
    <s v="000"/>
    <s v="00"/>
    <s v="5/19/2026"/>
    <n v="0"/>
    <n v="1000"/>
    <n v="-1000"/>
    <s v="Odyssey Mind"/>
    <s v="5/19/2026"/>
    <m/>
    <s v="6763842"/>
    <s v="E003141"/>
  </r>
  <r>
    <s v="NFRENT051826"/>
    <s v="100"/>
    <x v="1"/>
    <s v="000"/>
    <x v="1"/>
    <s v="199"/>
    <s v="0000"/>
    <s v="000"/>
    <s v="00"/>
    <s v="5/19/2026"/>
    <n v="0"/>
    <n v="1640"/>
    <n v="-1640"/>
    <s v="Bridge City Ch"/>
    <s v="5/19/2026"/>
    <m/>
    <s v="6763842"/>
    <s v="E003141"/>
  </r>
  <r>
    <s v="NFRENT051826"/>
    <s v="100"/>
    <x v="1"/>
    <s v="000"/>
    <x v="7"/>
    <s v="199"/>
    <s v="0000"/>
    <s v="000"/>
    <s v="00"/>
    <s v="5/19/2026"/>
    <n v="0"/>
    <n v="125"/>
    <n v="-125"/>
    <s v="Martial Arts"/>
    <s v="5/19/2026"/>
    <m/>
    <s v="6763842"/>
    <s v="E003141"/>
  </r>
  <r>
    <s v="NFRENT051826"/>
    <s v="100"/>
    <x v="1"/>
    <s v="000"/>
    <x v="20"/>
    <s v="199"/>
    <s v="0000"/>
    <s v="000"/>
    <s v="00"/>
    <s v="5/19/2026"/>
    <n v="0"/>
    <n v="343.2"/>
    <n v="-343.2"/>
    <s v="Backyard Rule"/>
    <s v="5/19/2026"/>
    <m/>
    <s v="6763842"/>
    <s v="E003141"/>
  </r>
  <r>
    <s v="NFRENT051826"/>
    <s v="100"/>
    <x v="1"/>
    <s v="000"/>
    <x v="9"/>
    <s v="199"/>
    <s v="0000"/>
    <s v="000"/>
    <s v="00"/>
    <s v="5/19/2026"/>
    <n v="0"/>
    <n v="510.4"/>
    <n v="-510.4"/>
    <s v="Play Ball"/>
    <s v="5/19/2026"/>
    <m/>
    <s v="6763842"/>
    <s v="E003141"/>
  </r>
  <r>
    <s v="NFRENT052126"/>
    <s v="100"/>
    <x v="1"/>
    <s v="000"/>
    <x v="3"/>
    <s v="199"/>
    <s v="0000"/>
    <s v="000"/>
    <s v="00"/>
    <s v="5/21/2026"/>
    <n v="0"/>
    <n v="1310"/>
    <n v="-1310"/>
    <s v="Sticky Fingers"/>
    <s v="5/21/2026"/>
    <m/>
    <s v="6769240"/>
    <s v="E003141"/>
  </r>
  <r>
    <s v="NFRENT052126"/>
    <s v="100"/>
    <x v="1"/>
    <s v="000"/>
    <x v="3"/>
    <s v="199"/>
    <s v="0000"/>
    <s v="000"/>
    <s v="00"/>
    <s v="5/21/2026"/>
    <n v="0"/>
    <n v="500"/>
    <n v="-500"/>
    <s v="Champion Chur"/>
    <s v="5/21/2026"/>
    <m/>
    <s v="6769240"/>
    <s v="E003141"/>
  </r>
  <r>
    <s v="NFRENT052126"/>
    <s v="100"/>
    <x v="1"/>
    <s v="000"/>
    <x v="10"/>
    <s v="199"/>
    <s v="0000"/>
    <s v="000"/>
    <s v="00"/>
    <s v="5/21/2026"/>
    <n v="0"/>
    <n v="2180"/>
    <n v="-2180"/>
    <s v="Living Hope"/>
    <s v="5/21/2026"/>
    <m/>
    <s v="6769240"/>
    <s v="E003141"/>
  </r>
  <r>
    <s v="NFRENT052126"/>
    <s v="100"/>
    <x v="1"/>
    <s v="000"/>
    <x v="10"/>
    <s v="199"/>
    <s v="0000"/>
    <s v="000"/>
    <s v="00"/>
    <s v="5/21/2026"/>
    <n v="0"/>
    <n v="110.6"/>
    <n v="-110.6"/>
    <s v="Gift of Dance"/>
    <s v="5/21/2026"/>
    <m/>
    <s v="6769240"/>
    <s v="E003141"/>
  </r>
  <r>
    <s v="NFRENT052126"/>
    <s v="100"/>
    <x v="1"/>
    <s v="000"/>
    <x v="24"/>
    <s v="199"/>
    <s v="0000"/>
    <s v="000"/>
    <s v="00"/>
    <s v="5/21/2026"/>
    <n v="0"/>
    <n v="100"/>
    <n v="-100"/>
    <s v="Bengali Assoc"/>
    <s v="5/21/2026"/>
    <m/>
    <s v="6769240"/>
    <s v="E003141"/>
  </r>
  <r>
    <s v="NFRENT052126"/>
    <s v="100"/>
    <x v="1"/>
    <s v="000"/>
    <x v="24"/>
    <s v="199"/>
    <s v="0000"/>
    <s v="000"/>
    <s v="00"/>
    <s v="5/21/2026"/>
    <n v="0"/>
    <n v="448"/>
    <n v="-448"/>
    <s v="Chess"/>
    <s v="5/21/2026"/>
    <m/>
    <s v="6769240"/>
    <s v="E003141"/>
  </r>
  <r>
    <s v="NFRENT052126"/>
    <s v="100"/>
    <x v="1"/>
    <s v="000"/>
    <x v="6"/>
    <s v="199"/>
    <s v="0000"/>
    <s v="000"/>
    <s v="00"/>
    <s v="5/21/2026"/>
    <n v="0"/>
    <n v="5200"/>
    <n v="-5200"/>
    <s v="VillageExtended"/>
    <s v="5/21/2026"/>
    <m/>
    <s v="6769240"/>
    <s v="E003141"/>
  </r>
  <r>
    <s v="NFRENT052126"/>
    <s v="100"/>
    <x v="1"/>
    <s v="000"/>
    <x v="25"/>
    <s v="199"/>
    <s v="0000"/>
    <s v="000"/>
    <s v="00"/>
    <s v="5/21/2026"/>
    <n v="0"/>
    <n v="2360"/>
    <n v="-2360"/>
    <s v="Blue Chip Elite"/>
    <s v="5/21/2026"/>
    <m/>
    <s v="6769240"/>
    <s v="E003141"/>
  </r>
  <r>
    <s v="NFRENT052126"/>
    <s v="100"/>
    <x v="3"/>
    <s v="642"/>
    <x v="26"/>
    <s v="199"/>
    <s v="0000"/>
    <s v="000"/>
    <s v="00"/>
    <s v="5/21/2026"/>
    <n v="1316"/>
    <n v="0"/>
    <n v="1316"/>
    <s v="Karate"/>
    <s v="5/21/2026"/>
    <m/>
    <s v="6769240"/>
    <s v="E003141"/>
  </r>
  <r>
    <s v="NFRENT052126"/>
    <s v="100"/>
    <x v="1"/>
    <s v="000"/>
    <x v="13"/>
    <s v="199"/>
    <s v="0000"/>
    <s v="000"/>
    <s v="00"/>
    <s v="5/21/2026"/>
    <n v="0"/>
    <n v="690.06"/>
    <n v="-690.06"/>
    <s v="KidzArt"/>
    <s v="5/21/2026"/>
    <m/>
    <s v="6769240"/>
    <s v="E003141"/>
  </r>
  <r>
    <s v="NFRENT052126"/>
    <s v="100"/>
    <x v="1"/>
    <s v="000"/>
    <x v="14"/>
    <s v="199"/>
    <s v="0000"/>
    <s v="000"/>
    <s v="00"/>
    <s v="5/21/2026"/>
    <n v="0"/>
    <n v="300"/>
    <n v="-300"/>
    <s v="LaxKids"/>
    <s v="5/21/2026"/>
    <m/>
    <s v="6769240"/>
    <s v="E003141"/>
  </r>
  <r>
    <s v="NFRENT052126"/>
    <s v="100"/>
    <x v="1"/>
    <s v="000"/>
    <x v="27"/>
    <s v="199"/>
    <s v="0000"/>
    <s v="000"/>
    <s v="00"/>
    <s v="5/21/2026"/>
    <n v="0"/>
    <n v="130"/>
    <n v="-130"/>
    <s v="Backyard Rule"/>
    <s v="5/21/2026"/>
    <m/>
    <s v="6769240"/>
    <s v="E003141"/>
  </r>
  <r>
    <s v="NFRENT052126"/>
    <s v="100"/>
    <x v="1"/>
    <s v="000"/>
    <x v="4"/>
    <s v="199"/>
    <s v="0000"/>
    <s v="000"/>
    <s v="00"/>
    <s v="5/21/2026"/>
    <n v="0"/>
    <n v="2291.31"/>
    <n v="-2291.31"/>
    <s v="Create a Cook"/>
    <s v="5/21/2026"/>
    <m/>
    <s v="6769240"/>
    <s v="E003141"/>
  </r>
  <r>
    <s v="NFRENT052126"/>
    <s v="100"/>
    <x v="1"/>
    <s v="000"/>
    <x v="6"/>
    <s v="199"/>
    <s v="0000"/>
    <s v="000"/>
    <s v="00"/>
    <s v="5/21/2026"/>
    <n v="0"/>
    <n v="3705"/>
    <n v="-3705"/>
    <s v="Gather Church"/>
    <s v="5/21/2026"/>
    <m/>
    <s v="6769240"/>
    <s v="E003141"/>
  </r>
  <r>
    <s v="NFRENT052126"/>
    <s v="100"/>
    <x v="1"/>
    <s v="000"/>
    <x v="6"/>
    <s v="199"/>
    <s v="0000"/>
    <s v="000"/>
    <s v="00"/>
    <s v="5/21/2026"/>
    <n v="0"/>
    <n v="2250"/>
    <n v="-2250"/>
    <s v="Tamil School"/>
    <s v="5/21/2026"/>
    <m/>
    <s v="6769240"/>
    <s v="E003141"/>
  </r>
  <r>
    <s v="NFRENT052126"/>
    <s v="100"/>
    <x v="6"/>
    <s v="510"/>
    <x v="28"/>
    <s v="199"/>
    <s v="0000"/>
    <s v="000"/>
    <s v="00"/>
    <s v="5/21/2026"/>
    <n v="319.60000000000002"/>
    <n v="0"/>
    <n v="319.60000000000002"/>
    <s v="Martial Arts"/>
    <s v="5/21/2026"/>
    <m/>
    <s v="6769240"/>
    <s v="E003141"/>
  </r>
  <r>
    <s v="NFRENT052126"/>
    <s v="100"/>
    <x v="6"/>
    <s v="510"/>
    <x v="29"/>
    <s v="199"/>
    <s v="0000"/>
    <s v="000"/>
    <s v="00"/>
    <s v="5/21/2026"/>
    <n v="97.76"/>
    <n v="0"/>
    <n v="97.76"/>
    <s v="Drama Kids"/>
    <s v="5/21/2026"/>
    <m/>
    <s v="6769240"/>
    <s v="E003141"/>
  </r>
  <r>
    <s v="NFRENT052126"/>
    <s v="100"/>
    <x v="1"/>
    <s v="000"/>
    <x v="11"/>
    <s v="199"/>
    <s v="0000"/>
    <s v="000"/>
    <s v="00"/>
    <s v="5/21/2026"/>
    <n v="0"/>
    <n v="230.4"/>
    <n v="-230.4"/>
    <s v="Drama Kids"/>
    <s v="5/21/2026"/>
    <m/>
    <s v="6769240"/>
    <s v="E003141"/>
  </r>
  <r>
    <s v="NFRENT052126"/>
    <s v="100"/>
    <x v="1"/>
    <s v="000"/>
    <x v="30"/>
    <s v="199"/>
    <s v="0000"/>
    <s v="000"/>
    <s v="00"/>
    <s v="5/21/2026"/>
    <n v="0"/>
    <n v="3900"/>
    <n v="-3900"/>
    <s v="Viillage Epsilon"/>
    <s v="5/21/2026"/>
    <m/>
    <s v="6769240"/>
    <s v="E003141"/>
  </r>
  <r>
    <s v="NFRENT052126"/>
    <s v="100"/>
    <x v="1"/>
    <s v="000"/>
    <x v="17"/>
    <s v="199"/>
    <s v="0000"/>
    <s v="000"/>
    <s v="00"/>
    <s v="5/21/2026"/>
    <n v="0"/>
    <n v="3900"/>
    <n v="-3900"/>
    <s v="Village Alpha"/>
    <s v="5/21/2026"/>
    <m/>
    <s v="6769240"/>
    <s v="E003141"/>
  </r>
  <r>
    <s v="NFRENT052126"/>
    <s v="100"/>
    <x v="1"/>
    <s v="000"/>
    <x v="13"/>
    <s v="199"/>
    <s v="0000"/>
    <s v="000"/>
    <s v="00"/>
    <s v="5/21/2026"/>
    <n v="0"/>
    <n v="492.52"/>
    <n v="-492.52"/>
    <s v="Drama Kids"/>
    <s v="5/21/2026"/>
    <m/>
    <s v="6769240"/>
    <s v="E003141"/>
  </r>
  <r>
    <s v="NFRENT052126"/>
    <s v="100"/>
    <x v="0"/>
    <s v="790"/>
    <x v="4"/>
    <s v="199"/>
    <s v="0000"/>
    <s v="000"/>
    <s v="00"/>
    <s v="5/21/2026"/>
    <n v="137.47999999999999"/>
    <n v="0"/>
    <n v="137.47999999999999"/>
    <s v="Create a Cook"/>
    <s v="5/21/2026"/>
    <m/>
    <s v="6769240"/>
    <s v="E003141"/>
  </r>
  <r>
    <s v="NFRENT052126"/>
    <s v="100"/>
    <x v="0"/>
    <s v="790"/>
    <x v="6"/>
    <s v="199"/>
    <s v="0000"/>
    <s v="000"/>
    <s v="00"/>
    <s v="5/21/2026"/>
    <n v="222.3"/>
    <n v="0"/>
    <n v="222.3"/>
    <s v="Gather Church"/>
    <s v="5/21/2026"/>
    <m/>
    <s v="6769240"/>
    <s v="E003141"/>
  </r>
  <r>
    <s v="NFRENT052126"/>
    <s v="100"/>
    <x v="0"/>
    <s v="790"/>
    <x v="6"/>
    <s v="199"/>
    <s v="0000"/>
    <s v="000"/>
    <s v="00"/>
    <s v="5/21/2026"/>
    <n v="135"/>
    <n v="0"/>
    <n v="135"/>
    <s v="Tamil School"/>
    <s v="5/21/2026"/>
    <m/>
    <s v="6769240"/>
    <s v="E003141"/>
  </r>
  <r>
    <s v="NFRENT052126"/>
    <s v="100"/>
    <x v="0"/>
    <s v="790"/>
    <x v="6"/>
    <s v="199"/>
    <s v="0000"/>
    <s v="000"/>
    <s v="00"/>
    <s v="5/21/2026"/>
    <n v="312"/>
    <n v="0"/>
    <n v="312"/>
    <s v="VillageExtended"/>
    <s v="5/21/2026"/>
    <m/>
    <s v="6769240"/>
    <s v="E003141"/>
  </r>
  <r>
    <s v="NFRENT052126"/>
    <s v="100"/>
    <x v="0"/>
    <s v="790"/>
    <x v="25"/>
    <s v="199"/>
    <s v="0000"/>
    <s v="000"/>
    <s v="00"/>
    <s v="5/21/2026"/>
    <n v="141.6"/>
    <n v="0"/>
    <n v="141.6"/>
    <s v="Blue Chip Elite"/>
    <s v="5/21/2026"/>
    <m/>
    <s v="6769240"/>
    <s v="E003141"/>
  </r>
  <r>
    <s v="NFRENT052126"/>
    <s v="100"/>
    <x v="6"/>
    <s v="510"/>
    <x v="28"/>
    <s v="199"/>
    <s v="0000"/>
    <s v="000"/>
    <s v="00"/>
    <s v="5/21/2026"/>
    <n v="278.83999999999997"/>
    <n v="0"/>
    <n v="278.83999999999997"/>
    <s v="FirstCoastDrama"/>
    <s v="5/21/2026"/>
    <m/>
    <s v="6769240"/>
    <s v="E003141"/>
  </r>
  <r>
    <s v="NFRENT052126"/>
    <s v="100"/>
    <x v="2"/>
    <s v="510"/>
    <x v="10"/>
    <s v="199"/>
    <s v="0000"/>
    <s v="000"/>
    <s v="00"/>
    <s v="5/21/2026"/>
    <n v="103.96"/>
    <n v="0"/>
    <n v="103.96"/>
    <s v="Gift of Dance"/>
    <s v="5/21/2026"/>
    <m/>
    <s v="6769240"/>
    <s v="E003141"/>
  </r>
  <r>
    <s v="NFRENT052126"/>
    <s v="100"/>
    <x v="2"/>
    <s v="510"/>
    <x v="30"/>
    <s v="199"/>
    <s v="0000"/>
    <s v="000"/>
    <s v="00"/>
    <s v="5/21/2026"/>
    <n v="3666"/>
    <n v="0"/>
    <n v="3666"/>
    <s v="Viillage Epsilon"/>
    <s v="5/21/2026"/>
    <m/>
    <s v="6769240"/>
    <s v="E003141"/>
  </r>
  <r>
    <s v="NFRENT052126"/>
    <s v="100"/>
    <x v="2"/>
    <s v="510"/>
    <x v="14"/>
    <s v="199"/>
    <s v="0000"/>
    <s v="000"/>
    <s v="00"/>
    <s v="5/21/2026"/>
    <n v="282"/>
    <n v="0"/>
    <n v="282"/>
    <s v="LaxKids"/>
    <s v="5/21/2026"/>
    <m/>
    <s v="6769240"/>
    <s v="E003141"/>
  </r>
  <r>
    <s v="NFRENT052126"/>
    <s v="100"/>
    <x v="2"/>
    <s v="510"/>
    <x v="27"/>
    <s v="199"/>
    <s v="0000"/>
    <s v="000"/>
    <s v="00"/>
    <s v="5/21/2026"/>
    <n v="122.2"/>
    <n v="0"/>
    <n v="122.2"/>
    <s v="Backyard Rule"/>
    <s v="5/21/2026"/>
    <m/>
    <s v="6769240"/>
    <s v="E003141"/>
  </r>
  <r>
    <s v="NFRENT052126"/>
    <s v="100"/>
    <x v="2"/>
    <s v="510"/>
    <x v="4"/>
    <s v="199"/>
    <s v="0000"/>
    <s v="000"/>
    <s v="00"/>
    <s v="5/21/2026"/>
    <n v="2153.83"/>
    <n v="0"/>
    <n v="2153.83"/>
    <s v="Create a Cook"/>
    <s v="5/21/2026"/>
    <m/>
    <s v="6769240"/>
    <s v="E003141"/>
  </r>
  <r>
    <s v="NFRENT052126"/>
    <s v="100"/>
    <x v="2"/>
    <s v="510"/>
    <x v="25"/>
    <s v="199"/>
    <s v="0000"/>
    <s v="000"/>
    <s v="00"/>
    <s v="5/21/2026"/>
    <n v="2218.4"/>
    <n v="0"/>
    <n v="2218.4"/>
    <s v="Blue Chip Elite"/>
    <s v="5/21/2026"/>
    <m/>
    <s v="6769240"/>
    <s v="E003141"/>
  </r>
  <r>
    <s v="NFRENT052126"/>
    <s v="100"/>
    <x v="3"/>
    <s v="510"/>
    <x v="13"/>
    <s v="199"/>
    <s v="0000"/>
    <s v="000"/>
    <s v="00"/>
    <s v="5/21/2026"/>
    <n v="648.66"/>
    <n v="0"/>
    <n v="648.66"/>
    <s v="KidzArt"/>
    <s v="5/21/2026"/>
    <m/>
    <s v="6769240"/>
    <s v="E003141"/>
  </r>
  <r>
    <s v="NFRENT052126"/>
    <s v="100"/>
    <x v="3"/>
    <s v="510"/>
    <x v="6"/>
    <s v="199"/>
    <s v="0000"/>
    <s v="000"/>
    <s v="00"/>
    <s v="5/21/2026"/>
    <n v="3482.7"/>
    <n v="0"/>
    <n v="3482.7"/>
    <s v="Gather Church"/>
    <s v="5/21/2026"/>
    <m/>
    <s v="6769240"/>
    <s v="E003141"/>
  </r>
  <r>
    <s v="NFRENT052126"/>
    <s v="100"/>
    <x v="3"/>
    <s v="510"/>
    <x v="6"/>
    <s v="199"/>
    <s v="0000"/>
    <s v="000"/>
    <s v="00"/>
    <s v="5/21/2026"/>
    <n v="2115"/>
    <n v="0"/>
    <n v="2115"/>
    <s v="Tamil School"/>
    <s v="5/21/2026"/>
    <m/>
    <s v="6769240"/>
    <s v="E003141"/>
  </r>
  <r>
    <s v="NFRENT052126"/>
    <s v="100"/>
    <x v="3"/>
    <s v="510"/>
    <x v="6"/>
    <s v="199"/>
    <s v="0000"/>
    <s v="000"/>
    <s v="00"/>
    <s v="5/21/2026"/>
    <n v="4888"/>
    <n v="0"/>
    <n v="4888"/>
    <s v="VillageExtended"/>
    <s v="5/21/2026"/>
    <m/>
    <s v="6769240"/>
    <s v="E003141"/>
  </r>
  <r>
    <s v="NFRENT052126"/>
    <s v="100"/>
    <x v="2"/>
    <s v="510"/>
    <x v="24"/>
    <s v="199"/>
    <s v="0000"/>
    <s v="000"/>
    <s v="00"/>
    <s v="5/21/2026"/>
    <n v="94"/>
    <n v="0"/>
    <n v="94"/>
    <s v="Bengali Assoc"/>
    <s v="5/21/2026"/>
    <m/>
    <s v="6769240"/>
    <s v="E003141"/>
  </r>
  <r>
    <s v="NFRENT052126"/>
    <s v="100"/>
    <x v="2"/>
    <s v="510"/>
    <x v="24"/>
    <s v="199"/>
    <s v="0000"/>
    <s v="000"/>
    <s v="00"/>
    <s v="5/21/2026"/>
    <n v="421.12"/>
    <n v="0"/>
    <n v="421.12"/>
    <s v="Chess"/>
    <s v="5/21/2026"/>
    <m/>
    <s v="6769240"/>
    <s v="E003141"/>
  </r>
  <r>
    <s v="NFRENT052126"/>
    <s v="100"/>
    <x v="3"/>
    <s v="510"/>
    <x v="8"/>
    <s v="199"/>
    <s v="0000"/>
    <s v="000"/>
    <s v="00"/>
    <s v="5/21/2026"/>
    <n v="265.31"/>
    <n v="0"/>
    <n v="265.31"/>
    <s v="Drama Kids"/>
    <s v="5/21/2026"/>
    <m/>
    <s v="6769240"/>
    <s v="E003141"/>
  </r>
  <r>
    <s v="NFRENT052126"/>
    <s v="100"/>
    <x v="4"/>
    <s v="510"/>
    <x v="3"/>
    <s v="199"/>
    <s v="0000"/>
    <s v="000"/>
    <s v="00"/>
    <s v="5/21/2026"/>
    <n v="1231.4000000000001"/>
    <n v="0"/>
    <n v="1231.4000000000001"/>
    <s v="Sticky Fingers"/>
    <s v="5/21/2026"/>
    <m/>
    <s v="6769240"/>
    <s v="E003141"/>
  </r>
  <r>
    <s v="NFRENT052126"/>
    <s v="100"/>
    <x v="4"/>
    <s v="510"/>
    <x v="3"/>
    <s v="199"/>
    <s v="0000"/>
    <s v="000"/>
    <s v="00"/>
    <s v="5/21/2026"/>
    <n v="470"/>
    <n v="0"/>
    <n v="470"/>
    <s v="Champion Chur"/>
    <s v="5/21/2026"/>
    <m/>
    <s v="6769240"/>
    <s v="E003141"/>
  </r>
  <r>
    <s v="NFRENT052126"/>
    <s v="100"/>
    <x v="3"/>
    <s v="510"/>
    <x v="10"/>
    <s v="199"/>
    <s v="0000"/>
    <s v="000"/>
    <s v="00"/>
    <s v="5/21/2026"/>
    <n v="2049.1999999999998"/>
    <n v="0"/>
    <n v="2049.1999999999998"/>
    <s v="Living Hope"/>
    <s v="5/21/2026"/>
    <m/>
    <s v="6769240"/>
    <s v="E003141"/>
  </r>
  <r>
    <s v="NFRENT052126"/>
    <s v="100"/>
    <x v="3"/>
    <s v="510"/>
    <x v="17"/>
    <s v="199"/>
    <s v="0000"/>
    <s v="000"/>
    <s v="00"/>
    <s v="5/21/2026"/>
    <n v="3666"/>
    <n v="0"/>
    <n v="3666"/>
    <s v="Village Alpha"/>
    <s v="5/21/2026"/>
    <m/>
    <s v="6769240"/>
    <s v="E003141"/>
  </r>
  <r>
    <s v="NFRENT052126"/>
    <s v="100"/>
    <x v="3"/>
    <s v="510"/>
    <x v="13"/>
    <s v="199"/>
    <s v="0000"/>
    <s v="000"/>
    <s v="00"/>
    <s v="5/21/2026"/>
    <n v="462.97"/>
    <n v="0"/>
    <n v="462.97"/>
    <s v="Drama Kids"/>
    <s v="5/21/2026"/>
    <m/>
    <s v="6769240"/>
    <s v="E003141"/>
  </r>
  <r>
    <s v="NFRENT052126"/>
    <s v="100"/>
    <x v="0"/>
    <s v="790"/>
    <x v="13"/>
    <s v="199"/>
    <s v="0000"/>
    <s v="000"/>
    <s v="00"/>
    <s v="5/21/2026"/>
    <n v="29.55"/>
    <n v="0"/>
    <n v="29.55"/>
    <s v="Drama Kids"/>
    <s v="5/21/2026"/>
    <m/>
    <s v="6769240"/>
    <s v="E003141"/>
  </r>
  <r>
    <s v="NFRENT052126"/>
    <s v="100"/>
    <x v="0"/>
    <s v="790"/>
    <x v="13"/>
    <s v="199"/>
    <s v="0000"/>
    <s v="000"/>
    <s v="00"/>
    <s v="5/21/2026"/>
    <n v="41.4"/>
    <n v="0"/>
    <n v="41.4"/>
    <s v="KidzArt"/>
    <s v="5/21/2026"/>
    <m/>
    <s v="6769240"/>
    <s v="E003141"/>
  </r>
  <r>
    <s v="NFRENT052126"/>
    <s v="100"/>
    <x v="0"/>
    <s v="790"/>
    <x v="14"/>
    <s v="199"/>
    <s v="0000"/>
    <s v="000"/>
    <s v="00"/>
    <s v="5/21/2026"/>
    <n v="18"/>
    <n v="0"/>
    <n v="18"/>
    <s v="LaxKids"/>
    <s v="5/21/2026"/>
    <m/>
    <s v="6769240"/>
    <s v="E003141"/>
  </r>
  <r>
    <s v="NFRENT052126"/>
    <s v="100"/>
    <x v="0"/>
    <s v="790"/>
    <x v="27"/>
    <s v="199"/>
    <s v="0000"/>
    <s v="000"/>
    <s v="00"/>
    <s v="5/21/2026"/>
    <n v="7.8"/>
    <n v="0"/>
    <n v="7.8"/>
    <s v="Backyard Rule"/>
    <s v="5/21/2026"/>
    <m/>
    <s v="6769240"/>
    <s v="E003141"/>
  </r>
  <r>
    <s v="NFRENT052126"/>
    <s v="100"/>
    <x v="3"/>
    <s v="510"/>
    <x v="8"/>
    <s v="199"/>
    <s v="0000"/>
    <s v="000"/>
    <s v="00"/>
    <s v="5/21/2026"/>
    <n v="1050.76"/>
    <n v="0"/>
    <n v="1050.76"/>
    <s v="Club Scientific"/>
    <s v="5/21/2026"/>
    <m/>
    <s v="6769240"/>
    <s v="E003141"/>
  </r>
  <r>
    <s v="NFRENT052126"/>
    <s v="100"/>
    <x v="3"/>
    <s v="510"/>
    <x v="8"/>
    <s v="199"/>
    <s v="0000"/>
    <s v="000"/>
    <s v="00"/>
    <s v="5/21/2026"/>
    <n v="4159.5"/>
    <n v="0"/>
    <n v="4159.5"/>
    <s v="Pneuma Life"/>
    <s v="5/21/2026"/>
    <m/>
    <s v="6769240"/>
    <s v="E003141"/>
  </r>
  <r>
    <s v="NFRENT052126"/>
    <s v="100"/>
    <x v="0"/>
    <s v="790"/>
    <x v="28"/>
    <s v="199"/>
    <s v="0000"/>
    <s v="000"/>
    <s v="00"/>
    <s v="5/21/2026"/>
    <n v="20.399999999999999"/>
    <n v="0"/>
    <n v="20.399999999999999"/>
    <s v="Martial Arts"/>
    <s v="5/21/2026"/>
    <m/>
    <s v="6769240"/>
    <s v="E003141"/>
  </r>
  <r>
    <s v="NFRENT052126"/>
    <s v="100"/>
    <x v="0"/>
    <s v="790"/>
    <x v="29"/>
    <s v="199"/>
    <s v="0000"/>
    <s v="000"/>
    <s v="00"/>
    <s v="5/21/2026"/>
    <n v="6.24"/>
    <n v="0"/>
    <n v="6.24"/>
    <s v="Drama Kids"/>
    <s v="5/21/2026"/>
    <m/>
    <s v="6769240"/>
    <s v="E003141"/>
  </r>
  <r>
    <s v="NFRENT052126"/>
    <s v="100"/>
    <x v="0"/>
    <s v="790"/>
    <x v="24"/>
    <s v="199"/>
    <s v="0000"/>
    <s v="000"/>
    <s v="00"/>
    <s v="5/21/2026"/>
    <n v="6"/>
    <n v="0"/>
    <n v="6"/>
    <s v="Bengali Assoc"/>
    <s v="5/21/2026"/>
    <m/>
    <s v="6769240"/>
    <s v="E003141"/>
  </r>
  <r>
    <s v="NFRENT052126"/>
    <s v="100"/>
    <x v="0"/>
    <s v="790"/>
    <x v="24"/>
    <s v="199"/>
    <s v="0000"/>
    <s v="000"/>
    <s v="00"/>
    <s v="5/21/2026"/>
    <n v="26.88"/>
    <n v="0"/>
    <n v="26.88"/>
    <s v="Chess"/>
    <s v="5/21/2026"/>
    <m/>
    <s v="6769240"/>
    <s v="E003141"/>
  </r>
  <r>
    <s v="NFRENT052126"/>
    <s v="100"/>
    <x v="0"/>
    <s v="790"/>
    <x v="30"/>
    <s v="199"/>
    <s v="0000"/>
    <s v="000"/>
    <s v="00"/>
    <s v="5/21/2026"/>
    <n v="234"/>
    <n v="0"/>
    <n v="234"/>
    <s v="Viillage Epsilon"/>
    <s v="5/21/2026"/>
    <m/>
    <s v="6769240"/>
    <s v="E003141"/>
  </r>
  <r>
    <s v="NFRENT052126"/>
    <s v="100"/>
    <x v="0"/>
    <s v="790"/>
    <x v="17"/>
    <s v="199"/>
    <s v="0000"/>
    <s v="000"/>
    <s v="00"/>
    <s v="5/21/2026"/>
    <n v="234"/>
    <n v="0"/>
    <n v="234"/>
    <s v="Village Alpha"/>
    <s v="5/21/2026"/>
    <m/>
    <s v="6769240"/>
    <s v="E003141"/>
  </r>
  <r>
    <s v="NFRENT052126"/>
    <s v="100"/>
    <x v="0"/>
    <s v="790"/>
    <x v="10"/>
    <s v="199"/>
    <s v="0000"/>
    <s v="000"/>
    <s v="00"/>
    <s v="5/21/2026"/>
    <n v="130.80000000000001"/>
    <n v="0"/>
    <n v="130.80000000000001"/>
    <s v="Living Hope"/>
    <s v="5/21/2026"/>
    <m/>
    <s v="6769240"/>
    <s v="E003141"/>
  </r>
  <r>
    <s v="NFRENT052126"/>
    <s v="100"/>
    <x v="0"/>
    <s v="790"/>
    <x v="8"/>
    <s v="199"/>
    <s v="0000"/>
    <s v="000"/>
    <s v="00"/>
    <s v="5/21/2026"/>
    <n v="67.069999999999993"/>
    <n v="0"/>
    <n v="67.069999999999993"/>
    <s v="Club Scientific"/>
    <s v="5/21/2026"/>
    <m/>
    <s v="6769240"/>
    <s v="E003141"/>
  </r>
  <r>
    <s v="NFRENT052126"/>
    <s v="100"/>
    <x v="0"/>
    <s v="790"/>
    <x v="8"/>
    <s v="199"/>
    <s v="0000"/>
    <s v="000"/>
    <s v="00"/>
    <s v="5/21/2026"/>
    <n v="16.93"/>
    <n v="0"/>
    <n v="16.93"/>
    <s v="Drama Kids"/>
    <s v="5/21/2026"/>
    <m/>
    <s v="6769240"/>
    <s v="E003141"/>
  </r>
  <r>
    <s v="NFRENT052126"/>
    <s v="100"/>
    <x v="0"/>
    <s v="790"/>
    <x v="8"/>
    <s v="199"/>
    <s v="0000"/>
    <s v="000"/>
    <s v="00"/>
    <s v="5/21/2026"/>
    <n v="265.5"/>
    <n v="0"/>
    <n v="265.5"/>
    <s v="Pneuma Life"/>
    <s v="5/21/2026"/>
    <m/>
    <s v="6769240"/>
    <s v="E003141"/>
  </r>
  <r>
    <s v="NFRENT052126"/>
    <s v="100"/>
    <x v="0"/>
    <s v="790"/>
    <x v="26"/>
    <s v="199"/>
    <s v="0000"/>
    <s v="000"/>
    <s v="00"/>
    <s v="5/21/2026"/>
    <n v="84"/>
    <n v="0"/>
    <n v="84"/>
    <s v="Karate"/>
    <s v="5/21/2026"/>
    <m/>
    <s v="6769240"/>
    <s v="E003141"/>
  </r>
  <r>
    <s v="NFRENT052126"/>
    <s v="100"/>
    <x v="0"/>
    <s v="790"/>
    <x v="28"/>
    <s v="199"/>
    <s v="0000"/>
    <s v="000"/>
    <s v="00"/>
    <s v="5/21/2026"/>
    <n v="17.8"/>
    <n v="0"/>
    <n v="17.8"/>
    <s v="FirstCoastDrama"/>
    <s v="5/21/2026"/>
    <m/>
    <s v="6769240"/>
    <s v="E003141"/>
  </r>
  <r>
    <s v="NFRENT052126"/>
    <s v="100"/>
    <x v="1"/>
    <s v="000"/>
    <x v="29"/>
    <s v="199"/>
    <s v="0000"/>
    <s v="000"/>
    <s v="00"/>
    <s v="5/21/2026"/>
    <n v="0"/>
    <n v="104"/>
    <n v="-104"/>
    <s v="Drama Kids"/>
    <s v="5/21/2026"/>
    <m/>
    <s v="6769240"/>
    <s v="E003141"/>
  </r>
  <r>
    <s v="NFRENT052126"/>
    <s v="100"/>
    <x v="3"/>
    <s v="150"/>
    <x v="11"/>
    <s v="199"/>
    <s v="0000"/>
    <s v="000"/>
    <s v="00"/>
    <s v="5/21/2026"/>
    <n v="216.58"/>
    <n v="0"/>
    <n v="216.58"/>
    <s v="Drama Kids"/>
    <s v="5/21/2026"/>
    <m/>
    <s v="6769240"/>
    <s v="E003141"/>
  </r>
  <r>
    <s v="NFRENT052126"/>
    <s v="100"/>
    <x v="0"/>
    <s v="790"/>
    <x v="3"/>
    <s v="199"/>
    <s v="0000"/>
    <s v="000"/>
    <s v="00"/>
    <s v="5/21/2026"/>
    <n v="30"/>
    <n v="0"/>
    <n v="30"/>
    <s v="Champion Chur"/>
    <s v="5/21/2026"/>
    <m/>
    <s v="6769240"/>
    <s v="E003141"/>
  </r>
  <r>
    <s v="NFRENT052126"/>
    <s v="100"/>
    <x v="0"/>
    <s v="790"/>
    <x v="3"/>
    <s v="199"/>
    <s v="0000"/>
    <s v="000"/>
    <s v="00"/>
    <s v="5/21/2026"/>
    <n v="78.599999999999994"/>
    <n v="0"/>
    <n v="78.599999999999994"/>
    <s v="Sticky Fingers"/>
    <s v="5/21/2026"/>
    <m/>
    <s v="6769240"/>
    <s v="E003141"/>
  </r>
  <r>
    <s v="NFRENT052126"/>
    <s v="100"/>
    <x v="0"/>
    <s v="790"/>
    <x v="11"/>
    <s v="199"/>
    <s v="0000"/>
    <s v="000"/>
    <s v="00"/>
    <s v="5/21/2026"/>
    <n v="13.82"/>
    <n v="0"/>
    <n v="13.82"/>
    <s v="Drama Kids"/>
    <s v="5/21/2026"/>
    <m/>
    <s v="6769240"/>
    <s v="E003141"/>
  </r>
  <r>
    <s v="NFRENT052126"/>
    <s v="100"/>
    <x v="0"/>
    <s v="790"/>
    <x v="10"/>
    <s v="199"/>
    <s v="0000"/>
    <s v="000"/>
    <s v="00"/>
    <s v="5/21/2026"/>
    <n v="6.64"/>
    <n v="0"/>
    <n v="6.64"/>
    <s v="Gift of Dance"/>
    <s v="5/21/2026"/>
    <m/>
    <s v="6769240"/>
    <s v="E003141"/>
  </r>
  <r>
    <s v="NFRENT052126"/>
    <s v="100"/>
    <x v="1"/>
    <s v="000"/>
    <x v="8"/>
    <s v="199"/>
    <s v="0000"/>
    <s v="000"/>
    <s v="00"/>
    <s v="5/21/2026"/>
    <n v="0"/>
    <n v="1117.83"/>
    <n v="-1117.83"/>
    <s v="Club Scientific"/>
    <s v="5/21/2026"/>
    <m/>
    <s v="6769240"/>
    <s v="E003141"/>
  </r>
  <r>
    <s v="NFRENT052126"/>
    <s v="100"/>
    <x v="1"/>
    <s v="000"/>
    <x v="8"/>
    <s v="199"/>
    <s v="0000"/>
    <s v="000"/>
    <s v="00"/>
    <s v="5/21/2026"/>
    <n v="0"/>
    <n v="4425"/>
    <n v="-4425"/>
    <s v="Pneuma Life"/>
    <s v="5/21/2026"/>
    <m/>
    <s v="6769240"/>
    <s v="E003141"/>
  </r>
  <r>
    <s v="NFRENT052126"/>
    <s v="100"/>
    <x v="1"/>
    <s v="000"/>
    <x v="8"/>
    <s v="199"/>
    <s v="0000"/>
    <s v="000"/>
    <s v="00"/>
    <s v="5/21/2026"/>
    <n v="0"/>
    <n v="282.24"/>
    <n v="-282.24"/>
    <s v="Drama Kids"/>
    <s v="5/21/2026"/>
    <m/>
    <s v="6769240"/>
    <s v="E003141"/>
  </r>
  <r>
    <s v="NFRENT052126"/>
    <s v="100"/>
    <x v="1"/>
    <s v="000"/>
    <x v="26"/>
    <s v="199"/>
    <s v="0000"/>
    <s v="000"/>
    <s v="00"/>
    <s v="5/21/2026"/>
    <n v="0"/>
    <n v="1400"/>
    <n v="-1400"/>
    <s v="Karate"/>
    <s v="5/21/2026"/>
    <m/>
    <s v="6769240"/>
    <s v="E003141"/>
  </r>
  <r>
    <s v="NFRENT052126"/>
    <s v="100"/>
    <x v="1"/>
    <s v="000"/>
    <x v="28"/>
    <s v="199"/>
    <s v="0000"/>
    <s v="000"/>
    <s v="00"/>
    <s v="5/21/2026"/>
    <n v="0"/>
    <n v="296.64"/>
    <n v="-296.64"/>
    <s v="FirstCoastDrama"/>
    <s v="5/21/2026"/>
    <m/>
    <s v="6769240"/>
    <s v="E003141"/>
  </r>
  <r>
    <s v="NFRENT052126"/>
    <s v="100"/>
    <x v="1"/>
    <s v="000"/>
    <x v="28"/>
    <s v="199"/>
    <s v="0000"/>
    <s v="000"/>
    <s v="00"/>
    <s v="5/21/2026"/>
    <n v="0"/>
    <n v="340"/>
    <n v="-340"/>
    <s v="Martial Arts"/>
    <s v="5/21/2026"/>
    <m/>
    <s v="6769240"/>
    <s v="E003141"/>
  </r>
  <r>
    <s v="NFRENT052626"/>
    <s v="100"/>
    <x v="1"/>
    <s v="000"/>
    <x v="3"/>
    <s v="199"/>
    <s v="0000"/>
    <s v="000"/>
    <s v="00"/>
    <s v="5/26/2026"/>
    <n v="0"/>
    <n v="158.4"/>
    <n v="-158.4"/>
    <s v="Drama Kids"/>
    <s v="5/26/2026"/>
    <m/>
    <s v="6776528"/>
    <s v="E003141"/>
  </r>
  <r>
    <s v="NFRENT052626"/>
    <s v="100"/>
    <x v="1"/>
    <s v="000"/>
    <x v="10"/>
    <s v="199"/>
    <s v="0000"/>
    <s v="000"/>
    <s v="00"/>
    <s v="5/26/2026"/>
    <n v="0"/>
    <n v="630"/>
    <n v="-630"/>
    <s v="Create a Cook"/>
    <s v="5/26/2026"/>
    <m/>
    <s v="6776528"/>
    <s v="E003141"/>
  </r>
  <r>
    <s v="NFRENT052626"/>
    <s v="100"/>
    <x v="1"/>
    <s v="000"/>
    <x v="10"/>
    <s v="199"/>
    <s v="0000"/>
    <s v="000"/>
    <s v="00"/>
    <s v="5/26/2026"/>
    <n v="0"/>
    <n v="152.63999999999999"/>
    <n v="-152.63999999999999"/>
    <s v="Drama Kids"/>
    <s v="5/26/2026"/>
    <m/>
    <s v="6776528"/>
    <s v="E003141"/>
  </r>
  <r>
    <s v="NFRENT052626"/>
    <s v="100"/>
    <x v="1"/>
    <s v="000"/>
    <x v="0"/>
    <s v="199"/>
    <s v="0000"/>
    <s v="000"/>
    <s v="00"/>
    <s v="5/26/2026"/>
    <n v="0"/>
    <n v="540.44000000000005"/>
    <n v="-540.44000000000005"/>
    <s v="Drama Kids"/>
    <s v="5/26/2026"/>
    <m/>
    <s v="6776528"/>
    <s v="E003141"/>
  </r>
  <r>
    <s v="NFRENT052626"/>
    <s v="100"/>
    <x v="1"/>
    <s v="000"/>
    <x v="0"/>
    <s v="199"/>
    <s v="0000"/>
    <s v="000"/>
    <s v="00"/>
    <s v="5/26/2026"/>
    <n v="0"/>
    <n v="520"/>
    <n v="-520"/>
    <s v="Kickstart  Art"/>
    <s v="5/26/2026"/>
    <m/>
    <s v="6776528"/>
    <s v="E003141"/>
  </r>
  <r>
    <s v="NFRENT052626"/>
    <s v="100"/>
    <x v="1"/>
    <s v="000"/>
    <x v="23"/>
    <s v="199"/>
    <s v="0000"/>
    <s v="000"/>
    <s v="00"/>
    <s v="5/26/2026"/>
    <n v="0"/>
    <n v="3200"/>
    <n v="-3200"/>
    <s v="Legacy House"/>
    <s v="5/26/2026"/>
    <m/>
    <s v="6776528"/>
    <s v="E003141"/>
  </r>
  <r>
    <s v="NFRENT052626"/>
    <s v="100"/>
    <x v="1"/>
    <s v="000"/>
    <x v="25"/>
    <s v="199"/>
    <s v="0000"/>
    <s v="000"/>
    <s v="00"/>
    <s v="5/26/2026"/>
    <n v="0"/>
    <n v="350"/>
    <n v="-350"/>
    <s v="Jax Life Church"/>
    <s v="5/26/2026"/>
    <m/>
    <s v="6776528"/>
    <s v="E003141"/>
  </r>
  <r>
    <s v="NFRENT052626"/>
    <s v="100"/>
    <x v="2"/>
    <s v="100"/>
    <x v="31"/>
    <s v="199"/>
    <s v="0000"/>
    <s v="000"/>
    <s v="00"/>
    <s v="5/26/2026"/>
    <n v="5428.5"/>
    <n v="0"/>
    <n v="5428.5"/>
    <s v="Mission City"/>
    <s v="5/26/2026"/>
    <m/>
    <s v="6776528"/>
    <s v="E003141"/>
  </r>
  <r>
    <s v="NFRENT052626"/>
    <s v="100"/>
    <x v="1"/>
    <s v="000"/>
    <x v="11"/>
    <s v="199"/>
    <s v="0000"/>
    <s v="000"/>
    <s v="00"/>
    <s v="5/26/2026"/>
    <n v="0"/>
    <n v="585"/>
    <n v="-585"/>
    <s v="Mandarin United"/>
    <s v="5/26/2026"/>
    <m/>
    <s v="6776528"/>
    <s v="E003141"/>
  </r>
  <r>
    <s v="NFRENT052626"/>
    <s v="100"/>
    <x v="1"/>
    <s v="000"/>
    <x v="32"/>
    <s v="199"/>
    <s v="0000"/>
    <s v="000"/>
    <s v="00"/>
    <s v="5/26/2026"/>
    <n v="0"/>
    <n v="600"/>
    <n v="-600"/>
    <s v="VictoriousCove"/>
    <s v="5/26/2026"/>
    <m/>
    <s v="6776528"/>
    <s v="E003141"/>
  </r>
  <r>
    <s v="NFRENT052626"/>
    <s v="100"/>
    <x v="1"/>
    <s v="000"/>
    <x v="4"/>
    <s v="199"/>
    <s v="0000"/>
    <s v="000"/>
    <s v="00"/>
    <s v="5/26/2026"/>
    <n v="0"/>
    <n v="2186"/>
    <n v="-2186"/>
    <s v="Martial   Chess"/>
    <s v="5/26/2026"/>
    <m/>
    <s v="6776528"/>
    <s v="E003141"/>
  </r>
  <r>
    <s v="NFRENT052626"/>
    <s v="100"/>
    <x v="1"/>
    <s v="000"/>
    <x v="4"/>
    <s v="199"/>
    <s v="0000"/>
    <s v="000"/>
    <s v="00"/>
    <s v="5/26/2026"/>
    <n v="0"/>
    <n v="506"/>
    <n v="-506"/>
    <s v="First Coast Cultu"/>
    <s v="5/26/2026"/>
    <m/>
    <s v="6776528"/>
    <s v="E003141"/>
  </r>
  <r>
    <s v="NFRENT052626"/>
    <s v="100"/>
    <x v="1"/>
    <s v="000"/>
    <x v="6"/>
    <s v="199"/>
    <s v="0000"/>
    <s v="000"/>
    <s v="00"/>
    <s v="5/26/2026"/>
    <n v="0"/>
    <n v="2400"/>
    <n v="-2400"/>
    <s v="SJMSAA"/>
    <s v="5/26/2026"/>
    <m/>
    <s v="6776528"/>
    <s v="E003141"/>
  </r>
  <r>
    <s v="NFRENT052626"/>
    <s v="100"/>
    <x v="1"/>
    <s v="000"/>
    <x v="25"/>
    <s v="199"/>
    <s v="0000"/>
    <s v="000"/>
    <s v="00"/>
    <s v="5/26/2026"/>
    <n v="0"/>
    <n v="3500"/>
    <n v="-3500"/>
    <s v="Jax Life Church"/>
    <s v="5/26/2026"/>
    <m/>
    <s v="6776528"/>
    <s v="E003141"/>
  </r>
  <r>
    <s v="NFRENT052626"/>
    <s v="100"/>
    <x v="1"/>
    <s v="000"/>
    <x v="33"/>
    <s v="199"/>
    <s v="0000"/>
    <s v="000"/>
    <s v="00"/>
    <s v="5/26/2026"/>
    <n v="0"/>
    <n v="6400"/>
    <n v="-6400"/>
    <s v="Kindred Church"/>
    <s v="5/26/2026"/>
    <m/>
    <s v="6776528"/>
    <s v="E003141"/>
  </r>
  <r>
    <s v="NFRENT052626"/>
    <s v="100"/>
    <x v="1"/>
    <s v="000"/>
    <x v="33"/>
    <s v="199"/>
    <s v="0000"/>
    <s v="000"/>
    <s v="00"/>
    <s v="5/26/2026"/>
    <n v="0"/>
    <n v="3250"/>
    <n v="-3250"/>
    <s v="Young Achiever"/>
    <s v="5/26/2026"/>
    <m/>
    <s v="6776528"/>
    <s v="E003141"/>
  </r>
  <r>
    <s v="NFRENT052626"/>
    <s v="100"/>
    <x v="3"/>
    <s v="150"/>
    <x v="11"/>
    <s v="199"/>
    <s v="0000"/>
    <s v="000"/>
    <s v="00"/>
    <s v="5/26/2026"/>
    <n v="2444"/>
    <n v="0"/>
    <n v="2444"/>
    <s v="Mandarin United"/>
    <s v="5/26/2026"/>
    <m/>
    <s v="6776528"/>
    <s v="E003141"/>
  </r>
  <r>
    <s v="NFRENT052626"/>
    <s v="100"/>
    <x v="3"/>
    <s v="150"/>
    <x v="11"/>
    <s v="199"/>
    <s v="0000"/>
    <s v="000"/>
    <s v="00"/>
    <s v="5/26/2026"/>
    <n v="549.9"/>
    <n v="0"/>
    <n v="549.9"/>
    <s v="Mandarin United"/>
    <s v="5/26/2026"/>
    <m/>
    <s v="6776528"/>
    <s v="E003141"/>
  </r>
  <r>
    <s v="NFRENT052626"/>
    <s v="100"/>
    <x v="1"/>
    <s v="000"/>
    <x v="11"/>
    <s v="199"/>
    <s v="0000"/>
    <s v="000"/>
    <s v="00"/>
    <s v="5/26/2026"/>
    <n v="0"/>
    <n v="2600"/>
    <n v="-2600"/>
    <s v="Mandarin United"/>
    <s v="5/26/2026"/>
    <m/>
    <s v="6776528"/>
    <s v="E003141"/>
  </r>
  <r>
    <s v="NFRENT052626"/>
    <s v="100"/>
    <x v="0"/>
    <s v="790"/>
    <x v="6"/>
    <s v="199"/>
    <s v="0000"/>
    <s v="000"/>
    <s v="00"/>
    <s v="5/26/2026"/>
    <n v="144"/>
    <n v="0"/>
    <n v="144"/>
    <s v="SJMSAA"/>
    <s v="5/26/2026"/>
    <m/>
    <s v="6776528"/>
    <s v="E003141"/>
  </r>
  <r>
    <s v="NFRENT052626"/>
    <s v="100"/>
    <x v="0"/>
    <s v="790"/>
    <x v="25"/>
    <s v="199"/>
    <s v="0000"/>
    <s v="000"/>
    <s v="00"/>
    <s v="5/26/2026"/>
    <n v="21"/>
    <n v="0"/>
    <n v="21"/>
    <s v="Jax Life Church"/>
    <s v="5/26/2026"/>
    <m/>
    <s v="6776528"/>
    <s v="E003141"/>
  </r>
  <r>
    <s v="NFRENT052626"/>
    <s v="100"/>
    <x v="0"/>
    <s v="790"/>
    <x v="25"/>
    <s v="199"/>
    <s v="0000"/>
    <s v="000"/>
    <s v="00"/>
    <s v="5/26/2026"/>
    <n v="210"/>
    <n v="0"/>
    <n v="210"/>
    <s v="Jax Life Church"/>
    <s v="5/26/2026"/>
    <m/>
    <s v="6776528"/>
    <s v="E003141"/>
  </r>
  <r>
    <s v="NFRENT052626"/>
    <s v="100"/>
    <x v="6"/>
    <s v="510"/>
    <x v="28"/>
    <s v="199"/>
    <s v="0000"/>
    <s v="000"/>
    <s v="00"/>
    <s v="5/26/2026"/>
    <n v="1441.46"/>
    <n v="0"/>
    <n v="1441.46"/>
    <s v="Rising    Chess"/>
    <s v="5/26/2026"/>
    <m/>
    <s v="6776528"/>
    <s v="E003141"/>
  </r>
  <r>
    <s v="NFRENT052626"/>
    <s v="100"/>
    <x v="3"/>
    <s v="360"/>
    <x v="32"/>
    <s v="199"/>
    <s v="0000"/>
    <s v="000"/>
    <s v="00"/>
    <s v="5/26/2026"/>
    <n v="564"/>
    <n v="0"/>
    <n v="564"/>
    <s v="VictoriousCove"/>
    <s v="5/26/2026"/>
    <m/>
    <s v="6776528"/>
    <s v="E003141"/>
  </r>
  <r>
    <s v="NFRENT052626"/>
    <s v="100"/>
    <x v="0"/>
    <s v="100"/>
    <x v="16"/>
    <s v="199"/>
    <s v="0000"/>
    <s v="000"/>
    <s v="00"/>
    <s v="5/26/2026"/>
    <n v="175"/>
    <n v="0"/>
    <n v="175"/>
    <s v="SJMSAA"/>
    <s v="5/26/2026"/>
    <m/>
    <s v="6776528"/>
    <s v="E003141"/>
  </r>
  <r>
    <s v="NFRENT052626"/>
    <s v="100"/>
    <x v="2"/>
    <s v="510"/>
    <x v="4"/>
    <s v="199"/>
    <s v="0000"/>
    <s v="000"/>
    <s v="00"/>
    <s v="5/26/2026"/>
    <n v="2054.84"/>
    <n v="0"/>
    <n v="2054.84"/>
    <s v="Martial   Chess"/>
    <s v="5/26/2026"/>
    <m/>
    <s v="6776528"/>
    <s v="E003141"/>
  </r>
  <r>
    <s v="NFRENT052626"/>
    <s v="100"/>
    <x v="2"/>
    <s v="510"/>
    <x v="4"/>
    <s v="199"/>
    <s v="0000"/>
    <s v="000"/>
    <s v="00"/>
    <s v="5/26/2026"/>
    <n v="475.64"/>
    <n v="0"/>
    <n v="475.64"/>
    <s v="First Coast Cultu"/>
    <s v="5/26/2026"/>
    <m/>
    <s v="6776528"/>
    <s v="E003141"/>
  </r>
  <r>
    <s v="NFRENT052626"/>
    <s v="100"/>
    <x v="2"/>
    <s v="510"/>
    <x v="25"/>
    <s v="199"/>
    <s v="0000"/>
    <s v="000"/>
    <s v="00"/>
    <s v="5/26/2026"/>
    <n v="3290"/>
    <n v="0"/>
    <n v="3290"/>
    <s v="Jax Life Church"/>
    <s v="5/26/2026"/>
    <m/>
    <s v="6776528"/>
    <s v="E003141"/>
  </r>
  <r>
    <s v="NFRENT052626"/>
    <s v="100"/>
    <x v="2"/>
    <s v="510"/>
    <x v="25"/>
    <s v="199"/>
    <s v="0000"/>
    <s v="000"/>
    <s v="00"/>
    <s v="5/26/2026"/>
    <n v="329"/>
    <n v="0"/>
    <n v="329"/>
    <s v="Jax Life Church"/>
    <s v="5/26/2026"/>
    <m/>
    <s v="6776528"/>
    <s v="E003141"/>
  </r>
  <r>
    <s v="NFRENT052626"/>
    <s v="100"/>
    <x v="0"/>
    <s v="790"/>
    <x v="4"/>
    <s v="199"/>
    <s v="0000"/>
    <s v="000"/>
    <s v="00"/>
    <s v="5/26/2026"/>
    <n v="30.36"/>
    <n v="0"/>
    <n v="30.36"/>
    <s v="First Coast Cultu"/>
    <s v="5/26/2026"/>
    <m/>
    <s v="6776528"/>
    <s v="E003141"/>
  </r>
  <r>
    <s v="NFRENT052626"/>
    <s v="100"/>
    <x v="0"/>
    <s v="790"/>
    <x v="4"/>
    <s v="199"/>
    <s v="0000"/>
    <s v="000"/>
    <s v="00"/>
    <s v="5/26/2026"/>
    <n v="131.16"/>
    <n v="0"/>
    <n v="131.16"/>
    <s v="Martial   Chess"/>
    <s v="5/26/2026"/>
    <m/>
    <s v="6776528"/>
    <s v="E003141"/>
  </r>
  <r>
    <s v="NFRENT052626"/>
    <s v="100"/>
    <x v="3"/>
    <s v="510"/>
    <x v="7"/>
    <s v="199"/>
    <s v="0000"/>
    <s v="000"/>
    <s v="00"/>
    <s v="5/26/2026"/>
    <n v="235"/>
    <n v="0"/>
    <n v="235"/>
    <s v="Martial Arts"/>
    <s v="5/26/2026"/>
    <m/>
    <s v="6776528"/>
    <s v="E003141"/>
  </r>
  <r>
    <s v="NFRENT052626"/>
    <s v="100"/>
    <x v="3"/>
    <s v="510"/>
    <x v="34"/>
    <s v="199"/>
    <s v="0000"/>
    <s v="000"/>
    <s v="00"/>
    <s v="5/26/2026"/>
    <n v="1410"/>
    <n v="0"/>
    <n v="1410"/>
    <s v="Tamil Mandarin"/>
    <s v="5/26/2026"/>
    <m/>
    <s v="6776528"/>
    <s v="E003141"/>
  </r>
  <r>
    <s v="NFRENT052626"/>
    <s v="100"/>
    <x v="3"/>
    <s v="510"/>
    <x v="34"/>
    <s v="199"/>
    <s v="0000"/>
    <s v="000"/>
    <s v="00"/>
    <s v="5/26/2026"/>
    <n v="2350"/>
    <n v="0"/>
    <n v="2350"/>
    <s v="Wrestling"/>
    <s v="5/26/2026"/>
    <m/>
    <s v="6776528"/>
    <s v="E003141"/>
  </r>
  <r>
    <s v="NFRENT052626"/>
    <s v="100"/>
    <x v="3"/>
    <s v="510"/>
    <x v="34"/>
    <s v="199"/>
    <s v="0000"/>
    <s v="000"/>
    <s v="00"/>
    <s v="5/26/2026"/>
    <n v="26578.5"/>
    <n v="0"/>
    <n v="26578.5"/>
    <s v="ChurchEleven22"/>
    <s v="5/26/2026"/>
    <m/>
    <s v="6776528"/>
    <s v="E003141"/>
  </r>
  <r>
    <s v="NFRENT052626"/>
    <s v="100"/>
    <x v="4"/>
    <s v="510"/>
    <x v="3"/>
    <s v="199"/>
    <s v="0000"/>
    <s v="000"/>
    <s v="00"/>
    <s v="5/26/2026"/>
    <n v="148.9"/>
    <n v="0"/>
    <n v="148.9"/>
    <s v="Drama Kids"/>
    <s v="5/26/2026"/>
    <m/>
    <s v="6776528"/>
    <s v="E003141"/>
  </r>
  <r>
    <s v="NFRENT052626"/>
    <s v="100"/>
    <x v="3"/>
    <s v="510"/>
    <x v="6"/>
    <s v="199"/>
    <s v="0000"/>
    <s v="000"/>
    <s v="00"/>
    <s v="5/26/2026"/>
    <n v="2256"/>
    <n v="0"/>
    <n v="2256"/>
    <s v="SJMSAA"/>
    <s v="5/26/2026"/>
    <m/>
    <s v="6776528"/>
    <s v="E003141"/>
  </r>
  <r>
    <s v="NFRENT052626"/>
    <s v="100"/>
    <x v="2"/>
    <s v="510"/>
    <x v="33"/>
    <s v="199"/>
    <s v="0000"/>
    <s v="000"/>
    <s v="00"/>
    <s v="5/26/2026"/>
    <n v="6016"/>
    <n v="0"/>
    <n v="6016"/>
    <s v="Kindred Church"/>
    <s v="5/26/2026"/>
    <m/>
    <s v="6776528"/>
    <s v="E003141"/>
  </r>
  <r>
    <s v="NFRENT052626"/>
    <s v="100"/>
    <x v="2"/>
    <s v="510"/>
    <x v="33"/>
    <s v="199"/>
    <s v="0000"/>
    <s v="000"/>
    <s v="00"/>
    <s v="5/26/2026"/>
    <n v="3055"/>
    <n v="0"/>
    <n v="3055"/>
    <s v="Young Achiever"/>
    <s v="5/26/2026"/>
    <m/>
    <s v="6776528"/>
    <s v="E003141"/>
  </r>
  <r>
    <s v="NFRENT052626"/>
    <s v="100"/>
    <x v="2"/>
    <s v="510"/>
    <x v="10"/>
    <s v="199"/>
    <s v="0000"/>
    <s v="000"/>
    <s v="00"/>
    <s v="5/26/2026"/>
    <n v="592.20000000000005"/>
    <n v="0"/>
    <n v="592.20000000000005"/>
    <s v="Create a Cook"/>
    <s v="5/26/2026"/>
    <m/>
    <s v="6776528"/>
    <s v="E003141"/>
  </r>
  <r>
    <s v="NFRENT052626"/>
    <s v="100"/>
    <x v="2"/>
    <s v="510"/>
    <x v="10"/>
    <s v="199"/>
    <s v="0000"/>
    <s v="000"/>
    <s v="00"/>
    <s v="5/26/2026"/>
    <n v="143.47999999999999"/>
    <n v="0"/>
    <n v="143.47999999999999"/>
    <s v="Drama Kids"/>
    <s v="5/26/2026"/>
    <m/>
    <s v="6776528"/>
    <s v="E003141"/>
  </r>
  <r>
    <s v="NFRENT052626"/>
    <s v="100"/>
    <x v="3"/>
    <s v="510"/>
    <x v="7"/>
    <s v="199"/>
    <s v="0000"/>
    <s v="000"/>
    <s v="00"/>
    <s v="5/26/2026"/>
    <n v="335.58"/>
    <n v="0"/>
    <n v="335.58"/>
    <s v="Lego Robotics"/>
    <s v="5/26/2026"/>
    <m/>
    <s v="6776528"/>
    <s v="E003141"/>
  </r>
  <r>
    <s v="NFRENT052626"/>
    <s v="100"/>
    <x v="2"/>
    <s v="510"/>
    <x v="1"/>
    <s v="199"/>
    <s v="0000"/>
    <s v="000"/>
    <s v="00"/>
    <s v="5/26/2026"/>
    <n v="464.68"/>
    <n v="0"/>
    <n v="464.68"/>
    <s v="Tiger Sparrow"/>
    <s v="5/26/2026"/>
    <m/>
    <s v="6776528"/>
    <s v="E003141"/>
  </r>
  <r>
    <s v="NFRENT052626"/>
    <s v="100"/>
    <x v="2"/>
    <s v="510"/>
    <x v="35"/>
    <s v="199"/>
    <s v="0000"/>
    <s v="000"/>
    <s v="00"/>
    <s v="5/26/2026"/>
    <n v="385.87"/>
    <n v="0"/>
    <n v="385.87"/>
    <s v="Chess"/>
    <s v="5/26/2026"/>
    <m/>
    <s v="6776528"/>
    <s v="E003141"/>
  </r>
  <r>
    <s v="NFRENT052626"/>
    <s v="100"/>
    <x v="2"/>
    <s v="510"/>
    <x v="35"/>
    <s v="199"/>
    <s v="0000"/>
    <s v="000"/>
    <s v="00"/>
    <s v="5/26/2026"/>
    <n v="789.6"/>
    <n v="0"/>
    <n v="789.6"/>
    <s v="Create a Cook"/>
    <s v="5/26/2026"/>
    <m/>
    <s v="6776528"/>
    <s v="E003141"/>
  </r>
  <r>
    <s v="NFRENT052626"/>
    <s v="100"/>
    <x v="2"/>
    <s v="510"/>
    <x v="35"/>
    <s v="199"/>
    <s v="0000"/>
    <s v="000"/>
    <s v="00"/>
    <s v="5/26/2026"/>
    <n v="169.05"/>
    <n v="0"/>
    <n v="169.05"/>
    <s v="KidzArt"/>
    <s v="5/26/2026"/>
    <m/>
    <s v="6776528"/>
    <s v="E003141"/>
  </r>
  <r>
    <s v="NFRENT052626"/>
    <s v="100"/>
    <x v="2"/>
    <s v="510"/>
    <x v="35"/>
    <s v="199"/>
    <s v="0000"/>
    <s v="000"/>
    <s v="00"/>
    <s v="5/26/2026"/>
    <n v="347.8"/>
    <n v="0"/>
    <n v="347.8"/>
    <s v="Martial Arts"/>
    <s v="5/26/2026"/>
    <m/>
    <s v="6776528"/>
    <s v="E003141"/>
  </r>
  <r>
    <s v="NFRENT052626"/>
    <s v="100"/>
    <x v="2"/>
    <s v="510"/>
    <x v="36"/>
    <s v="199"/>
    <s v="0000"/>
    <s v="000"/>
    <s v="00"/>
    <s v="5/26/2026"/>
    <n v="2265.4"/>
    <n v="0"/>
    <n v="2265.4"/>
    <s v="Redeemer St J"/>
    <s v="5/26/2026"/>
    <m/>
    <s v="6776528"/>
    <s v="E003141"/>
  </r>
  <r>
    <s v="NFRENT052626"/>
    <s v="100"/>
    <x v="2"/>
    <s v="510"/>
    <x v="0"/>
    <s v="199"/>
    <s v="0000"/>
    <s v="000"/>
    <s v="00"/>
    <s v="5/26/2026"/>
    <n v="508.01"/>
    <n v="0"/>
    <n v="508.01"/>
    <s v="Drama Kids"/>
    <s v="5/26/2026"/>
    <m/>
    <s v="6776528"/>
    <s v="E003141"/>
  </r>
  <r>
    <s v="NFRENT052626"/>
    <s v="100"/>
    <x v="2"/>
    <s v="510"/>
    <x v="0"/>
    <s v="199"/>
    <s v="0000"/>
    <s v="000"/>
    <s v="00"/>
    <s v="5/26/2026"/>
    <n v="488.8"/>
    <n v="0"/>
    <n v="488.8"/>
    <s v="Kickstart  Art"/>
    <s v="5/26/2026"/>
    <m/>
    <s v="6776528"/>
    <s v="E003141"/>
  </r>
  <r>
    <s v="NFRENT052626"/>
    <s v="100"/>
    <x v="2"/>
    <s v="510"/>
    <x v="23"/>
    <s v="199"/>
    <s v="0000"/>
    <s v="000"/>
    <s v="00"/>
    <s v="5/26/2026"/>
    <n v="3008"/>
    <n v="0"/>
    <n v="3008"/>
    <s v="Legacy House"/>
    <s v="5/26/2026"/>
    <m/>
    <s v="6776528"/>
    <s v="E003141"/>
  </r>
  <r>
    <s v="NFRENT052626"/>
    <s v="100"/>
    <x v="2"/>
    <s v="510"/>
    <x v="1"/>
    <s v="199"/>
    <s v="0000"/>
    <s v="000"/>
    <s v="00"/>
    <s v="5/26/2026"/>
    <n v="54.52"/>
    <n v="0"/>
    <n v="54.52"/>
    <s v="Kids Sports"/>
    <s v="5/26/2026"/>
    <m/>
    <s v="6776528"/>
    <s v="E003141"/>
  </r>
  <r>
    <s v="NFRENT052626"/>
    <s v="100"/>
    <x v="2"/>
    <s v="510"/>
    <x v="1"/>
    <s v="199"/>
    <s v="0000"/>
    <s v="000"/>
    <s v="00"/>
    <s v="5/26/2026"/>
    <n v="251.77"/>
    <n v="0"/>
    <n v="251.77"/>
    <s v="Drama Kids"/>
    <s v="5/26/2026"/>
    <m/>
    <s v="6776528"/>
    <s v="E003141"/>
  </r>
  <r>
    <s v="NFRENT052626"/>
    <s v="100"/>
    <x v="2"/>
    <s v="510"/>
    <x v="1"/>
    <s v="199"/>
    <s v="0000"/>
    <s v="000"/>
    <s v="00"/>
    <s v="5/26/2026"/>
    <n v="239.89"/>
    <n v="0"/>
    <n v="239.89"/>
    <s v="Play Ball"/>
    <s v="5/26/2026"/>
    <m/>
    <s v="6776528"/>
    <s v="E003141"/>
  </r>
  <r>
    <s v="NFRENT052626"/>
    <s v="100"/>
    <x v="0"/>
    <s v="790"/>
    <x v="36"/>
    <s v="199"/>
    <s v="0000"/>
    <s v="000"/>
    <s v="00"/>
    <s v="5/26/2026"/>
    <n v="144.6"/>
    <n v="0"/>
    <n v="144.6"/>
    <s v="Redeemer St J"/>
    <s v="5/26/2026"/>
    <m/>
    <s v="6776528"/>
    <s v="E003141"/>
  </r>
  <r>
    <s v="NFRENT052626"/>
    <s v="100"/>
    <x v="5"/>
    <s v="510"/>
    <x v="16"/>
    <s v="199"/>
    <s v="0000"/>
    <s v="000"/>
    <s v="00"/>
    <s v="5/26/2026"/>
    <n v="1000"/>
    <n v="0"/>
    <n v="1000"/>
    <s v="SJMSAA"/>
    <s v="5/26/2026"/>
    <m/>
    <s v="6776528"/>
    <s v="E003141"/>
  </r>
  <r>
    <s v="NFRENT052626"/>
    <s v="100"/>
    <x v="0"/>
    <s v="790"/>
    <x v="16"/>
    <s v="199"/>
    <s v="0000"/>
    <s v="000"/>
    <s v="00"/>
    <s v="5/26/2026"/>
    <n v="75"/>
    <n v="0"/>
    <n v="75"/>
    <s v="SJMSAA"/>
    <s v="5/26/2026"/>
    <m/>
    <s v="6776528"/>
    <s v="E003141"/>
  </r>
  <r>
    <s v="NFRENT052626"/>
    <s v="100"/>
    <x v="0"/>
    <s v="790"/>
    <x v="33"/>
    <s v="199"/>
    <s v="0000"/>
    <s v="000"/>
    <s v="00"/>
    <s v="5/26/2026"/>
    <n v="384"/>
    <n v="0"/>
    <n v="384"/>
    <s v="Kindred Church"/>
    <s v="5/26/2026"/>
    <m/>
    <s v="6776528"/>
    <s v="E003141"/>
  </r>
  <r>
    <s v="NFRENT052626"/>
    <s v="100"/>
    <x v="0"/>
    <s v="790"/>
    <x v="33"/>
    <s v="199"/>
    <s v="0000"/>
    <s v="000"/>
    <s v="00"/>
    <s v="5/26/2026"/>
    <n v="195"/>
    <n v="0"/>
    <n v="195"/>
    <s v="Young Achiever"/>
    <s v="5/26/2026"/>
    <m/>
    <s v="6776528"/>
    <s v="E003141"/>
  </r>
  <r>
    <s v="NFRENT052626"/>
    <s v="100"/>
    <x v="0"/>
    <s v="790"/>
    <x v="32"/>
    <s v="199"/>
    <s v="0000"/>
    <s v="000"/>
    <s v="00"/>
    <s v="5/26/2026"/>
    <n v="36"/>
    <n v="0"/>
    <n v="36"/>
    <s v="VictoriousCove"/>
    <s v="5/26/2026"/>
    <m/>
    <s v="6776528"/>
    <s v="E003141"/>
  </r>
  <r>
    <s v="NFRENT052626"/>
    <s v="100"/>
    <x v="0"/>
    <s v="790"/>
    <x v="35"/>
    <s v="199"/>
    <s v="0000"/>
    <s v="000"/>
    <s v="00"/>
    <s v="5/26/2026"/>
    <n v="50.4"/>
    <n v="0"/>
    <n v="50.4"/>
    <s v="Create a Cook"/>
    <s v="5/26/2026"/>
    <m/>
    <s v="6776528"/>
    <s v="E003141"/>
  </r>
  <r>
    <s v="NFRENT052626"/>
    <s v="100"/>
    <x v="0"/>
    <s v="790"/>
    <x v="35"/>
    <s v="199"/>
    <s v="0000"/>
    <s v="000"/>
    <s v="00"/>
    <s v="5/26/2026"/>
    <n v="10.79"/>
    <n v="0"/>
    <n v="10.79"/>
    <s v="KidzArt"/>
    <s v="5/26/2026"/>
    <m/>
    <s v="6776528"/>
    <s v="E003141"/>
  </r>
  <r>
    <s v="NFRENT052626"/>
    <s v="100"/>
    <x v="0"/>
    <s v="790"/>
    <x v="35"/>
    <s v="199"/>
    <s v="0000"/>
    <s v="000"/>
    <s v="00"/>
    <s v="5/26/2026"/>
    <n v="12.6"/>
    <n v="0"/>
    <n v="12.6"/>
    <s v="Martial Arts"/>
    <s v="5/26/2026"/>
    <m/>
    <s v="6776528"/>
    <s v="E003141"/>
  </r>
  <r>
    <s v="NFRENT052626"/>
    <s v="100"/>
    <x v="0"/>
    <s v="790"/>
    <x v="35"/>
    <s v="199"/>
    <s v="0000"/>
    <s v="000"/>
    <s v="00"/>
    <s v="5/26/2026"/>
    <n v="9.6"/>
    <n v="0"/>
    <n v="9.6"/>
    <s v="Martial Arts"/>
    <s v="5/26/2026"/>
    <m/>
    <s v="6776528"/>
    <s v="E003141"/>
  </r>
  <r>
    <s v="NFRENT052626"/>
    <s v="100"/>
    <x v="0"/>
    <s v="790"/>
    <x v="28"/>
    <s v="199"/>
    <s v="0000"/>
    <s v="000"/>
    <s v="00"/>
    <s v="5/26/2026"/>
    <n v="92.01"/>
    <n v="0"/>
    <n v="92.01"/>
    <s v="Rising    Chess"/>
    <s v="5/26/2026"/>
    <m/>
    <s v="6776528"/>
    <s v="E003141"/>
  </r>
  <r>
    <s v="NFRENT052626"/>
    <s v="100"/>
    <x v="0"/>
    <s v="790"/>
    <x v="31"/>
    <s v="199"/>
    <s v="0000"/>
    <s v="000"/>
    <s v="00"/>
    <s v="5/26/2026"/>
    <n v="346.5"/>
    <n v="0"/>
    <n v="346.5"/>
    <s v="Mission City"/>
    <s v="5/26/2026"/>
    <m/>
    <s v="6776528"/>
    <s v="E003141"/>
  </r>
  <r>
    <s v="NFRENT052626"/>
    <s v="100"/>
    <x v="0"/>
    <s v="790"/>
    <x v="34"/>
    <s v="199"/>
    <s v="0000"/>
    <s v="000"/>
    <s v="00"/>
    <s v="5/26/2026"/>
    <n v="150"/>
    <n v="0"/>
    <n v="150"/>
    <s v="Wrestling"/>
    <s v="5/26/2026"/>
    <m/>
    <s v="6776528"/>
    <s v="E003141"/>
  </r>
  <r>
    <s v="NFRENT052626"/>
    <s v="100"/>
    <x v="5"/>
    <s v="510"/>
    <x v="37"/>
    <s v="199"/>
    <s v="0000"/>
    <s v="000"/>
    <s v="00"/>
    <s v="5/26/2026"/>
    <n v="1052.8"/>
    <n v="0"/>
    <n v="1052.8"/>
    <s v="Tennis"/>
    <s v="5/26/2026"/>
    <m/>
    <s v="6776528"/>
    <s v="E003141"/>
  </r>
  <r>
    <s v="NFRENT052626"/>
    <s v="100"/>
    <x v="5"/>
    <s v="510"/>
    <x v="37"/>
    <s v="199"/>
    <s v="0000"/>
    <s v="000"/>
    <s v="00"/>
    <s v="5/26/2026"/>
    <n v="282"/>
    <n v="0"/>
    <n v="282"/>
    <s v="Wrestling"/>
    <s v="5/26/2026"/>
    <m/>
    <s v="6776528"/>
    <s v="E003141"/>
  </r>
  <r>
    <s v="NFRENT052626"/>
    <s v="100"/>
    <x v="0"/>
    <s v="790"/>
    <x v="37"/>
    <s v="199"/>
    <s v="0000"/>
    <s v="000"/>
    <s v="00"/>
    <s v="5/26/2026"/>
    <n v="67.2"/>
    <n v="0"/>
    <n v="67.2"/>
    <s v="Tennis"/>
    <s v="5/26/2026"/>
    <m/>
    <s v="6776528"/>
    <s v="E003141"/>
  </r>
  <r>
    <s v="NFRENT052626"/>
    <s v="100"/>
    <x v="0"/>
    <s v="790"/>
    <x v="37"/>
    <s v="199"/>
    <s v="0000"/>
    <s v="000"/>
    <s v="00"/>
    <s v="5/26/2026"/>
    <n v="18"/>
    <n v="0"/>
    <n v="18"/>
    <s v="Wrestling"/>
    <s v="5/26/2026"/>
    <m/>
    <s v="6776528"/>
    <s v="E003141"/>
  </r>
  <r>
    <s v="NFRENT052626"/>
    <s v="100"/>
    <x v="0"/>
    <s v="790"/>
    <x v="35"/>
    <s v="199"/>
    <s v="0000"/>
    <s v="000"/>
    <s v="00"/>
    <s v="5/26/2026"/>
    <n v="24.63"/>
    <n v="0"/>
    <n v="24.63"/>
    <s v="Chess"/>
    <s v="5/26/2026"/>
    <m/>
    <s v="6776528"/>
    <s v="E003141"/>
  </r>
  <r>
    <s v="NFRENT052626"/>
    <s v="100"/>
    <x v="0"/>
    <s v="790"/>
    <x v="10"/>
    <s v="199"/>
    <s v="0000"/>
    <s v="000"/>
    <s v="00"/>
    <s v="5/26/2026"/>
    <n v="37.799999999999997"/>
    <n v="0"/>
    <n v="37.799999999999997"/>
    <s v="Create a Cook"/>
    <s v="5/26/2026"/>
    <m/>
    <s v="6776528"/>
    <s v="E003141"/>
  </r>
  <r>
    <s v="NFRENT052626"/>
    <s v="100"/>
    <x v="0"/>
    <s v="790"/>
    <x v="10"/>
    <s v="199"/>
    <s v="0000"/>
    <s v="000"/>
    <s v="00"/>
    <s v="5/26/2026"/>
    <n v="9.16"/>
    <n v="0"/>
    <n v="9.16"/>
    <s v="Drama Kids"/>
    <s v="5/26/2026"/>
    <m/>
    <s v="6776528"/>
    <s v="E003141"/>
  </r>
  <r>
    <s v="NFRENT052626"/>
    <s v="100"/>
    <x v="0"/>
    <s v="790"/>
    <x v="7"/>
    <s v="199"/>
    <s v="0000"/>
    <s v="000"/>
    <s v="00"/>
    <s v="5/26/2026"/>
    <n v="9.32"/>
    <n v="0"/>
    <n v="9.32"/>
    <s v="Lego Robotics"/>
    <s v="5/26/2026"/>
    <m/>
    <s v="6776528"/>
    <s v="E003141"/>
  </r>
  <r>
    <s v="NFRENT052626"/>
    <s v="100"/>
    <x v="0"/>
    <s v="790"/>
    <x v="7"/>
    <s v="199"/>
    <s v="0000"/>
    <s v="000"/>
    <s v="00"/>
    <s v="5/26/2026"/>
    <n v="15"/>
    <n v="0"/>
    <n v="15"/>
    <s v="Martial Arts"/>
    <s v="5/26/2026"/>
    <m/>
    <s v="6776528"/>
    <s v="E003141"/>
  </r>
  <r>
    <s v="NFRENT052626"/>
    <s v="100"/>
    <x v="0"/>
    <s v="790"/>
    <x v="34"/>
    <s v="199"/>
    <s v="0000"/>
    <s v="000"/>
    <s v="00"/>
    <s v="5/26/2026"/>
    <n v="1696.5"/>
    <n v="0"/>
    <n v="1696.5"/>
    <s v="ChurchEleven22"/>
    <s v="5/26/2026"/>
    <m/>
    <s v="6776528"/>
    <s v="E003141"/>
  </r>
  <r>
    <s v="NFRENT052626"/>
    <s v="100"/>
    <x v="0"/>
    <s v="790"/>
    <x v="34"/>
    <s v="199"/>
    <s v="0000"/>
    <s v="000"/>
    <s v="00"/>
    <s v="5/26/2026"/>
    <n v="90"/>
    <n v="0"/>
    <n v="90"/>
    <s v="Tamil Mandarin"/>
    <s v="5/26/2026"/>
    <m/>
    <s v="6776528"/>
    <s v="E003141"/>
  </r>
  <r>
    <s v="NFRENT052626"/>
    <s v="100"/>
    <x v="0"/>
    <s v="790"/>
    <x v="1"/>
    <s v="199"/>
    <s v="0000"/>
    <s v="000"/>
    <s v="00"/>
    <s v="5/26/2026"/>
    <n v="29.66"/>
    <n v="0"/>
    <n v="29.66"/>
    <s v="Tiger Sparrow"/>
    <s v="5/26/2026"/>
    <m/>
    <s v="6776528"/>
    <s v="E003141"/>
  </r>
  <r>
    <s v="NFRENT052626"/>
    <s v="100"/>
    <x v="0"/>
    <s v="790"/>
    <x v="1"/>
    <s v="199"/>
    <s v="0000"/>
    <s v="000"/>
    <s v="00"/>
    <s v="5/26/2026"/>
    <n v="3.48"/>
    <n v="0"/>
    <n v="3.48"/>
    <s v="Kids Sports"/>
    <s v="5/26/2026"/>
    <m/>
    <s v="6776528"/>
    <s v="E003141"/>
  </r>
  <r>
    <s v="NFRENT052626"/>
    <s v="100"/>
    <x v="0"/>
    <s v="790"/>
    <x v="7"/>
    <s v="199"/>
    <s v="0000"/>
    <s v="000"/>
    <s v="00"/>
    <s v="5/26/2026"/>
    <n v="12.1"/>
    <n v="0"/>
    <n v="12.1"/>
    <s v="Lego Robotics"/>
    <s v="5/26/2026"/>
    <m/>
    <s v="6776528"/>
    <s v="E003141"/>
  </r>
  <r>
    <s v="NFRENT052626"/>
    <s v="100"/>
    <x v="0"/>
    <s v="790"/>
    <x v="3"/>
    <s v="199"/>
    <s v="0000"/>
    <s v="000"/>
    <s v="00"/>
    <s v="5/26/2026"/>
    <n v="9.5"/>
    <n v="0"/>
    <n v="9.5"/>
    <s v="Drama Kids"/>
    <s v="5/26/2026"/>
    <m/>
    <s v="6776528"/>
    <s v="E003141"/>
  </r>
  <r>
    <s v="NFRENT052626"/>
    <s v="100"/>
    <x v="0"/>
    <s v="790"/>
    <x v="11"/>
    <s v="199"/>
    <s v="0000"/>
    <s v="000"/>
    <s v="00"/>
    <s v="5/26/2026"/>
    <n v="35.1"/>
    <n v="0"/>
    <n v="35.1"/>
    <s v="Mandarin United"/>
    <s v="5/26/2026"/>
    <m/>
    <s v="6776528"/>
    <s v="E003141"/>
  </r>
  <r>
    <s v="NFRENT052626"/>
    <s v="100"/>
    <x v="0"/>
    <s v="790"/>
    <x v="11"/>
    <s v="199"/>
    <s v="0000"/>
    <s v="000"/>
    <s v="00"/>
    <s v="5/26/2026"/>
    <n v="156"/>
    <n v="0"/>
    <n v="156"/>
    <s v="Mandarin United"/>
    <s v="5/26/2026"/>
    <m/>
    <s v="6776528"/>
    <s v="E003141"/>
  </r>
  <r>
    <s v="NFRENT052626"/>
    <s v="100"/>
    <x v="1"/>
    <s v="000"/>
    <x v="16"/>
    <s v="199"/>
    <s v="0000"/>
    <s v="000"/>
    <s v="00"/>
    <s v="5/26/2026"/>
    <n v="0"/>
    <n v="1250"/>
    <n v="-1250"/>
    <s v="SJMSAA"/>
    <s v="5/26/2026"/>
    <m/>
    <s v="6776528"/>
    <s v="E003141"/>
  </r>
  <r>
    <s v="NFRENT052626"/>
    <s v="100"/>
    <x v="0"/>
    <s v="790"/>
    <x v="0"/>
    <s v="199"/>
    <s v="0000"/>
    <s v="000"/>
    <s v="00"/>
    <s v="5/26/2026"/>
    <n v="32.43"/>
    <n v="0"/>
    <n v="32.43"/>
    <s v="Drama Kids"/>
    <s v="5/26/2026"/>
    <m/>
    <s v="6776528"/>
    <s v="E003141"/>
  </r>
  <r>
    <s v="NFRENT052626"/>
    <s v="100"/>
    <x v="0"/>
    <s v="790"/>
    <x v="0"/>
    <s v="199"/>
    <s v="0000"/>
    <s v="000"/>
    <s v="00"/>
    <s v="5/26/2026"/>
    <n v="31.2"/>
    <n v="0"/>
    <n v="31.2"/>
    <s v="Kickstart  Art"/>
    <s v="5/26/2026"/>
    <m/>
    <s v="6776528"/>
    <s v="E003141"/>
  </r>
  <r>
    <s v="NFRENT052626"/>
    <s v="100"/>
    <x v="0"/>
    <s v="790"/>
    <x v="23"/>
    <s v="199"/>
    <s v="0000"/>
    <s v="000"/>
    <s v="00"/>
    <s v="5/26/2026"/>
    <n v="192"/>
    <n v="0"/>
    <n v="192"/>
    <s v="Legacy House"/>
    <s v="5/26/2026"/>
    <m/>
    <s v="6776528"/>
    <s v="E003141"/>
  </r>
  <r>
    <s v="NFRENT052626"/>
    <s v="100"/>
    <x v="0"/>
    <s v="790"/>
    <x v="1"/>
    <s v="199"/>
    <s v="0000"/>
    <s v="000"/>
    <s v="00"/>
    <s v="5/26/2026"/>
    <n v="16.07"/>
    <n v="0"/>
    <n v="16.07"/>
    <s v="Drama Kids"/>
    <s v="5/26/2026"/>
    <m/>
    <s v="6776528"/>
    <s v="E003141"/>
  </r>
  <r>
    <s v="NFRENT052626"/>
    <s v="100"/>
    <x v="0"/>
    <s v="790"/>
    <x v="1"/>
    <s v="199"/>
    <s v="0000"/>
    <s v="000"/>
    <s v="00"/>
    <s v="5/26/2026"/>
    <n v="15.31"/>
    <n v="0"/>
    <n v="15.31"/>
    <s v="Play Ball"/>
    <s v="5/26/2026"/>
    <m/>
    <s v="6776528"/>
    <s v="E003141"/>
  </r>
  <r>
    <s v="NFRENT052626"/>
    <s v="100"/>
    <x v="1"/>
    <s v="000"/>
    <x v="35"/>
    <s v="199"/>
    <s v="0000"/>
    <s v="000"/>
    <s v="00"/>
    <s v="5/26/2026"/>
    <n v="0"/>
    <n v="840"/>
    <n v="-840"/>
    <s v="Create a Cook"/>
    <s v="5/26/2026"/>
    <m/>
    <s v="6776528"/>
    <s v="E003141"/>
  </r>
  <r>
    <s v="NFRENT052626"/>
    <s v="100"/>
    <x v="1"/>
    <s v="000"/>
    <x v="35"/>
    <s v="199"/>
    <s v="0000"/>
    <s v="000"/>
    <s v="00"/>
    <s v="5/26/2026"/>
    <n v="0"/>
    <n v="179.84"/>
    <n v="-179.84"/>
    <s v="KidzArt"/>
    <s v="5/26/2026"/>
    <m/>
    <s v="6776528"/>
    <s v="E003141"/>
  </r>
  <r>
    <s v="NFRENT052626"/>
    <s v="100"/>
    <x v="1"/>
    <s v="000"/>
    <x v="35"/>
    <s v="199"/>
    <s v="0000"/>
    <s v="000"/>
    <s v="00"/>
    <s v="5/26/2026"/>
    <n v="0"/>
    <n v="370"/>
    <n v="-370"/>
    <s v="Martial Arts"/>
    <s v="5/26/2026"/>
    <m/>
    <s v="6776528"/>
    <s v="E003141"/>
  </r>
  <r>
    <s v="NFRENT052626"/>
    <s v="100"/>
    <x v="1"/>
    <s v="000"/>
    <x v="28"/>
    <s v="199"/>
    <s v="0000"/>
    <s v="000"/>
    <s v="00"/>
    <s v="5/26/2026"/>
    <n v="0"/>
    <n v="1533.47"/>
    <n v="-1533.47"/>
    <s v="Rising    Chess"/>
    <s v="5/26/2026"/>
    <m/>
    <s v="6776528"/>
    <s v="E003141"/>
  </r>
  <r>
    <s v="NFRENT052626"/>
    <s v="100"/>
    <x v="1"/>
    <s v="000"/>
    <x v="31"/>
    <s v="199"/>
    <s v="0000"/>
    <s v="000"/>
    <s v="00"/>
    <s v="5/26/2026"/>
    <n v="0"/>
    <n v="5775"/>
    <n v="-5775"/>
    <s v="Mission City"/>
    <s v="5/26/2026"/>
    <m/>
    <s v="6776528"/>
    <s v="E003141"/>
  </r>
  <r>
    <s v="NFRENT052626"/>
    <s v="100"/>
    <x v="1"/>
    <s v="000"/>
    <x v="36"/>
    <s v="199"/>
    <s v="0000"/>
    <s v="000"/>
    <s v="00"/>
    <s v="5/26/2026"/>
    <n v="0"/>
    <n v="2410"/>
    <n v="-2410"/>
    <s v="Redeemer St J"/>
    <s v="5/26/2026"/>
    <m/>
    <s v="6776528"/>
    <s v="E003141"/>
  </r>
  <r>
    <s v="NFRENT052626"/>
    <s v="100"/>
    <x v="1"/>
    <s v="000"/>
    <x v="34"/>
    <s v="199"/>
    <s v="0000"/>
    <s v="000"/>
    <s v="00"/>
    <s v="5/26/2026"/>
    <n v="0"/>
    <n v="1500"/>
    <n v="-1500"/>
    <s v="Tamil Mandarin"/>
    <s v="5/26/2026"/>
    <m/>
    <s v="6776528"/>
    <s v="E003141"/>
  </r>
  <r>
    <s v="NFRENT052626"/>
    <s v="100"/>
    <x v="1"/>
    <s v="000"/>
    <x v="34"/>
    <s v="199"/>
    <s v="0000"/>
    <s v="000"/>
    <s v="00"/>
    <s v="5/26/2026"/>
    <n v="0"/>
    <n v="2500"/>
    <n v="-2500"/>
    <s v="Wrestling"/>
    <s v="5/26/2026"/>
    <m/>
    <s v="6776528"/>
    <s v="E003141"/>
  </r>
  <r>
    <s v="NFRENT052626"/>
    <s v="100"/>
    <x v="1"/>
    <s v="000"/>
    <x v="34"/>
    <s v="199"/>
    <s v="0000"/>
    <s v="000"/>
    <s v="00"/>
    <s v="5/26/2026"/>
    <n v="0"/>
    <n v="28275"/>
    <n v="-28275"/>
    <s v="ChurchEleven22"/>
    <s v="5/26/2026"/>
    <m/>
    <s v="6776528"/>
    <s v="E003141"/>
  </r>
  <r>
    <s v="NFRENT052626"/>
    <s v="100"/>
    <x v="1"/>
    <s v="000"/>
    <x v="37"/>
    <s v="199"/>
    <s v="0000"/>
    <s v="000"/>
    <s v="00"/>
    <s v="5/26/2026"/>
    <n v="0"/>
    <n v="1120"/>
    <n v="-1120"/>
    <s v="Tennis"/>
    <s v="5/26/2026"/>
    <m/>
    <s v="6776528"/>
    <s v="E003141"/>
  </r>
  <r>
    <s v="NFRENT052626"/>
    <s v="100"/>
    <x v="1"/>
    <s v="000"/>
    <x v="37"/>
    <s v="199"/>
    <s v="0000"/>
    <s v="000"/>
    <s v="00"/>
    <s v="5/26/2026"/>
    <n v="0"/>
    <n v="300"/>
    <n v="-300"/>
    <s v="Wrestling"/>
    <s v="5/26/2026"/>
    <m/>
    <s v="6776528"/>
    <s v="E003141"/>
  </r>
  <r>
    <s v="NFRENT052626"/>
    <s v="100"/>
    <x v="1"/>
    <s v="000"/>
    <x v="35"/>
    <s v="199"/>
    <s v="0000"/>
    <s v="000"/>
    <s v="00"/>
    <s v="5/26/2026"/>
    <n v="0"/>
    <n v="410.5"/>
    <n v="-410.5"/>
    <s v="Chess"/>
    <s v="5/26/2026"/>
    <m/>
    <s v="6776528"/>
    <s v="E003141"/>
  </r>
  <r>
    <s v="NFRENT052626"/>
    <s v="100"/>
    <x v="1"/>
    <s v="000"/>
    <x v="1"/>
    <s v="199"/>
    <s v="0000"/>
    <s v="000"/>
    <s v="00"/>
    <s v="5/26/2026"/>
    <n v="0"/>
    <n v="58"/>
    <n v="-58"/>
    <s v="Kids Sports"/>
    <s v="5/26/2026"/>
    <m/>
    <s v="6776528"/>
    <s v="E003141"/>
  </r>
  <r>
    <s v="NFRENT052626"/>
    <s v="100"/>
    <x v="1"/>
    <s v="000"/>
    <x v="1"/>
    <s v="199"/>
    <s v="0000"/>
    <s v="000"/>
    <s v="00"/>
    <s v="5/26/2026"/>
    <n v="0"/>
    <n v="267.83999999999997"/>
    <n v="-267.83999999999997"/>
    <s v="Drama Kids"/>
    <s v="5/26/2026"/>
    <m/>
    <s v="6776528"/>
    <s v="E003141"/>
  </r>
  <r>
    <s v="NFRENT052626"/>
    <s v="100"/>
    <x v="1"/>
    <s v="000"/>
    <x v="1"/>
    <s v="199"/>
    <s v="0000"/>
    <s v="000"/>
    <s v="00"/>
    <s v="5/26/2026"/>
    <n v="0"/>
    <n v="255.2"/>
    <n v="-255.2"/>
    <s v="Play Ball"/>
    <s v="5/26/2026"/>
    <m/>
    <s v="6776528"/>
    <s v="E003141"/>
  </r>
  <r>
    <s v="NFRENT052626"/>
    <s v="100"/>
    <x v="1"/>
    <s v="000"/>
    <x v="1"/>
    <s v="199"/>
    <s v="0000"/>
    <s v="000"/>
    <s v="00"/>
    <s v="5/26/2026"/>
    <n v="0"/>
    <n v="494.34"/>
    <n v="-494.34"/>
    <s v="Tiger Sparrow"/>
    <s v="5/26/2026"/>
    <m/>
    <s v="6776528"/>
    <s v="E003141"/>
  </r>
  <r>
    <s v="NFRENT052626"/>
    <s v="100"/>
    <x v="1"/>
    <s v="000"/>
    <x v="7"/>
    <s v="199"/>
    <s v="0000"/>
    <s v="000"/>
    <s v="00"/>
    <s v="5/26/2026"/>
    <n v="0"/>
    <n v="357"/>
    <n v="-357"/>
    <s v="Lego Robotics"/>
    <s v="5/26/2026"/>
    <m/>
    <s v="6776528"/>
    <s v="E003141"/>
  </r>
  <r>
    <s v="NFRENT052626"/>
    <s v="100"/>
    <x v="1"/>
    <s v="000"/>
    <x v="7"/>
    <s v="199"/>
    <s v="0000"/>
    <s v="000"/>
    <s v="00"/>
    <s v="5/26/2026"/>
    <n v="0"/>
    <n v="250"/>
    <n v="-250"/>
    <s v="Martial Arts"/>
    <s v="5/26/2026"/>
    <m/>
    <s v="6776528"/>
    <s v="E003141"/>
  </r>
  <r>
    <s v="NFRENT052926"/>
    <s v="100"/>
    <x v="1"/>
    <s v="000"/>
    <x v="3"/>
    <s v="199"/>
    <s v="0000"/>
    <s v="000"/>
    <s v="00"/>
    <s v="5/29/2026"/>
    <n v="0"/>
    <n v="86.81"/>
    <n v="-86.81"/>
    <s v="Soccer Shots"/>
    <s v="6/2/2026"/>
    <m/>
    <s v="6790471"/>
    <s v="E003141"/>
  </r>
  <r>
    <s v="NFRENT052926"/>
    <s v="100"/>
    <x v="1"/>
    <s v="000"/>
    <x v="3"/>
    <s v="199"/>
    <s v="0000"/>
    <s v="000"/>
    <s v="00"/>
    <s v="5/29/2026"/>
    <n v="0"/>
    <n v="500"/>
    <n v="-500"/>
    <s v="ChampionChur"/>
    <s v="6/2/2026"/>
    <m/>
    <s v="6790471"/>
    <s v="E003141"/>
  </r>
  <r>
    <s v="NFRENT052926"/>
    <s v="100"/>
    <x v="1"/>
    <s v="000"/>
    <x v="10"/>
    <s v="199"/>
    <s v="0000"/>
    <s v="000"/>
    <s v="00"/>
    <s v="5/29/2026"/>
    <n v="0"/>
    <n v="370"/>
    <n v="-370"/>
    <s v="Martial Arts"/>
    <s v="6/2/2026"/>
    <m/>
    <s v="6790471"/>
    <s v="E003141"/>
  </r>
  <r>
    <s v="NFRENT052926"/>
    <s v="100"/>
    <x v="1"/>
    <s v="000"/>
    <x v="24"/>
    <s v="199"/>
    <s v="0000"/>
    <s v="000"/>
    <s v="00"/>
    <s v="5/29/2026"/>
    <n v="0"/>
    <n v="138"/>
    <n v="-138"/>
    <s v="FirstCoastChall"/>
    <s v="6/2/2026"/>
    <m/>
    <s v="6790471"/>
    <s v="E003141"/>
  </r>
  <r>
    <s v="NFRENT052926"/>
    <s v="100"/>
    <x v="1"/>
    <s v="000"/>
    <x v="0"/>
    <s v="199"/>
    <s v="0000"/>
    <s v="000"/>
    <s v="00"/>
    <s v="5/29/2026"/>
    <n v="0"/>
    <n v="1068.01"/>
    <n v="-1068.01"/>
    <s v="Chess"/>
    <s v="6/2/2026"/>
    <m/>
    <s v="6790471"/>
    <s v="E003141"/>
  </r>
  <r>
    <s v="NFRENT052926"/>
    <s v="100"/>
    <x v="1"/>
    <s v="000"/>
    <x v="0"/>
    <s v="199"/>
    <s v="0000"/>
    <s v="000"/>
    <s v="00"/>
    <s v="5/29/2026"/>
    <n v="0"/>
    <n v="80"/>
    <n v="-80"/>
    <s v="Challenge Island"/>
    <s v="6/2/2026"/>
    <m/>
    <s v="6790471"/>
    <s v="E003141"/>
  </r>
  <r>
    <s v="NFRENT052926"/>
    <s v="100"/>
    <x v="1"/>
    <s v="000"/>
    <x v="5"/>
    <s v="199"/>
    <s v="0000"/>
    <s v="000"/>
    <s v="00"/>
    <s v="5/29/2026"/>
    <n v="0"/>
    <n v="1400"/>
    <n v="-1400"/>
    <s v="Create a Cook"/>
    <s v="6/2/2026"/>
    <m/>
    <s v="6790471"/>
    <s v="E003141"/>
  </r>
  <r>
    <s v="NFRENT052926"/>
    <s v="100"/>
    <x v="1"/>
    <s v="000"/>
    <x v="5"/>
    <s v="199"/>
    <s v="0000"/>
    <s v="000"/>
    <s v="00"/>
    <s v="5/29/2026"/>
    <n v="0"/>
    <n v="299.52"/>
    <n v="-299.52"/>
    <s v="Drama Kids"/>
    <s v="6/2/2026"/>
    <m/>
    <s v="6790471"/>
    <s v="E003141"/>
  </r>
  <r>
    <s v="NFRENT052926"/>
    <s v="100"/>
    <x v="3"/>
    <s v="642"/>
    <x v="26"/>
    <s v="199"/>
    <s v="0000"/>
    <s v="000"/>
    <s v="00"/>
    <s v="5/29/2026"/>
    <n v="3781"/>
    <n v="0"/>
    <n v="3781"/>
    <s v="Awaken City Ch"/>
    <s v="6/2/2026"/>
    <m/>
    <s v="6790471"/>
    <s v="E003141"/>
  </r>
  <r>
    <s v="NFRENT052926"/>
    <s v="100"/>
    <x v="0"/>
    <s v="150"/>
    <x v="38"/>
    <s v="199"/>
    <s v="0000"/>
    <s v="000"/>
    <s v="00"/>
    <s v="5/29/2026"/>
    <n v="1692"/>
    <n v="0"/>
    <n v="1692"/>
    <s v="Church"/>
    <s v="6/2/2026"/>
    <m/>
    <s v="6790471"/>
    <s v="E003141"/>
  </r>
  <r>
    <s v="NFRENT052926"/>
    <s v="100"/>
    <x v="1"/>
    <s v="000"/>
    <x v="13"/>
    <s v="199"/>
    <s v="0000"/>
    <s v="000"/>
    <s v="00"/>
    <s v="5/29/2026"/>
    <n v="0"/>
    <n v="104.57"/>
    <n v="-104.57"/>
    <s v="Soccer Shots"/>
    <s v="6/2/2026"/>
    <m/>
    <s v="6790471"/>
    <s v="E003141"/>
  </r>
  <r>
    <s v="NFRENT052926"/>
    <s v="100"/>
    <x v="1"/>
    <s v="000"/>
    <x v="27"/>
    <s v="199"/>
    <s v="0000"/>
    <s v="000"/>
    <s v="00"/>
    <s v="5/29/2026"/>
    <n v="0"/>
    <n v="300"/>
    <n v="-300"/>
    <s v="Sims Trucking"/>
    <s v="6/2/2026"/>
    <m/>
    <s v="6790471"/>
    <s v="E003141"/>
  </r>
  <r>
    <s v="NFRENT052926"/>
    <s v="100"/>
    <x v="1"/>
    <s v="000"/>
    <x v="4"/>
    <s v="199"/>
    <s v="0000"/>
    <s v="000"/>
    <s v="00"/>
    <s v="5/29/2026"/>
    <n v="0"/>
    <n v="225"/>
    <n v="-225"/>
    <s v="KidsCanCode"/>
    <s v="6/2/2026"/>
    <m/>
    <s v="6790471"/>
    <s v="E003141"/>
  </r>
  <r>
    <s v="NFRENT052926"/>
    <s v="100"/>
    <x v="1"/>
    <s v="000"/>
    <x v="4"/>
    <s v="199"/>
    <s v="0000"/>
    <s v="000"/>
    <s v="00"/>
    <s v="5/29/2026"/>
    <n v="0"/>
    <n v="884.8"/>
    <n v="-884.8"/>
    <s v="OM Studios"/>
    <s v="6/2/2026"/>
    <m/>
    <s v="6790471"/>
    <s v="E003141"/>
  </r>
  <r>
    <s v="NFRENT052926"/>
    <s v="100"/>
    <x v="1"/>
    <s v="000"/>
    <x v="4"/>
    <s v="199"/>
    <s v="0000"/>
    <s v="000"/>
    <s v="00"/>
    <s v="5/29/2026"/>
    <n v="0"/>
    <n v="426.39"/>
    <n v="-426.39"/>
    <s v="Soccer Shots"/>
    <s v="6/2/2026"/>
    <m/>
    <s v="6790471"/>
    <s v="E003141"/>
  </r>
  <r>
    <s v="NFRENT052926"/>
    <s v="100"/>
    <x v="1"/>
    <s v="000"/>
    <x v="38"/>
    <s v="199"/>
    <s v="0000"/>
    <s v="000"/>
    <s v="00"/>
    <s v="5/29/2026"/>
    <n v="0"/>
    <n v="1800"/>
    <n v="-1800"/>
    <s v="Church"/>
    <s v="6/2/2026"/>
    <m/>
    <s v="6790471"/>
    <s v="E003141"/>
  </r>
  <r>
    <s v="NFRENT052926"/>
    <s v="100"/>
    <x v="0"/>
    <s v="790"/>
    <x v="38"/>
    <s v="199"/>
    <s v="0000"/>
    <s v="000"/>
    <s v="00"/>
    <s v="5/29/2026"/>
    <n v="108"/>
    <n v="0"/>
    <n v="108"/>
    <s v="Church"/>
    <s v="6/2/2026"/>
    <m/>
    <s v="6790471"/>
    <s v="E003141"/>
  </r>
  <r>
    <s v="NFRENT052926"/>
    <s v="100"/>
    <x v="0"/>
    <s v="790"/>
    <x v="5"/>
    <s v="199"/>
    <s v="0000"/>
    <s v="000"/>
    <s v="00"/>
    <s v="5/29/2026"/>
    <n v="84"/>
    <n v="0"/>
    <n v="84"/>
    <s v="Create a Cook"/>
    <s v="6/2/2026"/>
    <m/>
    <s v="6790471"/>
    <s v="E003141"/>
  </r>
  <r>
    <s v="NFRENT052926"/>
    <s v="100"/>
    <x v="0"/>
    <s v="790"/>
    <x v="5"/>
    <s v="199"/>
    <s v="0000"/>
    <s v="000"/>
    <s v="00"/>
    <s v="5/29/2026"/>
    <n v="17.97"/>
    <n v="0"/>
    <n v="17.97"/>
    <s v="Drama Kids"/>
    <s v="6/2/2026"/>
    <m/>
    <s v="6790471"/>
    <s v="E003141"/>
  </r>
  <r>
    <s v="NFRENT052926"/>
    <s v="100"/>
    <x v="6"/>
    <s v="510"/>
    <x v="28"/>
    <s v="199"/>
    <s v="0000"/>
    <s v="000"/>
    <s v="00"/>
    <s v="5/29/2026"/>
    <n v="112.8"/>
    <n v="0"/>
    <n v="112.8"/>
    <s v="KidsCanCode"/>
    <s v="6/2/2026"/>
    <m/>
    <s v="6790471"/>
    <s v="E003141"/>
  </r>
  <r>
    <s v="NFRENT052926"/>
    <s v="100"/>
    <x v="0"/>
    <s v="100"/>
    <x v="26"/>
    <s v="199"/>
    <s v="0000"/>
    <s v="000"/>
    <s v="00"/>
    <s v="5/29/2026"/>
    <n v="2000"/>
    <n v="0"/>
    <n v="2000"/>
    <s v="Awaken City Ch"/>
    <s v="6/2/2026"/>
    <m/>
    <s v="6790471"/>
    <s v="E003141"/>
  </r>
  <r>
    <s v="NFRENT052926"/>
    <s v="100"/>
    <x v="1"/>
    <s v="000"/>
    <x v="13"/>
    <s v="199"/>
    <s v="0000"/>
    <s v="000"/>
    <s v="00"/>
    <s v="5/29/2026"/>
    <n v="0"/>
    <n v="340"/>
    <n v="-340"/>
    <s v="KidsCanCode"/>
    <s v="6/2/2026"/>
    <m/>
    <s v="6790471"/>
    <s v="E003141"/>
  </r>
  <r>
    <s v="NFRENT052926"/>
    <s v="100"/>
    <x v="0"/>
    <s v="790"/>
    <x v="13"/>
    <s v="199"/>
    <s v="0000"/>
    <s v="000"/>
    <s v="00"/>
    <s v="5/29/2026"/>
    <n v="20.399999999999999"/>
    <n v="0"/>
    <n v="20.399999999999999"/>
    <s v="KidsCanCode"/>
    <s v="6/2/2026"/>
    <m/>
    <s v="6790471"/>
    <s v="E003141"/>
  </r>
  <r>
    <s v="NFRENT052926"/>
    <s v="100"/>
    <x v="0"/>
    <s v="790"/>
    <x v="27"/>
    <s v="199"/>
    <s v="0000"/>
    <s v="000"/>
    <s v="00"/>
    <s v="5/29/2026"/>
    <n v="18"/>
    <n v="0"/>
    <n v="18"/>
    <s v="Sims Trucking"/>
    <s v="6/2/2026"/>
    <m/>
    <s v="6790471"/>
    <s v="E003141"/>
  </r>
  <r>
    <s v="NFRENT052926"/>
    <s v="100"/>
    <x v="0"/>
    <s v="790"/>
    <x v="13"/>
    <s v="199"/>
    <s v="0000"/>
    <s v="000"/>
    <s v="00"/>
    <s v="5/29/2026"/>
    <n v="6.27"/>
    <n v="0"/>
    <n v="6.27"/>
    <s v="Soccer Shots"/>
    <s v="6/2/2026"/>
    <m/>
    <s v="6790471"/>
    <s v="E003141"/>
  </r>
  <r>
    <s v="NFRENT052926"/>
    <s v="100"/>
    <x v="0"/>
    <s v="790"/>
    <x v="4"/>
    <s v="199"/>
    <s v="0000"/>
    <s v="000"/>
    <s v="00"/>
    <s v="5/29/2026"/>
    <n v="13.5"/>
    <n v="0"/>
    <n v="13.5"/>
    <s v="KidsCanCode"/>
    <s v="6/2/2026"/>
    <m/>
    <s v="6790471"/>
    <s v="E003141"/>
  </r>
  <r>
    <s v="NFRENT052926"/>
    <s v="100"/>
    <x v="0"/>
    <s v="790"/>
    <x v="4"/>
    <s v="199"/>
    <s v="0000"/>
    <s v="000"/>
    <s v="00"/>
    <s v="5/29/2026"/>
    <n v="53.09"/>
    <n v="0"/>
    <n v="53.09"/>
    <s v="OM Studios"/>
    <s v="6/2/2026"/>
    <m/>
    <s v="6790471"/>
    <s v="E003141"/>
  </r>
  <r>
    <s v="NFRENT052926"/>
    <s v="100"/>
    <x v="0"/>
    <s v="790"/>
    <x v="4"/>
    <s v="199"/>
    <s v="0000"/>
    <s v="000"/>
    <s v="00"/>
    <s v="5/29/2026"/>
    <n v="25.58"/>
    <n v="0"/>
    <n v="25.58"/>
    <s v="Soccer Shots"/>
    <s v="6/2/2026"/>
    <m/>
    <s v="6790471"/>
    <s v="E003141"/>
  </r>
  <r>
    <s v="NFRENT052926"/>
    <s v="100"/>
    <x v="2"/>
    <s v="510"/>
    <x v="4"/>
    <s v="199"/>
    <s v="0000"/>
    <s v="000"/>
    <s v="00"/>
    <s v="5/29/2026"/>
    <n v="831.71"/>
    <n v="0"/>
    <n v="831.71"/>
    <s v="OM Studios"/>
    <s v="6/2/2026"/>
    <m/>
    <s v="6790471"/>
    <s v="E003141"/>
  </r>
  <r>
    <s v="NFRENT052926"/>
    <s v="100"/>
    <x v="2"/>
    <s v="510"/>
    <x v="4"/>
    <s v="199"/>
    <s v="0000"/>
    <s v="000"/>
    <s v="00"/>
    <s v="5/29/2026"/>
    <n v="400.81"/>
    <n v="0"/>
    <n v="400.81"/>
    <s v="Soccer Shots"/>
    <s v="6/2/2026"/>
    <m/>
    <s v="6790471"/>
    <s v="E003141"/>
  </r>
  <r>
    <s v="NFRENT052926"/>
    <s v="100"/>
    <x v="2"/>
    <s v="510"/>
    <x v="5"/>
    <s v="199"/>
    <s v="0000"/>
    <s v="000"/>
    <s v="00"/>
    <s v="5/29/2026"/>
    <n v="1316"/>
    <n v="0"/>
    <n v="1316"/>
    <s v="Create a Cook"/>
    <s v="6/2/2026"/>
    <m/>
    <s v="6790471"/>
    <s v="E003141"/>
  </r>
  <r>
    <s v="NFRENT052926"/>
    <s v="100"/>
    <x v="2"/>
    <s v="510"/>
    <x v="5"/>
    <s v="199"/>
    <s v="0000"/>
    <s v="000"/>
    <s v="00"/>
    <s v="5/29/2026"/>
    <n v="281.55"/>
    <n v="0"/>
    <n v="281.55"/>
    <s v="Drama Kids"/>
    <s v="6/2/2026"/>
    <m/>
    <s v="6790471"/>
    <s v="E003141"/>
  </r>
  <r>
    <s v="NFRENT052926"/>
    <s v="100"/>
    <x v="0"/>
    <s v="790"/>
    <x v="17"/>
    <s v="199"/>
    <s v="0000"/>
    <s v="000"/>
    <s v="00"/>
    <s v="5/29/2026"/>
    <n v="82.8"/>
    <n v="0"/>
    <n v="82.8"/>
    <s v="The Table Chur"/>
    <s v="6/2/2026"/>
    <m/>
    <s v="6790471"/>
    <s v="E003141"/>
  </r>
  <r>
    <s v="NFRENT052926"/>
    <s v="100"/>
    <x v="0"/>
    <s v="790"/>
    <x v="13"/>
    <s v="199"/>
    <s v="0000"/>
    <s v="000"/>
    <s v="00"/>
    <s v="5/29/2026"/>
    <n v="31.37"/>
    <n v="0"/>
    <n v="31.37"/>
    <s v="Chess"/>
    <s v="6/2/2026"/>
    <m/>
    <s v="6790471"/>
    <s v="E003141"/>
  </r>
  <r>
    <s v="NFRENT052926"/>
    <s v="100"/>
    <x v="4"/>
    <s v="510"/>
    <x v="3"/>
    <s v="199"/>
    <s v="0000"/>
    <s v="000"/>
    <s v="00"/>
    <s v="5/29/2026"/>
    <n v="470"/>
    <n v="0"/>
    <n v="470"/>
    <s v="ChampionChur"/>
    <s v="6/2/2026"/>
    <m/>
    <s v="6790471"/>
    <s v="E003141"/>
  </r>
  <r>
    <s v="NFRENT052926"/>
    <s v="100"/>
    <x v="3"/>
    <s v="510"/>
    <x v="17"/>
    <s v="199"/>
    <s v="0000"/>
    <s v="000"/>
    <s v="00"/>
    <s v="5/29/2026"/>
    <n v="1297.2"/>
    <n v="0"/>
    <n v="1297.2"/>
    <s v="The Table Chur"/>
    <s v="6/2/2026"/>
    <m/>
    <s v="6790471"/>
    <s v="E003141"/>
  </r>
  <r>
    <s v="NFRENT052926"/>
    <s v="100"/>
    <x v="3"/>
    <s v="510"/>
    <x v="13"/>
    <s v="199"/>
    <s v="0000"/>
    <s v="000"/>
    <s v="00"/>
    <s v="5/29/2026"/>
    <n v="98.3"/>
    <n v="0"/>
    <n v="98.3"/>
    <s v="Soccer Shots"/>
    <s v="6/2/2026"/>
    <m/>
    <s v="6790471"/>
    <s v="E003141"/>
  </r>
  <r>
    <s v="NFRENT052926"/>
    <s v="100"/>
    <x v="3"/>
    <s v="510"/>
    <x v="13"/>
    <s v="199"/>
    <s v="0000"/>
    <s v="000"/>
    <s v="00"/>
    <s v="5/29/2026"/>
    <n v="491.43"/>
    <n v="0"/>
    <n v="491.43"/>
    <s v="Chess"/>
    <s v="6/2/2026"/>
    <m/>
    <s v="6790471"/>
    <s v="E003141"/>
  </r>
  <r>
    <s v="NFRENT052926"/>
    <s v="100"/>
    <x v="3"/>
    <s v="510"/>
    <x v="13"/>
    <s v="199"/>
    <s v="0000"/>
    <s v="000"/>
    <s v="00"/>
    <s v="5/29/2026"/>
    <n v="319.60000000000002"/>
    <n v="0"/>
    <n v="319.60000000000002"/>
    <s v="KidsCanCode"/>
    <s v="6/2/2026"/>
    <m/>
    <s v="6790471"/>
    <s v="E003141"/>
  </r>
  <r>
    <s v="NFRENT052926"/>
    <s v="100"/>
    <x v="2"/>
    <s v="510"/>
    <x v="4"/>
    <s v="199"/>
    <s v="0000"/>
    <s v="000"/>
    <s v="00"/>
    <s v="5/29/2026"/>
    <n v="211.5"/>
    <n v="0"/>
    <n v="211.5"/>
    <s v="KidsCanCode"/>
    <s v="6/2/2026"/>
    <m/>
    <s v="6790471"/>
    <s v="E003141"/>
  </r>
  <r>
    <s v="NFRENT052926"/>
    <s v="100"/>
    <x v="3"/>
    <s v="510"/>
    <x v="7"/>
    <s v="199"/>
    <s v="0000"/>
    <s v="000"/>
    <s v="00"/>
    <s v="5/29/2026"/>
    <n v="96.61"/>
    <n v="0"/>
    <n v="96.61"/>
    <s v="Soccer Shots"/>
    <s v="6/2/2026"/>
    <m/>
    <s v="6790471"/>
    <s v="E003141"/>
  </r>
  <r>
    <s v="NFRENT052926"/>
    <s v="100"/>
    <x v="3"/>
    <s v="510"/>
    <x v="8"/>
    <s v="199"/>
    <s v="0000"/>
    <s v="000"/>
    <s v="00"/>
    <s v="5/29/2026"/>
    <n v="600.97"/>
    <n v="0"/>
    <n v="600.97"/>
    <s v="Chess"/>
    <s v="6/2/2026"/>
    <m/>
    <s v="6790471"/>
    <s v="E003141"/>
  </r>
  <r>
    <s v="NFRENT052926"/>
    <s v="100"/>
    <x v="3"/>
    <s v="510"/>
    <x v="8"/>
    <s v="199"/>
    <s v="0000"/>
    <s v="000"/>
    <s v="00"/>
    <s v="5/29/2026"/>
    <n v="884.35"/>
    <n v="0"/>
    <n v="884.35"/>
    <s v="Robotics"/>
    <s v="6/2/2026"/>
    <m/>
    <s v="6790471"/>
    <s v="E003141"/>
  </r>
  <r>
    <s v="NFRENT052926"/>
    <s v="100"/>
    <x v="3"/>
    <s v="510"/>
    <x v="8"/>
    <s v="199"/>
    <s v="0000"/>
    <s v="000"/>
    <s v="00"/>
    <s v="5/29/2026"/>
    <n v="148.21"/>
    <n v="0"/>
    <n v="148.21"/>
    <s v="Soccer Shots"/>
    <s v="6/2/2026"/>
    <m/>
    <s v="6790471"/>
    <s v="E003141"/>
  </r>
  <r>
    <s v="NFRENT052926"/>
    <s v="100"/>
    <x v="3"/>
    <s v="510"/>
    <x v="12"/>
    <s v="199"/>
    <s v="0000"/>
    <s v="000"/>
    <s v="00"/>
    <s v="5/29/2026"/>
    <n v="397.96"/>
    <n v="0"/>
    <n v="397.96"/>
    <s v="Drama Kids"/>
    <s v="6/2/2026"/>
    <m/>
    <s v="6790471"/>
    <s v="E003141"/>
  </r>
  <r>
    <s v="NFRENT052926"/>
    <s v="100"/>
    <x v="4"/>
    <s v="510"/>
    <x v="3"/>
    <s v="199"/>
    <s v="0000"/>
    <s v="000"/>
    <s v="00"/>
    <s v="5/29/2026"/>
    <n v="81.599999999999994"/>
    <n v="0"/>
    <n v="81.599999999999994"/>
    <s v="Soccer Shots"/>
    <s v="6/2/2026"/>
    <m/>
    <s v="6790471"/>
    <s v="E003141"/>
  </r>
  <r>
    <s v="NFRENT052926"/>
    <s v="100"/>
    <x v="2"/>
    <s v="510"/>
    <x v="21"/>
    <s v="199"/>
    <s v="0000"/>
    <s v="000"/>
    <s v="00"/>
    <s v="5/29/2026"/>
    <n v="70.5"/>
    <n v="0"/>
    <n v="70.5"/>
    <s v="FirstCostChallen"/>
    <s v="6/2/2026"/>
    <m/>
    <s v="6790471"/>
    <s v="E003141"/>
  </r>
  <r>
    <s v="NFRENT052926"/>
    <s v="100"/>
    <x v="2"/>
    <s v="510"/>
    <x v="21"/>
    <s v="199"/>
    <s v="0000"/>
    <s v="000"/>
    <s v="00"/>
    <s v="5/29/2026"/>
    <n v="61"/>
    <n v="0"/>
    <n v="61"/>
    <s v="Soccer Shots"/>
    <s v="6/2/2026"/>
    <m/>
    <s v="6790471"/>
    <s v="E003141"/>
  </r>
  <r>
    <s v="NFRENT052926"/>
    <s v="100"/>
    <x v="2"/>
    <s v="510"/>
    <x v="21"/>
    <s v="199"/>
    <s v="0000"/>
    <s v="000"/>
    <s v="00"/>
    <s v="5/29/2026"/>
    <n v="192.51"/>
    <n v="0"/>
    <n v="192.51"/>
    <s v="Creative Kids"/>
    <s v="6/2/2026"/>
    <m/>
    <s v="6790471"/>
    <s v="E003141"/>
  </r>
  <r>
    <s v="NFRENT052926"/>
    <s v="100"/>
    <x v="2"/>
    <s v="510"/>
    <x v="24"/>
    <s v="199"/>
    <s v="0000"/>
    <s v="000"/>
    <s v="00"/>
    <s v="5/29/2026"/>
    <n v="129.72"/>
    <n v="0"/>
    <n v="129.72"/>
    <s v="FirstCoastChall"/>
    <s v="6/2/2026"/>
    <m/>
    <s v="6790471"/>
    <s v="E003141"/>
  </r>
  <r>
    <s v="NFRENT052926"/>
    <s v="100"/>
    <x v="2"/>
    <s v="510"/>
    <x v="10"/>
    <s v="199"/>
    <s v="0000"/>
    <s v="000"/>
    <s v="00"/>
    <s v="5/29/2026"/>
    <n v="347.8"/>
    <n v="0"/>
    <n v="347.8"/>
    <s v="Martial Arts"/>
    <s v="6/2/2026"/>
    <m/>
    <s v="6790471"/>
    <s v="E003141"/>
  </r>
  <r>
    <s v="NFRENT052926"/>
    <s v="100"/>
    <x v="2"/>
    <s v="510"/>
    <x v="27"/>
    <s v="199"/>
    <s v="0000"/>
    <s v="000"/>
    <s v="00"/>
    <s v="5/29/2026"/>
    <n v="282"/>
    <n v="0"/>
    <n v="282"/>
    <s v="Sims Trucking"/>
    <s v="6/2/2026"/>
    <m/>
    <s v="6790471"/>
    <s v="E003141"/>
  </r>
  <r>
    <s v="NFRENT052926"/>
    <s v="100"/>
    <x v="2"/>
    <s v="510"/>
    <x v="0"/>
    <s v="199"/>
    <s v="0000"/>
    <s v="000"/>
    <s v="00"/>
    <s v="5/29/2026"/>
    <n v="1003.93"/>
    <n v="0"/>
    <n v="1003.93"/>
    <s v="Chess"/>
    <s v="6/2/2026"/>
    <m/>
    <s v="6790471"/>
    <s v="E003141"/>
  </r>
  <r>
    <s v="NFRENT052926"/>
    <s v="100"/>
    <x v="2"/>
    <s v="510"/>
    <x v="0"/>
    <s v="199"/>
    <s v="0000"/>
    <s v="000"/>
    <s v="00"/>
    <s v="5/29/2026"/>
    <n v="75.2"/>
    <n v="0"/>
    <n v="75.2"/>
    <s v="Challenge Island"/>
    <s v="6/2/2026"/>
    <m/>
    <s v="6790471"/>
    <s v="E003141"/>
  </r>
  <r>
    <s v="NFRENT052926"/>
    <s v="100"/>
    <x v="2"/>
    <s v="510"/>
    <x v="0"/>
    <s v="199"/>
    <s v="0000"/>
    <s v="000"/>
    <s v="00"/>
    <s v="5/29/2026"/>
    <n v="526.4"/>
    <n v="0"/>
    <n v="526.4"/>
    <s v="First Tee"/>
    <s v="6/2/2026"/>
    <m/>
    <s v="6790471"/>
    <s v="E003141"/>
  </r>
  <r>
    <s v="NFRENT052926"/>
    <s v="100"/>
    <x v="2"/>
    <s v="510"/>
    <x v="0"/>
    <s v="199"/>
    <s v="0000"/>
    <s v="000"/>
    <s v="00"/>
    <s v="5/29/2026"/>
    <n v="155.22"/>
    <n v="0"/>
    <n v="155.22"/>
    <s v="Soccer Shots"/>
    <s v="6/2/2026"/>
    <m/>
    <s v="6790471"/>
    <s v="E003141"/>
  </r>
  <r>
    <s v="NFRENT052926"/>
    <s v="100"/>
    <x v="2"/>
    <s v="510"/>
    <x v="1"/>
    <s v="199"/>
    <s v="0000"/>
    <s v="000"/>
    <s v="00"/>
    <s v="5/29/2026"/>
    <n v="1927"/>
    <n v="0"/>
    <n v="1927"/>
    <s v="Bridge City Ch"/>
    <s v="6/2/2026"/>
    <m/>
    <s v="6790471"/>
    <s v="E003141"/>
  </r>
  <r>
    <s v="NFRENT052926"/>
    <s v="100"/>
    <x v="2"/>
    <s v="510"/>
    <x v="9"/>
    <s v="199"/>
    <s v="0000"/>
    <s v="000"/>
    <s v="00"/>
    <s v="5/29/2026"/>
    <n v="125.02"/>
    <n v="0"/>
    <n v="125.02"/>
    <s v="The Silver Note"/>
    <s v="6/2/2026"/>
    <m/>
    <s v="6790471"/>
    <s v="E003141"/>
  </r>
  <r>
    <s v="NFRENT052926"/>
    <s v="100"/>
    <x v="0"/>
    <s v="790"/>
    <x v="28"/>
    <s v="199"/>
    <s v="0000"/>
    <s v="000"/>
    <s v="00"/>
    <s v="5/29/2026"/>
    <n v="7.2"/>
    <n v="0"/>
    <n v="7.2"/>
    <s v="KidsCanCode"/>
    <s v="6/2/2026"/>
    <m/>
    <s v="6790471"/>
    <s v="E003141"/>
  </r>
  <r>
    <s v="NFRENT052926"/>
    <s v="100"/>
    <x v="0"/>
    <s v="790"/>
    <x v="21"/>
    <s v="199"/>
    <s v="0000"/>
    <s v="000"/>
    <s v="00"/>
    <s v="5/29/2026"/>
    <n v="12.29"/>
    <n v="0"/>
    <n v="12.29"/>
    <s v="Creative Kids"/>
    <s v="6/2/2026"/>
    <m/>
    <s v="6790471"/>
    <s v="E003141"/>
  </r>
  <r>
    <s v="NFRENT052926"/>
    <s v="100"/>
    <x v="0"/>
    <s v="790"/>
    <x v="21"/>
    <s v="199"/>
    <s v="0000"/>
    <s v="000"/>
    <s v="00"/>
    <s v="5/29/2026"/>
    <n v="4.5"/>
    <n v="0"/>
    <n v="4.5"/>
    <s v="FirstCostChallen"/>
    <s v="6/2/2026"/>
    <m/>
    <s v="6790471"/>
    <s v="E003141"/>
  </r>
  <r>
    <s v="NFRENT052926"/>
    <s v="100"/>
    <x v="0"/>
    <s v="790"/>
    <x v="21"/>
    <s v="199"/>
    <s v="0000"/>
    <s v="000"/>
    <s v="00"/>
    <s v="5/29/2026"/>
    <n v="3.89"/>
    <n v="0"/>
    <n v="3.89"/>
    <s v="Soccer Shots"/>
    <s v="6/2/2026"/>
    <m/>
    <s v="6790471"/>
    <s v="E003141"/>
  </r>
  <r>
    <s v="NFRENT052926"/>
    <s v="100"/>
    <x v="0"/>
    <s v="790"/>
    <x v="24"/>
    <s v="199"/>
    <s v="0000"/>
    <s v="000"/>
    <s v="00"/>
    <s v="5/29/2026"/>
    <n v="8.2799999999999994"/>
    <n v="0"/>
    <n v="8.2799999999999994"/>
    <s v="FirstCoastChall"/>
    <s v="6/2/2026"/>
    <m/>
    <s v="6790471"/>
    <s v="E003141"/>
  </r>
  <r>
    <s v="NFRENT052926"/>
    <s v="100"/>
    <x v="0"/>
    <s v="790"/>
    <x v="12"/>
    <s v="199"/>
    <s v="0000"/>
    <s v="000"/>
    <s v="00"/>
    <s v="5/29/2026"/>
    <n v="25.4"/>
    <n v="0"/>
    <n v="25.4"/>
    <s v="Drama Kids"/>
    <s v="6/2/2026"/>
    <m/>
    <s v="6790471"/>
    <s v="E003141"/>
  </r>
  <r>
    <s v="NFRENT052926"/>
    <s v="100"/>
    <x v="0"/>
    <s v="790"/>
    <x v="7"/>
    <s v="199"/>
    <s v="0000"/>
    <s v="000"/>
    <s v="00"/>
    <s v="5/29/2026"/>
    <n v="6.17"/>
    <n v="0"/>
    <n v="6.17"/>
    <s v="Soccer Shots"/>
    <s v="6/2/2026"/>
    <m/>
    <s v="6790471"/>
    <s v="E003141"/>
  </r>
  <r>
    <s v="NFRENT052926"/>
    <s v="100"/>
    <x v="0"/>
    <s v="790"/>
    <x v="8"/>
    <s v="199"/>
    <s v="0000"/>
    <s v="000"/>
    <s v="00"/>
    <s v="5/29/2026"/>
    <n v="38.36"/>
    <n v="0"/>
    <n v="38.36"/>
    <s v="Chess"/>
    <s v="6/2/2026"/>
    <m/>
    <s v="6790471"/>
    <s v="E003141"/>
  </r>
  <r>
    <s v="NFRENT052926"/>
    <s v="100"/>
    <x v="0"/>
    <s v="790"/>
    <x v="8"/>
    <s v="199"/>
    <s v="0000"/>
    <s v="000"/>
    <s v="00"/>
    <s v="5/29/2026"/>
    <n v="56.45"/>
    <n v="0"/>
    <n v="56.45"/>
    <s v="Robotics"/>
    <s v="6/2/2026"/>
    <m/>
    <s v="6790471"/>
    <s v="E003141"/>
  </r>
  <r>
    <s v="NFRENT052926"/>
    <s v="100"/>
    <x v="0"/>
    <s v="790"/>
    <x v="8"/>
    <s v="199"/>
    <s v="0000"/>
    <s v="000"/>
    <s v="00"/>
    <s v="5/29/2026"/>
    <n v="9.4600000000000009"/>
    <n v="0"/>
    <n v="9.4600000000000009"/>
    <s v="Soccer Shots"/>
    <s v="6/2/2026"/>
    <m/>
    <s v="6790471"/>
    <s v="E003141"/>
  </r>
  <r>
    <s v="NFRENT052926"/>
    <s v="100"/>
    <x v="0"/>
    <s v="790"/>
    <x v="26"/>
    <s v="199"/>
    <s v="0000"/>
    <s v="000"/>
    <s v="00"/>
    <s v="5/29/2026"/>
    <n v="369"/>
    <n v="0"/>
    <n v="369"/>
    <s v="Awaken City Ch"/>
    <s v="6/2/2026"/>
    <m/>
    <s v="6790471"/>
    <s v="E003141"/>
  </r>
  <r>
    <s v="NFRENT052926"/>
    <s v="100"/>
    <x v="0"/>
    <s v="790"/>
    <x v="9"/>
    <s v="199"/>
    <s v="0000"/>
    <s v="000"/>
    <s v="00"/>
    <s v="5/29/2026"/>
    <n v="7.98"/>
    <n v="0"/>
    <n v="7.98"/>
    <s v="The Silver Note"/>
    <s v="6/2/2026"/>
    <m/>
    <s v="6790471"/>
    <s v="E003141"/>
  </r>
  <r>
    <s v="NFRENT052926"/>
    <s v="100"/>
    <x v="0"/>
    <s v="790"/>
    <x v="0"/>
    <s v="199"/>
    <s v="0000"/>
    <s v="000"/>
    <s v="00"/>
    <s v="5/29/2026"/>
    <n v="4.8"/>
    <n v="0"/>
    <n v="4.8"/>
    <s v="Challenge Island"/>
    <s v="6/2/2026"/>
    <m/>
    <s v="6790471"/>
    <s v="E003141"/>
  </r>
  <r>
    <s v="NFRENT052926"/>
    <s v="100"/>
    <x v="0"/>
    <s v="790"/>
    <x v="0"/>
    <s v="199"/>
    <s v="0000"/>
    <s v="000"/>
    <s v="00"/>
    <s v="5/29/2026"/>
    <n v="9.91"/>
    <n v="0"/>
    <n v="9.91"/>
    <s v="Soccer Shots"/>
    <s v="6/2/2026"/>
    <m/>
    <s v="6790471"/>
    <s v="E003141"/>
  </r>
  <r>
    <s v="NFRENT052926"/>
    <s v="100"/>
    <x v="0"/>
    <s v="790"/>
    <x v="1"/>
    <s v="199"/>
    <s v="0000"/>
    <s v="000"/>
    <s v="00"/>
    <s v="5/29/2026"/>
    <n v="123"/>
    <n v="0"/>
    <n v="123"/>
    <s v="Bridge City Ch"/>
    <s v="6/2/2026"/>
    <m/>
    <s v="6790471"/>
    <s v="E003141"/>
  </r>
  <r>
    <s v="NFRENT052926"/>
    <s v="100"/>
    <x v="0"/>
    <s v="790"/>
    <x v="3"/>
    <s v="199"/>
    <s v="0000"/>
    <s v="000"/>
    <s v="00"/>
    <s v="5/29/2026"/>
    <n v="30"/>
    <n v="0"/>
    <n v="30"/>
    <s v="ChampionChur"/>
    <s v="6/2/2026"/>
    <m/>
    <s v="6790471"/>
    <s v="E003141"/>
  </r>
  <r>
    <s v="NFRENT052926"/>
    <s v="100"/>
    <x v="0"/>
    <s v="790"/>
    <x v="3"/>
    <s v="199"/>
    <s v="0000"/>
    <s v="000"/>
    <s v="00"/>
    <s v="5/29/2026"/>
    <n v="5.21"/>
    <n v="0"/>
    <n v="5.21"/>
    <s v="Soccer Shots"/>
    <s v="6/2/2026"/>
    <m/>
    <s v="6790471"/>
    <s v="E003141"/>
  </r>
  <r>
    <s v="NFRENT052926"/>
    <s v="100"/>
    <x v="0"/>
    <s v="790"/>
    <x v="10"/>
    <s v="199"/>
    <s v="0000"/>
    <s v="000"/>
    <s v="00"/>
    <s v="5/29/2026"/>
    <n v="22.2"/>
    <n v="0"/>
    <n v="22.2"/>
    <s v="Martial Arts"/>
    <s v="6/2/2026"/>
    <m/>
    <s v="6790471"/>
    <s v="E003141"/>
  </r>
  <r>
    <s v="NFRENT052926"/>
    <s v="100"/>
    <x v="1"/>
    <s v="000"/>
    <x v="21"/>
    <s v="199"/>
    <s v="0000"/>
    <s v="000"/>
    <s v="00"/>
    <s v="5/29/2026"/>
    <n v="0"/>
    <n v="204.8"/>
    <n v="-204.8"/>
    <s v="Creative Kids"/>
    <s v="6/2/2026"/>
    <m/>
    <s v="6790471"/>
    <s v="E003141"/>
  </r>
  <r>
    <s v="NFRENT052926"/>
    <s v="100"/>
    <x v="1"/>
    <s v="000"/>
    <x v="12"/>
    <s v="199"/>
    <s v="0000"/>
    <s v="000"/>
    <s v="00"/>
    <s v="5/29/2026"/>
    <n v="0"/>
    <n v="423.36"/>
    <n v="-423.36"/>
    <s v="Drama Kids"/>
    <s v="6/2/2026"/>
    <m/>
    <s v="6790471"/>
    <s v="E003141"/>
  </r>
  <r>
    <s v="NFRENT052926"/>
    <s v="100"/>
    <x v="1"/>
    <s v="000"/>
    <x v="17"/>
    <s v="199"/>
    <s v="0000"/>
    <s v="000"/>
    <s v="00"/>
    <s v="5/29/2026"/>
    <n v="0"/>
    <n v="1380"/>
    <n v="-1380"/>
    <s v="The Table Chur"/>
    <s v="6/2/2026"/>
    <m/>
    <s v="6790471"/>
    <s v="E003141"/>
  </r>
  <r>
    <s v="NFRENT052926"/>
    <s v="100"/>
    <x v="1"/>
    <s v="000"/>
    <x v="13"/>
    <s v="199"/>
    <s v="0000"/>
    <s v="000"/>
    <s v="00"/>
    <s v="5/29/2026"/>
    <n v="0"/>
    <n v="522.79999999999995"/>
    <n v="-522.79999999999995"/>
    <s v="Chess"/>
    <s v="6/2/2026"/>
    <m/>
    <s v="6790471"/>
    <s v="E003141"/>
  </r>
  <r>
    <s v="NFRENT052926"/>
    <s v="100"/>
    <x v="0"/>
    <s v="790"/>
    <x v="0"/>
    <s v="199"/>
    <s v="0000"/>
    <s v="000"/>
    <s v="00"/>
    <s v="5/29/2026"/>
    <n v="64.08"/>
    <n v="0"/>
    <n v="64.08"/>
    <s v="Chess"/>
    <s v="6/2/2026"/>
    <m/>
    <s v="6790471"/>
    <s v="E003141"/>
  </r>
  <r>
    <s v="NFRENT052926"/>
    <s v="100"/>
    <x v="0"/>
    <s v="790"/>
    <x v="0"/>
    <s v="199"/>
    <s v="0000"/>
    <s v="000"/>
    <s v="00"/>
    <s v="5/29/2026"/>
    <n v="33.6"/>
    <n v="0"/>
    <n v="33.6"/>
    <s v="First Tee"/>
    <s v="6/2/2026"/>
    <m/>
    <s v="6790471"/>
    <s v="E003141"/>
  </r>
  <r>
    <s v="NFRENT052926"/>
    <s v="100"/>
    <x v="1"/>
    <s v="000"/>
    <x v="8"/>
    <s v="199"/>
    <s v="0000"/>
    <s v="000"/>
    <s v="00"/>
    <s v="5/29/2026"/>
    <n v="0"/>
    <n v="157.66999999999999"/>
    <n v="-157.66999999999999"/>
    <s v="Soccer Shots"/>
    <s v="6/2/2026"/>
    <m/>
    <s v="6790471"/>
    <s v="E003141"/>
  </r>
  <r>
    <s v="NFRENT052926"/>
    <s v="100"/>
    <x v="1"/>
    <s v="000"/>
    <x v="26"/>
    <s v="199"/>
    <s v="0000"/>
    <s v="000"/>
    <s v="00"/>
    <s v="5/29/2026"/>
    <n v="0"/>
    <n v="6150"/>
    <n v="-6150"/>
    <s v="Awaken City Ch"/>
    <s v="6/2/2026"/>
    <m/>
    <s v="6790471"/>
    <s v="E003141"/>
  </r>
  <r>
    <s v="NFRENT052926"/>
    <s v="100"/>
    <x v="1"/>
    <s v="000"/>
    <x v="9"/>
    <s v="199"/>
    <s v="0000"/>
    <s v="000"/>
    <s v="00"/>
    <s v="5/29/2026"/>
    <n v="0"/>
    <n v="133"/>
    <n v="-133"/>
    <s v="The Silver Note"/>
    <s v="6/2/2026"/>
    <m/>
    <s v="6790471"/>
    <s v="E003141"/>
  </r>
  <r>
    <s v="NFRENT052926"/>
    <s v="100"/>
    <x v="1"/>
    <s v="000"/>
    <x v="28"/>
    <s v="199"/>
    <s v="0000"/>
    <s v="000"/>
    <s v="00"/>
    <s v="5/29/2026"/>
    <n v="0"/>
    <n v="120"/>
    <n v="-120"/>
    <s v="KidsCanCode"/>
    <s v="6/2/2026"/>
    <m/>
    <s v="6790471"/>
    <s v="E003141"/>
  </r>
  <r>
    <s v="NFRENT052926"/>
    <s v="100"/>
    <x v="1"/>
    <s v="000"/>
    <x v="21"/>
    <s v="199"/>
    <s v="0000"/>
    <s v="000"/>
    <s v="00"/>
    <s v="5/29/2026"/>
    <n v="0"/>
    <n v="75"/>
    <n v="-75"/>
    <s v="FirstCostChallen"/>
    <s v="6/2/2026"/>
    <m/>
    <s v="6790471"/>
    <s v="E003141"/>
  </r>
  <r>
    <s v="NFRENT052926"/>
    <s v="100"/>
    <x v="1"/>
    <s v="000"/>
    <x v="21"/>
    <s v="199"/>
    <s v="0000"/>
    <s v="000"/>
    <s v="00"/>
    <s v="5/29/2026"/>
    <n v="0"/>
    <n v="64.89"/>
    <n v="-64.89"/>
    <s v="Soccer Shots"/>
    <s v="6/2/2026"/>
    <m/>
    <s v="6790471"/>
    <s v="E003141"/>
  </r>
  <r>
    <s v="NFRENT052926"/>
    <s v="100"/>
    <x v="1"/>
    <s v="000"/>
    <x v="0"/>
    <s v="199"/>
    <s v="0000"/>
    <s v="000"/>
    <s v="00"/>
    <s v="5/29/2026"/>
    <n v="0"/>
    <n v="560"/>
    <n v="-560"/>
    <s v="First Tee"/>
    <s v="6/2/2026"/>
    <m/>
    <s v="6790471"/>
    <s v="E003141"/>
  </r>
  <r>
    <s v="NFRENT052926"/>
    <s v="100"/>
    <x v="1"/>
    <s v="000"/>
    <x v="0"/>
    <s v="199"/>
    <s v="0000"/>
    <s v="000"/>
    <s v="00"/>
    <s v="5/29/2026"/>
    <n v="0"/>
    <n v="165.13"/>
    <n v="-165.13"/>
    <s v="Soccer Shots"/>
    <s v="6/2/2026"/>
    <m/>
    <s v="6790471"/>
    <s v="E003141"/>
  </r>
  <r>
    <s v="NFRENT052926"/>
    <s v="100"/>
    <x v="1"/>
    <s v="000"/>
    <x v="1"/>
    <s v="199"/>
    <s v="0000"/>
    <s v="000"/>
    <s v="00"/>
    <s v="5/29/2026"/>
    <n v="0"/>
    <n v="2050"/>
    <n v="-2050"/>
    <s v="Bridge City Ch"/>
    <s v="6/2/2026"/>
    <m/>
    <s v="6790471"/>
    <s v="E003141"/>
  </r>
  <r>
    <s v="NFRENT052926"/>
    <s v="100"/>
    <x v="1"/>
    <s v="000"/>
    <x v="7"/>
    <s v="199"/>
    <s v="0000"/>
    <s v="000"/>
    <s v="00"/>
    <s v="5/29/2026"/>
    <n v="0"/>
    <n v="102.78"/>
    <n v="-102.78"/>
    <s v="Soccer Shots"/>
    <s v="6/2/2026"/>
    <m/>
    <s v="6790471"/>
    <s v="E003141"/>
  </r>
  <r>
    <s v="NFRENT052926"/>
    <s v="100"/>
    <x v="1"/>
    <s v="000"/>
    <x v="8"/>
    <s v="199"/>
    <s v="0000"/>
    <s v="000"/>
    <s v="00"/>
    <s v="5/29/2026"/>
    <n v="0"/>
    <n v="639.33000000000004"/>
    <n v="-639.33000000000004"/>
    <s v="Chess"/>
    <s v="6/2/2026"/>
    <m/>
    <s v="6790471"/>
    <s v="E003141"/>
  </r>
  <r>
    <s v="NFRENT052926"/>
    <s v="100"/>
    <x v="1"/>
    <s v="000"/>
    <x v="8"/>
    <s v="199"/>
    <s v="0000"/>
    <s v="000"/>
    <s v="00"/>
    <s v="5/29/2026"/>
    <n v="0"/>
    <n v="940.8"/>
    <n v="-940.8"/>
    <s v="Robotics"/>
    <s v="6/2/2026"/>
    <m/>
    <s v="6790471"/>
    <s v="E003141"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  <r>
    <m/>
    <m/>
    <x v="7"/>
    <m/>
    <x v="39"/>
    <m/>
    <m/>
    <m/>
    <m/>
    <m/>
    <m/>
    <m/>
    <m/>
    <m/>
    <m/>
    <m/>
    <m/>
    <m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1">
  <r>
    <s v="BU066470"/>
    <s v="100"/>
    <x v="0"/>
    <x v="0"/>
    <x v="0"/>
    <s v="605"/>
    <s v="0000"/>
    <s v="000"/>
    <s v="00"/>
    <s v="5/21/2026"/>
    <n v="5602.4"/>
    <n v="0"/>
    <n v="5602.4"/>
    <s v="Revenue to Appropriations"/>
    <s v="5/21/2026"/>
    <m/>
    <s v="6769207"/>
    <s v="E008380"/>
  </r>
  <r>
    <s v="BU066470"/>
    <s v="100"/>
    <x v="1"/>
    <x v="1"/>
    <x v="0"/>
    <s v="605"/>
    <s v="0000"/>
    <s v="000"/>
    <s v="00"/>
    <s v="5/21/2026"/>
    <n v="357.6"/>
    <n v="0"/>
    <n v="357.6"/>
    <s v="Revenue to Appropriations"/>
    <s v="5/21/2026"/>
    <m/>
    <s v="6769207"/>
    <s v="E008380"/>
  </r>
  <r>
    <s v="BU066470"/>
    <s v="100"/>
    <x v="0"/>
    <x v="0"/>
    <x v="1"/>
    <s v="605"/>
    <s v="0000"/>
    <s v="000"/>
    <s v="00"/>
    <s v="5/21/2026"/>
    <n v="7496.5"/>
    <n v="0"/>
    <n v="7496.5"/>
    <s v="Revenue to Appropriations"/>
    <s v="5/21/2026"/>
    <m/>
    <s v="6769207"/>
    <s v="E008380"/>
  </r>
  <r>
    <s v="BU066470"/>
    <s v="100"/>
    <x v="2"/>
    <x v="2"/>
    <x v="1"/>
    <s v="605"/>
    <s v="0000"/>
    <s v="000"/>
    <s v="00"/>
    <s v="5/21/2026"/>
    <n v="0"/>
    <n v="7975"/>
    <n v="-7975"/>
    <s v="Revenue to Appropriations"/>
    <s v="5/21/2026"/>
    <m/>
    <s v="6769207"/>
    <s v="E008380"/>
  </r>
  <r>
    <s v="BU066470"/>
    <s v="100"/>
    <x v="2"/>
    <x v="2"/>
    <x v="2"/>
    <s v="605"/>
    <s v="0000"/>
    <s v="000"/>
    <s v="00"/>
    <s v="5/21/2026"/>
    <n v="0"/>
    <n v="360"/>
    <n v="-360"/>
    <s v="Revenue to Appropriations"/>
    <s v="5/21/2026"/>
    <m/>
    <s v="6769207"/>
    <s v="E008380"/>
  </r>
  <r>
    <s v="BU066470"/>
    <s v="100"/>
    <x v="2"/>
    <x v="2"/>
    <x v="0"/>
    <s v="605"/>
    <s v="0000"/>
    <s v="000"/>
    <s v="00"/>
    <s v="5/21/2026"/>
    <n v="0"/>
    <n v="5960"/>
    <n v="-5960"/>
    <s v="Revenue to Appropriations"/>
    <s v="5/21/2026"/>
    <m/>
    <s v="6769207"/>
    <s v="E008380"/>
  </r>
  <r>
    <s v="BU066470"/>
    <s v="100"/>
    <x v="1"/>
    <x v="1"/>
    <x v="1"/>
    <s v="605"/>
    <s v="0000"/>
    <s v="000"/>
    <s v="00"/>
    <s v="5/21/2026"/>
    <n v="478.5"/>
    <n v="0"/>
    <n v="478.5"/>
    <s v="Revenue to Appropriations"/>
    <s v="5/21/2026"/>
    <m/>
    <s v="6769207"/>
    <s v="E008380"/>
  </r>
  <r>
    <s v="BU066470"/>
    <s v="100"/>
    <x v="0"/>
    <x v="0"/>
    <x v="2"/>
    <s v="605"/>
    <s v="0000"/>
    <s v="000"/>
    <s v="00"/>
    <s v="5/21/2026"/>
    <n v="338.4"/>
    <n v="0"/>
    <n v="338.4"/>
    <s v="Revenue to Appropriations"/>
    <s v="5/21/2026"/>
    <m/>
    <s v="6769207"/>
    <s v="E008380"/>
  </r>
  <r>
    <s v="BU066470"/>
    <s v="100"/>
    <x v="1"/>
    <x v="1"/>
    <x v="2"/>
    <s v="605"/>
    <s v="0000"/>
    <s v="000"/>
    <s v="00"/>
    <s v="5/21/2026"/>
    <n v="21.6"/>
    <n v="0"/>
    <n v="21.6"/>
    <s v="Revenue to Appropriations"/>
    <s v="5/21/2026"/>
    <m/>
    <s v="6769207"/>
    <s v="E008380"/>
  </r>
  <r>
    <s v="RVAPPR52726"/>
    <s v="100"/>
    <x v="0"/>
    <x v="0"/>
    <x v="3"/>
    <s v="605"/>
    <s v="0000"/>
    <s v="000"/>
    <s v="00"/>
    <s v="5/27/2026"/>
    <n v="5499"/>
    <n v="0"/>
    <n v="5499"/>
    <s v="Revenue to Appropriations"/>
    <s v="5/27/2026"/>
    <m/>
    <s v="6779381"/>
    <s v="E008380"/>
  </r>
  <r>
    <s v="RVAPPR52726"/>
    <s v="100"/>
    <x v="1"/>
    <x v="1"/>
    <x v="3"/>
    <s v="605"/>
    <s v="0000"/>
    <s v="000"/>
    <s v="00"/>
    <s v="5/27/2026"/>
    <n v="351"/>
    <n v="0"/>
    <n v="351"/>
    <s v="Revenue to Appropriations"/>
    <s v="5/27/2026"/>
    <m/>
    <s v="6779381"/>
    <s v="E008380"/>
  </r>
  <r>
    <s v="RVAPPR52726"/>
    <s v="100"/>
    <x v="2"/>
    <x v="2"/>
    <x v="4"/>
    <s v="605"/>
    <s v="0000"/>
    <s v="000"/>
    <s v="00"/>
    <s v="5/27/2026"/>
    <n v="0"/>
    <n v="28245"/>
    <n v="-28245"/>
    <s v="Revenue to Appropriations"/>
    <s v="5/27/2026"/>
    <m/>
    <s v="6779381"/>
    <s v="E008380"/>
  </r>
  <r>
    <s v="RVAPPR52726"/>
    <s v="100"/>
    <x v="2"/>
    <x v="2"/>
    <x v="5"/>
    <s v="605"/>
    <s v="0000"/>
    <s v="000"/>
    <s v="00"/>
    <s v="5/27/2026"/>
    <n v="0"/>
    <n v="1160"/>
    <n v="-1160"/>
    <s v="Revenue to Appropriations"/>
    <s v="5/27/2026"/>
    <m/>
    <s v="6779381"/>
    <s v="E008380"/>
  </r>
  <r>
    <s v="RVAPPR52726"/>
    <s v="100"/>
    <x v="2"/>
    <x v="2"/>
    <x v="3"/>
    <s v="605"/>
    <s v="0000"/>
    <s v="000"/>
    <s v="00"/>
    <s v="5/27/2026"/>
    <n v="0"/>
    <n v="5850"/>
    <n v="-5850"/>
    <s v="Revenue to Appropriations"/>
    <s v="5/27/2026"/>
    <m/>
    <s v="6779381"/>
    <s v="E008380"/>
  </r>
  <r>
    <s v="RVAPPR52726"/>
    <s v="100"/>
    <x v="0"/>
    <x v="0"/>
    <x v="4"/>
    <s v="605"/>
    <s v="0000"/>
    <s v="000"/>
    <s v="00"/>
    <s v="5/27/2026"/>
    <n v="26550.3"/>
    <n v="0"/>
    <n v="26550.3"/>
    <s v="Revenue to Appropriations"/>
    <s v="5/27/2026"/>
    <m/>
    <s v="6779381"/>
    <s v="E008380"/>
  </r>
  <r>
    <s v="RVAPPR52726"/>
    <s v="100"/>
    <x v="1"/>
    <x v="1"/>
    <x v="4"/>
    <s v="605"/>
    <s v="0000"/>
    <s v="000"/>
    <s v="00"/>
    <s v="5/27/2026"/>
    <n v="1694.7"/>
    <n v="0"/>
    <n v="1694.7"/>
    <s v="Revenue to Appropriations"/>
    <s v="5/27/2026"/>
    <m/>
    <s v="6779381"/>
    <s v="E008380"/>
  </r>
  <r>
    <s v="RVAPPR52726"/>
    <s v="100"/>
    <x v="0"/>
    <x v="0"/>
    <x v="5"/>
    <s v="605"/>
    <s v="0000"/>
    <s v="000"/>
    <s v="00"/>
    <s v="5/27/2026"/>
    <n v="1090.4000000000001"/>
    <n v="0"/>
    <n v="1090.4000000000001"/>
    <s v="Revenue to Appropriations"/>
    <s v="5/27/2026"/>
    <m/>
    <s v="6779381"/>
    <s v="E008380"/>
  </r>
  <r>
    <s v="RVAPPR52726"/>
    <s v="100"/>
    <x v="1"/>
    <x v="1"/>
    <x v="5"/>
    <s v="605"/>
    <s v="0000"/>
    <s v="000"/>
    <s v="00"/>
    <s v="5/27/2026"/>
    <n v="69.599999999999994"/>
    <n v="0"/>
    <n v="69.599999999999994"/>
    <s v="Revenue to Appropriations"/>
    <s v="5/27/2026"/>
    <m/>
    <s v="6779381"/>
    <s v="E008380"/>
  </r>
  <r>
    <s v="RVAPPR5426"/>
    <s v="100"/>
    <x v="0"/>
    <x v="0"/>
    <x v="6"/>
    <s v="605"/>
    <s v="0000"/>
    <s v="000"/>
    <s v="00"/>
    <s v="5/4/2026"/>
    <n v="9296.6"/>
    <n v="0"/>
    <n v="9296.6"/>
    <s v="Revenue to Appropriations"/>
    <s v="5/4/2026"/>
    <m/>
    <s v="6726918"/>
    <s v="E008380"/>
  </r>
  <r>
    <s v="RVAPPR5426"/>
    <s v="100"/>
    <x v="1"/>
    <x v="1"/>
    <x v="6"/>
    <s v="605"/>
    <s v="0000"/>
    <s v="000"/>
    <s v="00"/>
    <s v="5/4/2026"/>
    <n v="593.4"/>
    <n v="0"/>
    <n v="593.4"/>
    <s v="Revenue to Appropriations"/>
    <s v="5/4/2026"/>
    <m/>
    <s v="6726918"/>
    <s v="E008380"/>
  </r>
  <r>
    <s v="RVAPPR5426"/>
    <s v="100"/>
    <x v="2"/>
    <x v="2"/>
    <x v="6"/>
    <s v="605"/>
    <s v="0000"/>
    <s v="000"/>
    <s v="00"/>
    <s v="5/4/2026"/>
    <n v="0"/>
    <n v="9890"/>
    <n v="-9890"/>
    <s v="Revenue to Appropriations"/>
    <s v="5/4/2026"/>
    <m/>
    <s v="6726918"/>
    <s v="E008380"/>
  </r>
</pivotCacheRecords>
</file>

<file path=xl/pivotCache/pivotCacheRecords5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41">
  <r>
    <s v="GL5022: Budget Entry Search"/>
  </r>
  <r>
    <s v="From 5/1/2026 to 5/31/2026"/>
  </r>
  <r>
    <m/>
  </r>
  <r>
    <s v="Batch ID"/>
  </r>
  <r>
    <s v="BU066470"/>
  </r>
  <r>
    <s v="BU066470"/>
  </r>
  <r>
    <s v="BU066470"/>
  </r>
  <r>
    <s v="BU066470"/>
  </r>
  <r>
    <s v="BU066470"/>
  </r>
  <r>
    <s v="BU066470"/>
  </r>
  <r>
    <s v="BU066470"/>
  </r>
  <r>
    <s v="BU066470"/>
  </r>
  <r>
    <s v="BU066470"/>
  </r>
  <r>
    <s v="BU066470"/>
  </r>
  <r>
    <s v="BU066470"/>
  </r>
  <r>
    <s v="BU066470"/>
  </r>
  <r>
    <s v="BU066470"/>
  </r>
  <r>
    <s v="BU066470"/>
  </r>
  <r>
    <s v="BU066470"/>
  </r>
  <r>
    <s v="BU066470"/>
  </r>
  <r>
    <s v="BU066470"/>
  </r>
  <r>
    <s v="BU066470"/>
  </r>
  <r>
    <s v="BU066470"/>
  </r>
  <r>
    <s v="BU066470"/>
  </r>
  <r>
    <s v="BU066470"/>
  </r>
  <r>
    <s v="BU066470"/>
  </r>
  <r>
    <s v="BU066470"/>
  </r>
  <r>
    <s v="RVAPPR52726"/>
  </r>
  <r>
    <s v="RVAPPR52726"/>
  </r>
  <r>
    <s v="RVAPPR52726"/>
  </r>
  <r>
    <s v="RVAPPR52726"/>
  </r>
  <r>
    <s v="RVAPPR52726"/>
  </r>
  <r>
    <s v="RVAPPR52726"/>
  </r>
  <r>
    <s v="RVAPPR5426"/>
  </r>
  <r>
    <s v="RVAPPR5426"/>
  </r>
  <r>
    <s v="RVAPPR5426"/>
  </r>
  <r>
    <s v="RVAPPR5426"/>
  </r>
  <r>
    <s v="RVAPPR5426"/>
  </r>
  <r>
    <s v="RVAPPR5426"/>
  </r>
  <r>
    <s v="RVAPPR5426"/>
  </r>
  <r>
    <s v="RVAPPR5426"/>
  </r>
</pivotCacheRecords>
</file>

<file path=xl/pivotCache/pivotCacheRecords6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7">
  <r>
    <s v="BU066470"/>
    <s v="100"/>
    <x v="0"/>
    <s v="790"/>
    <x v="0"/>
    <s v="601"/>
    <s v="0000"/>
    <s v="000"/>
    <s v="00"/>
    <s v="5/21/2026"/>
    <n v="2242.06"/>
    <n v="0"/>
    <n v="2242.06"/>
    <s v="Revenue to Appropriations"/>
    <s v="5/21/2026"/>
    <m/>
    <s v="6769207"/>
    <s v="E008380"/>
  </r>
  <r>
    <s v="BU066470"/>
    <s v="100"/>
    <x v="0"/>
    <s v="790"/>
    <x v="1"/>
    <s v="601"/>
    <s v="0000"/>
    <s v="000"/>
    <s v="00"/>
    <s v="5/21/2026"/>
    <n v="99"/>
    <n v="0"/>
    <n v="99"/>
    <s v="Revenue to Appropriations"/>
    <s v="5/21/2026"/>
    <m/>
    <s v="6769207"/>
    <s v="E008380"/>
  </r>
  <r>
    <s v="BU066470"/>
    <s v="100"/>
    <x v="0"/>
    <s v="790"/>
    <x v="2"/>
    <s v="601"/>
    <s v="0000"/>
    <s v="000"/>
    <s v="00"/>
    <s v="5/21/2026"/>
    <n v="914.94"/>
    <n v="0"/>
    <n v="914.94"/>
    <s v="Revenue to Appropriations"/>
    <s v="5/21/2026"/>
    <m/>
    <s v="6769207"/>
    <s v="E008380"/>
  </r>
  <r>
    <s v="BU066470"/>
    <s v="100"/>
    <x v="1"/>
    <s v="510"/>
    <x v="3"/>
    <s v="601"/>
    <s v="0000"/>
    <s v="000"/>
    <s v="00"/>
    <s v="5/21/2026"/>
    <n v="6179.42"/>
    <n v="0"/>
    <n v="6179.42"/>
    <s v="Revenue to Appropriations"/>
    <s v="5/21/2026"/>
    <m/>
    <s v="6769207"/>
    <s v="E008380"/>
  </r>
  <r>
    <s v="BU066470"/>
    <s v="100"/>
    <x v="1"/>
    <s v="510"/>
    <x v="4"/>
    <s v="601"/>
    <s v="0000"/>
    <s v="000"/>
    <s v="00"/>
    <s v="5/21/2026"/>
    <n v="42412.1"/>
    <n v="0"/>
    <n v="42412.1"/>
    <s v="Revenue to Appropriations"/>
    <s v="5/21/2026"/>
    <m/>
    <s v="6769207"/>
    <s v="E008380"/>
  </r>
  <r>
    <s v="BU066470"/>
    <s v="100"/>
    <x v="1"/>
    <s v="510"/>
    <x v="5"/>
    <s v="601"/>
    <s v="0000"/>
    <s v="000"/>
    <s v="00"/>
    <s v="5/21/2026"/>
    <n v="25611.24"/>
    <n v="0"/>
    <n v="25611.24"/>
    <s v="Revenue to Appropriations"/>
    <s v="5/21/2026"/>
    <m/>
    <s v="6769207"/>
    <s v="E008380"/>
  </r>
  <r>
    <s v="BU066470"/>
    <s v="100"/>
    <x v="1"/>
    <s v="510"/>
    <x v="6"/>
    <s v="601"/>
    <s v="0000"/>
    <s v="000"/>
    <s v="00"/>
    <s v="5/21/2026"/>
    <n v="1373.82"/>
    <n v="0"/>
    <n v="1373.82"/>
    <s v="Revenue to Appropriations"/>
    <s v="5/21/2026"/>
    <m/>
    <s v="6769207"/>
    <s v="E008380"/>
  </r>
  <r>
    <s v="BU066470"/>
    <s v="100"/>
    <x v="1"/>
    <s v="510"/>
    <x v="0"/>
    <s v="601"/>
    <s v="0000"/>
    <s v="000"/>
    <s v="00"/>
    <s v="5/21/2026"/>
    <n v="35125.64"/>
    <n v="0"/>
    <n v="35125.64"/>
    <s v="Revenue to Appropriations"/>
    <s v="5/21/2026"/>
    <m/>
    <s v="6769207"/>
    <s v="E008380"/>
  </r>
  <r>
    <s v="BU066470"/>
    <s v="100"/>
    <x v="1"/>
    <s v="510"/>
    <x v="1"/>
    <s v="601"/>
    <s v="0000"/>
    <s v="000"/>
    <s v="00"/>
    <s v="5/21/2026"/>
    <n v="1551.1"/>
    <n v="0"/>
    <n v="1551.1"/>
    <s v="Revenue to Appropriations"/>
    <s v="5/21/2026"/>
    <m/>
    <s v="6769207"/>
    <s v="E008380"/>
  </r>
  <r>
    <s v="BU066470"/>
    <s v="100"/>
    <x v="1"/>
    <s v="510"/>
    <x v="2"/>
    <s v="601"/>
    <s v="0000"/>
    <s v="000"/>
    <s v="00"/>
    <s v="5/21/2026"/>
    <n v="14334.13"/>
    <n v="0"/>
    <n v="14334.13"/>
    <s v="Revenue to Appropriations"/>
    <s v="5/21/2026"/>
    <m/>
    <s v="6769207"/>
    <s v="E008380"/>
  </r>
  <r>
    <s v="BU066470"/>
    <s v="100"/>
    <x v="1"/>
    <s v="510"/>
    <x v="7"/>
    <s v="601"/>
    <s v="0000"/>
    <s v="000"/>
    <s v="00"/>
    <s v="5/21/2026"/>
    <n v="27612.5"/>
    <n v="0"/>
    <n v="27612.5"/>
    <s v="Revenue to Appropriations"/>
    <s v="5/21/2026"/>
    <m/>
    <s v="6769207"/>
    <s v="E008380"/>
  </r>
  <r>
    <s v="BU066470"/>
    <s v="100"/>
    <x v="0"/>
    <s v="790"/>
    <x v="3"/>
    <s v="601"/>
    <s v="0000"/>
    <s v="000"/>
    <s v="00"/>
    <s v="5/21/2026"/>
    <n v="394.43"/>
    <n v="0"/>
    <n v="394.43"/>
    <s v="Revenue to Appropriations"/>
    <s v="5/21/2026"/>
    <m/>
    <s v="6769207"/>
    <s v="E008380"/>
  </r>
  <r>
    <s v="BU066470"/>
    <s v="100"/>
    <x v="0"/>
    <s v="790"/>
    <x v="4"/>
    <s v="601"/>
    <s v="0000"/>
    <s v="000"/>
    <s v="00"/>
    <s v="5/21/2026"/>
    <n v="2707.15"/>
    <n v="0"/>
    <n v="2707.15"/>
    <s v="Revenue to Appropriations"/>
    <s v="5/21/2026"/>
    <m/>
    <s v="6769207"/>
    <s v="E008380"/>
  </r>
  <r>
    <s v="BU066470"/>
    <s v="100"/>
    <x v="0"/>
    <s v="790"/>
    <x v="5"/>
    <s v="601"/>
    <s v="0000"/>
    <s v="000"/>
    <s v="00"/>
    <s v="5/21/2026"/>
    <n v="1634.76"/>
    <n v="0"/>
    <n v="1634.76"/>
    <s v="Revenue to Appropriations"/>
    <s v="5/21/2026"/>
    <m/>
    <s v="6769207"/>
    <s v="E008380"/>
  </r>
  <r>
    <s v="BU066470"/>
    <s v="100"/>
    <x v="2"/>
    <s v="000"/>
    <x v="1"/>
    <s v="601"/>
    <s v="0000"/>
    <s v="000"/>
    <s v="00"/>
    <s v="5/21/2026"/>
    <n v="0"/>
    <n v="1650.1"/>
    <n v="-1650.1"/>
    <s v="Revenue to Appropriations"/>
    <s v="5/21/2026"/>
    <m/>
    <s v="6769207"/>
    <s v="E008380"/>
  </r>
  <r>
    <s v="BU066470"/>
    <s v="100"/>
    <x v="2"/>
    <s v="000"/>
    <x v="2"/>
    <s v="601"/>
    <s v="0000"/>
    <s v="000"/>
    <s v="00"/>
    <s v="5/21/2026"/>
    <n v="0"/>
    <n v="15249.07"/>
    <n v="-15249.07"/>
    <s v="Revenue to Appropriations"/>
    <s v="5/21/2026"/>
    <m/>
    <s v="6769207"/>
    <s v="E008380"/>
  </r>
  <r>
    <s v="BU066470"/>
    <s v="100"/>
    <x v="2"/>
    <s v="000"/>
    <x v="7"/>
    <s v="601"/>
    <s v="0000"/>
    <s v="000"/>
    <s v="00"/>
    <s v="5/21/2026"/>
    <n v="0"/>
    <n v="29375"/>
    <n v="-29375"/>
    <s v="Revenue to Appropriations"/>
    <s v="5/21/2026"/>
    <m/>
    <s v="6769207"/>
    <s v="E008380"/>
  </r>
  <r>
    <s v="BU066470"/>
    <s v="100"/>
    <x v="2"/>
    <s v="000"/>
    <x v="3"/>
    <s v="601"/>
    <s v="0000"/>
    <s v="000"/>
    <s v="00"/>
    <s v="5/21/2026"/>
    <n v="0"/>
    <n v="6573.85"/>
    <n v="-6573.85"/>
    <s v="Revenue to Appropriations"/>
    <s v="5/21/2026"/>
    <m/>
    <s v="6769207"/>
    <s v="E008380"/>
  </r>
  <r>
    <s v="BU066470"/>
    <s v="100"/>
    <x v="2"/>
    <s v="000"/>
    <x v="4"/>
    <s v="601"/>
    <s v="0000"/>
    <s v="000"/>
    <s v="00"/>
    <s v="5/21/2026"/>
    <n v="0"/>
    <n v="45119.25"/>
    <n v="-45119.25"/>
    <s v="Revenue to Appropriations"/>
    <s v="5/21/2026"/>
    <m/>
    <s v="6769207"/>
    <s v="E008380"/>
  </r>
  <r>
    <s v="BU066470"/>
    <s v="100"/>
    <x v="2"/>
    <s v="000"/>
    <x v="5"/>
    <s v="601"/>
    <s v="0000"/>
    <s v="000"/>
    <s v="00"/>
    <s v="5/21/2026"/>
    <n v="0"/>
    <n v="27246"/>
    <n v="-27246"/>
    <s v="Revenue to Appropriations"/>
    <s v="5/21/2026"/>
    <m/>
    <s v="6769207"/>
    <s v="E008380"/>
  </r>
  <r>
    <s v="BU066470"/>
    <s v="100"/>
    <x v="0"/>
    <s v="790"/>
    <x v="7"/>
    <s v="601"/>
    <s v="0000"/>
    <s v="000"/>
    <s v="00"/>
    <s v="5/21/2026"/>
    <n v="1762.5"/>
    <n v="0"/>
    <n v="1762.5"/>
    <s v="Revenue to Appropriations"/>
    <s v="5/21/2026"/>
    <m/>
    <s v="6769207"/>
    <s v="E008380"/>
  </r>
  <r>
    <s v="BU066470"/>
    <s v="100"/>
    <x v="3"/>
    <s v="000"/>
    <x v="6"/>
    <s v="601"/>
    <s v="0000"/>
    <s v="000"/>
    <s v="00"/>
    <s v="5/21/2026"/>
    <n v="0"/>
    <n v="1373.82"/>
    <n v="-1373.82"/>
    <s v="Revenue to Appropriations"/>
    <s v="5/21/2026"/>
    <m/>
    <s v="6769207"/>
    <s v="E008380"/>
  </r>
  <r>
    <s v="BU066470"/>
    <s v="100"/>
    <x v="2"/>
    <s v="000"/>
    <x v="0"/>
    <s v="601"/>
    <s v="0000"/>
    <s v="000"/>
    <s v="00"/>
    <s v="5/21/2026"/>
    <n v="0"/>
    <n v="37367.699999999997"/>
    <n v="-37367.699999999997"/>
    <s v="Revenue to Appropriations"/>
    <s v="5/21/2026"/>
    <m/>
    <s v="6769207"/>
    <s v="E008380"/>
  </r>
  <r>
    <s v="RVAPPR52726"/>
    <s v="100"/>
    <x v="2"/>
    <s v="000"/>
    <x v="8"/>
    <s v="601"/>
    <s v="0000"/>
    <s v="000"/>
    <s v="00"/>
    <s v="5/27/2026"/>
    <n v="0"/>
    <n v="53038.35"/>
    <n v="-53038.35"/>
    <s v="Revenue to Appropriations"/>
    <s v="5/27/2026"/>
    <m/>
    <s v="6779381"/>
    <s v="E008380"/>
  </r>
  <r>
    <s v="RVAPPR52726"/>
    <s v="100"/>
    <x v="2"/>
    <s v="000"/>
    <x v="9"/>
    <s v="601"/>
    <s v="0000"/>
    <s v="000"/>
    <s v="00"/>
    <s v="5/27/2026"/>
    <n v="0"/>
    <n v="2327.5"/>
    <n v="-2327.5"/>
    <s v="Revenue to Appropriations"/>
    <s v="5/27/2026"/>
    <m/>
    <s v="6779381"/>
    <s v="E008380"/>
  </r>
  <r>
    <s v="RVAPPR52726"/>
    <s v="100"/>
    <x v="1"/>
    <s v="510"/>
    <x v="8"/>
    <s v="601"/>
    <s v="0000"/>
    <s v="000"/>
    <s v="00"/>
    <s v="5/27/2026"/>
    <n v="49856.05"/>
    <n v="0"/>
    <n v="49856.05"/>
    <s v="Revenue to Appropriations"/>
    <s v="5/27/2026"/>
    <m/>
    <s v="6779381"/>
    <s v="E008380"/>
  </r>
  <r>
    <s v="RVAPPR52726"/>
    <s v="100"/>
    <x v="1"/>
    <s v="510"/>
    <x v="9"/>
    <s v="601"/>
    <s v="0000"/>
    <s v="000"/>
    <s v="00"/>
    <s v="5/27/2026"/>
    <n v="2187.85"/>
    <n v="0"/>
    <n v="2187.85"/>
    <s v="Revenue to Appropriations"/>
    <s v="5/27/2026"/>
    <m/>
    <s v="6779381"/>
    <s v="E008380"/>
  </r>
  <r>
    <s v="RVAPPR52726"/>
    <s v="100"/>
    <x v="0"/>
    <s v="790"/>
    <x v="8"/>
    <s v="601"/>
    <s v="0000"/>
    <s v="000"/>
    <s v="00"/>
    <s v="5/27/2026"/>
    <n v="3182.3"/>
    <n v="0"/>
    <n v="3182.3"/>
    <s v="Revenue to Appropriations"/>
    <s v="5/27/2026"/>
    <m/>
    <s v="6779381"/>
    <s v="E008380"/>
  </r>
  <r>
    <s v="RVAPPR52726"/>
    <s v="100"/>
    <x v="0"/>
    <s v="790"/>
    <x v="9"/>
    <s v="601"/>
    <s v="0000"/>
    <s v="000"/>
    <s v="00"/>
    <s v="5/27/2026"/>
    <n v="139.65"/>
    <n v="0"/>
    <n v="139.65"/>
    <s v="Revenue to Appropriations"/>
    <s v="5/27/2026"/>
    <m/>
    <s v="6779381"/>
    <s v="E008380"/>
  </r>
  <r>
    <s v="RVAPPR5426"/>
    <s v="100"/>
    <x v="0"/>
    <s v="790"/>
    <x v="4"/>
    <s v="601"/>
    <s v="0000"/>
    <s v="000"/>
    <s v="00"/>
    <s v="5/4/2026"/>
    <n v="1209.5999999999999"/>
    <n v="0"/>
    <n v="1209.5999999999999"/>
    <s v="Revenue to Appropriations"/>
    <s v="5/4/2026"/>
    <m/>
    <s v="6726918"/>
    <s v="E008380"/>
  </r>
  <r>
    <s v="RVAPPR5426"/>
    <s v="100"/>
    <x v="0"/>
    <s v="790"/>
    <x v="10"/>
    <s v="601"/>
    <s v="0000"/>
    <s v="000"/>
    <s v="00"/>
    <s v="5/4/2026"/>
    <n v="291"/>
    <n v="0"/>
    <n v="291"/>
    <s v="Revenue to Appropriations"/>
    <s v="5/4/2026"/>
    <m/>
    <s v="6726918"/>
    <s v="E008380"/>
  </r>
  <r>
    <s v="RVAPPR5426"/>
    <s v="100"/>
    <x v="3"/>
    <s v="000"/>
    <x v="6"/>
    <s v="601"/>
    <s v="0000"/>
    <s v="000"/>
    <s v="00"/>
    <s v="5/4/2026"/>
    <n v="0"/>
    <n v="4050.68"/>
    <n v="-4050.68"/>
    <s v="Revenue to Appropriations"/>
    <s v="5/4/2026"/>
    <m/>
    <s v="6726918"/>
    <s v="E008380"/>
  </r>
  <r>
    <s v="RVAPPR5426"/>
    <s v="100"/>
    <x v="1"/>
    <s v="510"/>
    <x v="10"/>
    <s v="601"/>
    <s v="0000"/>
    <s v="000"/>
    <s v="00"/>
    <s v="5/4/2026"/>
    <n v="4559"/>
    <n v="0"/>
    <n v="4559"/>
    <s v="Revenue to Appropriations"/>
    <s v="5/4/2026"/>
    <m/>
    <s v="6726918"/>
    <s v="E008380"/>
  </r>
  <r>
    <s v="RVAPPR5426"/>
    <s v="100"/>
    <x v="1"/>
    <s v="510"/>
    <x v="6"/>
    <s v="601"/>
    <s v="0000"/>
    <s v="000"/>
    <s v="00"/>
    <s v="5/4/2026"/>
    <n v="4050.68"/>
    <n v="0"/>
    <n v="4050.68"/>
    <s v="Revenue to Appropriations"/>
    <s v="5/4/2026"/>
    <m/>
    <s v="6726918"/>
    <s v="E008380"/>
  </r>
  <r>
    <s v="RVAPPR5426"/>
    <s v="100"/>
    <x v="1"/>
    <s v="510"/>
    <x v="4"/>
    <s v="601"/>
    <s v="0000"/>
    <s v="000"/>
    <s v="00"/>
    <s v="5/4/2026"/>
    <n v="18950.400000000001"/>
    <n v="0"/>
    <n v="18950.400000000001"/>
    <s v="Revenue to Appropriations"/>
    <s v="5/4/2026"/>
    <m/>
    <s v="6726918"/>
    <s v="E008380"/>
  </r>
  <r>
    <s v="RVAPPR5426"/>
    <s v="100"/>
    <x v="2"/>
    <s v="000"/>
    <x v="4"/>
    <s v="601"/>
    <s v="0000"/>
    <s v="000"/>
    <s v="00"/>
    <s v="5/4/2026"/>
    <n v="0"/>
    <n v="20160"/>
    <n v="-20160"/>
    <s v="Revenue to Appropriations"/>
    <s v="5/4/2026"/>
    <m/>
    <s v="6726918"/>
    <s v="E008380"/>
  </r>
  <r>
    <s v="RVAPPR5426"/>
    <s v="100"/>
    <x v="2"/>
    <s v="000"/>
    <x v="10"/>
    <s v="601"/>
    <s v="0000"/>
    <s v="000"/>
    <s v="00"/>
    <s v="5/4/2026"/>
    <n v="0"/>
    <n v="4850"/>
    <n v="-4850"/>
    <s v="Revenue to Appropriations"/>
    <s v="5/4/2026"/>
    <m/>
    <s v="6726918"/>
    <s v="E008380"/>
  </r>
</pivotCacheRecords>
</file>

<file path=xl/pivotCache/pivotCacheRecords7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640">
  <r>
    <s v="BU066028"/>
    <s v="100"/>
    <x v="0"/>
    <s v="510"/>
    <s v="0301"/>
    <x v="0"/>
    <s v="0000"/>
    <s v="000"/>
    <s v="00"/>
    <s v="5/5/2026"/>
    <n v="0"/>
    <n v="317.2"/>
    <n v="-317.2"/>
    <s v="Clinic purchase"/>
    <s v="5/5/2026"/>
    <m/>
    <s v="6730319"/>
    <s v="BSI"/>
  </r>
  <r>
    <s v="BU066028"/>
    <s v="100"/>
    <x v="1"/>
    <s v="510"/>
    <s v="0301"/>
    <x v="0"/>
    <s v="0000"/>
    <s v="000"/>
    <s v="00"/>
    <s v="5/5/2026"/>
    <n v="317.2"/>
    <n v="0"/>
    <n v="317.2"/>
    <s v="Clinic purchase"/>
    <s v="5/5/2026"/>
    <m/>
    <s v="6730319"/>
    <s v="BSI"/>
  </r>
  <r>
    <s v="BU066084"/>
    <s v="100"/>
    <x v="2"/>
    <s v="510"/>
    <s v="0181"/>
    <x v="0"/>
    <s v="0000"/>
    <s v="000"/>
    <s v="00"/>
    <s v="5/1/2026"/>
    <n v="0"/>
    <n v="63.22"/>
    <n v="-63.22"/>
    <s v="Clearing Negatives"/>
    <s v="5/1/2026"/>
    <m/>
    <s v="6722862"/>
    <s v="BSI"/>
  </r>
  <r>
    <s v="BU066084"/>
    <s v="100"/>
    <x v="2"/>
    <s v="519"/>
    <s v="0181"/>
    <x v="0"/>
    <s v="0000"/>
    <s v="000"/>
    <s v="00"/>
    <s v="5/1/2026"/>
    <n v="63.22"/>
    <n v="0"/>
    <n v="63.22"/>
    <s v="Clearing Negatives"/>
    <s v="5/1/2026"/>
    <m/>
    <s v="6722862"/>
    <s v="BSI"/>
  </r>
  <r>
    <s v="BU066093"/>
    <s v="100"/>
    <x v="1"/>
    <s v="510"/>
    <s v="0032"/>
    <x v="0"/>
    <s v="0000"/>
    <s v="000"/>
    <s v="00"/>
    <s v="5/11/2026"/>
    <n v="0"/>
    <n v="89"/>
    <n v="-89"/>
    <s v="Otoscope"/>
    <s v="5/11/2026"/>
    <m/>
    <s v="6741572"/>
    <s v="BSI"/>
  </r>
  <r>
    <s v="BU066093"/>
    <s v="100"/>
    <x v="1"/>
    <s v="642"/>
    <s v="0032"/>
    <x v="0"/>
    <s v="0000"/>
    <s v="000"/>
    <s v="00"/>
    <s v="5/11/2026"/>
    <n v="89"/>
    <n v="0"/>
    <n v="89"/>
    <s v="Otoscope"/>
    <s v="5/11/2026"/>
    <m/>
    <s v="6741572"/>
    <s v="BSI"/>
  </r>
  <r>
    <s v="BU066094"/>
    <s v="100"/>
    <x v="3"/>
    <s v="369"/>
    <s v="0261"/>
    <x v="1"/>
    <s v="0000"/>
    <s v="000"/>
    <s v="00"/>
    <s v="5/1/2026"/>
    <n v="400"/>
    <n v="0"/>
    <n v="400"/>
    <s v="Funds to cover PO"/>
    <s v="5/1/2026"/>
    <m/>
    <s v="6721938"/>
    <s v="BSI"/>
  </r>
  <r>
    <s v="BU066094"/>
    <s v="100"/>
    <x v="3"/>
    <s v="510"/>
    <s v="0261"/>
    <x v="1"/>
    <s v="0000"/>
    <s v="000"/>
    <s v="00"/>
    <s v="5/1/2026"/>
    <n v="0"/>
    <n v="400"/>
    <n v="-400"/>
    <s v="Funds to cover PO"/>
    <s v="5/1/2026"/>
    <m/>
    <s v="6721938"/>
    <s v="BSI"/>
  </r>
  <r>
    <s v="BU066095"/>
    <s v="100"/>
    <x v="4"/>
    <s v="510"/>
    <s v="0171"/>
    <x v="2"/>
    <s v="0000"/>
    <s v="000"/>
    <s v="00"/>
    <s v="5/1/2026"/>
    <n v="0"/>
    <n v="160"/>
    <n v="-160"/>
    <s v="Purchase transfer"/>
    <s v="5/1/2026"/>
    <m/>
    <s v="6721941"/>
    <s v="BSI"/>
  </r>
  <r>
    <s v="BU066095"/>
    <s v="100"/>
    <x v="4"/>
    <s v="649"/>
    <s v="0171"/>
    <x v="2"/>
    <s v="0000"/>
    <s v="000"/>
    <s v="00"/>
    <s v="5/1/2026"/>
    <n v="0"/>
    <n v="1000"/>
    <n v="-1000"/>
    <s v="Purchase transfer"/>
    <s v="5/1/2026"/>
    <m/>
    <s v="6721941"/>
    <s v="BSI"/>
  </r>
  <r>
    <s v="BU066095"/>
    <s v="100"/>
    <x v="4"/>
    <s v="642"/>
    <s v="0171"/>
    <x v="2"/>
    <s v="0000"/>
    <s v="000"/>
    <s v="00"/>
    <s v="5/1/2026"/>
    <n v="1000"/>
    <n v="0"/>
    <n v="1000"/>
    <s v="Purchase transfer"/>
    <s v="5/1/2026"/>
    <m/>
    <s v="6721941"/>
    <s v="BSI"/>
  </r>
  <r>
    <s v="BU066095"/>
    <s v="100"/>
    <x v="4"/>
    <s v="642"/>
    <s v="0171"/>
    <x v="2"/>
    <s v="0000"/>
    <s v="000"/>
    <s v="00"/>
    <s v="5/1/2026"/>
    <n v="160"/>
    <n v="0"/>
    <n v="160"/>
    <s v="Purchase transfer"/>
    <s v="5/1/2026"/>
    <m/>
    <s v="6721941"/>
    <s v="BSI"/>
  </r>
  <r>
    <s v="BU066096"/>
    <s v="100"/>
    <x v="5"/>
    <s v="510"/>
    <s v="9780"/>
    <x v="0"/>
    <s v="0000"/>
    <s v="000"/>
    <s v="00"/>
    <s v="5/1/2026"/>
    <n v="0"/>
    <n v="1000"/>
    <n v="-1000"/>
    <s v="transfer"/>
    <s v="5/1/2026"/>
    <m/>
    <s v="6721937"/>
    <s v="BSI"/>
  </r>
  <r>
    <s v="BU066096"/>
    <s v="100"/>
    <x v="5"/>
    <s v="420"/>
    <s v="9780"/>
    <x v="0"/>
    <s v="0000"/>
    <s v="000"/>
    <s v="00"/>
    <s v="5/1/2026"/>
    <n v="1000"/>
    <n v="0"/>
    <n v="1000"/>
    <s v="transfer"/>
    <s v="5/1/2026"/>
    <m/>
    <s v="6721937"/>
    <s v="BSI"/>
  </r>
  <r>
    <s v="BU066100"/>
    <s v="100"/>
    <x v="4"/>
    <s v="100"/>
    <s v="9703"/>
    <x v="3"/>
    <s v="0000"/>
    <s v="000"/>
    <s v="00"/>
    <s v="5/1/2026"/>
    <n v="0"/>
    <n v="282"/>
    <n v="-282"/>
    <s v="Cost Center Adjustment"/>
    <s v="5/1/2026"/>
    <m/>
    <s v="6722988"/>
    <s v="BSI"/>
  </r>
  <r>
    <s v="BU066100"/>
    <s v="100"/>
    <x v="4"/>
    <s v="390"/>
    <s v="0201"/>
    <x v="3"/>
    <s v="0000"/>
    <s v="000"/>
    <s v="00"/>
    <s v="5/1/2026"/>
    <n v="282"/>
    <n v="0"/>
    <n v="282"/>
    <s v="Cost Center Adjustment"/>
    <s v="5/1/2026"/>
    <m/>
    <s v="6722988"/>
    <s v="BSI"/>
  </r>
  <r>
    <s v="BU066101"/>
    <s v="100"/>
    <x v="6"/>
    <s v="510"/>
    <s v="0091"/>
    <x v="0"/>
    <s v="0000"/>
    <s v="000"/>
    <s v="00"/>
    <s v="5/1/2026"/>
    <n v="132.27000000000001"/>
    <n v="0"/>
    <n v="132.27000000000001"/>
    <s v="Move to maintenance"/>
    <s v="5/1/2026"/>
    <m/>
    <s v="6722990"/>
    <s v="BSI"/>
  </r>
  <r>
    <s v="BU066101"/>
    <s v="100"/>
    <x v="1"/>
    <s v="510"/>
    <s v="0091"/>
    <x v="0"/>
    <s v="0000"/>
    <s v="000"/>
    <s v="00"/>
    <s v="5/1/2026"/>
    <n v="0"/>
    <n v="132.27000000000001"/>
    <n v="-132.27000000000001"/>
    <s v="Move to maintenance"/>
    <s v="5/1/2026"/>
    <m/>
    <s v="6722990"/>
    <s v="BSI"/>
  </r>
  <r>
    <s v="BU066102"/>
    <s v="100"/>
    <x v="6"/>
    <s v="510"/>
    <s v="0091"/>
    <x v="0"/>
    <s v="0000"/>
    <s v="000"/>
    <s v="00"/>
    <s v="5/1/2026"/>
    <n v="6"/>
    <n v="0"/>
    <n v="6"/>
    <s v="Move to maintenance"/>
    <s v="5/1/2026"/>
    <m/>
    <s v="6723010"/>
    <s v="BSI"/>
  </r>
  <r>
    <s v="BU066102"/>
    <s v="100"/>
    <x v="6"/>
    <s v="510"/>
    <s v="0091"/>
    <x v="0"/>
    <s v="0000"/>
    <s v="000"/>
    <s v="00"/>
    <s v="5/1/2026"/>
    <n v="482"/>
    <n v="0"/>
    <n v="482"/>
    <s v="Move to maintenance"/>
    <s v="5/1/2026"/>
    <m/>
    <s v="6723010"/>
    <s v="BSI"/>
  </r>
  <r>
    <s v="BU066102"/>
    <s v="100"/>
    <x v="0"/>
    <s v="350"/>
    <s v="0091"/>
    <x v="0"/>
    <s v="0000"/>
    <s v="000"/>
    <s v="00"/>
    <s v="5/1/2026"/>
    <n v="0"/>
    <n v="482"/>
    <n v="-482"/>
    <s v="Move to maintenance"/>
    <s v="5/1/2026"/>
    <m/>
    <s v="6723010"/>
    <s v="BSI"/>
  </r>
  <r>
    <s v="BU066102"/>
    <s v="100"/>
    <x v="0"/>
    <s v="330"/>
    <s v="0091"/>
    <x v="0"/>
    <s v="0000"/>
    <s v="000"/>
    <s v="00"/>
    <s v="5/1/2026"/>
    <n v="0"/>
    <n v="6"/>
    <n v="-6"/>
    <s v="Move to maintenance"/>
    <s v="5/1/2026"/>
    <m/>
    <s v="6723010"/>
    <s v="BSI"/>
  </r>
  <r>
    <s v="BU066105"/>
    <s v="100"/>
    <x v="0"/>
    <s v="510"/>
    <s v="0571"/>
    <x v="0"/>
    <s v="0000"/>
    <s v="000"/>
    <s v="00"/>
    <s v="5/4/2026"/>
    <n v="0"/>
    <n v="25.77"/>
    <n v="-25.77"/>
    <s v="monitor stands"/>
    <s v="5/4/2026"/>
    <m/>
    <s v="6725035"/>
    <s v="BSI"/>
  </r>
  <r>
    <s v="BU066105"/>
    <s v="100"/>
    <x v="0"/>
    <s v="519"/>
    <s v="0571"/>
    <x v="0"/>
    <s v="0000"/>
    <s v="000"/>
    <s v="00"/>
    <s v="5/4/2026"/>
    <n v="25.77"/>
    <n v="0"/>
    <n v="25.77"/>
    <s v="monitor stands"/>
    <s v="5/4/2026"/>
    <m/>
    <s v="6725035"/>
    <s v="BSI"/>
  </r>
  <r>
    <s v="BU066106"/>
    <s v="100"/>
    <x v="6"/>
    <s v="510"/>
    <s v="0321"/>
    <x v="0"/>
    <s v="0000"/>
    <s v="000"/>
    <s v="00"/>
    <s v="5/4/2026"/>
    <n v="1784.49"/>
    <n v="0"/>
    <n v="1784.49"/>
    <s v="april pcard purchases"/>
    <s v="5/4/2026"/>
    <m/>
    <s v="6725596"/>
    <s v="BSI"/>
  </r>
  <r>
    <s v="BU066106"/>
    <s v="100"/>
    <x v="6"/>
    <s v="350"/>
    <s v="0321"/>
    <x v="0"/>
    <s v="0000"/>
    <s v="000"/>
    <s v="00"/>
    <s v="5/4/2026"/>
    <n v="0"/>
    <n v="2779.5"/>
    <n v="-2779.5"/>
    <s v="april pcard purchases"/>
    <s v="5/4/2026"/>
    <m/>
    <s v="6725596"/>
    <s v="BSI"/>
  </r>
  <r>
    <s v="BU066106"/>
    <s v="100"/>
    <x v="4"/>
    <s v="330"/>
    <s v="0321"/>
    <x v="4"/>
    <s v="0000"/>
    <s v="000"/>
    <s v="00"/>
    <s v="5/4/2026"/>
    <n v="0"/>
    <n v="378.52"/>
    <n v="-378.52"/>
    <s v="april pcard purchases"/>
    <s v="5/4/2026"/>
    <m/>
    <s v="6725596"/>
    <s v="BSI"/>
  </r>
  <r>
    <s v="BU066106"/>
    <s v="100"/>
    <x v="4"/>
    <s v="510"/>
    <s v="0321"/>
    <x v="4"/>
    <s v="0000"/>
    <s v="000"/>
    <s v="00"/>
    <s v="5/4/2026"/>
    <n v="0"/>
    <n v="233.65"/>
    <n v="-233.65"/>
    <s v="april pcard purchases"/>
    <s v="5/4/2026"/>
    <m/>
    <s v="6725596"/>
    <s v="BSI"/>
  </r>
  <r>
    <s v="BU066106"/>
    <s v="100"/>
    <x v="6"/>
    <s v="390"/>
    <s v="0321"/>
    <x v="0"/>
    <s v="0000"/>
    <s v="000"/>
    <s v="00"/>
    <s v="5/4/2026"/>
    <n v="995.01"/>
    <n v="0"/>
    <n v="995.01"/>
    <s v="april pcard purchases"/>
    <s v="5/4/2026"/>
    <m/>
    <s v="6725596"/>
    <s v="BSI"/>
  </r>
  <r>
    <s v="BU066106"/>
    <s v="100"/>
    <x v="2"/>
    <s v="730"/>
    <s v="0321"/>
    <x v="0"/>
    <s v="0000"/>
    <s v="000"/>
    <s v="00"/>
    <s v="5/4/2026"/>
    <n v="0"/>
    <n v="425"/>
    <n v="-425"/>
    <s v="april pcard purchases"/>
    <s v="5/4/2026"/>
    <m/>
    <s v="6725596"/>
    <s v="BSI"/>
  </r>
  <r>
    <s v="BU066106"/>
    <s v="100"/>
    <x v="2"/>
    <s v="369"/>
    <s v="0321"/>
    <x v="0"/>
    <s v="0000"/>
    <s v="000"/>
    <s v="00"/>
    <s v="5/4/2026"/>
    <n v="0"/>
    <n v="209.03"/>
    <n v="-209.03"/>
    <s v="april pcard purchases"/>
    <s v="5/4/2026"/>
    <m/>
    <s v="6725596"/>
    <s v="BSI"/>
  </r>
  <r>
    <s v="BU066106"/>
    <s v="100"/>
    <x v="2"/>
    <s v="610"/>
    <s v="0321"/>
    <x v="0"/>
    <s v="0000"/>
    <s v="000"/>
    <s v="00"/>
    <s v="5/4/2026"/>
    <n v="634.03"/>
    <n v="0"/>
    <n v="634.03"/>
    <s v="april pcard purchases"/>
    <s v="5/4/2026"/>
    <m/>
    <s v="6725596"/>
    <s v="BSI"/>
  </r>
  <r>
    <s v="BU066106"/>
    <s v="100"/>
    <x v="4"/>
    <s v="750"/>
    <s v="0321"/>
    <x v="4"/>
    <s v="0000"/>
    <s v="000"/>
    <s v="00"/>
    <s v="5/4/2026"/>
    <n v="612.16999999999996"/>
    <n v="0"/>
    <n v="612.16999999999996"/>
    <s v="april pcard purchases"/>
    <s v="5/4/2026"/>
    <m/>
    <s v="6725596"/>
    <s v="BSI"/>
  </r>
  <r>
    <s v="BU066110"/>
    <s v="100"/>
    <x v="0"/>
    <s v="350"/>
    <s v="0552"/>
    <x v="0"/>
    <s v="0000"/>
    <s v="000"/>
    <s v="00"/>
    <s v="5/4/2026"/>
    <n v="0"/>
    <n v="1575"/>
    <n v="-1575"/>
    <s v="Clean up"/>
    <s v="5/4/2026"/>
    <m/>
    <s v="6726097"/>
    <s v="BSI"/>
  </r>
  <r>
    <s v="BU066110"/>
    <s v="100"/>
    <x v="2"/>
    <s v="510"/>
    <s v="0552"/>
    <x v="0"/>
    <s v="0000"/>
    <s v="000"/>
    <s v="00"/>
    <s v="5/4/2026"/>
    <n v="0"/>
    <n v="586.79"/>
    <n v="-586.79"/>
    <s v="Clean up"/>
    <s v="5/4/2026"/>
    <m/>
    <s v="6726097"/>
    <s v="BSI"/>
  </r>
  <r>
    <s v="BU066110"/>
    <s v="100"/>
    <x v="2"/>
    <s v="610"/>
    <s v="0552"/>
    <x v="0"/>
    <s v="0000"/>
    <s v="000"/>
    <s v="00"/>
    <s v="5/4/2026"/>
    <n v="586.79"/>
    <n v="0"/>
    <n v="586.79"/>
    <s v="Clean up"/>
    <s v="5/4/2026"/>
    <m/>
    <s v="6726097"/>
    <s v="BSI"/>
  </r>
  <r>
    <s v="BU066110"/>
    <s v="100"/>
    <x v="2"/>
    <s v="610"/>
    <s v="0552"/>
    <x v="0"/>
    <s v="0000"/>
    <s v="000"/>
    <s v="00"/>
    <s v="5/4/2026"/>
    <n v="1575"/>
    <n v="0"/>
    <n v="1575"/>
    <s v="Clean up"/>
    <s v="5/4/2026"/>
    <m/>
    <s v="6726097"/>
    <s v="BSI"/>
  </r>
  <r>
    <s v="BU066111"/>
    <s v="100"/>
    <x v="1"/>
    <s v="330"/>
    <s v="9610"/>
    <x v="0"/>
    <s v="0000"/>
    <s v="000"/>
    <s v="00"/>
    <s v="5/4/2026"/>
    <n v="400"/>
    <n v="0"/>
    <n v="400"/>
    <s v="Move funds from 390"/>
    <s v="5/4/2026"/>
    <m/>
    <s v="6726251"/>
    <s v="BSI"/>
  </r>
  <r>
    <s v="BU066111"/>
    <s v="100"/>
    <x v="1"/>
    <s v="390"/>
    <s v="9610"/>
    <x v="0"/>
    <s v="0000"/>
    <s v="000"/>
    <s v="00"/>
    <s v="5/4/2026"/>
    <n v="0"/>
    <n v="400"/>
    <n v="-400"/>
    <s v="Move funds to 330"/>
    <s v="5/4/2026"/>
    <m/>
    <s v="6726251"/>
    <s v="BSI"/>
  </r>
  <r>
    <s v="BU066112"/>
    <s v="100"/>
    <x v="6"/>
    <s v="350"/>
    <s v="0161"/>
    <x v="0"/>
    <s v="0000"/>
    <s v="000"/>
    <s v="00"/>
    <s v="5/4/2026"/>
    <n v="0"/>
    <n v="350"/>
    <n v="-350"/>
    <s v="Maintenance May 2026"/>
    <s v="5/4/2026"/>
    <m/>
    <s v="6726317"/>
    <s v="BSI"/>
  </r>
  <r>
    <s v="BU066112"/>
    <s v="100"/>
    <x v="6"/>
    <s v="350"/>
    <s v="0161"/>
    <x v="0"/>
    <s v="0000"/>
    <s v="000"/>
    <s v="00"/>
    <s v="5/4/2026"/>
    <n v="0"/>
    <n v="5000"/>
    <n v="-5000"/>
    <s v="Maintenance May 2026"/>
    <s v="5/4/2026"/>
    <m/>
    <s v="6726317"/>
    <s v="BSI"/>
  </r>
  <r>
    <s v="BU066112"/>
    <s v="100"/>
    <x v="6"/>
    <s v="350"/>
    <s v="0161"/>
    <x v="0"/>
    <s v="0000"/>
    <s v="000"/>
    <s v="00"/>
    <s v="5/4/2026"/>
    <n v="0"/>
    <n v="1880.61"/>
    <n v="-1880.61"/>
    <s v="Maintenance May 2026"/>
    <s v="5/4/2026"/>
    <m/>
    <s v="6726317"/>
    <s v="BSI"/>
  </r>
  <r>
    <s v="BU066112"/>
    <s v="100"/>
    <x v="6"/>
    <s v="510"/>
    <s v="0161"/>
    <x v="0"/>
    <s v="0000"/>
    <s v="000"/>
    <s v="00"/>
    <s v="5/4/2026"/>
    <n v="5000"/>
    <n v="0"/>
    <n v="5000"/>
    <s v="Maintenance May 2026"/>
    <s v="5/4/2026"/>
    <m/>
    <s v="6726317"/>
    <s v="BSI"/>
  </r>
  <r>
    <s v="BU066112"/>
    <s v="100"/>
    <x v="6"/>
    <s v="642"/>
    <s v="0161"/>
    <x v="0"/>
    <s v="0000"/>
    <s v="000"/>
    <s v="00"/>
    <s v="5/4/2026"/>
    <n v="1880.61"/>
    <n v="0"/>
    <n v="1880.61"/>
    <s v="Maintenance May 2026"/>
    <s v="5/4/2026"/>
    <m/>
    <s v="6726317"/>
    <s v="BSI"/>
  </r>
  <r>
    <s v="BU066112"/>
    <s v="100"/>
    <x v="6"/>
    <s v="450"/>
    <s v="0161"/>
    <x v="0"/>
    <s v="0000"/>
    <s v="000"/>
    <s v="00"/>
    <s v="5/4/2026"/>
    <n v="350"/>
    <n v="0"/>
    <n v="350"/>
    <s v="Maintenance May 2026"/>
    <s v="5/4/2026"/>
    <m/>
    <s v="6726317"/>
    <s v="BSI"/>
  </r>
  <r>
    <s v="BU066113"/>
    <s v="100"/>
    <x v="3"/>
    <s v="510"/>
    <s v="0091"/>
    <x v="1"/>
    <s v="0000"/>
    <s v="000"/>
    <s v="00"/>
    <s v="5/4/2026"/>
    <n v="0"/>
    <n v="508.9"/>
    <n v="-508.9"/>
    <s v="Transfer for printer"/>
    <s v="5/4/2026"/>
    <m/>
    <s v="6726321"/>
    <s v="BSI"/>
  </r>
  <r>
    <s v="BU066113"/>
    <s v="100"/>
    <x v="3"/>
    <s v="644"/>
    <s v="0091"/>
    <x v="1"/>
    <s v="0000"/>
    <s v="000"/>
    <s v="00"/>
    <s v="5/4/2026"/>
    <n v="508.9"/>
    <n v="0"/>
    <n v="508.9"/>
    <s v="Transfer for printer"/>
    <s v="5/4/2026"/>
    <m/>
    <s v="6726321"/>
    <s v="BSI"/>
  </r>
  <r>
    <s v="BU066114"/>
    <s v="100"/>
    <x v="2"/>
    <s v="510"/>
    <s v="0361"/>
    <x v="0"/>
    <s v="0000"/>
    <s v="000"/>
    <s v="00"/>
    <s v="5/4/2026"/>
    <n v="0"/>
    <n v="1445.08"/>
    <n v="-1445.08"/>
    <s v="library books"/>
    <s v="5/4/2026"/>
    <m/>
    <s v="6726312"/>
    <s v="BSI"/>
  </r>
  <r>
    <s v="BU066114"/>
    <s v="100"/>
    <x v="2"/>
    <s v="610"/>
    <s v="0361"/>
    <x v="0"/>
    <s v="0000"/>
    <s v="000"/>
    <s v="00"/>
    <s v="5/4/2026"/>
    <n v="1445.08"/>
    <n v="0"/>
    <n v="1445.08"/>
    <s v="library books"/>
    <s v="5/4/2026"/>
    <m/>
    <s v="6726312"/>
    <s v="BSI"/>
  </r>
  <r>
    <s v="BU066115"/>
    <s v="100"/>
    <x v="7"/>
    <s v="510"/>
    <s v="0181"/>
    <x v="0"/>
    <s v="0000"/>
    <s v="000"/>
    <s v="00"/>
    <s v="5/4/2026"/>
    <n v="0"/>
    <n v="2350"/>
    <n v="-2350"/>
    <s v="Filter Replacement"/>
    <s v="5/4/2026"/>
    <m/>
    <s v="6726795"/>
    <s v="BSI"/>
  </r>
  <r>
    <s v="BU066115"/>
    <s v="100"/>
    <x v="7"/>
    <s v="350"/>
    <s v="0181"/>
    <x v="0"/>
    <s v="0000"/>
    <s v="000"/>
    <s v="00"/>
    <s v="5/4/2026"/>
    <n v="2350"/>
    <n v="0"/>
    <n v="2350"/>
    <s v="Filter Replacement"/>
    <s v="5/4/2026"/>
    <m/>
    <s v="6726795"/>
    <s v="BSI"/>
  </r>
  <r>
    <s v="BU066116"/>
    <s v="100"/>
    <x v="8"/>
    <s v="390"/>
    <s v="0181"/>
    <x v="5"/>
    <s v="0000"/>
    <s v="000"/>
    <s v="00"/>
    <s v="5/4/2026"/>
    <n v="871.5"/>
    <n v="0"/>
    <n v="871.5"/>
    <s v="P-Card Transactions"/>
    <s v="5/4/2026"/>
    <m/>
    <s v="6726794"/>
    <s v="BSI"/>
  </r>
  <r>
    <s v="BU066116"/>
    <s v="100"/>
    <x v="8"/>
    <s v="330"/>
    <s v="0181"/>
    <x v="5"/>
    <s v="0000"/>
    <s v="000"/>
    <s v="00"/>
    <s v="5/4/2026"/>
    <n v="0"/>
    <n v="2135.36"/>
    <n v="-2135.36"/>
    <s v="P-Card Transactions"/>
    <s v="5/4/2026"/>
    <m/>
    <s v="6726794"/>
    <s v="BSI"/>
  </r>
  <r>
    <s v="BU066116"/>
    <s v="100"/>
    <x v="8"/>
    <s v="730"/>
    <s v="0181"/>
    <x v="5"/>
    <s v="0000"/>
    <s v="000"/>
    <s v="00"/>
    <s v="5/4/2026"/>
    <n v="300"/>
    <n v="0"/>
    <n v="300"/>
    <s v="P-Card Transactions"/>
    <s v="5/4/2026"/>
    <m/>
    <s v="6726794"/>
    <s v="BSI"/>
  </r>
  <r>
    <s v="BU066116"/>
    <s v="100"/>
    <x v="8"/>
    <s v="510"/>
    <s v="0181"/>
    <x v="5"/>
    <s v="0000"/>
    <s v="000"/>
    <s v="00"/>
    <s v="5/4/2026"/>
    <n v="963.86"/>
    <n v="0"/>
    <n v="963.86"/>
    <s v="P-Card Transactions"/>
    <s v="5/4/2026"/>
    <m/>
    <s v="6726794"/>
    <s v="BSI"/>
  </r>
  <r>
    <s v="BU066117"/>
    <s v="100"/>
    <x v="6"/>
    <s v="200"/>
    <s v="0181"/>
    <x v="5"/>
    <s v="0000"/>
    <s v="000"/>
    <s v="00"/>
    <s v="5/4/2026"/>
    <n v="253.57"/>
    <n v="0"/>
    <n v="253.57"/>
    <s v="Clearing Negatives"/>
    <s v="5/4/2026"/>
    <m/>
    <s v="6726797"/>
    <s v="BSI"/>
  </r>
  <r>
    <s v="BU066117"/>
    <s v="100"/>
    <x v="6"/>
    <s v="510"/>
    <s v="0181"/>
    <x v="5"/>
    <s v="0000"/>
    <s v="000"/>
    <s v="00"/>
    <s v="5/4/2026"/>
    <n v="0"/>
    <n v="670.39"/>
    <n v="-670.39"/>
    <s v="Clearing Negatives"/>
    <s v="5/4/2026"/>
    <m/>
    <s v="6726797"/>
    <s v="BSI"/>
  </r>
  <r>
    <s v="BU066117"/>
    <s v="100"/>
    <x v="6"/>
    <s v="100"/>
    <s v="0181"/>
    <x v="5"/>
    <s v="0000"/>
    <s v="000"/>
    <s v="00"/>
    <s v="5/4/2026"/>
    <n v="416.82"/>
    <n v="0"/>
    <n v="416.82"/>
    <s v="Clearing Negatives"/>
    <s v="5/4/2026"/>
    <m/>
    <s v="6726797"/>
    <s v="BSI"/>
  </r>
  <r>
    <s v="BU066118"/>
    <s v="100"/>
    <x v="2"/>
    <s v="510"/>
    <s v="0493"/>
    <x v="0"/>
    <s v="0000"/>
    <s v="000"/>
    <s v="00"/>
    <s v="5/4/2026"/>
    <n v="0"/>
    <n v="300"/>
    <n v="-300"/>
    <s v="fund books"/>
    <s v="5/4/2026"/>
    <m/>
    <s v="6727082"/>
    <s v="BSI"/>
  </r>
  <r>
    <s v="BU066118"/>
    <s v="100"/>
    <x v="2"/>
    <s v="510"/>
    <s v="0493"/>
    <x v="0"/>
    <s v="0000"/>
    <s v="000"/>
    <s v="00"/>
    <s v="5/4/2026"/>
    <n v="0"/>
    <n v="300"/>
    <n v="-300"/>
    <s v="fund books"/>
    <s v="5/4/2026"/>
    <m/>
    <s v="6727066"/>
    <s v="E008380"/>
  </r>
  <r>
    <s v="BU066118"/>
    <s v="100"/>
    <x v="4"/>
    <s v="510"/>
    <s v="0493"/>
    <x v="6"/>
    <s v="0000"/>
    <s v="000"/>
    <s v="00"/>
    <s v="5/4/2026"/>
    <n v="0"/>
    <n v="1000"/>
    <n v="-1000"/>
    <s v="fund postage"/>
    <s v="5/4/2026"/>
    <m/>
    <s v="6727082"/>
    <s v="BSI"/>
  </r>
  <r>
    <s v="BU066118"/>
    <s v="100"/>
    <x v="4"/>
    <s v="510"/>
    <s v="0493"/>
    <x v="6"/>
    <s v="0000"/>
    <s v="000"/>
    <s v="00"/>
    <s v="5/4/2026"/>
    <n v="0"/>
    <n v="1000"/>
    <n v="-1000"/>
    <s v="fund postage"/>
    <s v="5/4/2026"/>
    <m/>
    <s v="6727066"/>
    <s v="E008380"/>
  </r>
  <r>
    <s v="BU066118"/>
    <s v="100"/>
    <x v="6"/>
    <s v="460"/>
    <s v="0493"/>
    <x v="0"/>
    <s v="0000"/>
    <s v="000"/>
    <s v="00"/>
    <s v="5/4/2026"/>
    <n v="100"/>
    <n v="0"/>
    <n v="100"/>
    <s v="fund diesel"/>
    <s v="5/4/2026"/>
    <m/>
    <s v="6727082"/>
    <s v="BSI"/>
  </r>
  <r>
    <s v="BU066118"/>
    <s v="100"/>
    <x v="0"/>
    <s v="510"/>
    <s v="0493"/>
    <x v="5"/>
    <s v="0000"/>
    <s v="000"/>
    <s v="00"/>
    <s v="5/4/2026"/>
    <n v="0"/>
    <n v="2000"/>
    <n v="-2000"/>
    <s v="fund repairs/maintenance"/>
    <s v="5/4/2026"/>
    <m/>
    <s v="6727082"/>
    <s v="BSI"/>
  </r>
  <r>
    <s v="BU066118"/>
    <s v="100"/>
    <x v="2"/>
    <s v="610"/>
    <s v="0493"/>
    <x v="0"/>
    <s v="0000"/>
    <s v="000"/>
    <s v="00"/>
    <s v="5/4/2026"/>
    <n v="300"/>
    <n v="0"/>
    <n v="300"/>
    <s v="fund books"/>
    <s v="5/4/2026"/>
    <m/>
    <s v="6727082"/>
    <s v="BSI"/>
  </r>
  <r>
    <s v="BU066118"/>
    <s v="100"/>
    <x v="2"/>
    <s v="610"/>
    <s v="0493"/>
    <x v="0"/>
    <s v="0000"/>
    <s v="000"/>
    <s v="00"/>
    <s v="5/4/2026"/>
    <n v="300"/>
    <n v="0"/>
    <n v="300"/>
    <s v="fund books"/>
    <s v="5/4/2026"/>
    <m/>
    <s v="6727066"/>
    <s v="E008380"/>
  </r>
  <r>
    <s v="BU066118"/>
    <s v="100"/>
    <x v="0"/>
    <s v="373"/>
    <s v="0493"/>
    <x v="6"/>
    <s v="0000"/>
    <s v="000"/>
    <s v="00"/>
    <s v="5/4/2026"/>
    <n v="1000"/>
    <n v="0"/>
    <n v="1000"/>
    <s v="fund postage"/>
    <s v="5/4/2026"/>
    <m/>
    <s v="6727082"/>
    <s v="BSI"/>
  </r>
  <r>
    <s v="BU066118"/>
    <s v="100"/>
    <x v="0"/>
    <s v="373"/>
    <s v="0493"/>
    <x v="6"/>
    <s v="0000"/>
    <s v="000"/>
    <s v="00"/>
    <s v="5/4/2026"/>
    <n v="1000"/>
    <n v="0"/>
    <n v="1000"/>
    <s v="fund postage"/>
    <s v="5/4/2026"/>
    <m/>
    <s v="6727066"/>
    <s v="E008380"/>
  </r>
  <r>
    <s v="BU066118"/>
    <s v="100"/>
    <x v="7"/>
    <s v="350"/>
    <s v="0493"/>
    <x v="5"/>
    <s v="0000"/>
    <s v="000"/>
    <s v="00"/>
    <s v="5/4/2026"/>
    <n v="2000"/>
    <n v="0"/>
    <n v="2000"/>
    <s v="fund repairs/maintenance"/>
    <s v="5/4/2026"/>
    <m/>
    <s v="6727082"/>
    <s v="BSI"/>
  </r>
  <r>
    <s v="BU066118"/>
    <s v="100"/>
    <x v="7"/>
    <s v="350"/>
    <s v="0493"/>
    <x v="5"/>
    <s v="0000"/>
    <s v="000"/>
    <s v="00"/>
    <s v="5/4/2026"/>
    <n v="2000"/>
    <n v="0"/>
    <n v="2000"/>
    <s v="fund repairs/maintenance"/>
    <s v="5/4/2026"/>
    <m/>
    <s v="6727066"/>
    <s v="E008380"/>
  </r>
  <r>
    <s v="BU066118"/>
    <s v="100"/>
    <x v="7"/>
    <s v="350"/>
    <s v="0493"/>
    <x v="0"/>
    <s v="0000"/>
    <s v="000"/>
    <s v="00"/>
    <s v="5/4/2026"/>
    <n v="750"/>
    <n v="0"/>
    <n v="750"/>
    <s v="fund repairs/maintenance"/>
    <s v="5/4/2026"/>
    <m/>
    <s v="6727082"/>
    <s v="BSI"/>
  </r>
  <r>
    <s v="BU066118"/>
    <s v="100"/>
    <x v="7"/>
    <s v="350"/>
    <s v="0493"/>
    <x v="0"/>
    <s v="0000"/>
    <s v="000"/>
    <s v="00"/>
    <s v="5/4/2026"/>
    <n v="750"/>
    <n v="0"/>
    <n v="750"/>
    <s v="fund repairs/maintenance"/>
    <s v="5/4/2026"/>
    <m/>
    <s v="6727066"/>
    <s v="E008380"/>
  </r>
  <r>
    <s v="BU066118"/>
    <s v="100"/>
    <x v="6"/>
    <s v="510"/>
    <s v="0493"/>
    <x v="0"/>
    <s v="0000"/>
    <s v="000"/>
    <s v="00"/>
    <s v="5/4/2026"/>
    <n v="0"/>
    <n v="100"/>
    <n v="-100"/>
    <s v="fund diesel"/>
    <s v="5/4/2026"/>
    <m/>
    <s v="6727082"/>
    <s v="BSI"/>
  </r>
  <r>
    <s v="BU066118"/>
    <s v="100"/>
    <x v="6"/>
    <s v="510"/>
    <s v="0493"/>
    <x v="0"/>
    <s v="0000"/>
    <s v="000"/>
    <s v="00"/>
    <s v="5/4/2026"/>
    <n v="0"/>
    <n v="100"/>
    <n v="-100"/>
    <s v="fund diesel"/>
    <s v="5/4/2026"/>
    <m/>
    <s v="6727066"/>
    <s v="E008380"/>
  </r>
  <r>
    <s v="BU066118"/>
    <s v="100"/>
    <x v="0"/>
    <s v="390"/>
    <s v="0493"/>
    <x v="0"/>
    <s v="0000"/>
    <s v="000"/>
    <s v="00"/>
    <s v="5/4/2026"/>
    <n v="500"/>
    <n v="0"/>
    <n v="500"/>
    <s v="fund other purchased svc"/>
    <s v="5/4/2026"/>
    <m/>
    <s v="6727082"/>
    <s v="BSI"/>
  </r>
  <r>
    <s v="BU066118"/>
    <s v="100"/>
    <x v="0"/>
    <s v="390"/>
    <s v="0493"/>
    <x v="0"/>
    <s v="0000"/>
    <s v="000"/>
    <s v="00"/>
    <s v="5/4/2026"/>
    <n v="500"/>
    <n v="0"/>
    <n v="500"/>
    <s v="fund other purchased svc"/>
    <s v="5/4/2026"/>
    <m/>
    <s v="6727066"/>
    <s v="E008380"/>
  </r>
  <r>
    <s v="BU066118"/>
    <s v="100"/>
    <x v="4"/>
    <s v="642"/>
    <s v="0493"/>
    <x v="0"/>
    <s v="0000"/>
    <s v="000"/>
    <s v="00"/>
    <s v="5/4/2026"/>
    <n v="0"/>
    <n v="100"/>
    <n v="-100"/>
    <s v="fund non cap computer hardware"/>
    <s v="5/4/2026"/>
    <m/>
    <s v="6727082"/>
    <s v="BSI"/>
  </r>
  <r>
    <s v="BU066118"/>
    <s v="100"/>
    <x v="4"/>
    <s v="642"/>
    <s v="0493"/>
    <x v="0"/>
    <s v="0000"/>
    <s v="000"/>
    <s v="00"/>
    <s v="5/4/2026"/>
    <n v="0"/>
    <n v="100"/>
    <n v="-100"/>
    <s v="fund non cap computer hardware"/>
    <s v="5/4/2026"/>
    <m/>
    <s v="6727066"/>
    <s v="E008380"/>
  </r>
  <r>
    <s v="BU066118"/>
    <s v="100"/>
    <x v="4"/>
    <s v="644"/>
    <s v="0493"/>
    <x v="0"/>
    <s v="0000"/>
    <s v="000"/>
    <s v="00"/>
    <s v="5/4/2026"/>
    <n v="100"/>
    <n v="0"/>
    <n v="100"/>
    <s v="fund non cap computer hardware"/>
    <s v="5/4/2026"/>
    <m/>
    <s v="6727082"/>
    <s v="BSI"/>
  </r>
  <r>
    <s v="BU066118"/>
    <s v="100"/>
    <x v="4"/>
    <s v="644"/>
    <s v="0493"/>
    <x v="0"/>
    <s v="0000"/>
    <s v="000"/>
    <s v="00"/>
    <s v="5/4/2026"/>
    <n v="100"/>
    <n v="0"/>
    <n v="100"/>
    <s v="fund non cap computer hardware"/>
    <s v="5/4/2026"/>
    <m/>
    <s v="6727066"/>
    <s v="E008380"/>
  </r>
  <r>
    <s v="BU066118"/>
    <s v="100"/>
    <x v="0"/>
    <s v="510"/>
    <s v="0493"/>
    <x v="5"/>
    <s v="0000"/>
    <s v="000"/>
    <s v="00"/>
    <s v="5/4/2026"/>
    <n v="0"/>
    <n v="2000"/>
    <n v="-2000"/>
    <s v="fund repairs/maintenance"/>
    <s v="5/4/2026"/>
    <m/>
    <s v="6727066"/>
    <s v="E008380"/>
  </r>
  <r>
    <s v="BU066118"/>
    <s v="100"/>
    <x v="0"/>
    <s v="510"/>
    <s v="0493"/>
    <x v="0"/>
    <s v="0000"/>
    <s v="000"/>
    <s v="00"/>
    <s v="5/4/2026"/>
    <n v="0"/>
    <n v="500"/>
    <n v="-500"/>
    <s v="fund other purchased svc"/>
    <s v="5/4/2026"/>
    <m/>
    <s v="6727082"/>
    <s v="BSI"/>
  </r>
  <r>
    <s v="BU066118"/>
    <s v="100"/>
    <x v="0"/>
    <s v="510"/>
    <s v="0493"/>
    <x v="0"/>
    <s v="0000"/>
    <s v="000"/>
    <s v="00"/>
    <s v="5/4/2026"/>
    <n v="0"/>
    <n v="500"/>
    <n v="-500"/>
    <s v="fund other purchased svc"/>
    <s v="5/4/2026"/>
    <m/>
    <s v="6727066"/>
    <s v="E008380"/>
  </r>
  <r>
    <s v="BU066118"/>
    <s v="100"/>
    <x v="7"/>
    <s v="510"/>
    <s v="0493"/>
    <x v="0"/>
    <s v="0000"/>
    <s v="000"/>
    <s v="00"/>
    <s v="5/4/2026"/>
    <n v="0"/>
    <n v="750"/>
    <n v="-750"/>
    <s v="fund repairs/maintenance"/>
    <s v="5/4/2026"/>
    <m/>
    <s v="6727082"/>
    <s v="BSI"/>
  </r>
  <r>
    <s v="BU066118"/>
    <s v="100"/>
    <x v="7"/>
    <s v="510"/>
    <s v="0493"/>
    <x v="0"/>
    <s v="0000"/>
    <s v="000"/>
    <s v="00"/>
    <s v="5/4/2026"/>
    <n v="0"/>
    <n v="750"/>
    <n v="-750"/>
    <s v="fund repairs/maintenance"/>
    <s v="5/4/2026"/>
    <m/>
    <s v="6727066"/>
    <s v="E008380"/>
  </r>
  <r>
    <s v="BU066118"/>
    <s v="100"/>
    <x v="6"/>
    <s v="460"/>
    <s v="0493"/>
    <x v="0"/>
    <s v="0000"/>
    <s v="000"/>
    <s v="00"/>
    <s v="5/4/2026"/>
    <n v="100"/>
    <n v="0"/>
    <n v="100"/>
    <s v="fund diesel"/>
    <s v="5/4/2026"/>
    <m/>
    <s v="6727066"/>
    <s v="E008380"/>
  </r>
  <r>
    <s v="BU066119"/>
    <s v="100"/>
    <x v="6"/>
    <s v="390"/>
    <s v="0401"/>
    <x v="0"/>
    <s v="0000"/>
    <s v="000"/>
    <s v="00"/>
    <s v="5/5/2026"/>
    <n v="0"/>
    <n v="622.94000000000005"/>
    <n v="-622.94000000000005"/>
    <s v="To cover purchases"/>
    <s v="5/5/2026"/>
    <m/>
    <s v="6727536"/>
    <s v="BSI"/>
  </r>
  <r>
    <s v="BU066119"/>
    <s v="100"/>
    <x v="6"/>
    <s v="420"/>
    <s v="0401"/>
    <x v="0"/>
    <s v="0000"/>
    <s v="000"/>
    <s v="00"/>
    <s v="5/5/2026"/>
    <n v="622.94000000000005"/>
    <n v="0"/>
    <n v="622.94000000000005"/>
    <s v="To cover purchases"/>
    <s v="5/5/2026"/>
    <m/>
    <s v="6727536"/>
    <s v="BSI"/>
  </r>
  <r>
    <s v="BU066120"/>
    <s v="100"/>
    <x v="6"/>
    <s v="510"/>
    <s v="0562"/>
    <x v="0"/>
    <s v="0000"/>
    <s v="000"/>
    <s v="00"/>
    <s v="5/5/2026"/>
    <n v="0"/>
    <n v="435"/>
    <n v="-435"/>
    <s v="lockable storage cabinet"/>
    <s v="5/5/2026"/>
    <m/>
    <s v="6727532"/>
    <s v="BSI"/>
  </r>
  <r>
    <s v="BU066120"/>
    <s v="100"/>
    <x v="6"/>
    <s v="642"/>
    <s v="0562"/>
    <x v="0"/>
    <s v="0000"/>
    <s v="000"/>
    <s v="00"/>
    <s v="5/5/2026"/>
    <n v="435"/>
    <n v="0"/>
    <n v="435"/>
    <s v="lockable storage cabinet"/>
    <s v="5/5/2026"/>
    <m/>
    <s v="6727532"/>
    <s v="BSI"/>
  </r>
  <r>
    <s v="BU066121"/>
    <s v="100"/>
    <x v="6"/>
    <s v="510"/>
    <s v="0562"/>
    <x v="0"/>
    <s v="0000"/>
    <s v="000"/>
    <s v="00"/>
    <s v="5/5/2026"/>
    <n v="0"/>
    <n v="150"/>
    <n v="-150"/>
    <s v="workbench"/>
    <s v="5/5/2026"/>
    <m/>
    <s v="6727535"/>
    <s v="BSI"/>
  </r>
  <r>
    <s v="BU066121"/>
    <s v="100"/>
    <x v="6"/>
    <s v="642"/>
    <s v="0562"/>
    <x v="0"/>
    <s v="0000"/>
    <s v="000"/>
    <s v="00"/>
    <s v="5/5/2026"/>
    <n v="150"/>
    <n v="0"/>
    <n v="150"/>
    <s v="workbench"/>
    <s v="5/5/2026"/>
    <m/>
    <s v="6727535"/>
    <s v="BSI"/>
  </r>
  <r>
    <s v="BU066122"/>
    <s v="100"/>
    <x v="2"/>
    <s v="510"/>
    <s v="0562"/>
    <x v="0"/>
    <s v="0000"/>
    <s v="000"/>
    <s v="00"/>
    <s v="5/5/2026"/>
    <n v="0"/>
    <n v="1000"/>
    <n v="-1000"/>
    <s v="library books"/>
    <s v="5/5/2026"/>
    <m/>
    <s v="6727537"/>
    <s v="BSI"/>
  </r>
  <r>
    <s v="BU066122"/>
    <s v="100"/>
    <x v="2"/>
    <s v="610"/>
    <s v="0562"/>
    <x v="0"/>
    <s v="0000"/>
    <s v="000"/>
    <s v="00"/>
    <s v="5/5/2026"/>
    <n v="1000"/>
    <n v="0"/>
    <n v="1000"/>
    <s v="library books"/>
    <s v="5/5/2026"/>
    <m/>
    <s v="6727537"/>
    <s v="BSI"/>
  </r>
  <r>
    <s v="BU066123"/>
    <s v="100"/>
    <x v="9"/>
    <s v="369"/>
    <s v="9751"/>
    <x v="0"/>
    <s v="0000"/>
    <s v="000"/>
    <s v="00"/>
    <s v="5/5/2026"/>
    <n v="6000"/>
    <n v="0"/>
    <n v="6000"/>
    <s v="Trans to 369"/>
    <s v="5/5/2026"/>
    <m/>
    <s v="6727587"/>
    <s v="BSI"/>
  </r>
  <r>
    <s v="BU066123"/>
    <s v="100"/>
    <x v="10"/>
    <s v="519"/>
    <s v="9751"/>
    <x v="0"/>
    <s v="0000"/>
    <s v="000"/>
    <s v="00"/>
    <s v="5/5/2026"/>
    <n v="0"/>
    <n v="6000"/>
    <n v="-6000"/>
    <s v="Trans to 369"/>
    <s v="5/5/2026"/>
    <m/>
    <s v="6727587"/>
    <s v="BSI"/>
  </r>
  <r>
    <s v="BU066124"/>
    <s v="100"/>
    <x v="10"/>
    <s v="519"/>
    <s v="9751"/>
    <x v="0"/>
    <s v="0000"/>
    <s v="000"/>
    <s v="00"/>
    <s v="5/5/2026"/>
    <n v="0"/>
    <n v="4000"/>
    <n v="-4000"/>
    <s v="Trans to 644"/>
    <s v="5/5/2026"/>
    <m/>
    <s v="6727950"/>
    <s v="BSI"/>
  </r>
  <r>
    <s v="BU066124"/>
    <s v="100"/>
    <x v="9"/>
    <s v="644"/>
    <s v="9751"/>
    <x v="0"/>
    <s v="0000"/>
    <s v="000"/>
    <s v="00"/>
    <s v="5/5/2026"/>
    <n v="4000"/>
    <n v="0"/>
    <n v="4000"/>
    <s v="Trans to 644"/>
    <s v="5/5/2026"/>
    <m/>
    <s v="6727950"/>
    <s v="BSI"/>
  </r>
  <r>
    <s v="BU066125"/>
    <s v="100"/>
    <x v="4"/>
    <s v="510"/>
    <s v="0361"/>
    <x v="5"/>
    <s v="0000"/>
    <s v="000"/>
    <s v="00"/>
    <s v="5/6/2026"/>
    <n v="0"/>
    <n v="124.21"/>
    <n v="-124.21"/>
    <s v="library books"/>
    <s v="5/6/2026"/>
    <m/>
    <s v="6732170"/>
    <s v="BSI"/>
  </r>
  <r>
    <s v="BU066125"/>
    <s v="100"/>
    <x v="2"/>
    <s v="510"/>
    <s v="0361"/>
    <x v="5"/>
    <s v="0000"/>
    <s v="000"/>
    <s v="00"/>
    <s v="5/6/2026"/>
    <n v="0"/>
    <n v="278.97000000000003"/>
    <n v="-278.97000000000003"/>
    <s v="library books"/>
    <s v="5/6/2026"/>
    <m/>
    <s v="6732170"/>
    <s v="BSI"/>
  </r>
  <r>
    <s v="BU066125"/>
    <s v="100"/>
    <x v="2"/>
    <s v="610"/>
    <s v="0361"/>
    <x v="5"/>
    <s v="0000"/>
    <s v="000"/>
    <s v="00"/>
    <s v="5/6/2026"/>
    <n v="2075"/>
    <n v="0"/>
    <n v="2075"/>
    <s v="library books"/>
    <s v="5/6/2026"/>
    <m/>
    <s v="6732170"/>
    <s v="BSI"/>
  </r>
  <r>
    <s v="BU066125"/>
    <s v="100"/>
    <x v="2"/>
    <s v="641"/>
    <s v="0361"/>
    <x v="5"/>
    <s v="0000"/>
    <s v="000"/>
    <s v="00"/>
    <s v="5/6/2026"/>
    <n v="0"/>
    <n v="1671.82"/>
    <n v="-1671.82"/>
    <s v="Library Book"/>
    <s v="5/6/2026"/>
    <m/>
    <s v="6732170"/>
    <s v="BSI"/>
  </r>
  <r>
    <s v="BU066126"/>
    <s v="100"/>
    <x v="11"/>
    <s v="330"/>
    <s v="0251"/>
    <x v="7"/>
    <s v="0000"/>
    <s v="000"/>
    <s v="00"/>
    <s v="5/5/2026"/>
    <n v="7500"/>
    <n v="0"/>
    <n v="7500"/>
    <s v="IB travel"/>
    <s v="5/5/2026"/>
    <m/>
    <s v="6727953"/>
    <s v="BSI"/>
  </r>
  <r>
    <s v="BU066126"/>
    <s v="100"/>
    <x v="4"/>
    <s v="510"/>
    <s v="0251"/>
    <x v="7"/>
    <s v="0000"/>
    <s v="000"/>
    <s v="00"/>
    <s v="5/5/2026"/>
    <n v="0"/>
    <n v="7500"/>
    <n v="-7500"/>
    <s v="IB travel"/>
    <s v="5/5/2026"/>
    <m/>
    <s v="6727953"/>
    <s v="BSI"/>
  </r>
  <r>
    <s v="BU066128"/>
    <s v="100"/>
    <x v="4"/>
    <s v="510"/>
    <s v="0402"/>
    <x v="6"/>
    <s v="0000"/>
    <s v="000"/>
    <s v="00"/>
    <s v="5/5/2026"/>
    <n v="0"/>
    <n v="200"/>
    <n v="-200"/>
    <s v="cover PO"/>
    <s v="5/5/2026"/>
    <m/>
    <s v="6728670"/>
    <s v="BSI"/>
  </r>
  <r>
    <s v="BU066128"/>
    <s v="100"/>
    <x v="4"/>
    <s v="644"/>
    <s v="0402"/>
    <x v="6"/>
    <s v="0000"/>
    <s v="000"/>
    <s v="00"/>
    <s v="5/5/2026"/>
    <n v="200"/>
    <n v="0"/>
    <n v="200"/>
    <s v="cover PO"/>
    <s v="5/5/2026"/>
    <m/>
    <s v="6728670"/>
    <s v="BSI"/>
  </r>
  <r>
    <s v="BU066130"/>
    <s v="100"/>
    <x v="6"/>
    <s v="390"/>
    <s v="0341"/>
    <x v="0"/>
    <s v="0000"/>
    <s v="000"/>
    <s v="00"/>
    <s v="5/5/2026"/>
    <n v="0"/>
    <n v="2642.88"/>
    <n v="-2642.88"/>
    <s v="transfer to cover PO"/>
    <s v="5/5/2026"/>
    <m/>
    <s v="6728676"/>
    <s v="BSI"/>
  </r>
  <r>
    <s v="BU066130"/>
    <s v="100"/>
    <x v="6"/>
    <s v="510"/>
    <s v="0341"/>
    <x v="0"/>
    <s v="0000"/>
    <s v="000"/>
    <s v="00"/>
    <s v="5/5/2026"/>
    <n v="2642.88"/>
    <n v="0"/>
    <n v="2642.88"/>
    <s v="transfer to cover PO"/>
    <s v="5/5/2026"/>
    <m/>
    <s v="6728676"/>
    <s v="BSI"/>
  </r>
  <r>
    <s v="BU066131"/>
    <s v="100"/>
    <x v="6"/>
    <s v="350"/>
    <s v="0341"/>
    <x v="0"/>
    <s v="0000"/>
    <s v="000"/>
    <s v="00"/>
    <s v="5/5/2026"/>
    <n v="0"/>
    <n v="4512.88"/>
    <n v="-4512.88"/>
    <s v="Transfer to cover PO"/>
    <s v="5/5/2026"/>
    <m/>
    <s v="6728674"/>
    <s v="BSI"/>
  </r>
  <r>
    <s v="BU066131"/>
    <s v="100"/>
    <x v="6"/>
    <s v="510"/>
    <s v="0341"/>
    <x v="0"/>
    <s v="0000"/>
    <s v="000"/>
    <s v="00"/>
    <s v="5/5/2026"/>
    <n v="4512.88"/>
    <n v="0"/>
    <n v="4512.88"/>
    <s v="Transfer to cover PO"/>
    <s v="5/5/2026"/>
    <m/>
    <s v="6728674"/>
    <s v="BSI"/>
  </r>
  <r>
    <s v="BU066134"/>
    <s v="100"/>
    <x v="7"/>
    <s v="510"/>
    <s v="0562"/>
    <x v="0"/>
    <s v="0000"/>
    <s v="000"/>
    <s v="00"/>
    <s v="5/5/2026"/>
    <n v="0"/>
    <n v="345"/>
    <n v="-345"/>
    <s v="labor"/>
    <s v="5/5/2026"/>
    <m/>
    <s v="6728880"/>
    <s v="BSI"/>
  </r>
  <r>
    <s v="BU066134"/>
    <s v="100"/>
    <x v="7"/>
    <s v="350"/>
    <s v="0562"/>
    <x v="0"/>
    <s v="0000"/>
    <s v="000"/>
    <s v="00"/>
    <s v="5/5/2026"/>
    <n v="345"/>
    <n v="0"/>
    <n v="345"/>
    <s v="labor"/>
    <s v="5/5/2026"/>
    <m/>
    <s v="6728880"/>
    <s v="BSI"/>
  </r>
  <r>
    <s v="BU066135"/>
    <s v="100"/>
    <x v="7"/>
    <s v="510"/>
    <s v="0562"/>
    <x v="0"/>
    <s v="0000"/>
    <s v="000"/>
    <s v="00"/>
    <s v="5/5/2026"/>
    <n v="0"/>
    <n v="281.89"/>
    <n v="-281.89"/>
    <s v="PE pavilion audio amplifier"/>
    <s v="5/5/2026"/>
    <m/>
    <s v="6728881"/>
    <s v="BSI"/>
  </r>
  <r>
    <s v="BU066135"/>
    <s v="100"/>
    <x v="7"/>
    <s v="642"/>
    <s v="0562"/>
    <x v="0"/>
    <s v="0000"/>
    <s v="000"/>
    <s v="00"/>
    <s v="5/5/2026"/>
    <n v="281.89"/>
    <n v="0"/>
    <n v="281.89"/>
    <s v="PE pavilion audio amplifier"/>
    <s v="5/5/2026"/>
    <m/>
    <s v="6728881"/>
    <s v="BSI"/>
  </r>
  <r>
    <s v="BU066136"/>
    <s v="100"/>
    <x v="7"/>
    <s v="510"/>
    <s v="0562"/>
    <x v="0"/>
    <s v="0000"/>
    <s v="000"/>
    <s v="00"/>
    <s v="5/5/2026"/>
    <n v="0"/>
    <n v="512.07000000000005"/>
    <n v="-512.07000000000005"/>
    <s v="plumbing labor"/>
    <s v="5/5/2026"/>
    <m/>
    <s v="6729113"/>
    <s v="BSI"/>
  </r>
  <r>
    <s v="BU066136"/>
    <s v="100"/>
    <x v="7"/>
    <s v="350"/>
    <s v="0562"/>
    <x v="0"/>
    <s v="0000"/>
    <s v="000"/>
    <s v="00"/>
    <s v="5/5/2026"/>
    <n v="512.07000000000005"/>
    <n v="0"/>
    <n v="512.07000000000005"/>
    <s v="plumbing labor"/>
    <s v="5/5/2026"/>
    <m/>
    <s v="6729113"/>
    <s v="BSI"/>
  </r>
  <r>
    <s v="BU066137"/>
    <s v="100"/>
    <x v="6"/>
    <s v="350"/>
    <s v="0562"/>
    <x v="0"/>
    <s v="0000"/>
    <s v="000"/>
    <s v="00"/>
    <s v="5/5/2026"/>
    <n v="190"/>
    <n v="0"/>
    <n v="190"/>
    <s v="diagnostic labor"/>
    <s v="5/5/2026"/>
    <m/>
    <s v="6729112"/>
    <s v="BSI"/>
  </r>
  <r>
    <s v="BU066137"/>
    <s v="100"/>
    <x v="6"/>
    <s v="510"/>
    <s v="0562"/>
    <x v="0"/>
    <s v="0000"/>
    <s v="000"/>
    <s v="00"/>
    <s v="5/5/2026"/>
    <n v="0"/>
    <n v="190"/>
    <n v="-190"/>
    <s v="diagnostic labor"/>
    <s v="5/5/2026"/>
    <m/>
    <s v="6729112"/>
    <s v="BSI"/>
  </r>
  <r>
    <s v="BU066138"/>
    <s v="100"/>
    <x v="7"/>
    <s v="510"/>
    <s v="0441"/>
    <x v="0"/>
    <s v="0000"/>
    <s v="000"/>
    <s v="00"/>
    <s v="5/5/2026"/>
    <n v="0"/>
    <n v="95"/>
    <n v="-95"/>
    <s v="cover pcard"/>
    <s v="5/5/2026"/>
    <m/>
    <s v="6729611"/>
    <s v="BSI"/>
  </r>
  <r>
    <s v="BU066138"/>
    <s v="100"/>
    <x v="2"/>
    <s v="510"/>
    <s v="0441"/>
    <x v="0"/>
    <s v="0000"/>
    <s v="000"/>
    <s v="00"/>
    <s v="5/5/2026"/>
    <n v="0"/>
    <n v="1266.05"/>
    <n v="-1266.05"/>
    <s v="cover pcard"/>
    <s v="5/5/2026"/>
    <m/>
    <s v="6729611"/>
    <s v="BSI"/>
  </r>
  <r>
    <s v="BU066138"/>
    <s v="100"/>
    <x v="7"/>
    <s v="350"/>
    <s v="0441"/>
    <x v="0"/>
    <s v="0000"/>
    <s v="000"/>
    <s v="00"/>
    <s v="5/5/2026"/>
    <n v="95"/>
    <n v="0"/>
    <n v="95"/>
    <s v="cover pcard"/>
    <s v="5/5/2026"/>
    <m/>
    <s v="6729611"/>
    <s v="BSI"/>
  </r>
  <r>
    <s v="BU066138"/>
    <s v="100"/>
    <x v="2"/>
    <s v="610"/>
    <s v="0441"/>
    <x v="0"/>
    <s v="0000"/>
    <s v="000"/>
    <s v="00"/>
    <s v="5/5/2026"/>
    <n v="1266.05"/>
    <n v="0"/>
    <n v="1266.05"/>
    <s v="cover pcard"/>
    <s v="5/5/2026"/>
    <m/>
    <s v="6729611"/>
    <s v="BSI"/>
  </r>
  <r>
    <s v="BU066139"/>
    <s v="100"/>
    <x v="4"/>
    <s v="330"/>
    <s v="0482"/>
    <x v="8"/>
    <s v="0000"/>
    <s v="000"/>
    <s v="25"/>
    <s v="5/5/2026"/>
    <n v="2500"/>
    <n v="0"/>
    <n v="2500"/>
    <s v="COVER SHORTAGE"/>
    <s v="5/5/2026"/>
    <m/>
    <s v="6729651"/>
    <s v="E003141"/>
  </r>
  <r>
    <s v="BU066139"/>
    <s v="100"/>
    <x v="4"/>
    <s v="200"/>
    <s v="0482"/>
    <x v="8"/>
    <s v="0000"/>
    <s v="000"/>
    <s v="25"/>
    <s v="5/5/2026"/>
    <n v="0"/>
    <n v="2500"/>
    <n v="-2500"/>
    <s v="COVER SHORTAGE"/>
    <s v="5/5/2026"/>
    <m/>
    <s v="6729651"/>
    <s v="E003141"/>
  </r>
  <r>
    <s v="BU066140"/>
    <s v="100"/>
    <x v="4"/>
    <s v="519"/>
    <s v="0482"/>
    <x v="8"/>
    <s v="0000"/>
    <s v="000"/>
    <s v="25"/>
    <s v="5/5/2026"/>
    <n v="2194.5700000000002"/>
    <n v="0"/>
    <n v="2194.5700000000002"/>
    <s v="COVER SHORTAGE"/>
    <s v="5/5/2026"/>
    <m/>
    <s v="6729597"/>
    <s v="BSI"/>
  </r>
  <r>
    <s v="BU066140"/>
    <s v="100"/>
    <x v="4"/>
    <s v="200"/>
    <s v="0482"/>
    <x v="8"/>
    <s v="0000"/>
    <s v="000"/>
    <s v="25"/>
    <s v="5/5/2026"/>
    <n v="0"/>
    <n v="2194.5700000000002"/>
    <n v="-2194.5700000000002"/>
    <s v="COVER SHORTAGE"/>
    <s v="5/5/2026"/>
    <m/>
    <s v="6729597"/>
    <s v="BSI"/>
  </r>
  <r>
    <s v="BU066141"/>
    <s v="100"/>
    <x v="4"/>
    <s v="519"/>
    <s v="0482"/>
    <x v="8"/>
    <s v="0000"/>
    <s v="000"/>
    <s v="24"/>
    <s v="5/5/2026"/>
    <n v="1384.57"/>
    <n v="0"/>
    <n v="1384.57"/>
    <s v="COVER SHORTAGE"/>
    <s v="5/5/2026"/>
    <m/>
    <s v="6729650"/>
    <s v="BSI"/>
  </r>
  <r>
    <s v="BU066141"/>
    <s v="100"/>
    <x v="4"/>
    <s v="200"/>
    <s v="0482"/>
    <x v="8"/>
    <s v="0000"/>
    <s v="000"/>
    <s v="24"/>
    <s v="5/5/2026"/>
    <n v="0"/>
    <n v="1384.57"/>
    <n v="-1384.57"/>
    <s v="COVER SHORTAGE"/>
    <s v="5/5/2026"/>
    <m/>
    <s v="6729650"/>
    <s v="BSI"/>
  </r>
  <r>
    <s v="BU066142"/>
    <s v="100"/>
    <x v="4"/>
    <s v="519"/>
    <s v="0482"/>
    <x v="8"/>
    <s v="0000"/>
    <s v="000"/>
    <s v="26"/>
    <s v="5/5/2026"/>
    <n v="1420.86"/>
    <n v="0"/>
    <n v="1420.86"/>
    <s v="COVER SHORTAGE"/>
    <s v="5/5/2026"/>
    <m/>
    <s v="6729649"/>
    <s v="BSI"/>
  </r>
  <r>
    <s v="BU066142"/>
    <s v="100"/>
    <x v="4"/>
    <s v="200"/>
    <s v="0482"/>
    <x v="8"/>
    <s v="0000"/>
    <s v="000"/>
    <s v="26"/>
    <s v="5/5/2026"/>
    <n v="0"/>
    <n v="1420.86"/>
    <n v="-1420.86"/>
    <s v="COVER SHORTAGE"/>
    <s v="5/5/2026"/>
    <m/>
    <s v="6729649"/>
    <s v="BSI"/>
  </r>
  <r>
    <s v="BU066145"/>
    <s v="100"/>
    <x v="0"/>
    <s v="390"/>
    <s v="0481"/>
    <x v="5"/>
    <s v="0000"/>
    <s v="000"/>
    <s v="00"/>
    <s v="5/5/2026"/>
    <n v="0"/>
    <n v="687.89"/>
    <n v="-687.89"/>
    <s v="to cover negatives"/>
    <s v="5/5/2026"/>
    <m/>
    <s v="6730076"/>
    <s v="BSI"/>
  </r>
  <r>
    <s v="BU066145"/>
    <s v="100"/>
    <x v="6"/>
    <s v="100"/>
    <s v="0481"/>
    <x v="5"/>
    <s v="0000"/>
    <s v="000"/>
    <s v="00"/>
    <s v="5/5/2026"/>
    <n v="687.89"/>
    <n v="0"/>
    <n v="687.89"/>
    <s v="to cover negatives"/>
    <s v="5/5/2026"/>
    <m/>
    <s v="6730076"/>
    <s v="BSI"/>
  </r>
  <r>
    <s v="BU066146"/>
    <s v="100"/>
    <x v="0"/>
    <s v="390"/>
    <s v="0481"/>
    <x v="5"/>
    <s v="0000"/>
    <s v="000"/>
    <s v="00"/>
    <s v="5/5/2026"/>
    <n v="0"/>
    <n v="857.05"/>
    <n v="-857.05"/>
    <s v="Cover negative lines"/>
    <s v="5/5/2026"/>
    <m/>
    <s v="6730077"/>
    <s v="BSI"/>
  </r>
  <r>
    <s v="BU066146"/>
    <s v="100"/>
    <x v="4"/>
    <s v="750"/>
    <s v="0481"/>
    <x v="5"/>
    <s v="0000"/>
    <s v="000"/>
    <s v="00"/>
    <s v="5/5/2026"/>
    <n v="857.05"/>
    <n v="0"/>
    <n v="857.05"/>
    <s v="Cover negative lines"/>
    <s v="5/5/2026"/>
    <m/>
    <s v="6730077"/>
    <s v="BSI"/>
  </r>
  <r>
    <s v="BU066147"/>
    <s v="100"/>
    <x v="6"/>
    <s v="642"/>
    <s v="0481"/>
    <x v="5"/>
    <s v="0000"/>
    <s v="000"/>
    <s v="00"/>
    <s v="5/5/2026"/>
    <n v="3885"/>
    <n v="0"/>
    <n v="3885"/>
    <s v="to cover purchase"/>
    <s v="5/5/2026"/>
    <m/>
    <s v="6730078"/>
    <s v="BSI"/>
  </r>
  <r>
    <s v="BU066147"/>
    <s v="100"/>
    <x v="4"/>
    <s v="100"/>
    <s v="0481"/>
    <x v="5"/>
    <s v="0000"/>
    <s v="000"/>
    <s v="00"/>
    <s v="5/5/2026"/>
    <n v="0"/>
    <n v="3885"/>
    <n v="-3885"/>
    <s v="to cover purchase"/>
    <s v="5/5/2026"/>
    <m/>
    <s v="6730078"/>
    <s v="BSI"/>
  </r>
  <r>
    <s v="BU066148"/>
    <s v="100"/>
    <x v="4"/>
    <s v="510"/>
    <s v="0482"/>
    <x v="0"/>
    <s v="0000"/>
    <s v="000"/>
    <s v="00"/>
    <s v="5/5/2026"/>
    <n v="0"/>
    <n v="5500"/>
    <n v="-5500"/>
    <s v="COVER SHORTAGE"/>
    <s v="5/5/2026"/>
    <m/>
    <s v="6729869"/>
    <s v="BSI"/>
  </r>
  <r>
    <s v="BU066148"/>
    <s v="100"/>
    <x v="4"/>
    <s v="519"/>
    <s v="0482"/>
    <x v="0"/>
    <s v="0000"/>
    <s v="000"/>
    <s v="00"/>
    <s v="5/5/2026"/>
    <n v="5500"/>
    <n v="0"/>
    <n v="5500"/>
    <s v="COVER SHORTAGE"/>
    <s v="5/5/2026"/>
    <m/>
    <s v="6729869"/>
    <s v="BSI"/>
  </r>
  <r>
    <s v="BU066150"/>
    <s v="100"/>
    <x v="4"/>
    <s v="100"/>
    <s v="9703"/>
    <x v="3"/>
    <s v="0000"/>
    <s v="000"/>
    <s v="00"/>
    <s v="5/5/2026"/>
    <n v="63.25"/>
    <n v="0"/>
    <n v="63.25"/>
    <s v="Cost Center Adjustment"/>
    <s v="5/5/2026"/>
    <m/>
    <s v="6730651"/>
    <s v="BSI"/>
  </r>
  <r>
    <s v="BU066150"/>
    <s v="100"/>
    <x v="4"/>
    <s v="390"/>
    <s v="0201"/>
    <x v="3"/>
    <s v="0000"/>
    <s v="000"/>
    <s v="00"/>
    <s v="5/5/2026"/>
    <n v="0"/>
    <n v="63.25"/>
    <n v="-63.25"/>
    <s v="Cost Center Adjustment"/>
    <s v="5/5/2026"/>
    <m/>
    <s v="6730651"/>
    <s v="BSI"/>
  </r>
  <r>
    <s v="BU066153"/>
    <s v="100"/>
    <x v="4"/>
    <s v="510"/>
    <s v="0181"/>
    <x v="9"/>
    <s v="0000"/>
    <s v="000"/>
    <s v="00"/>
    <s v="5/6/2026"/>
    <n v="0"/>
    <n v="1730"/>
    <n v="-1730"/>
    <s v="Late Entry Fees"/>
    <s v="5/6/2026"/>
    <m/>
    <s v="6731354"/>
    <s v="BSI"/>
  </r>
  <r>
    <s v="BU066153"/>
    <s v="100"/>
    <x v="4"/>
    <s v="730"/>
    <s v="0181"/>
    <x v="9"/>
    <s v="0000"/>
    <s v="000"/>
    <s v="00"/>
    <s v="5/6/2026"/>
    <n v="1730"/>
    <n v="0"/>
    <n v="1730"/>
    <s v="Late Entry Fees"/>
    <s v="5/6/2026"/>
    <m/>
    <s v="6731354"/>
    <s v="BSI"/>
  </r>
  <r>
    <s v="BU066155"/>
    <s v="100"/>
    <x v="12"/>
    <s v="510"/>
    <s v="0481"/>
    <x v="0"/>
    <s v="0000"/>
    <s v="000"/>
    <s v="00"/>
    <s v="5/6/2026"/>
    <n v="0"/>
    <n v="7070"/>
    <n v="-7070"/>
    <s v="to cover purchase"/>
    <s v="5/6/2026"/>
    <m/>
    <s v="6731719"/>
    <s v="BSI"/>
  </r>
  <r>
    <s v="BU066155"/>
    <s v="100"/>
    <x v="4"/>
    <s v="510"/>
    <s v="0481"/>
    <x v="0"/>
    <s v="0000"/>
    <s v="000"/>
    <s v="00"/>
    <s v="5/6/2026"/>
    <n v="7070"/>
    <n v="0"/>
    <n v="7070"/>
    <s v="to cover purchase"/>
    <s v="5/6/2026"/>
    <m/>
    <s v="6731719"/>
    <s v="BSI"/>
  </r>
  <r>
    <s v="BU066156"/>
    <s v="100"/>
    <x v="2"/>
    <s v="510"/>
    <s v="0201"/>
    <x v="0"/>
    <s v="0000"/>
    <s v="000"/>
    <s v="00"/>
    <s v="5/6/2026"/>
    <n v="0"/>
    <n v="1000"/>
    <n v="-1000"/>
    <s v="Cover P-Card Purchases"/>
    <s v="5/6/2026"/>
    <m/>
    <s v="6732196"/>
    <s v="BSI"/>
  </r>
  <r>
    <s v="BU066156"/>
    <s v="100"/>
    <x v="2"/>
    <s v="610"/>
    <s v="0201"/>
    <x v="0"/>
    <s v="0000"/>
    <s v="000"/>
    <s v="00"/>
    <s v="5/6/2026"/>
    <n v="1000"/>
    <n v="0"/>
    <n v="1000"/>
    <s v="Cover P-Card Purchases"/>
    <s v="5/6/2026"/>
    <m/>
    <s v="6732196"/>
    <s v="BSI"/>
  </r>
  <r>
    <s v="BU066157"/>
    <s v="100"/>
    <x v="0"/>
    <s v="510"/>
    <s v="0201"/>
    <x v="0"/>
    <s v="0000"/>
    <s v="000"/>
    <s v="00"/>
    <s v="5/6/2026"/>
    <n v="0"/>
    <n v="170"/>
    <n v="-170"/>
    <s v="Cover P-Card Purchases"/>
    <s v="5/6/2026"/>
    <m/>
    <s v="6732197"/>
    <s v="BSI"/>
  </r>
  <r>
    <s v="BU066157"/>
    <s v="100"/>
    <x v="0"/>
    <s v="390"/>
    <s v="0201"/>
    <x v="0"/>
    <s v="0000"/>
    <s v="000"/>
    <s v="00"/>
    <s v="5/6/2026"/>
    <n v="170"/>
    <n v="0"/>
    <n v="170"/>
    <s v="Cover P-Card Purchases"/>
    <s v="5/6/2026"/>
    <m/>
    <s v="6732197"/>
    <s v="BSI"/>
  </r>
  <r>
    <s v="BU066158"/>
    <s v="100"/>
    <x v="13"/>
    <s v="510"/>
    <s v="9638"/>
    <x v="0"/>
    <s v="0000"/>
    <s v="000"/>
    <s v="00"/>
    <s v="5/6/2026"/>
    <n v="0"/>
    <n v="30"/>
    <n v="-30"/>
    <s v="CTE Office Operating Transfer"/>
    <s v="5/6/2026"/>
    <m/>
    <s v="6732200"/>
    <s v="BSI"/>
  </r>
  <r>
    <s v="BU066158"/>
    <s v="100"/>
    <x v="13"/>
    <s v="519"/>
    <s v="9638"/>
    <x v="0"/>
    <s v="0000"/>
    <s v="000"/>
    <s v="00"/>
    <s v="5/6/2026"/>
    <n v="30"/>
    <n v="0"/>
    <n v="30"/>
    <s v="CTE Office Operating Transfer"/>
    <s v="5/6/2026"/>
    <m/>
    <s v="6732200"/>
    <s v="BSI"/>
  </r>
  <r>
    <s v="BU066160"/>
    <s v="100"/>
    <x v="11"/>
    <s v="510"/>
    <s v="9730"/>
    <x v="10"/>
    <s v="0000"/>
    <s v="000"/>
    <s v="00"/>
    <s v="5/7/2026"/>
    <n v="0"/>
    <n v="3084.99"/>
    <n v="-3084.99"/>
    <s v="To cover negative balance"/>
    <s v="5/7/2026"/>
    <m/>
    <s v="6734044"/>
    <s v="BSI"/>
  </r>
  <r>
    <s v="BU066160"/>
    <s v="100"/>
    <x v="11"/>
    <s v="750"/>
    <s v="9730"/>
    <x v="10"/>
    <s v="0000"/>
    <s v="000"/>
    <s v="00"/>
    <s v="5/7/2026"/>
    <n v="3084.99"/>
    <n v="0"/>
    <n v="3084.99"/>
    <s v="To cover negative balance"/>
    <s v="5/7/2026"/>
    <m/>
    <s v="6734044"/>
    <s v="BSI"/>
  </r>
  <r>
    <s v="BU066161"/>
    <s v="100"/>
    <x v="2"/>
    <s v="390"/>
    <s v="9620"/>
    <x v="0"/>
    <s v="0000"/>
    <s v="000"/>
    <s v="00"/>
    <s v="5/6/2026"/>
    <n v="0"/>
    <n v="3614.85"/>
    <n v="-3614.85"/>
    <s v="To clear negative lines"/>
    <s v="5/6/2026"/>
    <m/>
    <s v="6733433"/>
    <s v="BSI"/>
  </r>
  <r>
    <s v="BU066161"/>
    <s v="100"/>
    <x v="2"/>
    <s v="510"/>
    <s v="9620"/>
    <x v="0"/>
    <s v="0000"/>
    <s v="000"/>
    <s v="00"/>
    <s v="5/6/2026"/>
    <n v="527.30999999999995"/>
    <n v="0"/>
    <n v="527.30999999999995"/>
    <s v="To clear negative lines"/>
    <s v="5/6/2026"/>
    <m/>
    <s v="6733433"/>
    <s v="BSI"/>
  </r>
  <r>
    <s v="BU066161"/>
    <s v="100"/>
    <x v="2"/>
    <s v="360"/>
    <s v="9620"/>
    <x v="0"/>
    <s v="0000"/>
    <s v="000"/>
    <s v="00"/>
    <s v="5/6/2026"/>
    <n v="3614.85"/>
    <n v="0"/>
    <n v="3614.85"/>
    <s v="To clear negative lines"/>
    <s v="5/6/2026"/>
    <m/>
    <s v="6733433"/>
    <s v="BSI"/>
  </r>
  <r>
    <s v="BU066161"/>
    <s v="100"/>
    <x v="2"/>
    <s v="369"/>
    <s v="9620"/>
    <x v="0"/>
    <s v="0000"/>
    <s v="000"/>
    <s v="00"/>
    <s v="5/6/2026"/>
    <n v="0"/>
    <n v="140.24"/>
    <n v="-140.24"/>
    <s v="To clear negative lines"/>
    <s v="5/6/2026"/>
    <m/>
    <s v="6733433"/>
    <s v="BSI"/>
  </r>
  <r>
    <s v="BU066161"/>
    <s v="100"/>
    <x v="2"/>
    <s v="610"/>
    <s v="9620"/>
    <x v="0"/>
    <s v="0000"/>
    <s v="000"/>
    <s v="00"/>
    <s v="5/6/2026"/>
    <n v="0"/>
    <n v="387.07"/>
    <n v="-387.07"/>
    <s v="To clear negative lines"/>
    <s v="5/6/2026"/>
    <m/>
    <s v="6733433"/>
    <s v="BSI"/>
  </r>
  <r>
    <s v="BU066162"/>
    <s v="100"/>
    <x v="6"/>
    <s v="350"/>
    <s v="0351"/>
    <x v="0"/>
    <s v="0000"/>
    <s v="000"/>
    <s v="00"/>
    <s v="5/6/2026"/>
    <n v="0"/>
    <n v="307.64"/>
    <n v="-307.64"/>
    <s v="PCard Purchases - Maintenance"/>
    <s v="5/6/2026"/>
    <m/>
    <s v="6733482"/>
    <s v="BSI"/>
  </r>
  <r>
    <s v="BU066162"/>
    <s v="100"/>
    <x v="6"/>
    <s v="642"/>
    <s v="0351"/>
    <x v="0"/>
    <s v="0000"/>
    <s v="000"/>
    <s v="00"/>
    <s v="5/6/2026"/>
    <n v="307.64"/>
    <n v="0"/>
    <n v="307.64"/>
    <s v="PCard Purchases - Maintenance"/>
    <s v="5/6/2026"/>
    <m/>
    <s v="6733482"/>
    <s v="BSI"/>
  </r>
  <r>
    <s v="BU066163"/>
    <s v="100"/>
    <x v="4"/>
    <s v="510"/>
    <s v="0351"/>
    <x v="5"/>
    <s v="0000"/>
    <s v="000"/>
    <s v="00"/>
    <s v="5/6/2026"/>
    <n v="0"/>
    <n v="101.44"/>
    <n v="-101.44"/>
    <s v="PCard Purchases - Media"/>
    <s v="5/6/2026"/>
    <m/>
    <s v="6733484"/>
    <s v="BSI"/>
  </r>
  <r>
    <s v="BU066163"/>
    <s v="100"/>
    <x v="2"/>
    <s v="510"/>
    <s v="0351"/>
    <x v="5"/>
    <s v="0000"/>
    <s v="000"/>
    <s v="00"/>
    <s v="5/6/2026"/>
    <n v="101.44"/>
    <n v="0"/>
    <n v="101.44"/>
    <s v="PCard Purchases - Media"/>
    <s v="5/6/2026"/>
    <m/>
    <s v="6733484"/>
    <s v="BSI"/>
  </r>
  <r>
    <s v="BU066164"/>
    <s v="100"/>
    <x v="4"/>
    <s v="510"/>
    <s v="0351"/>
    <x v="5"/>
    <s v="0000"/>
    <s v="000"/>
    <s v="00"/>
    <s v="5/6/2026"/>
    <n v="0"/>
    <n v="613.79999999999995"/>
    <n v="-613.79999999999995"/>
    <s v="PCard Purchases - Media"/>
    <s v="5/6/2026"/>
    <m/>
    <s v="6733435"/>
    <s v="BSI"/>
  </r>
  <r>
    <s v="BU066164"/>
    <s v="100"/>
    <x v="2"/>
    <s v="610"/>
    <s v="0351"/>
    <x v="5"/>
    <s v="0000"/>
    <s v="000"/>
    <s v="00"/>
    <s v="5/6/2026"/>
    <n v="613.79999999999995"/>
    <n v="0"/>
    <n v="613.79999999999995"/>
    <s v="PCard Purchases - Media"/>
    <s v="5/6/2026"/>
    <m/>
    <s v="6733435"/>
    <s v="BSI"/>
  </r>
  <r>
    <s v="BU066165"/>
    <s v="100"/>
    <x v="4"/>
    <s v="649"/>
    <s v="9632"/>
    <x v="11"/>
    <s v="0000"/>
    <s v="000"/>
    <s v="00"/>
    <s v="5/6/2026"/>
    <n v="0"/>
    <n v="30"/>
    <n v="-30"/>
    <s v="Cover for upcoming invoices"/>
    <s v="5/6/2026"/>
    <m/>
    <s v="6733574"/>
    <s v="BSI"/>
  </r>
  <r>
    <s v="BU066165"/>
    <s v="100"/>
    <x v="5"/>
    <s v="790"/>
    <s v="9632"/>
    <x v="11"/>
    <s v="0000"/>
    <s v="000"/>
    <s v="00"/>
    <s v="5/6/2026"/>
    <n v="30"/>
    <n v="0"/>
    <n v="30"/>
    <s v="Cover for upcoming invoices"/>
    <s v="5/6/2026"/>
    <m/>
    <s v="6733574"/>
    <s v="BSI"/>
  </r>
  <r>
    <s v="BU066166"/>
    <s v="100"/>
    <x v="11"/>
    <s v="330"/>
    <s v="9636"/>
    <x v="12"/>
    <s v="0000"/>
    <s v="000"/>
    <s v="00"/>
    <s v="5/6/2026"/>
    <n v="100"/>
    <n v="0"/>
    <n v="100"/>
    <s v="Transfer from 6300 to 6400"/>
    <s v="5/6/2026"/>
    <m/>
    <s v="6733442"/>
    <s v="BSI"/>
  </r>
  <r>
    <s v="BU066166"/>
    <s v="100"/>
    <x v="13"/>
    <s v="330"/>
    <s v="9636"/>
    <x v="12"/>
    <s v="0000"/>
    <s v="000"/>
    <s v="00"/>
    <s v="5/6/2026"/>
    <n v="0"/>
    <n v="100"/>
    <n v="-100"/>
    <s v="Transfer from 6300 to 6400"/>
    <s v="5/6/2026"/>
    <m/>
    <s v="6733442"/>
    <s v="BSI"/>
  </r>
  <r>
    <s v="BU066167"/>
    <s v="100"/>
    <x v="6"/>
    <s v="350"/>
    <s v="0351"/>
    <x v="0"/>
    <s v="0000"/>
    <s v="000"/>
    <s v="00"/>
    <s v="5/6/2026"/>
    <n v="0"/>
    <n v="200"/>
    <n v="-200"/>
    <s v="PCard Purchases - Maintenance"/>
    <s v="5/6/2026"/>
    <m/>
    <s v="6733483"/>
    <s v="BSI"/>
  </r>
  <r>
    <s v="BU066167"/>
    <s v="100"/>
    <x v="6"/>
    <s v="390"/>
    <s v="0351"/>
    <x v="0"/>
    <s v="0000"/>
    <s v="000"/>
    <s v="00"/>
    <s v="5/6/2026"/>
    <n v="200"/>
    <n v="0"/>
    <n v="200"/>
    <s v="PCard Purchases - Maintenance"/>
    <s v="5/6/2026"/>
    <m/>
    <s v="6733483"/>
    <s v="BSI"/>
  </r>
  <r>
    <s v="BU066168"/>
    <s v="100"/>
    <x v="1"/>
    <s v="330"/>
    <s v="9610"/>
    <x v="13"/>
    <s v="0000"/>
    <s v="000"/>
    <s v="00"/>
    <s v="5/6/2026"/>
    <n v="2000"/>
    <n v="0"/>
    <n v="2000"/>
    <s v="Local Travel"/>
    <s v="5/6/2026"/>
    <m/>
    <s v="6733479"/>
    <s v="E003141"/>
  </r>
  <r>
    <s v="BU066168"/>
    <s v="100"/>
    <x v="11"/>
    <s v="330"/>
    <s v="9635"/>
    <x v="13"/>
    <s v="0000"/>
    <s v="000"/>
    <s v="00"/>
    <s v="5/6/2026"/>
    <n v="0"/>
    <n v="2000"/>
    <n v="-2000"/>
    <s v="Local Travel"/>
    <s v="5/6/2026"/>
    <m/>
    <s v="6733479"/>
    <s v="E003141"/>
  </r>
  <r>
    <s v="BU066169"/>
    <s v="100"/>
    <x v="4"/>
    <s v="510"/>
    <s v="0351"/>
    <x v="5"/>
    <s v="0000"/>
    <s v="000"/>
    <s v="00"/>
    <s v="5/6/2026"/>
    <n v="0"/>
    <n v="2989.84"/>
    <n v="-2989.84"/>
    <s v="PCard Purchases - Maintenance"/>
    <s v="5/6/2026"/>
    <m/>
    <s v="6733487"/>
    <s v="BSI"/>
  </r>
  <r>
    <s v="BU066169"/>
    <s v="100"/>
    <x v="6"/>
    <s v="510"/>
    <s v="0351"/>
    <x v="5"/>
    <s v="0000"/>
    <s v="000"/>
    <s v="00"/>
    <s v="5/6/2026"/>
    <n v="2989.84"/>
    <n v="0"/>
    <n v="2989.84"/>
    <s v="PCard Purchases - Maintenance"/>
    <s v="5/6/2026"/>
    <m/>
    <s v="6733487"/>
    <s v="BSI"/>
  </r>
  <r>
    <s v="BU066173"/>
    <s v="100"/>
    <x v="2"/>
    <s v="644"/>
    <s v="0331"/>
    <x v="0"/>
    <s v="0000"/>
    <s v="000"/>
    <s v="00"/>
    <s v="5/7/2026"/>
    <n v="85.49"/>
    <n v="0"/>
    <n v="85.49"/>
    <s v="Barcode Reader"/>
    <s v="5/7/2026"/>
    <m/>
    <s v="6734265"/>
    <s v="E003141"/>
  </r>
  <r>
    <s v="BU066173"/>
    <s v="100"/>
    <x v="2"/>
    <s v="510"/>
    <s v="0331"/>
    <x v="0"/>
    <s v="0000"/>
    <s v="000"/>
    <s v="00"/>
    <s v="5/7/2026"/>
    <n v="0"/>
    <n v="85.49"/>
    <n v="-85.49"/>
    <s v="Barcode Reader"/>
    <s v="5/7/2026"/>
    <m/>
    <s v="6734265"/>
    <s v="E003141"/>
  </r>
  <r>
    <s v="BU066175"/>
    <s v="100"/>
    <x v="14"/>
    <s v="390"/>
    <s v="9741"/>
    <x v="0"/>
    <s v="0000"/>
    <s v="000"/>
    <s v="00"/>
    <s v="5/7/2026"/>
    <n v="674.88"/>
    <n v="0"/>
    <n v="674.88"/>
    <s v="Cover Transp. Chargebacks"/>
    <s v="5/7/2026"/>
    <m/>
    <s v="6734708"/>
    <s v="BSI"/>
  </r>
  <r>
    <s v="BU066175"/>
    <s v="100"/>
    <x v="14"/>
    <s v="692"/>
    <s v="9741"/>
    <x v="0"/>
    <s v="0000"/>
    <s v="000"/>
    <s v="00"/>
    <s v="5/7/2026"/>
    <n v="0"/>
    <n v="105"/>
    <n v="-105"/>
    <s v="Cover Transp. Chargebacks"/>
    <s v="5/7/2026"/>
    <m/>
    <s v="6734708"/>
    <s v="BSI"/>
  </r>
  <r>
    <s v="BU066175"/>
    <s v="100"/>
    <x v="14"/>
    <s v="359"/>
    <s v="9741"/>
    <x v="0"/>
    <s v="0000"/>
    <s v="000"/>
    <s v="00"/>
    <s v="5/7/2026"/>
    <n v="0"/>
    <n v="245.98"/>
    <n v="-245.98"/>
    <s v="Cover Transp. Chargebacks"/>
    <s v="5/7/2026"/>
    <m/>
    <s v="6734708"/>
    <s v="BSI"/>
  </r>
  <r>
    <s v="BU066175"/>
    <s v="100"/>
    <x v="14"/>
    <s v="644"/>
    <s v="9741"/>
    <x v="0"/>
    <s v="0000"/>
    <s v="000"/>
    <s v="00"/>
    <s v="5/7/2026"/>
    <n v="0"/>
    <n v="323.89999999999998"/>
    <n v="-323.89999999999998"/>
    <s v="Cover Transp. Chargebacks"/>
    <s v="5/7/2026"/>
    <m/>
    <s v="6734708"/>
    <s v="BSI"/>
  </r>
  <r>
    <s v="BU066176"/>
    <s v="100"/>
    <x v="4"/>
    <s v="649"/>
    <s v="0171"/>
    <x v="2"/>
    <s v="0000"/>
    <s v="000"/>
    <s v="00"/>
    <s v="5/7/2026"/>
    <n v="0"/>
    <n v="150"/>
    <n v="-150"/>
    <s v="Purchase transfer"/>
    <s v="5/7/2026"/>
    <m/>
    <s v="6735221"/>
    <s v="BSI"/>
  </r>
  <r>
    <s v="BU066176"/>
    <s v="100"/>
    <x v="4"/>
    <s v="510"/>
    <s v="0171"/>
    <x v="2"/>
    <s v="0000"/>
    <s v="000"/>
    <s v="00"/>
    <s v="5/7/2026"/>
    <n v="150"/>
    <n v="0"/>
    <n v="150"/>
    <s v="Purchase transfer"/>
    <s v="5/7/2026"/>
    <m/>
    <s v="6735221"/>
    <s v="BSI"/>
  </r>
  <r>
    <s v="BU066183"/>
    <s v="100"/>
    <x v="7"/>
    <s v="510"/>
    <s v="0391"/>
    <x v="0"/>
    <s v="0000"/>
    <s v="000"/>
    <s v="00"/>
    <s v="5/7/2026"/>
    <n v="0"/>
    <n v="413.24"/>
    <n v="-413.24"/>
    <s v="Cover Negatives"/>
    <s v="5/7/2026"/>
    <m/>
    <s v="6735839"/>
    <s v="E003141"/>
  </r>
  <r>
    <s v="BU066183"/>
    <s v="100"/>
    <x v="7"/>
    <s v="510"/>
    <s v="0311"/>
    <x v="0"/>
    <s v="0000"/>
    <s v="000"/>
    <s v="00"/>
    <s v="5/7/2026"/>
    <n v="0"/>
    <n v="1603.38"/>
    <n v="-1603.38"/>
    <s v="Cover Negatives"/>
    <s v="5/7/2026"/>
    <m/>
    <s v="6735839"/>
    <s v="E003141"/>
  </r>
  <r>
    <s v="BU066183"/>
    <s v="100"/>
    <x v="3"/>
    <s v="360"/>
    <s v="0451"/>
    <x v="14"/>
    <s v="0000"/>
    <s v="000"/>
    <s v="00"/>
    <s v="5/7/2026"/>
    <n v="699.48"/>
    <n v="0"/>
    <n v="699.48"/>
    <s v="Cover Negatives"/>
    <s v="5/7/2026"/>
    <m/>
    <s v="6735839"/>
    <s v="E003141"/>
  </r>
  <r>
    <s v="BU066183"/>
    <s v="100"/>
    <x v="15"/>
    <s v="750"/>
    <s v="0451"/>
    <x v="14"/>
    <s v="0000"/>
    <s v="000"/>
    <s v="00"/>
    <s v="5/7/2026"/>
    <n v="2000"/>
    <n v="0"/>
    <n v="2000"/>
    <s v="Cover Negatives"/>
    <s v="5/7/2026"/>
    <m/>
    <s v="6735839"/>
    <s v="E003141"/>
  </r>
  <r>
    <s v="BU066183"/>
    <s v="100"/>
    <x v="7"/>
    <s v="642"/>
    <s v="0391"/>
    <x v="0"/>
    <s v="0000"/>
    <s v="000"/>
    <s v="00"/>
    <s v="5/7/2026"/>
    <n v="413.24"/>
    <n v="0"/>
    <n v="413.24"/>
    <s v="Cover Negatives"/>
    <s v="5/7/2026"/>
    <m/>
    <s v="6735839"/>
    <s v="E003141"/>
  </r>
  <r>
    <s v="BU066183"/>
    <s v="100"/>
    <x v="4"/>
    <s v="510"/>
    <s v="0451"/>
    <x v="14"/>
    <s v="0000"/>
    <s v="000"/>
    <s v="00"/>
    <s v="5/7/2026"/>
    <n v="0"/>
    <n v="2000"/>
    <n v="-2000"/>
    <s v="Cover Negatives"/>
    <s v="5/7/2026"/>
    <m/>
    <s v="6735839"/>
    <s v="E003141"/>
  </r>
  <r>
    <s v="BU066183"/>
    <s v="100"/>
    <x v="6"/>
    <s v="642"/>
    <s v="0391"/>
    <x v="0"/>
    <s v="0000"/>
    <s v="000"/>
    <s v="00"/>
    <s v="5/7/2026"/>
    <n v="25.67"/>
    <n v="0"/>
    <n v="25.67"/>
    <s v="Cover Negatives"/>
    <s v="5/7/2026"/>
    <m/>
    <s v="6735839"/>
    <s v="E003141"/>
  </r>
  <r>
    <s v="BU066183"/>
    <s v="100"/>
    <x v="3"/>
    <s v="750"/>
    <s v="0451"/>
    <x v="1"/>
    <s v="0000"/>
    <s v="000"/>
    <s v="00"/>
    <s v="5/7/2026"/>
    <n v="0.56999999999999995"/>
    <n v="0"/>
    <n v="0.56999999999999995"/>
    <s v="Cover Negatives"/>
    <s v="5/7/2026"/>
    <m/>
    <s v="6735839"/>
    <s v="E003141"/>
  </r>
  <r>
    <s v="BU066183"/>
    <s v="100"/>
    <x v="3"/>
    <s v="510"/>
    <s v="0451"/>
    <x v="1"/>
    <s v="0000"/>
    <s v="000"/>
    <s v="00"/>
    <s v="5/7/2026"/>
    <n v="0"/>
    <n v="0.56999999999999995"/>
    <n v="-0.56999999999999995"/>
    <s v="Cover Negatives"/>
    <s v="5/7/2026"/>
    <m/>
    <s v="6735839"/>
    <s v="E003141"/>
  </r>
  <r>
    <s v="BU066183"/>
    <s v="100"/>
    <x v="4"/>
    <s v="730"/>
    <s v="0311"/>
    <x v="0"/>
    <s v="0000"/>
    <s v="000"/>
    <s v="00"/>
    <s v="5/7/2026"/>
    <n v="479"/>
    <n v="0"/>
    <n v="479"/>
    <s v="Cover Negatives"/>
    <s v="5/7/2026"/>
    <m/>
    <s v="6735839"/>
    <s v="E003141"/>
  </r>
  <r>
    <s v="BU066183"/>
    <s v="100"/>
    <x v="7"/>
    <s v="350"/>
    <s v="0311"/>
    <x v="0"/>
    <s v="0000"/>
    <s v="000"/>
    <s v="00"/>
    <s v="5/7/2026"/>
    <n v="1603.38"/>
    <n v="0"/>
    <n v="1603.38"/>
    <s v="Cover Negatives"/>
    <s v="5/7/2026"/>
    <m/>
    <s v="6735839"/>
    <s v="E003141"/>
  </r>
  <r>
    <s v="BU066183"/>
    <s v="100"/>
    <x v="6"/>
    <s v="510"/>
    <s v="0391"/>
    <x v="0"/>
    <s v="0000"/>
    <s v="000"/>
    <s v="00"/>
    <s v="5/7/2026"/>
    <n v="0"/>
    <n v="25.67"/>
    <n v="-25.67"/>
    <s v="Cover Negatives"/>
    <s v="5/7/2026"/>
    <m/>
    <s v="6735839"/>
    <s v="E003141"/>
  </r>
  <r>
    <s v="BU066183"/>
    <s v="100"/>
    <x v="6"/>
    <s v="510"/>
    <s v="0311"/>
    <x v="0"/>
    <s v="0000"/>
    <s v="000"/>
    <s v="00"/>
    <s v="5/7/2026"/>
    <n v="0"/>
    <n v="369.21"/>
    <n v="-369.21"/>
    <s v="Cover Negatives"/>
    <s v="5/7/2026"/>
    <m/>
    <s v="6735839"/>
    <s v="E003141"/>
  </r>
  <r>
    <s v="BU066183"/>
    <s v="100"/>
    <x v="4"/>
    <s v="750"/>
    <s v="0311"/>
    <x v="5"/>
    <s v="0000"/>
    <s v="000"/>
    <s v="00"/>
    <s v="5/7/2026"/>
    <n v="1114.08"/>
    <n v="0"/>
    <n v="1114.08"/>
    <s v="Cover Negatives"/>
    <s v="5/7/2026"/>
    <m/>
    <s v="6735839"/>
    <s v="E003141"/>
  </r>
  <r>
    <s v="BU066183"/>
    <s v="100"/>
    <x v="4"/>
    <s v="510"/>
    <s v="0311"/>
    <x v="5"/>
    <s v="0000"/>
    <s v="000"/>
    <s v="00"/>
    <s v="5/7/2026"/>
    <n v="0"/>
    <n v="1114.08"/>
    <n v="-1114.08"/>
    <s v="Cover Negatives"/>
    <s v="5/7/2026"/>
    <m/>
    <s v="6735839"/>
    <s v="E003141"/>
  </r>
  <r>
    <s v="BU066183"/>
    <s v="100"/>
    <x v="4"/>
    <s v="510"/>
    <s v="0311"/>
    <x v="0"/>
    <s v="0000"/>
    <s v="000"/>
    <s v="00"/>
    <s v="5/7/2026"/>
    <n v="0"/>
    <n v="479"/>
    <n v="-479"/>
    <s v="Cover Negatives"/>
    <s v="5/7/2026"/>
    <m/>
    <s v="6735839"/>
    <s v="E003141"/>
  </r>
  <r>
    <s v="BU066183"/>
    <s v="100"/>
    <x v="6"/>
    <s v="390"/>
    <s v="0311"/>
    <x v="0"/>
    <s v="0000"/>
    <s v="000"/>
    <s v="00"/>
    <s v="5/7/2026"/>
    <n v="369.21"/>
    <n v="0"/>
    <n v="369.21"/>
    <s v="Cover Negatives"/>
    <s v="5/7/2026"/>
    <m/>
    <s v="6735839"/>
    <s v="E003141"/>
  </r>
  <r>
    <s v="BU066183"/>
    <s v="100"/>
    <x v="3"/>
    <s v="751"/>
    <s v="0451"/>
    <x v="14"/>
    <s v="0000"/>
    <s v="000"/>
    <s v="00"/>
    <s v="5/7/2026"/>
    <n v="142.88"/>
    <n v="0"/>
    <n v="142.88"/>
    <s v="Cover Negatives"/>
    <s v="5/7/2026"/>
    <m/>
    <s v="6735839"/>
    <s v="E003141"/>
  </r>
  <r>
    <s v="BU066183"/>
    <s v="100"/>
    <x v="3"/>
    <s v="510"/>
    <s v="0451"/>
    <x v="14"/>
    <s v="0000"/>
    <s v="000"/>
    <s v="00"/>
    <s v="5/7/2026"/>
    <n v="0"/>
    <n v="699.48"/>
    <n v="-699.48"/>
    <s v="Cover Negatives"/>
    <s v="5/7/2026"/>
    <m/>
    <s v="6735839"/>
    <s v="E003141"/>
  </r>
  <r>
    <s v="BU066183"/>
    <s v="100"/>
    <x v="3"/>
    <s v="510"/>
    <s v="0451"/>
    <x v="14"/>
    <s v="0000"/>
    <s v="000"/>
    <s v="00"/>
    <s v="5/7/2026"/>
    <n v="0"/>
    <n v="142.88"/>
    <n v="-142.88"/>
    <s v="Cover Negatives"/>
    <s v="5/7/2026"/>
    <m/>
    <s v="6735839"/>
    <s v="E003141"/>
  </r>
  <r>
    <s v="BU066184"/>
    <s v="100"/>
    <x v="12"/>
    <s v="730"/>
    <s v="0401"/>
    <x v="5"/>
    <s v="0000"/>
    <s v="000"/>
    <s v="00"/>
    <s v="5/7/2026"/>
    <n v="0"/>
    <n v="520"/>
    <n v="-520"/>
    <s v="To cover purchases"/>
    <s v="5/7/2026"/>
    <m/>
    <s v="6736583"/>
    <s v="BSI"/>
  </r>
  <r>
    <s v="BU066184"/>
    <s v="100"/>
    <x v="4"/>
    <s v="510"/>
    <s v="0401"/>
    <x v="5"/>
    <s v="0000"/>
    <s v="000"/>
    <s v="00"/>
    <s v="5/7/2026"/>
    <n v="0"/>
    <n v="3000"/>
    <n v="-3000"/>
    <s v="To cover purchases"/>
    <s v="5/7/2026"/>
    <m/>
    <s v="6736583"/>
    <s v="BSI"/>
  </r>
  <r>
    <s v="BU066184"/>
    <s v="100"/>
    <x v="12"/>
    <s v="373"/>
    <s v="0401"/>
    <x v="5"/>
    <s v="0000"/>
    <s v="000"/>
    <s v="00"/>
    <s v="5/7/2026"/>
    <n v="0"/>
    <n v="45.65"/>
    <n v="-45.65"/>
    <s v="To cover purchases"/>
    <s v="5/7/2026"/>
    <m/>
    <s v="6736583"/>
    <s v="BSI"/>
  </r>
  <r>
    <s v="BU066184"/>
    <s v="100"/>
    <x v="6"/>
    <s v="642"/>
    <s v="0401"/>
    <x v="5"/>
    <s v="0000"/>
    <s v="000"/>
    <s v="00"/>
    <s v="5/7/2026"/>
    <n v="3565.65"/>
    <n v="0"/>
    <n v="3565.65"/>
    <s v="To cover purchases"/>
    <s v="5/7/2026"/>
    <m/>
    <s v="6736583"/>
    <s v="BSI"/>
  </r>
  <r>
    <s v="BU066185"/>
    <s v="100"/>
    <x v="5"/>
    <s v="790"/>
    <s v="9757"/>
    <x v="0"/>
    <s v="0000"/>
    <s v="000"/>
    <s v="00"/>
    <s v="5/7/2026"/>
    <n v="1375.93"/>
    <n v="0"/>
    <n v="1375.93"/>
    <s v="Cover for upcoming invoices"/>
    <s v="5/7/2026"/>
    <m/>
    <s v="6735986"/>
    <s v="BSI"/>
  </r>
  <r>
    <s v="BU066185"/>
    <s v="100"/>
    <x v="4"/>
    <s v="390"/>
    <s v="9757"/>
    <x v="0"/>
    <s v="0000"/>
    <s v="000"/>
    <s v="00"/>
    <s v="5/7/2026"/>
    <n v="0"/>
    <n v="1375.93"/>
    <n v="-1375.93"/>
    <s v="Cover for upcoming invoices"/>
    <s v="5/7/2026"/>
    <m/>
    <s v="6735986"/>
    <s v="BSI"/>
  </r>
  <r>
    <s v="BU066187"/>
    <s v="100"/>
    <x v="4"/>
    <s v="510"/>
    <s v="0391"/>
    <x v="0"/>
    <s v="0000"/>
    <s v="000"/>
    <s v="00"/>
    <s v="5/7/2026"/>
    <n v="0"/>
    <n v="90"/>
    <n v="-90"/>
    <s v="move monies comp hardware"/>
    <s v="5/7/2026"/>
    <m/>
    <s v="6736590"/>
    <s v="BSI"/>
  </r>
  <r>
    <s v="BU066187"/>
    <s v="100"/>
    <x v="4"/>
    <s v="644"/>
    <s v="0391"/>
    <x v="0"/>
    <s v="0000"/>
    <s v="000"/>
    <s v="00"/>
    <s v="5/7/2026"/>
    <n v="90"/>
    <n v="0"/>
    <n v="90"/>
    <s v="move monies comp hardware"/>
    <s v="5/7/2026"/>
    <m/>
    <s v="6736590"/>
    <s v="BSI"/>
  </r>
  <r>
    <s v="BU066189"/>
    <s v="100"/>
    <x v="14"/>
    <s v="649"/>
    <s v="9741"/>
    <x v="15"/>
    <s v="0000"/>
    <s v="000"/>
    <s v="00"/>
    <s v="5/7/2026"/>
    <n v="0"/>
    <n v="200"/>
    <n v="-200"/>
    <s v="Cover Amazon Purchase"/>
    <s v="5/7/2026"/>
    <m/>
    <s v="6736418"/>
    <s v="BSI"/>
  </r>
  <r>
    <s v="BU066189"/>
    <s v="100"/>
    <x v="14"/>
    <s v="510"/>
    <s v="9741"/>
    <x v="15"/>
    <s v="0000"/>
    <s v="000"/>
    <s v="00"/>
    <s v="5/7/2026"/>
    <n v="200"/>
    <n v="0"/>
    <n v="200"/>
    <s v="Cover Amazon Purchase"/>
    <s v="5/7/2026"/>
    <m/>
    <s v="6736418"/>
    <s v="BSI"/>
  </r>
  <r>
    <s v="BU066190"/>
    <s v="100"/>
    <x v="4"/>
    <s v="510"/>
    <s v="0091"/>
    <x v="0"/>
    <s v="0000"/>
    <s v="000"/>
    <s v="00"/>
    <s v="5/7/2026"/>
    <n v="0"/>
    <n v="179.97"/>
    <n v="-179.97"/>
    <s v="Replacement laptop screens"/>
    <s v="5/7/2026"/>
    <m/>
    <s v="6736877"/>
    <s v="BSI"/>
  </r>
  <r>
    <s v="BU066190"/>
    <s v="100"/>
    <x v="4"/>
    <s v="519"/>
    <s v="0091"/>
    <x v="0"/>
    <s v="0000"/>
    <s v="000"/>
    <s v="00"/>
    <s v="5/7/2026"/>
    <n v="179.97"/>
    <n v="0"/>
    <n v="179.97"/>
    <s v="Replacement laptop screens"/>
    <s v="5/7/2026"/>
    <m/>
    <s v="6736877"/>
    <s v="BSI"/>
  </r>
  <r>
    <s v="BU066192"/>
    <s v="100"/>
    <x v="4"/>
    <s v="510"/>
    <s v="0161"/>
    <x v="5"/>
    <s v="0000"/>
    <s v="000"/>
    <s v="00"/>
    <s v="5/7/2026"/>
    <n v="0"/>
    <n v="350"/>
    <n v="-350"/>
    <s v="Purchasing Transfer 5-26"/>
    <s v="5/7/2026"/>
    <m/>
    <s v="6736879"/>
    <s v="BSI"/>
  </r>
  <r>
    <s v="BU066192"/>
    <s v="100"/>
    <x v="4"/>
    <s v="642"/>
    <s v="0161"/>
    <x v="5"/>
    <s v="0000"/>
    <s v="000"/>
    <s v="00"/>
    <s v="5/7/2026"/>
    <n v="350"/>
    <n v="0"/>
    <n v="350"/>
    <s v="Purchasing Transfer 5-26"/>
    <s v="5/7/2026"/>
    <m/>
    <s v="6736879"/>
    <s v="BSI"/>
  </r>
  <r>
    <s v="BU066195"/>
    <s v="100"/>
    <x v="4"/>
    <s v="510"/>
    <s v="0091"/>
    <x v="0"/>
    <s v="0000"/>
    <s v="000"/>
    <s v="00"/>
    <s v="5/7/2026"/>
    <n v="0"/>
    <n v="65.989999999999995"/>
    <n v="-65.989999999999995"/>
    <s v="Cover negative, screen replace"/>
    <s v="5/7/2026"/>
    <m/>
    <s v="6737115"/>
    <s v="BSI"/>
  </r>
  <r>
    <s v="BU066195"/>
    <s v="100"/>
    <x v="4"/>
    <s v="519"/>
    <s v="0091"/>
    <x v="0"/>
    <s v="0000"/>
    <s v="000"/>
    <s v="00"/>
    <s v="5/7/2026"/>
    <n v="65.989999999999995"/>
    <n v="0"/>
    <n v="65.989999999999995"/>
    <s v="Cover negative, screen replace"/>
    <s v="5/7/2026"/>
    <m/>
    <s v="6737115"/>
    <s v="BSI"/>
  </r>
  <r>
    <s v="BU066196"/>
    <s v="100"/>
    <x v="5"/>
    <s v="790"/>
    <s v="0492"/>
    <x v="16"/>
    <s v="0000"/>
    <s v="000"/>
    <s v="00"/>
    <s v="5/7/2026"/>
    <n v="0"/>
    <n v="14925"/>
    <n v="-14925"/>
    <s v="PVHS CAPE Funds Transfer"/>
    <s v="5/7/2026"/>
    <m/>
    <s v="6737116"/>
    <s v="BSI"/>
  </r>
  <r>
    <s v="BU066196"/>
    <s v="100"/>
    <x v="12"/>
    <s v="641"/>
    <s v="0492"/>
    <x v="17"/>
    <s v="0000"/>
    <s v="000"/>
    <s v="00"/>
    <s v="5/7/2026"/>
    <n v="14925"/>
    <n v="0"/>
    <n v="14925"/>
    <s v="PVHS CAPE Funds Transfer"/>
    <s v="5/7/2026"/>
    <m/>
    <s v="6737116"/>
    <s v="BSI"/>
  </r>
  <r>
    <s v="BU066198"/>
    <s v="100"/>
    <x v="6"/>
    <s v="510"/>
    <s v="0301"/>
    <x v="0"/>
    <s v="0000"/>
    <s v="000"/>
    <s v="00"/>
    <s v="5/8/2026"/>
    <n v="1048"/>
    <n v="0"/>
    <n v="1048"/>
    <s v="Maintenance  purchase"/>
    <s v="5/8/2026"/>
    <m/>
    <s v="6737684"/>
    <s v="BSI"/>
  </r>
  <r>
    <s v="BU066198"/>
    <s v="100"/>
    <x v="6"/>
    <s v="390"/>
    <s v="0301"/>
    <x v="0"/>
    <s v="0000"/>
    <s v="000"/>
    <s v="00"/>
    <s v="5/8/2026"/>
    <n v="0"/>
    <n v="1048"/>
    <n v="-1048"/>
    <s v="Maintenance  purchase"/>
    <s v="5/8/2026"/>
    <m/>
    <s v="6737684"/>
    <s v="BSI"/>
  </r>
  <r>
    <s v="BU066201"/>
    <s v="100"/>
    <x v="7"/>
    <s v="510"/>
    <s v="0251"/>
    <x v="0"/>
    <s v="0000"/>
    <s v="000"/>
    <s v="00"/>
    <s v="5/8/2026"/>
    <n v="0"/>
    <n v="4000"/>
    <n v="-4000"/>
    <s v="8100 to 7900 per A. Snodgrass"/>
    <s v="5/8/2026"/>
    <m/>
    <s v="6737947"/>
    <s v="E003141"/>
  </r>
  <r>
    <s v="BU066201"/>
    <s v="100"/>
    <x v="6"/>
    <s v="510"/>
    <s v="0251"/>
    <x v="0"/>
    <s v="0000"/>
    <s v="000"/>
    <s v="00"/>
    <s v="5/8/2026"/>
    <n v="4000"/>
    <n v="0"/>
    <n v="4000"/>
    <s v="8100 to 7900 per A. Snodgrass"/>
    <s v="5/8/2026"/>
    <m/>
    <s v="6737947"/>
    <s v="E003141"/>
  </r>
  <r>
    <s v="BU066202"/>
    <s v="100"/>
    <x v="4"/>
    <s v="510"/>
    <s v="0341"/>
    <x v="8"/>
    <s v="0000"/>
    <s v="000"/>
    <s v="19"/>
    <s v="5/8/2026"/>
    <n v="0"/>
    <n v="96.04"/>
    <n v="-96.04"/>
    <s v="Travel"/>
    <s v="5/8/2026"/>
    <m/>
    <s v="6738138"/>
    <s v="E003141"/>
  </r>
  <r>
    <s v="BU066202"/>
    <s v="100"/>
    <x v="4"/>
    <s v="510"/>
    <s v="0341"/>
    <x v="8"/>
    <s v="0000"/>
    <s v="000"/>
    <s v="20"/>
    <s v="5/8/2026"/>
    <n v="0"/>
    <n v="868.67"/>
    <n v="-868.67"/>
    <s v="Travel"/>
    <s v="5/8/2026"/>
    <m/>
    <s v="6738138"/>
    <s v="E003141"/>
  </r>
  <r>
    <s v="BU066202"/>
    <s v="100"/>
    <x v="11"/>
    <s v="330"/>
    <s v="0341"/>
    <x v="8"/>
    <s v="0000"/>
    <s v="000"/>
    <s v="19"/>
    <s v="5/8/2026"/>
    <n v="96.19"/>
    <n v="0"/>
    <n v="96.19"/>
    <s v="Travel"/>
    <s v="5/8/2026"/>
    <m/>
    <s v="6738138"/>
    <s v="E003141"/>
  </r>
  <r>
    <s v="BU066202"/>
    <s v="100"/>
    <x v="11"/>
    <s v="330"/>
    <s v="0341"/>
    <x v="8"/>
    <s v="0000"/>
    <s v="000"/>
    <s v="20"/>
    <s v="5/8/2026"/>
    <n v="868.67"/>
    <n v="0"/>
    <n v="868.67"/>
    <s v="Travel"/>
    <s v="5/8/2026"/>
    <m/>
    <s v="6738138"/>
    <s v="E003141"/>
  </r>
  <r>
    <s v="BU066202"/>
    <s v="100"/>
    <x v="4"/>
    <s v="519"/>
    <s v="0341"/>
    <x v="8"/>
    <s v="0000"/>
    <s v="000"/>
    <s v="19"/>
    <s v="5/8/2026"/>
    <n v="0"/>
    <n v="0.15"/>
    <n v="-0.15"/>
    <s v="Travel"/>
    <s v="5/8/2026"/>
    <m/>
    <s v="6738138"/>
    <s v="E003141"/>
  </r>
  <r>
    <s v="BU066203"/>
    <s v="100"/>
    <x v="4"/>
    <s v="510"/>
    <s v="0351"/>
    <x v="5"/>
    <s v="0000"/>
    <s v="000"/>
    <s v="00"/>
    <s v="5/8/2026"/>
    <n v="0"/>
    <n v="299"/>
    <n v="-299"/>
    <s v="Purchase Laptop Screens"/>
    <s v="5/8/2026"/>
    <m/>
    <s v="6738553"/>
    <s v="BSI"/>
  </r>
  <r>
    <s v="BU066203"/>
    <s v="100"/>
    <x v="4"/>
    <s v="519"/>
    <s v="0351"/>
    <x v="5"/>
    <s v="0000"/>
    <s v="000"/>
    <s v="00"/>
    <s v="5/8/2026"/>
    <n v="299"/>
    <n v="0"/>
    <n v="299"/>
    <s v="Purchase Laptop Screens"/>
    <s v="5/8/2026"/>
    <m/>
    <s v="6738553"/>
    <s v="BSI"/>
  </r>
  <r>
    <s v="BU066206"/>
    <s v="100"/>
    <x v="5"/>
    <s v="450"/>
    <s v="9780"/>
    <x v="0"/>
    <s v="0000"/>
    <s v="000"/>
    <s v="00"/>
    <s v="5/8/2026"/>
    <n v="0"/>
    <n v="5000"/>
    <n v="-5000"/>
    <s v="transfer"/>
    <s v="5/8/2026"/>
    <m/>
    <s v="6739055"/>
    <s v="BSI"/>
  </r>
  <r>
    <s v="BU066206"/>
    <s v="100"/>
    <x v="5"/>
    <s v="510"/>
    <s v="9780"/>
    <x v="0"/>
    <s v="0000"/>
    <s v="000"/>
    <s v="00"/>
    <s v="5/8/2026"/>
    <n v="0"/>
    <n v="5000"/>
    <n v="-5000"/>
    <s v="transfer"/>
    <s v="5/8/2026"/>
    <m/>
    <s v="6739055"/>
    <s v="BSI"/>
  </r>
  <r>
    <s v="BU066206"/>
    <s v="100"/>
    <x v="5"/>
    <s v="460"/>
    <s v="9780"/>
    <x v="0"/>
    <s v="0000"/>
    <s v="000"/>
    <s v="00"/>
    <s v="5/8/2026"/>
    <n v="0"/>
    <n v="5000"/>
    <n v="-5000"/>
    <s v="transfer"/>
    <s v="5/8/2026"/>
    <m/>
    <s v="6739055"/>
    <s v="BSI"/>
  </r>
  <r>
    <s v="BU066206"/>
    <s v="100"/>
    <x v="5"/>
    <s v="390"/>
    <s v="9780"/>
    <x v="0"/>
    <s v="0000"/>
    <s v="000"/>
    <s v="00"/>
    <s v="5/8/2026"/>
    <n v="0"/>
    <n v="5000"/>
    <n v="-5000"/>
    <s v="transfer"/>
    <s v="5/8/2026"/>
    <m/>
    <s v="6739055"/>
    <s v="BSI"/>
  </r>
  <r>
    <s v="BU066206"/>
    <s v="100"/>
    <x v="5"/>
    <s v="550"/>
    <s v="9780"/>
    <x v="0"/>
    <s v="0000"/>
    <s v="000"/>
    <s v="00"/>
    <s v="5/8/2026"/>
    <n v="20000"/>
    <n v="0"/>
    <n v="20000"/>
    <s v="transfer"/>
    <s v="5/8/2026"/>
    <m/>
    <s v="6739055"/>
    <s v="BSI"/>
  </r>
  <r>
    <s v="BU066207"/>
    <s v="100"/>
    <x v="0"/>
    <s v="510"/>
    <s v="0541"/>
    <x v="0"/>
    <s v="0000"/>
    <s v="000"/>
    <s v="00"/>
    <s v="5/11/2026"/>
    <n v="0"/>
    <n v="100"/>
    <n v="-100"/>
    <s v="Transfer"/>
    <s v="5/11/2026"/>
    <m/>
    <s v="6740953"/>
    <s v="BSI"/>
  </r>
  <r>
    <s v="BU066207"/>
    <s v="100"/>
    <x v="0"/>
    <s v="519"/>
    <s v="0541"/>
    <x v="0"/>
    <s v="0000"/>
    <s v="000"/>
    <s v="00"/>
    <s v="5/11/2026"/>
    <n v="100"/>
    <n v="0"/>
    <n v="100"/>
    <s v="Transfer"/>
    <s v="5/11/2026"/>
    <m/>
    <s v="6740953"/>
    <s v="BSI"/>
  </r>
  <r>
    <s v="BU066210"/>
    <s v="100"/>
    <x v="2"/>
    <s v="510"/>
    <s v="9620"/>
    <x v="0"/>
    <s v="0000"/>
    <s v="000"/>
    <s v="00"/>
    <s v="5/11/2026"/>
    <n v="0"/>
    <n v="149"/>
    <n v="-149"/>
    <s v="To clear negative lines"/>
    <s v="5/11/2026"/>
    <m/>
    <s v="6740565"/>
    <s v="BSI"/>
  </r>
  <r>
    <s v="BU066210"/>
    <s v="100"/>
    <x v="2"/>
    <s v="369"/>
    <s v="9620"/>
    <x v="0"/>
    <s v="0000"/>
    <s v="000"/>
    <s v="00"/>
    <s v="5/11/2026"/>
    <n v="149"/>
    <n v="0"/>
    <n v="149"/>
    <s v="To clear negative lines"/>
    <s v="5/11/2026"/>
    <m/>
    <s v="6740565"/>
    <s v="BSI"/>
  </r>
  <r>
    <s v="BU066211"/>
    <s v="100"/>
    <x v="4"/>
    <s v="520"/>
    <s v="9999"/>
    <x v="0"/>
    <s v="0000"/>
    <s v="000"/>
    <s v="00"/>
    <s v="5/11/2026"/>
    <n v="0"/>
    <n v="312.13"/>
    <n v="-312.13"/>
    <s v="to fund textbooks"/>
    <s v="5/11/2026"/>
    <m/>
    <s v="6743532"/>
    <s v="BSI"/>
  </r>
  <r>
    <s v="BU066211"/>
    <s v="100"/>
    <x v="4"/>
    <s v="520"/>
    <s v="0341"/>
    <x v="0"/>
    <s v="0000"/>
    <s v="000"/>
    <s v="00"/>
    <s v="5/11/2026"/>
    <n v="312.13"/>
    <n v="0"/>
    <n v="312.13"/>
    <s v="to fund textbooks"/>
    <s v="5/11/2026"/>
    <m/>
    <s v="6743532"/>
    <s v="BSI"/>
  </r>
  <r>
    <s v="BU066213"/>
    <s v="100"/>
    <x v="12"/>
    <s v="200"/>
    <s v="0251"/>
    <x v="16"/>
    <s v="0000"/>
    <s v="000"/>
    <s v="00"/>
    <s v="5/11/2026"/>
    <n v="4932.03"/>
    <n v="0"/>
    <n v="4932.03"/>
    <s v="cover p-card expenses"/>
    <s v="5/11/2026"/>
    <m/>
    <s v="6740957"/>
    <s v="BSI"/>
  </r>
  <r>
    <s v="BU066213"/>
    <s v="100"/>
    <x v="4"/>
    <s v="510"/>
    <s v="0251"/>
    <x v="7"/>
    <s v="0000"/>
    <s v="000"/>
    <s v="00"/>
    <s v="5/11/2026"/>
    <n v="0"/>
    <n v="15.32"/>
    <n v="-15.32"/>
    <s v="cover p-card expenses"/>
    <s v="5/11/2026"/>
    <m/>
    <s v="6740957"/>
    <s v="BSI"/>
  </r>
  <r>
    <s v="BU066213"/>
    <s v="100"/>
    <x v="4"/>
    <s v="510"/>
    <s v="0251"/>
    <x v="7"/>
    <s v="0000"/>
    <s v="000"/>
    <s v="00"/>
    <s v="5/11/2026"/>
    <n v="0"/>
    <n v="714.2"/>
    <n v="-714.2"/>
    <s v="cover p-card expenses"/>
    <s v="5/11/2026"/>
    <m/>
    <s v="6740957"/>
    <s v="BSI"/>
  </r>
  <r>
    <s v="BU066213"/>
    <s v="100"/>
    <x v="4"/>
    <s v="510"/>
    <s v="0251"/>
    <x v="6"/>
    <s v="0000"/>
    <s v="000"/>
    <s v="00"/>
    <s v="5/11/2026"/>
    <n v="0"/>
    <n v="514.23"/>
    <n v="-514.23"/>
    <s v="cover p-card expenses"/>
    <s v="5/11/2026"/>
    <m/>
    <s v="6740957"/>
    <s v="BSI"/>
  </r>
  <r>
    <s v="BU066213"/>
    <s v="100"/>
    <x v="4"/>
    <s v="200"/>
    <s v="0251"/>
    <x v="7"/>
    <s v="0000"/>
    <s v="000"/>
    <s v="00"/>
    <s v="5/11/2026"/>
    <n v="15.32"/>
    <n v="0"/>
    <n v="15.32"/>
    <s v="cover p-card expenses"/>
    <s v="5/11/2026"/>
    <m/>
    <s v="6740957"/>
    <s v="BSI"/>
  </r>
  <r>
    <s v="BU066213"/>
    <s v="100"/>
    <x v="4"/>
    <s v="751"/>
    <s v="0251"/>
    <x v="6"/>
    <s v="0000"/>
    <s v="000"/>
    <s v="00"/>
    <s v="5/11/2026"/>
    <n v="514.23"/>
    <n v="0"/>
    <n v="514.23"/>
    <s v="cover p-card expenses"/>
    <s v="5/11/2026"/>
    <m/>
    <s v="6740957"/>
    <s v="BSI"/>
  </r>
  <r>
    <s v="BU066213"/>
    <s v="100"/>
    <x v="12"/>
    <s v="510"/>
    <s v="0251"/>
    <x v="16"/>
    <s v="0000"/>
    <s v="000"/>
    <s v="00"/>
    <s v="5/11/2026"/>
    <n v="0"/>
    <n v="4932.03"/>
    <n v="-4932.03"/>
    <s v="cover p-card expenses"/>
    <s v="5/11/2026"/>
    <m/>
    <s v="6740957"/>
    <s v="BSI"/>
  </r>
  <r>
    <s v="BU066213"/>
    <s v="100"/>
    <x v="12"/>
    <s v="369"/>
    <s v="0251"/>
    <x v="0"/>
    <s v="0000"/>
    <s v="000"/>
    <s v="00"/>
    <s v="5/11/2026"/>
    <n v="0"/>
    <n v="1949.5"/>
    <n v="-1949.5"/>
    <s v="cover p-card expenses"/>
    <s v="5/11/2026"/>
    <m/>
    <s v="6740957"/>
    <s v="BSI"/>
  </r>
  <r>
    <s v="BU066213"/>
    <s v="100"/>
    <x v="12"/>
    <s v="399"/>
    <s v="0251"/>
    <x v="0"/>
    <s v="0000"/>
    <s v="000"/>
    <s v="00"/>
    <s v="5/11/2026"/>
    <n v="1949.5"/>
    <n v="0"/>
    <n v="1949.5"/>
    <s v="cover p-card expenses"/>
    <s v="5/11/2026"/>
    <m/>
    <s v="6740957"/>
    <s v="BSI"/>
  </r>
  <r>
    <s v="BU066213"/>
    <s v="100"/>
    <x v="15"/>
    <s v="751"/>
    <s v="0251"/>
    <x v="7"/>
    <s v="0000"/>
    <s v="000"/>
    <s v="00"/>
    <s v="5/11/2026"/>
    <n v="714.2"/>
    <n v="0"/>
    <n v="714.2"/>
    <s v="cover p-card expenses"/>
    <s v="5/11/2026"/>
    <m/>
    <s v="6740957"/>
    <s v="BSI"/>
  </r>
  <r>
    <s v="BU066214"/>
    <s v="100"/>
    <x v="13"/>
    <s v="390"/>
    <s v="9062"/>
    <x v="0"/>
    <s v="0000"/>
    <s v="000"/>
    <s v="00"/>
    <s v="5/11/2026"/>
    <n v="0"/>
    <n v="100"/>
    <n v="-100"/>
    <s v="Transfer from 390 to 510"/>
    <s v="5/11/2026"/>
    <m/>
    <s v="6740956"/>
    <s v="BSI"/>
  </r>
  <r>
    <s v="BU066214"/>
    <s v="100"/>
    <x v="13"/>
    <s v="510"/>
    <s v="9062"/>
    <x v="0"/>
    <s v="0000"/>
    <s v="000"/>
    <s v="00"/>
    <s v="5/11/2026"/>
    <n v="100"/>
    <n v="0"/>
    <n v="100"/>
    <s v="Transfer from 390 to 510"/>
    <s v="5/11/2026"/>
    <m/>
    <s v="6740956"/>
    <s v="BSI"/>
  </r>
  <r>
    <s v="BU066216"/>
    <s v="100"/>
    <x v="0"/>
    <s v="510"/>
    <s v="0241"/>
    <x v="5"/>
    <s v="0000"/>
    <s v="000"/>
    <s v="00"/>
    <s v="5/11/2026"/>
    <n v="2000"/>
    <n v="0"/>
    <n v="2000"/>
    <s v="Fund Line"/>
    <s v="5/11/2026"/>
    <m/>
    <s v="6741222"/>
    <s v="BSI"/>
  </r>
  <r>
    <s v="BU066216"/>
    <s v="100"/>
    <x v="11"/>
    <s v="330"/>
    <s v="0241"/>
    <x v="5"/>
    <s v="0000"/>
    <s v="000"/>
    <s v="00"/>
    <s v="5/11/2026"/>
    <n v="0"/>
    <n v="1264.1199999999999"/>
    <n v="-1264.1199999999999"/>
    <s v="Fund Line"/>
    <s v="5/11/2026"/>
    <m/>
    <s v="6741222"/>
    <s v="BSI"/>
  </r>
  <r>
    <s v="BU066216"/>
    <s v="100"/>
    <x v="4"/>
    <s v="510"/>
    <s v="0241"/>
    <x v="5"/>
    <s v="0000"/>
    <s v="000"/>
    <s v="00"/>
    <s v="5/11/2026"/>
    <n v="0"/>
    <n v="735.88"/>
    <n v="-735.88"/>
    <s v="Fund Line"/>
    <s v="5/11/2026"/>
    <m/>
    <s v="6741222"/>
    <s v="BSI"/>
  </r>
  <r>
    <s v="BU066217"/>
    <s v="100"/>
    <x v="12"/>
    <s v="649"/>
    <s v="0321"/>
    <x v="16"/>
    <s v="0000"/>
    <s v="000"/>
    <s v="00"/>
    <s v="5/11/2026"/>
    <n v="1250"/>
    <n v="0"/>
    <n v="1250"/>
    <s v="transfer for laptop cart"/>
    <s v="5/11/2026"/>
    <m/>
    <s v="6741477"/>
    <s v="BSI"/>
  </r>
  <r>
    <s v="BU066217"/>
    <s v="100"/>
    <x v="12"/>
    <s v="510"/>
    <s v="0321"/>
    <x v="16"/>
    <s v="0000"/>
    <s v="000"/>
    <s v="00"/>
    <s v="5/11/2026"/>
    <n v="0"/>
    <n v="1250"/>
    <n v="-1250"/>
    <s v="transfer for laptop cart"/>
    <s v="5/11/2026"/>
    <m/>
    <s v="6741477"/>
    <s v="BSI"/>
  </r>
  <r>
    <s v="BU066219"/>
    <s v="100"/>
    <x v="4"/>
    <s v="510"/>
    <s v="0181"/>
    <x v="9"/>
    <s v="0000"/>
    <s v="000"/>
    <s v="00"/>
    <s v="5/11/2026"/>
    <n v="0"/>
    <n v="6000"/>
    <n v="-6000"/>
    <s v="AICE Exam Shipping"/>
    <s v="5/11/2026"/>
    <m/>
    <s v="6741482"/>
    <s v="BSI"/>
  </r>
  <r>
    <s v="BU066219"/>
    <s v="100"/>
    <x v="4"/>
    <s v="373"/>
    <s v="0181"/>
    <x v="9"/>
    <s v="0000"/>
    <s v="000"/>
    <s v="00"/>
    <s v="5/11/2026"/>
    <n v="6000"/>
    <n v="0"/>
    <n v="6000"/>
    <s v="AICE Exam Shipping"/>
    <s v="5/11/2026"/>
    <m/>
    <s v="6741482"/>
    <s v="BSI"/>
  </r>
  <r>
    <s v="BU066220"/>
    <s v="100"/>
    <x v="0"/>
    <s v="510"/>
    <s v="0251"/>
    <x v="0"/>
    <s v="0000"/>
    <s v="000"/>
    <s v="00"/>
    <s v="5/11/2026"/>
    <n v="0"/>
    <n v="91.98"/>
    <n v="-91.98"/>
    <s v="cover p-card expenses"/>
    <s v="5/11/2026"/>
    <m/>
    <s v="6741573"/>
    <s v="E003141"/>
  </r>
  <r>
    <s v="BU066220"/>
    <s v="100"/>
    <x v="0"/>
    <s v="519"/>
    <s v="0251"/>
    <x v="0"/>
    <s v="0000"/>
    <s v="000"/>
    <s v="00"/>
    <s v="5/11/2026"/>
    <n v="91.98"/>
    <n v="0"/>
    <n v="91.98"/>
    <s v="cover p-card expenses"/>
    <s v="5/11/2026"/>
    <m/>
    <s v="6741573"/>
    <s v="E003141"/>
  </r>
  <r>
    <s v="BU066220"/>
    <s v="100"/>
    <x v="7"/>
    <s v="510"/>
    <s v="0251"/>
    <x v="0"/>
    <s v="0000"/>
    <s v="000"/>
    <s v="00"/>
    <s v="5/11/2026"/>
    <n v="0"/>
    <n v="1173.7"/>
    <n v="-1173.7"/>
    <s v="cover p-card expenses"/>
    <s v="5/11/2026"/>
    <m/>
    <s v="6741573"/>
    <s v="E003141"/>
  </r>
  <r>
    <s v="BU066220"/>
    <s v="100"/>
    <x v="4"/>
    <s v="510"/>
    <s v="0251"/>
    <x v="7"/>
    <s v="0000"/>
    <s v="000"/>
    <s v="00"/>
    <s v="5/11/2026"/>
    <n v="0"/>
    <n v="602.97"/>
    <n v="-602.97"/>
    <s v="cover p-card expenses"/>
    <s v="5/11/2026"/>
    <m/>
    <s v="6741573"/>
    <s v="E003141"/>
  </r>
  <r>
    <s v="BU066220"/>
    <s v="100"/>
    <x v="4"/>
    <s v="510"/>
    <s v="0251"/>
    <x v="0"/>
    <s v="0000"/>
    <s v="000"/>
    <s v="00"/>
    <s v="5/11/2026"/>
    <n v="0"/>
    <n v="77.5"/>
    <n v="-77.5"/>
    <s v="cover p-card expenses"/>
    <s v="5/11/2026"/>
    <m/>
    <s v="6741573"/>
    <s v="E003141"/>
  </r>
  <r>
    <s v="BU066220"/>
    <s v="100"/>
    <x v="4"/>
    <s v="369"/>
    <s v="0251"/>
    <x v="7"/>
    <s v="0000"/>
    <s v="000"/>
    <s v="00"/>
    <s v="5/11/2026"/>
    <n v="602.97"/>
    <n v="0"/>
    <n v="602.97"/>
    <s v="cover p-card expenses"/>
    <s v="5/11/2026"/>
    <m/>
    <s v="6741573"/>
    <s v="E003141"/>
  </r>
  <r>
    <s v="BU066220"/>
    <s v="100"/>
    <x v="4"/>
    <s v="369"/>
    <s v="0251"/>
    <x v="0"/>
    <s v="0000"/>
    <s v="000"/>
    <s v="00"/>
    <s v="5/11/2026"/>
    <n v="77.5"/>
    <n v="0"/>
    <n v="77.5"/>
    <s v="cover p-card expenses"/>
    <s v="5/11/2026"/>
    <m/>
    <s v="6741573"/>
    <s v="E003141"/>
  </r>
  <r>
    <s v="BU066220"/>
    <s v="100"/>
    <x v="2"/>
    <s v="510"/>
    <s v="0251"/>
    <x v="0"/>
    <s v="0000"/>
    <s v="000"/>
    <s v="00"/>
    <s v="5/11/2026"/>
    <n v="0"/>
    <n v="15.45"/>
    <n v="-15.45"/>
    <s v="cover p-card expenses"/>
    <s v="5/11/2026"/>
    <m/>
    <s v="6741573"/>
    <s v="E003141"/>
  </r>
  <r>
    <s v="BU066220"/>
    <s v="100"/>
    <x v="7"/>
    <s v="350"/>
    <s v="0251"/>
    <x v="0"/>
    <s v="0000"/>
    <s v="000"/>
    <s v="00"/>
    <s v="5/11/2026"/>
    <n v="1173.7"/>
    <n v="0"/>
    <n v="1173.7"/>
    <s v="cover p-card expenses"/>
    <s v="5/11/2026"/>
    <m/>
    <s v="6741573"/>
    <s v="E003141"/>
  </r>
  <r>
    <s v="BU066220"/>
    <s v="100"/>
    <x v="2"/>
    <s v="610"/>
    <s v="0251"/>
    <x v="0"/>
    <s v="0000"/>
    <s v="000"/>
    <s v="00"/>
    <s v="5/11/2026"/>
    <n v="15.45"/>
    <n v="0"/>
    <n v="15.45"/>
    <s v="cover p-card expenses"/>
    <s v="5/11/2026"/>
    <m/>
    <s v="6741573"/>
    <s v="E003141"/>
  </r>
  <r>
    <s v="BU066220"/>
    <s v="100"/>
    <x v="12"/>
    <s v="369"/>
    <s v="0251"/>
    <x v="0"/>
    <s v="0000"/>
    <s v="000"/>
    <s v="00"/>
    <s v="5/11/2026"/>
    <n v="584.85"/>
    <n v="0"/>
    <n v="584.85"/>
    <s v="cover p-card expenses"/>
    <s v="5/11/2026"/>
    <m/>
    <s v="6741573"/>
    <s v="E003141"/>
  </r>
  <r>
    <s v="BU066220"/>
    <s v="100"/>
    <x v="12"/>
    <s v="510"/>
    <s v="0251"/>
    <x v="0"/>
    <s v="0000"/>
    <s v="000"/>
    <s v="00"/>
    <s v="5/11/2026"/>
    <n v="0"/>
    <n v="584.85"/>
    <n v="-584.85"/>
    <s v="cover p-card expenses"/>
    <s v="5/11/2026"/>
    <m/>
    <s v="6741573"/>
    <s v="E003141"/>
  </r>
  <r>
    <s v="BU066221"/>
    <s v="100"/>
    <x v="12"/>
    <s v="730"/>
    <s v="0251"/>
    <x v="0"/>
    <s v="0000"/>
    <s v="000"/>
    <s v="00"/>
    <s v="5/11/2026"/>
    <n v="119.76"/>
    <n v="0"/>
    <n v="119.76"/>
    <s v="cover p-card expenses"/>
    <s v="5/11/2026"/>
    <m/>
    <s v="6742222"/>
    <s v="BSI"/>
  </r>
  <r>
    <s v="BU066221"/>
    <s v="100"/>
    <x v="4"/>
    <s v="330"/>
    <s v="0251"/>
    <x v="6"/>
    <s v="0000"/>
    <s v="000"/>
    <s v="00"/>
    <s v="5/11/2026"/>
    <n v="446.08"/>
    <n v="0"/>
    <n v="446.08"/>
    <s v="cover p-card expenses"/>
    <s v="5/11/2026"/>
    <m/>
    <s v="6742222"/>
    <s v="BSI"/>
  </r>
  <r>
    <s v="BU066221"/>
    <s v="100"/>
    <x v="4"/>
    <s v="510"/>
    <s v="0251"/>
    <x v="6"/>
    <s v="0000"/>
    <s v="000"/>
    <s v="00"/>
    <s v="5/11/2026"/>
    <n v="0"/>
    <n v="446.08"/>
    <n v="-446.08"/>
    <s v="cover p-card expenses"/>
    <s v="5/11/2026"/>
    <m/>
    <s v="6742222"/>
    <s v="BSI"/>
  </r>
  <r>
    <s v="BU066221"/>
    <s v="100"/>
    <x v="12"/>
    <s v="510"/>
    <s v="0251"/>
    <x v="0"/>
    <s v="0000"/>
    <s v="000"/>
    <s v="00"/>
    <s v="5/11/2026"/>
    <n v="0"/>
    <n v="119.76"/>
    <n v="-119.76"/>
    <s v="cover p-card expenses"/>
    <s v="5/11/2026"/>
    <m/>
    <s v="6742222"/>
    <s v="BSI"/>
  </r>
  <r>
    <s v="BU066222"/>
    <s v="100"/>
    <x v="0"/>
    <s v="369"/>
    <s v="0361"/>
    <x v="0"/>
    <s v="0000"/>
    <s v="000"/>
    <s v="00"/>
    <s v="5/11/2026"/>
    <n v="0"/>
    <n v="0.87"/>
    <n v="-0.87"/>
    <s v="cume folder purchase"/>
    <s v="5/11/2026"/>
    <m/>
    <s v="6742225"/>
    <s v="BSI"/>
  </r>
  <r>
    <s v="BU066222"/>
    <s v="100"/>
    <x v="0"/>
    <s v="519"/>
    <s v="0361"/>
    <x v="0"/>
    <s v="0000"/>
    <s v="000"/>
    <s v="00"/>
    <s v="5/11/2026"/>
    <n v="0"/>
    <n v="5.01"/>
    <n v="-5.01"/>
    <s v="cume folder purchase"/>
    <s v="5/11/2026"/>
    <m/>
    <s v="6742225"/>
    <s v="BSI"/>
  </r>
  <r>
    <s v="BU066222"/>
    <s v="100"/>
    <x v="1"/>
    <s v="510"/>
    <s v="0361"/>
    <x v="0"/>
    <s v="0000"/>
    <s v="000"/>
    <s v="00"/>
    <s v="5/11/2026"/>
    <n v="105.55"/>
    <n v="0"/>
    <n v="105.55"/>
    <s v="cume folder purchase"/>
    <s v="5/11/2026"/>
    <m/>
    <s v="6742225"/>
    <s v="BSI"/>
  </r>
  <r>
    <s v="BU066222"/>
    <s v="100"/>
    <x v="0"/>
    <s v="330"/>
    <s v="0361"/>
    <x v="0"/>
    <s v="0000"/>
    <s v="000"/>
    <s v="00"/>
    <s v="5/11/2026"/>
    <n v="0"/>
    <n v="99.67"/>
    <n v="-99.67"/>
    <s v="cume folder purchase"/>
    <s v="5/11/2026"/>
    <m/>
    <s v="6742225"/>
    <s v="BSI"/>
  </r>
  <r>
    <s v="BU066223"/>
    <s v="100"/>
    <x v="0"/>
    <s v="510"/>
    <s v="0451"/>
    <x v="0"/>
    <s v="0000"/>
    <s v="000"/>
    <s v="00"/>
    <s v="5/11/2026"/>
    <n v="0"/>
    <n v="200"/>
    <n v="-200"/>
    <s v="transfer to cover negatives"/>
    <s v="5/11/2026"/>
    <m/>
    <s v="6741671"/>
    <s v="BSI"/>
  </r>
  <r>
    <s v="BU066223"/>
    <s v="100"/>
    <x v="1"/>
    <s v="510"/>
    <s v="0451"/>
    <x v="0"/>
    <s v="0000"/>
    <s v="000"/>
    <s v="00"/>
    <s v="5/11/2026"/>
    <n v="200"/>
    <n v="0"/>
    <n v="200"/>
    <s v="transfer to cover negatives"/>
    <s v="5/11/2026"/>
    <m/>
    <s v="6741671"/>
    <s v="BSI"/>
  </r>
  <r>
    <s v="BU066224"/>
    <s v="100"/>
    <x v="5"/>
    <s v="450"/>
    <s v="9780"/>
    <x v="0"/>
    <s v="0000"/>
    <s v="000"/>
    <s v="00"/>
    <s v="5/11/2026"/>
    <n v="0"/>
    <n v="5000"/>
    <n v="-5000"/>
    <s v="transfer"/>
    <s v="5/11/2026"/>
    <m/>
    <s v="6742856"/>
    <s v="BSI"/>
  </r>
  <r>
    <s v="BU066224"/>
    <s v="100"/>
    <x v="5"/>
    <s v="510"/>
    <s v="9780"/>
    <x v="0"/>
    <s v="0000"/>
    <s v="000"/>
    <s v="00"/>
    <s v="5/11/2026"/>
    <n v="0"/>
    <n v="10000"/>
    <n v="-10000"/>
    <s v="transfer"/>
    <s v="5/11/2026"/>
    <m/>
    <s v="6742856"/>
    <s v="BSI"/>
  </r>
  <r>
    <s v="BU066224"/>
    <s v="100"/>
    <x v="5"/>
    <s v="460"/>
    <s v="9780"/>
    <x v="0"/>
    <s v="0000"/>
    <s v="000"/>
    <s v="00"/>
    <s v="5/11/2026"/>
    <n v="0"/>
    <n v="5000"/>
    <n v="-5000"/>
    <s v="transfer"/>
    <s v="5/11/2026"/>
    <m/>
    <s v="6742856"/>
    <s v="BSI"/>
  </r>
  <r>
    <s v="BU066224"/>
    <s v="100"/>
    <x v="5"/>
    <s v="540"/>
    <s v="9780"/>
    <x v="0"/>
    <s v="0000"/>
    <s v="000"/>
    <s v="00"/>
    <s v="5/11/2026"/>
    <n v="15000"/>
    <n v="0"/>
    <n v="15000"/>
    <s v="transfer"/>
    <s v="5/11/2026"/>
    <m/>
    <s v="6742856"/>
    <s v="BSI"/>
  </r>
  <r>
    <s v="BU066224"/>
    <s v="100"/>
    <x v="5"/>
    <s v="390"/>
    <s v="9780"/>
    <x v="0"/>
    <s v="0000"/>
    <s v="000"/>
    <s v="00"/>
    <s v="5/11/2026"/>
    <n v="0"/>
    <n v="5000"/>
    <n v="-5000"/>
    <s v="transfer"/>
    <s v="5/11/2026"/>
    <m/>
    <s v="6742856"/>
    <s v="BSI"/>
  </r>
  <r>
    <s v="BU066224"/>
    <s v="100"/>
    <x v="5"/>
    <s v="560"/>
    <s v="9780"/>
    <x v="0"/>
    <s v="0000"/>
    <s v="000"/>
    <s v="00"/>
    <s v="5/11/2026"/>
    <n v="15000"/>
    <n v="0"/>
    <n v="15000"/>
    <s v="transfer"/>
    <s v="5/11/2026"/>
    <m/>
    <s v="6742856"/>
    <s v="BSI"/>
  </r>
  <r>
    <s v="BU066224"/>
    <s v="100"/>
    <x v="5"/>
    <s v="360"/>
    <s v="9780"/>
    <x v="0"/>
    <s v="0000"/>
    <s v="000"/>
    <s v="00"/>
    <s v="5/11/2026"/>
    <n v="0"/>
    <n v="5000"/>
    <n v="-5000"/>
    <s v="transfer"/>
    <s v="5/11/2026"/>
    <m/>
    <s v="6742856"/>
    <s v="BSI"/>
  </r>
  <r>
    <s v="BU066225"/>
    <s v="100"/>
    <x v="2"/>
    <s v="510"/>
    <s v="0492"/>
    <x v="0"/>
    <s v="0000"/>
    <s v="000"/>
    <s v="00"/>
    <s v="5/11/2026"/>
    <n v="100"/>
    <n v="0"/>
    <n v="100"/>
    <s v="moving money for purchase"/>
    <s v="5/11/2026"/>
    <m/>
    <s v="6742230"/>
    <s v="BSI"/>
  </r>
  <r>
    <s v="BU066225"/>
    <s v="100"/>
    <x v="2"/>
    <s v="519"/>
    <s v="0492"/>
    <x v="0"/>
    <s v="0000"/>
    <s v="000"/>
    <s v="00"/>
    <s v="5/11/2026"/>
    <n v="0"/>
    <n v="100"/>
    <n v="-100"/>
    <s v="moving money for purchase"/>
    <s v="5/11/2026"/>
    <m/>
    <s v="6742230"/>
    <s v="BSI"/>
  </r>
  <r>
    <s v="BU066227"/>
    <s v="100"/>
    <x v="8"/>
    <s v="510"/>
    <s v="0562"/>
    <x v="18"/>
    <s v="0000"/>
    <s v="000"/>
    <s v="00"/>
    <s v="5/11/2026"/>
    <n v="0"/>
    <n v="200"/>
    <n v="-200"/>
    <s v="shade canopy"/>
    <s v="5/11/2026"/>
    <m/>
    <s v="6742665"/>
    <s v="BSI"/>
  </r>
  <r>
    <s v="BU066227"/>
    <s v="100"/>
    <x v="8"/>
    <s v="642"/>
    <s v="0562"/>
    <x v="18"/>
    <s v="0000"/>
    <s v="000"/>
    <s v="00"/>
    <s v="5/11/2026"/>
    <n v="200"/>
    <n v="0"/>
    <n v="200"/>
    <s v="shade canopy"/>
    <s v="5/11/2026"/>
    <m/>
    <s v="6742665"/>
    <s v="BSI"/>
  </r>
  <r>
    <s v="BU066228"/>
    <s v="100"/>
    <x v="0"/>
    <s v="510"/>
    <s v="0033"/>
    <x v="0"/>
    <s v="0000"/>
    <s v="000"/>
    <s v="00"/>
    <s v="5/11/2026"/>
    <n v="0"/>
    <n v="300"/>
    <n v="-300"/>
    <s v="Cover Pcard purchase"/>
    <s v="5/11/2026"/>
    <m/>
    <s v="6742224"/>
    <s v="BSI"/>
  </r>
  <r>
    <s v="BU066228"/>
    <s v="100"/>
    <x v="0"/>
    <s v="390"/>
    <s v="0033"/>
    <x v="0"/>
    <s v="0000"/>
    <s v="000"/>
    <s v="00"/>
    <s v="5/11/2026"/>
    <n v="300"/>
    <n v="0"/>
    <n v="300"/>
    <s v="Cover Pcard purchase"/>
    <s v="5/11/2026"/>
    <m/>
    <s v="6742224"/>
    <s v="BSI"/>
  </r>
  <r>
    <s v="BU066229"/>
    <s v="100"/>
    <x v="6"/>
    <s v="390"/>
    <s v="0033"/>
    <x v="0"/>
    <s v="0000"/>
    <s v="000"/>
    <s v="00"/>
    <s v="5/11/2026"/>
    <n v="280"/>
    <n v="0"/>
    <n v="280"/>
    <s v="Cover Pcard purchase2"/>
    <s v="5/11/2026"/>
    <m/>
    <s v="6742231"/>
    <s v="BSI"/>
  </r>
  <r>
    <s v="BU066229"/>
    <s v="100"/>
    <x v="6"/>
    <s v="510"/>
    <s v="0033"/>
    <x v="0"/>
    <s v="0000"/>
    <s v="000"/>
    <s v="00"/>
    <s v="5/11/2026"/>
    <n v="0"/>
    <n v="280"/>
    <n v="-280"/>
    <s v="Cover Pcard purchase2"/>
    <s v="5/11/2026"/>
    <m/>
    <s v="6742231"/>
    <s v="BSI"/>
  </r>
  <r>
    <s v="BU066230"/>
    <s v="100"/>
    <x v="2"/>
    <s v="390"/>
    <s v="0451"/>
    <x v="0"/>
    <s v="0000"/>
    <s v="000"/>
    <s v="00"/>
    <s v="5/11/2026"/>
    <n v="59.33"/>
    <n v="0"/>
    <n v="59.33"/>
    <s v="Cover Negatives"/>
    <s v="5/11/2026"/>
    <m/>
    <s v="6742414"/>
    <s v="E003141"/>
  </r>
  <r>
    <s v="BU066230"/>
    <s v="100"/>
    <x v="2"/>
    <s v="510"/>
    <s v="0451"/>
    <x v="0"/>
    <s v="0000"/>
    <s v="000"/>
    <s v="00"/>
    <s v="5/11/2026"/>
    <n v="0"/>
    <n v="61.56"/>
    <n v="-61.56"/>
    <s v="Cover Negatives"/>
    <s v="5/11/2026"/>
    <m/>
    <s v="6742414"/>
    <s v="E003141"/>
  </r>
  <r>
    <s v="BU066230"/>
    <s v="100"/>
    <x v="2"/>
    <s v="610"/>
    <s v="0451"/>
    <x v="0"/>
    <s v="0000"/>
    <s v="000"/>
    <s v="00"/>
    <s v="5/11/2026"/>
    <n v="2.23"/>
    <n v="0"/>
    <n v="2.23"/>
    <s v="Cover Negatives"/>
    <s v="5/11/2026"/>
    <m/>
    <s v="6742414"/>
    <s v="E003141"/>
  </r>
  <r>
    <s v="BU066231"/>
    <s v="100"/>
    <x v="6"/>
    <s v="390"/>
    <s v="0033"/>
    <x v="0"/>
    <s v="0000"/>
    <s v="000"/>
    <s v="00"/>
    <s v="5/11/2026"/>
    <n v="0"/>
    <n v="788.54"/>
    <n v="-788.54"/>
    <s v="Amplifier"/>
    <s v="5/11/2026"/>
    <m/>
    <s v="6742487"/>
    <s v="BSI"/>
  </r>
  <r>
    <s v="BU066231"/>
    <s v="100"/>
    <x v="6"/>
    <s v="642"/>
    <s v="0033"/>
    <x v="0"/>
    <s v="0000"/>
    <s v="000"/>
    <s v="00"/>
    <s v="5/11/2026"/>
    <n v="788.54"/>
    <n v="0"/>
    <n v="788.54"/>
    <s v="Amplifier"/>
    <s v="5/11/2026"/>
    <m/>
    <s v="6742487"/>
    <s v="BSI"/>
  </r>
  <r>
    <s v="BU066232"/>
    <s v="100"/>
    <x v="12"/>
    <s v="369"/>
    <s v="0181"/>
    <x v="19"/>
    <s v="0000"/>
    <s v="000"/>
    <s v="00"/>
    <s v="5/11/2026"/>
    <n v="0"/>
    <n v="4000"/>
    <n v="-4000"/>
    <s v="Computers"/>
    <s v="5/11/2026"/>
    <m/>
    <s v="6742865"/>
    <s v="BSI"/>
  </r>
  <r>
    <s v="BU066232"/>
    <s v="100"/>
    <x v="12"/>
    <s v="643"/>
    <s v="0181"/>
    <x v="19"/>
    <s v="0000"/>
    <s v="000"/>
    <s v="00"/>
    <s v="5/11/2026"/>
    <n v="17360"/>
    <n v="0"/>
    <n v="17360"/>
    <s v="Computers"/>
    <s v="5/11/2026"/>
    <m/>
    <s v="6742865"/>
    <s v="BSI"/>
  </r>
  <r>
    <s v="BU066232"/>
    <s v="100"/>
    <x v="12"/>
    <s v="649"/>
    <s v="0181"/>
    <x v="19"/>
    <s v="0000"/>
    <s v="000"/>
    <s v="00"/>
    <s v="5/11/2026"/>
    <n v="0"/>
    <n v="360"/>
    <n v="-360"/>
    <s v="Computers"/>
    <s v="5/11/2026"/>
    <m/>
    <s v="6742865"/>
    <s v="BSI"/>
  </r>
  <r>
    <s v="BU066232"/>
    <s v="100"/>
    <x v="12"/>
    <s v="644"/>
    <s v="0181"/>
    <x v="19"/>
    <s v="0000"/>
    <s v="000"/>
    <s v="00"/>
    <s v="5/11/2026"/>
    <n v="0"/>
    <n v="13000"/>
    <n v="-13000"/>
    <s v="Computers"/>
    <s v="5/11/2026"/>
    <m/>
    <s v="6742865"/>
    <s v="BSI"/>
  </r>
  <r>
    <s v="BU066233"/>
    <s v="100"/>
    <x v="6"/>
    <s v="100"/>
    <s v="0531"/>
    <x v="5"/>
    <s v="0000"/>
    <s v="000"/>
    <s v="00"/>
    <s v="5/11/2026"/>
    <n v="202.87"/>
    <n v="0"/>
    <n v="202.87"/>
    <s v="transfer for negative"/>
    <s v="5/11/2026"/>
    <m/>
    <s v="6743523"/>
    <s v="BSI"/>
  </r>
  <r>
    <s v="BU066233"/>
    <s v="100"/>
    <x v="6"/>
    <s v="200"/>
    <s v="0531"/>
    <x v="5"/>
    <s v="0000"/>
    <s v="000"/>
    <s v="00"/>
    <s v="5/11/2026"/>
    <n v="49.54"/>
    <n v="0"/>
    <n v="49.54"/>
    <s v="transfer for negative"/>
    <s v="5/11/2026"/>
    <m/>
    <s v="6743523"/>
    <s v="BSI"/>
  </r>
  <r>
    <s v="BU066233"/>
    <s v="100"/>
    <x v="4"/>
    <s v="750"/>
    <s v="0531"/>
    <x v="5"/>
    <s v="0000"/>
    <s v="000"/>
    <s v="00"/>
    <s v="5/11/2026"/>
    <n v="285.68"/>
    <n v="0"/>
    <n v="285.68"/>
    <s v="transfer for negative"/>
    <s v="5/11/2026"/>
    <m/>
    <s v="6743523"/>
    <s v="BSI"/>
  </r>
  <r>
    <s v="BU066233"/>
    <s v="100"/>
    <x v="6"/>
    <s v="150"/>
    <s v="0531"/>
    <x v="5"/>
    <s v="0000"/>
    <s v="000"/>
    <s v="00"/>
    <s v="5/11/2026"/>
    <n v="0"/>
    <n v="538.09"/>
    <n v="-538.09"/>
    <s v="transfer for negative"/>
    <s v="5/11/2026"/>
    <m/>
    <s v="6743523"/>
    <s v="BSI"/>
  </r>
  <r>
    <s v="BU066234"/>
    <s v="100"/>
    <x v="3"/>
    <s v="510"/>
    <s v="0531"/>
    <x v="1"/>
    <s v="0000"/>
    <s v="000"/>
    <s v="00"/>
    <s v="5/11/2026"/>
    <n v="0"/>
    <n v="152.41"/>
    <n v="-152.41"/>
    <s v="transfer for negative"/>
    <s v="5/11/2026"/>
    <m/>
    <s v="6743524"/>
    <s v="BSI"/>
  </r>
  <r>
    <s v="BU066234"/>
    <s v="100"/>
    <x v="3"/>
    <s v="750"/>
    <s v="0531"/>
    <x v="1"/>
    <s v="0000"/>
    <s v="000"/>
    <s v="00"/>
    <s v="5/11/2026"/>
    <n v="152.41"/>
    <n v="0"/>
    <n v="152.41"/>
    <s v="transfer for negative"/>
    <s v="5/11/2026"/>
    <m/>
    <s v="6743524"/>
    <s v="BSI"/>
  </r>
  <r>
    <s v="BU066235"/>
    <s v="100"/>
    <x v="7"/>
    <s v="510"/>
    <s v="0391"/>
    <x v="0"/>
    <s v="0000"/>
    <s v="000"/>
    <s v="00"/>
    <s v="5/12/2026"/>
    <n v="0"/>
    <n v="330.26"/>
    <n v="-330.26"/>
    <s v="move monies"/>
    <s v="5/12/2026"/>
    <m/>
    <s v="6744693"/>
    <s v="BSI"/>
  </r>
  <r>
    <s v="BU066235"/>
    <s v="100"/>
    <x v="7"/>
    <s v="672"/>
    <s v="0391"/>
    <x v="0"/>
    <s v="0000"/>
    <s v="000"/>
    <s v="00"/>
    <s v="5/12/2026"/>
    <n v="330.26"/>
    <n v="0"/>
    <n v="330.26"/>
    <s v="move monies"/>
    <s v="5/12/2026"/>
    <m/>
    <s v="6744693"/>
    <s v="BSI"/>
  </r>
  <r>
    <s v="BU066239"/>
    <s v="100"/>
    <x v="2"/>
    <s v="510"/>
    <s v="9620"/>
    <x v="0"/>
    <s v="0000"/>
    <s v="000"/>
    <s v="00"/>
    <s v="5/12/2026"/>
    <n v="0"/>
    <n v="2473"/>
    <n v="-2473"/>
    <s v="To fund local travel"/>
    <s v="5/12/2026"/>
    <m/>
    <s v="6744420"/>
    <s v="BSI"/>
  </r>
  <r>
    <s v="BU066239"/>
    <s v="100"/>
    <x v="2"/>
    <s v="360"/>
    <s v="9620"/>
    <x v="0"/>
    <s v="0000"/>
    <s v="000"/>
    <s v="00"/>
    <s v="5/12/2026"/>
    <n v="2273"/>
    <n v="0"/>
    <n v="2273"/>
    <s v="To fund rental trucks &amp; travel"/>
    <s v="5/12/2026"/>
    <m/>
    <s v="6744420"/>
    <s v="BSI"/>
  </r>
  <r>
    <s v="BU066239"/>
    <s v="100"/>
    <x v="2"/>
    <s v="330"/>
    <s v="9620"/>
    <x v="0"/>
    <s v="0000"/>
    <s v="000"/>
    <s v="00"/>
    <s v="5/12/2026"/>
    <n v="200"/>
    <n v="0"/>
    <n v="200"/>
    <s v="To fund local travel"/>
    <s v="5/12/2026"/>
    <m/>
    <s v="6744420"/>
    <s v="BSI"/>
  </r>
  <r>
    <s v="BU066241"/>
    <s v="100"/>
    <x v="4"/>
    <s v="520"/>
    <s v="0481"/>
    <x v="0"/>
    <s v="0000"/>
    <s v="000"/>
    <s v="00"/>
    <s v="5/11/2026"/>
    <n v="312.13"/>
    <n v="0"/>
    <n v="312.13"/>
    <s v="to fund textbooks"/>
    <s v="5/11/2026"/>
    <m/>
    <s v="6743817"/>
    <s v="BSI"/>
  </r>
  <r>
    <s v="BU066241"/>
    <s v="100"/>
    <x v="4"/>
    <s v="520"/>
    <s v="9999"/>
    <x v="0"/>
    <s v="0000"/>
    <s v="000"/>
    <s v="00"/>
    <s v="5/11/2026"/>
    <n v="0"/>
    <n v="312.13"/>
    <n v="-312.13"/>
    <s v="to fund textbooks"/>
    <s v="5/11/2026"/>
    <m/>
    <s v="6743817"/>
    <s v="BSI"/>
  </r>
  <r>
    <s v="BU066246"/>
    <s v="100"/>
    <x v="0"/>
    <s v="510"/>
    <s v="0502"/>
    <x v="5"/>
    <s v="0000"/>
    <s v="000"/>
    <s v="00"/>
    <s v="5/11/2026"/>
    <n v="0"/>
    <n v="250"/>
    <n v="-250"/>
    <s v="Whiteboards and sprinkler head"/>
    <s v="5/11/2026"/>
    <m/>
    <s v="6743998"/>
    <s v="BSI"/>
  </r>
  <r>
    <s v="BU066246"/>
    <s v="100"/>
    <x v="0"/>
    <s v="510"/>
    <s v="0502"/>
    <x v="5"/>
    <s v="0000"/>
    <s v="000"/>
    <s v="00"/>
    <s v="5/11/2026"/>
    <n v="0"/>
    <n v="100"/>
    <n v="-100"/>
    <s v="Whiteboards ,sprinkler, gas"/>
    <s v="5/11/2026"/>
    <m/>
    <s v="6743998"/>
    <s v="BSI"/>
  </r>
  <r>
    <s v="BU066246"/>
    <s v="100"/>
    <x v="4"/>
    <s v="510"/>
    <s v="0502"/>
    <x v="0"/>
    <s v="0000"/>
    <s v="000"/>
    <s v="00"/>
    <s v="5/11/2026"/>
    <n v="0"/>
    <n v="2031.56"/>
    <n v="-2031.56"/>
    <s v="Whiteboards and sprinkler head"/>
    <s v="5/11/2026"/>
    <m/>
    <s v="6743998"/>
    <s v="BSI"/>
  </r>
  <r>
    <s v="BU066246"/>
    <s v="100"/>
    <x v="4"/>
    <s v="642"/>
    <s v="0502"/>
    <x v="0"/>
    <s v="0000"/>
    <s v="000"/>
    <s v="00"/>
    <s v="5/11/2026"/>
    <n v="2031.56"/>
    <n v="0"/>
    <n v="2031.56"/>
    <s v="Whiteboards and sprinkler head"/>
    <s v="5/11/2026"/>
    <m/>
    <s v="6743998"/>
    <s v="BSI"/>
  </r>
  <r>
    <s v="BU066246"/>
    <s v="100"/>
    <x v="6"/>
    <s v="510"/>
    <s v="0502"/>
    <x v="5"/>
    <s v="0000"/>
    <s v="000"/>
    <s v="00"/>
    <s v="5/11/2026"/>
    <n v="250"/>
    <n v="0"/>
    <n v="250"/>
    <s v="Whiteboards and sprinkler head"/>
    <s v="5/11/2026"/>
    <m/>
    <s v="6743998"/>
    <s v="BSI"/>
  </r>
  <r>
    <s v="BU066246"/>
    <s v="100"/>
    <x v="6"/>
    <s v="450"/>
    <s v="0502"/>
    <x v="5"/>
    <s v="0000"/>
    <s v="000"/>
    <s v="00"/>
    <s v="5/11/2026"/>
    <n v="100"/>
    <n v="0"/>
    <n v="100"/>
    <s v="Whiteboards ,sprinkler, gas"/>
    <s v="5/11/2026"/>
    <m/>
    <s v="6743998"/>
    <s v="BSI"/>
  </r>
  <r>
    <s v="BU066248"/>
    <s v="100"/>
    <x v="6"/>
    <s v="350"/>
    <s v="0402"/>
    <x v="0"/>
    <s v="0000"/>
    <s v="000"/>
    <s v="00"/>
    <s v="5/12/2026"/>
    <n v="2100"/>
    <n v="0"/>
    <n v="2100"/>
    <s v="cover pcard expenses"/>
    <s v="5/12/2026"/>
    <m/>
    <s v="6744421"/>
    <s v="BSI"/>
  </r>
  <r>
    <s v="BU066248"/>
    <s v="100"/>
    <x v="0"/>
    <s v="510"/>
    <s v="0402"/>
    <x v="0"/>
    <s v="0000"/>
    <s v="000"/>
    <s v="00"/>
    <s v="5/12/2026"/>
    <n v="0"/>
    <n v="2100"/>
    <n v="-2100"/>
    <s v="cover pcard expenses"/>
    <s v="5/12/2026"/>
    <m/>
    <s v="6744421"/>
    <s v="BSI"/>
  </r>
  <r>
    <s v="BU066249"/>
    <s v="100"/>
    <x v="6"/>
    <s v="510"/>
    <s v="0402"/>
    <x v="0"/>
    <s v="0000"/>
    <s v="000"/>
    <s v="00"/>
    <s v="5/12/2026"/>
    <n v="4000"/>
    <n v="0"/>
    <n v="4000"/>
    <s v="cover pcard expenses"/>
    <s v="5/12/2026"/>
    <m/>
    <s v="6744425"/>
    <s v="BSI"/>
  </r>
  <r>
    <s v="BU066249"/>
    <s v="100"/>
    <x v="0"/>
    <s v="373"/>
    <s v="0402"/>
    <x v="0"/>
    <s v="0000"/>
    <s v="000"/>
    <s v="00"/>
    <s v="5/12/2026"/>
    <n v="0"/>
    <n v="4000"/>
    <n v="-4000"/>
    <s v="cover pcard expenses"/>
    <s v="5/12/2026"/>
    <m/>
    <s v="6744425"/>
    <s v="BSI"/>
  </r>
  <r>
    <s v="BU066252"/>
    <s v="100"/>
    <x v="4"/>
    <s v="330"/>
    <s v="0481"/>
    <x v="5"/>
    <s v="0000"/>
    <s v="000"/>
    <s v="00"/>
    <s v="5/12/2026"/>
    <n v="0"/>
    <n v="2000"/>
    <n v="-2000"/>
    <s v="to cover purchase"/>
    <s v="5/12/2026"/>
    <m/>
    <s v="6745258"/>
    <s v="BSI"/>
  </r>
  <r>
    <s v="BU066252"/>
    <s v="100"/>
    <x v="4"/>
    <s v="200"/>
    <s v="0481"/>
    <x v="5"/>
    <s v="0000"/>
    <s v="000"/>
    <s v="00"/>
    <s v="5/12/2026"/>
    <n v="0"/>
    <n v="1000"/>
    <n v="-1000"/>
    <s v="to cover purchase"/>
    <s v="5/12/2026"/>
    <m/>
    <s v="6745258"/>
    <s v="BSI"/>
  </r>
  <r>
    <s v="BU066252"/>
    <s v="100"/>
    <x v="0"/>
    <s v="330"/>
    <s v="0481"/>
    <x v="5"/>
    <s v="0000"/>
    <s v="000"/>
    <s v="00"/>
    <s v="5/12/2026"/>
    <n v="0"/>
    <n v="1680.27"/>
    <n v="-1680.27"/>
    <s v="to cover purchase"/>
    <s v="5/12/2026"/>
    <m/>
    <s v="6745258"/>
    <s v="BSI"/>
  </r>
  <r>
    <s v="BU066252"/>
    <s v="100"/>
    <x v="14"/>
    <s v="682"/>
    <s v="0481"/>
    <x v="5"/>
    <s v="0000"/>
    <s v="000"/>
    <s v="00"/>
    <s v="5/12/2026"/>
    <n v="10412.18"/>
    <n v="0"/>
    <n v="10412.18"/>
    <s v="to cover purchase"/>
    <s v="5/12/2026"/>
    <m/>
    <s v="6745258"/>
    <s v="BSI"/>
  </r>
  <r>
    <s v="BU066252"/>
    <s v="100"/>
    <x v="4"/>
    <s v="100"/>
    <s v="0481"/>
    <x v="5"/>
    <s v="0000"/>
    <s v="000"/>
    <s v="00"/>
    <s v="5/12/2026"/>
    <n v="0"/>
    <n v="5731.91"/>
    <n v="-5731.91"/>
    <s v="to cover purchase"/>
    <s v="5/12/2026"/>
    <m/>
    <s v="6745258"/>
    <s v="BSI"/>
  </r>
  <r>
    <s v="BU066253"/>
    <s v="100"/>
    <x v="4"/>
    <s v="649"/>
    <s v="0171"/>
    <x v="2"/>
    <s v="0000"/>
    <s v="000"/>
    <s v="00"/>
    <s v="5/12/2026"/>
    <n v="0"/>
    <n v="1000"/>
    <n v="-1000"/>
    <s v="Purchase transfer"/>
    <s v="5/12/2026"/>
    <m/>
    <s v="6745341"/>
    <s v="BSI"/>
  </r>
  <r>
    <s v="BU066253"/>
    <s v="100"/>
    <x v="4"/>
    <s v="510"/>
    <s v="0171"/>
    <x v="2"/>
    <s v="0000"/>
    <s v="000"/>
    <s v="00"/>
    <s v="5/12/2026"/>
    <n v="1000"/>
    <n v="0"/>
    <n v="1000"/>
    <s v="Purchase transfer"/>
    <s v="5/12/2026"/>
    <m/>
    <s v="6745341"/>
    <s v="BSI"/>
  </r>
  <r>
    <s v="BU066254"/>
    <s v="100"/>
    <x v="12"/>
    <s v="644"/>
    <s v="0181"/>
    <x v="19"/>
    <s v="0000"/>
    <s v="000"/>
    <s v="00"/>
    <s v="5/12/2026"/>
    <n v="17360"/>
    <n v="0"/>
    <n v="17360"/>
    <s v="Computers"/>
    <s v="5/12/2026"/>
    <m/>
    <s v="6746614"/>
    <s v="BSI"/>
  </r>
  <r>
    <s v="BU066254"/>
    <s v="100"/>
    <x v="12"/>
    <s v="643"/>
    <s v="0181"/>
    <x v="19"/>
    <s v="0000"/>
    <s v="000"/>
    <s v="00"/>
    <s v="5/12/2026"/>
    <n v="0"/>
    <n v="17360"/>
    <n v="-17360"/>
    <s v="Computers"/>
    <s v="5/12/2026"/>
    <m/>
    <s v="6746614"/>
    <s v="BSI"/>
  </r>
  <r>
    <s v="BU066255"/>
    <s v="100"/>
    <x v="6"/>
    <s v="642"/>
    <s v="0481"/>
    <x v="5"/>
    <s v="0000"/>
    <s v="000"/>
    <s v="00"/>
    <s v="5/12/2026"/>
    <n v="5014.97"/>
    <n v="0"/>
    <n v="5014.97"/>
    <s v="to cover purchase"/>
    <s v="5/12/2026"/>
    <m/>
    <s v="6746619"/>
    <s v="BSI"/>
  </r>
  <r>
    <s v="BU066255"/>
    <s v="100"/>
    <x v="4"/>
    <s v="100"/>
    <s v="0481"/>
    <x v="5"/>
    <s v="0000"/>
    <s v="000"/>
    <s v="00"/>
    <s v="5/12/2026"/>
    <n v="0"/>
    <n v="5014.97"/>
    <n v="-5014.97"/>
    <s v="to cover purchase"/>
    <s v="5/12/2026"/>
    <m/>
    <s v="6746619"/>
    <s v="BSI"/>
  </r>
  <r>
    <s v="BU066256"/>
    <s v="100"/>
    <x v="2"/>
    <s v="510"/>
    <s v="9620"/>
    <x v="0"/>
    <s v="0000"/>
    <s v="000"/>
    <s v="00"/>
    <s v="5/12/2026"/>
    <n v="0"/>
    <n v="671.35"/>
    <n v="-671.35"/>
    <s v="To fund rental trucks"/>
    <s v="5/12/2026"/>
    <m/>
    <s v="6747109"/>
    <s v="BSI"/>
  </r>
  <r>
    <s v="BU066256"/>
    <s v="100"/>
    <x v="2"/>
    <s v="360"/>
    <s v="9620"/>
    <x v="0"/>
    <s v="0000"/>
    <s v="000"/>
    <s v="00"/>
    <s v="5/12/2026"/>
    <n v="671.35"/>
    <n v="0"/>
    <n v="671.35"/>
    <s v="To fund rental trucks"/>
    <s v="5/12/2026"/>
    <m/>
    <s v="6747109"/>
    <s v="BSI"/>
  </r>
  <r>
    <s v="BU066258"/>
    <s v="100"/>
    <x v="1"/>
    <s v="330"/>
    <s v="9610"/>
    <x v="0"/>
    <s v="0000"/>
    <s v="000"/>
    <s v="00"/>
    <s v="5/12/2026"/>
    <n v="700"/>
    <n v="0"/>
    <n v="700"/>
    <s v="Move funds from 510"/>
    <s v="5/12/2026"/>
    <m/>
    <s v="6746221"/>
    <s v="BSI"/>
  </r>
  <r>
    <s v="BU066258"/>
    <s v="100"/>
    <x v="1"/>
    <s v="510"/>
    <s v="9610"/>
    <x v="0"/>
    <s v="0000"/>
    <s v="000"/>
    <s v="00"/>
    <s v="5/12/2026"/>
    <n v="0"/>
    <n v="700"/>
    <n v="-700"/>
    <s v="Move funds to 330"/>
    <s v="5/12/2026"/>
    <m/>
    <s v="6746221"/>
    <s v="BSI"/>
  </r>
  <r>
    <s v="BU066259"/>
    <s v="100"/>
    <x v="11"/>
    <s v="330"/>
    <s v="0251"/>
    <x v="7"/>
    <s v="0000"/>
    <s v="000"/>
    <s v="00"/>
    <s v="5/12/2026"/>
    <n v="7000"/>
    <n v="0"/>
    <n v="7000"/>
    <s v="IB travel"/>
    <s v="5/12/2026"/>
    <m/>
    <s v="6746092"/>
    <s v="BSI"/>
  </r>
  <r>
    <s v="BU066259"/>
    <s v="100"/>
    <x v="4"/>
    <s v="510"/>
    <s v="0251"/>
    <x v="7"/>
    <s v="0000"/>
    <s v="000"/>
    <s v="00"/>
    <s v="5/12/2026"/>
    <n v="0"/>
    <n v="7000"/>
    <n v="-7000"/>
    <s v="IB travel"/>
    <s v="5/12/2026"/>
    <m/>
    <s v="6746092"/>
    <s v="BSI"/>
  </r>
  <r>
    <s v="BU066260"/>
    <s v="100"/>
    <x v="2"/>
    <s v="510"/>
    <s v="0251"/>
    <x v="0"/>
    <s v="0000"/>
    <s v="000"/>
    <s v="00"/>
    <s v="5/12/2026"/>
    <n v="0"/>
    <n v="2619.2399999999998"/>
    <n v="-2619.2399999999998"/>
    <s v="Media Center books"/>
    <s v="5/12/2026"/>
    <m/>
    <s v="6746095"/>
    <s v="BSI"/>
  </r>
  <r>
    <s v="BU066260"/>
    <s v="100"/>
    <x v="2"/>
    <s v="610"/>
    <s v="0251"/>
    <x v="0"/>
    <s v="0000"/>
    <s v="000"/>
    <s v="00"/>
    <s v="5/12/2026"/>
    <n v="2619.2399999999998"/>
    <n v="0"/>
    <n v="2619.2399999999998"/>
    <s v="Media Center books"/>
    <s v="5/12/2026"/>
    <m/>
    <s v="6746095"/>
    <s v="BSI"/>
  </r>
  <r>
    <s v="BU066261"/>
    <s v="100"/>
    <x v="0"/>
    <s v="642"/>
    <s v="0482"/>
    <x v="0"/>
    <s v="0000"/>
    <s v="000"/>
    <s v="00"/>
    <s v="5/12/2026"/>
    <n v="139.99"/>
    <n v="0"/>
    <n v="139.99"/>
    <s v="COVER SHORTAGE"/>
    <s v="5/12/2026"/>
    <m/>
    <s v="6746625"/>
    <s v="BSI"/>
  </r>
  <r>
    <s v="BU066261"/>
    <s v="100"/>
    <x v="0"/>
    <s v="373"/>
    <s v="0482"/>
    <x v="0"/>
    <s v="0000"/>
    <s v="000"/>
    <s v="00"/>
    <s v="5/12/2026"/>
    <n v="0"/>
    <n v="139.99"/>
    <n v="-139.99"/>
    <s v="COVER SHORTAGE"/>
    <s v="5/12/2026"/>
    <m/>
    <s v="6746625"/>
    <s v="BSI"/>
  </r>
  <r>
    <s v="BU066262"/>
    <s v="100"/>
    <x v="12"/>
    <s v="100"/>
    <s v="0493"/>
    <x v="16"/>
    <s v="0000"/>
    <s v="000"/>
    <s v="00"/>
    <s v="5/13/2026"/>
    <n v="2000"/>
    <n v="0"/>
    <n v="2000"/>
    <s v="fund salaries"/>
    <s v="5/13/2026"/>
    <m/>
    <s v="6748623"/>
    <s v="BSI"/>
  </r>
  <r>
    <s v="BU066262"/>
    <s v="100"/>
    <x v="12"/>
    <s v="520"/>
    <s v="0493"/>
    <x v="16"/>
    <s v="0000"/>
    <s v="000"/>
    <s v="00"/>
    <s v="5/13/2026"/>
    <n v="0"/>
    <n v="2000"/>
    <n v="-2000"/>
    <s v="fund salaries"/>
    <s v="5/13/2026"/>
    <m/>
    <s v="6748623"/>
    <s v="BSI"/>
  </r>
  <r>
    <s v="BU066262"/>
    <s v="100"/>
    <x v="12"/>
    <s v="200"/>
    <s v="0493"/>
    <x v="16"/>
    <s v="0000"/>
    <s v="000"/>
    <s v="00"/>
    <s v="5/13/2026"/>
    <n v="5000"/>
    <n v="0"/>
    <n v="5000"/>
    <s v="fund benefits"/>
    <s v="5/13/2026"/>
    <m/>
    <s v="6748623"/>
    <s v="BSI"/>
  </r>
  <r>
    <s v="BU066262"/>
    <s v="100"/>
    <x v="12"/>
    <s v="520"/>
    <s v="0493"/>
    <x v="16"/>
    <s v="0000"/>
    <s v="000"/>
    <s v="00"/>
    <s v="5/13/2026"/>
    <n v="0"/>
    <n v="5000"/>
    <n v="-5000"/>
    <s v="fund benefits"/>
    <s v="5/13/2026"/>
    <m/>
    <s v="6748623"/>
    <s v="BSI"/>
  </r>
  <r>
    <s v="BU066262"/>
    <s v="100"/>
    <x v="12"/>
    <s v="369"/>
    <s v="0493"/>
    <x v="16"/>
    <s v="0000"/>
    <s v="000"/>
    <s v="00"/>
    <s v="5/13/2026"/>
    <n v="9000"/>
    <n v="0"/>
    <n v="9000"/>
    <s v="fund storyblocks subscript"/>
    <s v="5/13/2026"/>
    <m/>
    <s v="6748623"/>
    <s v="BSI"/>
  </r>
  <r>
    <s v="BU066262"/>
    <s v="100"/>
    <x v="12"/>
    <s v="399"/>
    <s v="0493"/>
    <x v="16"/>
    <s v="0000"/>
    <s v="000"/>
    <s v="00"/>
    <s v="5/13/2026"/>
    <n v="0"/>
    <n v="9000"/>
    <n v="-9000"/>
    <s v="fund storyblocks subscript"/>
    <s v="5/13/2026"/>
    <m/>
    <s v="6748623"/>
    <s v="BSI"/>
  </r>
  <r>
    <s v="BU066265"/>
    <s v="100"/>
    <x v="1"/>
    <s v="642"/>
    <s v="0032"/>
    <x v="0"/>
    <s v="0000"/>
    <s v="000"/>
    <s v="00"/>
    <s v="5/12/2026"/>
    <n v="26.99"/>
    <n v="0"/>
    <n v="26.99"/>
    <s v="Glucose monitor"/>
    <s v="5/12/2026"/>
    <m/>
    <s v="6746624"/>
    <s v="BSI"/>
  </r>
  <r>
    <s v="BU066265"/>
    <s v="100"/>
    <x v="0"/>
    <s v="510"/>
    <s v="0032"/>
    <x v="0"/>
    <s v="0000"/>
    <s v="000"/>
    <s v="00"/>
    <s v="5/12/2026"/>
    <n v="0"/>
    <n v="26.99"/>
    <n v="-26.99"/>
    <s v="Glucose monitor"/>
    <s v="5/12/2026"/>
    <m/>
    <s v="6746624"/>
    <s v="BSI"/>
  </r>
  <r>
    <s v="BU066268"/>
    <s v="100"/>
    <x v="4"/>
    <s v="510"/>
    <s v="0491"/>
    <x v="5"/>
    <s v="0000"/>
    <s v="000"/>
    <s v="00"/>
    <s v="5/12/2026"/>
    <n v="0"/>
    <n v="28335.3"/>
    <n v="-28335.3"/>
    <s v="fund purchase request"/>
    <s v="5/12/2026"/>
    <m/>
    <s v="6746986"/>
    <s v="BSI"/>
  </r>
  <r>
    <s v="BU066268"/>
    <s v="100"/>
    <x v="14"/>
    <s v="672"/>
    <s v="0491"/>
    <x v="5"/>
    <s v="0000"/>
    <s v="000"/>
    <s v="00"/>
    <s v="5/12/2026"/>
    <n v="28335.3"/>
    <n v="0"/>
    <n v="28335.3"/>
    <s v="fund purchase request"/>
    <s v="5/12/2026"/>
    <m/>
    <s v="6746986"/>
    <s v="BSI"/>
  </r>
  <r>
    <s v="BU066269"/>
    <s v="100"/>
    <x v="0"/>
    <s v="510"/>
    <s v="0251"/>
    <x v="5"/>
    <s v="0000"/>
    <s v="000"/>
    <s v="00"/>
    <s v="5/12/2026"/>
    <n v="0"/>
    <n v="522"/>
    <n v="-522"/>
    <s v="cover Cintas charges"/>
    <s v="5/12/2026"/>
    <m/>
    <s v="6746985"/>
    <s v="BSI"/>
  </r>
  <r>
    <s v="BU066269"/>
    <s v="100"/>
    <x v="8"/>
    <s v="390"/>
    <s v="0251"/>
    <x v="5"/>
    <s v="0000"/>
    <s v="000"/>
    <s v="00"/>
    <s v="5/12/2026"/>
    <n v="522"/>
    <n v="0"/>
    <n v="522"/>
    <s v="cover Cintas charges"/>
    <s v="5/12/2026"/>
    <m/>
    <s v="6746985"/>
    <s v="BSI"/>
  </r>
  <r>
    <s v="BU066270"/>
    <s v="100"/>
    <x v="7"/>
    <s v="350"/>
    <s v="0251"/>
    <x v="0"/>
    <s v="0000"/>
    <s v="000"/>
    <s v="00"/>
    <s v="5/12/2026"/>
    <n v="320.60000000000002"/>
    <n v="0"/>
    <n v="320.60000000000002"/>
    <s v="Intercom repairs"/>
    <s v="5/12/2026"/>
    <m/>
    <s v="6747177"/>
    <s v="BSI"/>
  </r>
  <r>
    <s v="BU066270"/>
    <s v="100"/>
    <x v="7"/>
    <s v="672"/>
    <s v="0251"/>
    <x v="0"/>
    <s v="0000"/>
    <s v="000"/>
    <s v="00"/>
    <s v="5/12/2026"/>
    <n v="0"/>
    <n v="320.60000000000002"/>
    <n v="-320.60000000000002"/>
    <s v="Intercom repairs"/>
    <s v="5/12/2026"/>
    <m/>
    <s v="6747177"/>
    <s v="BSI"/>
  </r>
  <r>
    <s v="BU066271"/>
    <s v="100"/>
    <x v="4"/>
    <s v="510"/>
    <s v="0481"/>
    <x v="5"/>
    <s v="0000"/>
    <s v="000"/>
    <s v="00"/>
    <s v="5/12/2026"/>
    <n v="0"/>
    <n v="500"/>
    <n v="-500"/>
    <s v="to cover purchase"/>
    <s v="5/12/2026"/>
    <m/>
    <s v="6747518"/>
    <s v="BSI"/>
  </r>
  <r>
    <s v="BU066271"/>
    <s v="100"/>
    <x v="4"/>
    <s v="200"/>
    <s v="0481"/>
    <x v="5"/>
    <s v="0000"/>
    <s v="000"/>
    <s v="00"/>
    <s v="5/12/2026"/>
    <n v="0"/>
    <n v="709.15"/>
    <n v="-709.15"/>
    <s v="to cover purchase"/>
    <s v="5/12/2026"/>
    <m/>
    <s v="6747518"/>
    <s v="BSI"/>
  </r>
  <r>
    <s v="BU066271"/>
    <s v="100"/>
    <x v="14"/>
    <s v="682"/>
    <s v="0481"/>
    <x v="5"/>
    <s v="0000"/>
    <s v="000"/>
    <s v="00"/>
    <s v="5/12/2026"/>
    <n v="1209.1500000000001"/>
    <n v="0"/>
    <n v="1209.1500000000001"/>
    <s v="to cover purchase"/>
    <s v="5/12/2026"/>
    <m/>
    <s v="6747518"/>
    <s v="BSI"/>
  </r>
  <r>
    <s v="BU066272"/>
    <s v="100"/>
    <x v="11"/>
    <s v="330"/>
    <s v="0251"/>
    <x v="8"/>
    <s v="0000"/>
    <s v="000"/>
    <s v="23"/>
    <s v="5/12/2026"/>
    <n v="4136"/>
    <n v="0"/>
    <n v="4136"/>
    <s v="SAC approved Travel"/>
    <s v="5/12/2026"/>
    <m/>
    <s v="6747227"/>
    <s v="BSI"/>
  </r>
  <r>
    <s v="BU066272"/>
    <s v="100"/>
    <x v="4"/>
    <s v="510"/>
    <s v="0251"/>
    <x v="8"/>
    <s v="0000"/>
    <s v="000"/>
    <s v="23"/>
    <s v="5/12/2026"/>
    <n v="0"/>
    <n v="4136"/>
    <n v="-4136"/>
    <s v="SAC approved Travel"/>
    <s v="5/12/2026"/>
    <m/>
    <s v="6747227"/>
    <s v="BSI"/>
  </r>
  <r>
    <s v="BU066274"/>
    <s v="100"/>
    <x v="4"/>
    <s v="649"/>
    <s v="0561"/>
    <x v="5"/>
    <s v="0000"/>
    <s v="000"/>
    <s v="00"/>
    <s v="5/13/2026"/>
    <n v="0"/>
    <n v="720"/>
    <n v="-720"/>
    <s v="Cover negative balance"/>
    <s v="5/13/2026"/>
    <m/>
    <s v="6748624"/>
    <s v="BSI"/>
  </r>
  <r>
    <s v="BU066274"/>
    <s v="100"/>
    <x v="4"/>
    <s v="510"/>
    <s v="0561"/>
    <x v="5"/>
    <s v="0000"/>
    <s v="000"/>
    <s v="00"/>
    <s v="5/13/2026"/>
    <n v="971.05"/>
    <n v="0"/>
    <n v="971.05"/>
    <s v="Cover negative balance"/>
    <s v="5/13/2026"/>
    <m/>
    <s v="6748624"/>
    <s v="BSI"/>
  </r>
  <r>
    <s v="BU066274"/>
    <s v="100"/>
    <x v="4"/>
    <s v="642"/>
    <s v="0561"/>
    <x v="5"/>
    <s v="0000"/>
    <s v="000"/>
    <s v="00"/>
    <s v="5/13/2026"/>
    <n v="0"/>
    <n v="6.05"/>
    <n v="-6.05"/>
    <s v="Cover negative balance"/>
    <s v="5/13/2026"/>
    <m/>
    <s v="6748624"/>
    <s v="BSI"/>
  </r>
  <r>
    <s v="BU066274"/>
    <s v="100"/>
    <x v="4"/>
    <s v="644"/>
    <s v="0561"/>
    <x v="5"/>
    <s v="0000"/>
    <s v="000"/>
    <s v="00"/>
    <s v="5/13/2026"/>
    <n v="0"/>
    <n v="245"/>
    <n v="-245"/>
    <s v="Cover negative balance"/>
    <s v="5/13/2026"/>
    <m/>
    <s v="6748624"/>
    <s v="BSI"/>
  </r>
  <r>
    <s v="BU066275"/>
    <s v="100"/>
    <x v="0"/>
    <s v="350"/>
    <s v="0561"/>
    <x v="0"/>
    <s v="0000"/>
    <s v="000"/>
    <s v="00"/>
    <s v="5/13/2026"/>
    <n v="0"/>
    <n v="1722"/>
    <n v="-1722"/>
    <s v="Cover negative balance"/>
    <s v="5/13/2026"/>
    <m/>
    <s v="6748628"/>
    <s v="BSI"/>
  </r>
  <r>
    <s v="BU066275"/>
    <s v="100"/>
    <x v="0"/>
    <s v="510"/>
    <s v="0561"/>
    <x v="0"/>
    <s v="0000"/>
    <s v="000"/>
    <s v="00"/>
    <s v="5/13/2026"/>
    <n v="2778"/>
    <n v="0"/>
    <n v="2778"/>
    <s v="Cover negative balance"/>
    <s v="5/13/2026"/>
    <m/>
    <s v="6748628"/>
    <s v="BSI"/>
  </r>
  <r>
    <s v="BU066275"/>
    <s v="100"/>
    <x v="0"/>
    <s v="390"/>
    <s v="0561"/>
    <x v="0"/>
    <s v="0000"/>
    <s v="000"/>
    <s v="00"/>
    <s v="5/13/2026"/>
    <n v="200"/>
    <n v="0"/>
    <n v="200"/>
    <s v="Cover negative balance"/>
    <s v="5/13/2026"/>
    <m/>
    <s v="6748628"/>
    <s v="BSI"/>
  </r>
  <r>
    <s v="BU066275"/>
    <s v="100"/>
    <x v="0"/>
    <s v="330"/>
    <s v="0561"/>
    <x v="0"/>
    <s v="0000"/>
    <s v="000"/>
    <s v="00"/>
    <s v="5/13/2026"/>
    <n v="0"/>
    <n v="1256"/>
    <n v="-1256"/>
    <s v="Cover negative balance"/>
    <s v="5/13/2026"/>
    <m/>
    <s v="6748628"/>
    <s v="BSI"/>
  </r>
  <r>
    <s v="BU066276"/>
    <s v="100"/>
    <x v="4"/>
    <s v="150"/>
    <s v="0561"/>
    <x v="5"/>
    <s v="0000"/>
    <s v="000"/>
    <s v="00"/>
    <s v="5/13/2026"/>
    <n v="14000"/>
    <n v="0"/>
    <n v="14000"/>
    <s v="Covering 26.27 Para Position"/>
    <s v="5/13/2026"/>
    <m/>
    <s v="6748626"/>
    <s v="BSI"/>
  </r>
  <r>
    <s v="BU066276"/>
    <s v="100"/>
    <x v="15"/>
    <s v="100"/>
    <s v="0561"/>
    <x v="5"/>
    <s v="0000"/>
    <s v="000"/>
    <s v="00"/>
    <s v="5/13/2026"/>
    <n v="0"/>
    <n v="14000"/>
    <n v="-14000"/>
    <s v="Covering 26.27 Para Position"/>
    <s v="5/13/2026"/>
    <m/>
    <s v="6748626"/>
    <s v="BSI"/>
  </r>
  <r>
    <s v="BU066276"/>
    <s v="100"/>
    <x v="4"/>
    <s v="200"/>
    <s v="0561"/>
    <x v="5"/>
    <s v="0000"/>
    <s v="000"/>
    <s v="00"/>
    <s v="5/13/2026"/>
    <n v="6000"/>
    <n v="0"/>
    <n v="6000"/>
    <s v="Covering 26.27 Para Position"/>
    <s v="5/13/2026"/>
    <m/>
    <s v="6748626"/>
    <s v="BSI"/>
  </r>
  <r>
    <s v="BU066276"/>
    <s v="100"/>
    <x v="15"/>
    <s v="200"/>
    <s v="0561"/>
    <x v="5"/>
    <s v="0000"/>
    <s v="000"/>
    <s v="00"/>
    <s v="5/13/2026"/>
    <n v="0"/>
    <n v="6000"/>
    <n v="-6000"/>
    <s v="Covering 26.27 Para Position"/>
    <s v="5/13/2026"/>
    <m/>
    <s v="6748626"/>
    <s v="BSI"/>
  </r>
  <r>
    <s v="BU066278"/>
    <s v="100"/>
    <x v="7"/>
    <s v="390"/>
    <s v="0381"/>
    <x v="0"/>
    <s v="0000"/>
    <s v="000"/>
    <s v="00"/>
    <s v="5/13/2026"/>
    <n v="300"/>
    <n v="0"/>
    <n v="300"/>
    <s v="TRANSFER COVER NEG LINES"/>
    <s v="5/13/2026"/>
    <m/>
    <s v="6748627"/>
    <s v="BSI"/>
  </r>
  <r>
    <s v="BU066278"/>
    <s v="100"/>
    <x v="7"/>
    <s v="510"/>
    <s v="0381"/>
    <x v="0"/>
    <s v="0000"/>
    <s v="000"/>
    <s v="00"/>
    <s v="5/13/2026"/>
    <n v="0"/>
    <n v="300"/>
    <n v="-300"/>
    <s v="TRANSFER COVER NEG LINES"/>
    <s v="5/13/2026"/>
    <m/>
    <s v="6748627"/>
    <s v="BSI"/>
  </r>
  <r>
    <s v="BU066279"/>
    <s v="100"/>
    <x v="0"/>
    <s v="510"/>
    <s v="0171"/>
    <x v="0"/>
    <s v="0000"/>
    <s v="000"/>
    <s v="00"/>
    <s v="5/13/2026"/>
    <n v="0"/>
    <n v="200"/>
    <n v="-200"/>
    <s v="Purchase transfer"/>
    <s v="5/13/2026"/>
    <m/>
    <s v="6748633"/>
    <s v="BSI"/>
  </r>
  <r>
    <s v="BU066279"/>
    <s v="100"/>
    <x v="0"/>
    <s v="644"/>
    <s v="0171"/>
    <x v="0"/>
    <s v="0000"/>
    <s v="000"/>
    <s v="00"/>
    <s v="5/13/2026"/>
    <n v="200"/>
    <n v="0"/>
    <n v="200"/>
    <s v="Purchase transfer"/>
    <s v="5/13/2026"/>
    <m/>
    <s v="6748633"/>
    <s v="BSI"/>
  </r>
  <r>
    <s v="BU066283"/>
    <s v="100"/>
    <x v="3"/>
    <s v="642"/>
    <s v="0091"/>
    <x v="1"/>
    <s v="0000"/>
    <s v="000"/>
    <s v="00"/>
    <s v="5/13/2026"/>
    <n v="269.99"/>
    <n v="0"/>
    <n v="269.99"/>
    <s v="cover cove purchase"/>
    <s v="5/13/2026"/>
    <m/>
    <s v="6749203"/>
    <s v="BSI"/>
  </r>
  <r>
    <s v="BU066283"/>
    <s v="100"/>
    <x v="3"/>
    <s v="510"/>
    <s v="0091"/>
    <x v="1"/>
    <s v="0000"/>
    <s v="000"/>
    <s v="00"/>
    <s v="5/13/2026"/>
    <n v="0"/>
    <n v="269.99"/>
    <n v="-269.99"/>
    <s v="cover cove purchase"/>
    <s v="5/13/2026"/>
    <m/>
    <s v="6749203"/>
    <s v="BSI"/>
  </r>
  <r>
    <s v="BU066284"/>
    <s v="100"/>
    <x v="4"/>
    <s v="510"/>
    <s v="0171"/>
    <x v="0"/>
    <s v="0000"/>
    <s v="000"/>
    <s v="00"/>
    <s v="5/13/2026"/>
    <n v="0"/>
    <n v="2000"/>
    <n v="-2000"/>
    <s v="Purchase transfer"/>
    <s v="5/13/2026"/>
    <m/>
    <s v="6749173"/>
    <s v="BSI"/>
  </r>
  <r>
    <s v="BU066284"/>
    <s v="100"/>
    <x v="4"/>
    <s v="642"/>
    <s v="0171"/>
    <x v="0"/>
    <s v="0000"/>
    <s v="000"/>
    <s v="00"/>
    <s v="5/13/2026"/>
    <n v="2000"/>
    <n v="0"/>
    <n v="2000"/>
    <s v="Purchase transfer"/>
    <s v="5/13/2026"/>
    <m/>
    <s v="6749173"/>
    <s v="BSI"/>
  </r>
  <r>
    <s v="BU066285"/>
    <s v="100"/>
    <x v="4"/>
    <s v="510"/>
    <s v="0171"/>
    <x v="0"/>
    <s v="0000"/>
    <s v="000"/>
    <s v="00"/>
    <s v="5/13/2026"/>
    <n v="0"/>
    <n v="875"/>
    <n v="-875"/>
    <s v="Purchase transfer"/>
    <s v="5/13/2026"/>
    <m/>
    <s v="6749184"/>
    <s v="BSI"/>
  </r>
  <r>
    <s v="BU066285"/>
    <s v="100"/>
    <x v="4"/>
    <s v="644"/>
    <s v="0171"/>
    <x v="0"/>
    <s v="0000"/>
    <s v="000"/>
    <s v="00"/>
    <s v="5/13/2026"/>
    <n v="875"/>
    <n v="0"/>
    <n v="875"/>
    <s v="Purchase transfer"/>
    <s v="5/13/2026"/>
    <m/>
    <s v="6749184"/>
    <s v="BSI"/>
  </r>
  <r>
    <s v="BU066286"/>
    <s v="100"/>
    <x v="3"/>
    <s v="642"/>
    <s v="0261"/>
    <x v="1"/>
    <s v="0000"/>
    <s v="000"/>
    <s v="00"/>
    <s v="5/13/2026"/>
    <n v="100"/>
    <n v="0"/>
    <n v="100"/>
    <s v="Funds to cover PO"/>
    <s v="5/13/2026"/>
    <m/>
    <s v="6749204"/>
    <s v="BSI"/>
  </r>
  <r>
    <s v="BU066286"/>
    <s v="100"/>
    <x v="3"/>
    <s v="510"/>
    <s v="0261"/>
    <x v="1"/>
    <s v="0000"/>
    <s v="000"/>
    <s v="00"/>
    <s v="5/13/2026"/>
    <n v="0"/>
    <n v="100"/>
    <n v="-100"/>
    <s v="Funds to cover PO"/>
    <s v="5/13/2026"/>
    <m/>
    <s v="6749204"/>
    <s v="BSI"/>
  </r>
  <r>
    <s v="BU066287"/>
    <s v="100"/>
    <x v="4"/>
    <s v="510"/>
    <s v="0241"/>
    <x v="0"/>
    <s v="0000"/>
    <s v="000"/>
    <s v="00"/>
    <s v="5/13/2026"/>
    <n v="0"/>
    <n v="3000"/>
    <n v="-3000"/>
    <s v="Fund Line"/>
    <s v="5/13/2026"/>
    <m/>
    <s v="6749202"/>
    <s v="BSI"/>
  </r>
  <r>
    <s v="BU066287"/>
    <s v="100"/>
    <x v="4"/>
    <s v="359"/>
    <s v="0241"/>
    <x v="0"/>
    <s v="0000"/>
    <s v="000"/>
    <s v="00"/>
    <s v="5/13/2026"/>
    <n v="3000"/>
    <n v="0"/>
    <n v="3000"/>
    <s v="Fund Line"/>
    <s v="5/13/2026"/>
    <m/>
    <s v="6749202"/>
    <s v="BSI"/>
  </r>
  <r>
    <s v="BU066289"/>
    <s v="100"/>
    <x v="4"/>
    <s v="510"/>
    <s v="0571"/>
    <x v="0"/>
    <s v="0000"/>
    <s v="000"/>
    <s v="00"/>
    <s v="5/13/2026"/>
    <n v="0"/>
    <n v="331.99"/>
    <n v="-331.99"/>
    <s v="PE equipment"/>
    <s v="5/13/2026"/>
    <m/>
    <s v="6750313"/>
    <s v="BSI"/>
  </r>
  <r>
    <s v="BU066289"/>
    <s v="100"/>
    <x v="4"/>
    <s v="642"/>
    <s v="0571"/>
    <x v="0"/>
    <s v="0000"/>
    <s v="000"/>
    <s v="00"/>
    <s v="5/13/2026"/>
    <n v="331.99"/>
    <n v="0"/>
    <n v="331.99"/>
    <s v="PE equipment"/>
    <s v="5/13/2026"/>
    <m/>
    <s v="6750313"/>
    <s v="BSI"/>
  </r>
  <r>
    <s v="BU066293"/>
    <s v="100"/>
    <x v="1"/>
    <s v="373"/>
    <s v="9615"/>
    <x v="0"/>
    <s v="0000"/>
    <s v="000"/>
    <s v="00"/>
    <s v="5/13/2026"/>
    <n v="4.5999999999999996"/>
    <n v="0"/>
    <n v="4.5999999999999996"/>
    <s v="Stamps for Student Records"/>
    <s v="5/13/2026"/>
    <m/>
    <s v="6750705"/>
    <s v="BSI"/>
  </r>
  <r>
    <s v="BU066293"/>
    <s v="100"/>
    <x v="1"/>
    <s v="519"/>
    <s v="9615"/>
    <x v="0"/>
    <s v="0000"/>
    <s v="000"/>
    <s v="00"/>
    <s v="5/13/2026"/>
    <n v="0"/>
    <n v="4.5999999999999996"/>
    <n v="-4.5999999999999996"/>
    <s v="Stamps for Student Records"/>
    <s v="5/13/2026"/>
    <m/>
    <s v="6750705"/>
    <s v="BSI"/>
  </r>
  <r>
    <s v="BU066294"/>
    <s v="100"/>
    <x v="2"/>
    <s v="510"/>
    <s v="0411"/>
    <x v="0"/>
    <s v="0000"/>
    <s v="000"/>
    <s v="00"/>
    <s v="5/13/2026"/>
    <n v="0"/>
    <n v="77.959999999999994"/>
    <n v="-77.959999999999994"/>
    <s v="Clear up negatives"/>
    <s v="5/13/2026"/>
    <m/>
    <s v="6751213"/>
    <s v="BSI"/>
  </r>
  <r>
    <s v="BU066294"/>
    <s v="100"/>
    <x v="4"/>
    <s v="510"/>
    <s v="0411"/>
    <x v="6"/>
    <s v="0000"/>
    <s v="000"/>
    <s v="00"/>
    <s v="5/13/2026"/>
    <n v="0"/>
    <n v="180"/>
    <n v="-180"/>
    <s v="Clear up negatives"/>
    <s v="5/13/2026"/>
    <m/>
    <s v="6751213"/>
    <s v="BSI"/>
  </r>
  <r>
    <s v="BU066294"/>
    <s v="100"/>
    <x v="4"/>
    <s v="510"/>
    <s v="0411"/>
    <x v="5"/>
    <s v="0000"/>
    <s v="000"/>
    <s v="00"/>
    <s v="5/13/2026"/>
    <n v="452.97"/>
    <n v="0"/>
    <n v="452.97"/>
    <s v="Clear up negatives"/>
    <s v="5/13/2026"/>
    <m/>
    <s v="6751213"/>
    <s v="BSI"/>
  </r>
  <r>
    <s v="BU066294"/>
    <s v="100"/>
    <x v="4"/>
    <s v="510"/>
    <s v="0411"/>
    <x v="0"/>
    <s v="0000"/>
    <s v="000"/>
    <s v="00"/>
    <s v="5/13/2026"/>
    <n v="0"/>
    <n v="50"/>
    <n v="-50"/>
    <s v="Clear up negatives"/>
    <s v="5/13/2026"/>
    <m/>
    <s v="6751213"/>
    <s v="BSI"/>
  </r>
  <r>
    <s v="BU066294"/>
    <s v="100"/>
    <x v="4"/>
    <s v="649"/>
    <s v="0411"/>
    <x v="6"/>
    <s v="0000"/>
    <s v="000"/>
    <s v="00"/>
    <s v="5/13/2026"/>
    <n v="180"/>
    <n v="0"/>
    <n v="180"/>
    <s v="Clear up negatives"/>
    <s v="5/13/2026"/>
    <m/>
    <s v="6751213"/>
    <s v="BSI"/>
  </r>
  <r>
    <s v="BU066294"/>
    <s v="100"/>
    <x v="8"/>
    <s v="330"/>
    <s v="0411"/>
    <x v="5"/>
    <s v="0000"/>
    <s v="000"/>
    <s v="00"/>
    <s v="5/13/2026"/>
    <n v="0"/>
    <n v="2032.62"/>
    <n v="-2032.62"/>
    <s v="Clear up negatives"/>
    <s v="5/13/2026"/>
    <m/>
    <s v="6751213"/>
    <s v="BSI"/>
  </r>
  <r>
    <s v="BU066294"/>
    <s v="100"/>
    <x v="8"/>
    <s v="730"/>
    <s v="0411"/>
    <x v="5"/>
    <s v="0000"/>
    <s v="000"/>
    <s v="00"/>
    <s v="5/13/2026"/>
    <n v="1179.6500000000001"/>
    <n v="0"/>
    <n v="1179.6500000000001"/>
    <s v="Clear up negatives"/>
    <s v="5/13/2026"/>
    <m/>
    <s v="6751213"/>
    <s v="BSI"/>
  </r>
  <r>
    <s v="BU066294"/>
    <s v="100"/>
    <x v="8"/>
    <s v="350"/>
    <s v="0411"/>
    <x v="5"/>
    <s v="0000"/>
    <s v="000"/>
    <s v="00"/>
    <s v="5/13/2026"/>
    <n v="400"/>
    <n v="0"/>
    <n v="400"/>
    <s v="Clear up negatives"/>
    <s v="5/13/2026"/>
    <m/>
    <s v="6751213"/>
    <s v="BSI"/>
  </r>
  <r>
    <s v="BU066294"/>
    <s v="100"/>
    <x v="6"/>
    <s v="510"/>
    <s v="0411"/>
    <x v="0"/>
    <s v="0000"/>
    <s v="000"/>
    <s v="00"/>
    <s v="5/13/2026"/>
    <n v="0"/>
    <n v="625"/>
    <n v="-625"/>
    <s v="Clear up negatives"/>
    <s v="5/13/2026"/>
    <m/>
    <s v="6751213"/>
    <s v="BSI"/>
  </r>
  <r>
    <s v="BU066294"/>
    <s v="100"/>
    <x v="2"/>
    <s v="610"/>
    <s v="0411"/>
    <x v="0"/>
    <s v="0000"/>
    <s v="000"/>
    <s v="00"/>
    <s v="5/13/2026"/>
    <n v="77.959999999999994"/>
    <n v="0"/>
    <n v="77.959999999999994"/>
    <s v="Clear up negatives"/>
    <s v="5/13/2026"/>
    <m/>
    <s v="6751213"/>
    <s v="BSI"/>
  </r>
  <r>
    <s v="BU066294"/>
    <s v="100"/>
    <x v="6"/>
    <s v="450"/>
    <s v="0411"/>
    <x v="0"/>
    <s v="0000"/>
    <s v="000"/>
    <s v="00"/>
    <s v="5/13/2026"/>
    <n v="625"/>
    <n v="0"/>
    <n v="625"/>
    <s v="Clear up negatives"/>
    <s v="5/13/2026"/>
    <m/>
    <s v="6751213"/>
    <s v="BSI"/>
  </r>
  <r>
    <s v="BU066294"/>
    <s v="100"/>
    <x v="4"/>
    <s v="390"/>
    <s v="0411"/>
    <x v="0"/>
    <s v="0000"/>
    <s v="000"/>
    <s v="00"/>
    <s v="5/13/2026"/>
    <n v="50"/>
    <n v="0"/>
    <n v="50"/>
    <s v="Clear up negatives"/>
    <s v="5/13/2026"/>
    <m/>
    <s v="6751213"/>
    <s v="BSI"/>
  </r>
  <r>
    <s v="BU066295"/>
    <s v="100"/>
    <x v="7"/>
    <s v="672"/>
    <s v="9810"/>
    <x v="0"/>
    <s v="0000"/>
    <s v="000"/>
    <s v="00"/>
    <s v="5/13/2026"/>
    <n v="30000"/>
    <n v="0"/>
    <n v="30000"/>
    <s v="To cover purchase orders"/>
    <s v="5/13/2026"/>
    <m/>
    <s v="6751214"/>
    <s v="BSI"/>
  </r>
  <r>
    <s v="BU066295"/>
    <s v="100"/>
    <x v="7"/>
    <s v="510"/>
    <s v="9810"/>
    <x v="0"/>
    <s v="0000"/>
    <s v="000"/>
    <s v="00"/>
    <s v="5/13/2026"/>
    <n v="0"/>
    <n v="30000"/>
    <n v="-30000"/>
    <s v="To cover purchase orders"/>
    <s v="5/13/2026"/>
    <m/>
    <s v="6751214"/>
    <s v="BSI"/>
  </r>
  <r>
    <s v="BU066297"/>
    <s v="100"/>
    <x v="4"/>
    <s v="642"/>
    <s v="0341"/>
    <x v="0"/>
    <s v="0000"/>
    <s v="000"/>
    <s v="00"/>
    <s v="5/13/2026"/>
    <n v="0"/>
    <n v="237.42"/>
    <n v="-237.42"/>
    <s v="transfer to cover PO"/>
    <s v="5/13/2026"/>
    <m/>
    <s v="6751212"/>
    <s v="BSI"/>
  </r>
  <r>
    <s v="BU066297"/>
    <s v="100"/>
    <x v="4"/>
    <s v="390"/>
    <s v="0341"/>
    <x v="0"/>
    <s v="0000"/>
    <s v="000"/>
    <s v="00"/>
    <s v="5/13/2026"/>
    <n v="237.42"/>
    <n v="0"/>
    <n v="237.42"/>
    <s v="transfer to cover PO"/>
    <s v="5/13/2026"/>
    <m/>
    <s v="6751212"/>
    <s v="BSI"/>
  </r>
  <r>
    <s v="BU066298"/>
    <s v="100"/>
    <x v="0"/>
    <s v="350"/>
    <s v="0341"/>
    <x v="0"/>
    <s v="0000"/>
    <s v="000"/>
    <s v="00"/>
    <s v="5/13/2026"/>
    <n v="0"/>
    <n v="91"/>
    <n v="-91"/>
    <s v="Transfer to cover PO"/>
    <s v="5/13/2026"/>
    <m/>
    <s v="6751217"/>
    <s v="BSI"/>
  </r>
  <r>
    <s v="BU066298"/>
    <s v="100"/>
    <x v="0"/>
    <s v="369"/>
    <s v="0341"/>
    <x v="0"/>
    <s v="0000"/>
    <s v="000"/>
    <s v="00"/>
    <s v="5/13/2026"/>
    <n v="91"/>
    <n v="0"/>
    <n v="91"/>
    <s v="Transfer to cover PO"/>
    <s v="5/13/2026"/>
    <m/>
    <s v="6751217"/>
    <s v="BSI"/>
  </r>
  <r>
    <s v="BU066300"/>
    <s v="100"/>
    <x v="12"/>
    <s v="510"/>
    <s v="0251"/>
    <x v="0"/>
    <s v="0000"/>
    <s v="000"/>
    <s v="00"/>
    <s v="5/13/2026"/>
    <n v="0"/>
    <n v="584.85"/>
    <n v="-584.85"/>
    <s v="P-card expenses"/>
    <s v="5/13/2026"/>
    <m/>
    <s v="6751220"/>
    <s v="BSI"/>
  </r>
  <r>
    <s v="BU066300"/>
    <s v="100"/>
    <x v="12"/>
    <s v="399"/>
    <s v="0251"/>
    <x v="0"/>
    <s v="0000"/>
    <s v="000"/>
    <s v="00"/>
    <s v="5/13/2026"/>
    <n v="584.85"/>
    <n v="0"/>
    <n v="584.85"/>
    <s v="P-card expenses"/>
    <s v="5/13/2026"/>
    <m/>
    <s v="6751220"/>
    <s v="BSI"/>
  </r>
  <r>
    <s v="BU066301"/>
    <s v="100"/>
    <x v="6"/>
    <s v="510"/>
    <s v="0411"/>
    <x v="0"/>
    <s v="0000"/>
    <s v="000"/>
    <s v="00"/>
    <s v="5/13/2026"/>
    <n v="0"/>
    <n v="2800"/>
    <n v="-2800"/>
    <s v="Pay invoice"/>
    <s v="5/13/2026"/>
    <m/>
    <s v="6751216"/>
    <s v="BSI"/>
  </r>
  <r>
    <s v="BU066301"/>
    <s v="100"/>
    <x v="6"/>
    <s v="350"/>
    <s v="0411"/>
    <x v="0"/>
    <s v="0000"/>
    <s v="000"/>
    <s v="00"/>
    <s v="5/13/2026"/>
    <n v="2800"/>
    <n v="0"/>
    <n v="2800"/>
    <s v="Pay invoice"/>
    <s v="5/13/2026"/>
    <m/>
    <s v="6751216"/>
    <s v="BSI"/>
  </r>
  <r>
    <s v="BU066302"/>
    <s v="100"/>
    <x v="0"/>
    <s v="390"/>
    <s v="0341"/>
    <x v="0"/>
    <s v="0000"/>
    <s v="000"/>
    <s v="00"/>
    <s v="5/13/2026"/>
    <n v="101.6"/>
    <n v="0"/>
    <n v="101.6"/>
    <s v="transfer to cover po"/>
    <s v="5/13/2026"/>
    <m/>
    <s v="6751218"/>
    <s v="BSI"/>
  </r>
  <r>
    <s v="BU066302"/>
    <s v="100"/>
    <x v="0"/>
    <s v="373"/>
    <s v="0341"/>
    <x v="0"/>
    <s v="0000"/>
    <s v="000"/>
    <s v="00"/>
    <s v="5/13/2026"/>
    <n v="0"/>
    <n v="101.6"/>
    <n v="-101.6"/>
    <s v="transfer to cover po"/>
    <s v="5/13/2026"/>
    <m/>
    <s v="6751218"/>
    <s v="BSI"/>
  </r>
  <r>
    <s v="BU066303"/>
    <s v="100"/>
    <x v="4"/>
    <s v="510"/>
    <s v="9636"/>
    <x v="20"/>
    <s v="0000"/>
    <s v="000"/>
    <s v="00"/>
    <s v="5/13/2026"/>
    <n v="600"/>
    <n v="0"/>
    <n v="600"/>
    <s v="Transfer from 790 to 510"/>
    <s v="5/13/2026"/>
    <m/>
    <s v="6751223"/>
    <s v="BSI"/>
  </r>
  <r>
    <s v="BU066303"/>
    <s v="100"/>
    <x v="5"/>
    <s v="790"/>
    <s v="9636"/>
    <x v="20"/>
    <s v="0000"/>
    <s v="000"/>
    <s v="00"/>
    <s v="5/13/2026"/>
    <n v="0"/>
    <n v="600"/>
    <n v="-600"/>
    <s v="Transfer from 790 to 510"/>
    <s v="5/13/2026"/>
    <m/>
    <s v="6751223"/>
    <s v="BSI"/>
  </r>
  <r>
    <s v="BU066304"/>
    <s v="100"/>
    <x v="2"/>
    <s v="510"/>
    <s v="0461"/>
    <x v="0"/>
    <s v="0000"/>
    <s v="000"/>
    <s v="00"/>
    <s v="5/13/2026"/>
    <n v="0"/>
    <n v="1083.58"/>
    <n v="-1083.58"/>
    <s v="Cleaning up negative lines"/>
    <s v="5/13/2026"/>
    <m/>
    <s v="6751297"/>
    <s v="BSI"/>
  </r>
  <r>
    <s v="BU066304"/>
    <s v="100"/>
    <x v="2"/>
    <s v="610"/>
    <s v="0461"/>
    <x v="0"/>
    <s v="0000"/>
    <s v="000"/>
    <s v="00"/>
    <s v="5/13/2026"/>
    <n v="1083.58"/>
    <n v="0"/>
    <n v="1083.58"/>
    <s v="Cleaning up negative lines"/>
    <s v="5/13/2026"/>
    <m/>
    <s v="6751297"/>
    <s v="BSI"/>
  </r>
  <r>
    <s v="BU066305"/>
    <s v="100"/>
    <x v="0"/>
    <s v="510"/>
    <s v="0251"/>
    <x v="5"/>
    <s v="0000"/>
    <s v="000"/>
    <s v="00"/>
    <s v="5/13/2026"/>
    <n v="0"/>
    <n v="80.8"/>
    <n v="-80.8"/>
    <s v="Cover p-card"/>
    <s v="5/13/2026"/>
    <m/>
    <s v="6751298"/>
    <s v="BSI"/>
  </r>
  <r>
    <s v="BU066305"/>
    <s v="100"/>
    <x v="8"/>
    <s v="369"/>
    <s v="0251"/>
    <x v="5"/>
    <s v="0000"/>
    <s v="000"/>
    <s v="00"/>
    <s v="5/13/2026"/>
    <n v="80.8"/>
    <n v="0"/>
    <n v="80.8"/>
    <s v="Cover p-card"/>
    <s v="5/13/2026"/>
    <m/>
    <s v="6751298"/>
    <s v="BSI"/>
  </r>
  <r>
    <s v="BU066307"/>
    <s v="100"/>
    <x v="4"/>
    <s v="510"/>
    <s v="0461"/>
    <x v="5"/>
    <s v="0000"/>
    <s v="000"/>
    <s v="00"/>
    <s v="5/13/2026"/>
    <n v="301.23"/>
    <n v="0"/>
    <n v="301.23"/>
    <s v="Cleaning up negative lines"/>
    <s v="5/13/2026"/>
    <m/>
    <s v="6751436"/>
    <s v="BSI"/>
  </r>
  <r>
    <s v="BU066307"/>
    <s v="100"/>
    <x v="5"/>
    <s v="790"/>
    <s v="0461"/>
    <x v="5"/>
    <s v="0000"/>
    <s v="000"/>
    <s v="00"/>
    <s v="5/13/2026"/>
    <n v="0"/>
    <n v="301.23"/>
    <n v="-301.23"/>
    <s v="Cleaning up negative lines"/>
    <s v="5/13/2026"/>
    <m/>
    <s v="6751436"/>
    <s v="BSI"/>
  </r>
  <r>
    <s v="BU066308"/>
    <s v="100"/>
    <x v="8"/>
    <s v="510"/>
    <s v="0492"/>
    <x v="5"/>
    <s v="0000"/>
    <s v="000"/>
    <s v="00"/>
    <s v="5/13/2026"/>
    <n v="364.54"/>
    <n v="0"/>
    <n v="364.54"/>
    <s v="covering negatives/ low"/>
    <s v="5/13/2026"/>
    <m/>
    <s v="6751443"/>
    <s v="BSI"/>
  </r>
  <r>
    <s v="BU066308"/>
    <s v="100"/>
    <x v="6"/>
    <s v="510"/>
    <s v="0492"/>
    <x v="0"/>
    <s v="0000"/>
    <s v="000"/>
    <s v="00"/>
    <s v="5/13/2026"/>
    <n v="0"/>
    <n v="500"/>
    <n v="-500"/>
    <s v="covering negatives/ low"/>
    <s v="5/13/2026"/>
    <m/>
    <s v="6751443"/>
    <s v="BSI"/>
  </r>
  <r>
    <s v="BU066308"/>
    <s v="100"/>
    <x v="6"/>
    <s v="450"/>
    <s v="0492"/>
    <x v="0"/>
    <s v="0000"/>
    <s v="000"/>
    <s v="00"/>
    <s v="5/13/2026"/>
    <n v="500"/>
    <n v="0"/>
    <n v="500"/>
    <s v="covering negatives/ low"/>
    <s v="5/13/2026"/>
    <m/>
    <s v="6751443"/>
    <s v="BSI"/>
  </r>
  <r>
    <s v="BU066308"/>
    <s v="100"/>
    <x v="8"/>
    <s v="330"/>
    <s v="0492"/>
    <x v="5"/>
    <s v="0000"/>
    <s v="000"/>
    <s v="00"/>
    <s v="5/13/2026"/>
    <n v="0"/>
    <n v="364.54"/>
    <n v="-364.54"/>
    <s v="covering negatives/ low"/>
    <s v="5/13/2026"/>
    <m/>
    <s v="6751443"/>
    <s v="BSI"/>
  </r>
  <r>
    <s v="BU066311"/>
    <s v="100"/>
    <x v="6"/>
    <s v="510"/>
    <s v="0502"/>
    <x v="0"/>
    <s v="0000"/>
    <s v="000"/>
    <s v="00"/>
    <s v="5/13/2026"/>
    <n v="326.23"/>
    <n v="0"/>
    <n v="326.23"/>
    <s v="negative balance"/>
    <s v="5/13/2026"/>
    <m/>
    <s v="6751640"/>
    <s v="BSI"/>
  </r>
  <r>
    <s v="BU066311"/>
    <s v="100"/>
    <x v="0"/>
    <s v="510"/>
    <s v="0502"/>
    <x v="0"/>
    <s v="0000"/>
    <s v="000"/>
    <s v="00"/>
    <s v="5/13/2026"/>
    <n v="0"/>
    <n v="375.31"/>
    <n v="-375.31"/>
    <s v="negative balance"/>
    <s v="5/13/2026"/>
    <m/>
    <s v="6751640"/>
    <s v="BSI"/>
  </r>
  <r>
    <s v="BU066311"/>
    <s v="100"/>
    <x v="6"/>
    <s v="450"/>
    <s v="0502"/>
    <x v="0"/>
    <s v="0000"/>
    <s v="000"/>
    <s v="00"/>
    <s v="5/13/2026"/>
    <n v="49.08"/>
    <n v="0"/>
    <n v="49.08"/>
    <s v="negative balance"/>
    <s v="5/13/2026"/>
    <m/>
    <s v="6751640"/>
    <s v="BSI"/>
  </r>
  <r>
    <s v="BU066312"/>
    <s v="100"/>
    <x v="0"/>
    <s v="644"/>
    <s v="0562"/>
    <x v="5"/>
    <s v="0000"/>
    <s v="000"/>
    <s v="00"/>
    <s v="5/14/2026"/>
    <n v="1500"/>
    <n v="0"/>
    <n v="1500"/>
    <s v="laptop"/>
    <s v="5/14/2026"/>
    <m/>
    <s v="6751888"/>
    <s v="BSI"/>
  </r>
  <r>
    <s v="BU066312"/>
    <s v="100"/>
    <x v="0"/>
    <s v="510"/>
    <s v="0562"/>
    <x v="5"/>
    <s v="0000"/>
    <s v="000"/>
    <s v="00"/>
    <s v="5/14/2026"/>
    <n v="0"/>
    <n v="1500"/>
    <n v="-1500"/>
    <s v="laptop"/>
    <s v="5/14/2026"/>
    <m/>
    <s v="6751888"/>
    <s v="BSI"/>
  </r>
  <r>
    <s v="BU066313"/>
    <s v="100"/>
    <x v="0"/>
    <s v="510"/>
    <s v="0562"/>
    <x v="21"/>
    <s v="0000"/>
    <s v="000"/>
    <s v="00"/>
    <s v="5/14/2026"/>
    <n v="0"/>
    <n v="385.05"/>
    <n v="-385.05"/>
    <s v="lamination table"/>
    <s v="5/14/2026"/>
    <m/>
    <s v="6751891"/>
    <s v="BSI"/>
  </r>
  <r>
    <s v="BU066313"/>
    <s v="100"/>
    <x v="0"/>
    <s v="642"/>
    <s v="0562"/>
    <x v="21"/>
    <s v="0000"/>
    <s v="000"/>
    <s v="00"/>
    <s v="5/14/2026"/>
    <n v="385.05"/>
    <n v="0"/>
    <n v="385.05"/>
    <s v="lamination table"/>
    <s v="5/14/2026"/>
    <m/>
    <s v="6751891"/>
    <s v="BSI"/>
  </r>
  <r>
    <s v="BU066314"/>
    <s v="100"/>
    <x v="0"/>
    <s v="642"/>
    <s v="0171"/>
    <x v="0"/>
    <s v="0000"/>
    <s v="000"/>
    <s v="00"/>
    <s v="5/14/2026"/>
    <n v="175"/>
    <n v="0"/>
    <n v="175"/>
    <s v="Purchase transfer"/>
    <s v="5/14/2026"/>
    <m/>
    <s v="6751892"/>
    <s v="BSI"/>
  </r>
  <r>
    <s v="BU066314"/>
    <s v="100"/>
    <x v="0"/>
    <s v="510"/>
    <s v="0171"/>
    <x v="0"/>
    <s v="0000"/>
    <s v="000"/>
    <s v="00"/>
    <s v="5/14/2026"/>
    <n v="0"/>
    <n v="175"/>
    <n v="-175"/>
    <s v="Purchase transfer"/>
    <s v="5/14/2026"/>
    <m/>
    <s v="6751892"/>
    <s v="BSI"/>
  </r>
  <r>
    <s v="BU066315"/>
    <s v="100"/>
    <x v="6"/>
    <s v="510"/>
    <s v="0311"/>
    <x v="0"/>
    <s v="0000"/>
    <s v="000"/>
    <s v="00"/>
    <s v="5/14/2026"/>
    <n v="0"/>
    <n v="0"/>
    <n v="0"/>
    <s v="to cover purchase card"/>
    <s v="5/14/2026"/>
    <m/>
    <s v="6751890"/>
    <s v="BSI"/>
  </r>
  <r>
    <s v="BU066315"/>
    <s v="100"/>
    <x v="6"/>
    <s v="510"/>
    <s v="0311"/>
    <x v="0"/>
    <s v="0000"/>
    <s v="000"/>
    <s v="00"/>
    <s v="5/14/2026"/>
    <n v="0"/>
    <n v="30"/>
    <n v="-30"/>
    <s v="to cover purchase card"/>
    <s v="5/14/2026"/>
    <m/>
    <s v="6751890"/>
    <s v="BSI"/>
  </r>
  <r>
    <s v="BU066315"/>
    <s v="100"/>
    <x v="6"/>
    <s v="450"/>
    <s v="0311"/>
    <x v="0"/>
    <s v="0000"/>
    <s v="000"/>
    <s v="00"/>
    <s v="5/14/2026"/>
    <n v="30"/>
    <n v="0"/>
    <n v="30"/>
    <s v="to cover purchase card"/>
    <s v="5/14/2026"/>
    <m/>
    <s v="6751890"/>
    <s v="BSI"/>
  </r>
  <r>
    <s v="BU066316"/>
    <s v="100"/>
    <x v="0"/>
    <s v="369"/>
    <s v="0551"/>
    <x v="0"/>
    <s v="0000"/>
    <s v="000"/>
    <s v="00"/>
    <s v="5/14/2026"/>
    <n v="65"/>
    <n v="0"/>
    <n v="65"/>
    <s v="April Pcard"/>
    <s v="5/14/2026"/>
    <m/>
    <s v="6751893"/>
    <s v="BSI"/>
  </r>
  <r>
    <s v="BU066316"/>
    <s v="100"/>
    <x v="0"/>
    <s v="369"/>
    <s v="0551"/>
    <x v="0"/>
    <s v="0000"/>
    <s v="000"/>
    <s v="00"/>
    <s v="5/14/2026"/>
    <n v="7.98"/>
    <n v="0"/>
    <n v="7.98"/>
    <s v="April Pcard"/>
    <s v="5/14/2026"/>
    <m/>
    <s v="6751893"/>
    <s v="BSI"/>
  </r>
  <r>
    <s v="BU066316"/>
    <s v="100"/>
    <x v="0"/>
    <s v="510"/>
    <s v="0551"/>
    <x v="0"/>
    <s v="0000"/>
    <s v="000"/>
    <s v="00"/>
    <s v="5/14/2026"/>
    <n v="0"/>
    <n v="72.98"/>
    <n v="-72.98"/>
    <s v="April Pcard"/>
    <s v="5/14/2026"/>
    <m/>
    <s v="6751893"/>
    <s v="BSI"/>
  </r>
  <r>
    <s v="BU066316"/>
    <s v="100"/>
    <x v="7"/>
    <s v="510"/>
    <s v="0551"/>
    <x v="0"/>
    <s v="0000"/>
    <s v="000"/>
    <s v="00"/>
    <s v="5/14/2026"/>
    <n v="0"/>
    <n v="1054.95"/>
    <n v="-1054.95"/>
    <s v="April Pcard"/>
    <s v="5/14/2026"/>
    <m/>
    <s v="6751893"/>
    <s v="BSI"/>
  </r>
  <r>
    <s v="BU066316"/>
    <s v="100"/>
    <x v="7"/>
    <s v="350"/>
    <s v="0551"/>
    <x v="0"/>
    <s v="0000"/>
    <s v="000"/>
    <s v="00"/>
    <s v="5/14/2026"/>
    <n v="1054.95"/>
    <n v="0"/>
    <n v="1054.95"/>
    <s v="April Pcard"/>
    <s v="5/14/2026"/>
    <m/>
    <s v="6751893"/>
    <s v="BSI"/>
  </r>
  <r>
    <s v="BU066317"/>
    <s v="100"/>
    <x v="7"/>
    <s v="510"/>
    <s v="0311"/>
    <x v="0"/>
    <s v="0000"/>
    <s v="000"/>
    <s v="00"/>
    <s v="5/14/2026"/>
    <n v="0"/>
    <n v="550"/>
    <n v="-550"/>
    <s v="to cover purchase card"/>
    <s v="5/14/2026"/>
    <m/>
    <s v="6751894"/>
    <s v="BSI"/>
  </r>
  <r>
    <s v="BU066317"/>
    <s v="100"/>
    <x v="7"/>
    <s v="350"/>
    <s v="0311"/>
    <x v="0"/>
    <s v="0000"/>
    <s v="000"/>
    <s v="00"/>
    <s v="5/14/2026"/>
    <n v="550"/>
    <n v="0"/>
    <n v="550"/>
    <s v="to cover purchase card"/>
    <s v="5/14/2026"/>
    <m/>
    <s v="6751894"/>
    <s v="BSI"/>
  </r>
  <r>
    <s v="BU066318"/>
    <s v="100"/>
    <x v="5"/>
    <s v="510"/>
    <s v="9780"/>
    <x v="0"/>
    <s v="0000"/>
    <s v="000"/>
    <s v="00"/>
    <s v="5/14/2026"/>
    <n v="0"/>
    <n v="3000"/>
    <n v="-3000"/>
    <s v="transfer"/>
    <s v="5/14/2026"/>
    <m/>
    <s v="6752100"/>
    <s v="BSI"/>
  </r>
  <r>
    <s v="BU066318"/>
    <s v="100"/>
    <x v="5"/>
    <s v="643"/>
    <s v="9780"/>
    <x v="0"/>
    <s v="0000"/>
    <s v="000"/>
    <s v="00"/>
    <s v="5/14/2026"/>
    <n v="0"/>
    <n v="500"/>
    <n v="-500"/>
    <s v="transfer"/>
    <s v="5/14/2026"/>
    <m/>
    <s v="6752100"/>
    <s v="BSI"/>
  </r>
  <r>
    <s v="BU066318"/>
    <s v="100"/>
    <x v="5"/>
    <s v="360"/>
    <s v="9780"/>
    <x v="0"/>
    <s v="0000"/>
    <s v="000"/>
    <s v="00"/>
    <s v="5/14/2026"/>
    <n v="0"/>
    <n v="1410"/>
    <n v="-1410"/>
    <s v="transfer"/>
    <s v="5/14/2026"/>
    <m/>
    <s v="6752100"/>
    <s v="BSI"/>
  </r>
  <r>
    <s v="BU066318"/>
    <s v="100"/>
    <x v="5"/>
    <s v="379"/>
    <s v="9780"/>
    <x v="0"/>
    <s v="0000"/>
    <s v="000"/>
    <s v="00"/>
    <s v="5/14/2026"/>
    <n v="0"/>
    <n v="400"/>
    <n v="-400"/>
    <s v="transfer"/>
    <s v="5/14/2026"/>
    <m/>
    <s v="6752100"/>
    <s v="BSI"/>
  </r>
  <r>
    <s v="BU066318"/>
    <s v="100"/>
    <x v="5"/>
    <s v="370"/>
    <s v="9780"/>
    <x v="0"/>
    <s v="0000"/>
    <s v="000"/>
    <s v="00"/>
    <s v="5/14/2026"/>
    <n v="0"/>
    <n v="800"/>
    <n v="-800"/>
    <s v="transfer"/>
    <s v="5/14/2026"/>
    <m/>
    <s v="6752100"/>
    <s v="BSI"/>
  </r>
  <r>
    <s v="BU066318"/>
    <s v="100"/>
    <x v="5"/>
    <s v="540"/>
    <s v="9780"/>
    <x v="0"/>
    <s v="0000"/>
    <s v="000"/>
    <s v="00"/>
    <s v="5/14/2026"/>
    <n v="0"/>
    <n v="5000"/>
    <n v="-5000"/>
    <s v="transfer"/>
    <s v="5/14/2026"/>
    <m/>
    <s v="6752100"/>
    <s v="BSI"/>
  </r>
  <r>
    <s v="BU066318"/>
    <s v="100"/>
    <x v="5"/>
    <s v="644"/>
    <s v="9780"/>
    <x v="0"/>
    <s v="0000"/>
    <s v="000"/>
    <s v="00"/>
    <s v="5/14/2026"/>
    <n v="0"/>
    <n v="1000"/>
    <n v="-1000"/>
    <s v="transfer"/>
    <s v="5/14/2026"/>
    <m/>
    <s v="6752100"/>
    <s v="BSI"/>
  </r>
  <r>
    <s v="BU066318"/>
    <s v="100"/>
    <x v="5"/>
    <s v="380"/>
    <s v="9780"/>
    <x v="0"/>
    <s v="0000"/>
    <s v="000"/>
    <s v="00"/>
    <s v="5/14/2026"/>
    <n v="100"/>
    <n v="0"/>
    <n v="100"/>
    <s v="transfer"/>
    <s v="5/14/2026"/>
    <m/>
    <s v="6752100"/>
    <s v="BSI"/>
  </r>
  <r>
    <s v="BU066318"/>
    <s v="100"/>
    <x v="5"/>
    <s v="622"/>
    <s v="9780"/>
    <x v="0"/>
    <s v="0000"/>
    <s v="000"/>
    <s v="00"/>
    <s v="5/14/2026"/>
    <n v="0"/>
    <n v="90"/>
    <n v="-90"/>
    <s v="transfer"/>
    <s v="5/14/2026"/>
    <m/>
    <s v="6752100"/>
    <s v="BSI"/>
  </r>
  <r>
    <s v="BU066318"/>
    <s v="100"/>
    <x v="5"/>
    <s v="649"/>
    <s v="9780"/>
    <x v="0"/>
    <s v="0000"/>
    <s v="000"/>
    <s v="00"/>
    <s v="5/14/2026"/>
    <n v="0"/>
    <n v="1000"/>
    <n v="-1000"/>
    <s v="transfer"/>
    <s v="5/14/2026"/>
    <m/>
    <s v="6752100"/>
    <s v="BSI"/>
  </r>
  <r>
    <s v="BU066318"/>
    <s v="100"/>
    <x v="5"/>
    <s v="641"/>
    <s v="9780"/>
    <x v="0"/>
    <s v="0000"/>
    <s v="000"/>
    <s v="00"/>
    <s v="5/14/2026"/>
    <n v="0"/>
    <n v="5000"/>
    <n v="-5000"/>
    <s v="transfer"/>
    <s v="5/14/2026"/>
    <m/>
    <s v="6752100"/>
    <s v="BSI"/>
  </r>
  <r>
    <s v="BU066318"/>
    <s v="100"/>
    <x v="5"/>
    <s v="648"/>
    <s v="9780"/>
    <x v="0"/>
    <s v="0000"/>
    <s v="000"/>
    <s v="00"/>
    <s v="5/14/2026"/>
    <n v="0"/>
    <n v="1100"/>
    <n v="-1100"/>
    <s v="transfer"/>
    <s v="5/14/2026"/>
    <m/>
    <s v="6752100"/>
    <s v="BSI"/>
  </r>
  <r>
    <s v="BU066318"/>
    <s v="100"/>
    <x v="5"/>
    <s v="550"/>
    <s v="9780"/>
    <x v="0"/>
    <s v="0000"/>
    <s v="000"/>
    <s v="00"/>
    <s v="5/14/2026"/>
    <n v="20000"/>
    <n v="0"/>
    <n v="20000"/>
    <s v="transfer"/>
    <s v="5/14/2026"/>
    <m/>
    <s v="6752100"/>
    <s v="BSI"/>
  </r>
  <r>
    <s v="BU066318"/>
    <s v="100"/>
    <x v="5"/>
    <s v="651"/>
    <s v="9780"/>
    <x v="0"/>
    <s v="0000"/>
    <s v="000"/>
    <s v="00"/>
    <s v="5/14/2026"/>
    <n v="0"/>
    <n v="400"/>
    <n v="-400"/>
    <s v="transfer"/>
    <s v="5/14/2026"/>
    <m/>
    <s v="6752100"/>
    <s v="BSI"/>
  </r>
  <r>
    <s v="BU066318"/>
    <s v="100"/>
    <x v="5"/>
    <s v="399"/>
    <s v="9780"/>
    <x v="0"/>
    <s v="0000"/>
    <s v="000"/>
    <s v="00"/>
    <s v="5/14/2026"/>
    <n v="0"/>
    <n v="400"/>
    <n v="-400"/>
    <s v="transfer"/>
    <s v="5/14/2026"/>
    <m/>
    <s v="6752100"/>
    <s v="BSI"/>
  </r>
  <r>
    <s v="BU066319"/>
    <s v="100"/>
    <x v="7"/>
    <s v="510"/>
    <s v="0451"/>
    <x v="0"/>
    <s v="0000"/>
    <s v="000"/>
    <s v="00"/>
    <s v="5/14/2026"/>
    <n v="0"/>
    <n v="675.04"/>
    <n v="-675.04"/>
    <s v="transfer to cover negatives"/>
    <s v="5/14/2026"/>
    <m/>
    <s v="6752978"/>
    <s v="BSI"/>
  </r>
  <r>
    <s v="BU066319"/>
    <s v="100"/>
    <x v="7"/>
    <s v="350"/>
    <s v="0451"/>
    <x v="0"/>
    <s v="0000"/>
    <s v="000"/>
    <s v="00"/>
    <s v="5/14/2026"/>
    <n v="675.04"/>
    <n v="0"/>
    <n v="675.04"/>
    <s v="transfer to cover negatives"/>
    <s v="5/14/2026"/>
    <m/>
    <s v="6752978"/>
    <s v="BSI"/>
  </r>
  <r>
    <s v="BU066320"/>
    <s v="100"/>
    <x v="4"/>
    <s v="330"/>
    <s v="9632"/>
    <x v="11"/>
    <s v="0000"/>
    <s v="000"/>
    <s v="00"/>
    <s v="5/14/2026"/>
    <n v="1000"/>
    <n v="0"/>
    <n v="1000"/>
    <s v="To cover funds for purchasing"/>
    <s v="5/14/2026"/>
    <m/>
    <s v="6751952"/>
    <s v="BSI"/>
  </r>
  <r>
    <s v="BU066320"/>
    <s v="100"/>
    <x v="4"/>
    <s v="330"/>
    <s v="9632"/>
    <x v="11"/>
    <s v="0000"/>
    <s v="000"/>
    <s v="00"/>
    <s v="5/14/2026"/>
    <n v="454.16"/>
    <n v="0"/>
    <n v="454.16"/>
    <s v="To cover funds for purchasing"/>
    <s v="5/14/2026"/>
    <m/>
    <s v="6751952"/>
    <s v="BSI"/>
  </r>
  <r>
    <s v="BU066320"/>
    <s v="100"/>
    <x v="4"/>
    <s v="642"/>
    <s v="9632"/>
    <x v="11"/>
    <s v="0000"/>
    <s v="000"/>
    <s v="00"/>
    <s v="5/14/2026"/>
    <n v="0"/>
    <n v="454.16"/>
    <n v="-454.16"/>
    <s v="To cover funds for purchasing"/>
    <s v="5/14/2026"/>
    <m/>
    <s v="6751952"/>
    <s v="BSI"/>
  </r>
  <r>
    <s v="BU066320"/>
    <s v="100"/>
    <x v="4"/>
    <s v="390"/>
    <s v="9632"/>
    <x v="11"/>
    <s v="0000"/>
    <s v="000"/>
    <s v="00"/>
    <s v="5/14/2026"/>
    <n v="0"/>
    <n v="1000"/>
    <n v="-1000"/>
    <s v="To cover funds for purchasing"/>
    <s v="5/14/2026"/>
    <m/>
    <s v="6751952"/>
    <s v="BSI"/>
  </r>
  <r>
    <s v="BU066321"/>
    <s v="100"/>
    <x v="7"/>
    <s v="510"/>
    <s v="0171"/>
    <x v="0"/>
    <s v="0000"/>
    <s v="000"/>
    <s v="00"/>
    <s v="5/14/2026"/>
    <n v="0"/>
    <n v="275"/>
    <n v="-275"/>
    <s v="PCard coverage Apr 2026"/>
    <s v="5/14/2026"/>
    <m/>
    <s v="6751953"/>
    <s v="BSI"/>
  </r>
  <r>
    <s v="BU066321"/>
    <s v="100"/>
    <x v="7"/>
    <s v="350"/>
    <s v="0171"/>
    <x v="0"/>
    <s v="0000"/>
    <s v="000"/>
    <s v="00"/>
    <s v="5/14/2026"/>
    <n v="275"/>
    <n v="0"/>
    <n v="275"/>
    <s v="PCard coverage Apr 2026"/>
    <s v="5/14/2026"/>
    <m/>
    <s v="6751953"/>
    <s v="BSI"/>
  </r>
  <r>
    <s v="BU066322"/>
    <s v="100"/>
    <x v="2"/>
    <s v="510"/>
    <s v="0491"/>
    <x v="0"/>
    <s v="0000"/>
    <s v="000"/>
    <s v="00"/>
    <s v="5/14/2026"/>
    <n v="0"/>
    <n v="96.84"/>
    <n v="-96.84"/>
    <s v="fund pcard activity"/>
    <s v="5/14/2026"/>
    <m/>
    <s v="6752102"/>
    <s v="BSI"/>
  </r>
  <r>
    <s v="BU066322"/>
    <s v="100"/>
    <x v="2"/>
    <s v="610"/>
    <s v="0491"/>
    <x v="0"/>
    <s v="0000"/>
    <s v="000"/>
    <s v="00"/>
    <s v="5/14/2026"/>
    <n v="96.84"/>
    <n v="0"/>
    <n v="96.84"/>
    <s v="fund pcard activity"/>
    <s v="5/14/2026"/>
    <m/>
    <s v="6752102"/>
    <s v="BSI"/>
  </r>
  <r>
    <s v="BU066324"/>
    <s v="100"/>
    <x v="0"/>
    <s v="510"/>
    <s v="0241"/>
    <x v="0"/>
    <s v="0000"/>
    <s v="000"/>
    <s v="00"/>
    <s v="5/14/2026"/>
    <n v="0"/>
    <n v="57.28"/>
    <n v="-57.28"/>
    <s v="Fund Line"/>
    <s v="5/14/2026"/>
    <m/>
    <s v="6752103"/>
    <s v="BSI"/>
  </r>
  <r>
    <s v="BU066324"/>
    <s v="100"/>
    <x v="0"/>
    <s v="390"/>
    <s v="0241"/>
    <x v="0"/>
    <s v="0000"/>
    <s v="000"/>
    <s v="00"/>
    <s v="5/14/2026"/>
    <n v="47.48"/>
    <n v="0"/>
    <n v="47.48"/>
    <s v="Fund Line"/>
    <s v="5/14/2026"/>
    <m/>
    <s v="6752103"/>
    <s v="BSI"/>
  </r>
  <r>
    <s v="BU066324"/>
    <s v="100"/>
    <x v="6"/>
    <s v="510"/>
    <s v="0241"/>
    <x v="0"/>
    <s v="0000"/>
    <s v="000"/>
    <s v="00"/>
    <s v="5/14/2026"/>
    <n v="9.8000000000000007"/>
    <n v="0"/>
    <n v="9.8000000000000007"/>
    <s v="Fund Line"/>
    <s v="5/14/2026"/>
    <m/>
    <s v="6752103"/>
    <s v="BSI"/>
  </r>
  <r>
    <s v="BU066326"/>
    <s v="100"/>
    <x v="8"/>
    <s v="510"/>
    <s v="0493"/>
    <x v="5"/>
    <s v="0000"/>
    <s v="000"/>
    <s v="00"/>
    <s v="5/14/2026"/>
    <n v="0"/>
    <n v="8820"/>
    <n v="-8820"/>
    <s v="Transfer for Tater Farms PO"/>
    <s v="5/14/2026"/>
    <m/>
    <s v="6752104"/>
    <s v="BSI"/>
  </r>
  <r>
    <s v="BU066326"/>
    <s v="100"/>
    <x v="14"/>
    <s v="672"/>
    <s v="0493"/>
    <x v="5"/>
    <s v="0000"/>
    <s v="000"/>
    <s v="00"/>
    <s v="5/14/2026"/>
    <n v="8820"/>
    <n v="0"/>
    <n v="8820"/>
    <s v="Transfer for Tater Farms PO"/>
    <s v="5/14/2026"/>
    <m/>
    <s v="6752104"/>
    <s v="BSI"/>
  </r>
  <r>
    <s v="BU066327"/>
    <s v="100"/>
    <x v="13"/>
    <s v="369"/>
    <s v="9632"/>
    <x v="0"/>
    <s v="0000"/>
    <s v="000"/>
    <s v="00"/>
    <s v="5/19/2026"/>
    <n v="0"/>
    <n v="658"/>
    <n v="-658"/>
    <s v="To cover negative"/>
    <s v="5/19/2026"/>
    <m/>
    <s v="6761894"/>
    <s v="BSI"/>
  </r>
  <r>
    <s v="BU066327"/>
    <s v="100"/>
    <x v="13"/>
    <s v="649"/>
    <s v="9632"/>
    <x v="0"/>
    <s v="0000"/>
    <s v="000"/>
    <s v="00"/>
    <s v="5/19/2026"/>
    <n v="0"/>
    <n v="15"/>
    <n v="-15"/>
    <s v="To cover negative"/>
    <s v="5/19/2026"/>
    <m/>
    <s v="6761894"/>
    <s v="BSI"/>
  </r>
  <r>
    <s v="BU066327"/>
    <s v="100"/>
    <x v="13"/>
    <s v="399"/>
    <s v="9632"/>
    <x v="0"/>
    <s v="0000"/>
    <s v="000"/>
    <s v="00"/>
    <s v="5/19/2026"/>
    <n v="0"/>
    <n v="13"/>
    <n v="-13"/>
    <s v="To cover negative"/>
    <s v="5/19/2026"/>
    <m/>
    <s v="6761894"/>
    <s v="BSI"/>
  </r>
  <r>
    <s v="BU066327"/>
    <s v="100"/>
    <x v="13"/>
    <s v="642"/>
    <s v="9632"/>
    <x v="0"/>
    <s v="0000"/>
    <s v="000"/>
    <s v="00"/>
    <s v="5/19/2026"/>
    <n v="0"/>
    <n v="0"/>
    <n v="0"/>
    <s v="To cover negative"/>
    <s v="5/19/2026"/>
    <m/>
    <s v="6761894"/>
    <s v="BSI"/>
  </r>
  <r>
    <s v="BU066327"/>
    <s v="100"/>
    <x v="13"/>
    <s v="642"/>
    <s v="9632"/>
    <x v="0"/>
    <s v="0000"/>
    <s v="000"/>
    <s v="00"/>
    <s v="5/19/2026"/>
    <n v="0"/>
    <n v="82.01"/>
    <n v="-82.01"/>
    <s v="To cover negative"/>
    <s v="5/19/2026"/>
    <m/>
    <s v="6761894"/>
    <s v="BSI"/>
  </r>
  <r>
    <s v="BU066327"/>
    <s v="100"/>
    <x v="13"/>
    <s v="644"/>
    <s v="9632"/>
    <x v="0"/>
    <s v="0000"/>
    <s v="000"/>
    <s v="00"/>
    <s v="5/19/2026"/>
    <n v="0"/>
    <n v="325"/>
    <n v="-325"/>
    <s v="To cover negative"/>
    <s v="5/19/2026"/>
    <m/>
    <s v="6761894"/>
    <s v="BSI"/>
  </r>
  <r>
    <s v="BU066327"/>
    <s v="100"/>
    <x v="13"/>
    <s v="330"/>
    <s v="9632"/>
    <x v="0"/>
    <s v="0000"/>
    <s v="000"/>
    <s v="00"/>
    <s v="5/19/2026"/>
    <n v="325"/>
    <n v="0"/>
    <n v="325"/>
    <s v="To cover negative"/>
    <s v="5/19/2026"/>
    <m/>
    <s v="6761894"/>
    <s v="BSI"/>
  </r>
  <r>
    <s v="BU066327"/>
    <s v="100"/>
    <x v="13"/>
    <s v="330"/>
    <s v="9632"/>
    <x v="0"/>
    <s v="0000"/>
    <s v="000"/>
    <s v="00"/>
    <s v="5/19/2026"/>
    <n v="15"/>
    <n v="0"/>
    <n v="15"/>
    <s v="To cover negative"/>
    <s v="5/19/2026"/>
    <m/>
    <s v="6761894"/>
    <s v="BSI"/>
  </r>
  <r>
    <s v="BU066327"/>
    <s v="100"/>
    <x v="13"/>
    <s v="330"/>
    <s v="9632"/>
    <x v="0"/>
    <s v="0000"/>
    <s v="000"/>
    <s v="00"/>
    <s v="5/19/2026"/>
    <n v="104"/>
    <n v="0"/>
    <n v="104"/>
    <s v="To cover negative"/>
    <s v="5/19/2026"/>
    <m/>
    <s v="6761894"/>
    <s v="BSI"/>
  </r>
  <r>
    <s v="BU066327"/>
    <s v="100"/>
    <x v="13"/>
    <s v="359"/>
    <s v="9632"/>
    <x v="0"/>
    <s v="0000"/>
    <s v="000"/>
    <s v="00"/>
    <s v="5/19/2026"/>
    <n v="0"/>
    <n v="626"/>
    <n v="-626"/>
    <s v="To cover negative"/>
    <s v="5/19/2026"/>
    <m/>
    <s v="6761894"/>
    <s v="BSI"/>
  </r>
  <r>
    <s v="BU066327"/>
    <s v="100"/>
    <x v="13"/>
    <s v="519"/>
    <s v="9632"/>
    <x v="0"/>
    <s v="0000"/>
    <s v="000"/>
    <s v="00"/>
    <s v="5/19/2026"/>
    <n v="0"/>
    <n v="162.01"/>
    <n v="-162.01"/>
    <s v="To cover negative"/>
    <s v="5/19/2026"/>
    <m/>
    <s v="6761894"/>
    <s v="BSI"/>
  </r>
  <r>
    <s v="BU066327"/>
    <s v="100"/>
    <x v="13"/>
    <s v="692"/>
    <s v="9632"/>
    <x v="0"/>
    <s v="0000"/>
    <s v="000"/>
    <s v="00"/>
    <s v="5/19/2026"/>
    <n v="0"/>
    <n v="104"/>
    <n v="-104"/>
    <s v="To cover negative"/>
    <s v="5/19/2026"/>
    <m/>
    <s v="6761894"/>
    <s v="BSI"/>
  </r>
  <r>
    <s v="BU066327"/>
    <s v="100"/>
    <x v="13"/>
    <s v="330"/>
    <s v="9632"/>
    <x v="0"/>
    <s v="0000"/>
    <s v="000"/>
    <s v="00"/>
    <s v="5/19/2026"/>
    <n v="626"/>
    <n v="0"/>
    <n v="626"/>
    <s v="To cover negative"/>
    <s v="5/19/2026"/>
    <m/>
    <s v="6761894"/>
    <s v="BSI"/>
  </r>
  <r>
    <s v="BU066327"/>
    <s v="100"/>
    <x v="13"/>
    <s v="330"/>
    <s v="9632"/>
    <x v="0"/>
    <s v="0000"/>
    <s v="000"/>
    <s v="00"/>
    <s v="5/19/2026"/>
    <n v="658"/>
    <n v="0"/>
    <n v="658"/>
    <s v="To cover negative"/>
    <s v="5/19/2026"/>
    <m/>
    <s v="6761894"/>
    <s v="BSI"/>
  </r>
  <r>
    <s v="BU066327"/>
    <s v="100"/>
    <x v="13"/>
    <s v="330"/>
    <s v="9632"/>
    <x v="0"/>
    <s v="0000"/>
    <s v="000"/>
    <s v="00"/>
    <s v="5/19/2026"/>
    <n v="13"/>
    <n v="0"/>
    <n v="13"/>
    <s v="To cover negative"/>
    <s v="5/19/2026"/>
    <m/>
    <s v="6761894"/>
    <s v="BSI"/>
  </r>
  <r>
    <s v="BU066327"/>
    <s v="100"/>
    <x v="13"/>
    <s v="330"/>
    <s v="9632"/>
    <x v="0"/>
    <s v="0000"/>
    <s v="000"/>
    <s v="00"/>
    <s v="5/19/2026"/>
    <n v="162.01"/>
    <n v="0"/>
    <n v="162.01"/>
    <s v="To cover negative"/>
    <s v="5/19/2026"/>
    <m/>
    <s v="6761894"/>
    <s v="BSI"/>
  </r>
  <r>
    <s v="BU066327"/>
    <s v="100"/>
    <x v="13"/>
    <s v="330"/>
    <s v="9632"/>
    <x v="0"/>
    <s v="0000"/>
    <s v="000"/>
    <s v="00"/>
    <s v="5/19/2026"/>
    <n v="82.01"/>
    <n v="0"/>
    <n v="82.01"/>
    <s v="To cover negative"/>
    <s v="5/19/2026"/>
    <m/>
    <s v="6761894"/>
    <s v="BSI"/>
  </r>
  <r>
    <s v="BU066328"/>
    <s v="100"/>
    <x v="0"/>
    <s v="510"/>
    <s v="0562"/>
    <x v="5"/>
    <s v="0000"/>
    <s v="000"/>
    <s v="00"/>
    <s v="5/14/2026"/>
    <n v="0"/>
    <n v="100"/>
    <n v="-100"/>
    <s v="laptop"/>
    <s v="5/14/2026"/>
    <m/>
    <s v="6753743"/>
    <s v="BSI"/>
  </r>
  <r>
    <s v="BU066328"/>
    <s v="100"/>
    <x v="0"/>
    <s v="644"/>
    <s v="0562"/>
    <x v="5"/>
    <s v="0000"/>
    <s v="000"/>
    <s v="00"/>
    <s v="5/14/2026"/>
    <n v="100"/>
    <n v="0"/>
    <n v="100"/>
    <s v="laptop"/>
    <s v="5/14/2026"/>
    <m/>
    <s v="6753743"/>
    <s v="BSI"/>
  </r>
  <r>
    <s v="BU066329"/>
    <s v="100"/>
    <x v="0"/>
    <s v="510"/>
    <s v="0541"/>
    <x v="0"/>
    <s v="0000"/>
    <s v="000"/>
    <s v="00"/>
    <s v="5/14/2026"/>
    <n v="100"/>
    <n v="0"/>
    <n v="100"/>
    <s v="Transfer"/>
    <s v="5/14/2026"/>
    <m/>
    <s v="6754528"/>
    <s v="BSI"/>
  </r>
  <r>
    <s v="BU066329"/>
    <s v="100"/>
    <x v="0"/>
    <s v="373"/>
    <s v="0541"/>
    <x v="0"/>
    <s v="0000"/>
    <s v="000"/>
    <s v="00"/>
    <s v="5/14/2026"/>
    <n v="0"/>
    <n v="100"/>
    <n v="-100"/>
    <s v="Transfer"/>
    <s v="5/14/2026"/>
    <m/>
    <s v="6754528"/>
    <s v="BSI"/>
  </r>
  <r>
    <s v="BU066330"/>
    <s v="100"/>
    <x v="13"/>
    <s v="510"/>
    <s v="9520"/>
    <x v="0"/>
    <s v="0000"/>
    <s v="000"/>
    <s v="00"/>
    <s v="5/14/2026"/>
    <n v="0"/>
    <n v="220"/>
    <n v="-220"/>
    <s v="Fund to 730 for certification"/>
    <s v="5/14/2026"/>
    <m/>
    <s v="6752562"/>
    <s v="BSI"/>
  </r>
  <r>
    <s v="BU066330"/>
    <s v="100"/>
    <x v="13"/>
    <s v="730"/>
    <s v="9520"/>
    <x v="0"/>
    <s v="0000"/>
    <s v="000"/>
    <s v="00"/>
    <s v="5/14/2026"/>
    <n v="220"/>
    <n v="0"/>
    <n v="220"/>
    <s v="Fund to 730 for certification"/>
    <s v="5/14/2026"/>
    <m/>
    <s v="6752562"/>
    <s v="BSI"/>
  </r>
  <r>
    <s v="BU066331"/>
    <s v="100"/>
    <x v="5"/>
    <s v="519"/>
    <s v="9780"/>
    <x v="0"/>
    <s v="0000"/>
    <s v="000"/>
    <s v="00"/>
    <s v="5/14/2026"/>
    <n v="0"/>
    <n v="106.03"/>
    <n v="-106.03"/>
    <s v="Cover Negatives"/>
    <s v="5/14/2026"/>
    <m/>
    <s v="6752643"/>
    <s v="E003141"/>
  </r>
  <r>
    <s v="BU066331"/>
    <s v="100"/>
    <x v="5"/>
    <s v="370"/>
    <s v="9780"/>
    <x v="0"/>
    <s v="0000"/>
    <s v="000"/>
    <s v="00"/>
    <s v="5/14/2026"/>
    <n v="0"/>
    <n v="49"/>
    <n v="-49"/>
    <s v="Cover Negatives"/>
    <s v="5/14/2026"/>
    <m/>
    <s v="6752643"/>
    <s v="E003141"/>
  </r>
  <r>
    <s v="BU066331"/>
    <s v="100"/>
    <x v="5"/>
    <s v="649"/>
    <s v="9780"/>
    <x v="0"/>
    <s v="0000"/>
    <s v="000"/>
    <s v="00"/>
    <s v="5/14/2026"/>
    <n v="69.97"/>
    <n v="0"/>
    <n v="69.97"/>
    <s v="Cover Negatives"/>
    <s v="5/14/2026"/>
    <m/>
    <s v="6752643"/>
    <s v="E003141"/>
  </r>
  <r>
    <s v="BU066331"/>
    <s v="100"/>
    <x v="5"/>
    <s v="648"/>
    <s v="9780"/>
    <x v="0"/>
    <s v="0000"/>
    <s v="000"/>
    <s v="00"/>
    <s v="5/14/2026"/>
    <n v="0"/>
    <n v="72"/>
    <n v="-72"/>
    <s v="Cover Negatives"/>
    <s v="5/14/2026"/>
    <m/>
    <s v="6752643"/>
    <s v="E003141"/>
  </r>
  <r>
    <s v="BU066331"/>
    <s v="100"/>
    <x v="5"/>
    <s v="390"/>
    <s v="9780"/>
    <x v="22"/>
    <s v="0000"/>
    <s v="000"/>
    <s v="00"/>
    <s v="5/14/2026"/>
    <n v="269.95"/>
    <n v="0"/>
    <n v="269.95"/>
    <s v="Cover Negatives"/>
    <s v="5/14/2026"/>
    <m/>
    <s v="6752643"/>
    <s v="E003141"/>
  </r>
  <r>
    <s v="BU066331"/>
    <s v="100"/>
    <x v="5"/>
    <s v="369"/>
    <s v="9780"/>
    <x v="0"/>
    <s v="0000"/>
    <s v="000"/>
    <s v="00"/>
    <s v="5/14/2026"/>
    <n v="0"/>
    <n v="71.680000000000007"/>
    <n v="-71.680000000000007"/>
    <s v="Cover Negatives"/>
    <s v="5/14/2026"/>
    <m/>
    <s v="6752643"/>
    <s v="E003141"/>
  </r>
  <r>
    <s v="BU066331"/>
    <s v="100"/>
    <x v="5"/>
    <s v="622"/>
    <s v="9780"/>
    <x v="0"/>
    <s v="0000"/>
    <s v="000"/>
    <s v="00"/>
    <s v="5/14/2026"/>
    <n v="0"/>
    <n v="3"/>
    <n v="-3"/>
    <s v="Cover Negatives"/>
    <s v="5/14/2026"/>
    <m/>
    <s v="6752643"/>
    <s v="E003141"/>
  </r>
  <r>
    <s v="BU066331"/>
    <s v="100"/>
    <x v="5"/>
    <s v="692"/>
    <s v="9780"/>
    <x v="0"/>
    <s v="0000"/>
    <s v="000"/>
    <s v="00"/>
    <s v="5/14/2026"/>
    <n v="0"/>
    <n v="32"/>
    <n v="-32"/>
    <s v="Cover Negatives"/>
    <s v="5/14/2026"/>
    <m/>
    <s v="6752643"/>
    <s v="E003141"/>
  </r>
  <r>
    <s v="BU066331"/>
    <s v="100"/>
    <x v="5"/>
    <s v="691"/>
    <s v="9780"/>
    <x v="0"/>
    <s v="0000"/>
    <s v="000"/>
    <s v="00"/>
    <s v="5/14/2026"/>
    <n v="0"/>
    <n v="800"/>
    <n v="-800"/>
    <s v="Cover Negatives"/>
    <s v="5/14/2026"/>
    <m/>
    <s v="6752643"/>
    <s v="E003141"/>
  </r>
  <r>
    <s v="BU066331"/>
    <s v="100"/>
    <x v="5"/>
    <s v="643"/>
    <s v="9780"/>
    <x v="0"/>
    <s v="0000"/>
    <s v="000"/>
    <s v="00"/>
    <s v="5/14/2026"/>
    <n v="0"/>
    <n v="61"/>
    <n v="-61"/>
    <s v="Cover Negatives"/>
    <s v="5/14/2026"/>
    <m/>
    <s v="6752643"/>
    <s v="E003141"/>
  </r>
  <r>
    <s v="BU066331"/>
    <s v="100"/>
    <x v="5"/>
    <s v="510"/>
    <s v="9780"/>
    <x v="22"/>
    <s v="0000"/>
    <s v="000"/>
    <s v="00"/>
    <s v="5/14/2026"/>
    <n v="319.22000000000003"/>
    <n v="0"/>
    <n v="319.22000000000003"/>
    <s v="Cover Negatives"/>
    <s v="5/14/2026"/>
    <m/>
    <s v="6752643"/>
    <s v="E003141"/>
  </r>
  <r>
    <s v="BU066331"/>
    <s v="100"/>
    <x v="5"/>
    <s v="399"/>
    <s v="9780"/>
    <x v="0"/>
    <s v="0000"/>
    <s v="000"/>
    <s v="00"/>
    <s v="5/14/2026"/>
    <n v="0"/>
    <n v="22"/>
    <n v="-22"/>
    <s v="Cover Negatives"/>
    <s v="5/14/2026"/>
    <m/>
    <s v="6752643"/>
    <s v="E003141"/>
  </r>
  <r>
    <s v="BU066331"/>
    <s v="100"/>
    <x v="5"/>
    <s v="644"/>
    <s v="9780"/>
    <x v="0"/>
    <s v="0000"/>
    <s v="000"/>
    <s v="00"/>
    <s v="5/14/2026"/>
    <n v="557.57000000000005"/>
    <n v="0"/>
    <n v="557.57000000000005"/>
    <s v="Cover Negatives"/>
    <s v="5/14/2026"/>
    <m/>
    <s v="6752643"/>
    <s v="E003141"/>
  </r>
  <r>
    <s v="BU066332"/>
    <s v="100"/>
    <x v="7"/>
    <s v="390"/>
    <s v="0331"/>
    <x v="0"/>
    <s v="0000"/>
    <s v="000"/>
    <s v="00"/>
    <s v="5/14/2026"/>
    <n v="0"/>
    <n v="583.80999999999995"/>
    <n v="-583.80999999999995"/>
    <s v="8100 to 7900 per A. Snodgrass"/>
    <s v="5/14/2026"/>
    <m/>
    <s v="6752679"/>
    <s v="E003141"/>
  </r>
  <r>
    <s v="BU066332"/>
    <s v="100"/>
    <x v="7"/>
    <s v="510"/>
    <s v="0331"/>
    <x v="0"/>
    <s v="0000"/>
    <s v="000"/>
    <s v="00"/>
    <s v="5/14/2026"/>
    <n v="0"/>
    <n v="1237.56"/>
    <n v="-1237.56"/>
    <s v="8100 to 7900 per A. Snodgrass"/>
    <s v="5/14/2026"/>
    <m/>
    <s v="6752679"/>
    <s v="E003141"/>
  </r>
  <r>
    <s v="BU066332"/>
    <s v="100"/>
    <x v="7"/>
    <s v="642"/>
    <s v="0331"/>
    <x v="0"/>
    <s v="0000"/>
    <s v="000"/>
    <s v="00"/>
    <s v="5/14/2026"/>
    <n v="0"/>
    <n v="15.03"/>
    <n v="-15.03"/>
    <s v="8100 to 7900 per A. Snodgrass"/>
    <s v="5/14/2026"/>
    <m/>
    <s v="6752679"/>
    <s v="E003141"/>
  </r>
  <r>
    <s v="BU066332"/>
    <s v="100"/>
    <x v="6"/>
    <s v="510"/>
    <s v="0331"/>
    <x v="0"/>
    <s v="0000"/>
    <s v="000"/>
    <s v="00"/>
    <s v="5/14/2026"/>
    <n v="1836.4"/>
    <n v="0"/>
    <n v="1836.4"/>
    <s v="8100 to 7900 per A. Snodgrass"/>
    <s v="5/14/2026"/>
    <m/>
    <s v="6752679"/>
    <s v="E003141"/>
  </r>
  <r>
    <s v="BU066333"/>
    <s v="100"/>
    <x v="5"/>
    <s v="682"/>
    <s v="9780"/>
    <x v="0"/>
    <s v="0000"/>
    <s v="000"/>
    <s v="00"/>
    <s v="5/14/2026"/>
    <n v="0"/>
    <n v="4576"/>
    <n v="-4576"/>
    <s v="Cover Negatives"/>
    <s v="5/14/2026"/>
    <m/>
    <s v="6752930"/>
    <s v="E003141"/>
  </r>
  <r>
    <s v="BU066333"/>
    <s v="100"/>
    <x v="5"/>
    <s v="641"/>
    <s v="9780"/>
    <x v="0"/>
    <s v="0000"/>
    <s v="000"/>
    <s v="00"/>
    <s v="5/14/2026"/>
    <n v="0"/>
    <n v="538"/>
    <n v="-538"/>
    <s v="Cover Negatives"/>
    <s v="5/14/2026"/>
    <m/>
    <s v="6752930"/>
    <s v="E003141"/>
  </r>
  <r>
    <s v="BU066333"/>
    <s v="100"/>
    <x v="5"/>
    <s v="642"/>
    <s v="9780"/>
    <x v="0"/>
    <s v="0000"/>
    <s v="000"/>
    <s v="00"/>
    <s v="5/14/2026"/>
    <n v="1452.69"/>
    <n v="0"/>
    <n v="1452.69"/>
    <s v="Cover Negatives"/>
    <s v="5/14/2026"/>
    <m/>
    <s v="6752930"/>
    <s v="E003141"/>
  </r>
  <r>
    <s v="BU066333"/>
    <s v="100"/>
    <x v="5"/>
    <s v="672"/>
    <s v="9780"/>
    <x v="0"/>
    <s v="0000"/>
    <s v="000"/>
    <s v="00"/>
    <s v="5/14/2026"/>
    <n v="1563.49"/>
    <n v="0"/>
    <n v="1563.49"/>
    <s v="Cover Negatives"/>
    <s v="5/14/2026"/>
    <m/>
    <s v="6752930"/>
    <s v="E003141"/>
  </r>
  <r>
    <s v="BU066333"/>
    <s v="100"/>
    <x v="5"/>
    <s v="644"/>
    <s v="9780"/>
    <x v="0"/>
    <s v="0000"/>
    <s v="000"/>
    <s v="00"/>
    <s v="5/14/2026"/>
    <n v="230.51"/>
    <n v="0"/>
    <n v="230.51"/>
    <s v="Cover Negatives"/>
    <s v="5/14/2026"/>
    <m/>
    <s v="6752930"/>
    <s v="E003141"/>
  </r>
  <r>
    <s v="BU066333"/>
    <s v="100"/>
    <x v="5"/>
    <s v="730"/>
    <s v="9780"/>
    <x v="0"/>
    <s v="0000"/>
    <s v="000"/>
    <s v="00"/>
    <s v="5/14/2026"/>
    <n v="1867.31"/>
    <n v="0"/>
    <n v="1867.31"/>
    <s v="Cover Negatives"/>
    <s v="5/14/2026"/>
    <m/>
    <s v="6752930"/>
    <s v="E003141"/>
  </r>
  <r>
    <s v="BU066335"/>
    <s v="100"/>
    <x v="5"/>
    <s v="550"/>
    <s v="9780"/>
    <x v="0"/>
    <s v="0000"/>
    <s v="000"/>
    <s v="00"/>
    <s v="5/14/2026"/>
    <n v="2619.48"/>
    <n v="0"/>
    <n v="2619.48"/>
    <s v="Cover Negative"/>
    <s v="5/14/2026"/>
    <m/>
    <s v="6752950"/>
    <s v="E003141"/>
  </r>
  <r>
    <s v="BU066335"/>
    <s v="100"/>
    <x v="5"/>
    <s v="642"/>
    <s v="9780"/>
    <x v="0"/>
    <s v="0000"/>
    <s v="000"/>
    <s v="00"/>
    <s v="5/14/2026"/>
    <n v="2634.01"/>
    <n v="0"/>
    <n v="2634.01"/>
    <s v="Cover Negative"/>
    <s v="5/14/2026"/>
    <m/>
    <s v="6752950"/>
    <s v="E003141"/>
  </r>
  <r>
    <s v="BU066335"/>
    <s v="100"/>
    <x v="5"/>
    <s v="350"/>
    <s v="9780"/>
    <x v="0"/>
    <s v="0000"/>
    <s v="000"/>
    <s v="00"/>
    <s v="5/14/2026"/>
    <n v="0"/>
    <n v="5253.49"/>
    <n v="-5253.49"/>
    <s v="Cover Negative"/>
    <s v="5/14/2026"/>
    <m/>
    <s v="6752950"/>
    <s v="E003141"/>
  </r>
  <r>
    <s v="BU066336"/>
    <s v="100"/>
    <x v="4"/>
    <s v="510"/>
    <s v="0181"/>
    <x v="0"/>
    <s v="0000"/>
    <s v="000"/>
    <s v="00"/>
    <s v="5/15/2026"/>
    <n v="0"/>
    <n v="442.93"/>
    <n v="-442.93"/>
    <s v="April PCard"/>
    <s v="5/15/2026"/>
    <m/>
    <s v="6756000"/>
    <s v="BSI"/>
  </r>
  <r>
    <s v="BU066336"/>
    <s v="100"/>
    <x v="4"/>
    <s v="519"/>
    <s v="0181"/>
    <x v="0"/>
    <s v="0000"/>
    <s v="000"/>
    <s v="00"/>
    <s v="5/15/2026"/>
    <n v="234.93"/>
    <n v="0"/>
    <n v="234.93"/>
    <s v="April PCard"/>
    <s v="5/15/2026"/>
    <m/>
    <s v="6756000"/>
    <s v="BSI"/>
  </r>
  <r>
    <s v="BU066336"/>
    <s v="100"/>
    <x v="4"/>
    <s v="390"/>
    <s v="0181"/>
    <x v="0"/>
    <s v="0000"/>
    <s v="000"/>
    <s v="00"/>
    <s v="5/15/2026"/>
    <n v="208"/>
    <n v="0"/>
    <n v="208"/>
    <s v="April PCard"/>
    <s v="5/15/2026"/>
    <m/>
    <s v="6756000"/>
    <s v="BSI"/>
  </r>
  <r>
    <s v="BU066337"/>
    <s v="100"/>
    <x v="2"/>
    <s v="510"/>
    <s v="0181"/>
    <x v="0"/>
    <s v="0000"/>
    <s v="000"/>
    <s v="00"/>
    <s v="5/15/2026"/>
    <n v="0"/>
    <n v="319.89999999999998"/>
    <n v="-319.89999999999998"/>
    <s v="April PCard"/>
    <s v="5/15/2026"/>
    <m/>
    <s v="6755999"/>
    <s v="BSI"/>
  </r>
  <r>
    <s v="BU066337"/>
    <s v="100"/>
    <x v="2"/>
    <s v="610"/>
    <s v="0181"/>
    <x v="0"/>
    <s v="0000"/>
    <s v="000"/>
    <s v="00"/>
    <s v="5/15/2026"/>
    <n v="319.89999999999998"/>
    <n v="0"/>
    <n v="319.89999999999998"/>
    <s v="April PCard"/>
    <s v="5/15/2026"/>
    <m/>
    <s v="6755999"/>
    <s v="BSI"/>
  </r>
  <r>
    <s v="BU066338"/>
    <s v="100"/>
    <x v="7"/>
    <s v="510"/>
    <s v="0181"/>
    <x v="0"/>
    <s v="0000"/>
    <s v="000"/>
    <s v="00"/>
    <s v="5/15/2026"/>
    <n v="0"/>
    <n v="532.5"/>
    <n v="-532.5"/>
    <s v="April PCard"/>
    <s v="5/15/2026"/>
    <m/>
    <s v="6755998"/>
    <s v="BSI"/>
  </r>
  <r>
    <s v="BU066338"/>
    <s v="100"/>
    <x v="7"/>
    <s v="350"/>
    <s v="0181"/>
    <x v="0"/>
    <s v="0000"/>
    <s v="000"/>
    <s v="00"/>
    <s v="5/15/2026"/>
    <n v="532.5"/>
    <n v="0"/>
    <n v="532.5"/>
    <s v="April PCard"/>
    <s v="5/15/2026"/>
    <m/>
    <s v="6755998"/>
    <s v="BSI"/>
  </r>
  <r>
    <s v="BU066339"/>
    <s v="100"/>
    <x v="4"/>
    <s v="390"/>
    <s v="0181"/>
    <x v="9"/>
    <s v="0000"/>
    <s v="000"/>
    <s v="00"/>
    <s v="5/15/2026"/>
    <n v="105.56"/>
    <n v="0"/>
    <n v="105.56"/>
    <s v="April PCard"/>
    <s v="5/15/2026"/>
    <m/>
    <s v="6756004"/>
    <s v="BSI"/>
  </r>
  <r>
    <s v="BU066339"/>
    <s v="100"/>
    <x v="4"/>
    <s v="510"/>
    <s v="0181"/>
    <x v="9"/>
    <s v="0000"/>
    <s v="000"/>
    <s v="00"/>
    <s v="5/15/2026"/>
    <n v="0"/>
    <n v="105.56"/>
    <n v="-105.56"/>
    <s v="April PCard"/>
    <s v="5/15/2026"/>
    <m/>
    <s v="6756004"/>
    <s v="BSI"/>
  </r>
  <r>
    <s v="BU066341"/>
    <s v="100"/>
    <x v="4"/>
    <s v="510"/>
    <s v="0331"/>
    <x v="3"/>
    <s v="0000"/>
    <s v="000"/>
    <s v="00"/>
    <s v="5/14/2026"/>
    <n v="0"/>
    <n v="446.76"/>
    <n v="-446.76"/>
    <s v="Costing Line Adjustment"/>
    <s v="5/14/2026"/>
    <m/>
    <s v="6754112"/>
    <s v="BSI"/>
  </r>
  <r>
    <s v="BU066341"/>
    <s v="100"/>
    <x v="4"/>
    <s v="510"/>
    <s v="0331"/>
    <x v="3"/>
    <s v="0000"/>
    <s v="000"/>
    <s v="00"/>
    <s v="5/14/2026"/>
    <n v="83.07"/>
    <n v="0"/>
    <n v="83.07"/>
    <s v="Costing Line Adjustment"/>
    <s v="5/14/2026"/>
    <m/>
    <s v="6754112"/>
    <s v="BSI"/>
  </r>
  <r>
    <s v="BU066341"/>
    <s v="100"/>
    <x v="4"/>
    <s v="200"/>
    <s v="0331"/>
    <x v="3"/>
    <s v="0000"/>
    <s v="000"/>
    <s v="00"/>
    <s v="5/14/2026"/>
    <n v="56.61"/>
    <n v="0"/>
    <n v="56.61"/>
    <s v="Costing Line Adjustment"/>
    <s v="5/14/2026"/>
    <m/>
    <s v="6754112"/>
    <s v="BSI"/>
  </r>
  <r>
    <s v="BU066341"/>
    <s v="100"/>
    <x v="4"/>
    <s v="750"/>
    <s v="0331"/>
    <x v="3"/>
    <s v="0000"/>
    <s v="000"/>
    <s v="00"/>
    <s v="5/14/2026"/>
    <n v="0"/>
    <n v="32.85"/>
    <n v="-32.85"/>
    <s v="Costing Line Adjustment"/>
    <s v="5/14/2026"/>
    <m/>
    <s v="6754112"/>
    <s v="BSI"/>
  </r>
  <r>
    <s v="BU066341"/>
    <s v="100"/>
    <x v="4"/>
    <s v="750"/>
    <s v="0331"/>
    <x v="3"/>
    <s v="0000"/>
    <s v="000"/>
    <s v="00"/>
    <s v="5/14/2026"/>
    <n v="32.85"/>
    <n v="0"/>
    <n v="32.85"/>
    <s v="Costing Line Adjustment"/>
    <s v="5/14/2026"/>
    <m/>
    <s v="6754112"/>
    <s v="BSI"/>
  </r>
  <r>
    <s v="BU066341"/>
    <s v="100"/>
    <x v="1"/>
    <s v="200"/>
    <s v="0331"/>
    <x v="3"/>
    <s v="0000"/>
    <s v="000"/>
    <s v="00"/>
    <s v="5/14/2026"/>
    <n v="0"/>
    <n v="52.42"/>
    <n v="-52.42"/>
    <s v="Costing Line Adjustment"/>
    <s v="5/14/2026"/>
    <m/>
    <s v="6754112"/>
    <s v="BSI"/>
  </r>
  <r>
    <s v="BU066341"/>
    <s v="100"/>
    <x v="15"/>
    <s v="200"/>
    <s v="0331"/>
    <x v="3"/>
    <s v="0000"/>
    <s v="000"/>
    <s v="00"/>
    <s v="5/14/2026"/>
    <n v="0"/>
    <n v="30.65"/>
    <n v="-30.65"/>
    <s v="Costing Line Adjustment"/>
    <s v="5/14/2026"/>
    <m/>
    <s v="6754112"/>
    <s v="BSI"/>
  </r>
  <r>
    <s v="BU066341"/>
    <s v="100"/>
    <x v="4"/>
    <s v="100"/>
    <s v="0331"/>
    <x v="3"/>
    <s v="0000"/>
    <s v="000"/>
    <s v="00"/>
    <s v="5/14/2026"/>
    <n v="0"/>
    <n v="56.61"/>
    <n v="-56.61"/>
    <s v="Costing Line Adjustment"/>
    <s v="5/14/2026"/>
    <m/>
    <s v="6754112"/>
    <s v="BSI"/>
  </r>
  <r>
    <s v="BU066341"/>
    <s v="100"/>
    <x v="4"/>
    <s v="100"/>
    <s v="0331"/>
    <x v="3"/>
    <s v="0000"/>
    <s v="000"/>
    <s v="00"/>
    <s v="5/14/2026"/>
    <n v="446.76"/>
    <n v="0"/>
    <n v="446.76"/>
    <s v="Costing Line Adjustment"/>
    <s v="5/14/2026"/>
    <m/>
    <s v="6754112"/>
    <s v="BSI"/>
  </r>
  <r>
    <s v="BU066342"/>
    <s v="100"/>
    <x v="4"/>
    <s v="510"/>
    <s v="0341"/>
    <x v="5"/>
    <s v="0000"/>
    <s v="000"/>
    <s v="00"/>
    <s v="5/14/2026"/>
    <n v="0"/>
    <n v="218.92"/>
    <n v="-218.92"/>
    <s v="Cover Negatives"/>
    <s v="5/14/2026"/>
    <m/>
    <s v="6753526"/>
    <s v="E003141"/>
  </r>
  <r>
    <s v="BU066342"/>
    <s v="100"/>
    <x v="3"/>
    <s v="510"/>
    <s v="0341"/>
    <x v="5"/>
    <s v="0000"/>
    <s v="000"/>
    <s v="00"/>
    <s v="5/14/2026"/>
    <n v="0"/>
    <n v="359.68"/>
    <n v="-359.68"/>
    <s v="Cover Negatives"/>
    <s v="5/14/2026"/>
    <m/>
    <s v="6753526"/>
    <s v="E003141"/>
  </r>
  <r>
    <s v="BU066342"/>
    <s v="100"/>
    <x v="4"/>
    <s v="750"/>
    <s v="0341"/>
    <x v="5"/>
    <s v="0000"/>
    <s v="000"/>
    <s v="00"/>
    <s v="5/14/2026"/>
    <n v="2821.76"/>
    <n v="0"/>
    <n v="2821.76"/>
    <s v="Cover Negatives"/>
    <s v="5/14/2026"/>
    <m/>
    <s v="6753526"/>
    <s v="E003141"/>
  </r>
  <r>
    <s v="BU066342"/>
    <s v="100"/>
    <x v="4"/>
    <s v="100"/>
    <s v="0341"/>
    <x v="5"/>
    <s v="0000"/>
    <s v="000"/>
    <s v="00"/>
    <s v="5/14/2026"/>
    <n v="0"/>
    <n v="2243.16"/>
    <n v="-2243.16"/>
    <s v="Cover Negatives"/>
    <s v="5/14/2026"/>
    <m/>
    <s v="6753526"/>
    <s v="E003141"/>
  </r>
  <r>
    <s v="BU066343"/>
    <s v="100"/>
    <x v="6"/>
    <s v="384"/>
    <s v="0411"/>
    <x v="0"/>
    <s v="0000"/>
    <s v="000"/>
    <s v="00"/>
    <s v="5/14/2026"/>
    <n v="833.54"/>
    <n v="0"/>
    <n v="833.54"/>
    <s v="April pcard transaction"/>
    <s v="5/14/2026"/>
    <m/>
    <s v="6754531"/>
    <s v="BSI"/>
  </r>
  <r>
    <s v="BU066343"/>
    <s v="100"/>
    <x v="6"/>
    <s v="510"/>
    <s v="0411"/>
    <x v="0"/>
    <s v="0000"/>
    <s v="000"/>
    <s v="00"/>
    <s v="5/14/2026"/>
    <n v="0"/>
    <n v="833.54"/>
    <n v="-833.54"/>
    <s v="April pcard transaction"/>
    <s v="5/14/2026"/>
    <m/>
    <s v="6754531"/>
    <s v="BSI"/>
  </r>
  <r>
    <s v="BU066344"/>
    <s v="100"/>
    <x v="6"/>
    <s v="384"/>
    <s v="0341"/>
    <x v="0"/>
    <s v="0000"/>
    <s v="000"/>
    <s v="00"/>
    <s v="5/18/2026"/>
    <n v="360.2"/>
    <n v="0"/>
    <n v="360.2"/>
    <s v="transfer to cover p card"/>
    <s v="5/18/2026"/>
    <m/>
    <s v="6757676"/>
    <s v="BSI"/>
  </r>
  <r>
    <s v="BU066344"/>
    <s v="100"/>
    <x v="6"/>
    <s v="510"/>
    <s v="0341"/>
    <x v="0"/>
    <s v="0000"/>
    <s v="000"/>
    <s v="00"/>
    <s v="5/18/2026"/>
    <n v="0"/>
    <n v="360.2"/>
    <n v="-360.2"/>
    <s v="transfer to cover p card"/>
    <s v="5/18/2026"/>
    <m/>
    <s v="6757676"/>
    <s v="BSI"/>
  </r>
  <r>
    <s v="BU066345"/>
    <s v="100"/>
    <x v="6"/>
    <s v="510"/>
    <s v="0402"/>
    <x v="0"/>
    <s v="0000"/>
    <s v="000"/>
    <s v="00"/>
    <s v="5/14/2026"/>
    <n v="0"/>
    <n v="466.92"/>
    <n v="-466.92"/>
    <s v="Cover Negative"/>
    <s v="5/18/2026"/>
    <m/>
    <s v="6759036"/>
    <s v="E003141"/>
  </r>
  <r>
    <s v="BU066345"/>
    <s v="100"/>
    <x v="6"/>
    <s v="360"/>
    <s v="0402"/>
    <x v="0"/>
    <s v="0000"/>
    <s v="000"/>
    <s v="00"/>
    <s v="5/14/2026"/>
    <n v="466.92"/>
    <n v="0"/>
    <n v="466.92"/>
    <s v="Cover Negative"/>
    <s v="5/18/2026"/>
    <m/>
    <s v="6759036"/>
    <s v="E003141"/>
  </r>
  <r>
    <s v="BU066346"/>
    <s v="100"/>
    <x v="4"/>
    <s v="510"/>
    <s v="0091"/>
    <x v="0"/>
    <s v="0000"/>
    <s v="000"/>
    <s v="00"/>
    <s v="5/14/2026"/>
    <n v="0"/>
    <n v="250"/>
    <n v="-250"/>
    <s v="Cover negative Minolta"/>
    <s v="5/14/2026"/>
    <m/>
    <s v="6754532"/>
    <s v="BSI"/>
  </r>
  <r>
    <s v="BU066346"/>
    <s v="100"/>
    <x v="4"/>
    <s v="359"/>
    <s v="0091"/>
    <x v="0"/>
    <s v="0000"/>
    <s v="000"/>
    <s v="00"/>
    <s v="5/14/2026"/>
    <n v="250"/>
    <n v="0"/>
    <n v="250"/>
    <s v="Cover negative Minolta"/>
    <s v="5/14/2026"/>
    <m/>
    <s v="6754532"/>
    <s v="BSI"/>
  </r>
  <r>
    <s v="BU066347"/>
    <s v="100"/>
    <x v="4"/>
    <s v="100"/>
    <s v="9703"/>
    <x v="3"/>
    <s v="0000"/>
    <s v="000"/>
    <s v="00"/>
    <s v="5/14/2026"/>
    <n v="0"/>
    <n v="5269.63"/>
    <n v="-5269.63"/>
    <s v="Costing Line Adjustment"/>
    <s v="5/14/2026"/>
    <m/>
    <s v="6754113"/>
    <s v="BSI"/>
  </r>
  <r>
    <s v="BU066347"/>
    <s v="100"/>
    <x v="4"/>
    <s v="510"/>
    <s v="0331"/>
    <x v="3"/>
    <s v="0000"/>
    <s v="000"/>
    <s v="00"/>
    <s v="5/14/2026"/>
    <n v="5269.63"/>
    <n v="0"/>
    <n v="5269.63"/>
    <s v="Costing Line Adjustment"/>
    <s v="5/14/2026"/>
    <m/>
    <s v="6754113"/>
    <s v="BSI"/>
  </r>
  <r>
    <s v="BU066348"/>
    <s v="100"/>
    <x v="4"/>
    <s v="510"/>
    <s v="9703"/>
    <x v="23"/>
    <s v="0000"/>
    <s v="000"/>
    <s v="00"/>
    <s v="5/14/2026"/>
    <n v="0"/>
    <n v="379.98"/>
    <n v="-379.98"/>
    <s v="Costing Line Adjustment"/>
    <s v="5/14/2026"/>
    <m/>
    <s v="6754140"/>
    <s v="BSI"/>
  </r>
  <r>
    <s v="BU066348"/>
    <s v="100"/>
    <x v="13"/>
    <s v="642"/>
    <s v="9703"/>
    <x v="23"/>
    <s v="0000"/>
    <s v="000"/>
    <s v="00"/>
    <s v="5/14/2026"/>
    <n v="379.98"/>
    <n v="0"/>
    <n v="379.98"/>
    <s v="Costing Line Adjustment"/>
    <s v="5/14/2026"/>
    <m/>
    <s v="6754140"/>
    <s v="BSI"/>
  </r>
  <r>
    <s v="BU066349"/>
    <s v="100"/>
    <x v="4"/>
    <s v="510"/>
    <s v="0451"/>
    <x v="1"/>
    <s v="0000"/>
    <s v="000"/>
    <s v="00"/>
    <s v="5/15/2026"/>
    <n v="1000"/>
    <n v="0"/>
    <n v="1000"/>
    <s v="transfer to cover negatives"/>
    <s v="5/15/2026"/>
    <m/>
    <s v="6754810"/>
    <s v="BSI"/>
  </r>
  <r>
    <s v="BU066349"/>
    <s v="100"/>
    <x v="3"/>
    <s v="510"/>
    <s v="0451"/>
    <x v="1"/>
    <s v="0000"/>
    <s v="000"/>
    <s v="00"/>
    <s v="5/15/2026"/>
    <n v="0"/>
    <n v="1000"/>
    <n v="-1000"/>
    <s v="transfer to cover negatives"/>
    <s v="5/15/2026"/>
    <m/>
    <s v="6754810"/>
    <s v="BSI"/>
  </r>
  <r>
    <s v="BU066350"/>
    <s v="100"/>
    <x v="0"/>
    <s v="359"/>
    <s v="0451"/>
    <x v="0"/>
    <s v="0000"/>
    <s v="000"/>
    <s v="00"/>
    <s v="5/15/2026"/>
    <n v="1000"/>
    <n v="0"/>
    <n v="1000"/>
    <s v="transfer to cover negatives"/>
    <s v="5/15/2026"/>
    <m/>
    <s v="6754809"/>
    <s v="BSI"/>
  </r>
  <r>
    <s v="BU066350"/>
    <s v="100"/>
    <x v="0"/>
    <s v="373"/>
    <s v="0451"/>
    <x v="0"/>
    <s v="0000"/>
    <s v="000"/>
    <s v="00"/>
    <s v="5/15/2026"/>
    <n v="0"/>
    <n v="1000"/>
    <n v="-1000"/>
    <s v="transfer to cover negatives"/>
    <s v="5/15/2026"/>
    <m/>
    <s v="6754809"/>
    <s v="BSI"/>
  </r>
  <r>
    <s v="BU066351"/>
    <s v="100"/>
    <x v="6"/>
    <s v="384"/>
    <s v="0501"/>
    <x v="0"/>
    <s v="0000"/>
    <s v="000"/>
    <s v="00"/>
    <s v="5/14/2026"/>
    <n v="682.51"/>
    <n v="0"/>
    <n v="682.51"/>
    <s v="Maintenance-April PCard"/>
    <s v="5/14/2026"/>
    <m/>
    <s v="6754420"/>
    <s v="E003141"/>
  </r>
  <r>
    <s v="BU066351"/>
    <s v="100"/>
    <x v="6"/>
    <s v="510"/>
    <s v="0501"/>
    <x v="0"/>
    <s v="0000"/>
    <s v="000"/>
    <s v="00"/>
    <s v="5/14/2026"/>
    <n v="0"/>
    <n v="682.51"/>
    <n v="-682.51"/>
    <s v="Maintenance-April PCard"/>
    <s v="5/14/2026"/>
    <m/>
    <s v="6754420"/>
    <s v="E003141"/>
  </r>
  <r>
    <s v="BU066352"/>
    <s v="100"/>
    <x v="0"/>
    <s v="510"/>
    <s v="0561"/>
    <x v="0"/>
    <s v="0000"/>
    <s v="000"/>
    <s v="00"/>
    <s v="5/14/2026"/>
    <n v="0"/>
    <n v="548.23"/>
    <n v="-548.23"/>
    <s v="Cover shortage in P130385"/>
    <s v="5/14/2026"/>
    <m/>
    <s v="6754603"/>
    <s v="BSI"/>
  </r>
  <r>
    <s v="BU066352"/>
    <s v="100"/>
    <x v="0"/>
    <s v="369"/>
    <s v="0561"/>
    <x v="0"/>
    <s v="0000"/>
    <s v="000"/>
    <s v="00"/>
    <s v="5/14/2026"/>
    <n v="0"/>
    <n v="877.89"/>
    <n v="-877.89"/>
    <s v="Cover shortage in P130385"/>
    <s v="5/14/2026"/>
    <m/>
    <s v="6754603"/>
    <s v="BSI"/>
  </r>
  <r>
    <s v="BU066352"/>
    <s v="100"/>
    <x v="0"/>
    <s v="359"/>
    <s v="0561"/>
    <x v="0"/>
    <s v="0000"/>
    <s v="000"/>
    <s v="00"/>
    <s v="5/14/2026"/>
    <n v="4000"/>
    <n v="0"/>
    <n v="4000"/>
    <s v="Cover shortage in P130385"/>
    <s v="5/14/2026"/>
    <m/>
    <s v="6754603"/>
    <s v="BSI"/>
  </r>
  <r>
    <s v="BU066352"/>
    <s v="100"/>
    <x v="0"/>
    <s v="373"/>
    <s v="0561"/>
    <x v="0"/>
    <s v="0000"/>
    <s v="000"/>
    <s v="00"/>
    <s v="5/14/2026"/>
    <n v="0"/>
    <n v="2573.88"/>
    <n v="-2573.88"/>
    <s v="Cover shortage in P130385"/>
    <s v="5/14/2026"/>
    <m/>
    <s v="6754603"/>
    <s v="BSI"/>
  </r>
  <r>
    <s v="BU066354"/>
    <s v="100"/>
    <x v="4"/>
    <s v="510"/>
    <s v="0562"/>
    <x v="5"/>
    <s v="0000"/>
    <s v="000"/>
    <s v="00"/>
    <s v="5/15/2026"/>
    <n v="0"/>
    <n v="457.09"/>
    <n v="-457.09"/>
    <s v="discretionary subs"/>
    <s v="5/15/2026"/>
    <m/>
    <s v="6754811"/>
    <s v="BSI"/>
  </r>
  <r>
    <s v="BU066354"/>
    <s v="100"/>
    <x v="4"/>
    <s v="750"/>
    <s v="0562"/>
    <x v="5"/>
    <s v="0000"/>
    <s v="000"/>
    <s v="00"/>
    <s v="5/15/2026"/>
    <n v="457.09"/>
    <n v="0"/>
    <n v="457.09"/>
    <s v="discretionary subs"/>
    <s v="5/15/2026"/>
    <m/>
    <s v="6754811"/>
    <s v="BSI"/>
  </r>
  <r>
    <s v="BU066355"/>
    <s v="100"/>
    <x v="2"/>
    <s v="510"/>
    <s v="0571"/>
    <x v="0"/>
    <s v="0000"/>
    <s v="000"/>
    <s v="00"/>
    <s v="5/15/2026"/>
    <n v="0"/>
    <n v="1924.98"/>
    <n v="-1924.98"/>
    <s v="cover neg Pcard balance"/>
    <s v="5/15/2026"/>
    <m/>
    <s v="6755672"/>
    <s v="BSI"/>
  </r>
  <r>
    <s v="BU066355"/>
    <s v="100"/>
    <x v="2"/>
    <s v="642"/>
    <s v="0571"/>
    <x v="0"/>
    <s v="0000"/>
    <s v="000"/>
    <s v="00"/>
    <s v="5/15/2026"/>
    <n v="1899.6"/>
    <n v="0"/>
    <n v="1899.6"/>
    <s v="cover neg Pcard balance"/>
    <s v="5/15/2026"/>
    <m/>
    <s v="6755672"/>
    <s v="BSI"/>
  </r>
  <r>
    <s v="BU066355"/>
    <s v="100"/>
    <x v="2"/>
    <s v="610"/>
    <s v="0571"/>
    <x v="0"/>
    <s v="0000"/>
    <s v="000"/>
    <s v="00"/>
    <s v="5/15/2026"/>
    <n v="25.38"/>
    <n v="0"/>
    <n v="25.38"/>
    <s v="cover neg Pcard balance"/>
    <s v="5/15/2026"/>
    <m/>
    <s v="6755672"/>
    <s v="BSI"/>
  </r>
  <r>
    <s v="BU066356"/>
    <s v="100"/>
    <x v="0"/>
    <s v="390"/>
    <s v="0571"/>
    <x v="0"/>
    <s v="0000"/>
    <s v="000"/>
    <s v="00"/>
    <s v="5/15/2026"/>
    <n v="92.64"/>
    <n v="0"/>
    <n v="92.64"/>
    <s v="cover pcard neg"/>
    <s v="5/15/2026"/>
    <m/>
    <s v="6755686"/>
    <s v="BSI"/>
  </r>
  <r>
    <s v="BU066356"/>
    <s v="100"/>
    <x v="0"/>
    <s v="373"/>
    <s v="0571"/>
    <x v="0"/>
    <s v="0000"/>
    <s v="000"/>
    <s v="00"/>
    <s v="5/15/2026"/>
    <n v="0"/>
    <n v="92.64"/>
    <n v="-92.64"/>
    <s v="cover pcard neg"/>
    <s v="5/15/2026"/>
    <m/>
    <s v="6755686"/>
    <s v="BSI"/>
  </r>
  <r>
    <s v="BU066357"/>
    <s v="100"/>
    <x v="6"/>
    <s v="510"/>
    <s v="0571"/>
    <x v="0"/>
    <s v="0000"/>
    <s v="000"/>
    <s v="00"/>
    <s v="5/15/2026"/>
    <n v="0"/>
    <n v="77.489999999999995"/>
    <n v="-77.489999999999995"/>
    <s v="cover pcard neg"/>
    <s v="5/15/2026"/>
    <m/>
    <s v="6755695"/>
    <s v="BSI"/>
  </r>
  <r>
    <s v="BU066357"/>
    <s v="100"/>
    <x v="6"/>
    <s v="642"/>
    <s v="0571"/>
    <x v="0"/>
    <s v="0000"/>
    <s v="000"/>
    <s v="00"/>
    <s v="5/15/2026"/>
    <n v="77.489999999999995"/>
    <n v="0"/>
    <n v="77.489999999999995"/>
    <s v="cover pcard neg"/>
    <s v="5/15/2026"/>
    <m/>
    <s v="6755695"/>
    <s v="BSI"/>
  </r>
  <r>
    <s v="BU066358"/>
    <s v="100"/>
    <x v="0"/>
    <s v="510"/>
    <s v="0571"/>
    <x v="5"/>
    <s v="0000"/>
    <s v="000"/>
    <s v="00"/>
    <s v="5/15/2026"/>
    <n v="0"/>
    <n v="230.24"/>
    <n v="-230.24"/>
    <s v="cover neg"/>
    <s v="5/15/2026"/>
    <m/>
    <s v="6755692"/>
    <s v="BSI"/>
  </r>
  <r>
    <s v="BU066358"/>
    <s v="100"/>
    <x v="6"/>
    <s v="100"/>
    <s v="0571"/>
    <x v="5"/>
    <s v="0000"/>
    <s v="000"/>
    <s v="00"/>
    <s v="5/15/2026"/>
    <n v="70.42"/>
    <n v="0"/>
    <n v="70.42"/>
    <s v="cover neg"/>
    <s v="5/15/2026"/>
    <m/>
    <s v="6755692"/>
    <s v="BSI"/>
  </r>
  <r>
    <s v="BU066358"/>
    <s v="100"/>
    <x v="6"/>
    <s v="200"/>
    <s v="0571"/>
    <x v="5"/>
    <s v="0000"/>
    <s v="000"/>
    <s v="00"/>
    <s v="5/15/2026"/>
    <n v="16.98"/>
    <n v="0"/>
    <n v="16.98"/>
    <s v="cover neg"/>
    <s v="5/15/2026"/>
    <m/>
    <s v="6755692"/>
    <s v="BSI"/>
  </r>
  <r>
    <s v="BU066358"/>
    <s v="100"/>
    <x v="4"/>
    <s v="750"/>
    <s v="0571"/>
    <x v="5"/>
    <s v="0000"/>
    <s v="000"/>
    <s v="00"/>
    <s v="5/15/2026"/>
    <n v="142.84"/>
    <n v="0"/>
    <n v="142.84"/>
    <s v="cover neg"/>
    <s v="5/15/2026"/>
    <m/>
    <s v="6755692"/>
    <s v="BSI"/>
  </r>
  <r>
    <s v="BU066359"/>
    <s v="100"/>
    <x v="0"/>
    <s v="330"/>
    <s v="0201"/>
    <x v="8"/>
    <s v="0000"/>
    <s v="000"/>
    <s v="18"/>
    <s v="5/15/2026"/>
    <n v="120.62"/>
    <n v="0"/>
    <n v="120.62"/>
    <s v="correct transfer"/>
    <s v="5/15/2026"/>
    <m/>
    <s v="6755459"/>
    <s v="E008380"/>
  </r>
  <r>
    <s v="BU066359"/>
    <s v="100"/>
    <x v="4"/>
    <s v="750"/>
    <s v="0201"/>
    <x v="8"/>
    <s v="0000"/>
    <s v="000"/>
    <s v="18"/>
    <s v="5/15/2026"/>
    <n v="0"/>
    <n v="120.62"/>
    <n v="-120.62"/>
    <s v="correct transfer"/>
    <s v="5/15/2026"/>
    <m/>
    <s v="6755459"/>
    <s v="E008380"/>
  </r>
  <r>
    <s v="BU066360"/>
    <s v="100"/>
    <x v="6"/>
    <s v="350"/>
    <s v="0482"/>
    <x v="0"/>
    <s v="0000"/>
    <s v="000"/>
    <s v="00"/>
    <s v="5/15/2026"/>
    <n v="264.36"/>
    <n v="0"/>
    <n v="264.36"/>
    <s v="COVER SHORTAGE"/>
    <s v="5/15/2026"/>
    <m/>
    <s v="6755671"/>
    <s v="BSI"/>
  </r>
  <r>
    <s v="BU066360"/>
    <s v="100"/>
    <x v="6"/>
    <s v="510"/>
    <s v="0482"/>
    <x v="0"/>
    <s v="0000"/>
    <s v="000"/>
    <s v="00"/>
    <s v="5/15/2026"/>
    <n v="0"/>
    <n v="264.36"/>
    <n v="-264.36"/>
    <s v="COVER SHORTAGE"/>
    <s v="5/15/2026"/>
    <m/>
    <s v="6755671"/>
    <s v="BSI"/>
  </r>
  <r>
    <s v="BU066361"/>
    <s v="100"/>
    <x v="16"/>
    <s v="369"/>
    <s v="9722"/>
    <x v="0"/>
    <s v="0000"/>
    <s v="000"/>
    <s v="00"/>
    <s v="5/15/2026"/>
    <n v="0"/>
    <n v="9.75"/>
    <n v="-9.75"/>
    <s v="second screens"/>
    <s v="5/15/2026"/>
    <m/>
    <s v="6756005"/>
    <s v="BSI"/>
  </r>
  <r>
    <s v="BU066361"/>
    <s v="100"/>
    <x v="16"/>
    <s v="510"/>
    <s v="9722"/>
    <x v="0"/>
    <s v="0000"/>
    <s v="000"/>
    <s v="00"/>
    <s v="5/15/2026"/>
    <n v="0"/>
    <n v="91.66"/>
    <n v="-91.66"/>
    <s v="second screens"/>
    <s v="5/15/2026"/>
    <m/>
    <s v="6756005"/>
    <s v="BSI"/>
  </r>
  <r>
    <s v="BU066361"/>
    <s v="100"/>
    <x v="16"/>
    <s v="519"/>
    <s v="9722"/>
    <x v="0"/>
    <s v="0000"/>
    <s v="000"/>
    <s v="00"/>
    <s v="5/15/2026"/>
    <n v="101.41"/>
    <n v="0"/>
    <n v="101.41"/>
    <s v="second screens"/>
    <s v="5/15/2026"/>
    <m/>
    <s v="6756005"/>
    <s v="BSI"/>
  </r>
  <r>
    <s v="BU066362"/>
    <s v="100"/>
    <x v="11"/>
    <s v="330"/>
    <s v="0251"/>
    <x v="6"/>
    <s v="0000"/>
    <s v="000"/>
    <s v="00"/>
    <s v="5/15/2026"/>
    <n v="5000"/>
    <n v="0"/>
    <n v="5000"/>
    <s v="AP travel"/>
    <s v="5/15/2026"/>
    <m/>
    <s v="6756003"/>
    <s v="BSI"/>
  </r>
  <r>
    <s v="BU066362"/>
    <s v="100"/>
    <x v="4"/>
    <s v="510"/>
    <s v="0251"/>
    <x v="6"/>
    <s v="0000"/>
    <s v="000"/>
    <s v="00"/>
    <s v="5/15/2026"/>
    <n v="0"/>
    <n v="5000"/>
    <n v="-5000"/>
    <s v="AP travel"/>
    <s v="5/15/2026"/>
    <m/>
    <s v="6756003"/>
    <s v="BSI"/>
  </r>
  <r>
    <s v="BU066363"/>
    <s v="100"/>
    <x v="16"/>
    <s v="644"/>
    <s v="9722"/>
    <x v="0"/>
    <s v="0000"/>
    <s v="000"/>
    <s v="00"/>
    <s v="5/15/2026"/>
    <n v="0"/>
    <n v="40"/>
    <n v="-40"/>
    <s v="second screens"/>
    <s v="5/15/2026"/>
    <m/>
    <s v="6756460"/>
    <s v="BSI"/>
  </r>
  <r>
    <s v="BU066363"/>
    <s v="100"/>
    <x v="16"/>
    <s v="519"/>
    <s v="9722"/>
    <x v="0"/>
    <s v="0000"/>
    <s v="000"/>
    <s v="00"/>
    <s v="5/15/2026"/>
    <n v="54"/>
    <n v="0"/>
    <n v="54"/>
    <s v="second screens"/>
    <s v="5/15/2026"/>
    <m/>
    <s v="6756460"/>
    <s v="BSI"/>
  </r>
  <r>
    <s v="BU066363"/>
    <s v="100"/>
    <x v="16"/>
    <s v="642"/>
    <s v="9722"/>
    <x v="0"/>
    <s v="0000"/>
    <s v="000"/>
    <s v="00"/>
    <s v="5/15/2026"/>
    <n v="0"/>
    <n v="14"/>
    <n v="-14"/>
    <s v="second screens"/>
    <s v="5/15/2026"/>
    <m/>
    <s v="6756460"/>
    <s v="BSI"/>
  </r>
  <r>
    <s v="BU066364"/>
    <s v="100"/>
    <x v="0"/>
    <s v="510"/>
    <s v="0311"/>
    <x v="0"/>
    <s v="0000"/>
    <s v="000"/>
    <s v="00"/>
    <s v="5/15/2026"/>
    <n v="0"/>
    <n v="200"/>
    <n v="-200"/>
    <s v="to cover a translation service"/>
    <s v="5/15/2026"/>
    <m/>
    <s v="6756459"/>
    <s v="BSI"/>
  </r>
  <r>
    <s v="BU066364"/>
    <s v="100"/>
    <x v="0"/>
    <s v="390"/>
    <s v="0311"/>
    <x v="0"/>
    <s v="0000"/>
    <s v="000"/>
    <s v="00"/>
    <s v="5/15/2026"/>
    <n v="200"/>
    <n v="0"/>
    <n v="200"/>
    <s v="to cover a translation service"/>
    <s v="5/15/2026"/>
    <m/>
    <s v="6756459"/>
    <s v="BSI"/>
  </r>
  <r>
    <s v="BU066365"/>
    <s v="100"/>
    <x v="6"/>
    <s v="510"/>
    <s v="0261"/>
    <x v="0"/>
    <s v="0000"/>
    <s v="000"/>
    <s v="00"/>
    <s v="5/15/2026"/>
    <n v="0"/>
    <n v="300"/>
    <n v="-300"/>
    <s v="To cover P-Cards"/>
    <s v="5/15/2026"/>
    <m/>
    <s v="6756462"/>
    <s v="BSI"/>
  </r>
  <r>
    <s v="BU066365"/>
    <s v="100"/>
    <x v="6"/>
    <s v="450"/>
    <s v="0261"/>
    <x v="0"/>
    <s v="0000"/>
    <s v="000"/>
    <s v="00"/>
    <s v="5/15/2026"/>
    <n v="300"/>
    <n v="0"/>
    <n v="300"/>
    <s v="To cover P-Cards"/>
    <s v="5/15/2026"/>
    <m/>
    <s v="6756462"/>
    <s v="BSI"/>
  </r>
  <r>
    <s v="BU066366"/>
    <s v="100"/>
    <x v="0"/>
    <s v="390"/>
    <s v="0552"/>
    <x v="0"/>
    <s v="0000"/>
    <s v="000"/>
    <s v="00"/>
    <s v="5/15/2026"/>
    <n v="506.54"/>
    <n v="0"/>
    <n v="506.54"/>
    <s v="Clean up"/>
    <s v="5/15/2026"/>
    <m/>
    <s v="6756469"/>
    <s v="BSI"/>
  </r>
  <r>
    <s v="BU066366"/>
    <s v="100"/>
    <x v="7"/>
    <s v="350"/>
    <s v="0552"/>
    <x v="0"/>
    <s v="0000"/>
    <s v="000"/>
    <s v="00"/>
    <s v="5/15/2026"/>
    <n v="1277.1199999999999"/>
    <n v="0"/>
    <n v="1277.1199999999999"/>
    <s v="Clean up"/>
    <s v="5/15/2026"/>
    <m/>
    <s v="6756469"/>
    <s v="BSI"/>
  </r>
  <r>
    <s v="BU066366"/>
    <s v="100"/>
    <x v="2"/>
    <s v="610"/>
    <s v="0552"/>
    <x v="0"/>
    <s v="0000"/>
    <s v="000"/>
    <s v="00"/>
    <s v="5/15/2026"/>
    <n v="127.54"/>
    <n v="0"/>
    <n v="127.54"/>
    <s v="Clean up"/>
    <s v="5/15/2026"/>
    <m/>
    <s v="6756469"/>
    <s v="BSI"/>
  </r>
  <r>
    <s v="BU066366"/>
    <s v="100"/>
    <x v="0"/>
    <s v="373"/>
    <s v="0552"/>
    <x v="0"/>
    <s v="0000"/>
    <s v="000"/>
    <s v="00"/>
    <s v="5/15/2026"/>
    <n v="236.71"/>
    <n v="0"/>
    <n v="236.71"/>
    <s v="Clean up"/>
    <s v="5/15/2026"/>
    <m/>
    <s v="6756469"/>
    <s v="BSI"/>
  </r>
  <r>
    <s v="BU066366"/>
    <s v="100"/>
    <x v="0"/>
    <s v="649"/>
    <s v="0552"/>
    <x v="0"/>
    <s v="0000"/>
    <s v="000"/>
    <s v="00"/>
    <s v="5/15/2026"/>
    <n v="404.96"/>
    <n v="0"/>
    <n v="404.96"/>
    <s v="Clean up"/>
    <s v="5/15/2026"/>
    <m/>
    <s v="6756469"/>
    <s v="BSI"/>
  </r>
  <r>
    <s v="BU066366"/>
    <s v="100"/>
    <x v="0"/>
    <s v="510"/>
    <s v="0552"/>
    <x v="0"/>
    <s v="0000"/>
    <s v="000"/>
    <s v="00"/>
    <s v="5/15/2026"/>
    <n v="0"/>
    <n v="1148.21"/>
    <n v="-1148.21"/>
    <s v="Clean up"/>
    <s v="5/15/2026"/>
    <m/>
    <s v="6756469"/>
    <s v="BSI"/>
  </r>
  <r>
    <s v="BU066366"/>
    <s v="100"/>
    <x v="7"/>
    <s v="510"/>
    <s v="0552"/>
    <x v="0"/>
    <s v="0000"/>
    <s v="000"/>
    <s v="00"/>
    <s v="5/15/2026"/>
    <n v="0"/>
    <n v="1277.1199999999999"/>
    <n v="-1277.1199999999999"/>
    <s v="Clean up"/>
    <s v="5/15/2026"/>
    <m/>
    <s v="6756469"/>
    <s v="BSI"/>
  </r>
  <r>
    <s v="BU066366"/>
    <s v="100"/>
    <x v="2"/>
    <s v="510"/>
    <s v="0552"/>
    <x v="0"/>
    <s v="0000"/>
    <s v="000"/>
    <s v="00"/>
    <s v="5/15/2026"/>
    <n v="0"/>
    <n v="127.54"/>
    <n v="-127.54"/>
    <s v="Clean up"/>
    <s v="5/15/2026"/>
    <m/>
    <s v="6756469"/>
    <s v="BSI"/>
  </r>
  <r>
    <s v="BU066367"/>
    <s v="100"/>
    <x v="12"/>
    <s v="369"/>
    <s v="0492"/>
    <x v="24"/>
    <s v="0000"/>
    <s v="000"/>
    <s v="00"/>
    <s v="5/15/2026"/>
    <n v="3700"/>
    <n v="0"/>
    <n v="3700"/>
    <s v="PVHS CAPE Funds Transfer"/>
    <s v="5/15/2026"/>
    <m/>
    <s v="6756470"/>
    <s v="BSI"/>
  </r>
  <r>
    <s v="BU066367"/>
    <s v="100"/>
    <x v="12"/>
    <s v="399"/>
    <s v="0492"/>
    <x v="24"/>
    <s v="0000"/>
    <s v="000"/>
    <s v="00"/>
    <s v="5/15/2026"/>
    <n v="0"/>
    <n v="3700"/>
    <n v="-3700"/>
    <s v="PVHS CAPE Funds Transfer"/>
    <s v="5/15/2026"/>
    <m/>
    <s v="6756470"/>
    <s v="BSI"/>
  </r>
  <r>
    <s v="BU066368"/>
    <s v="100"/>
    <x v="7"/>
    <s v="510"/>
    <s v="0261"/>
    <x v="0"/>
    <s v="0000"/>
    <s v="000"/>
    <s v="00"/>
    <s v="5/15/2026"/>
    <n v="0"/>
    <n v="130"/>
    <n v="-130"/>
    <s v="To cover P-Cards"/>
    <s v="5/15/2026"/>
    <m/>
    <s v="6756468"/>
    <s v="BSI"/>
  </r>
  <r>
    <s v="BU066368"/>
    <s v="100"/>
    <x v="7"/>
    <s v="642"/>
    <s v="0261"/>
    <x v="0"/>
    <s v="0000"/>
    <s v="000"/>
    <s v="00"/>
    <s v="5/15/2026"/>
    <n v="130"/>
    <n v="0"/>
    <n v="130"/>
    <s v="To cover P-Cards"/>
    <s v="5/15/2026"/>
    <m/>
    <s v="6756468"/>
    <s v="BSI"/>
  </r>
  <r>
    <s v="BU066369"/>
    <s v="100"/>
    <x v="6"/>
    <s v="510"/>
    <s v="0552"/>
    <x v="0"/>
    <s v="0000"/>
    <s v="000"/>
    <s v="00"/>
    <s v="5/15/2026"/>
    <n v="0"/>
    <n v="150"/>
    <n v="-150"/>
    <s v="clean"/>
    <s v="5/15/2026"/>
    <m/>
    <s v="6756478"/>
    <s v="BSI"/>
  </r>
  <r>
    <s v="BU066369"/>
    <s v="100"/>
    <x v="8"/>
    <s v="390"/>
    <s v="0552"/>
    <x v="5"/>
    <s v="0000"/>
    <s v="000"/>
    <s v="00"/>
    <s v="5/15/2026"/>
    <n v="600"/>
    <n v="0"/>
    <n v="600"/>
    <s v="clean"/>
    <s v="5/15/2026"/>
    <m/>
    <s v="6756478"/>
    <s v="BSI"/>
  </r>
  <r>
    <s v="BU066369"/>
    <s v="100"/>
    <x v="8"/>
    <s v="450"/>
    <s v="0552"/>
    <x v="5"/>
    <s v="0000"/>
    <s v="000"/>
    <s v="00"/>
    <s v="5/15/2026"/>
    <n v="500"/>
    <n v="0"/>
    <n v="500"/>
    <s v="clean"/>
    <s v="5/15/2026"/>
    <m/>
    <s v="6756478"/>
    <s v="BSI"/>
  </r>
  <r>
    <s v="BU066369"/>
    <s v="100"/>
    <x v="6"/>
    <s v="730"/>
    <s v="0552"/>
    <x v="0"/>
    <s v="0000"/>
    <s v="000"/>
    <s v="00"/>
    <s v="5/15/2026"/>
    <n v="150"/>
    <n v="0"/>
    <n v="150"/>
    <s v="clean"/>
    <s v="5/15/2026"/>
    <m/>
    <s v="6756478"/>
    <s v="BSI"/>
  </r>
  <r>
    <s v="BU066369"/>
    <s v="100"/>
    <x v="8"/>
    <s v="330"/>
    <s v="0552"/>
    <x v="5"/>
    <s v="0000"/>
    <s v="000"/>
    <s v="00"/>
    <s v="5/15/2026"/>
    <n v="0"/>
    <n v="500"/>
    <n v="-500"/>
    <s v="clean"/>
    <s v="5/15/2026"/>
    <m/>
    <s v="6756478"/>
    <s v="BSI"/>
  </r>
  <r>
    <s v="BU066369"/>
    <s v="100"/>
    <x v="8"/>
    <s v="330"/>
    <s v="0552"/>
    <x v="5"/>
    <s v="0000"/>
    <s v="000"/>
    <s v="00"/>
    <s v="5/15/2026"/>
    <n v="0"/>
    <n v="600"/>
    <n v="-600"/>
    <s v="clean"/>
    <s v="5/15/2026"/>
    <m/>
    <s v="6756478"/>
    <s v="BSI"/>
  </r>
  <r>
    <s v="BU066370"/>
    <s v="100"/>
    <x v="4"/>
    <s v="510"/>
    <s v="0552"/>
    <x v="6"/>
    <s v="0000"/>
    <s v="000"/>
    <s v="00"/>
    <s v="5/19/2026"/>
    <n v="0"/>
    <n v="5000"/>
    <n v="-5000"/>
    <s v="CLean up"/>
    <s v="5/19/2026"/>
    <m/>
    <s v="6761037"/>
    <s v="BSI"/>
  </r>
  <r>
    <s v="BU066370"/>
    <s v="100"/>
    <x v="0"/>
    <s v="373"/>
    <s v="0552"/>
    <x v="6"/>
    <s v="0000"/>
    <s v="000"/>
    <s v="00"/>
    <s v="5/19/2026"/>
    <n v="5000"/>
    <n v="0"/>
    <n v="5000"/>
    <s v="CLean up"/>
    <s v="5/19/2026"/>
    <m/>
    <s v="6761037"/>
    <s v="BSI"/>
  </r>
  <r>
    <s v="BU066371"/>
    <s v="100"/>
    <x v="2"/>
    <s v="510"/>
    <s v="0561"/>
    <x v="0"/>
    <s v="0000"/>
    <s v="000"/>
    <s v="00"/>
    <s v="5/15/2026"/>
    <n v="0"/>
    <n v="1000"/>
    <n v="-1000"/>
    <s v="Purchase book organizer/media"/>
    <s v="5/15/2026"/>
    <m/>
    <s v="6756479"/>
    <s v="BSI"/>
  </r>
  <r>
    <s v="BU066371"/>
    <s v="100"/>
    <x v="2"/>
    <s v="642"/>
    <s v="0561"/>
    <x v="0"/>
    <s v="0000"/>
    <s v="000"/>
    <s v="00"/>
    <s v="5/15/2026"/>
    <n v="1000"/>
    <n v="0"/>
    <n v="1000"/>
    <s v="Purchase book organizer/media"/>
    <s v="5/15/2026"/>
    <m/>
    <s v="6756479"/>
    <s v="BSI"/>
  </r>
  <r>
    <s v="BU066372"/>
    <s v="100"/>
    <x v="2"/>
    <s v="510"/>
    <s v="0561"/>
    <x v="0"/>
    <s v="0000"/>
    <s v="000"/>
    <s v="00"/>
    <s v="5/15/2026"/>
    <n v="0"/>
    <n v="365.4"/>
    <n v="-365.4"/>
    <s v="Purchase book organizer/media"/>
    <s v="5/15/2026"/>
    <m/>
    <s v="6756570"/>
    <s v="BSI"/>
  </r>
  <r>
    <s v="BU066372"/>
    <s v="100"/>
    <x v="2"/>
    <s v="642"/>
    <s v="0561"/>
    <x v="0"/>
    <s v="0000"/>
    <s v="000"/>
    <s v="00"/>
    <s v="5/15/2026"/>
    <n v="365.4"/>
    <n v="0"/>
    <n v="365.4"/>
    <s v="Purchase book organizer/media"/>
    <s v="5/15/2026"/>
    <m/>
    <s v="6756570"/>
    <s v="BSI"/>
  </r>
  <r>
    <s v="BU066373"/>
    <s v="100"/>
    <x v="6"/>
    <s v="390"/>
    <s v="0531"/>
    <x v="0"/>
    <s v="0000"/>
    <s v="000"/>
    <s v="00"/>
    <s v="5/18/2026"/>
    <n v="0"/>
    <n v="3000"/>
    <n v="-3000"/>
    <s v="transfer to cover negative"/>
    <s v="5/18/2026"/>
    <m/>
    <s v="6757194"/>
    <s v="BSI"/>
  </r>
  <r>
    <s v="BU066373"/>
    <s v="100"/>
    <x v="6"/>
    <s v="510"/>
    <s v="0531"/>
    <x v="0"/>
    <s v="0000"/>
    <s v="000"/>
    <s v="00"/>
    <s v="5/18/2026"/>
    <n v="3423.38"/>
    <n v="0"/>
    <n v="3423.38"/>
    <s v="transfer to cover negative"/>
    <s v="5/18/2026"/>
    <m/>
    <s v="6757194"/>
    <s v="BSI"/>
  </r>
  <r>
    <s v="BU066373"/>
    <s v="100"/>
    <x v="6"/>
    <s v="360"/>
    <s v="0531"/>
    <x v="0"/>
    <s v="0000"/>
    <s v="000"/>
    <s v="00"/>
    <s v="5/18/2026"/>
    <n v="0"/>
    <n v="493.48"/>
    <n v="-493.48"/>
    <s v="transfer to cover negative"/>
    <s v="5/18/2026"/>
    <m/>
    <s v="6757194"/>
    <s v="BSI"/>
  </r>
  <r>
    <s v="BU066373"/>
    <s v="100"/>
    <x v="6"/>
    <s v="450"/>
    <s v="0531"/>
    <x v="0"/>
    <s v="0000"/>
    <s v="000"/>
    <s v="00"/>
    <s v="5/18/2026"/>
    <n v="70.099999999999994"/>
    <n v="0"/>
    <n v="70.099999999999994"/>
    <s v="transfer to cover negative"/>
    <s v="5/18/2026"/>
    <m/>
    <s v="6757194"/>
    <s v="BSI"/>
  </r>
  <r>
    <s v="BU066374"/>
    <s v="100"/>
    <x v="2"/>
    <s v="610"/>
    <s v="0531"/>
    <x v="0"/>
    <s v="0000"/>
    <s v="000"/>
    <s v="00"/>
    <s v="5/18/2026"/>
    <n v="1127.45"/>
    <n v="0"/>
    <n v="1127.45"/>
    <s v="transfer to cover negative"/>
    <s v="5/18/2026"/>
    <m/>
    <s v="6757192"/>
    <s v="BSI"/>
  </r>
  <r>
    <s v="BU066374"/>
    <s v="100"/>
    <x v="2"/>
    <s v="510"/>
    <s v="0531"/>
    <x v="0"/>
    <s v="0000"/>
    <s v="000"/>
    <s v="00"/>
    <s v="5/18/2026"/>
    <n v="0"/>
    <n v="1127.45"/>
    <n v="-1127.45"/>
    <s v="transfer to cover negative"/>
    <s v="5/18/2026"/>
    <m/>
    <s v="6757192"/>
    <s v="BSI"/>
  </r>
  <r>
    <s v="BU066375"/>
    <s v="100"/>
    <x v="3"/>
    <s v="642"/>
    <s v="0531"/>
    <x v="1"/>
    <s v="0000"/>
    <s v="000"/>
    <s v="00"/>
    <s v="5/18/2026"/>
    <n v="278.85000000000002"/>
    <n v="0"/>
    <n v="278.85000000000002"/>
    <s v="transfer to cover negative"/>
    <s v="5/18/2026"/>
    <m/>
    <s v="6757193"/>
    <s v="BSI"/>
  </r>
  <r>
    <s v="BU066375"/>
    <s v="100"/>
    <x v="3"/>
    <s v="510"/>
    <s v="0531"/>
    <x v="1"/>
    <s v="0000"/>
    <s v="000"/>
    <s v="00"/>
    <s v="5/18/2026"/>
    <n v="0"/>
    <n v="278.85000000000002"/>
    <n v="-278.85000000000002"/>
    <s v="transfer to cover negative"/>
    <s v="5/18/2026"/>
    <m/>
    <s v="6757193"/>
    <s v="BSI"/>
  </r>
  <r>
    <s v="BU066376"/>
    <s v="100"/>
    <x v="4"/>
    <s v="200"/>
    <s v="0531"/>
    <x v="5"/>
    <s v="0000"/>
    <s v="000"/>
    <s v="00"/>
    <s v="5/18/2026"/>
    <n v="10.64"/>
    <n v="0"/>
    <n v="10.64"/>
    <s v="transfer to cover negative"/>
    <s v="5/18/2026"/>
    <m/>
    <s v="6757198"/>
    <s v="BSI"/>
  </r>
  <r>
    <s v="BU066376"/>
    <s v="100"/>
    <x v="6"/>
    <s v="100"/>
    <s v="0531"/>
    <x v="5"/>
    <s v="0000"/>
    <s v="000"/>
    <s v="00"/>
    <s v="5/18/2026"/>
    <n v="205.56"/>
    <n v="0"/>
    <n v="205.56"/>
    <s v="transfer to cover negative"/>
    <s v="5/18/2026"/>
    <m/>
    <s v="6757198"/>
    <s v="BSI"/>
  </r>
  <r>
    <s v="BU066376"/>
    <s v="100"/>
    <x v="0"/>
    <s v="150"/>
    <s v="0531"/>
    <x v="5"/>
    <s v="0000"/>
    <s v="000"/>
    <s v="00"/>
    <s v="5/18/2026"/>
    <n v="0"/>
    <n v="337.75"/>
    <n v="-337.75"/>
    <s v="transfer to cover negative"/>
    <s v="5/18/2026"/>
    <m/>
    <s v="6757198"/>
    <s v="BSI"/>
  </r>
  <r>
    <s v="BU066376"/>
    <s v="100"/>
    <x v="6"/>
    <s v="200"/>
    <s v="0531"/>
    <x v="5"/>
    <s v="0000"/>
    <s v="000"/>
    <s v="00"/>
    <s v="5/18/2026"/>
    <n v="50.13"/>
    <n v="0"/>
    <n v="50.13"/>
    <s v="transfer to cover negative"/>
    <s v="5/18/2026"/>
    <m/>
    <s v="6757198"/>
    <s v="BSI"/>
  </r>
  <r>
    <s v="BU066376"/>
    <s v="100"/>
    <x v="4"/>
    <s v="750"/>
    <s v="0531"/>
    <x v="5"/>
    <s v="0000"/>
    <s v="000"/>
    <s v="00"/>
    <s v="5/18/2026"/>
    <n v="71.42"/>
    <n v="0"/>
    <n v="71.42"/>
    <s v="transfer to cover negative"/>
    <s v="5/18/2026"/>
    <m/>
    <s v="6757198"/>
    <s v="BSI"/>
  </r>
  <r>
    <s v="BU066378"/>
    <s v="100"/>
    <x v="6"/>
    <s v="510"/>
    <s v="0502"/>
    <x v="0"/>
    <s v="0000"/>
    <s v="000"/>
    <s v="00"/>
    <s v="5/18/2026"/>
    <n v="5000"/>
    <n v="0"/>
    <n v="5000"/>
    <s v="Ext Sc Yr Summer Rdg per Weber"/>
    <s v="5/18/2026"/>
    <m/>
    <s v="6757637"/>
    <s v="E008380"/>
  </r>
  <r>
    <s v="BU066378"/>
    <s v="100"/>
    <x v="6"/>
    <s v="430"/>
    <s v="0502"/>
    <x v="0"/>
    <s v="0000"/>
    <s v="000"/>
    <s v="00"/>
    <s v="5/18/2026"/>
    <n v="0"/>
    <n v="5000"/>
    <n v="-5000"/>
    <s v="Ext Sc Yr Summer Rdg per Weber"/>
    <s v="5/18/2026"/>
    <m/>
    <s v="6757637"/>
    <s v="E008380"/>
  </r>
  <r>
    <s v="BU066379"/>
    <s v="100"/>
    <x v="4"/>
    <s v="510"/>
    <s v="0171"/>
    <x v="0"/>
    <s v="0000"/>
    <s v="000"/>
    <s v="00"/>
    <s v="5/18/2026"/>
    <n v="0"/>
    <n v="100"/>
    <n v="-100"/>
    <s v="Purchase transfer"/>
    <s v="5/18/2026"/>
    <m/>
    <s v="6757882"/>
    <s v="BSI"/>
  </r>
  <r>
    <s v="BU066379"/>
    <s v="100"/>
    <x v="4"/>
    <s v="644"/>
    <s v="0171"/>
    <x v="0"/>
    <s v="0000"/>
    <s v="000"/>
    <s v="00"/>
    <s v="5/18/2026"/>
    <n v="100"/>
    <n v="0"/>
    <n v="100"/>
    <s v="Purchase transfer"/>
    <s v="5/18/2026"/>
    <m/>
    <s v="6757882"/>
    <s v="BSI"/>
  </r>
  <r>
    <s v="BU066380"/>
    <s v="100"/>
    <x v="4"/>
    <s v="510"/>
    <s v="0551"/>
    <x v="0"/>
    <s v="0000"/>
    <s v="000"/>
    <s v="00"/>
    <s v="5/18/2026"/>
    <n v="0"/>
    <n v="97"/>
    <n v="-97"/>
    <s v="May Transfer 2026"/>
    <s v="5/18/2026"/>
    <m/>
    <s v="6758235"/>
    <s v="BSI"/>
  </r>
  <r>
    <s v="BU066380"/>
    <s v="100"/>
    <x v="0"/>
    <s v="510"/>
    <s v="0551"/>
    <x v="0"/>
    <s v="0000"/>
    <s v="000"/>
    <s v="00"/>
    <s v="5/18/2026"/>
    <n v="0"/>
    <n v="65"/>
    <n v="-65"/>
    <s v="May Transfer 2026"/>
    <s v="5/18/2026"/>
    <m/>
    <s v="6758235"/>
    <s v="BSI"/>
  </r>
  <r>
    <s v="BU066380"/>
    <s v="100"/>
    <x v="0"/>
    <s v="390"/>
    <s v="0551"/>
    <x v="0"/>
    <s v="0000"/>
    <s v="000"/>
    <s v="00"/>
    <s v="5/18/2026"/>
    <n v="65"/>
    <n v="0"/>
    <n v="65"/>
    <s v="May Transfer 2026"/>
    <s v="5/18/2026"/>
    <m/>
    <s v="6758235"/>
    <s v="BSI"/>
  </r>
  <r>
    <s v="BU066380"/>
    <s v="100"/>
    <x v="4"/>
    <s v="369"/>
    <s v="0551"/>
    <x v="0"/>
    <s v="0000"/>
    <s v="000"/>
    <s v="00"/>
    <s v="5/18/2026"/>
    <n v="97"/>
    <n v="0"/>
    <n v="97"/>
    <s v="May Transfer 2026"/>
    <s v="5/18/2026"/>
    <m/>
    <s v="6758235"/>
    <s v="BSI"/>
  </r>
  <r>
    <s v="BU066381"/>
    <s v="100"/>
    <x v="16"/>
    <s v="730"/>
    <s v="9722"/>
    <x v="0"/>
    <s v="0000"/>
    <s v="000"/>
    <s v="00"/>
    <s v="5/18/2026"/>
    <n v="0"/>
    <n v="118.2"/>
    <n v="-118.2"/>
    <s v="second screens"/>
    <s v="5/18/2026"/>
    <m/>
    <s v="6758234"/>
    <s v="BSI"/>
  </r>
  <r>
    <s v="BU066381"/>
    <s v="100"/>
    <x v="16"/>
    <s v="519"/>
    <s v="9722"/>
    <x v="0"/>
    <s v="0000"/>
    <s v="000"/>
    <s v="00"/>
    <s v="5/18/2026"/>
    <n v="118.2"/>
    <n v="0"/>
    <n v="118.2"/>
    <s v="second screens"/>
    <s v="5/18/2026"/>
    <m/>
    <s v="6758234"/>
    <s v="BSI"/>
  </r>
  <r>
    <s v="BU066383"/>
    <s v="100"/>
    <x v="0"/>
    <s v="330"/>
    <s v="0361"/>
    <x v="0"/>
    <s v="0000"/>
    <s v="000"/>
    <s v="00"/>
    <s v="5/18/2026"/>
    <n v="0"/>
    <n v="149.99"/>
    <n v="-149.99"/>
    <s v="office chair"/>
    <s v="5/18/2026"/>
    <m/>
    <s v="6758504"/>
    <s v="BSI"/>
  </r>
  <r>
    <s v="BU066383"/>
    <s v="100"/>
    <x v="0"/>
    <s v="642"/>
    <s v="0361"/>
    <x v="0"/>
    <s v="0000"/>
    <s v="000"/>
    <s v="00"/>
    <s v="5/18/2026"/>
    <n v="149.99"/>
    <n v="0"/>
    <n v="149.99"/>
    <s v="office chair"/>
    <s v="5/18/2026"/>
    <m/>
    <s v="6758504"/>
    <s v="BSI"/>
  </r>
  <r>
    <s v="BU066385"/>
    <s v="100"/>
    <x v="7"/>
    <s v="510"/>
    <s v="0541"/>
    <x v="0"/>
    <s v="0000"/>
    <s v="000"/>
    <s v="00"/>
    <s v="5/18/2026"/>
    <n v="0"/>
    <n v="7144.57"/>
    <n v="-7144.57"/>
    <s v="8100 to 7900 per A. Snodgrass"/>
    <s v="5/18/2026"/>
    <m/>
    <s v="6759049"/>
    <s v="E003141"/>
  </r>
  <r>
    <s v="BU066385"/>
    <s v="100"/>
    <x v="6"/>
    <s v="510"/>
    <s v="0541"/>
    <x v="0"/>
    <s v="0000"/>
    <s v="000"/>
    <s v="00"/>
    <s v="5/18/2026"/>
    <n v="7144.57"/>
    <n v="0"/>
    <n v="7144.57"/>
    <s v="8100 to 7900 per A. Snodgrass"/>
    <s v="5/18/2026"/>
    <m/>
    <s v="6759049"/>
    <s v="E003141"/>
  </r>
  <r>
    <s v="BU066387"/>
    <s v="100"/>
    <x v="4"/>
    <s v="510"/>
    <s v="0502"/>
    <x v="2"/>
    <s v="0000"/>
    <s v="000"/>
    <s v="00"/>
    <s v="5/18/2026"/>
    <n v="0"/>
    <n v="12459.99"/>
    <n v="-12459.99"/>
    <s v="Student computers"/>
    <s v="5/18/2026"/>
    <m/>
    <s v="6759306"/>
    <s v="BSI"/>
  </r>
  <r>
    <s v="BU066387"/>
    <s v="100"/>
    <x v="4"/>
    <s v="644"/>
    <s v="0502"/>
    <x v="2"/>
    <s v="0000"/>
    <s v="000"/>
    <s v="00"/>
    <s v="5/18/2026"/>
    <n v="12174.31"/>
    <n v="0"/>
    <n v="12174.31"/>
    <s v="Student computers"/>
    <s v="5/18/2026"/>
    <m/>
    <s v="6759306"/>
    <s v="BSI"/>
  </r>
  <r>
    <s v="BU066387"/>
    <s v="100"/>
    <x v="11"/>
    <s v="750"/>
    <s v="0502"/>
    <x v="2"/>
    <s v="0000"/>
    <s v="000"/>
    <s v="00"/>
    <s v="5/18/2026"/>
    <n v="285.68"/>
    <n v="0"/>
    <n v="285.68"/>
    <s v="Student computers"/>
    <s v="5/18/2026"/>
    <m/>
    <s v="6759306"/>
    <s v="BSI"/>
  </r>
  <r>
    <s v="BU066388"/>
    <s v="100"/>
    <x v="16"/>
    <s v="510"/>
    <s v="9753"/>
    <x v="0"/>
    <s v="0000"/>
    <s v="000"/>
    <s v="00"/>
    <s v="5/18/2026"/>
    <n v="0"/>
    <n v="142.1"/>
    <n v="-142.1"/>
    <s v="UPS"/>
    <s v="5/18/2026"/>
    <m/>
    <s v="6759230"/>
    <s v="BSI"/>
  </r>
  <r>
    <s v="BU066388"/>
    <s v="100"/>
    <x v="16"/>
    <s v="373"/>
    <s v="9753"/>
    <x v="0"/>
    <s v="0000"/>
    <s v="000"/>
    <s v="00"/>
    <s v="5/18/2026"/>
    <n v="172.1"/>
    <n v="0"/>
    <n v="172.1"/>
    <s v="UPS"/>
    <s v="5/18/2026"/>
    <m/>
    <s v="6759230"/>
    <s v="BSI"/>
  </r>
  <r>
    <s v="BU066388"/>
    <s v="100"/>
    <x v="16"/>
    <s v="519"/>
    <s v="9753"/>
    <x v="0"/>
    <s v="0000"/>
    <s v="000"/>
    <s v="00"/>
    <s v="5/18/2026"/>
    <n v="0"/>
    <n v="30"/>
    <n v="-30"/>
    <s v="UPS"/>
    <s v="5/18/2026"/>
    <m/>
    <s v="6759230"/>
    <s v="BSI"/>
  </r>
  <r>
    <s v="BU066390"/>
    <s v="100"/>
    <x v="4"/>
    <s v="510"/>
    <s v="0502"/>
    <x v="2"/>
    <s v="0000"/>
    <s v="000"/>
    <s v="00"/>
    <s v="5/19/2026"/>
    <n v="239.31"/>
    <n v="0"/>
    <n v="239.31"/>
    <s v="Supplies needed"/>
    <s v="5/19/2026"/>
    <m/>
    <s v="6761499"/>
    <s v="BSI"/>
  </r>
  <r>
    <s v="BU066390"/>
    <s v="100"/>
    <x v="4"/>
    <s v="644"/>
    <s v="0502"/>
    <x v="2"/>
    <s v="0000"/>
    <s v="000"/>
    <s v="00"/>
    <s v="5/19/2026"/>
    <n v="0"/>
    <n v="239.31"/>
    <n v="-239.31"/>
    <s v="Supplies needed"/>
    <s v="5/19/2026"/>
    <m/>
    <s v="6761499"/>
    <s v="BSI"/>
  </r>
  <r>
    <s v="BU066391"/>
    <s v="100"/>
    <x v="4"/>
    <s v="510"/>
    <s v="0251"/>
    <x v="7"/>
    <s v="0000"/>
    <s v="000"/>
    <s v="00"/>
    <s v="5/18/2026"/>
    <n v="0"/>
    <n v="1911"/>
    <n v="-1911"/>
    <s v="Application fee"/>
    <s v="5/18/2026"/>
    <m/>
    <s v="6759665"/>
    <s v="BSI"/>
  </r>
  <r>
    <s v="BU066391"/>
    <s v="100"/>
    <x v="4"/>
    <s v="730"/>
    <s v="0251"/>
    <x v="7"/>
    <s v="0000"/>
    <s v="000"/>
    <s v="00"/>
    <s v="5/18/2026"/>
    <n v="1911"/>
    <n v="0"/>
    <n v="1911"/>
    <s v="Application fee"/>
    <s v="5/18/2026"/>
    <m/>
    <s v="6759665"/>
    <s v="BSI"/>
  </r>
  <r>
    <s v="BU066392"/>
    <s v="100"/>
    <x v="6"/>
    <s v="384"/>
    <s v="0521"/>
    <x v="0"/>
    <s v="0000"/>
    <s v="000"/>
    <s v="00"/>
    <s v="5/18/2026"/>
    <n v="188"/>
    <n v="0"/>
    <n v="188"/>
    <s v="Moving money to cover negative"/>
    <s v="5/18/2026"/>
    <m/>
    <s v="6759978"/>
    <s v="BSI"/>
  </r>
  <r>
    <s v="BU066392"/>
    <s v="100"/>
    <x v="6"/>
    <s v="510"/>
    <s v="0521"/>
    <x v="0"/>
    <s v="0000"/>
    <s v="000"/>
    <s v="00"/>
    <s v="5/18/2026"/>
    <n v="0"/>
    <n v="188"/>
    <n v="-188"/>
    <s v="Moving money to cover negative"/>
    <s v="5/18/2026"/>
    <m/>
    <s v="6759978"/>
    <s v="BSI"/>
  </r>
  <r>
    <s v="BU066393"/>
    <s v="100"/>
    <x v="0"/>
    <s v="510"/>
    <s v="0521"/>
    <x v="5"/>
    <s v="0000"/>
    <s v="000"/>
    <s v="00"/>
    <s v="5/18/2026"/>
    <n v="0"/>
    <n v="143"/>
    <n v="-143"/>
    <s v="Moving money to cover negative"/>
    <s v="5/18/2026"/>
    <m/>
    <s v="6759977"/>
    <s v="BSI"/>
  </r>
  <r>
    <s v="BU066393"/>
    <s v="100"/>
    <x v="4"/>
    <s v="750"/>
    <s v="0521"/>
    <x v="5"/>
    <s v="0000"/>
    <s v="000"/>
    <s v="00"/>
    <s v="5/18/2026"/>
    <n v="143"/>
    <n v="0"/>
    <n v="143"/>
    <s v="Moving money to cover negative"/>
    <s v="5/18/2026"/>
    <m/>
    <s v="6759977"/>
    <s v="BSI"/>
  </r>
  <r>
    <s v="BU066394"/>
    <s v="100"/>
    <x v="0"/>
    <s v="510"/>
    <s v="0521"/>
    <x v="5"/>
    <s v="0000"/>
    <s v="000"/>
    <s v="00"/>
    <s v="5/18/2026"/>
    <n v="0"/>
    <n v="93"/>
    <n v="-93"/>
    <s v="Moving money to cover negative"/>
    <s v="5/18/2026"/>
    <m/>
    <s v="6759979"/>
    <s v="BSI"/>
  </r>
  <r>
    <s v="BU066394"/>
    <s v="100"/>
    <x v="0"/>
    <s v="200"/>
    <s v="0521"/>
    <x v="5"/>
    <s v="0000"/>
    <s v="000"/>
    <s v="00"/>
    <s v="5/18/2026"/>
    <n v="93"/>
    <n v="0"/>
    <n v="93"/>
    <s v="Moving money to cover negative"/>
    <s v="5/18/2026"/>
    <m/>
    <s v="6759979"/>
    <s v="BSI"/>
  </r>
  <r>
    <s v="BU066395"/>
    <s v="100"/>
    <x v="0"/>
    <s v="510"/>
    <s v="0521"/>
    <x v="5"/>
    <s v="0000"/>
    <s v="000"/>
    <s v="00"/>
    <s v="5/18/2026"/>
    <n v="0"/>
    <n v="1184"/>
    <n v="-1184"/>
    <s v="Moving money to cover negative"/>
    <s v="5/18/2026"/>
    <m/>
    <s v="6759982"/>
    <s v="BSI"/>
  </r>
  <r>
    <s v="BU066395"/>
    <s v="100"/>
    <x v="6"/>
    <s v="100"/>
    <s v="0521"/>
    <x v="5"/>
    <s v="0000"/>
    <s v="000"/>
    <s v="00"/>
    <s v="5/18/2026"/>
    <n v="1184"/>
    <n v="0"/>
    <n v="1184"/>
    <s v="Moving money to cover negative"/>
    <s v="5/18/2026"/>
    <m/>
    <s v="6759982"/>
    <s v="BSI"/>
  </r>
  <r>
    <s v="BU066396"/>
    <s v="100"/>
    <x v="0"/>
    <s v="510"/>
    <s v="0521"/>
    <x v="5"/>
    <s v="0000"/>
    <s v="000"/>
    <s v="00"/>
    <s v="5/18/2026"/>
    <n v="0"/>
    <n v="301"/>
    <n v="-301"/>
    <s v="Moving money to cover negative"/>
    <s v="5/18/2026"/>
    <m/>
    <s v="6759983"/>
    <s v="BSI"/>
  </r>
  <r>
    <s v="BU066396"/>
    <s v="100"/>
    <x v="6"/>
    <s v="200"/>
    <s v="0521"/>
    <x v="5"/>
    <s v="0000"/>
    <s v="000"/>
    <s v="00"/>
    <s v="5/18/2026"/>
    <n v="301"/>
    <n v="0"/>
    <n v="301"/>
    <s v="Moving money to cover negative"/>
    <s v="5/18/2026"/>
    <m/>
    <s v="6759983"/>
    <s v="BSI"/>
  </r>
  <r>
    <s v="BU066398"/>
    <s v="100"/>
    <x v="4"/>
    <s v="510"/>
    <s v="0171"/>
    <x v="0"/>
    <s v="0000"/>
    <s v="000"/>
    <s v="00"/>
    <s v="5/19/2026"/>
    <n v="0"/>
    <n v="115"/>
    <n v="-115"/>
    <s v="correct budget line needed"/>
    <s v="5/19/2026"/>
    <m/>
    <s v="6761036"/>
    <s v="BSI"/>
  </r>
  <r>
    <s v="BU066398"/>
    <s v="100"/>
    <x v="4"/>
    <s v="519"/>
    <s v="0171"/>
    <x v="0"/>
    <s v="0000"/>
    <s v="000"/>
    <s v="00"/>
    <s v="5/19/2026"/>
    <n v="115"/>
    <n v="0"/>
    <n v="115"/>
    <s v="correct budget line needed"/>
    <s v="5/19/2026"/>
    <m/>
    <s v="6761036"/>
    <s v="BSI"/>
  </r>
  <r>
    <s v="BU066401"/>
    <s v="100"/>
    <x v="5"/>
    <s v="379"/>
    <s v="9780"/>
    <x v="0"/>
    <s v="0000"/>
    <s v="000"/>
    <s v="00"/>
    <s v="5/19/2026"/>
    <n v="0"/>
    <n v="49"/>
    <n v="-49"/>
    <s v="transfer"/>
    <s v="5/19/2026"/>
    <m/>
    <s v="6761044"/>
    <s v="BSI"/>
  </r>
  <r>
    <s v="BU066401"/>
    <s v="100"/>
    <x v="5"/>
    <s v="550"/>
    <s v="9780"/>
    <x v="0"/>
    <s v="0000"/>
    <s v="000"/>
    <s v="00"/>
    <s v="5/19/2026"/>
    <n v="60125.03"/>
    <n v="0"/>
    <n v="60125.03"/>
    <s v="transfer"/>
    <s v="5/19/2026"/>
    <m/>
    <s v="6761044"/>
    <s v="BSI"/>
  </r>
  <r>
    <s v="BU066401"/>
    <s v="100"/>
    <x v="5"/>
    <s v="651"/>
    <s v="9780"/>
    <x v="0"/>
    <s v="0000"/>
    <s v="000"/>
    <s v="00"/>
    <s v="5/19/2026"/>
    <n v="0"/>
    <n v="70"/>
    <n v="-70"/>
    <s v="transfer"/>
    <s v="5/19/2026"/>
    <m/>
    <s v="6761044"/>
    <s v="BSI"/>
  </r>
  <r>
    <s v="BU066401"/>
    <s v="100"/>
    <x v="5"/>
    <s v="350"/>
    <s v="9780"/>
    <x v="0"/>
    <s v="0000"/>
    <s v="000"/>
    <s v="00"/>
    <s v="5/19/2026"/>
    <n v="0"/>
    <n v="60000"/>
    <n v="-60000"/>
    <s v="transfer"/>
    <s v="5/19/2026"/>
    <m/>
    <s v="6761044"/>
    <s v="BSI"/>
  </r>
  <r>
    <s v="BU066401"/>
    <s v="100"/>
    <x v="5"/>
    <s v="380"/>
    <s v="9780"/>
    <x v="0"/>
    <s v="0000"/>
    <s v="000"/>
    <s v="00"/>
    <s v="5/19/2026"/>
    <n v="0"/>
    <n v="6.03"/>
    <n v="-6.03"/>
    <s v="transfer"/>
    <s v="5/19/2026"/>
    <m/>
    <s v="6761044"/>
    <s v="BSI"/>
  </r>
  <r>
    <s v="BU066402"/>
    <s v="100"/>
    <x v="7"/>
    <s v="510"/>
    <s v="0472"/>
    <x v="0"/>
    <s v="0000"/>
    <s v="000"/>
    <s v="00"/>
    <s v="5/19/2026"/>
    <n v="0"/>
    <n v="1050.6400000000001"/>
    <n v="-1050.6400000000001"/>
    <s v="Cover Negative"/>
    <s v="5/19/2026"/>
    <m/>
    <s v="6760862"/>
    <s v="E003141"/>
  </r>
  <r>
    <s v="BU066402"/>
    <s v="100"/>
    <x v="7"/>
    <s v="350"/>
    <s v="0472"/>
    <x v="0"/>
    <s v="0000"/>
    <s v="000"/>
    <s v="00"/>
    <s v="5/19/2026"/>
    <n v="1050.6400000000001"/>
    <n v="0"/>
    <n v="1050.6400000000001"/>
    <s v="Cover Negative"/>
    <s v="5/19/2026"/>
    <m/>
    <s v="6760862"/>
    <s v="E003141"/>
  </r>
  <r>
    <s v="BU066403"/>
    <s v="100"/>
    <x v="6"/>
    <s v="350"/>
    <s v="0251"/>
    <x v="0"/>
    <s v="0000"/>
    <s v="000"/>
    <s v="00"/>
    <s v="5/19/2026"/>
    <n v="1507.45"/>
    <n v="0"/>
    <n v="1507.45"/>
    <s v="Electrical repair"/>
    <s v="5/19/2026"/>
    <m/>
    <s v="6761198"/>
    <s v="BSI"/>
  </r>
  <r>
    <s v="BU066403"/>
    <s v="100"/>
    <x v="6"/>
    <s v="510"/>
    <s v="0251"/>
    <x v="0"/>
    <s v="0000"/>
    <s v="000"/>
    <s v="00"/>
    <s v="5/19/2026"/>
    <n v="0"/>
    <n v="1507.45"/>
    <n v="-1507.45"/>
    <s v="Electrical repair"/>
    <s v="5/19/2026"/>
    <m/>
    <s v="6761198"/>
    <s v="BSI"/>
  </r>
  <r>
    <s v="BU066404"/>
    <s v="100"/>
    <x v="8"/>
    <s v="644"/>
    <s v="0091"/>
    <x v="18"/>
    <s v="0000"/>
    <s v="000"/>
    <s v="00"/>
    <s v="5/19/2026"/>
    <n v="3430"/>
    <n v="0"/>
    <n v="3430"/>
    <s v="camp transfer for tech"/>
    <s v="5/19/2026"/>
    <m/>
    <s v="6762214"/>
    <s v="BSI"/>
  </r>
  <r>
    <s v="BU066404"/>
    <s v="100"/>
    <x v="8"/>
    <s v="510"/>
    <s v="0091"/>
    <x v="18"/>
    <s v="0000"/>
    <s v="000"/>
    <s v="00"/>
    <s v="5/19/2026"/>
    <n v="0"/>
    <n v="3430"/>
    <n v="-3430"/>
    <s v="camp transfer for tech"/>
    <s v="5/19/2026"/>
    <m/>
    <s v="6762214"/>
    <s v="BSI"/>
  </r>
  <r>
    <s v="BU066405"/>
    <s v="100"/>
    <x v="4"/>
    <s v="649"/>
    <s v="0171"/>
    <x v="0"/>
    <s v="0000"/>
    <s v="000"/>
    <s v="00"/>
    <s v="5/19/2026"/>
    <n v="75"/>
    <n v="0"/>
    <n v="75"/>
    <s v="correct budget line needed"/>
    <s v="5/19/2026"/>
    <m/>
    <s v="6761495"/>
    <s v="BSI"/>
  </r>
  <r>
    <s v="BU066405"/>
    <s v="100"/>
    <x v="4"/>
    <s v="510"/>
    <s v="0171"/>
    <x v="0"/>
    <s v="0000"/>
    <s v="000"/>
    <s v="00"/>
    <s v="5/19/2026"/>
    <n v="0"/>
    <n v="75"/>
    <n v="-75"/>
    <s v="correct budget line needed"/>
    <s v="5/19/2026"/>
    <m/>
    <s v="6761495"/>
    <s v="BSI"/>
  </r>
  <r>
    <s v="BU066407"/>
    <s v="100"/>
    <x v="4"/>
    <s v="750"/>
    <s v="0361"/>
    <x v="5"/>
    <s v="0000"/>
    <s v="000"/>
    <s v="00"/>
    <s v="5/19/2026"/>
    <n v="500"/>
    <n v="0"/>
    <n v="500"/>
    <s v="negative line - substitutes"/>
    <s v="5/19/2026"/>
    <m/>
    <s v="6761622"/>
    <s v="BSI"/>
  </r>
  <r>
    <s v="BU066407"/>
    <s v="100"/>
    <x v="4"/>
    <s v="100"/>
    <s v="0361"/>
    <x v="5"/>
    <s v="0000"/>
    <s v="000"/>
    <s v="00"/>
    <s v="5/19/2026"/>
    <n v="0"/>
    <n v="500"/>
    <n v="-500"/>
    <s v="negative line - substitutes"/>
    <s v="5/19/2026"/>
    <m/>
    <s v="6761622"/>
    <s v="BSI"/>
  </r>
  <r>
    <s v="BU066408"/>
    <s v="100"/>
    <x v="6"/>
    <s v="200"/>
    <s v="0341"/>
    <x v="5"/>
    <s v="0000"/>
    <s v="000"/>
    <s v="00"/>
    <s v="5/19/2026"/>
    <n v="72.11"/>
    <n v="0"/>
    <n v="72.11"/>
    <s v="Cover Negative"/>
    <s v="5/19/2026"/>
    <m/>
    <s v="6761700"/>
    <s v="E003141"/>
  </r>
  <r>
    <s v="BU066408"/>
    <s v="100"/>
    <x v="4"/>
    <s v="510"/>
    <s v="0341"/>
    <x v="5"/>
    <s v="0000"/>
    <s v="000"/>
    <s v="00"/>
    <s v="5/19/2026"/>
    <n v="0"/>
    <n v="1087.02"/>
    <n v="-1087.02"/>
    <s v="Cover Negative"/>
    <s v="5/19/2026"/>
    <m/>
    <s v="6761700"/>
    <s v="E003141"/>
  </r>
  <r>
    <s v="BU066408"/>
    <s v="100"/>
    <x v="6"/>
    <s v="100"/>
    <s v="0341"/>
    <x v="5"/>
    <s v="0000"/>
    <s v="000"/>
    <s v="00"/>
    <s v="5/19/2026"/>
    <n v="297.73"/>
    <n v="0"/>
    <n v="297.73"/>
    <s v="Cover Negative"/>
    <s v="5/19/2026"/>
    <m/>
    <s v="6761700"/>
    <s v="E003141"/>
  </r>
  <r>
    <s v="BU066408"/>
    <s v="100"/>
    <x v="4"/>
    <s v="750"/>
    <s v="0341"/>
    <x v="5"/>
    <s v="0000"/>
    <s v="000"/>
    <s v="00"/>
    <s v="5/19/2026"/>
    <n v="574.34"/>
    <n v="0"/>
    <n v="574.34"/>
    <s v="Cover Negative"/>
    <s v="5/19/2026"/>
    <m/>
    <s v="6761700"/>
    <s v="E003141"/>
  </r>
  <r>
    <s v="BU066408"/>
    <s v="100"/>
    <x v="1"/>
    <s v="750"/>
    <s v="0341"/>
    <x v="5"/>
    <s v="0000"/>
    <s v="000"/>
    <s v="00"/>
    <s v="5/19/2026"/>
    <n v="142.84"/>
    <n v="0"/>
    <n v="142.84"/>
    <s v="Cover Negative"/>
    <s v="5/19/2026"/>
    <m/>
    <s v="6761700"/>
    <s v="E003141"/>
  </r>
  <r>
    <s v="BU066415"/>
    <s v="100"/>
    <x v="7"/>
    <s v="510"/>
    <s v="0033"/>
    <x v="0"/>
    <s v="0000"/>
    <s v="000"/>
    <s v="00"/>
    <s v="5/19/2026"/>
    <n v="280"/>
    <n v="0"/>
    <n v="280"/>
    <s v="Cover Negative"/>
    <s v="5/19/2026"/>
    <m/>
    <s v="6762170"/>
    <s v="E003141"/>
  </r>
  <r>
    <s v="BU066415"/>
    <s v="100"/>
    <x v="7"/>
    <s v="510"/>
    <s v="0033"/>
    <x v="0"/>
    <s v="0000"/>
    <s v="000"/>
    <s v="00"/>
    <s v="5/19/2026"/>
    <n v="0"/>
    <n v="280"/>
    <n v="-280"/>
    <s v="Cover Negative"/>
    <s v="5/19/2026"/>
    <m/>
    <s v="6762170"/>
    <s v="E003141"/>
  </r>
  <r>
    <s v="BU066415"/>
    <s v="100"/>
    <x v="4"/>
    <s v="510"/>
    <s v="0033"/>
    <x v="0"/>
    <s v="0000"/>
    <s v="000"/>
    <s v="00"/>
    <s v="5/19/2026"/>
    <n v="0"/>
    <n v="163.09"/>
    <n v="-163.09"/>
    <s v="Cover Negative"/>
    <s v="5/19/2026"/>
    <m/>
    <s v="6762170"/>
    <s v="E003141"/>
  </r>
  <r>
    <s v="BU066415"/>
    <s v="100"/>
    <x v="4"/>
    <s v="330"/>
    <s v="0033"/>
    <x v="0"/>
    <s v="0000"/>
    <s v="000"/>
    <s v="00"/>
    <s v="5/19/2026"/>
    <n v="163.09"/>
    <n v="0"/>
    <n v="163.09"/>
    <s v="Cover Negative"/>
    <s v="5/19/2026"/>
    <m/>
    <s v="6762170"/>
    <s v="E003141"/>
  </r>
  <r>
    <s v="BU066418"/>
    <s v="100"/>
    <x v="4"/>
    <s v="510"/>
    <s v="0032"/>
    <x v="0"/>
    <s v="0000"/>
    <s v="000"/>
    <s v="00"/>
    <s v="5/19/2026"/>
    <n v="0"/>
    <n v="312"/>
    <n v="-312"/>
    <s v="Postage"/>
    <s v="5/19/2026"/>
    <m/>
    <s v="6762291"/>
    <s v="BSI"/>
  </r>
  <r>
    <s v="BU066418"/>
    <s v="100"/>
    <x v="4"/>
    <s v="373"/>
    <s v="0032"/>
    <x v="0"/>
    <s v="0000"/>
    <s v="000"/>
    <s v="00"/>
    <s v="5/19/2026"/>
    <n v="312"/>
    <n v="0"/>
    <n v="312"/>
    <s v="Postage"/>
    <s v="5/19/2026"/>
    <m/>
    <s v="6762291"/>
    <s v="BSI"/>
  </r>
  <r>
    <s v="BU066419"/>
    <s v="100"/>
    <x v="15"/>
    <s v="510"/>
    <s v="0061"/>
    <x v="0"/>
    <s v="0000"/>
    <s v="000"/>
    <s v="00"/>
    <s v="5/19/2026"/>
    <n v="0"/>
    <n v="546"/>
    <n v="-546"/>
    <s v="Postage"/>
    <s v="5/19/2026"/>
    <m/>
    <s v="6762290"/>
    <s v="BSI"/>
  </r>
  <r>
    <s v="BU066419"/>
    <s v="100"/>
    <x v="15"/>
    <s v="373"/>
    <s v="0061"/>
    <x v="0"/>
    <s v="0000"/>
    <s v="000"/>
    <s v="00"/>
    <s v="5/19/2026"/>
    <n v="546"/>
    <n v="0"/>
    <n v="546"/>
    <s v="Postage"/>
    <s v="5/19/2026"/>
    <m/>
    <s v="6762290"/>
    <s v="BSI"/>
  </r>
  <r>
    <s v="BU066422"/>
    <s v="100"/>
    <x v="0"/>
    <s v="510"/>
    <s v="0482"/>
    <x v="0"/>
    <s v="0000"/>
    <s v="000"/>
    <s v="00"/>
    <s v="5/19/2026"/>
    <n v="2600"/>
    <n v="0"/>
    <n v="2600"/>
    <s v="Move money for purchase"/>
    <s v="5/19/2026"/>
    <m/>
    <s v="6762731"/>
    <s v="BSI"/>
  </r>
  <r>
    <s v="BU066422"/>
    <s v="100"/>
    <x v="0"/>
    <s v="373"/>
    <s v="0482"/>
    <x v="0"/>
    <s v="0000"/>
    <s v="000"/>
    <s v="00"/>
    <s v="5/19/2026"/>
    <n v="0"/>
    <n v="2600"/>
    <n v="-2600"/>
    <s v="Move money for purchase"/>
    <s v="5/19/2026"/>
    <m/>
    <s v="6762731"/>
    <s v="BSI"/>
  </r>
  <r>
    <s v="BU066423"/>
    <s v="100"/>
    <x v="14"/>
    <s v="390"/>
    <s v="0331"/>
    <x v="5"/>
    <s v="0000"/>
    <s v="000"/>
    <s v="00"/>
    <s v="5/19/2026"/>
    <n v="1200"/>
    <n v="0"/>
    <n v="1200"/>
    <s v="Cover Negatives"/>
    <s v="5/19/2026"/>
    <m/>
    <s v="6762826"/>
    <s v="E003141"/>
  </r>
  <r>
    <s v="BU066423"/>
    <s v="100"/>
    <x v="7"/>
    <s v="390"/>
    <s v="0331"/>
    <x v="5"/>
    <s v="0000"/>
    <s v="000"/>
    <s v="00"/>
    <s v="5/19/2026"/>
    <n v="0"/>
    <n v="189"/>
    <n v="-189"/>
    <s v="Cover Negatives"/>
    <s v="5/19/2026"/>
    <m/>
    <s v="6762826"/>
    <s v="E003141"/>
  </r>
  <r>
    <s v="BU066423"/>
    <s v="100"/>
    <x v="7"/>
    <s v="510"/>
    <s v="0331"/>
    <x v="5"/>
    <s v="0000"/>
    <s v="000"/>
    <s v="00"/>
    <s v="5/19/2026"/>
    <n v="0"/>
    <n v="1200"/>
    <n v="-1200"/>
    <s v="Cover Negatives"/>
    <s v="5/19/2026"/>
    <m/>
    <s v="6762826"/>
    <s v="E003141"/>
  </r>
  <r>
    <s v="BU066423"/>
    <s v="100"/>
    <x v="6"/>
    <s v="642"/>
    <s v="0331"/>
    <x v="5"/>
    <s v="0000"/>
    <s v="000"/>
    <s v="00"/>
    <s v="5/19/2026"/>
    <n v="189"/>
    <n v="0"/>
    <n v="189"/>
    <s v="Cover Negatives"/>
    <s v="5/19/2026"/>
    <m/>
    <s v="6762826"/>
    <s v="E003141"/>
  </r>
  <r>
    <s v="BU066424"/>
    <s v="100"/>
    <x v="4"/>
    <s v="510"/>
    <s v="0361"/>
    <x v="5"/>
    <s v="0000"/>
    <s v="000"/>
    <s v="00"/>
    <s v="5/19/2026"/>
    <n v="0"/>
    <n v="558.37"/>
    <n v="-558.37"/>
    <s v="library supplies"/>
    <s v="5/19/2026"/>
    <m/>
    <s v="6762877"/>
    <s v="BSI"/>
  </r>
  <r>
    <s v="BU066424"/>
    <s v="100"/>
    <x v="2"/>
    <s v="510"/>
    <s v="0361"/>
    <x v="0"/>
    <s v="0000"/>
    <s v="000"/>
    <s v="00"/>
    <s v="5/19/2026"/>
    <n v="4.84"/>
    <n v="0"/>
    <n v="4.84"/>
    <s v="library supplies"/>
    <s v="5/19/2026"/>
    <m/>
    <s v="6762877"/>
    <s v="BSI"/>
  </r>
  <r>
    <s v="BU066424"/>
    <s v="100"/>
    <x v="2"/>
    <s v="510"/>
    <s v="0361"/>
    <x v="5"/>
    <s v="0000"/>
    <s v="000"/>
    <s v="00"/>
    <s v="5/19/2026"/>
    <n v="558.37"/>
    <n v="0"/>
    <n v="558.37"/>
    <s v="library supplies"/>
    <s v="5/19/2026"/>
    <m/>
    <s v="6762877"/>
    <s v="BSI"/>
  </r>
  <r>
    <s v="BU066424"/>
    <s v="100"/>
    <x v="2"/>
    <s v="610"/>
    <s v="0361"/>
    <x v="0"/>
    <s v="0000"/>
    <s v="000"/>
    <s v="00"/>
    <s v="5/19/2026"/>
    <n v="0"/>
    <n v="4.84"/>
    <n v="-4.84"/>
    <s v="library supplies"/>
    <s v="5/19/2026"/>
    <m/>
    <s v="6762877"/>
    <s v="BSI"/>
  </r>
  <r>
    <s v="BU066425"/>
    <s v="100"/>
    <x v="2"/>
    <s v="644"/>
    <s v="0361"/>
    <x v="5"/>
    <s v="0000"/>
    <s v="000"/>
    <s v="00"/>
    <s v="5/19/2026"/>
    <n v="1974"/>
    <n v="0"/>
    <n v="1974"/>
    <s v="library iPads"/>
    <s v="5/19/2026"/>
    <m/>
    <s v="6762949"/>
    <s v="BSI"/>
  </r>
  <r>
    <s v="BU066425"/>
    <s v="100"/>
    <x v="4"/>
    <s v="510"/>
    <s v="0361"/>
    <x v="5"/>
    <s v="0000"/>
    <s v="000"/>
    <s v="00"/>
    <s v="5/19/2026"/>
    <n v="0"/>
    <n v="1803.25"/>
    <n v="-1803.25"/>
    <s v="library iPads"/>
    <s v="5/19/2026"/>
    <m/>
    <s v="6762949"/>
    <s v="BSI"/>
  </r>
  <r>
    <s v="BU066425"/>
    <s v="100"/>
    <x v="2"/>
    <s v="610"/>
    <s v="0361"/>
    <x v="5"/>
    <s v="0000"/>
    <s v="000"/>
    <s v="00"/>
    <s v="5/19/2026"/>
    <n v="0"/>
    <n v="170.75"/>
    <n v="-170.75"/>
    <s v="library iPads"/>
    <s v="5/19/2026"/>
    <m/>
    <s v="6762949"/>
    <s v="BSI"/>
  </r>
  <r>
    <s v="BU066426"/>
    <s v="100"/>
    <x v="11"/>
    <s v="330"/>
    <s v="0361"/>
    <x v="5"/>
    <s v="0000"/>
    <s v="000"/>
    <s v="00"/>
    <s v="5/19/2026"/>
    <n v="0"/>
    <n v="20"/>
    <n v="-20"/>
    <s v="items"/>
    <s v="5/19/2026"/>
    <m/>
    <s v="6762991"/>
    <s v="BSI"/>
  </r>
  <r>
    <s v="BU066426"/>
    <s v="100"/>
    <x v="2"/>
    <s v="510"/>
    <s v="0361"/>
    <x v="5"/>
    <s v="0000"/>
    <s v="000"/>
    <s v="00"/>
    <s v="5/19/2026"/>
    <n v="20"/>
    <n v="0"/>
    <n v="20"/>
    <s v="items"/>
    <s v="5/19/2026"/>
    <m/>
    <s v="6762991"/>
    <s v="BSI"/>
  </r>
  <r>
    <s v="BU066427"/>
    <s v="100"/>
    <x v="2"/>
    <s v="510"/>
    <s v="0311"/>
    <x v="0"/>
    <s v="0000"/>
    <s v="000"/>
    <s v="00"/>
    <s v="5/19/2026"/>
    <n v="0"/>
    <n v="584.79"/>
    <n v="-584.79"/>
    <s v="Cover Negatives"/>
    <s v="5/19/2026"/>
    <m/>
    <s v="6763090"/>
    <s v="E003141"/>
  </r>
  <r>
    <s v="BU066427"/>
    <s v="100"/>
    <x v="2"/>
    <s v="610"/>
    <s v="0311"/>
    <x v="0"/>
    <s v="0000"/>
    <s v="000"/>
    <s v="00"/>
    <s v="5/19/2026"/>
    <n v="584.79"/>
    <n v="0"/>
    <n v="584.79"/>
    <s v="Cover Negatives"/>
    <s v="5/19/2026"/>
    <m/>
    <s v="6763090"/>
    <s v="E003141"/>
  </r>
  <r>
    <s v="BU066428"/>
    <s v="100"/>
    <x v="7"/>
    <s v="390"/>
    <s v="0321"/>
    <x v="0"/>
    <s v="0000"/>
    <s v="000"/>
    <s v="00"/>
    <s v="5/19/2026"/>
    <n v="1339.48"/>
    <n v="0"/>
    <n v="1339.48"/>
    <s v="Cover Negatives"/>
    <s v="5/19/2026"/>
    <m/>
    <s v="6763114"/>
    <s v="E003141"/>
  </r>
  <r>
    <s v="BU066428"/>
    <s v="100"/>
    <x v="7"/>
    <s v="510"/>
    <s v="0321"/>
    <x v="0"/>
    <s v="0000"/>
    <s v="000"/>
    <s v="00"/>
    <s v="5/19/2026"/>
    <n v="0"/>
    <n v="1339.48"/>
    <n v="-1339.48"/>
    <s v="Cover Negatives"/>
    <s v="5/19/2026"/>
    <m/>
    <s v="6763114"/>
    <s v="E003141"/>
  </r>
  <r>
    <s v="BU066429"/>
    <s v="100"/>
    <x v="4"/>
    <s v="510"/>
    <s v="0351"/>
    <x v="5"/>
    <s v="0000"/>
    <s v="000"/>
    <s v="00"/>
    <s v="5/19/2026"/>
    <n v="0"/>
    <n v="1582.96"/>
    <n v="-1582.96"/>
    <s v="Cover Negatives"/>
    <s v="5/19/2026"/>
    <m/>
    <s v="6763443"/>
    <s v="E003141"/>
  </r>
  <r>
    <s v="BU066429"/>
    <s v="100"/>
    <x v="2"/>
    <s v="510"/>
    <s v="0351"/>
    <x v="0"/>
    <s v="0000"/>
    <s v="000"/>
    <s v="00"/>
    <s v="5/19/2026"/>
    <n v="180.37"/>
    <n v="0"/>
    <n v="180.37"/>
    <s v="Cover Negatives"/>
    <s v="5/19/2026"/>
    <m/>
    <s v="6763443"/>
    <s v="E003141"/>
  </r>
  <r>
    <s v="BU066429"/>
    <s v="100"/>
    <x v="4"/>
    <s v="750"/>
    <s v="0351"/>
    <x v="5"/>
    <s v="0000"/>
    <s v="000"/>
    <s v="00"/>
    <s v="5/19/2026"/>
    <n v="314.25"/>
    <n v="0"/>
    <n v="314.25"/>
    <s v="Cover Negatives"/>
    <s v="5/19/2026"/>
    <m/>
    <s v="6763443"/>
    <s v="E003141"/>
  </r>
  <r>
    <s v="BU066429"/>
    <s v="100"/>
    <x v="2"/>
    <s v="750"/>
    <s v="0351"/>
    <x v="5"/>
    <s v="0000"/>
    <s v="000"/>
    <s v="00"/>
    <s v="5/19/2026"/>
    <n v="1142.72"/>
    <n v="0"/>
    <n v="1142.72"/>
    <s v="Cover Negatives"/>
    <s v="5/19/2026"/>
    <m/>
    <s v="6763443"/>
    <s v="E003141"/>
  </r>
  <r>
    <s v="BU066429"/>
    <s v="100"/>
    <x v="2"/>
    <s v="369"/>
    <s v="0351"/>
    <x v="0"/>
    <s v="0000"/>
    <s v="000"/>
    <s v="00"/>
    <s v="5/19/2026"/>
    <n v="0"/>
    <n v="180.37"/>
    <n v="-180.37"/>
    <s v="Cover Negatives"/>
    <s v="5/19/2026"/>
    <m/>
    <s v="6763443"/>
    <s v="E003141"/>
  </r>
  <r>
    <s v="BU066429"/>
    <s v="100"/>
    <x v="4"/>
    <s v="390"/>
    <s v="0351"/>
    <x v="5"/>
    <s v="0000"/>
    <s v="000"/>
    <s v="00"/>
    <s v="5/19/2026"/>
    <n v="125.99"/>
    <n v="0"/>
    <n v="125.99"/>
    <s v="Cover Negatives"/>
    <s v="5/19/2026"/>
    <m/>
    <s v="6763443"/>
    <s v="E003141"/>
  </r>
  <r>
    <s v="BU066430"/>
    <s v="100"/>
    <x v="0"/>
    <s v="510"/>
    <s v="0401"/>
    <x v="0"/>
    <s v="0000"/>
    <s v="000"/>
    <s v="00"/>
    <s v="5/20/2026"/>
    <n v="0"/>
    <n v="500"/>
    <n v="-500"/>
    <s v="Yanetta Printer"/>
    <s v="5/20/2026"/>
    <m/>
    <s v="6764270"/>
    <s v="BSI"/>
  </r>
  <r>
    <s v="BU066430"/>
    <s v="100"/>
    <x v="0"/>
    <s v="644"/>
    <s v="0401"/>
    <x v="0"/>
    <s v="0000"/>
    <s v="000"/>
    <s v="00"/>
    <s v="5/20/2026"/>
    <n v="500"/>
    <n v="0"/>
    <n v="500"/>
    <s v="Yanetta Printer"/>
    <s v="5/20/2026"/>
    <m/>
    <s v="6764270"/>
    <s v="BSI"/>
  </r>
  <r>
    <s v="BU066434"/>
    <s v="100"/>
    <x v="0"/>
    <s v="644"/>
    <s v="0472"/>
    <x v="5"/>
    <s v="0000"/>
    <s v="000"/>
    <s v="00"/>
    <s v="5/20/2026"/>
    <n v="10000"/>
    <n v="0"/>
    <n v="10000"/>
    <s v="Cover Negative"/>
    <s v="5/20/2026"/>
    <m/>
    <s v="6764446"/>
    <s v="BSI"/>
  </r>
  <r>
    <s v="BU066434"/>
    <s v="100"/>
    <x v="0"/>
    <s v="510"/>
    <s v="0472"/>
    <x v="5"/>
    <s v="0000"/>
    <s v="000"/>
    <s v="00"/>
    <s v="5/20/2026"/>
    <n v="0"/>
    <n v="18000"/>
    <n v="-18000"/>
    <s v="Cover Negative"/>
    <s v="5/20/2026"/>
    <m/>
    <s v="6764446"/>
    <s v="BSI"/>
  </r>
  <r>
    <s v="BU066434"/>
    <s v="100"/>
    <x v="2"/>
    <s v="644"/>
    <s v="0472"/>
    <x v="5"/>
    <s v="0000"/>
    <s v="000"/>
    <s v="00"/>
    <s v="5/20/2026"/>
    <n v="8000"/>
    <n v="0"/>
    <n v="8000"/>
    <s v="Cover Negative"/>
    <s v="5/20/2026"/>
    <m/>
    <s v="6764446"/>
    <s v="BSI"/>
  </r>
  <r>
    <s v="BU066438"/>
    <s v="100"/>
    <x v="4"/>
    <s v="510"/>
    <s v="0552"/>
    <x v="0"/>
    <s v="0000"/>
    <s v="000"/>
    <s v="00"/>
    <s v="5/21/2026"/>
    <n v="0"/>
    <n v="2000"/>
    <n v="-2000"/>
    <s v="Clean"/>
    <s v="5/21/2026"/>
    <m/>
    <s v="6768236"/>
    <s v="BSI"/>
  </r>
  <r>
    <s v="BU066438"/>
    <s v="100"/>
    <x v="4"/>
    <s v="510"/>
    <s v="0552"/>
    <x v="0"/>
    <s v="0000"/>
    <s v="000"/>
    <s v="00"/>
    <s v="5/21/2026"/>
    <n v="0"/>
    <n v="2000"/>
    <n v="-2000"/>
    <s v="Clean"/>
    <s v="5/21/2026"/>
    <m/>
    <s v="6768236"/>
    <s v="BSI"/>
  </r>
  <r>
    <s v="BU066438"/>
    <s v="100"/>
    <x v="4"/>
    <s v="510"/>
    <s v="0552"/>
    <x v="0"/>
    <s v="0000"/>
    <s v="000"/>
    <s v="00"/>
    <s v="5/21/2026"/>
    <n v="0"/>
    <n v="500"/>
    <n v="-500"/>
    <s v="Clean"/>
    <s v="5/21/2026"/>
    <m/>
    <s v="6768236"/>
    <s v="BSI"/>
  </r>
  <r>
    <s v="BU066438"/>
    <s v="100"/>
    <x v="4"/>
    <s v="519"/>
    <s v="0552"/>
    <x v="0"/>
    <s v="0000"/>
    <s v="000"/>
    <s v="00"/>
    <s v="5/21/2026"/>
    <n v="500"/>
    <n v="0"/>
    <n v="500"/>
    <s v="Clean"/>
    <s v="5/21/2026"/>
    <m/>
    <s v="6768236"/>
    <s v="BSI"/>
  </r>
  <r>
    <s v="BU066438"/>
    <s v="100"/>
    <x v="4"/>
    <s v="642"/>
    <s v="0552"/>
    <x v="0"/>
    <s v="0000"/>
    <s v="000"/>
    <s v="00"/>
    <s v="5/21/2026"/>
    <n v="2000"/>
    <n v="0"/>
    <n v="2000"/>
    <s v="Clean"/>
    <s v="5/21/2026"/>
    <m/>
    <s v="6768236"/>
    <s v="BSI"/>
  </r>
  <r>
    <s v="BU066438"/>
    <s v="100"/>
    <x v="4"/>
    <s v="644"/>
    <s v="0552"/>
    <x v="0"/>
    <s v="0000"/>
    <s v="000"/>
    <s v="00"/>
    <s v="5/21/2026"/>
    <n v="2000"/>
    <n v="0"/>
    <n v="2000"/>
    <s v="Clean"/>
    <s v="5/21/2026"/>
    <m/>
    <s v="6768236"/>
    <s v="BSI"/>
  </r>
  <r>
    <s v="BU066439"/>
    <s v="100"/>
    <x v="0"/>
    <s v="510"/>
    <s v="0371"/>
    <x v="0"/>
    <s v="0000"/>
    <s v="000"/>
    <s v="00"/>
    <s v="5/20/2026"/>
    <n v="0"/>
    <n v="1350"/>
    <n v="-1350"/>
    <s v="Transfer to Cover Negatives"/>
    <s v="5/20/2026"/>
    <m/>
    <s v="6765675"/>
    <s v="BSI"/>
  </r>
  <r>
    <s v="BU066439"/>
    <s v="100"/>
    <x v="0"/>
    <s v="644"/>
    <s v="0371"/>
    <x v="0"/>
    <s v="0000"/>
    <s v="000"/>
    <s v="00"/>
    <s v="5/20/2026"/>
    <n v="1350"/>
    <n v="0"/>
    <n v="1350"/>
    <s v="Transfer to Cover Negatives"/>
    <s v="5/20/2026"/>
    <m/>
    <s v="6765675"/>
    <s v="BSI"/>
  </r>
  <r>
    <s v="BU066440"/>
    <s v="100"/>
    <x v="7"/>
    <s v="510"/>
    <s v="0091"/>
    <x v="5"/>
    <s v="0000"/>
    <s v="000"/>
    <s v="00"/>
    <s v="5/20/2026"/>
    <n v="0"/>
    <n v="650.41"/>
    <n v="-650.41"/>
    <s v="Cover church ptan"/>
    <s v="5/20/2026"/>
    <m/>
    <s v="6766094"/>
    <s v="BSI"/>
  </r>
  <r>
    <s v="BU066440"/>
    <s v="100"/>
    <x v="6"/>
    <s v="100"/>
    <s v="0091"/>
    <x v="5"/>
    <s v="0000"/>
    <s v="000"/>
    <s v="00"/>
    <s v="5/20/2026"/>
    <n v="534.99"/>
    <n v="0"/>
    <n v="534.99"/>
    <s v="Cover church ptan"/>
    <s v="5/20/2026"/>
    <m/>
    <s v="6766094"/>
    <s v="BSI"/>
  </r>
  <r>
    <s v="BU066440"/>
    <s v="100"/>
    <x v="6"/>
    <s v="200"/>
    <s v="0091"/>
    <x v="5"/>
    <s v="0000"/>
    <s v="000"/>
    <s v="00"/>
    <s v="5/20/2026"/>
    <n v="115.42"/>
    <n v="0"/>
    <n v="115.42"/>
    <s v="Cover church ptan"/>
    <s v="5/20/2026"/>
    <m/>
    <s v="6766094"/>
    <s v="BSI"/>
  </r>
  <r>
    <s v="BU066441"/>
    <s v="100"/>
    <x v="6"/>
    <s v="390"/>
    <s v="0261"/>
    <x v="0"/>
    <s v="0000"/>
    <s v="000"/>
    <s v="00"/>
    <s v="5/20/2026"/>
    <n v="200"/>
    <n v="0"/>
    <n v="200"/>
    <s v="To cover P-Cards"/>
    <s v="5/20/2026"/>
    <m/>
    <s v="6766091"/>
    <s v="BSI"/>
  </r>
  <r>
    <s v="BU066441"/>
    <s v="100"/>
    <x v="6"/>
    <s v="510"/>
    <s v="0261"/>
    <x v="0"/>
    <s v="0000"/>
    <s v="000"/>
    <s v="00"/>
    <s v="5/20/2026"/>
    <n v="0"/>
    <n v="200"/>
    <n v="-200"/>
    <s v="To cover P-Cards"/>
    <s v="5/20/2026"/>
    <m/>
    <s v="6766091"/>
    <s v="BSI"/>
  </r>
  <r>
    <s v="BU066443"/>
    <s v="100"/>
    <x v="3"/>
    <s v="369"/>
    <s v="0091"/>
    <x v="5"/>
    <s v="0000"/>
    <s v="000"/>
    <s v="00"/>
    <s v="5/20/2026"/>
    <n v="0"/>
    <n v="2128.04"/>
    <n v="-2128.04"/>
    <s v="Transfer to 9100644"/>
    <s v="5/20/2026"/>
    <m/>
    <s v="6766093"/>
    <s v="BSI"/>
  </r>
  <r>
    <s v="BU066443"/>
    <s v="100"/>
    <x v="3"/>
    <s v="510"/>
    <s v="0091"/>
    <x v="5"/>
    <s v="0000"/>
    <s v="000"/>
    <s v="00"/>
    <s v="5/20/2026"/>
    <n v="0"/>
    <n v="2191.7399999999998"/>
    <n v="-2191.7399999999998"/>
    <s v="Transfer to 9100644"/>
    <s v="5/20/2026"/>
    <m/>
    <s v="6766093"/>
    <s v="BSI"/>
  </r>
  <r>
    <s v="BU066443"/>
    <s v="100"/>
    <x v="3"/>
    <s v="644"/>
    <s v="0091"/>
    <x v="5"/>
    <s v="0000"/>
    <s v="000"/>
    <s v="00"/>
    <s v="5/20/2026"/>
    <n v="2128.04"/>
    <n v="0"/>
    <n v="2128.04"/>
    <s v="Transfer to 9100644"/>
    <s v="5/20/2026"/>
    <m/>
    <s v="6766093"/>
    <s v="BSI"/>
  </r>
  <r>
    <s v="BU066443"/>
    <s v="100"/>
    <x v="3"/>
    <s v="644"/>
    <s v="0091"/>
    <x v="5"/>
    <s v="0000"/>
    <s v="000"/>
    <s v="00"/>
    <s v="5/20/2026"/>
    <n v="2191.7399999999998"/>
    <n v="0"/>
    <n v="2191.7399999999998"/>
    <s v="Transfer to 9100644"/>
    <s v="5/20/2026"/>
    <m/>
    <s v="6766093"/>
    <s v="BSI"/>
  </r>
  <r>
    <s v="BU066444"/>
    <s v="100"/>
    <x v="4"/>
    <s v="644"/>
    <s v="0091"/>
    <x v="5"/>
    <s v="0000"/>
    <s v="000"/>
    <s v="00"/>
    <s v="5/20/2026"/>
    <n v="0"/>
    <n v="383.68"/>
    <n v="-383.68"/>
    <s v="Cover laptop"/>
    <s v="5/20/2026"/>
    <m/>
    <s v="6766092"/>
    <s v="BSI"/>
  </r>
  <r>
    <s v="BU066444"/>
    <s v="100"/>
    <x v="3"/>
    <s v="644"/>
    <s v="0091"/>
    <x v="5"/>
    <s v="0000"/>
    <s v="000"/>
    <s v="00"/>
    <s v="5/20/2026"/>
    <n v="383.68"/>
    <n v="0"/>
    <n v="383.68"/>
    <s v="Cover laptop"/>
    <s v="5/20/2026"/>
    <m/>
    <s v="6766092"/>
    <s v="BSI"/>
  </r>
  <r>
    <s v="BU066445"/>
    <s v="100"/>
    <x v="6"/>
    <s v="510"/>
    <s v="0091"/>
    <x v="0"/>
    <s v="0000"/>
    <s v="000"/>
    <s v="00"/>
    <s v="5/20/2026"/>
    <n v="986.06"/>
    <n v="0"/>
    <n v="986.06"/>
    <s v="8100 to 7900 per A. Snodgrass"/>
    <s v="5/20/2026"/>
    <m/>
    <s v="6765809"/>
    <s v="E003141"/>
  </r>
  <r>
    <s v="BU066445"/>
    <s v="100"/>
    <x v="7"/>
    <s v="510"/>
    <s v="0091"/>
    <x v="0"/>
    <s v="0000"/>
    <s v="000"/>
    <s v="00"/>
    <s v="5/20/2026"/>
    <n v="0"/>
    <n v="986.06"/>
    <n v="-986.06"/>
    <s v="8100 to 7900 per A. Snodgrass"/>
    <s v="5/20/2026"/>
    <m/>
    <s v="6765809"/>
    <s v="E003141"/>
  </r>
  <r>
    <s v="BU066446"/>
    <s v="100"/>
    <x v="3"/>
    <s v="644"/>
    <s v="0091"/>
    <x v="5"/>
    <s v="0000"/>
    <s v="000"/>
    <s v="00"/>
    <s v="5/20/2026"/>
    <n v="36.54"/>
    <n v="0"/>
    <n v="36.54"/>
    <s v="Cover tech"/>
    <s v="5/20/2026"/>
    <m/>
    <s v="6766095"/>
    <s v="BSI"/>
  </r>
  <r>
    <s v="BU066446"/>
    <s v="100"/>
    <x v="4"/>
    <s v="510"/>
    <s v="0091"/>
    <x v="5"/>
    <s v="0000"/>
    <s v="000"/>
    <s v="00"/>
    <s v="5/20/2026"/>
    <n v="0"/>
    <n v="36.54"/>
    <n v="-36.54"/>
    <s v="Cover tech"/>
    <s v="5/20/2026"/>
    <m/>
    <s v="6766095"/>
    <s v="BSI"/>
  </r>
  <r>
    <s v="BU066451"/>
    <s v="100"/>
    <x v="4"/>
    <s v="510"/>
    <s v="0251"/>
    <x v="7"/>
    <s v="0000"/>
    <s v="000"/>
    <s v="00"/>
    <s v="5/21/2026"/>
    <n v="0"/>
    <n v="2500"/>
    <n v="-2500"/>
    <s v="parcel mailing"/>
    <s v="5/21/2026"/>
    <m/>
    <s v="6767193"/>
    <s v="BSI"/>
  </r>
  <r>
    <s v="BU066451"/>
    <s v="100"/>
    <x v="4"/>
    <s v="373"/>
    <s v="0251"/>
    <x v="7"/>
    <s v="0000"/>
    <s v="000"/>
    <s v="00"/>
    <s v="5/21/2026"/>
    <n v="2500"/>
    <n v="0"/>
    <n v="2500"/>
    <s v="parcel mailing"/>
    <s v="5/21/2026"/>
    <m/>
    <s v="6767193"/>
    <s v="BSI"/>
  </r>
  <r>
    <s v="BU066452"/>
    <s v="100"/>
    <x v="7"/>
    <s v="510"/>
    <s v="0181"/>
    <x v="0"/>
    <s v="0000"/>
    <s v="000"/>
    <s v="00"/>
    <s v="5/21/2026"/>
    <n v="0"/>
    <n v="250"/>
    <n v="-250"/>
    <s v="Kiln Repair"/>
    <s v="5/21/2026"/>
    <m/>
    <s v="6768219"/>
    <s v="BSI"/>
  </r>
  <r>
    <s v="BU066452"/>
    <s v="100"/>
    <x v="7"/>
    <s v="350"/>
    <s v="0181"/>
    <x v="0"/>
    <s v="0000"/>
    <s v="000"/>
    <s v="00"/>
    <s v="5/21/2026"/>
    <n v="250"/>
    <n v="0"/>
    <n v="250"/>
    <s v="Kiln Repair"/>
    <s v="5/21/2026"/>
    <m/>
    <s v="6768219"/>
    <s v="BSI"/>
  </r>
  <r>
    <s v="BU066453"/>
    <s v="100"/>
    <x v="0"/>
    <s v="350"/>
    <s v="0502"/>
    <x v="5"/>
    <s v="0000"/>
    <s v="000"/>
    <s v="00"/>
    <s v="5/21/2026"/>
    <n v="910"/>
    <n v="0"/>
    <n v="910"/>
    <s v="pcard"/>
    <s v="5/21/2026"/>
    <m/>
    <s v="6768221"/>
    <s v="BSI"/>
  </r>
  <r>
    <s v="BU066453"/>
    <s v="100"/>
    <x v="0"/>
    <s v="510"/>
    <s v="0502"/>
    <x v="5"/>
    <s v="0000"/>
    <s v="000"/>
    <s v="00"/>
    <s v="5/21/2026"/>
    <n v="0"/>
    <n v="910"/>
    <n v="-910"/>
    <s v="pcard"/>
    <s v="5/21/2026"/>
    <m/>
    <s v="6768221"/>
    <s v="BSI"/>
  </r>
  <r>
    <s v="BU066456"/>
    <s v="100"/>
    <x v="7"/>
    <s v="642"/>
    <s v="0482"/>
    <x v="0"/>
    <s v="0000"/>
    <s v="000"/>
    <s v="00"/>
    <s v="5/21/2026"/>
    <n v="500"/>
    <n v="0"/>
    <n v="500"/>
    <s v="COVER SHORTAGE"/>
    <s v="5/21/2026"/>
    <m/>
    <s v="6767213"/>
    <s v="BSI"/>
  </r>
  <r>
    <s v="BU066456"/>
    <s v="100"/>
    <x v="6"/>
    <s v="510"/>
    <s v="0482"/>
    <x v="0"/>
    <s v="0000"/>
    <s v="000"/>
    <s v="00"/>
    <s v="5/21/2026"/>
    <n v="0"/>
    <n v="500"/>
    <n v="-500"/>
    <s v="COVER SHORTAGE"/>
    <s v="5/21/2026"/>
    <m/>
    <s v="6767213"/>
    <s v="BSI"/>
  </r>
  <r>
    <s v="BU066458"/>
    <s v="100"/>
    <x v="5"/>
    <s v="672"/>
    <s v="9780"/>
    <x v="0"/>
    <s v="0000"/>
    <s v="000"/>
    <s v="00"/>
    <s v="5/21/2026"/>
    <n v="1438.53"/>
    <n v="0"/>
    <n v="1438.53"/>
    <s v="transfer"/>
    <s v="5/21/2026"/>
    <m/>
    <s v="6768223"/>
    <s v="BSI"/>
  </r>
  <r>
    <s v="BU066458"/>
    <s v="100"/>
    <x v="5"/>
    <s v="350"/>
    <s v="9780"/>
    <x v="0"/>
    <s v="0000"/>
    <s v="000"/>
    <s v="00"/>
    <s v="5/21/2026"/>
    <n v="0"/>
    <n v="1438.53"/>
    <n v="-1438.53"/>
    <s v="transfer"/>
    <s v="5/21/2026"/>
    <m/>
    <s v="6768223"/>
    <s v="BSI"/>
  </r>
  <r>
    <s v="BU066459"/>
    <s v="100"/>
    <x v="4"/>
    <s v="510"/>
    <s v="9757"/>
    <x v="0"/>
    <s v="0000"/>
    <s v="000"/>
    <s v="00"/>
    <s v="5/21/2026"/>
    <n v="62"/>
    <n v="0"/>
    <n v="62"/>
    <s v="To cover funds for purchasing"/>
    <s v="5/21/2026"/>
    <m/>
    <s v="6767682"/>
    <s v="E003141"/>
  </r>
  <r>
    <s v="BU066459"/>
    <s v="100"/>
    <x v="4"/>
    <s v="510"/>
    <s v="9757"/>
    <x v="0"/>
    <s v="0000"/>
    <s v="000"/>
    <s v="00"/>
    <s v="5/21/2026"/>
    <n v="22"/>
    <n v="0"/>
    <n v="22"/>
    <s v="To cover funds for purchasing"/>
    <s v="5/21/2026"/>
    <m/>
    <s v="6767682"/>
    <s v="E003141"/>
  </r>
  <r>
    <s v="BU066459"/>
    <s v="100"/>
    <x v="4"/>
    <s v="510"/>
    <s v="9757"/>
    <x v="0"/>
    <s v="0000"/>
    <s v="000"/>
    <s v="00"/>
    <s v="5/21/2026"/>
    <n v="33"/>
    <n v="0"/>
    <n v="33"/>
    <s v="To cover funds for purchasing"/>
    <s v="5/21/2026"/>
    <m/>
    <s v="6767682"/>
    <s v="E003141"/>
  </r>
  <r>
    <s v="BU066459"/>
    <s v="100"/>
    <x v="4"/>
    <s v="510"/>
    <s v="9757"/>
    <x v="0"/>
    <s v="0000"/>
    <s v="000"/>
    <s v="00"/>
    <s v="5/21/2026"/>
    <n v="1000"/>
    <n v="0"/>
    <n v="1000"/>
    <s v="To cover funds for purchasing"/>
    <s v="5/21/2026"/>
    <m/>
    <s v="6767682"/>
    <s v="E003141"/>
  </r>
  <r>
    <s v="BU066459"/>
    <s v="100"/>
    <x v="4"/>
    <s v="510"/>
    <s v="9757"/>
    <x v="0"/>
    <s v="0000"/>
    <s v="000"/>
    <s v="00"/>
    <s v="5/21/2026"/>
    <n v="683"/>
    <n v="0"/>
    <n v="683"/>
    <s v="To cover funds for purchasing"/>
    <s v="5/21/2026"/>
    <m/>
    <s v="6767682"/>
    <s v="E003141"/>
  </r>
  <r>
    <s v="BU066459"/>
    <s v="100"/>
    <x v="4"/>
    <s v="359"/>
    <s v="9757"/>
    <x v="0"/>
    <s v="0000"/>
    <s v="000"/>
    <s v="00"/>
    <s v="5/21/2026"/>
    <n v="0"/>
    <n v="62"/>
    <n v="-62"/>
    <s v="To cover funds for purchasing"/>
    <s v="5/21/2026"/>
    <m/>
    <s v="6767682"/>
    <s v="E003141"/>
  </r>
  <r>
    <s v="BU066459"/>
    <s v="100"/>
    <x v="4"/>
    <s v="330"/>
    <s v="9757"/>
    <x v="0"/>
    <s v="0000"/>
    <s v="000"/>
    <s v="00"/>
    <s v="5/21/2026"/>
    <n v="391.07"/>
    <n v="0"/>
    <n v="391.07"/>
    <s v="To cover funds for purchasing"/>
    <s v="5/21/2026"/>
    <m/>
    <s v="6767682"/>
    <s v="E003141"/>
  </r>
  <r>
    <s v="BU066459"/>
    <s v="100"/>
    <x v="4"/>
    <s v="519"/>
    <s v="9757"/>
    <x v="0"/>
    <s v="0000"/>
    <s v="000"/>
    <s v="00"/>
    <s v="5/21/2026"/>
    <n v="0"/>
    <n v="22"/>
    <n v="-22"/>
    <s v="To cover funds for purchasing"/>
    <s v="5/21/2026"/>
    <m/>
    <s v="6767682"/>
    <s v="E003141"/>
  </r>
  <r>
    <s v="BU066459"/>
    <s v="100"/>
    <x v="4"/>
    <s v="642"/>
    <s v="9757"/>
    <x v="0"/>
    <s v="0000"/>
    <s v="000"/>
    <s v="00"/>
    <s v="5/21/2026"/>
    <n v="0"/>
    <n v="33"/>
    <n v="-33"/>
    <s v="To cover funds for purchasing"/>
    <s v="5/21/2026"/>
    <m/>
    <s v="6767682"/>
    <s v="E003141"/>
  </r>
  <r>
    <s v="BU066459"/>
    <s v="100"/>
    <x v="4"/>
    <s v="730"/>
    <s v="9757"/>
    <x v="0"/>
    <s v="0000"/>
    <s v="000"/>
    <s v="00"/>
    <s v="5/21/2026"/>
    <n v="0"/>
    <n v="1000"/>
    <n v="-1000"/>
    <s v="To cover funds for purchasing"/>
    <s v="5/21/2026"/>
    <m/>
    <s v="6767682"/>
    <s v="E003141"/>
  </r>
  <r>
    <s v="BU066459"/>
    <s v="100"/>
    <x v="4"/>
    <s v="750"/>
    <s v="9757"/>
    <x v="0"/>
    <s v="0000"/>
    <s v="000"/>
    <s v="00"/>
    <s v="5/21/2026"/>
    <n v="0"/>
    <n v="683"/>
    <n v="-683"/>
    <s v="To cover funds for purchasing"/>
    <s v="5/21/2026"/>
    <m/>
    <s v="6767682"/>
    <s v="E003141"/>
  </r>
  <r>
    <s v="BU066459"/>
    <s v="100"/>
    <x v="4"/>
    <s v="390"/>
    <s v="9757"/>
    <x v="0"/>
    <s v="0000"/>
    <s v="000"/>
    <s v="00"/>
    <s v="5/21/2026"/>
    <n v="0"/>
    <n v="391.07"/>
    <n v="-391.07"/>
    <s v="To cover funds for purchasing"/>
    <s v="5/21/2026"/>
    <m/>
    <s v="6767682"/>
    <s v="E003141"/>
  </r>
  <r>
    <s v="BU066460"/>
    <s v="100"/>
    <x v="0"/>
    <s v="510"/>
    <s v="0181"/>
    <x v="0"/>
    <s v="0000"/>
    <s v="000"/>
    <s v="00"/>
    <s v="5/21/2026"/>
    <n v="0"/>
    <n v="1197.05"/>
    <n v="-1197.05"/>
    <s v="P-Card Transactions"/>
    <s v="5/21/2026"/>
    <m/>
    <s v="6768235"/>
    <s v="BSI"/>
  </r>
  <r>
    <s v="BU066460"/>
    <s v="100"/>
    <x v="6"/>
    <s v="510"/>
    <s v="0181"/>
    <x v="0"/>
    <s v="0000"/>
    <s v="000"/>
    <s v="00"/>
    <s v="5/21/2026"/>
    <n v="1197.05"/>
    <n v="0"/>
    <n v="1197.05"/>
    <s v="P-Card Transactions"/>
    <s v="5/21/2026"/>
    <m/>
    <s v="6768235"/>
    <s v="BSI"/>
  </r>
  <r>
    <s v="BU066462"/>
    <s v="100"/>
    <x v="4"/>
    <s v="750"/>
    <s v="0401"/>
    <x v="5"/>
    <s v="0000"/>
    <s v="000"/>
    <s v="00"/>
    <s v="5/21/2026"/>
    <n v="0"/>
    <n v="671.32"/>
    <n v="-671.32"/>
    <s v="To cover negatives"/>
    <s v="5/21/2026"/>
    <m/>
    <s v="6768065"/>
    <s v="BSI"/>
  </r>
  <r>
    <s v="BU066462"/>
    <s v="100"/>
    <x v="15"/>
    <s v="750"/>
    <s v="0401"/>
    <x v="5"/>
    <s v="0000"/>
    <s v="000"/>
    <s v="00"/>
    <s v="5/21/2026"/>
    <n v="671.32"/>
    <n v="0"/>
    <n v="671.32"/>
    <s v="To cover negatives"/>
    <s v="5/21/2026"/>
    <m/>
    <s v="6768065"/>
    <s v="BSI"/>
  </r>
  <r>
    <s v="BU066464"/>
    <s v="100"/>
    <x v="6"/>
    <s v="460"/>
    <s v="0401"/>
    <x v="0"/>
    <s v="0000"/>
    <s v="000"/>
    <s v="00"/>
    <s v="5/21/2026"/>
    <n v="275.87"/>
    <n v="0"/>
    <n v="275.87"/>
    <s v="to correct BU66038"/>
    <s v="5/21/2026"/>
    <m/>
    <s v="6768070"/>
    <s v="BSI"/>
  </r>
  <r>
    <s v="BU066464"/>
    <s v="100"/>
    <x v="6"/>
    <s v="450"/>
    <s v="0401"/>
    <x v="0"/>
    <s v="0000"/>
    <s v="000"/>
    <s v="00"/>
    <s v="5/21/2026"/>
    <n v="0"/>
    <n v="275.87"/>
    <n v="-275.87"/>
    <s v="to correct BU66038"/>
    <s v="5/21/2026"/>
    <m/>
    <s v="6768070"/>
    <s v="BSI"/>
  </r>
  <r>
    <s v="BU066465"/>
    <s v="100"/>
    <x v="7"/>
    <s v="510"/>
    <s v="0371"/>
    <x v="0"/>
    <s v="0000"/>
    <s v="000"/>
    <s v="00"/>
    <s v="5/21/2026"/>
    <n v="0"/>
    <n v="861"/>
    <n v="-861"/>
    <s v="Cover Negatives"/>
    <s v="5/21/2026"/>
    <m/>
    <s v="6768443"/>
    <s v="E003141"/>
  </r>
  <r>
    <s v="BU066465"/>
    <s v="100"/>
    <x v="7"/>
    <s v="350"/>
    <s v="0371"/>
    <x v="0"/>
    <s v="0000"/>
    <s v="000"/>
    <s v="00"/>
    <s v="5/21/2026"/>
    <n v="861"/>
    <n v="0"/>
    <n v="861"/>
    <s v="Cover Negatives"/>
    <s v="5/21/2026"/>
    <m/>
    <s v="6768443"/>
    <s v="E003141"/>
  </r>
  <r>
    <s v="BU066467"/>
    <s v="100"/>
    <x v="4"/>
    <s v="519"/>
    <s v="0171"/>
    <x v="0"/>
    <s v="0000"/>
    <s v="000"/>
    <s v="00"/>
    <s v="5/21/2026"/>
    <n v="45"/>
    <n v="0"/>
    <n v="45"/>
    <s v="Purchase transfer"/>
    <s v="5/21/2026"/>
    <m/>
    <s v="6768366"/>
    <s v="BSI"/>
  </r>
  <r>
    <s v="BU066467"/>
    <s v="100"/>
    <x v="4"/>
    <s v="644"/>
    <s v="0171"/>
    <x v="0"/>
    <s v="0000"/>
    <s v="000"/>
    <s v="00"/>
    <s v="5/21/2026"/>
    <n v="0"/>
    <n v="45"/>
    <n v="-45"/>
    <s v="Purchase transfer"/>
    <s v="5/21/2026"/>
    <m/>
    <s v="6768366"/>
    <s v="BSI"/>
  </r>
  <r>
    <s v="BU066469"/>
    <s v="100"/>
    <x v="16"/>
    <s v="369"/>
    <s v="9722"/>
    <x v="0"/>
    <s v="0000"/>
    <s v="000"/>
    <s v="00"/>
    <s v="5/21/2026"/>
    <n v="200"/>
    <n v="0"/>
    <n v="200"/>
    <s v="online subscription pcard"/>
    <s v="5/21/2026"/>
    <m/>
    <s v="6768400"/>
    <s v="BSI"/>
  </r>
  <r>
    <s v="BU066469"/>
    <s v="100"/>
    <x v="16"/>
    <s v="730"/>
    <s v="9722"/>
    <x v="0"/>
    <s v="0000"/>
    <s v="000"/>
    <s v="00"/>
    <s v="5/21/2026"/>
    <n v="0"/>
    <n v="200"/>
    <n v="-200"/>
    <s v="online subscription pcard"/>
    <s v="5/21/2026"/>
    <m/>
    <s v="6768400"/>
    <s v="BSI"/>
  </r>
  <r>
    <s v="BU066471"/>
    <s v="100"/>
    <x v="3"/>
    <s v="390"/>
    <s v="9610"/>
    <x v="25"/>
    <s v="0000"/>
    <s v="000"/>
    <s v="00"/>
    <s v="5/21/2026"/>
    <n v="0"/>
    <n v="5200"/>
    <n v="-5200"/>
    <s v="cover negatives"/>
    <s v="5/21/2026"/>
    <m/>
    <s v="6768995"/>
    <s v="E008380"/>
  </r>
  <r>
    <s v="BU066471"/>
    <s v="100"/>
    <x v="1"/>
    <s v="390"/>
    <s v="9610"/>
    <x v="25"/>
    <s v="0000"/>
    <s v="000"/>
    <s v="00"/>
    <s v="5/21/2026"/>
    <n v="5200"/>
    <n v="0"/>
    <n v="5200"/>
    <s v="cover negatives"/>
    <s v="5/21/2026"/>
    <m/>
    <s v="6768995"/>
    <s v="E008380"/>
  </r>
  <r>
    <s v="BU066472"/>
    <s v="100"/>
    <x v="0"/>
    <s v="644"/>
    <s v="0241"/>
    <x v="0"/>
    <s v="0000"/>
    <s v="000"/>
    <s v="00"/>
    <s v="5/21/2026"/>
    <n v="450"/>
    <n v="0"/>
    <n v="450"/>
    <s v="Fund Line"/>
    <s v="5/21/2026"/>
    <m/>
    <s v="6769201"/>
    <s v="BSI"/>
  </r>
  <r>
    <s v="BU066472"/>
    <s v="100"/>
    <x v="0"/>
    <s v="510"/>
    <s v="0241"/>
    <x v="0"/>
    <s v="0000"/>
    <s v="000"/>
    <s v="00"/>
    <s v="5/21/2026"/>
    <n v="0"/>
    <n v="450"/>
    <n v="-450"/>
    <s v="Fund Line"/>
    <s v="5/21/2026"/>
    <m/>
    <s v="6769201"/>
    <s v="BSI"/>
  </r>
  <r>
    <s v="BU066473"/>
    <s v="100"/>
    <x v="6"/>
    <s v="350"/>
    <s v="0251"/>
    <x v="5"/>
    <s v="0000"/>
    <s v="000"/>
    <s v="00"/>
    <s v="5/21/2026"/>
    <n v="1798.13"/>
    <n v="0"/>
    <n v="1798.13"/>
    <s v="invoices"/>
    <s v="5/21/2026"/>
    <m/>
    <s v="6769511"/>
    <s v="BSI"/>
  </r>
  <r>
    <s v="BU066473"/>
    <s v="100"/>
    <x v="4"/>
    <s v="510"/>
    <s v="0251"/>
    <x v="8"/>
    <s v="0000"/>
    <s v="000"/>
    <s v="23"/>
    <s v="5/21/2026"/>
    <n v="0"/>
    <n v="1667"/>
    <n v="-1667"/>
    <s v="SAC approved funds for Cutler"/>
    <s v="5/21/2026"/>
    <m/>
    <s v="6769511"/>
    <s v="BSI"/>
  </r>
  <r>
    <s v="BU066473"/>
    <s v="100"/>
    <x v="6"/>
    <s v="641"/>
    <s v="0251"/>
    <x v="5"/>
    <s v="0000"/>
    <s v="000"/>
    <s v="00"/>
    <s v="5/21/2026"/>
    <n v="0"/>
    <n v="1798.13"/>
    <n v="-1798.13"/>
    <s v="invoices"/>
    <s v="5/21/2026"/>
    <m/>
    <s v="6769511"/>
    <s v="BSI"/>
  </r>
  <r>
    <s v="BU066473"/>
    <s v="100"/>
    <x v="4"/>
    <s v="644"/>
    <s v="0251"/>
    <x v="8"/>
    <s v="0000"/>
    <s v="000"/>
    <s v="23"/>
    <s v="5/21/2026"/>
    <n v="1667"/>
    <n v="0"/>
    <n v="1667"/>
    <s v="SAC approved funds for Cutler"/>
    <s v="5/21/2026"/>
    <m/>
    <s v="6769511"/>
    <s v="BSI"/>
  </r>
  <r>
    <s v="BU066473"/>
    <s v="100"/>
    <x v="6"/>
    <s v="384"/>
    <s v="0251"/>
    <x v="0"/>
    <s v="0000"/>
    <s v="000"/>
    <s v="00"/>
    <s v="5/21/2026"/>
    <n v="469.78"/>
    <n v="0"/>
    <n v="469.78"/>
    <s v="invoices"/>
    <s v="5/21/2026"/>
    <m/>
    <s v="6769511"/>
    <s v="BSI"/>
  </r>
  <r>
    <s v="BU066473"/>
    <s v="100"/>
    <x v="6"/>
    <s v="510"/>
    <s v="0251"/>
    <x v="0"/>
    <s v="0000"/>
    <s v="000"/>
    <s v="00"/>
    <s v="5/21/2026"/>
    <n v="0"/>
    <n v="469.78"/>
    <n v="-469.78"/>
    <s v="invoices"/>
    <s v="5/21/2026"/>
    <m/>
    <s v="6769511"/>
    <s v="BSI"/>
  </r>
  <r>
    <s v="BU066474"/>
    <s v="100"/>
    <x v="4"/>
    <s v="510"/>
    <s v="9632"/>
    <x v="26"/>
    <s v="0000"/>
    <s v="000"/>
    <s v="00"/>
    <s v="5/21/2026"/>
    <n v="0"/>
    <n v="200"/>
    <n v="-200"/>
    <s v="To cover funds for purchasing"/>
    <s v="5/21/2026"/>
    <m/>
    <s v="6769509"/>
    <s v="BSI"/>
  </r>
  <r>
    <s v="BU066474"/>
    <s v="100"/>
    <x v="4"/>
    <s v="642"/>
    <s v="9632"/>
    <x v="26"/>
    <s v="0000"/>
    <s v="000"/>
    <s v="00"/>
    <s v="5/21/2026"/>
    <n v="200"/>
    <n v="0"/>
    <n v="200"/>
    <s v="To cover funds for purchasing"/>
    <s v="5/21/2026"/>
    <m/>
    <s v="6769509"/>
    <s v="BSI"/>
  </r>
  <r>
    <s v="BU066478"/>
    <s v="100"/>
    <x v="16"/>
    <s v="730"/>
    <s v="9722"/>
    <x v="0"/>
    <s v="0000"/>
    <s v="000"/>
    <s v="00"/>
    <s v="5/22/2026"/>
    <n v="0"/>
    <n v="100"/>
    <n v="-100"/>
    <s v="supplies"/>
    <s v="5/22/2026"/>
    <m/>
    <s v="6771453"/>
    <s v="BSI"/>
  </r>
  <r>
    <s v="BU066478"/>
    <s v="100"/>
    <x v="16"/>
    <s v="510"/>
    <s v="9722"/>
    <x v="0"/>
    <s v="0000"/>
    <s v="000"/>
    <s v="00"/>
    <s v="5/22/2026"/>
    <n v="100"/>
    <n v="0"/>
    <n v="100"/>
    <s v="supplies"/>
    <s v="5/22/2026"/>
    <m/>
    <s v="6771453"/>
    <s v="BSI"/>
  </r>
  <r>
    <s v="BU066479"/>
    <s v="100"/>
    <x v="4"/>
    <s v="510"/>
    <s v="0251"/>
    <x v="6"/>
    <s v="0000"/>
    <s v="000"/>
    <s v="00"/>
    <s v="5/22/2026"/>
    <n v="0"/>
    <n v="43300"/>
    <n v="-43300"/>
    <s v="furniture"/>
    <s v="5/22/2026"/>
    <m/>
    <s v="6771456"/>
    <s v="BSI"/>
  </r>
  <r>
    <s v="BU066479"/>
    <s v="100"/>
    <x v="4"/>
    <s v="642"/>
    <s v="0251"/>
    <x v="6"/>
    <s v="0000"/>
    <s v="000"/>
    <s v="00"/>
    <s v="5/22/2026"/>
    <n v="43300"/>
    <n v="0"/>
    <n v="43300"/>
    <s v="furniture"/>
    <s v="5/22/2026"/>
    <m/>
    <s v="6771456"/>
    <s v="BSI"/>
  </r>
  <r>
    <s v="BU066480"/>
    <s v="100"/>
    <x v="4"/>
    <s v="510"/>
    <s v="0402"/>
    <x v="9"/>
    <s v="0000"/>
    <s v="000"/>
    <s v="00"/>
    <s v="5/22/2026"/>
    <n v="0"/>
    <n v="6200"/>
    <n v="-6200"/>
    <s v="cover PO"/>
    <s v="5/22/2026"/>
    <m/>
    <s v="6771457"/>
    <s v="BSI"/>
  </r>
  <r>
    <s v="BU066480"/>
    <s v="100"/>
    <x v="4"/>
    <s v="373"/>
    <s v="0402"/>
    <x v="9"/>
    <s v="0000"/>
    <s v="000"/>
    <s v="00"/>
    <s v="5/22/2026"/>
    <n v="6200"/>
    <n v="0"/>
    <n v="6200"/>
    <s v="cover PO"/>
    <s v="5/22/2026"/>
    <m/>
    <s v="6771457"/>
    <s v="BSI"/>
  </r>
  <r>
    <s v="BU066481"/>
    <s v="100"/>
    <x v="4"/>
    <s v="510"/>
    <s v="0402"/>
    <x v="9"/>
    <s v="0000"/>
    <s v="000"/>
    <s v="00"/>
    <s v="5/22/2026"/>
    <n v="0"/>
    <n v="473.48"/>
    <n v="-473.48"/>
    <s v="cover PO"/>
    <s v="5/22/2026"/>
    <m/>
    <s v="6771454"/>
    <s v="BSI"/>
  </r>
  <r>
    <s v="BU066481"/>
    <s v="100"/>
    <x v="4"/>
    <s v="649"/>
    <s v="0402"/>
    <x v="9"/>
    <s v="0000"/>
    <s v="000"/>
    <s v="00"/>
    <s v="5/22/2026"/>
    <n v="187.8"/>
    <n v="0"/>
    <n v="187.8"/>
    <s v="cover negative balance"/>
    <s v="5/22/2026"/>
    <m/>
    <s v="6771454"/>
    <s v="BSI"/>
  </r>
  <r>
    <s v="BU066481"/>
    <s v="100"/>
    <x v="4"/>
    <s v="750"/>
    <s v="0402"/>
    <x v="9"/>
    <s v="0000"/>
    <s v="000"/>
    <s v="00"/>
    <s v="5/22/2026"/>
    <n v="285.68"/>
    <n v="0"/>
    <n v="285.68"/>
    <s v="cover negative balance"/>
    <s v="5/22/2026"/>
    <m/>
    <s v="6771454"/>
    <s v="BSI"/>
  </r>
  <r>
    <s v="BU066482"/>
    <s v="100"/>
    <x v="4"/>
    <s v="510"/>
    <s v="0251"/>
    <x v="7"/>
    <s v="0000"/>
    <s v="000"/>
    <s v="00"/>
    <s v="5/22/2026"/>
    <n v="0"/>
    <n v="2500"/>
    <n v="-2500"/>
    <s v="IB travel"/>
    <s v="5/22/2026"/>
    <m/>
    <s v="6771458"/>
    <s v="BSI"/>
  </r>
  <r>
    <s v="BU066482"/>
    <s v="100"/>
    <x v="11"/>
    <s v="330"/>
    <s v="0251"/>
    <x v="7"/>
    <s v="0000"/>
    <s v="000"/>
    <s v="00"/>
    <s v="5/22/2026"/>
    <n v="2500"/>
    <n v="0"/>
    <n v="2500"/>
    <s v="IB travel"/>
    <s v="5/22/2026"/>
    <m/>
    <s v="6771458"/>
    <s v="BSI"/>
  </r>
  <r>
    <s v="BU066483"/>
    <s v="100"/>
    <x v="4"/>
    <s v="510"/>
    <s v="0411"/>
    <x v="6"/>
    <s v="0000"/>
    <s v="000"/>
    <s v="00"/>
    <s v="5/22/2026"/>
    <n v="0"/>
    <n v="2000"/>
    <n v="-2000"/>
    <s v="Pay invoice"/>
    <s v="5/22/2026"/>
    <m/>
    <s v="6771461"/>
    <s v="BSI"/>
  </r>
  <r>
    <s v="BU066483"/>
    <s v="100"/>
    <x v="4"/>
    <s v="642"/>
    <s v="0411"/>
    <x v="6"/>
    <s v="0000"/>
    <s v="000"/>
    <s v="00"/>
    <s v="5/22/2026"/>
    <n v="2000"/>
    <n v="0"/>
    <n v="2000"/>
    <s v="Pay invoice"/>
    <s v="5/22/2026"/>
    <m/>
    <s v="6771461"/>
    <s v="BSI"/>
  </r>
  <r>
    <s v="BU066483"/>
    <s v="100"/>
    <x v="12"/>
    <s v="510"/>
    <s v="0411"/>
    <x v="0"/>
    <s v="0000"/>
    <s v="000"/>
    <s v="00"/>
    <s v="5/22/2026"/>
    <n v="0"/>
    <n v="2500"/>
    <n v="-2500"/>
    <s v="Pay invoice"/>
    <s v="5/22/2026"/>
    <m/>
    <s v="6771461"/>
    <s v="BSI"/>
  </r>
  <r>
    <s v="BU066483"/>
    <s v="100"/>
    <x v="12"/>
    <s v="642"/>
    <s v="0411"/>
    <x v="0"/>
    <s v="0000"/>
    <s v="000"/>
    <s v="00"/>
    <s v="5/22/2026"/>
    <n v="2500"/>
    <n v="0"/>
    <n v="2500"/>
    <s v="Pay invoice"/>
    <s v="5/22/2026"/>
    <m/>
    <s v="6771461"/>
    <s v="BSI"/>
  </r>
  <r>
    <s v="BU066485"/>
    <s v="100"/>
    <x v="16"/>
    <s v="359"/>
    <s v="9753"/>
    <x v="0"/>
    <s v="0000"/>
    <s v="000"/>
    <s v="00"/>
    <s v="5/22/2026"/>
    <n v="0"/>
    <n v="400"/>
    <n v="-400"/>
    <s v="UPS Invoice"/>
    <s v="5/22/2026"/>
    <m/>
    <s v="6771034"/>
    <s v="E008380"/>
  </r>
  <r>
    <s v="BU066485"/>
    <s v="100"/>
    <x v="16"/>
    <s v="373"/>
    <s v="9753"/>
    <x v="0"/>
    <s v="0000"/>
    <s v="000"/>
    <s v="00"/>
    <s v="5/22/2026"/>
    <n v="400"/>
    <n v="0"/>
    <n v="400"/>
    <s v="UPS Invoice"/>
    <s v="5/22/2026"/>
    <m/>
    <s v="6771034"/>
    <s v="E008380"/>
  </r>
  <r>
    <s v="BU066488"/>
    <s v="100"/>
    <x v="16"/>
    <s v="730"/>
    <s v="9722"/>
    <x v="0"/>
    <s v="0000"/>
    <s v="000"/>
    <s v="00"/>
    <s v="5/22/2026"/>
    <n v="0"/>
    <n v="350"/>
    <n v="-350"/>
    <s v="kelly desk"/>
    <s v="5/22/2026"/>
    <m/>
    <s v="6771477"/>
    <s v="BSI"/>
  </r>
  <r>
    <s v="BU066488"/>
    <s v="100"/>
    <x v="16"/>
    <s v="642"/>
    <s v="9722"/>
    <x v="0"/>
    <s v="0000"/>
    <s v="000"/>
    <s v="00"/>
    <s v="5/22/2026"/>
    <n v="350"/>
    <n v="0"/>
    <n v="350"/>
    <s v="kelly desk"/>
    <s v="5/22/2026"/>
    <m/>
    <s v="6771477"/>
    <s v="BSI"/>
  </r>
  <r>
    <s v="BU066489"/>
    <s v="100"/>
    <x v="12"/>
    <s v="369"/>
    <s v="0552"/>
    <x v="27"/>
    <s v="0000"/>
    <s v="000"/>
    <s v="00"/>
    <s v="5/22/2026"/>
    <n v="300"/>
    <n v="0"/>
    <n v="300"/>
    <s v="TCHS CAPE Funds Transfer"/>
    <s v="5/22/2026"/>
    <m/>
    <s v="6772068"/>
    <s v="BSI"/>
  </r>
  <r>
    <s v="BU066489"/>
    <s v="100"/>
    <x v="12"/>
    <s v="510"/>
    <s v="0552"/>
    <x v="27"/>
    <s v="0000"/>
    <s v="000"/>
    <s v="00"/>
    <s v="5/22/2026"/>
    <n v="0"/>
    <n v="300"/>
    <n v="-300"/>
    <s v="TCHS CAPE Funds Transfer"/>
    <s v="5/22/2026"/>
    <m/>
    <s v="6772068"/>
    <s v="BSI"/>
  </r>
  <r>
    <s v="BU066490"/>
    <s v="100"/>
    <x v="4"/>
    <s v="510"/>
    <s v="9632"/>
    <x v="26"/>
    <s v="0000"/>
    <s v="000"/>
    <s v="00"/>
    <s v="5/22/2026"/>
    <n v="0"/>
    <n v="387"/>
    <n v="-387"/>
    <s v="To cover funds for purchasing"/>
    <s v="5/22/2026"/>
    <m/>
    <s v="6772458"/>
    <s v="BSI"/>
  </r>
  <r>
    <s v="BU066490"/>
    <s v="100"/>
    <x v="4"/>
    <s v="642"/>
    <s v="9632"/>
    <x v="26"/>
    <s v="0000"/>
    <s v="000"/>
    <s v="00"/>
    <s v="5/22/2026"/>
    <n v="387"/>
    <n v="0"/>
    <n v="387"/>
    <s v="To cover funds for purchasing"/>
    <s v="5/22/2026"/>
    <m/>
    <s v="6772458"/>
    <s v="BSI"/>
  </r>
  <r>
    <s v="BU066491"/>
    <s v="100"/>
    <x v="4"/>
    <s v="649"/>
    <s v="9632"/>
    <x v="11"/>
    <s v="0000"/>
    <s v="000"/>
    <s v="00"/>
    <s v="5/22/2026"/>
    <n v="0"/>
    <n v="50.66"/>
    <n v="-50.66"/>
    <s v="To cover funds for purchasing"/>
    <s v="5/22/2026"/>
    <m/>
    <s v="6772461"/>
    <s v="BSI"/>
  </r>
  <r>
    <s v="BU066491"/>
    <s v="100"/>
    <x v="4"/>
    <s v="330"/>
    <s v="9632"/>
    <x v="11"/>
    <s v="0000"/>
    <s v="000"/>
    <s v="00"/>
    <s v="5/22/2026"/>
    <n v="0"/>
    <n v="100"/>
    <n v="-100"/>
    <s v="To cover funds for purchasing"/>
    <s v="5/22/2026"/>
    <m/>
    <s v="6772461"/>
    <s v="BSI"/>
  </r>
  <r>
    <s v="BU066491"/>
    <s v="100"/>
    <x v="4"/>
    <s v="350"/>
    <s v="9632"/>
    <x v="11"/>
    <s v="0000"/>
    <s v="000"/>
    <s v="00"/>
    <s v="5/22/2026"/>
    <n v="0"/>
    <n v="378"/>
    <n v="-378"/>
    <s v="To cover funds for purchasing"/>
    <s v="5/22/2026"/>
    <m/>
    <s v="6772461"/>
    <s v="BSI"/>
  </r>
  <r>
    <s v="BU066491"/>
    <s v="100"/>
    <x v="4"/>
    <s v="510"/>
    <s v="9632"/>
    <x v="11"/>
    <s v="0000"/>
    <s v="000"/>
    <s v="00"/>
    <s v="5/22/2026"/>
    <n v="430"/>
    <n v="0"/>
    <n v="430"/>
    <s v="To cover funds for purchasing"/>
    <s v="5/22/2026"/>
    <m/>
    <s v="6772461"/>
    <s v="BSI"/>
  </r>
  <r>
    <s v="BU066491"/>
    <s v="100"/>
    <x v="4"/>
    <s v="510"/>
    <s v="9632"/>
    <x v="11"/>
    <s v="0000"/>
    <s v="000"/>
    <s v="00"/>
    <s v="5/22/2026"/>
    <n v="745.16"/>
    <n v="0"/>
    <n v="745.16"/>
    <s v="To cover funds for purchasing"/>
    <s v="5/22/2026"/>
    <m/>
    <s v="6772461"/>
    <s v="BSI"/>
  </r>
  <r>
    <s v="BU066491"/>
    <s v="100"/>
    <x v="4"/>
    <s v="510"/>
    <s v="9632"/>
    <x v="11"/>
    <s v="0000"/>
    <s v="000"/>
    <s v="00"/>
    <s v="5/22/2026"/>
    <n v="50.66"/>
    <n v="0"/>
    <n v="50.66"/>
    <s v="To cover funds for purchasing"/>
    <s v="5/22/2026"/>
    <m/>
    <s v="6772461"/>
    <s v="BSI"/>
  </r>
  <r>
    <s v="BU066491"/>
    <s v="100"/>
    <x v="4"/>
    <s v="750"/>
    <s v="9632"/>
    <x v="11"/>
    <s v="0000"/>
    <s v="000"/>
    <s v="00"/>
    <s v="5/22/2026"/>
    <n v="0"/>
    <n v="745.16"/>
    <n v="-745.16"/>
    <s v="To cover funds for purchasing"/>
    <s v="5/22/2026"/>
    <m/>
    <s v="6772461"/>
    <s v="BSI"/>
  </r>
  <r>
    <s v="BU066491"/>
    <s v="100"/>
    <x v="4"/>
    <s v="390"/>
    <s v="9632"/>
    <x v="11"/>
    <s v="0000"/>
    <s v="000"/>
    <s v="00"/>
    <s v="5/22/2026"/>
    <n v="0"/>
    <n v="675"/>
    <n v="-675"/>
    <s v="To cover funds for purchasing"/>
    <s v="5/22/2026"/>
    <m/>
    <s v="6772461"/>
    <s v="BSI"/>
  </r>
  <r>
    <s v="BU066491"/>
    <s v="100"/>
    <x v="4"/>
    <s v="510"/>
    <s v="9632"/>
    <x v="11"/>
    <s v="0000"/>
    <s v="000"/>
    <s v="00"/>
    <s v="5/22/2026"/>
    <n v="6.13"/>
    <n v="0"/>
    <n v="6.13"/>
    <s v="To cover funds for purchasing"/>
    <s v="5/22/2026"/>
    <m/>
    <s v="6772461"/>
    <s v="BSI"/>
  </r>
  <r>
    <s v="BU066491"/>
    <s v="100"/>
    <x v="4"/>
    <s v="510"/>
    <s v="9632"/>
    <x v="11"/>
    <s v="0000"/>
    <s v="000"/>
    <s v="00"/>
    <s v="5/22/2026"/>
    <n v="675"/>
    <n v="0"/>
    <n v="675"/>
    <s v="To cover funds for purchasing"/>
    <s v="5/22/2026"/>
    <m/>
    <s v="6772461"/>
    <s v="BSI"/>
  </r>
  <r>
    <s v="BU066491"/>
    <s v="100"/>
    <x v="4"/>
    <s v="510"/>
    <s v="9632"/>
    <x v="11"/>
    <s v="0000"/>
    <s v="000"/>
    <s v="00"/>
    <s v="5/22/2026"/>
    <n v="378"/>
    <n v="0"/>
    <n v="378"/>
    <s v="To cover funds for purchasing"/>
    <s v="5/22/2026"/>
    <m/>
    <s v="6772461"/>
    <s v="BSI"/>
  </r>
  <r>
    <s v="BU066491"/>
    <s v="100"/>
    <x v="4"/>
    <s v="510"/>
    <s v="9632"/>
    <x v="11"/>
    <s v="0000"/>
    <s v="000"/>
    <s v="00"/>
    <s v="5/22/2026"/>
    <n v="100"/>
    <n v="0"/>
    <n v="100"/>
    <s v="To cover funds for purchasing"/>
    <s v="5/22/2026"/>
    <m/>
    <s v="6772461"/>
    <s v="BSI"/>
  </r>
  <r>
    <s v="BU066491"/>
    <s v="100"/>
    <x v="4"/>
    <s v="519"/>
    <s v="9632"/>
    <x v="11"/>
    <s v="0000"/>
    <s v="000"/>
    <s v="00"/>
    <s v="5/22/2026"/>
    <n v="0"/>
    <n v="6.13"/>
    <n v="-6.13"/>
    <s v="To cover funds for purchasing"/>
    <s v="5/22/2026"/>
    <m/>
    <s v="6772461"/>
    <s v="BSI"/>
  </r>
  <r>
    <s v="BU066491"/>
    <s v="100"/>
    <x v="4"/>
    <s v="642"/>
    <s v="9632"/>
    <x v="11"/>
    <s v="0000"/>
    <s v="000"/>
    <s v="00"/>
    <s v="5/22/2026"/>
    <n v="0"/>
    <n v="430"/>
    <n v="-430"/>
    <s v="To cover funds for purchasing"/>
    <s v="5/22/2026"/>
    <m/>
    <s v="6772461"/>
    <s v="BSI"/>
  </r>
  <r>
    <s v="BU066494"/>
    <s v="100"/>
    <x v="4"/>
    <s v="510"/>
    <s v="0402"/>
    <x v="5"/>
    <s v="0000"/>
    <s v="000"/>
    <s v="00"/>
    <s v="5/22/2026"/>
    <n v="0"/>
    <n v="280.83999999999997"/>
    <n v="-280.83999999999997"/>
    <s v="cover negative balance"/>
    <s v="5/22/2026"/>
    <m/>
    <s v="6772928"/>
    <s v="BSI"/>
  </r>
  <r>
    <s v="BU066494"/>
    <s v="100"/>
    <x v="8"/>
    <s v="390"/>
    <s v="0402"/>
    <x v="5"/>
    <s v="0000"/>
    <s v="000"/>
    <s v="00"/>
    <s v="5/22/2026"/>
    <n v="56.95"/>
    <n v="0"/>
    <n v="56.95"/>
    <s v="cover negative balance"/>
    <s v="5/22/2026"/>
    <m/>
    <s v="6772928"/>
    <s v="BSI"/>
  </r>
  <r>
    <s v="BU066494"/>
    <s v="100"/>
    <x v="8"/>
    <s v="369"/>
    <s v="0402"/>
    <x v="5"/>
    <s v="0000"/>
    <s v="000"/>
    <s v="00"/>
    <s v="5/22/2026"/>
    <n v="12"/>
    <n v="0"/>
    <n v="12"/>
    <s v="cover negative balance"/>
    <s v="5/22/2026"/>
    <m/>
    <s v="6772928"/>
    <s v="BSI"/>
  </r>
  <r>
    <s v="BU066494"/>
    <s v="100"/>
    <x v="8"/>
    <s v="450"/>
    <s v="0402"/>
    <x v="5"/>
    <s v="0000"/>
    <s v="000"/>
    <s v="00"/>
    <s v="5/22/2026"/>
    <n v="211.89"/>
    <n v="0"/>
    <n v="211.89"/>
    <s v="cover negative balance"/>
    <s v="5/22/2026"/>
    <m/>
    <s v="6772928"/>
    <s v="BSI"/>
  </r>
  <r>
    <s v="BU066497"/>
    <s v="100"/>
    <x v="12"/>
    <s v="200"/>
    <s v="0552"/>
    <x v="16"/>
    <s v="0000"/>
    <s v="000"/>
    <s v="00"/>
    <s v="5/26/2026"/>
    <n v="5016"/>
    <n v="0"/>
    <n v="5016"/>
    <s v="TCHS CAPE Funds Transfer"/>
    <s v="5/26/2026"/>
    <m/>
    <s v="6773965"/>
    <s v="BSI"/>
  </r>
  <r>
    <s v="BU066497"/>
    <s v="100"/>
    <x v="12"/>
    <s v="750"/>
    <s v="0552"/>
    <x v="28"/>
    <s v="0000"/>
    <s v="000"/>
    <s v="00"/>
    <s v="5/26/2026"/>
    <n v="1000"/>
    <n v="0"/>
    <n v="1000"/>
    <s v="TCHS CAPE Funds Transfer"/>
    <s v="5/26/2026"/>
    <m/>
    <s v="6773965"/>
    <s v="BSI"/>
  </r>
  <r>
    <s v="BU066497"/>
    <s v="100"/>
    <x v="12"/>
    <s v="750"/>
    <s v="0552"/>
    <x v="19"/>
    <s v="0000"/>
    <s v="000"/>
    <s v="00"/>
    <s v="5/26/2026"/>
    <n v="500"/>
    <n v="0"/>
    <n v="500"/>
    <s v="TCHS CAPE Funds Transfer"/>
    <s v="5/26/2026"/>
    <m/>
    <s v="6773965"/>
    <s v="BSI"/>
  </r>
  <r>
    <s v="BU066497"/>
    <s v="100"/>
    <x v="12"/>
    <s v="330"/>
    <s v="0552"/>
    <x v="28"/>
    <s v="0000"/>
    <s v="000"/>
    <s v="00"/>
    <s v="5/26/2026"/>
    <n v="0"/>
    <n v="1000"/>
    <n v="-1000"/>
    <s v="TCHS CAPE Funds Transfer"/>
    <s v="5/26/2026"/>
    <m/>
    <s v="6773965"/>
    <s v="BSI"/>
  </r>
  <r>
    <s v="BU066497"/>
    <s v="100"/>
    <x v="12"/>
    <s v="100"/>
    <s v="0552"/>
    <x v="16"/>
    <s v="0000"/>
    <s v="000"/>
    <s v="00"/>
    <s v="5/26/2026"/>
    <n v="1700"/>
    <n v="0"/>
    <n v="1700"/>
    <s v="TCHS CAPE Funds Transfer"/>
    <s v="5/26/2026"/>
    <m/>
    <s v="6773965"/>
    <s v="BSI"/>
  </r>
  <r>
    <s v="BU066497"/>
    <s v="100"/>
    <x v="11"/>
    <s v="750"/>
    <s v="0552"/>
    <x v="19"/>
    <s v="0000"/>
    <s v="000"/>
    <s v="00"/>
    <s v="5/26/2026"/>
    <n v="0"/>
    <n v="500"/>
    <n v="-500"/>
    <s v="TCHS CAPE Funds Transfer"/>
    <s v="5/26/2026"/>
    <m/>
    <s v="6773965"/>
    <s v="BSI"/>
  </r>
  <r>
    <s v="BU066497"/>
    <s v="100"/>
    <x v="12"/>
    <s v="369"/>
    <s v="0552"/>
    <x v="29"/>
    <s v="0000"/>
    <s v="000"/>
    <s v="00"/>
    <s v="5/26/2026"/>
    <n v="0"/>
    <n v="2000"/>
    <n v="-2000"/>
    <s v="TCHS CAPE Funds Transfer"/>
    <s v="5/26/2026"/>
    <m/>
    <s v="6773965"/>
    <s v="BSI"/>
  </r>
  <r>
    <s v="BU066497"/>
    <s v="100"/>
    <x v="12"/>
    <s v="510"/>
    <s v="0552"/>
    <x v="27"/>
    <s v="0000"/>
    <s v="000"/>
    <s v="00"/>
    <s v="5/26/2026"/>
    <n v="0"/>
    <n v="4716"/>
    <n v="-4716"/>
    <s v="TCHS CAPE Funds Transfer"/>
    <s v="5/26/2026"/>
    <m/>
    <s v="6773965"/>
    <s v="BSI"/>
  </r>
  <r>
    <s v="BU066498"/>
    <s v="100"/>
    <x v="0"/>
    <s v="510"/>
    <s v="0381"/>
    <x v="0"/>
    <s v="0000"/>
    <s v="000"/>
    <s v="00"/>
    <s v="5/26/2026"/>
    <n v="0"/>
    <n v="300"/>
    <n v="-300"/>
    <s v="move money to cover punch out"/>
    <s v="5/26/2026"/>
    <m/>
    <s v="6773964"/>
    <s v="BSI"/>
  </r>
  <r>
    <s v="BU066498"/>
    <s v="100"/>
    <x v="4"/>
    <s v="510"/>
    <s v="0381"/>
    <x v="0"/>
    <s v="0000"/>
    <s v="000"/>
    <s v="00"/>
    <s v="5/26/2026"/>
    <n v="300"/>
    <n v="0"/>
    <n v="300"/>
    <s v="move money to cover punch out"/>
    <s v="5/26/2026"/>
    <m/>
    <s v="6773964"/>
    <s v="BSI"/>
  </r>
  <r>
    <s v="BU066499"/>
    <s v="100"/>
    <x v="12"/>
    <s v="330"/>
    <s v="0251"/>
    <x v="30"/>
    <s v="0000"/>
    <s v="000"/>
    <s v="00"/>
    <s v="5/26/2026"/>
    <n v="0"/>
    <n v="7425"/>
    <n v="-7425"/>
    <s v="Spirit Box"/>
    <s v="5/26/2026"/>
    <m/>
    <s v="6773735"/>
    <s v="BSI"/>
  </r>
  <r>
    <s v="BU066499"/>
    <s v="100"/>
    <x v="12"/>
    <s v="641"/>
    <s v="0251"/>
    <x v="30"/>
    <s v="0000"/>
    <s v="000"/>
    <s v="00"/>
    <s v="5/26/2026"/>
    <n v="7425"/>
    <n v="0"/>
    <n v="7425"/>
    <s v="Spirit Box"/>
    <s v="5/26/2026"/>
    <m/>
    <s v="6773735"/>
    <s v="BSI"/>
  </r>
  <r>
    <s v="BU066501"/>
    <s v="100"/>
    <x v="11"/>
    <s v="330"/>
    <s v="9630"/>
    <x v="23"/>
    <s v="0000"/>
    <s v="000"/>
    <s v="00"/>
    <s v="5/26/2026"/>
    <n v="50"/>
    <n v="0"/>
    <n v="50"/>
    <s v="Transfer from 390 to 330"/>
    <s v="5/26/2026"/>
    <m/>
    <s v="6774154"/>
    <s v="BSI"/>
  </r>
  <r>
    <s v="BU066501"/>
    <s v="100"/>
    <x v="11"/>
    <s v="390"/>
    <s v="9630"/>
    <x v="23"/>
    <s v="0000"/>
    <s v="000"/>
    <s v="00"/>
    <s v="5/26/2026"/>
    <n v="0"/>
    <n v="50"/>
    <n v="-50"/>
    <s v="Transfer from 390 to 330"/>
    <s v="5/26/2026"/>
    <m/>
    <s v="6774154"/>
    <s v="BSI"/>
  </r>
  <r>
    <s v="BU066503"/>
    <s v="100"/>
    <x v="7"/>
    <s v="510"/>
    <s v="0331"/>
    <x v="0"/>
    <s v="0000"/>
    <s v="000"/>
    <s v="00"/>
    <s v="5/26/2026"/>
    <n v="457.53"/>
    <n v="0"/>
    <n v="457.53"/>
    <s v="To cover P card charges"/>
    <s v="5/26/2026"/>
    <m/>
    <s v="6774737"/>
    <s v="BSI"/>
  </r>
  <r>
    <s v="BU066503"/>
    <s v="100"/>
    <x v="6"/>
    <s v="510"/>
    <s v="0331"/>
    <x v="0"/>
    <s v="0000"/>
    <s v="000"/>
    <s v="00"/>
    <s v="5/26/2026"/>
    <n v="0"/>
    <n v="457.53"/>
    <n v="-457.53"/>
    <s v="To cover P card charges"/>
    <s v="5/26/2026"/>
    <m/>
    <s v="6774737"/>
    <s v="BSI"/>
  </r>
  <r>
    <s v="BU066507"/>
    <s v="100"/>
    <x v="12"/>
    <s v="644"/>
    <s v="0493"/>
    <x v="31"/>
    <s v="0000"/>
    <s v="000"/>
    <s v="00"/>
    <s v="5/26/2026"/>
    <n v="0"/>
    <n v="500"/>
    <n v="-500"/>
    <s v="fund chiller"/>
    <s v="5/26/2026"/>
    <m/>
    <s v="6774615"/>
    <s v="BSI"/>
  </r>
  <r>
    <s v="BU066507"/>
    <s v="100"/>
    <x v="12"/>
    <s v="642"/>
    <s v="0493"/>
    <x v="31"/>
    <s v="0000"/>
    <s v="000"/>
    <s v="00"/>
    <s v="5/26/2026"/>
    <n v="500"/>
    <n v="0"/>
    <n v="500"/>
    <s v="fund chiller"/>
    <s v="5/26/2026"/>
    <m/>
    <s v="6774615"/>
    <s v="BSI"/>
  </r>
  <r>
    <s v="BU066509"/>
    <s v="100"/>
    <x v="7"/>
    <s v="510"/>
    <s v="0171"/>
    <x v="0"/>
    <s v="0000"/>
    <s v="000"/>
    <s v="00"/>
    <s v="5/26/2026"/>
    <n v="0"/>
    <n v="190"/>
    <n v="-190"/>
    <s v="PCard coverage May 2026"/>
    <s v="5/26/2026"/>
    <m/>
    <s v="6774835"/>
    <s v="BSI"/>
  </r>
  <r>
    <s v="BU066509"/>
    <s v="100"/>
    <x v="7"/>
    <s v="350"/>
    <s v="0171"/>
    <x v="0"/>
    <s v="0000"/>
    <s v="000"/>
    <s v="00"/>
    <s v="5/26/2026"/>
    <n v="190"/>
    <n v="0"/>
    <n v="190"/>
    <s v="PCard coverage May 2026"/>
    <s v="5/26/2026"/>
    <m/>
    <s v="6774835"/>
    <s v="BSI"/>
  </r>
  <r>
    <s v="BU066510"/>
    <s v="100"/>
    <x v="15"/>
    <s v="390"/>
    <s v="0061"/>
    <x v="0"/>
    <s v="0000"/>
    <s v="000"/>
    <s v="00"/>
    <s v="5/26/2026"/>
    <n v="24.95"/>
    <n v="0"/>
    <n v="24.95"/>
    <s v="Diploma"/>
    <s v="5/26/2026"/>
    <m/>
    <s v="6774856"/>
    <s v="BSI"/>
  </r>
  <r>
    <s v="BU066510"/>
    <s v="100"/>
    <x v="15"/>
    <s v="510"/>
    <s v="0061"/>
    <x v="0"/>
    <s v="0000"/>
    <s v="000"/>
    <s v="00"/>
    <s v="5/26/2026"/>
    <n v="0"/>
    <n v="24.95"/>
    <n v="-24.95"/>
    <s v="Diploma"/>
    <s v="5/26/2026"/>
    <m/>
    <s v="6774856"/>
    <s v="BSI"/>
  </r>
  <r>
    <s v="BU066511"/>
    <s v="100"/>
    <x v="1"/>
    <s v="510"/>
    <s v="0361"/>
    <x v="0"/>
    <s v="0000"/>
    <s v="000"/>
    <s v="00"/>
    <s v="5/26/2026"/>
    <n v="0"/>
    <n v="132.01"/>
    <n v="-132.01"/>
    <s v="cume folders"/>
    <s v="5/26/2026"/>
    <m/>
    <s v="6774863"/>
    <s v="BSI"/>
  </r>
  <r>
    <s v="BU066511"/>
    <s v="100"/>
    <x v="0"/>
    <s v="330"/>
    <s v="0361"/>
    <x v="0"/>
    <s v="0000"/>
    <s v="000"/>
    <s v="00"/>
    <s v="5/26/2026"/>
    <n v="0"/>
    <n v="7.99"/>
    <n v="-7.99"/>
    <s v="cume folders"/>
    <s v="5/26/2026"/>
    <m/>
    <s v="6774863"/>
    <s v="BSI"/>
  </r>
  <r>
    <s v="BU066511"/>
    <s v="100"/>
    <x v="1"/>
    <s v="390"/>
    <s v="0361"/>
    <x v="0"/>
    <s v="0000"/>
    <s v="000"/>
    <s v="00"/>
    <s v="5/26/2026"/>
    <n v="140"/>
    <n v="0"/>
    <n v="140"/>
    <s v="cume folders"/>
    <s v="5/26/2026"/>
    <m/>
    <s v="6774863"/>
    <s v="BSI"/>
  </r>
  <r>
    <s v="BU066515"/>
    <s v="100"/>
    <x v="5"/>
    <s v="540"/>
    <s v="9780"/>
    <x v="0"/>
    <s v="0000"/>
    <s v="000"/>
    <s v="00"/>
    <s v="5/26/2026"/>
    <n v="0"/>
    <n v="9263.74"/>
    <n v="-9263.74"/>
    <s v="transfer"/>
    <s v="5/26/2026"/>
    <m/>
    <s v="6775989"/>
    <s v="BSI"/>
  </r>
  <r>
    <s v="BU066515"/>
    <s v="100"/>
    <x v="5"/>
    <s v="359"/>
    <s v="9780"/>
    <x v="0"/>
    <s v="0000"/>
    <s v="000"/>
    <s v="00"/>
    <s v="5/26/2026"/>
    <n v="0"/>
    <n v="997.6"/>
    <n v="-997.6"/>
    <s v="transfer"/>
    <s v="5/26/2026"/>
    <m/>
    <s v="6775989"/>
    <s v="BSI"/>
  </r>
  <r>
    <s v="BU066515"/>
    <s v="100"/>
    <x v="5"/>
    <s v="390"/>
    <s v="9780"/>
    <x v="0"/>
    <s v="0000"/>
    <s v="000"/>
    <s v="00"/>
    <s v="5/26/2026"/>
    <n v="0"/>
    <n v="3358.64"/>
    <n v="-3358.64"/>
    <s v="transfer"/>
    <s v="5/26/2026"/>
    <m/>
    <s v="6775989"/>
    <s v="BSI"/>
  </r>
  <r>
    <s v="BU066515"/>
    <s v="100"/>
    <x v="5"/>
    <s v="550"/>
    <s v="9780"/>
    <x v="0"/>
    <s v="0000"/>
    <s v="000"/>
    <s v="00"/>
    <s v="5/26/2026"/>
    <n v="0"/>
    <n v="25000"/>
    <n v="-25000"/>
    <s v="transfer"/>
    <s v="5/26/2026"/>
    <m/>
    <s v="6775989"/>
    <s v="BSI"/>
  </r>
  <r>
    <s v="BU066515"/>
    <s v="100"/>
    <x v="5"/>
    <s v="560"/>
    <s v="9780"/>
    <x v="0"/>
    <s v="0000"/>
    <s v="000"/>
    <s v="00"/>
    <s v="5/26/2026"/>
    <n v="40000"/>
    <n v="0"/>
    <n v="40000"/>
    <s v="transfer"/>
    <s v="5/26/2026"/>
    <m/>
    <s v="6775989"/>
    <s v="BSI"/>
  </r>
  <r>
    <s v="BU066515"/>
    <s v="100"/>
    <x v="5"/>
    <s v="360"/>
    <s v="9780"/>
    <x v="0"/>
    <s v="0000"/>
    <s v="000"/>
    <s v="00"/>
    <s v="5/26/2026"/>
    <n v="0"/>
    <n v="7380"/>
    <n v="-7380"/>
    <s v="transfer"/>
    <s v="5/26/2026"/>
    <m/>
    <s v="6775989"/>
    <s v="BSI"/>
  </r>
  <r>
    <s v="BU066515"/>
    <s v="100"/>
    <x v="5"/>
    <s v="330"/>
    <s v="9780"/>
    <x v="0"/>
    <s v="0000"/>
    <s v="000"/>
    <s v="00"/>
    <s v="5/26/2026"/>
    <n v="0"/>
    <n v="4879.99"/>
    <n v="-4879.99"/>
    <s v="transfer"/>
    <s v="5/26/2026"/>
    <m/>
    <s v="6775989"/>
    <s v="BSI"/>
  </r>
  <r>
    <s v="BU066515"/>
    <s v="100"/>
    <x v="5"/>
    <s v="350"/>
    <s v="9780"/>
    <x v="0"/>
    <s v="0000"/>
    <s v="000"/>
    <s v="00"/>
    <s v="5/26/2026"/>
    <n v="0"/>
    <n v="25000"/>
    <n v="-25000"/>
    <s v="transfer"/>
    <s v="5/26/2026"/>
    <m/>
    <s v="6775989"/>
    <s v="BSI"/>
  </r>
  <r>
    <s v="BU066515"/>
    <s v="100"/>
    <x v="5"/>
    <s v="373"/>
    <s v="9780"/>
    <x v="0"/>
    <s v="0000"/>
    <s v="000"/>
    <s v="00"/>
    <s v="5/26/2026"/>
    <n v="0"/>
    <n v="176.01"/>
    <n v="-176.01"/>
    <s v="transfer"/>
    <s v="5/26/2026"/>
    <m/>
    <s v="6775989"/>
    <s v="BSI"/>
  </r>
  <r>
    <s v="BU066515"/>
    <s v="100"/>
    <x v="5"/>
    <s v="450"/>
    <s v="9780"/>
    <x v="0"/>
    <s v="0000"/>
    <s v="000"/>
    <s v="00"/>
    <s v="5/26/2026"/>
    <n v="0"/>
    <n v="6161.6"/>
    <n v="-6161.6"/>
    <s v="transfer"/>
    <s v="5/26/2026"/>
    <m/>
    <s v="6775989"/>
    <s v="BSI"/>
  </r>
  <r>
    <s v="BU066515"/>
    <s v="100"/>
    <x v="5"/>
    <s v="510"/>
    <s v="9780"/>
    <x v="0"/>
    <s v="0000"/>
    <s v="000"/>
    <s v="00"/>
    <s v="5/26/2026"/>
    <n v="0"/>
    <n v="3104.33"/>
    <n v="-3104.33"/>
    <s v="transfer"/>
    <s v="5/26/2026"/>
    <m/>
    <s v="6775989"/>
    <s v="BSI"/>
  </r>
  <r>
    <s v="BU066515"/>
    <s v="100"/>
    <x v="5"/>
    <s v="420"/>
    <s v="9780"/>
    <x v="0"/>
    <s v="0000"/>
    <s v="000"/>
    <s v="00"/>
    <s v="5/26/2026"/>
    <n v="0"/>
    <n v="176.29"/>
    <n v="-176.29"/>
    <s v="transfer"/>
    <s v="5/26/2026"/>
    <m/>
    <s v="6775989"/>
    <s v="BSI"/>
  </r>
  <r>
    <s v="BU066515"/>
    <s v="100"/>
    <x v="5"/>
    <s v="644"/>
    <s v="9780"/>
    <x v="0"/>
    <s v="0000"/>
    <s v="000"/>
    <s v="00"/>
    <s v="5/26/2026"/>
    <n v="400"/>
    <n v="0"/>
    <n v="400"/>
    <s v="transfer"/>
    <s v="5/26/2026"/>
    <m/>
    <s v="6775989"/>
    <s v="BSI"/>
  </r>
  <r>
    <s v="BU066515"/>
    <s v="100"/>
    <x v="5"/>
    <s v="460"/>
    <s v="9780"/>
    <x v="0"/>
    <s v="0000"/>
    <s v="000"/>
    <s v="00"/>
    <s v="5/26/2026"/>
    <n v="45098.2"/>
    <n v="0"/>
    <n v="45098.2"/>
    <s v="transfer"/>
    <s v="5/26/2026"/>
    <m/>
    <s v="6775989"/>
    <s v="BSI"/>
  </r>
  <r>
    <s v="BU066517"/>
    <s v="100"/>
    <x v="7"/>
    <s v="390"/>
    <s v="0331"/>
    <x v="0"/>
    <s v="0000"/>
    <s v="000"/>
    <s v="00"/>
    <s v="5/26/2026"/>
    <n v="434.11"/>
    <n v="0"/>
    <n v="434.11"/>
    <s v="To cover P card charges"/>
    <s v="5/26/2026"/>
    <m/>
    <s v="6775696"/>
    <s v="BSI"/>
  </r>
  <r>
    <s v="BU066517"/>
    <s v="100"/>
    <x v="7"/>
    <s v="510"/>
    <s v="0331"/>
    <x v="0"/>
    <s v="0000"/>
    <s v="000"/>
    <s v="00"/>
    <s v="5/26/2026"/>
    <n v="0"/>
    <n v="434.11"/>
    <n v="-434.11"/>
    <s v="To cover P card charges"/>
    <s v="5/26/2026"/>
    <m/>
    <s v="6775696"/>
    <s v="BSI"/>
  </r>
  <r>
    <s v="BU066518"/>
    <s v="100"/>
    <x v="4"/>
    <s v="510"/>
    <s v="0492"/>
    <x v="6"/>
    <s v="0000"/>
    <s v="000"/>
    <s v="00"/>
    <s v="5/27/2026"/>
    <n v="0"/>
    <n v="700"/>
    <n v="-700"/>
    <s v="moving money for purchase"/>
    <s v="5/27/2026"/>
    <m/>
    <s v="6778185"/>
    <s v="BSI"/>
  </r>
  <r>
    <s v="BU066518"/>
    <s v="100"/>
    <x v="4"/>
    <s v="330"/>
    <s v="0492"/>
    <x v="6"/>
    <s v="0000"/>
    <s v="000"/>
    <s v="00"/>
    <s v="5/27/2026"/>
    <n v="700"/>
    <n v="0"/>
    <n v="700"/>
    <s v="moving money for purchase"/>
    <s v="5/27/2026"/>
    <m/>
    <s v="6778185"/>
    <s v="BSI"/>
  </r>
  <r>
    <s v="BU066521"/>
    <s v="100"/>
    <x v="6"/>
    <s v="384"/>
    <s v="9780"/>
    <x v="0"/>
    <s v="0000"/>
    <s v="000"/>
    <s v="00"/>
    <s v="5/26/2026"/>
    <n v="0"/>
    <n v="4556"/>
    <n v="-4556"/>
    <s v="Transfer"/>
    <s v="5/26/2026"/>
    <m/>
    <s v="6776117"/>
    <s v="E003141"/>
  </r>
  <r>
    <s v="BU066521"/>
    <s v="100"/>
    <x v="5"/>
    <s v="460"/>
    <s v="9780"/>
    <x v="0"/>
    <s v="0000"/>
    <s v="000"/>
    <s v="00"/>
    <s v="5/26/2026"/>
    <n v="4556"/>
    <n v="0"/>
    <n v="4556"/>
    <s v="Transfer"/>
    <s v="5/26/2026"/>
    <m/>
    <s v="6776117"/>
    <s v="E003141"/>
  </r>
  <r>
    <s v="BU066522"/>
    <s v="100"/>
    <x v="7"/>
    <s v="642"/>
    <s v="0261"/>
    <x v="0"/>
    <s v="0000"/>
    <s v="000"/>
    <s v="00"/>
    <s v="5/26/2026"/>
    <n v="200"/>
    <n v="0"/>
    <n v="200"/>
    <s v="Funds to cover PO"/>
    <s v="5/26/2026"/>
    <m/>
    <s v="6776382"/>
    <s v="BSI"/>
  </r>
  <r>
    <s v="BU066522"/>
    <s v="100"/>
    <x v="7"/>
    <s v="510"/>
    <s v="0261"/>
    <x v="0"/>
    <s v="0000"/>
    <s v="000"/>
    <s v="00"/>
    <s v="5/26/2026"/>
    <n v="0"/>
    <n v="200"/>
    <n v="-200"/>
    <s v="Funds to cover PO"/>
    <s v="5/26/2026"/>
    <m/>
    <s v="6776382"/>
    <s v="BSI"/>
  </r>
  <r>
    <s v="BU066523"/>
    <s v="100"/>
    <x v="4"/>
    <s v="369"/>
    <s v="9632"/>
    <x v="23"/>
    <s v="0000"/>
    <s v="000"/>
    <s v="00"/>
    <s v="5/26/2026"/>
    <n v="0"/>
    <n v="285.68"/>
    <n v="-285.68"/>
    <s v="Cover for upcoming invoices"/>
    <s v="5/26/2026"/>
    <m/>
    <s v="6776484"/>
    <s v="E003141"/>
  </r>
  <r>
    <s v="BU066523"/>
    <s v="100"/>
    <x v="11"/>
    <s v="750"/>
    <s v="9632"/>
    <x v="23"/>
    <s v="0000"/>
    <s v="000"/>
    <s v="00"/>
    <s v="5/26/2026"/>
    <n v="285.68"/>
    <n v="0"/>
    <n v="285.68"/>
    <s v="Cover for upcoming invoices"/>
    <s v="5/26/2026"/>
    <m/>
    <s v="6776484"/>
    <s v="E003141"/>
  </r>
  <r>
    <s v="BU066524"/>
    <s v="100"/>
    <x v="15"/>
    <s v="150"/>
    <s v="9520"/>
    <x v="32"/>
    <s v="0000"/>
    <s v="000"/>
    <s v="00"/>
    <s v="5/26/2026"/>
    <n v="0"/>
    <n v="1500"/>
    <n v="-1500"/>
    <s v="Funds to cover ESY service"/>
    <s v="5/26/2026"/>
    <m/>
    <s v="6776460"/>
    <s v="BSI"/>
  </r>
  <r>
    <s v="BU066524"/>
    <s v="100"/>
    <x v="15"/>
    <s v="390"/>
    <s v="9520"/>
    <x v="32"/>
    <s v="0000"/>
    <s v="000"/>
    <s v="00"/>
    <s v="5/26/2026"/>
    <n v="1500"/>
    <n v="0"/>
    <n v="1500"/>
    <s v="Funds to cover ESY service"/>
    <s v="5/26/2026"/>
    <m/>
    <s v="6776460"/>
    <s v="BSI"/>
  </r>
  <r>
    <s v="BU066527"/>
    <s v="100"/>
    <x v="2"/>
    <s v="642"/>
    <s v="0021"/>
    <x v="0"/>
    <s v="0000"/>
    <s v="000"/>
    <s v="00"/>
    <s v="5/26/2026"/>
    <n v="485"/>
    <n v="0"/>
    <n v="485"/>
    <s v="cover overages"/>
    <s v="5/26/2026"/>
    <m/>
    <s v="6776591"/>
    <s v="BSI"/>
  </r>
  <r>
    <s v="BU066527"/>
    <s v="100"/>
    <x v="2"/>
    <s v="610"/>
    <s v="0021"/>
    <x v="0"/>
    <s v="0000"/>
    <s v="000"/>
    <s v="00"/>
    <s v="5/26/2026"/>
    <n v="0"/>
    <n v="485"/>
    <n v="-485"/>
    <s v="cover overages"/>
    <s v="5/26/2026"/>
    <m/>
    <s v="6776591"/>
    <s v="BSI"/>
  </r>
  <r>
    <s v="BU066529"/>
    <s v="100"/>
    <x v="4"/>
    <s v="369"/>
    <s v="7004"/>
    <x v="8"/>
    <s v="0000"/>
    <s v="000"/>
    <s v="17"/>
    <s v="5/27/2026"/>
    <n v="37.89"/>
    <n v="0"/>
    <n v="37.89"/>
    <s v="SACFund Coverage"/>
    <s v="5/27/2026"/>
    <m/>
    <s v="6777783"/>
    <s v="BSI"/>
  </r>
  <r>
    <s v="BU066529"/>
    <s v="100"/>
    <x v="4"/>
    <s v="100"/>
    <s v="7004"/>
    <x v="8"/>
    <s v="0000"/>
    <s v="000"/>
    <s v="17"/>
    <s v="5/27/2026"/>
    <n v="0"/>
    <n v="37.89"/>
    <n v="-37.89"/>
    <s v="SACFund Coverage"/>
    <s v="5/27/2026"/>
    <m/>
    <s v="6777783"/>
    <s v="BSI"/>
  </r>
  <r>
    <s v="BU066530"/>
    <s v="100"/>
    <x v="0"/>
    <s v="510"/>
    <s v="0541"/>
    <x v="0"/>
    <s v="0000"/>
    <s v="000"/>
    <s v="00"/>
    <s v="5/27/2026"/>
    <n v="300"/>
    <n v="0"/>
    <n v="300"/>
    <s v="Transfer"/>
    <s v="5/27/2026"/>
    <m/>
    <s v="6777782"/>
    <s v="BSI"/>
  </r>
  <r>
    <s v="BU066530"/>
    <s v="100"/>
    <x v="0"/>
    <s v="330"/>
    <s v="0541"/>
    <x v="0"/>
    <s v="0000"/>
    <s v="000"/>
    <s v="00"/>
    <s v="5/27/2026"/>
    <n v="0"/>
    <n v="300"/>
    <n v="-300"/>
    <s v="Transfer"/>
    <s v="5/27/2026"/>
    <m/>
    <s v="6777782"/>
    <s v="BSI"/>
  </r>
  <r>
    <s v="BU066531"/>
    <s v="100"/>
    <x v="13"/>
    <s v="100"/>
    <s v="7004"/>
    <x v="0"/>
    <s v="0000"/>
    <s v="000"/>
    <s v="00"/>
    <s v="5/27/2026"/>
    <n v="0"/>
    <n v="100"/>
    <n v="-100"/>
    <s v="Supplies Funds Coverage"/>
    <s v="5/27/2026"/>
    <m/>
    <s v="6777791"/>
    <s v="BSI"/>
  </r>
  <r>
    <s v="BU066531"/>
    <s v="100"/>
    <x v="13"/>
    <s v="510"/>
    <s v="7004"/>
    <x v="0"/>
    <s v="0000"/>
    <s v="000"/>
    <s v="00"/>
    <s v="5/27/2026"/>
    <n v="100"/>
    <n v="0"/>
    <n v="100"/>
    <s v="Supplies Funds Coverage"/>
    <s v="5/27/2026"/>
    <m/>
    <s v="6777791"/>
    <s v="BSI"/>
  </r>
  <r>
    <s v="BU066538"/>
    <s v="100"/>
    <x v="9"/>
    <s v="369"/>
    <s v="9751"/>
    <x v="0"/>
    <s v="0000"/>
    <s v="000"/>
    <s v="00"/>
    <s v="5/27/2026"/>
    <n v="6500"/>
    <n v="0"/>
    <n v="6500"/>
    <s v="Trans to 369"/>
    <s v="5/27/2026"/>
    <m/>
    <s v="6778564"/>
    <s v="BSI"/>
  </r>
  <r>
    <s v="BU066538"/>
    <s v="100"/>
    <x v="10"/>
    <s v="519"/>
    <s v="9751"/>
    <x v="0"/>
    <s v="0000"/>
    <s v="000"/>
    <s v="00"/>
    <s v="5/27/2026"/>
    <n v="0"/>
    <n v="6500"/>
    <n v="-6500"/>
    <s v="Trans to 369"/>
    <s v="5/27/2026"/>
    <m/>
    <s v="6778564"/>
    <s v="BSI"/>
  </r>
  <r>
    <s v="BU066539"/>
    <s v="100"/>
    <x v="15"/>
    <s v="750"/>
    <s v="0381"/>
    <x v="5"/>
    <s v="0000"/>
    <s v="000"/>
    <s v="00"/>
    <s v="5/27/2026"/>
    <n v="0"/>
    <n v="1.9"/>
    <n v="-1.9"/>
    <s v="Cover Negatives"/>
    <s v="5/27/2026"/>
    <m/>
    <s v="6779044"/>
    <s v="E003141"/>
  </r>
  <r>
    <s v="BU066539"/>
    <s v="100"/>
    <x v="6"/>
    <s v="390"/>
    <s v="0381"/>
    <x v="5"/>
    <s v="0000"/>
    <s v="000"/>
    <s v="00"/>
    <s v="5/27/2026"/>
    <n v="0"/>
    <n v="282.67"/>
    <n v="-282.67"/>
    <s v="Cover Negatives"/>
    <s v="5/27/2026"/>
    <m/>
    <s v="6779044"/>
    <s v="E003141"/>
  </r>
  <r>
    <s v="BU066539"/>
    <s v="100"/>
    <x v="2"/>
    <s v="510"/>
    <s v="0381"/>
    <x v="5"/>
    <s v="0000"/>
    <s v="000"/>
    <s v="00"/>
    <s v="5/27/2026"/>
    <n v="0"/>
    <n v="79.09"/>
    <n v="-79.09"/>
    <s v="Cover Negatives"/>
    <s v="5/27/2026"/>
    <m/>
    <s v="6779044"/>
    <s v="E003141"/>
  </r>
  <r>
    <s v="BU066539"/>
    <s v="100"/>
    <x v="6"/>
    <s v="672"/>
    <s v="0381"/>
    <x v="5"/>
    <s v="0000"/>
    <s v="000"/>
    <s v="00"/>
    <s v="5/27/2026"/>
    <n v="282.67"/>
    <n v="0"/>
    <n v="282.67"/>
    <s v="Cover Negatives"/>
    <s v="5/27/2026"/>
    <m/>
    <s v="6779044"/>
    <s v="E003141"/>
  </r>
  <r>
    <s v="BU066539"/>
    <s v="100"/>
    <x v="4"/>
    <s v="200"/>
    <s v="0381"/>
    <x v="1"/>
    <s v="0000"/>
    <s v="000"/>
    <s v="00"/>
    <s v="5/27/2026"/>
    <n v="17.329999999999998"/>
    <n v="0"/>
    <n v="17.329999999999998"/>
    <s v="Cover Negatives"/>
    <s v="5/27/2026"/>
    <m/>
    <s v="6779044"/>
    <s v="E003141"/>
  </r>
  <r>
    <s v="BU066539"/>
    <s v="100"/>
    <x v="6"/>
    <s v="384"/>
    <s v="0381"/>
    <x v="0"/>
    <s v="0000"/>
    <s v="000"/>
    <s v="00"/>
    <s v="5/27/2026"/>
    <n v="137.44999999999999"/>
    <n v="0"/>
    <n v="137.44999999999999"/>
    <s v="Cover Negatives"/>
    <s v="5/27/2026"/>
    <m/>
    <s v="6779044"/>
    <s v="E003141"/>
  </r>
  <r>
    <s v="BU066539"/>
    <s v="100"/>
    <x v="6"/>
    <s v="510"/>
    <s v="0381"/>
    <x v="0"/>
    <s v="0000"/>
    <s v="000"/>
    <s v="00"/>
    <s v="5/27/2026"/>
    <n v="0"/>
    <n v="137.44999999999999"/>
    <n v="-137.44999999999999"/>
    <s v="Cover Negatives"/>
    <s v="5/27/2026"/>
    <m/>
    <s v="6779044"/>
    <s v="E003141"/>
  </r>
  <r>
    <s v="BU066539"/>
    <s v="100"/>
    <x v="2"/>
    <s v="610"/>
    <s v="0381"/>
    <x v="5"/>
    <s v="0000"/>
    <s v="000"/>
    <s v="00"/>
    <s v="5/27/2026"/>
    <n v="79.09"/>
    <n v="0"/>
    <n v="79.09"/>
    <s v="Cover Negatives"/>
    <s v="5/27/2026"/>
    <m/>
    <s v="6779044"/>
    <s v="E003141"/>
  </r>
  <r>
    <s v="BU066539"/>
    <s v="100"/>
    <x v="15"/>
    <s v="200"/>
    <s v="0381"/>
    <x v="5"/>
    <s v="0000"/>
    <s v="000"/>
    <s v="00"/>
    <s v="5/27/2026"/>
    <n v="1.9"/>
    <n v="0"/>
    <n v="1.9"/>
    <s v="Cover Negatives"/>
    <s v="5/27/2026"/>
    <m/>
    <s v="6779044"/>
    <s v="E003141"/>
  </r>
  <r>
    <s v="BU066539"/>
    <s v="100"/>
    <x v="4"/>
    <s v="100"/>
    <s v="0381"/>
    <x v="1"/>
    <s v="0000"/>
    <s v="000"/>
    <s v="00"/>
    <s v="5/27/2026"/>
    <n v="0"/>
    <n v="17.329999999999998"/>
    <n v="-17.329999999999998"/>
    <s v="Cover Negatives"/>
    <s v="5/27/2026"/>
    <m/>
    <s v="6779044"/>
    <s v="E003141"/>
  </r>
  <r>
    <s v="BU066540"/>
    <s v="100"/>
    <x v="4"/>
    <s v="510"/>
    <s v="0492"/>
    <x v="6"/>
    <s v="0000"/>
    <s v="000"/>
    <s v="00"/>
    <s v="5/27/2026"/>
    <n v="0"/>
    <n v="800"/>
    <n v="-800"/>
    <s v="moving money for purchase"/>
    <s v="5/27/2026"/>
    <m/>
    <s v="6779129"/>
    <s v="BSI"/>
  </r>
  <r>
    <s v="BU066540"/>
    <s v="100"/>
    <x v="4"/>
    <s v="510"/>
    <s v="0492"/>
    <x v="6"/>
    <s v="0000"/>
    <s v="000"/>
    <s v="00"/>
    <s v="5/27/2026"/>
    <n v="0"/>
    <n v="456.97"/>
    <n v="-456.97"/>
    <s v="moving money for purchase"/>
    <s v="5/27/2026"/>
    <m/>
    <s v="6779129"/>
    <s v="BSI"/>
  </r>
  <r>
    <s v="BU066540"/>
    <s v="100"/>
    <x v="4"/>
    <s v="510"/>
    <s v="0492"/>
    <x v="6"/>
    <s v="0000"/>
    <s v="000"/>
    <s v="00"/>
    <s v="5/27/2026"/>
    <n v="0"/>
    <n v="0"/>
    <n v="0"/>
    <s v="covering negatives/ low balanc"/>
    <s v="5/27/2026"/>
    <m/>
    <s v="6779129"/>
    <s v="BSI"/>
  </r>
  <r>
    <s v="BU066540"/>
    <s v="100"/>
    <x v="4"/>
    <s v="330"/>
    <s v="0492"/>
    <x v="6"/>
    <s v="0000"/>
    <s v="000"/>
    <s v="00"/>
    <s v="5/27/2026"/>
    <n v="800"/>
    <n v="0"/>
    <n v="800"/>
    <s v="moving money for purchase"/>
    <s v="5/27/2026"/>
    <m/>
    <s v="6779129"/>
    <s v="BSI"/>
  </r>
  <r>
    <s v="BU066540"/>
    <s v="100"/>
    <x v="4"/>
    <s v="750"/>
    <s v="0492"/>
    <x v="6"/>
    <s v="0000"/>
    <s v="000"/>
    <s v="00"/>
    <s v="5/27/2026"/>
    <n v="456.97"/>
    <n v="0"/>
    <n v="456.97"/>
    <s v="covering negatives/ low balanc"/>
    <s v="5/27/2026"/>
    <m/>
    <s v="6779129"/>
    <s v="BSI"/>
  </r>
  <r>
    <s v="BU066541"/>
    <s v="100"/>
    <x v="4"/>
    <s v="751"/>
    <s v="0181"/>
    <x v="33"/>
    <s v="0000"/>
    <s v="000"/>
    <s v="00"/>
    <s v="5/27/2026"/>
    <n v="0"/>
    <n v="1542.68"/>
    <n v="-1542.68"/>
    <s v="correct 751 budgeted funds"/>
    <s v="5/27/2026"/>
    <m/>
    <s v="6778722"/>
    <s v="E008380"/>
  </r>
  <r>
    <s v="BU066541"/>
    <s v="100"/>
    <x v="4"/>
    <s v="750"/>
    <s v="0181"/>
    <x v="33"/>
    <s v="0000"/>
    <s v="000"/>
    <s v="00"/>
    <s v="5/27/2026"/>
    <n v="1542.68"/>
    <n v="0"/>
    <n v="1542.68"/>
    <s v="correct 751 budgeted funds"/>
    <s v="5/27/2026"/>
    <m/>
    <s v="6778722"/>
    <s v="E008380"/>
  </r>
  <r>
    <s v="BU066542"/>
    <s v="100"/>
    <x v="4"/>
    <s v="751"/>
    <s v="0251"/>
    <x v="7"/>
    <s v="0000"/>
    <s v="000"/>
    <s v="00"/>
    <s v="5/27/2026"/>
    <n v="0"/>
    <n v="1214.1400000000001"/>
    <n v="-1214.1400000000001"/>
    <s v="correct 751 budgeted funds"/>
    <s v="5/27/2026"/>
    <m/>
    <s v="6779119"/>
    <s v="E008380"/>
  </r>
  <r>
    <s v="BU066542"/>
    <s v="100"/>
    <x v="4"/>
    <s v="751"/>
    <s v="0402"/>
    <x v="5"/>
    <s v="0000"/>
    <s v="000"/>
    <s v="00"/>
    <s v="5/27/2026"/>
    <n v="0"/>
    <n v="590"/>
    <n v="-590"/>
    <s v="correct child budgeted funds"/>
    <s v="5/27/2026"/>
    <m/>
    <s v="6779119"/>
    <s v="E008380"/>
  </r>
  <r>
    <s v="BU066542"/>
    <s v="100"/>
    <x v="4"/>
    <s v="751"/>
    <s v="0401"/>
    <x v="5"/>
    <s v="0000"/>
    <s v="000"/>
    <s v="00"/>
    <s v="5/27/2026"/>
    <n v="0"/>
    <n v="360"/>
    <n v="-360"/>
    <s v="correct child budgeted funds"/>
    <s v="5/27/2026"/>
    <m/>
    <s v="6779119"/>
    <s v="E008380"/>
  </r>
  <r>
    <s v="BU066542"/>
    <s v="100"/>
    <x v="4"/>
    <s v="751"/>
    <s v="0492"/>
    <x v="5"/>
    <s v="0000"/>
    <s v="000"/>
    <s v="00"/>
    <s v="5/27/2026"/>
    <n v="0"/>
    <n v="230"/>
    <n v="-230"/>
    <s v="correct child budgeted funds"/>
    <s v="5/27/2026"/>
    <m/>
    <s v="6779119"/>
    <s v="E008380"/>
  </r>
  <r>
    <s v="BU066542"/>
    <s v="100"/>
    <x v="4"/>
    <s v="751"/>
    <s v="0492"/>
    <x v="5"/>
    <s v="0000"/>
    <s v="000"/>
    <s v="00"/>
    <s v="5/27/2026"/>
    <n v="230"/>
    <n v="0"/>
    <n v="230"/>
    <s v="correct child budgeted funds"/>
    <s v="5/27/2026"/>
    <m/>
    <s v="6779119"/>
    <s v="E008380"/>
  </r>
  <r>
    <s v="BU066542"/>
    <s v="100"/>
    <x v="4"/>
    <s v="751"/>
    <s v="0493"/>
    <x v="5"/>
    <s v="0000"/>
    <s v="000"/>
    <s v="00"/>
    <s v="5/27/2026"/>
    <n v="0"/>
    <n v="6195.5"/>
    <n v="-6195.5"/>
    <s v="correct child budgeted funds"/>
    <s v="5/27/2026"/>
    <m/>
    <s v="6779119"/>
    <s v="E008380"/>
  </r>
  <r>
    <s v="BU066542"/>
    <s v="100"/>
    <x v="15"/>
    <s v="751"/>
    <s v="0562"/>
    <x v="34"/>
    <s v="0000"/>
    <s v="000"/>
    <s v="00"/>
    <s v="5/27/2026"/>
    <n v="0"/>
    <n v="848.13"/>
    <n v="-848.13"/>
    <s v="correct child budgeted funds"/>
    <s v="5/27/2026"/>
    <m/>
    <s v="6779119"/>
    <s v="E008380"/>
  </r>
  <r>
    <s v="BU066542"/>
    <s v="100"/>
    <x v="15"/>
    <s v="751"/>
    <s v="0251"/>
    <x v="7"/>
    <s v="0000"/>
    <s v="000"/>
    <s v="00"/>
    <s v="5/27/2026"/>
    <n v="0"/>
    <n v="714.2"/>
    <n v="-714.2"/>
    <s v="correct 751 budgeted funds"/>
    <s v="5/27/2026"/>
    <m/>
    <s v="6779119"/>
    <s v="E008380"/>
  </r>
  <r>
    <s v="BU066542"/>
    <s v="100"/>
    <x v="2"/>
    <s v="755"/>
    <s v="0531"/>
    <x v="5"/>
    <s v="0000"/>
    <s v="000"/>
    <s v="00"/>
    <s v="5/27/2026"/>
    <n v="0"/>
    <n v="234.26"/>
    <n v="-234.26"/>
    <s v="correct child budgeted funds"/>
    <s v="5/27/2026"/>
    <m/>
    <s v="6779119"/>
    <s v="E008380"/>
  </r>
  <r>
    <s v="BU066542"/>
    <s v="100"/>
    <x v="15"/>
    <s v="751"/>
    <s v="0251"/>
    <x v="6"/>
    <s v="0000"/>
    <s v="000"/>
    <s v="00"/>
    <s v="5/27/2026"/>
    <n v="0"/>
    <n v="28.57"/>
    <n v="-28.57"/>
    <s v="correct 751 budgeted funds"/>
    <s v="5/27/2026"/>
    <m/>
    <s v="6779119"/>
    <s v="E008380"/>
  </r>
  <r>
    <s v="BU066542"/>
    <s v="100"/>
    <x v="8"/>
    <s v="750"/>
    <s v="0493"/>
    <x v="5"/>
    <s v="0000"/>
    <s v="000"/>
    <s v="00"/>
    <s v="5/27/2026"/>
    <n v="9145.5"/>
    <n v="0"/>
    <n v="9145.5"/>
    <s v="correct child budgeted funds"/>
    <s v="5/27/2026"/>
    <m/>
    <s v="6779119"/>
    <s v="E008380"/>
  </r>
  <r>
    <s v="BU066542"/>
    <s v="100"/>
    <x v="3"/>
    <s v="750"/>
    <s v="0451"/>
    <x v="14"/>
    <s v="0000"/>
    <s v="000"/>
    <s v="00"/>
    <s v="5/27/2026"/>
    <n v="142.88"/>
    <n v="0"/>
    <n v="142.88"/>
    <s v="correct child budgeted funds"/>
    <s v="5/27/2026"/>
    <m/>
    <s v="6779119"/>
    <s v="E008380"/>
  </r>
  <r>
    <s v="BU066542"/>
    <s v="100"/>
    <x v="8"/>
    <s v="750"/>
    <s v="0552"/>
    <x v="5"/>
    <s v="0000"/>
    <s v="000"/>
    <s v="00"/>
    <s v="5/27/2026"/>
    <n v="3075"/>
    <n v="0"/>
    <n v="3075"/>
    <s v="correct child budgeted funds"/>
    <s v="5/27/2026"/>
    <m/>
    <s v="6779119"/>
    <s v="E008380"/>
  </r>
  <r>
    <s v="BU066542"/>
    <s v="100"/>
    <x v="8"/>
    <s v="750"/>
    <s v="0411"/>
    <x v="5"/>
    <s v="0000"/>
    <s v="000"/>
    <s v="00"/>
    <s v="5/27/2026"/>
    <n v="5850"/>
    <n v="0"/>
    <n v="5850"/>
    <s v="correct child budgeted funds"/>
    <s v="5/27/2026"/>
    <m/>
    <s v="6779119"/>
    <s v="E008380"/>
  </r>
  <r>
    <s v="BU066542"/>
    <s v="100"/>
    <x v="8"/>
    <s v="750"/>
    <s v="0251"/>
    <x v="5"/>
    <s v="0000"/>
    <s v="000"/>
    <s v="00"/>
    <s v="5/27/2026"/>
    <n v="56.25"/>
    <n v="0"/>
    <n v="56.25"/>
    <s v="correct 751 budgeted funds"/>
    <s v="5/27/2026"/>
    <m/>
    <s v="6779119"/>
    <s v="E008380"/>
  </r>
  <r>
    <s v="BU066542"/>
    <s v="100"/>
    <x v="15"/>
    <s v="751"/>
    <s v="0493"/>
    <x v="5"/>
    <s v="0000"/>
    <s v="000"/>
    <s v="00"/>
    <s v="5/27/2026"/>
    <n v="0"/>
    <n v="1157.5"/>
    <n v="-1157.5"/>
    <s v="correct child budgeted funds"/>
    <s v="5/27/2026"/>
    <m/>
    <s v="6779119"/>
    <s v="E008380"/>
  </r>
  <r>
    <s v="BU066542"/>
    <s v="100"/>
    <x v="11"/>
    <s v="750"/>
    <s v="0331"/>
    <x v="4"/>
    <s v="0000"/>
    <s v="000"/>
    <s v="00"/>
    <s v="5/27/2026"/>
    <n v="145"/>
    <n v="0"/>
    <n v="145"/>
    <s v="correct 751 budgeted funds"/>
    <s v="5/27/2026"/>
    <m/>
    <s v="6779119"/>
    <s v="E008380"/>
  </r>
  <r>
    <s v="BU066542"/>
    <s v="100"/>
    <x v="4"/>
    <s v="750"/>
    <s v="0251"/>
    <x v="7"/>
    <s v="0000"/>
    <s v="000"/>
    <s v="00"/>
    <s v="5/27/2026"/>
    <n v="1214.1400000000001"/>
    <n v="0"/>
    <n v="1214.1400000000001"/>
    <s v="correct 751 budgeted funds"/>
    <s v="5/27/2026"/>
    <m/>
    <s v="6779119"/>
    <s v="E008380"/>
  </r>
  <r>
    <s v="BU066542"/>
    <s v="100"/>
    <x v="2"/>
    <s v="750"/>
    <s v="0531"/>
    <x v="5"/>
    <s v="0000"/>
    <s v="000"/>
    <s v="00"/>
    <s v="5/27/2026"/>
    <n v="234.26"/>
    <n v="0"/>
    <n v="234.26"/>
    <s v="correct child budgeted funds"/>
    <s v="5/27/2026"/>
    <m/>
    <s v="6779119"/>
    <s v="E008380"/>
  </r>
  <r>
    <s v="BU066542"/>
    <s v="100"/>
    <x v="11"/>
    <s v="750"/>
    <s v="0251"/>
    <x v="29"/>
    <s v="0000"/>
    <s v="000"/>
    <s v="00"/>
    <s v="5/27/2026"/>
    <n v="257.08999999999997"/>
    <n v="0"/>
    <n v="257.08999999999997"/>
    <s v="correct 751 budgeted funds"/>
    <s v="5/27/2026"/>
    <m/>
    <s v="6779119"/>
    <s v="E008380"/>
  </r>
  <r>
    <s v="BU066542"/>
    <s v="100"/>
    <x v="4"/>
    <s v="750"/>
    <s v="0251"/>
    <x v="6"/>
    <s v="0000"/>
    <s v="000"/>
    <s v="00"/>
    <s v="5/27/2026"/>
    <n v="4399.4799999999996"/>
    <n v="0"/>
    <n v="4399.4799999999996"/>
    <s v="correct 751 budgeted funds"/>
    <s v="5/27/2026"/>
    <m/>
    <s v="6779119"/>
    <s v="E008380"/>
  </r>
  <r>
    <s v="BU066542"/>
    <s v="100"/>
    <x v="11"/>
    <s v="750"/>
    <s v="0493"/>
    <x v="16"/>
    <s v="0000"/>
    <s v="000"/>
    <s v="00"/>
    <s v="5/27/2026"/>
    <n v="0"/>
    <n v="12500"/>
    <n v="-12500"/>
    <s v="correct child budgeted funds"/>
    <s v="5/27/2026"/>
    <m/>
    <s v="6779119"/>
    <s v="E008380"/>
  </r>
  <r>
    <s v="BU066542"/>
    <s v="100"/>
    <x v="4"/>
    <s v="750"/>
    <s v="0321"/>
    <x v="5"/>
    <s v="0000"/>
    <s v="000"/>
    <s v="00"/>
    <s v="5/27/2026"/>
    <n v="4230"/>
    <n v="0"/>
    <n v="4230"/>
    <s v="correct 751 budgeted funds"/>
    <s v="5/27/2026"/>
    <m/>
    <s v="6779119"/>
    <s v="E008380"/>
  </r>
  <r>
    <s v="BU066542"/>
    <s v="100"/>
    <x v="2"/>
    <s v="750"/>
    <s v="0471"/>
    <x v="1"/>
    <s v="0000"/>
    <s v="000"/>
    <s v="00"/>
    <s v="5/27/2026"/>
    <n v="142.84"/>
    <n v="0"/>
    <n v="142.84"/>
    <s v="correct child budgeted funds"/>
    <s v="5/27/2026"/>
    <m/>
    <s v="6779119"/>
    <s v="E008380"/>
  </r>
  <r>
    <s v="BU066542"/>
    <s v="100"/>
    <x v="4"/>
    <s v="750"/>
    <s v="0552"/>
    <x v="5"/>
    <s v="0000"/>
    <s v="000"/>
    <s v="00"/>
    <s v="5/27/2026"/>
    <n v="6875"/>
    <n v="0"/>
    <n v="6875"/>
    <s v="correct child budgeted funds"/>
    <s v="5/27/2026"/>
    <m/>
    <s v="6779119"/>
    <s v="E008380"/>
  </r>
  <r>
    <s v="BU066542"/>
    <s v="100"/>
    <x v="4"/>
    <s v="750"/>
    <s v="0411"/>
    <x v="5"/>
    <s v="0000"/>
    <s v="000"/>
    <s v="00"/>
    <s v="5/27/2026"/>
    <n v="1575"/>
    <n v="0"/>
    <n v="1575"/>
    <s v="correct child budgeted funds"/>
    <s v="5/27/2026"/>
    <m/>
    <s v="6779119"/>
    <s v="E008380"/>
  </r>
  <r>
    <s v="BU066542"/>
    <s v="100"/>
    <x v="4"/>
    <s v="750"/>
    <s v="0251"/>
    <x v="5"/>
    <s v="0000"/>
    <s v="000"/>
    <s v="00"/>
    <s v="5/27/2026"/>
    <n v="4415.17"/>
    <n v="0"/>
    <n v="4415.17"/>
    <s v="correct 751 budgeted funds"/>
    <s v="5/27/2026"/>
    <m/>
    <s v="6779119"/>
    <s v="E008380"/>
  </r>
  <r>
    <s v="BU066542"/>
    <s v="100"/>
    <x v="4"/>
    <s v="750"/>
    <s v="0493"/>
    <x v="6"/>
    <s v="0000"/>
    <s v="000"/>
    <s v="00"/>
    <s v="5/27/2026"/>
    <n v="9000"/>
    <n v="0"/>
    <n v="9000"/>
    <s v="correct child budgeted funds"/>
    <s v="5/27/2026"/>
    <m/>
    <s v="6779119"/>
    <s v="E008380"/>
  </r>
  <r>
    <s v="BU066542"/>
    <s v="100"/>
    <x v="12"/>
    <s v="750"/>
    <s v="0251"/>
    <x v="29"/>
    <s v="0000"/>
    <s v="000"/>
    <s v="00"/>
    <s v="5/27/2026"/>
    <n v="0"/>
    <n v="114.25"/>
    <n v="-114.25"/>
    <s v="correct 751 budgeted funds"/>
    <s v="5/27/2026"/>
    <m/>
    <s v="6779119"/>
    <s v="E008380"/>
  </r>
  <r>
    <s v="BU066542"/>
    <s v="100"/>
    <x v="3"/>
    <s v="751"/>
    <s v="0451"/>
    <x v="14"/>
    <s v="0000"/>
    <s v="000"/>
    <s v="00"/>
    <s v="5/27/2026"/>
    <n v="0"/>
    <n v="142.88"/>
    <n v="-142.88"/>
    <s v="correct child budgeted funds"/>
    <s v="5/27/2026"/>
    <m/>
    <s v="6779119"/>
    <s v="E008380"/>
  </r>
  <r>
    <s v="BU066542"/>
    <s v="100"/>
    <x v="4"/>
    <s v="750"/>
    <s v="0402"/>
    <x v="5"/>
    <s v="0000"/>
    <s v="000"/>
    <s v="00"/>
    <s v="5/27/2026"/>
    <n v="590"/>
    <n v="0"/>
    <n v="590"/>
    <s v="correct child budgeted funds"/>
    <s v="5/27/2026"/>
    <m/>
    <s v="6779119"/>
    <s v="E008380"/>
  </r>
  <r>
    <s v="BU066542"/>
    <s v="100"/>
    <x v="4"/>
    <s v="750"/>
    <s v="0493"/>
    <x v="5"/>
    <s v="0000"/>
    <s v="000"/>
    <s v="00"/>
    <s v="5/27/2026"/>
    <n v="6195.5"/>
    <n v="0"/>
    <n v="6195.5"/>
    <s v="correct child budgeted funds"/>
    <s v="5/27/2026"/>
    <m/>
    <s v="6779119"/>
    <s v="E008380"/>
  </r>
  <r>
    <s v="BU066542"/>
    <s v="100"/>
    <x v="4"/>
    <s v="750"/>
    <s v="0401"/>
    <x v="5"/>
    <s v="0000"/>
    <s v="000"/>
    <s v="00"/>
    <s v="5/27/2026"/>
    <n v="360"/>
    <n v="0"/>
    <n v="360"/>
    <s v="correct child budgeted funds"/>
    <s v="5/27/2026"/>
    <m/>
    <s v="6779119"/>
    <s v="E008380"/>
  </r>
  <r>
    <s v="BU066542"/>
    <s v="100"/>
    <x v="11"/>
    <s v="750"/>
    <s v="0493"/>
    <x v="35"/>
    <s v="0000"/>
    <s v="000"/>
    <s v="00"/>
    <s v="5/27/2026"/>
    <n v="0"/>
    <n v="325"/>
    <n v="-325"/>
    <s v="correct child budgeted funds"/>
    <s v="5/27/2026"/>
    <m/>
    <s v="6779119"/>
    <s v="E008380"/>
  </r>
  <r>
    <s v="BU066542"/>
    <s v="100"/>
    <x v="11"/>
    <s v="751"/>
    <s v="0493"/>
    <x v="16"/>
    <s v="0000"/>
    <s v="000"/>
    <s v="00"/>
    <s v="5/27/2026"/>
    <n v="12500"/>
    <n v="0"/>
    <n v="12500"/>
    <s v="correct child budgeted funds"/>
    <s v="5/27/2026"/>
    <m/>
    <s v="6779119"/>
    <s v="E008380"/>
  </r>
  <r>
    <s v="BU066542"/>
    <s v="100"/>
    <x v="12"/>
    <s v="750"/>
    <s v="0493"/>
    <x v="5"/>
    <s v="0000"/>
    <s v="000"/>
    <s v="00"/>
    <s v="5/27/2026"/>
    <n v="109.5"/>
    <n v="0"/>
    <n v="109.5"/>
    <s v="correct child budgeted funds"/>
    <s v="5/27/2026"/>
    <m/>
    <s v="6779119"/>
    <s v="E008380"/>
  </r>
  <r>
    <s v="BU066542"/>
    <s v="100"/>
    <x v="12"/>
    <s v="750"/>
    <s v="0493"/>
    <x v="35"/>
    <s v="0000"/>
    <s v="000"/>
    <s v="00"/>
    <s v="5/27/2026"/>
    <n v="0"/>
    <n v="100"/>
    <n v="-100"/>
    <s v="correct child budgeted funds"/>
    <s v="5/27/2026"/>
    <m/>
    <s v="6779119"/>
    <s v="E008380"/>
  </r>
  <r>
    <s v="BU066542"/>
    <s v="100"/>
    <x v="12"/>
    <s v="750"/>
    <s v="0251"/>
    <x v="5"/>
    <s v="0000"/>
    <s v="000"/>
    <s v="00"/>
    <s v="5/27/2026"/>
    <n v="681.88"/>
    <n v="0"/>
    <n v="681.88"/>
    <s v="correct 751 budgeted funds"/>
    <s v="5/27/2026"/>
    <m/>
    <s v="6779119"/>
    <s v="E008380"/>
  </r>
  <r>
    <s v="BU066542"/>
    <s v="100"/>
    <x v="12"/>
    <s v="750"/>
    <s v="0493"/>
    <x v="6"/>
    <s v="0000"/>
    <s v="000"/>
    <s v="00"/>
    <s v="5/27/2026"/>
    <n v="2000"/>
    <n v="0"/>
    <n v="2000"/>
    <s v="correct child budgeted funds"/>
    <s v="5/27/2026"/>
    <m/>
    <s v="6779119"/>
    <s v="E008380"/>
  </r>
  <r>
    <s v="BU066542"/>
    <s v="100"/>
    <x v="12"/>
    <s v="750"/>
    <s v="0493"/>
    <x v="36"/>
    <s v="0000"/>
    <s v="000"/>
    <s v="00"/>
    <s v="5/27/2026"/>
    <n v="500"/>
    <n v="0"/>
    <n v="500"/>
    <s v="correct child budgeted funds"/>
    <s v="5/27/2026"/>
    <m/>
    <s v="6779119"/>
    <s v="E008380"/>
  </r>
  <r>
    <s v="BU066542"/>
    <s v="100"/>
    <x v="15"/>
    <s v="750"/>
    <s v="0562"/>
    <x v="34"/>
    <s v="0000"/>
    <s v="000"/>
    <s v="00"/>
    <s v="5/27/2026"/>
    <n v="848.13"/>
    <n v="0"/>
    <n v="848.13"/>
    <s v="correct child budgeted funds"/>
    <s v="5/27/2026"/>
    <m/>
    <s v="6779119"/>
    <s v="E008380"/>
  </r>
  <r>
    <s v="BU066542"/>
    <s v="100"/>
    <x v="15"/>
    <s v="750"/>
    <s v="0251"/>
    <x v="7"/>
    <s v="0000"/>
    <s v="000"/>
    <s v="00"/>
    <s v="5/27/2026"/>
    <n v="714.2"/>
    <n v="0"/>
    <n v="714.2"/>
    <s v="correct 751 budgeted funds"/>
    <s v="5/27/2026"/>
    <m/>
    <s v="6779119"/>
    <s v="E008380"/>
  </r>
  <r>
    <s v="BU066542"/>
    <s v="100"/>
    <x v="15"/>
    <s v="750"/>
    <s v="0251"/>
    <x v="6"/>
    <s v="0000"/>
    <s v="000"/>
    <s v="00"/>
    <s v="5/27/2026"/>
    <n v="28.57"/>
    <n v="0"/>
    <n v="28.57"/>
    <s v="correct 751 budgeted funds"/>
    <s v="5/27/2026"/>
    <m/>
    <s v="6779119"/>
    <s v="E008380"/>
  </r>
  <r>
    <s v="BU066542"/>
    <s v="100"/>
    <x v="11"/>
    <s v="751"/>
    <s v="0493"/>
    <x v="35"/>
    <s v="0000"/>
    <s v="000"/>
    <s v="00"/>
    <s v="5/27/2026"/>
    <n v="325"/>
    <n v="0"/>
    <n v="325"/>
    <s v="correct child budgeted funds"/>
    <s v="5/27/2026"/>
    <m/>
    <s v="6779119"/>
    <s v="E008380"/>
  </r>
  <r>
    <s v="BU066542"/>
    <s v="100"/>
    <x v="11"/>
    <s v="751"/>
    <s v="0331"/>
    <x v="4"/>
    <s v="0000"/>
    <s v="000"/>
    <s v="00"/>
    <s v="5/27/2026"/>
    <n v="0"/>
    <n v="145"/>
    <n v="-145"/>
    <s v="correct 751 budgeted funds"/>
    <s v="5/27/2026"/>
    <m/>
    <s v="6779119"/>
    <s v="E008380"/>
  </r>
  <r>
    <s v="BU066542"/>
    <s v="100"/>
    <x v="11"/>
    <s v="751"/>
    <s v="0251"/>
    <x v="29"/>
    <s v="0000"/>
    <s v="000"/>
    <s v="00"/>
    <s v="5/27/2026"/>
    <n v="0"/>
    <n v="257.08999999999997"/>
    <n v="-257.08999999999997"/>
    <s v="correct 751 budgeted funds"/>
    <s v="5/27/2026"/>
    <m/>
    <s v="6779119"/>
    <s v="E008380"/>
  </r>
  <r>
    <s v="BU066542"/>
    <s v="100"/>
    <x v="8"/>
    <s v="751"/>
    <s v="0493"/>
    <x v="5"/>
    <s v="0000"/>
    <s v="000"/>
    <s v="00"/>
    <s v="5/27/2026"/>
    <n v="0"/>
    <n v="9145.5"/>
    <n v="-9145.5"/>
    <s v="correct child budgeted funds"/>
    <s v="5/27/2026"/>
    <m/>
    <s v="6779119"/>
    <s v="E008380"/>
  </r>
  <r>
    <s v="BU066542"/>
    <s v="100"/>
    <x v="2"/>
    <s v="751"/>
    <s v="0471"/>
    <x v="1"/>
    <s v="0000"/>
    <s v="000"/>
    <s v="00"/>
    <s v="5/27/2026"/>
    <n v="0"/>
    <n v="142.84"/>
    <n v="-142.84"/>
    <s v="correct child budgeted funds"/>
    <s v="5/27/2026"/>
    <m/>
    <s v="6779119"/>
    <s v="E008380"/>
  </r>
  <r>
    <s v="BU066542"/>
    <s v="100"/>
    <x v="8"/>
    <s v="751"/>
    <s v="0552"/>
    <x v="5"/>
    <s v="0000"/>
    <s v="000"/>
    <s v="00"/>
    <s v="5/27/2026"/>
    <n v="0"/>
    <n v="3075"/>
    <n v="-3075"/>
    <s v="correct child budgeted funds"/>
    <s v="5/27/2026"/>
    <m/>
    <s v="6779119"/>
    <s v="E008380"/>
  </r>
  <r>
    <s v="BU066542"/>
    <s v="100"/>
    <x v="8"/>
    <s v="751"/>
    <s v="0411"/>
    <x v="5"/>
    <s v="0000"/>
    <s v="000"/>
    <s v="00"/>
    <s v="5/27/2026"/>
    <n v="0"/>
    <n v="5850"/>
    <n v="-5850"/>
    <s v="correct child budgeted funds"/>
    <s v="5/27/2026"/>
    <m/>
    <s v="6779119"/>
    <s v="E008380"/>
  </r>
  <r>
    <s v="BU066542"/>
    <s v="100"/>
    <x v="8"/>
    <s v="751"/>
    <s v="0251"/>
    <x v="5"/>
    <s v="0000"/>
    <s v="000"/>
    <s v="00"/>
    <s v="5/27/2026"/>
    <n v="0"/>
    <n v="56.25"/>
    <n v="-56.25"/>
    <s v="correct 751 budgeted funds"/>
    <s v="5/27/2026"/>
    <m/>
    <s v="6779119"/>
    <s v="E008380"/>
  </r>
  <r>
    <s v="BU066542"/>
    <s v="100"/>
    <x v="15"/>
    <s v="750"/>
    <s v="0493"/>
    <x v="5"/>
    <s v="0000"/>
    <s v="000"/>
    <s v="00"/>
    <s v="5/27/2026"/>
    <n v="1157.5"/>
    <n v="0"/>
    <n v="1157.5"/>
    <s v="correct child budgeted funds"/>
    <s v="5/27/2026"/>
    <m/>
    <s v="6779119"/>
    <s v="E008380"/>
  </r>
  <r>
    <s v="BU066542"/>
    <s v="100"/>
    <x v="12"/>
    <s v="751"/>
    <s v="0251"/>
    <x v="5"/>
    <s v="0000"/>
    <s v="000"/>
    <s v="00"/>
    <s v="5/27/2026"/>
    <n v="0"/>
    <n v="681.88"/>
    <n v="-681.88"/>
    <s v="correct 751 budgeted funds"/>
    <s v="5/27/2026"/>
    <m/>
    <s v="6779119"/>
    <s v="E008380"/>
  </r>
  <r>
    <s v="BU066542"/>
    <s v="100"/>
    <x v="4"/>
    <s v="751"/>
    <s v="0493"/>
    <x v="6"/>
    <s v="0000"/>
    <s v="000"/>
    <s v="00"/>
    <s v="5/27/2026"/>
    <n v="0"/>
    <n v="9000"/>
    <n v="-9000"/>
    <s v="correct child budgeted funds"/>
    <s v="5/27/2026"/>
    <m/>
    <s v="6779119"/>
    <s v="E008380"/>
  </r>
  <r>
    <s v="BU066542"/>
    <s v="100"/>
    <x v="12"/>
    <s v="751"/>
    <s v="0493"/>
    <x v="6"/>
    <s v="0000"/>
    <s v="000"/>
    <s v="00"/>
    <s v="5/27/2026"/>
    <n v="0"/>
    <n v="2000"/>
    <n v="-2000"/>
    <s v="correct child budgeted funds"/>
    <s v="5/27/2026"/>
    <m/>
    <s v="6779119"/>
    <s v="E008380"/>
  </r>
  <r>
    <s v="BU066542"/>
    <s v="100"/>
    <x v="12"/>
    <s v="751"/>
    <s v="0493"/>
    <x v="36"/>
    <s v="0000"/>
    <s v="000"/>
    <s v="00"/>
    <s v="5/27/2026"/>
    <n v="0"/>
    <n v="500"/>
    <n v="-500"/>
    <s v="correct child budgeted funds"/>
    <s v="5/27/2026"/>
    <m/>
    <s v="6779119"/>
    <s v="E008380"/>
  </r>
  <r>
    <s v="BU066542"/>
    <s v="100"/>
    <x v="12"/>
    <s v="751"/>
    <s v="0251"/>
    <x v="29"/>
    <s v="0000"/>
    <s v="000"/>
    <s v="00"/>
    <s v="5/27/2026"/>
    <n v="114.25"/>
    <n v="0"/>
    <n v="114.25"/>
    <s v="correct 751 budgeted funds"/>
    <s v="5/27/2026"/>
    <m/>
    <s v="6779119"/>
    <s v="E008380"/>
  </r>
  <r>
    <s v="BU066542"/>
    <s v="100"/>
    <x v="4"/>
    <s v="751"/>
    <s v="0251"/>
    <x v="6"/>
    <s v="0000"/>
    <s v="000"/>
    <s v="00"/>
    <s v="5/27/2026"/>
    <n v="0"/>
    <n v="4399.4799999999996"/>
    <n v="-4399.4799999999996"/>
    <s v="correct 751 budgeted funds"/>
    <s v="5/27/2026"/>
    <m/>
    <s v="6779119"/>
    <s v="E008380"/>
  </r>
  <r>
    <s v="BU066542"/>
    <s v="100"/>
    <x v="12"/>
    <s v="751"/>
    <s v="0493"/>
    <x v="5"/>
    <s v="0000"/>
    <s v="000"/>
    <s v="00"/>
    <s v="5/27/2026"/>
    <n v="0"/>
    <n v="109.5"/>
    <n v="-109.5"/>
    <s v="correct child budgeted funds"/>
    <s v="5/27/2026"/>
    <m/>
    <s v="6779119"/>
    <s v="E008380"/>
  </r>
  <r>
    <s v="BU066542"/>
    <s v="100"/>
    <x v="12"/>
    <s v="751"/>
    <s v="0493"/>
    <x v="35"/>
    <s v="0000"/>
    <s v="000"/>
    <s v="00"/>
    <s v="5/27/2026"/>
    <n v="100"/>
    <n v="0"/>
    <n v="100"/>
    <s v="correct child budgeted funds"/>
    <s v="5/27/2026"/>
    <m/>
    <s v="6779119"/>
    <s v="E008380"/>
  </r>
  <r>
    <s v="BU066542"/>
    <s v="100"/>
    <x v="4"/>
    <s v="751"/>
    <s v="0321"/>
    <x v="5"/>
    <s v="0000"/>
    <s v="000"/>
    <s v="00"/>
    <s v="5/27/2026"/>
    <n v="0"/>
    <n v="4230"/>
    <n v="-4230"/>
    <s v="correct 751 budgeted funds"/>
    <s v="5/27/2026"/>
    <m/>
    <s v="6779119"/>
    <s v="E008380"/>
  </r>
  <r>
    <s v="BU066542"/>
    <s v="100"/>
    <x v="4"/>
    <s v="751"/>
    <s v="0552"/>
    <x v="5"/>
    <s v="0000"/>
    <s v="000"/>
    <s v="00"/>
    <s v="5/27/2026"/>
    <n v="0"/>
    <n v="6875"/>
    <n v="-6875"/>
    <s v="correct child budgeted funds"/>
    <s v="5/27/2026"/>
    <m/>
    <s v="6779119"/>
    <s v="E008380"/>
  </r>
  <r>
    <s v="BU066542"/>
    <s v="100"/>
    <x v="4"/>
    <s v="751"/>
    <s v="0411"/>
    <x v="5"/>
    <s v="0000"/>
    <s v="000"/>
    <s v="00"/>
    <s v="5/27/2026"/>
    <n v="0"/>
    <n v="1575"/>
    <n v="-1575"/>
    <s v="correct child budgeted funds"/>
    <s v="5/27/2026"/>
    <m/>
    <s v="6779119"/>
    <s v="E008380"/>
  </r>
  <r>
    <s v="BU066542"/>
    <s v="100"/>
    <x v="4"/>
    <s v="751"/>
    <s v="0251"/>
    <x v="5"/>
    <s v="0000"/>
    <s v="000"/>
    <s v="00"/>
    <s v="5/27/2026"/>
    <n v="0"/>
    <n v="4415.17"/>
    <n v="-4415.17"/>
    <s v="correct 751 budgeted funds"/>
    <s v="5/27/2026"/>
    <m/>
    <s v="6779119"/>
    <s v="E008380"/>
  </r>
  <r>
    <s v="BU066543"/>
    <s v="100"/>
    <x v="5"/>
    <s v="390"/>
    <s v="9780"/>
    <x v="0"/>
    <s v="0000"/>
    <s v="000"/>
    <s v="00"/>
    <s v="5/27/2026"/>
    <n v="768"/>
    <n v="0"/>
    <n v="768"/>
    <s v="transfer"/>
    <s v="5/27/2026"/>
    <m/>
    <s v="6779501"/>
    <s v="BSI"/>
  </r>
  <r>
    <s v="BU066543"/>
    <s v="100"/>
    <x v="5"/>
    <s v="550"/>
    <s v="9780"/>
    <x v="0"/>
    <s v="0000"/>
    <s v="000"/>
    <s v="00"/>
    <s v="5/27/2026"/>
    <n v="0"/>
    <n v="768"/>
    <n v="-768"/>
    <s v="transfer"/>
    <s v="5/27/2026"/>
    <m/>
    <s v="6779501"/>
    <s v="BSI"/>
  </r>
  <r>
    <s v="BU066545"/>
    <s v="100"/>
    <x v="8"/>
    <s v="330"/>
    <s v="0552"/>
    <x v="5"/>
    <s v="0000"/>
    <s v="000"/>
    <s v="00"/>
    <s v="5/27/2026"/>
    <n v="0"/>
    <n v="3000"/>
    <n v="-3000"/>
    <s v="CLEAN UP"/>
    <s v="5/27/2026"/>
    <m/>
    <s v="6779749"/>
    <s v="BSI"/>
  </r>
  <r>
    <s v="BU066545"/>
    <s v="100"/>
    <x v="8"/>
    <s v="330"/>
    <s v="0552"/>
    <x v="5"/>
    <s v="0000"/>
    <s v="000"/>
    <s v="00"/>
    <s v="5/27/2026"/>
    <n v="0"/>
    <n v="800"/>
    <n v="-800"/>
    <s v="CLEAN UP"/>
    <s v="5/27/2026"/>
    <m/>
    <s v="6779749"/>
    <s v="BSI"/>
  </r>
  <r>
    <s v="BU066545"/>
    <s v="100"/>
    <x v="8"/>
    <s v="330"/>
    <s v="0552"/>
    <x v="5"/>
    <s v="0000"/>
    <s v="000"/>
    <s v="00"/>
    <s v="5/27/2026"/>
    <n v="0"/>
    <n v="1200"/>
    <n v="-1200"/>
    <s v="CLEAN UP"/>
    <s v="5/27/2026"/>
    <m/>
    <s v="6779749"/>
    <s v="BSI"/>
  </r>
  <r>
    <s v="BU066545"/>
    <s v="100"/>
    <x v="8"/>
    <s v="100"/>
    <s v="0552"/>
    <x v="5"/>
    <s v="0000"/>
    <s v="000"/>
    <s v="00"/>
    <s v="5/27/2026"/>
    <n v="3000"/>
    <n v="0"/>
    <n v="3000"/>
    <s v="CLEAN UP"/>
    <s v="5/27/2026"/>
    <m/>
    <s v="6779749"/>
    <s v="BSI"/>
  </r>
  <r>
    <s v="BU066545"/>
    <s v="100"/>
    <x v="8"/>
    <s v="350"/>
    <s v="0552"/>
    <x v="5"/>
    <s v="0000"/>
    <s v="000"/>
    <s v="00"/>
    <s v="5/27/2026"/>
    <n v="1200"/>
    <n v="0"/>
    <n v="1200"/>
    <s v="CLEAN UP"/>
    <s v="5/27/2026"/>
    <m/>
    <s v="6779749"/>
    <s v="BSI"/>
  </r>
  <r>
    <s v="BU066545"/>
    <s v="100"/>
    <x v="8"/>
    <s v="150"/>
    <s v="0552"/>
    <x v="5"/>
    <s v="0000"/>
    <s v="000"/>
    <s v="00"/>
    <s v="5/27/2026"/>
    <n v="800"/>
    <n v="0"/>
    <n v="800"/>
    <s v="CLEAN UP"/>
    <s v="5/27/2026"/>
    <m/>
    <s v="6779749"/>
    <s v="BSI"/>
  </r>
  <r>
    <s v="BU066546"/>
    <s v="100"/>
    <x v="4"/>
    <s v="510"/>
    <s v="0341"/>
    <x v="5"/>
    <s v="0000"/>
    <s v="000"/>
    <s v="00"/>
    <s v="5/27/2026"/>
    <n v="0"/>
    <n v="515.12"/>
    <n v="-515.12"/>
    <s v="Cover Negatives"/>
    <s v="5/27/2026"/>
    <m/>
    <s v="6779563"/>
    <s v="E003141"/>
  </r>
  <r>
    <s v="BU066546"/>
    <s v="100"/>
    <x v="4"/>
    <s v="200"/>
    <s v="0341"/>
    <x v="1"/>
    <s v="0000"/>
    <s v="000"/>
    <s v="00"/>
    <s v="5/27/2026"/>
    <n v="0"/>
    <n v="2369.56"/>
    <n v="-2369.56"/>
    <s v="Cover Negatives"/>
    <s v="5/27/2026"/>
    <m/>
    <s v="6779563"/>
    <s v="E003141"/>
  </r>
  <r>
    <s v="BU066546"/>
    <s v="100"/>
    <x v="4"/>
    <s v="750"/>
    <s v="0341"/>
    <x v="5"/>
    <s v="0000"/>
    <s v="000"/>
    <s v="00"/>
    <s v="5/27/2026"/>
    <n v="515.12"/>
    <n v="0"/>
    <n v="515.12"/>
    <s v="Cover Negatives"/>
    <s v="5/27/2026"/>
    <m/>
    <s v="6779563"/>
    <s v="E003141"/>
  </r>
  <r>
    <s v="BU066546"/>
    <s v="100"/>
    <x v="4"/>
    <s v="750"/>
    <s v="0341"/>
    <x v="1"/>
    <s v="0000"/>
    <s v="000"/>
    <s v="00"/>
    <s v="5/27/2026"/>
    <n v="963.73"/>
    <n v="0"/>
    <n v="963.73"/>
    <s v="Cover Negatives"/>
    <s v="5/27/2026"/>
    <m/>
    <s v="6779563"/>
    <s v="E003141"/>
  </r>
  <r>
    <s v="BU066546"/>
    <s v="100"/>
    <x v="3"/>
    <s v="150"/>
    <s v="0341"/>
    <x v="1"/>
    <s v="0000"/>
    <s v="000"/>
    <s v="00"/>
    <s v="5/27/2026"/>
    <n v="1405.83"/>
    <n v="0"/>
    <n v="1405.83"/>
    <s v="Cover Negatives"/>
    <s v="5/27/2026"/>
    <m/>
    <s v="6779563"/>
    <s v="E003141"/>
  </r>
  <r>
    <s v="BU066548"/>
    <s v="100"/>
    <x v="4"/>
    <s v="510"/>
    <s v="0411"/>
    <x v="0"/>
    <s v="0000"/>
    <s v="000"/>
    <s v="00"/>
    <s v="5/27/2026"/>
    <n v="0"/>
    <n v="552.73"/>
    <n v="-552.73"/>
    <s v="Cover negatives"/>
    <s v="5/27/2026"/>
    <m/>
    <s v="6779862"/>
    <s v="E003141"/>
  </r>
  <r>
    <s v="BU066548"/>
    <s v="100"/>
    <x v="6"/>
    <s v="460"/>
    <s v="0411"/>
    <x v="0"/>
    <s v="0000"/>
    <s v="000"/>
    <s v="00"/>
    <s v="5/27/2026"/>
    <n v="100"/>
    <n v="0"/>
    <n v="100"/>
    <s v="Cover Negatives"/>
    <s v="5/27/2026"/>
    <m/>
    <s v="6779862"/>
    <s v="E003141"/>
  </r>
  <r>
    <s v="BU066548"/>
    <s v="100"/>
    <x v="4"/>
    <s v="642"/>
    <s v="0411"/>
    <x v="0"/>
    <s v="0000"/>
    <s v="000"/>
    <s v="00"/>
    <s v="5/27/2026"/>
    <n v="544.74"/>
    <n v="0"/>
    <n v="544.74"/>
    <s v="Cover negatives"/>
    <s v="5/27/2026"/>
    <m/>
    <s v="6779862"/>
    <s v="E003141"/>
  </r>
  <r>
    <s v="BU066548"/>
    <s v="100"/>
    <x v="4"/>
    <s v="644"/>
    <s v="0411"/>
    <x v="0"/>
    <s v="0000"/>
    <s v="000"/>
    <s v="00"/>
    <s v="5/27/2026"/>
    <n v="7.99"/>
    <n v="0"/>
    <n v="7.99"/>
    <s v="Cover negatives"/>
    <s v="5/27/2026"/>
    <m/>
    <s v="6779862"/>
    <s v="E003141"/>
  </r>
  <r>
    <s v="BU066548"/>
    <s v="100"/>
    <x v="6"/>
    <s v="384"/>
    <s v="0411"/>
    <x v="0"/>
    <s v="0000"/>
    <s v="000"/>
    <s v="00"/>
    <s v="5/27/2026"/>
    <n v="434.68"/>
    <n v="0"/>
    <n v="434.68"/>
    <s v="Cover Negatives"/>
    <s v="5/27/2026"/>
    <m/>
    <s v="6779862"/>
    <s v="E003141"/>
  </r>
  <r>
    <s v="BU066548"/>
    <s v="100"/>
    <x v="6"/>
    <s v="510"/>
    <s v="0411"/>
    <x v="0"/>
    <s v="0000"/>
    <s v="000"/>
    <s v="00"/>
    <s v="5/27/2026"/>
    <n v="0"/>
    <n v="723.5"/>
    <n v="-723.5"/>
    <s v="Cover negatives"/>
    <s v="5/27/2026"/>
    <m/>
    <s v="6779862"/>
    <s v="E003141"/>
  </r>
  <r>
    <s v="BU066548"/>
    <s v="100"/>
    <x v="6"/>
    <s v="642"/>
    <s v="0411"/>
    <x v="0"/>
    <s v="0000"/>
    <s v="000"/>
    <s v="00"/>
    <s v="5/27/2026"/>
    <n v="188.82"/>
    <n v="0"/>
    <n v="188.82"/>
    <s v="Cover Negatives"/>
    <s v="5/27/2026"/>
    <m/>
    <s v="6779862"/>
    <s v="E003141"/>
  </r>
  <r>
    <s v="BU066549"/>
    <s v="100"/>
    <x v="4"/>
    <s v="510"/>
    <s v="0552"/>
    <x v="0"/>
    <s v="0000"/>
    <s v="000"/>
    <s v="00"/>
    <s v="5/27/2026"/>
    <n v="0"/>
    <n v="850"/>
    <n v="-850"/>
    <s v="swipe"/>
    <s v="5/27/2026"/>
    <m/>
    <s v="6779919"/>
    <s v="BSI"/>
  </r>
  <r>
    <s v="BU066549"/>
    <s v="100"/>
    <x v="4"/>
    <s v="642"/>
    <s v="0552"/>
    <x v="0"/>
    <s v="0000"/>
    <s v="000"/>
    <s v="00"/>
    <s v="5/27/2026"/>
    <n v="850"/>
    <n v="0"/>
    <n v="850"/>
    <s v="swipe"/>
    <s v="5/27/2026"/>
    <m/>
    <s v="6779919"/>
    <s v="BSI"/>
  </r>
  <r>
    <s v="BU066550"/>
    <s v="100"/>
    <x v="2"/>
    <s v="510"/>
    <s v="0402"/>
    <x v="0"/>
    <s v="0000"/>
    <s v="000"/>
    <s v="00"/>
    <s v="5/27/2026"/>
    <n v="0"/>
    <n v="1632"/>
    <n v="-1632"/>
    <s v="Cover Negatives"/>
    <s v="5/27/2026"/>
    <m/>
    <s v="6780032"/>
    <s v="E003141"/>
  </r>
  <r>
    <s v="BU066550"/>
    <s v="100"/>
    <x v="2"/>
    <s v="610"/>
    <s v="0402"/>
    <x v="0"/>
    <s v="0000"/>
    <s v="000"/>
    <s v="00"/>
    <s v="5/27/2026"/>
    <n v="1632"/>
    <n v="0"/>
    <n v="1632"/>
    <s v="Cover Negatives"/>
    <s v="5/27/2026"/>
    <m/>
    <s v="6780032"/>
    <s v="E003141"/>
  </r>
  <r>
    <s v="BU066551"/>
    <s v="100"/>
    <x v="6"/>
    <s v="410"/>
    <s v="0181"/>
    <x v="0"/>
    <s v="0000"/>
    <s v="000"/>
    <s v="00"/>
    <s v="5/27/2026"/>
    <n v="4519.59"/>
    <n v="0"/>
    <n v="4519.59"/>
    <s v="cover negatives"/>
    <s v="5/27/2026"/>
    <m/>
    <s v="6780093"/>
    <s v="E008380"/>
  </r>
  <r>
    <s v="BU066551"/>
    <s v="100"/>
    <x v="6"/>
    <s v="410"/>
    <s v="0511"/>
    <x v="0"/>
    <s v="0000"/>
    <s v="000"/>
    <s v="00"/>
    <s v="5/27/2026"/>
    <n v="31.89"/>
    <n v="0"/>
    <n v="31.89"/>
    <s v="cover negatives"/>
    <s v="5/27/2026"/>
    <m/>
    <s v="6780093"/>
    <s v="E008380"/>
  </r>
  <r>
    <s v="BU066551"/>
    <s v="100"/>
    <x v="6"/>
    <s v="410"/>
    <s v="0552"/>
    <x v="0"/>
    <s v="0000"/>
    <s v="000"/>
    <s v="00"/>
    <s v="5/27/2026"/>
    <n v="319.93"/>
    <n v="0"/>
    <n v="319.93"/>
    <s v="cover negatives"/>
    <s v="5/27/2026"/>
    <m/>
    <s v="6780093"/>
    <s v="E008380"/>
  </r>
  <r>
    <s v="BU066551"/>
    <s v="100"/>
    <x v="6"/>
    <s v="410"/>
    <s v="0561"/>
    <x v="0"/>
    <s v="0000"/>
    <s v="000"/>
    <s v="00"/>
    <s v="5/27/2026"/>
    <n v="0"/>
    <n v="5020.46"/>
    <n v="-5020.46"/>
    <s v="cover negatives"/>
    <s v="5/27/2026"/>
    <m/>
    <s v="6780093"/>
    <s v="E008380"/>
  </r>
  <r>
    <s v="BU066551"/>
    <s v="100"/>
    <x v="6"/>
    <s v="410"/>
    <s v="0341"/>
    <x v="0"/>
    <s v="0000"/>
    <s v="000"/>
    <s v="00"/>
    <s v="5/27/2026"/>
    <n v="366.7"/>
    <n v="0"/>
    <n v="366.7"/>
    <s v="cover negatives"/>
    <s v="5/27/2026"/>
    <m/>
    <s v="6780093"/>
    <s v="E008380"/>
  </r>
  <r>
    <s v="BU066551"/>
    <s v="100"/>
    <x v="6"/>
    <s v="410"/>
    <s v="0251"/>
    <x v="0"/>
    <s v="0000"/>
    <s v="000"/>
    <s v="00"/>
    <s v="5/27/2026"/>
    <n v="1789.67"/>
    <n v="0"/>
    <n v="1789.67"/>
    <s v="cover negatives"/>
    <s v="5/27/2026"/>
    <m/>
    <s v="6780093"/>
    <s v="E008380"/>
  </r>
  <r>
    <s v="BU066551"/>
    <s v="100"/>
    <x v="6"/>
    <s v="440"/>
    <s v="0171"/>
    <x v="0"/>
    <s v="0000"/>
    <s v="000"/>
    <s v="00"/>
    <s v="5/27/2026"/>
    <n v="0"/>
    <n v="2754.8"/>
    <n v="-2754.8"/>
    <s v="cover negatives"/>
    <s v="5/27/2026"/>
    <m/>
    <s v="6780093"/>
    <s v="E008380"/>
  </r>
  <r>
    <s v="BU066551"/>
    <s v="100"/>
    <x v="6"/>
    <s v="380"/>
    <s v="0301"/>
    <x v="0"/>
    <s v="0000"/>
    <s v="000"/>
    <s v="00"/>
    <s v="5/27/2026"/>
    <n v="0"/>
    <n v="412.55"/>
    <n v="-412.55"/>
    <s v="cover negatives"/>
    <s v="5/27/2026"/>
    <m/>
    <s v="6780093"/>
    <s v="E008380"/>
  </r>
  <r>
    <s v="BU066551"/>
    <s v="100"/>
    <x v="6"/>
    <s v="380"/>
    <s v="0562"/>
    <x v="0"/>
    <s v="0000"/>
    <s v="000"/>
    <s v="00"/>
    <s v="5/27/2026"/>
    <n v="703.62"/>
    <n v="0"/>
    <n v="703.62"/>
    <s v="cover negatives"/>
    <s v="5/27/2026"/>
    <m/>
    <s v="6780093"/>
    <s v="E008380"/>
  </r>
  <r>
    <s v="BU066551"/>
    <s v="100"/>
    <x v="6"/>
    <s v="430"/>
    <s v="0562"/>
    <x v="0"/>
    <s v="0000"/>
    <s v="000"/>
    <s v="00"/>
    <s v="5/27/2026"/>
    <n v="4792.26"/>
    <n v="0"/>
    <n v="4792.26"/>
    <s v="cover negatives"/>
    <s v="5/27/2026"/>
    <m/>
    <s v="6780093"/>
    <s v="E008380"/>
  </r>
  <r>
    <s v="BU066551"/>
    <s v="100"/>
    <x v="6"/>
    <s v="380"/>
    <s v="0493"/>
    <x v="0"/>
    <s v="0000"/>
    <s v="000"/>
    <s v="00"/>
    <s v="5/27/2026"/>
    <n v="0"/>
    <n v="4000"/>
    <n v="-4000"/>
    <s v="cover negatives"/>
    <s v="5/27/2026"/>
    <m/>
    <s v="6780093"/>
    <s v="E008380"/>
  </r>
  <r>
    <s v="BU066551"/>
    <s v="100"/>
    <x v="6"/>
    <s v="380"/>
    <s v="0331"/>
    <x v="0"/>
    <s v="0000"/>
    <s v="000"/>
    <s v="00"/>
    <s v="5/27/2026"/>
    <n v="5169.5600000000004"/>
    <n v="0"/>
    <n v="5169.5600000000004"/>
    <s v="cover negatives"/>
    <s v="5/27/2026"/>
    <m/>
    <s v="6780093"/>
    <s v="E008380"/>
  </r>
  <r>
    <s v="BU066551"/>
    <s v="100"/>
    <x v="6"/>
    <s v="440"/>
    <s v="0091"/>
    <x v="0"/>
    <s v="0000"/>
    <s v="000"/>
    <s v="00"/>
    <s v="5/27/2026"/>
    <n v="714.65"/>
    <n v="0"/>
    <n v="714.65"/>
    <s v="cover negatives"/>
    <s v="5/27/2026"/>
    <m/>
    <s v="6780093"/>
    <s v="E008380"/>
  </r>
  <r>
    <s v="BU066551"/>
    <s v="100"/>
    <x v="6"/>
    <s v="380"/>
    <s v="0091"/>
    <x v="0"/>
    <s v="0000"/>
    <s v="000"/>
    <s v="00"/>
    <s v="5/27/2026"/>
    <n v="1130.79"/>
    <n v="0"/>
    <n v="1130.79"/>
    <s v="cover negatives"/>
    <s v="5/27/2026"/>
    <m/>
    <s v="6780093"/>
    <s v="E008380"/>
  </r>
  <r>
    <s v="BU066551"/>
    <s v="100"/>
    <x v="6"/>
    <s v="380"/>
    <s v="0032"/>
    <x v="0"/>
    <s v="0000"/>
    <s v="000"/>
    <s v="00"/>
    <s v="5/27/2026"/>
    <n v="4733.2700000000004"/>
    <n v="0"/>
    <n v="4733.2700000000004"/>
    <s v="cover negatives"/>
    <s v="5/27/2026"/>
    <m/>
    <s v="6780093"/>
    <s v="E008380"/>
  </r>
  <r>
    <s v="BU066551"/>
    <s v="100"/>
    <x v="6"/>
    <s v="380"/>
    <s v="0561"/>
    <x v="0"/>
    <s v="0000"/>
    <s v="000"/>
    <s v="00"/>
    <s v="5/27/2026"/>
    <n v="1890.93"/>
    <n v="0"/>
    <n v="1890.93"/>
    <s v="cover negatives"/>
    <s v="5/27/2026"/>
    <m/>
    <s v="6780093"/>
    <s v="E008380"/>
  </r>
  <r>
    <s v="BU066551"/>
    <s v="100"/>
    <x v="6"/>
    <s v="430"/>
    <s v="0561"/>
    <x v="0"/>
    <s v="0000"/>
    <s v="000"/>
    <s v="00"/>
    <s v="5/27/2026"/>
    <n v="22602.19"/>
    <n v="0"/>
    <n v="22602.19"/>
    <s v="cover negatives"/>
    <s v="5/27/2026"/>
    <m/>
    <s v="6780093"/>
    <s v="E008380"/>
  </r>
  <r>
    <s v="BU066551"/>
    <s v="100"/>
    <x v="6"/>
    <s v="380"/>
    <s v="0492"/>
    <x v="0"/>
    <s v="0000"/>
    <s v="000"/>
    <s v="00"/>
    <s v="5/27/2026"/>
    <n v="0"/>
    <n v="20000"/>
    <n v="-20000"/>
    <s v="cover negatives"/>
    <s v="5/27/2026"/>
    <m/>
    <s v="6780093"/>
    <s v="E008380"/>
  </r>
  <r>
    <s v="BU066551"/>
    <s v="100"/>
    <x v="6"/>
    <s v="380"/>
    <s v="0171"/>
    <x v="0"/>
    <s v="0000"/>
    <s v="000"/>
    <s v="00"/>
    <s v="5/27/2026"/>
    <n v="7138.95"/>
    <n v="0"/>
    <n v="7138.95"/>
    <s v="cover negatives"/>
    <s v="5/27/2026"/>
    <m/>
    <s v="6780093"/>
    <s v="E008380"/>
  </r>
  <r>
    <s v="BU066551"/>
    <s v="100"/>
    <x v="6"/>
    <s v="410"/>
    <s v="0531"/>
    <x v="0"/>
    <s v="0000"/>
    <s v="000"/>
    <s v="00"/>
    <s v="5/27/2026"/>
    <n v="32.83"/>
    <n v="0"/>
    <n v="32.83"/>
    <s v="cover negatives"/>
    <s v="5/27/2026"/>
    <m/>
    <s v="6780093"/>
    <s v="E008380"/>
  </r>
  <r>
    <s v="BU066551"/>
    <s v="100"/>
    <x v="6"/>
    <s v="380"/>
    <s v="0021"/>
    <x v="0"/>
    <s v="0000"/>
    <s v="000"/>
    <s v="00"/>
    <s v="5/27/2026"/>
    <n v="0"/>
    <n v="6000"/>
    <n v="-6000"/>
    <s v="cover negatives"/>
    <s v="5/27/2026"/>
    <m/>
    <s v="6780093"/>
    <s v="E008380"/>
  </r>
  <r>
    <s v="BU066551"/>
    <s v="100"/>
    <x v="6"/>
    <s v="380"/>
    <s v="0552"/>
    <x v="0"/>
    <s v="0000"/>
    <s v="000"/>
    <s v="00"/>
    <s v="5/27/2026"/>
    <n v="6904.06"/>
    <n v="0"/>
    <n v="6904.06"/>
    <s v="cover negatives"/>
    <s v="5/27/2026"/>
    <m/>
    <s v="6780093"/>
    <s v="E008380"/>
  </r>
  <r>
    <s v="BU066551"/>
    <s v="100"/>
    <x v="6"/>
    <s v="430"/>
    <s v="0481"/>
    <x v="0"/>
    <s v="0000"/>
    <s v="000"/>
    <s v="00"/>
    <s v="5/27/2026"/>
    <n v="0"/>
    <n v="27394.45"/>
    <n v="-27394.45"/>
    <s v="cover negatives"/>
    <s v="5/27/2026"/>
    <m/>
    <s v="6780093"/>
    <s v="E008380"/>
  </r>
  <r>
    <s v="BU066551"/>
    <s v="100"/>
    <x v="6"/>
    <s v="380"/>
    <s v="0321"/>
    <x v="0"/>
    <s v="0000"/>
    <s v="000"/>
    <s v="00"/>
    <s v="5/27/2026"/>
    <n v="1834.26"/>
    <n v="0"/>
    <n v="1834.26"/>
    <s v="cover negatives"/>
    <s v="5/27/2026"/>
    <m/>
    <s v="6780093"/>
    <s v="E008380"/>
  </r>
  <r>
    <s v="BU066551"/>
    <s v="100"/>
    <x v="6"/>
    <s v="380"/>
    <s v="0521"/>
    <x v="0"/>
    <s v="0000"/>
    <s v="000"/>
    <s v="00"/>
    <s v="5/27/2026"/>
    <n v="907.11"/>
    <n v="0"/>
    <n v="907.11"/>
    <s v="cover negatives"/>
    <s v="5/27/2026"/>
    <m/>
    <s v="6780093"/>
    <s v="E008380"/>
  </r>
  <r>
    <s v="BU066552"/>
    <s v="100"/>
    <x v="17"/>
    <s v="750"/>
    <s v="0091"/>
    <x v="37"/>
    <s v="0000"/>
    <s v="000"/>
    <s v="00"/>
    <s v="5/27/2026"/>
    <n v="541.03"/>
    <n v="0"/>
    <n v="541.03"/>
    <s v="cover negatives"/>
    <s v="5/27/2026"/>
    <m/>
    <s v="6780121"/>
    <s v="E008380"/>
  </r>
  <r>
    <s v="BU066552"/>
    <s v="100"/>
    <x v="4"/>
    <s v="510"/>
    <s v="0091"/>
    <x v="5"/>
    <s v="0000"/>
    <s v="000"/>
    <s v="00"/>
    <s v="5/27/2026"/>
    <n v="0"/>
    <n v="247.02"/>
    <n v="-247.02"/>
    <s v="cover negatives"/>
    <s v="5/27/2026"/>
    <m/>
    <s v="6780121"/>
    <s v="E008380"/>
  </r>
  <r>
    <s v="BU066552"/>
    <s v="100"/>
    <x v="0"/>
    <s v="730"/>
    <s v="0091"/>
    <x v="5"/>
    <s v="0000"/>
    <s v="000"/>
    <s v="00"/>
    <s v="5/27/2026"/>
    <n v="0"/>
    <n v="113.95"/>
    <n v="-113.95"/>
    <s v="cover negatives"/>
    <s v="5/27/2026"/>
    <m/>
    <s v="6780121"/>
    <s v="E008380"/>
  </r>
  <r>
    <s v="BU066552"/>
    <s v="100"/>
    <x v="6"/>
    <s v="790"/>
    <s v="0091"/>
    <x v="37"/>
    <s v="0000"/>
    <s v="000"/>
    <s v="00"/>
    <s v="5/27/2026"/>
    <n v="559.85"/>
    <n v="0"/>
    <n v="559.85"/>
    <s v="cover negatives"/>
    <s v="5/27/2026"/>
    <m/>
    <s v="6780121"/>
    <s v="E008380"/>
  </r>
  <r>
    <s v="BU066552"/>
    <s v="100"/>
    <x v="4"/>
    <s v="200"/>
    <s v="0091"/>
    <x v="5"/>
    <s v="0000"/>
    <s v="000"/>
    <s v="00"/>
    <s v="5/27/2026"/>
    <n v="63.13"/>
    <n v="0"/>
    <n v="63.13"/>
    <s v="cover negatives"/>
    <s v="5/27/2026"/>
    <m/>
    <s v="6780121"/>
    <s v="E008380"/>
  </r>
  <r>
    <s v="BU066552"/>
    <s v="100"/>
    <x v="17"/>
    <s v="510"/>
    <s v="0091"/>
    <x v="37"/>
    <s v="0000"/>
    <s v="000"/>
    <s v="00"/>
    <s v="5/27/2026"/>
    <n v="0"/>
    <n v="1100.8800000000001"/>
    <n v="-1100.8800000000001"/>
    <s v="cover negatives"/>
    <s v="5/27/2026"/>
    <m/>
    <s v="6780121"/>
    <s v="E008380"/>
  </r>
  <r>
    <s v="BU066552"/>
    <s v="100"/>
    <x v="15"/>
    <s v="200"/>
    <s v="0091"/>
    <x v="3"/>
    <s v="0000"/>
    <s v="000"/>
    <s v="00"/>
    <s v="5/27/2026"/>
    <n v="5"/>
    <n v="0"/>
    <n v="5"/>
    <s v="cover negatives"/>
    <s v="5/27/2026"/>
    <m/>
    <s v="6780121"/>
    <s v="E008380"/>
  </r>
  <r>
    <s v="BU066552"/>
    <s v="100"/>
    <x v="11"/>
    <s v="200"/>
    <s v="0091"/>
    <x v="3"/>
    <s v="0000"/>
    <s v="000"/>
    <s v="00"/>
    <s v="5/27/2026"/>
    <n v="50"/>
    <n v="0"/>
    <n v="50"/>
    <s v="cover negatives"/>
    <s v="5/27/2026"/>
    <m/>
    <s v="6780121"/>
    <s v="E008380"/>
  </r>
  <r>
    <s v="BU066552"/>
    <s v="100"/>
    <x v="4"/>
    <s v="100"/>
    <s v="0091"/>
    <x v="5"/>
    <s v="0000"/>
    <s v="000"/>
    <s v="00"/>
    <s v="5/27/2026"/>
    <n v="297.83999999999997"/>
    <n v="0"/>
    <n v="297.83999999999997"/>
    <s v="cover negatives"/>
    <s v="5/27/2026"/>
    <m/>
    <s v="6780121"/>
    <s v="E008380"/>
  </r>
  <r>
    <s v="BU066552"/>
    <s v="100"/>
    <x v="1"/>
    <s v="100"/>
    <s v="0091"/>
    <x v="3"/>
    <s v="0000"/>
    <s v="000"/>
    <s v="00"/>
    <s v="5/27/2026"/>
    <n v="0"/>
    <n v="55"/>
    <n v="-55"/>
    <s v="cover negatives"/>
    <s v="5/27/2026"/>
    <m/>
    <s v="6780121"/>
    <s v="E008380"/>
  </r>
  <r>
    <s v="BU066553"/>
    <s v="100"/>
    <x v="5"/>
    <s v="510"/>
    <s v="9780"/>
    <x v="0"/>
    <s v="0000"/>
    <s v="000"/>
    <s v="00"/>
    <s v="5/28/2026"/>
    <n v="5000"/>
    <n v="0"/>
    <n v="5000"/>
    <s v="transfer"/>
    <s v="5/28/2026"/>
    <m/>
    <s v="6782054"/>
    <s v="BSI"/>
  </r>
  <r>
    <s v="BU066553"/>
    <s v="100"/>
    <x v="5"/>
    <s v="390"/>
    <s v="9780"/>
    <x v="0"/>
    <s v="0000"/>
    <s v="000"/>
    <s v="00"/>
    <s v="5/28/2026"/>
    <n v="5000"/>
    <n v="0"/>
    <n v="5000"/>
    <s v="transfer"/>
    <s v="5/28/2026"/>
    <m/>
    <s v="6782054"/>
    <s v="BSI"/>
  </r>
  <r>
    <s v="BU066553"/>
    <s v="100"/>
    <x v="5"/>
    <s v="350"/>
    <s v="9780"/>
    <x v="0"/>
    <s v="0000"/>
    <s v="000"/>
    <s v="00"/>
    <s v="5/28/2026"/>
    <n v="0"/>
    <n v="10000"/>
    <n v="-10000"/>
    <s v="transfer"/>
    <s v="5/28/2026"/>
    <m/>
    <s v="6782054"/>
    <s v="BSI"/>
  </r>
  <r>
    <s v="BU066558"/>
    <s v="100"/>
    <x v="0"/>
    <s v="510"/>
    <s v="0091"/>
    <x v="0"/>
    <s v="0000"/>
    <s v="000"/>
    <s v="00"/>
    <s v="5/28/2026"/>
    <n v="0"/>
    <n v="200"/>
    <n v="-200"/>
    <s v="Cover pcard safe combo change"/>
    <s v="5/28/2026"/>
    <m/>
    <s v="6782106"/>
    <s v="BSI"/>
  </r>
  <r>
    <s v="BU066558"/>
    <s v="100"/>
    <x v="0"/>
    <s v="390"/>
    <s v="0091"/>
    <x v="0"/>
    <s v="0000"/>
    <s v="000"/>
    <s v="00"/>
    <s v="5/28/2026"/>
    <n v="200"/>
    <n v="0"/>
    <n v="200"/>
    <s v="Cover pcard safe combo change"/>
    <s v="5/28/2026"/>
    <m/>
    <s v="6782106"/>
    <s v="BSI"/>
  </r>
  <r>
    <s v="BU066559"/>
    <s v="100"/>
    <x v="0"/>
    <s v="510"/>
    <s v="0091"/>
    <x v="0"/>
    <s v="0000"/>
    <s v="000"/>
    <s v="00"/>
    <s v="5/28/2026"/>
    <n v="0"/>
    <n v="223.75"/>
    <n v="-223.75"/>
    <s v="Cove pcard Staples"/>
    <s v="5/28/2026"/>
    <m/>
    <s v="6782120"/>
    <s v="BSI"/>
  </r>
  <r>
    <s v="BU066559"/>
    <s v="100"/>
    <x v="0"/>
    <s v="390"/>
    <s v="0091"/>
    <x v="0"/>
    <s v="0000"/>
    <s v="000"/>
    <s v="00"/>
    <s v="5/28/2026"/>
    <n v="223.75"/>
    <n v="0"/>
    <n v="223.75"/>
    <s v="Cove pcard Staples"/>
    <s v="5/28/2026"/>
    <m/>
    <s v="6782120"/>
    <s v="BSI"/>
  </r>
  <r>
    <s v="BU066560"/>
    <s v="100"/>
    <x v="2"/>
    <s v="510"/>
    <s v="0171"/>
    <x v="0"/>
    <s v="0000"/>
    <s v="000"/>
    <s v="00"/>
    <s v="5/28/2026"/>
    <n v="0"/>
    <n v="1800"/>
    <n v="-1800"/>
    <s v="PCard coverage May 2026"/>
    <s v="5/28/2026"/>
    <m/>
    <s v="6783085"/>
    <s v="BSI"/>
  </r>
  <r>
    <s v="BU066560"/>
    <s v="100"/>
    <x v="2"/>
    <s v="610"/>
    <s v="0171"/>
    <x v="0"/>
    <s v="0000"/>
    <s v="000"/>
    <s v="00"/>
    <s v="5/28/2026"/>
    <n v="1800"/>
    <n v="0"/>
    <n v="1800"/>
    <s v="PCard coverage May 2026"/>
    <s v="5/28/2026"/>
    <m/>
    <s v="6783085"/>
    <s v="BSI"/>
  </r>
  <r>
    <s v="BU066561"/>
    <s v="100"/>
    <x v="2"/>
    <s v="510"/>
    <s v="0201"/>
    <x v="0"/>
    <s v="0000"/>
    <s v="000"/>
    <s v="00"/>
    <s v="5/28/2026"/>
    <n v="0"/>
    <n v="128.81"/>
    <n v="-128.81"/>
    <s v="Cover P-Card Purchases"/>
    <s v="5/28/2026"/>
    <m/>
    <s v="6783080"/>
    <s v="BSI"/>
  </r>
  <r>
    <s v="BU066561"/>
    <s v="100"/>
    <x v="2"/>
    <s v="610"/>
    <s v="0201"/>
    <x v="0"/>
    <s v="0000"/>
    <s v="000"/>
    <s v="00"/>
    <s v="5/28/2026"/>
    <n v="128.81"/>
    <n v="0"/>
    <n v="128.81"/>
    <s v="Cover P-Card Purchases"/>
    <s v="5/28/2026"/>
    <m/>
    <s v="6783080"/>
    <s v="BSI"/>
  </r>
  <r>
    <s v="BU066563"/>
    <s v="100"/>
    <x v="0"/>
    <s v="510"/>
    <s v="0381"/>
    <x v="0"/>
    <s v="0000"/>
    <s v="000"/>
    <s v="00"/>
    <s v="5/28/2026"/>
    <n v="0"/>
    <n v="120"/>
    <n v="-120"/>
    <s v="Cover Pcard purchases"/>
    <s v="5/28/2026"/>
    <m/>
    <s v="6783081"/>
    <s v="BSI"/>
  </r>
  <r>
    <s v="BU066563"/>
    <s v="100"/>
    <x v="0"/>
    <s v="359"/>
    <s v="0381"/>
    <x v="0"/>
    <s v="0000"/>
    <s v="000"/>
    <s v="00"/>
    <s v="5/28/2026"/>
    <n v="120"/>
    <n v="0"/>
    <n v="120"/>
    <s v="Cover Pcard purchases"/>
    <s v="5/28/2026"/>
    <m/>
    <s v="6783081"/>
    <s v="BSI"/>
  </r>
  <r>
    <s v="BU066564"/>
    <s v="100"/>
    <x v="6"/>
    <s v="510"/>
    <s v="0301"/>
    <x v="0"/>
    <s v="0000"/>
    <s v="000"/>
    <s v="00"/>
    <s v="5/28/2026"/>
    <n v="0"/>
    <n v="2450.88"/>
    <n v="-2450.88"/>
    <s v="Maintenance Purchase"/>
    <s v="5/28/2026"/>
    <m/>
    <s v="6783083"/>
    <s v="BSI"/>
  </r>
  <r>
    <s v="BU066564"/>
    <s v="100"/>
    <x v="4"/>
    <s v="510"/>
    <s v="0301"/>
    <x v="0"/>
    <s v="0000"/>
    <s v="000"/>
    <s v="00"/>
    <s v="5/28/2026"/>
    <n v="0"/>
    <n v="538.83000000000004"/>
    <n v="-538.83000000000004"/>
    <s v="Classroom purchase"/>
    <s v="5/28/2026"/>
    <m/>
    <s v="6783083"/>
    <s v="BSI"/>
  </r>
  <r>
    <s v="BU066564"/>
    <s v="100"/>
    <x v="0"/>
    <s v="510"/>
    <s v="0301"/>
    <x v="0"/>
    <s v="0000"/>
    <s v="000"/>
    <s v="00"/>
    <s v="5/28/2026"/>
    <n v="0"/>
    <n v="276.99"/>
    <n v="-276.99"/>
    <s v="Pricipal Purchase"/>
    <s v="5/28/2026"/>
    <m/>
    <s v="6783083"/>
    <s v="BSI"/>
  </r>
  <r>
    <s v="BU066564"/>
    <s v="100"/>
    <x v="0"/>
    <s v="519"/>
    <s v="0301"/>
    <x v="0"/>
    <s v="0000"/>
    <s v="000"/>
    <s v="00"/>
    <s v="5/28/2026"/>
    <n v="102.89"/>
    <n v="0"/>
    <n v="102.89"/>
    <s v="Pricipal Purchase"/>
    <s v="5/28/2026"/>
    <m/>
    <s v="6783083"/>
    <s v="BSI"/>
  </r>
  <r>
    <s v="BU066564"/>
    <s v="100"/>
    <x v="7"/>
    <s v="510"/>
    <s v="0301"/>
    <x v="0"/>
    <s v="0000"/>
    <s v="000"/>
    <s v="00"/>
    <s v="5/28/2026"/>
    <n v="412.76"/>
    <n v="0"/>
    <n v="412.76"/>
    <s v="Maintenance Purchase"/>
    <s v="5/28/2026"/>
    <m/>
    <s v="6783083"/>
    <s v="BSI"/>
  </r>
  <r>
    <s v="BU066564"/>
    <s v="100"/>
    <x v="4"/>
    <s v="519"/>
    <s v="0301"/>
    <x v="0"/>
    <s v="0000"/>
    <s v="000"/>
    <s v="00"/>
    <s v="5/28/2026"/>
    <n v="538.83000000000004"/>
    <n v="0"/>
    <n v="538.83000000000004"/>
    <s v="Classroom purchase"/>
    <s v="5/28/2026"/>
    <m/>
    <s v="6783083"/>
    <s v="BSI"/>
  </r>
  <r>
    <s v="BU066564"/>
    <s v="100"/>
    <x v="0"/>
    <s v="730"/>
    <s v="0301"/>
    <x v="0"/>
    <s v="0000"/>
    <s v="000"/>
    <s v="00"/>
    <s v="5/28/2026"/>
    <n v="174.1"/>
    <n v="0"/>
    <n v="174.1"/>
    <s v="Pricipal Purchase"/>
    <s v="5/28/2026"/>
    <m/>
    <s v="6783083"/>
    <s v="BSI"/>
  </r>
  <r>
    <s v="BU066564"/>
    <s v="100"/>
    <x v="7"/>
    <s v="350"/>
    <s v="0301"/>
    <x v="0"/>
    <s v="0000"/>
    <s v="000"/>
    <s v="00"/>
    <s v="5/28/2026"/>
    <n v="1580.12"/>
    <n v="0"/>
    <n v="1580.12"/>
    <s v="Maintenance Purchase"/>
    <s v="5/28/2026"/>
    <m/>
    <s v="6783083"/>
    <s v="BSI"/>
  </r>
  <r>
    <s v="BU066564"/>
    <s v="100"/>
    <x v="6"/>
    <s v="642"/>
    <s v="0301"/>
    <x v="0"/>
    <s v="0000"/>
    <s v="000"/>
    <s v="00"/>
    <s v="5/28/2026"/>
    <n v="458"/>
    <n v="0"/>
    <n v="458"/>
    <s v="Maintenance Purchase"/>
    <s v="5/28/2026"/>
    <m/>
    <s v="6783083"/>
    <s v="BSI"/>
  </r>
  <r>
    <s v="BU066566"/>
    <s v="100"/>
    <x v="13"/>
    <s v="510"/>
    <s v="9632"/>
    <x v="23"/>
    <s v="0000"/>
    <s v="000"/>
    <s v="00"/>
    <s v="5/28/2026"/>
    <n v="1600"/>
    <n v="0"/>
    <n v="1600"/>
    <s v="To cover funds for purchasing"/>
    <s v="5/28/2026"/>
    <m/>
    <s v="6783230"/>
    <s v="BSI"/>
  </r>
  <r>
    <s v="BU066566"/>
    <s v="100"/>
    <x v="13"/>
    <s v="519"/>
    <s v="9632"/>
    <x v="23"/>
    <s v="0000"/>
    <s v="000"/>
    <s v="00"/>
    <s v="5/28/2026"/>
    <n v="0"/>
    <n v="1600"/>
    <n v="-1600"/>
    <s v="To cover funds for purchasing"/>
    <s v="5/28/2026"/>
    <m/>
    <s v="6783230"/>
    <s v="BSI"/>
  </r>
  <r>
    <s v="BU066567"/>
    <s v="100"/>
    <x v="8"/>
    <s v="510"/>
    <s v="0493"/>
    <x v="5"/>
    <s v="0000"/>
    <s v="000"/>
    <s v="00"/>
    <s v="5/28/2026"/>
    <n v="0"/>
    <n v="850"/>
    <n v="-850"/>
    <s v="Transfer for AgrowPro PO"/>
    <s v="5/28/2026"/>
    <m/>
    <s v="6783286"/>
    <s v="BSI"/>
  </r>
  <r>
    <s v="BU066567"/>
    <s v="100"/>
    <x v="14"/>
    <s v="672"/>
    <s v="0493"/>
    <x v="5"/>
    <s v="0000"/>
    <s v="000"/>
    <s v="00"/>
    <s v="5/28/2026"/>
    <n v="850"/>
    <n v="0"/>
    <n v="850"/>
    <s v="Transfer for AgrowPro PO"/>
    <s v="5/28/2026"/>
    <m/>
    <s v="6783286"/>
    <s v="BSI"/>
  </r>
  <r>
    <s v="BU066568"/>
    <s v="100"/>
    <x v="4"/>
    <s v="510"/>
    <s v="0511"/>
    <x v="0"/>
    <s v="0000"/>
    <s v="000"/>
    <s v="00"/>
    <s v="5/29/2026"/>
    <n v="0"/>
    <n v="550"/>
    <n v="-550"/>
    <s v="Konica Minolta"/>
    <s v="5/29/2026"/>
    <m/>
    <s v="6785032"/>
    <s v="BSI"/>
  </r>
  <r>
    <s v="BU066568"/>
    <s v="100"/>
    <x v="4"/>
    <s v="359"/>
    <s v="0511"/>
    <x v="0"/>
    <s v="0000"/>
    <s v="000"/>
    <s v="00"/>
    <s v="5/29/2026"/>
    <n v="1000"/>
    <n v="0"/>
    <n v="1000"/>
    <s v="Konica Minolta"/>
    <s v="5/29/2026"/>
    <m/>
    <s v="6785032"/>
    <s v="BSI"/>
  </r>
  <r>
    <s v="BU066568"/>
    <s v="100"/>
    <x v="4"/>
    <s v="519"/>
    <s v="0511"/>
    <x v="0"/>
    <s v="0000"/>
    <s v="000"/>
    <s v="00"/>
    <s v="5/29/2026"/>
    <n v="0"/>
    <n v="450"/>
    <n v="-450"/>
    <s v="Konica Minolta"/>
    <s v="5/29/2026"/>
    <m/>
    <s v="6785032"/>
    <s v="BSI"/>
  </r>
  <r>
    <s v="BU066569"/>
    <s v="100"/>
    <x v="4"/>
    <s v="510"/>
    <s v="0561"/>
    <x v="0"/>
    <s v="0000"/>
    <s v="000"/>
    <s v="00"/>
    <s v="5/28/2026"/>
    <n v="177.11"/>
    <n v="0"/>
    <n v="177.11"/>
    <s v="Cover Pcard Purchase"/>
    <s v="5/28/2026"/>
    <m/>
    <s v="6783292"/>
    <s v="BSI"/>
  </r>
  <r>
    <s v="BU066569"/>
    <s v="100"/>
    <x v="4"/>
    <s v="519"/>
    <s v="0561"/>
    <x v="0"/>
    <s v="0000"/>
    <s v="000"/>
    <s v="00"/>
    <s v="5/28/2026"/>
    <n v="0"/>
    <n v="177.11"/>
    <n v="-177.11"/>
    <s v="Cover Pcard Purchase"/>
    <s v="5/28/2026"/>
    <m/>
    <s v="6783292"/>
    <s v="BSI"/>
  </r>
  <r>
    <s v="BU066570"/>
    <s v="100"/>
    <x v="6"/>
    <s v="510"/>
    <s v="0561"/>
    <x v="0"/>
    <s v="0000"/>
    <s v="000"/>
    <s v="00"/>
    <s v="5/28/2026"/>
    <n v="0"/>
    <n v="100.55"/>
    <n v="-100.55"/>
    <s v="Cover Pcard Purchase"/>
    <s v="5/28/2026"/>
    <m/>
    <s v="6783294"/>
    <s v="BSI"/>
  </r>
  <r>
    <s v="BU066570"/>
    <s v="100"/>
    <x v="6"/>
    <s v="420"/>
    <s v="0561"/>
    <x v="0"/>
    <s v="0000"/>
    <s v="000"/>
    <s v="00"/>
    <s v="5/28/2026"/>
    <n v="68.739999999999995"/>
    <n v="0"/>
    <n v="68.739999999999995"/>
    <s v="Cover Pcard Purchase"/>
    <s v="5/28/2026"/>
    <m/>
    <s v="6783294"/>
    <s v="BSI"/>
  </r>
  <r>
    <s v="BU066570"/>
    <s v="100"/>
    <x v="6"/>
    <s v="450"/>
    <s v="0561"/>
    <x v="0"/>
    <s v="0000"/>
    <s v="000"/>
    <s v="00"/>
    <s v="5/28/2026"/>
    <n v="31.81"/>
    <n v="0"/>
    <n v="31.81"/>
    <s v="Cover Pcard Purchase"/>
    <s v="5/28/2026"/>
    <m/>
    <s v="6783294"/>
    <s v="BSI"/>
  </r>
  <r>
    <s v="BU066571"/>
    <s v="100"/>
    <x v="0"/>
    <s v="510"/>
    <s v="0561"/>
    <x v="0"/>
    <s v="0000"/>
    <s v="000"/>
    <s v="00"/>
    <s v="5/28/2026"/>
    <n v="0"/>
    <n v="50"/>
    <n v="-50"/>
    <s v="Cover Pcard Purchase"/>
    <s v="5/28/2026"/>
    <m/>
    <s v="6783293"/>
    <s v="BSI"/>
  </r>
  <r>
    <s v="BU066571"/>
    <s v="100"/>
    <x v="0"/>
    <s v="373"/>
    <s v="0561"/>
    <x v="0"/>
    <s v="0000"/>
    <s v="000"/>
    <s v="00"/>
    <s v="5/28/2026"/>
    <n v="50"/>
    <n v="0"/>
    <n v="50"/>
    <s v="Cover Pcard Purchase"/>
    <s v="5/28/2026"/>
    <m/>
    <s v="6783293"/>
    <s v="BSI"/>
  </r>
  <r>
    <s v="BU066572"/>
    <s v="100"/>
    <x v="2"/>
    <s v="510"/>
    <s v="0561"/>
    <x v="0"/>
    <s v="0000"/>
    <s v="000"/>
    <s v="00"/>
    <s v="5/28/2026"/>
    <n v="0"/>
    <n v="2524.09"/>
    <n v="-2524.09"/>
    <s v="Cover Pcard Purchase"/>
    <s v="5/28/2026"/>
    <m/>
    <s v="6783307"/>
    <s v="BSI"/>
  </r>
  <r>
    <s v="BU066572"/>
    <s v="100"/>
    <x v="2"/>
    <s v="610"/>
    <s v="0561"/>
    <x v="0"/>
    <s v="0000"/>
    <s v="000"/>
    <s v="00"/>
    <s v="5/28/2026"/>
    <n v="2524.09"/>
    <n v="0"/>
    <n v="2524.09"/>
    <s v="Cover Pcard Purchase"/>
    <s v="5/28/2026"/>
    <m/>
    <s v="6783307"/>
    <s v="BSI"/>
  </r>
  <r>
    <s v="BU066573"/>
    <s v="100"/>
    <x v="13"/>
    <s v="510"/>
    <s v="9632"/>
    <x v="23"/>
    <s v="0000"/>
    <s v="000"/>
    <s v="00"/>
    <s v="5/29/2026"/>
    <n v="240"/>
    <n v="0"/>
    <n v="240"/>
    <s v="To cover funds for purchasing"/>
    <s v="5/29/2026"/>
    <m/>
    <s v="6783761"/>
    <s v="BSI"/>
  </r>
  <r>
    <s v="BU066573"/>
    <s v="100"/>
    <x v="11"/>
    <s v="510"/>
    <s v="9632"/>
    <x v="23"/>
    <s v="0000"/>
    <s v="000"/>
    <s v="00"/>
    <s v="5/29/2026"/>
    <n v="0"/>
    <n v="240"/>
    <n v="-240"/>
    <s v="To cover funds for purchasing"/>
    <s v="5/29/2026"/>
    <m/>
    <s v="6783761"/>
    <s v="BSI"/>
  </r>
  <r>
    <s v="BU066574"/>
    <s v="100"/>
    <x v="4"/>
    <s v="510"/>
    <s v="0171"/>
    <x v="4"/>
    <s v="0000"/>
    <s v="000"/>
    <s v="00"/>
    <s v="5/29/2026"/>
    <n v="0"/>
    <n v="127"/>
    <n v="-127"/>
    <s v="SAC approved funds purchase"/>
    <s v="5/29/2026"/>
    <m/>
    <s v="6784218"/>
    <s v="BSI"/>
  </r>
  <r>
    <s v="BU066574"/>
    <s v="100"/>
    <x v="5"/>
    <s v="790"/>
    <s v="0171"/>
    <x v="4"/>
    <s v="0000"/>
    <s v="000"/>
    <s v="00"/>
    <s v="5/29/2026"/>
    <n v="127"/>
    <n v="0"/>
    <n v="127"/>
    <s v="SAC approved funds purchase"/>
    <s v="5/29/2026"/>
    <m/>
    <s v="6784218"/>
    <s v="BSI"/>
  </r>
  <r>
    <s v="BU066575"/>
    <s v="100"/>
    <x v="0"/>
    <s v="510"/>
    <s v="0571"/>
    <x v="0"/>
    <s v="0000"/>
    <s v="000"/>
    <s v="00"/>
    <s v="5/29/2026"/>
    <n v="0"/>
    <n v="103.02"/>
    <n v="-103.02"/>
    <s v="shredding May &amp; June"/>
    <s v="5/29/2026"/>
    <m/>
    <s v="6784331"/>
    <s v="BSI"/>
  </r>
  <r>
    <s v="BU066575"/>
    <s v="100"/>
    <x v="0"/>
    <s v="390"/>
    <s v="0571"/>
    <x v="0"/>
    <s v="0000"/>
    <s v="000"/>
    <s v="00"/>
    <s v="5/29/2026"/>
    <n v="103.02"/>
    <n v="0"/>
    <n v="103.02"/>
    <s v="shredding May &amp; June"/>
    <s v="5/29/2026"/>
    <m/>
    <s v="6784331"/>
    <s v="BSI"/>
  </r>
  <r>
    <s v="BU066576"/>
    <s v="100"/>
    <x v="0"/>
    <s v="510"/>
    <s v="0571"/>
    <x v="0"/>
    <s v="0000"/>
    <s v="000"/>
    <s v="00"/>
    <s v="5/29/2026"/>
    <n v="25.99"/>
    <n v="0"/>
    <n v="25.99"/>
    <s v="519 to 510"/>
    <s v="5/29/2026"/>
    <m/>
    <s v="6784330"/>
    <s v="BSI"/>
  </r>
  <r>
    <s v="BU066576"/>
    <s v="100"/>
    <x v="0"/>
    <s v="519"/>
    <s v="0571"/>
    <x v="0"/>
    <s v="0000"/>
    <s v="000"/>
    <s v="00"/>
    <s v="5/29/2026"/>
    <n v="0"/>
    <n v="25.99"/>
    <n v="-25.99"/>
    <s v="519 to 510"/>
    <s v="5/29/2026"/>
    <m/>
    <s v="6784330"/>
    <s v="BSI"/>
  </r>
  <r>
    <s v="BU066577"/>
    <s v="100"/>
    <x v="0"/>
    <s v="510"/>
    <s v="0251"/>
    <x v="5"/>
    <s v="0000"/>
    <s v="000"/>
    <s v="00"/>
    <s v="5/29/2026"/>
    <n v="0"/>
    <n v="22000"/>
    <n v="-22000"/>
    <s v="Irrigation system"/>
    <s v="5/29/2026"/>
    <m/>
    <s v="6784222"/>
    <s v="BSI"/>
  </r>
  <r>
    <s v="BU066577"/>
    <s v="100"/>
    <x v="7"/>
    <s v="390"/>
    <s v="0251"/>
    <x v="5"/>
    <s v="0000"/>
    <s v="000"/>
    <s v="00"/>
    <s v="5/29/2026"/>
    <n v="22000"/>
    <n v="0"/>
    <n v="22000"/>
    <s v="Irrigation system"/>
    <s v="5/29/2026"/>
    <m/>
    <s v="6784222"/>
    <s v="BSI"/>
  </r>
  <r>
    <s v="BU066578"/>
    <s v="100"/>
    <x v="6"/>
    <s v="384"/>
    <s v="0441"/>
    <x v="0"/>
    <s v="0000"/>
    <s v="000"/>
    <s v="00"/>
    <s v="5/29/2026"/>
    <n v="217.13"/>
    <n v="0"/>
    <n v="217.13"/>
    <s v="cover negatives"/>
    <s v="5/29/2026"/>
    <m/>
    <s v="6784840"/>
    <s v="E008380"/>
  </r>
  <r>
    <s v="BU066578"/>
    <s v="100"/>
    <x v="6"/>
    <s v="384"/>
    <s v="0391"/>
    <x v="0"/>
    <s v="0000"/>
    <s v="000"/>
    <s v="00"/>
    <s v="5/29/2026"/>
    <n v="216.92"/>
    <n v="0"/>
    <n v="216.92"/>
    <s v="cover negatives"/>
    <s v="5/29/2026"/>
    <m/>
    <s v="6784840"/>
    <s v="E008380"/>
  </r>
  <r>
    <s v="BU066578"/>
    <s v="100"/>
    <x v="6"/>
    <s v="384"/>
    <s v="0551"/>
    <x v="0"/>
    <s v="0000"/>
    <s v="000"/>
    <s v="00"/>
    <s v="5/29/2026"/>
    <n v="17570.13"/>
    <n v="0"/>
    <n v="17570.13"/>
    <s v="cover negatives"/>
    <s v="5/29/2026"/>
    <m/>
    <s v="6784840"/>
    <s v="E008380"/>
  </r>
  <r>
    <s v="BU066578"/>
    <s v="100"/>
    <x v="6"/>
    <s v="384"/>
    <s v="0511"/>
    <x v="0"/>
    <s v="0000"/>
    <s v="000"/>
    <s v="00"/>
    <s v="5/29/2026"/>
    <n v="0"/>
    <n v="16800"/>
    <n v="-16800"/>
    <s v="cover negatives"/>
    <s v="5/29/2026"/>
    <m/>
    <s v="6784840"/>
    <s v="E008380"/>
  </r>
  <r>
    <s v="BU066578"/>
    <s v="100"/>
    <x v="6"/>
    <s v="384"/>
    <s v="0021"/>
    <x v="0"/>
    <s v="0000"/>
    <s v="000"/>
    <s v="00"/>
    <s v="5/29/2026"/>
    <n v="216.49"/>
    <n v="0"/>
    <n v="216.49"/>
    <s v="cover negatives"/>
    <s v="5/29/2026"/>
    <m/>
    <s v="6784840"/>
    <s v="E008380"/>
  </r>
  <r>
    <s v="BU066578"/>
    <s v="100"/>
    <x v="6"/>
    <s v="384"/>
    <s v="0472"/>
    <x v="0"/>
    <s v="0000"/>
    <s v="000"/>
    <s v="00"/>
    <s v="5/29/2026"/>
    <n v="434.45"/>
    <n v="0"/>
    <n v="434.45"/>
    <s v="cover negatives"/>
    <s v="5/29/2026"/>
    <m/>
    <s v="6784840"/>
    <s v="E008380"/>
  </r>
  <r>
    <s v="BU066578"/>
    <s v="100"/>
    <x v="6"/>
    <s v="384"/>
    <s v="0501"/>
    <x v="0"/>
    <s v="0000"/>
    <s v="000"/>
    <s v="00"/>
    <s v="5/29/2026"/>
    <n v="216.92"/>
    <n v="0"/>
    <n v="216.92"/>
    <s v="cover negatives"/>
    <s v="5/29/2026"/>
    <m/>
    <s v="6784840"/>
    <s v="E008380"/>
  </r>
  <r>
    <s v="BU066578"/>
    <s v="100"/>
    <x v="6"/>
    <s v="384"/>
    <s v="0351"/>
    <x v="0"/>
    <s v="0000"/>
    <s v="000"/>
    <s v="00"/>
    <s v="5/29/2026"/>
    <n v="217.4"/>
    <n v="0"/>
    <n v="217.4"/>
    <s v="cover negatives"/>
    <s v="5/29/2026"/>
    <m/>
    <s v="6784840"/>
    <s v="E008380"/>
  </r>
  <r>
    <s v="BU066578"/>
    <s v="100"/>
    <x v="6"/>
    <s v="384"/>
    <s v="0531"/>
    <x v="0"/>
    <s v="0000"/>
    <s v="000"/>
    <s v="00"/>
    <s v="5/29/2026"/>
    <n v="921.45"/>
    <n v="0"/>
    <n v="921.45"/>
    <s v="cover negatives"/>
    <s v="5/29/2026"/>
    <m/>
    <s v="6784840"/>
    <s v="E008380"/>
  </r>
  <r>
    <s v="BU066578"/>
    <s v="100"/>
    <x v="6"/>
    <s v="384"/>
    <s v="0331"/>
    <x v="0"/>
    <s v="0000"/>
    <s v="000"/>
    <s v="00"/>
    <s v="5/29/2026"/>
    <n v="216.49"/>
    <n v="0"/>
    <n v="216.49"/>
    <s v="cover negatives"/>
    <s v="5/29/2026"/>
    <m/>
    <s v="6784840"/>
    <s v="E008380"/>
  </r>
  <r>
    <s v="BU066578"/>
    <s v="100"/>
    <x v="6"/>
    <s v="360"/>
    <s v="0531"/>
    <x v="0"/>
    <s v="0000"/>
    <s v="000"/>
    <s v="00"/>
    <s v="5/29/2026"/>
    <n v="0"/>
    <n v="487.32"/>
    <n v="-487.32"/>
    <s v="cover negatives"/>
    <s v="5/29/2026"/>
    <m/>
    <s v="6784840"/>
    <s v="E008380"/>
  </r>
  <r>
    <s v="BU066578"/>
    <s v="100"/>
    <x v="6"/>
    <s v="790"/>
    <s v="0552"/>
    <x v="0"/>
    <s v="0000"/>
    <s v="000"/>
    <s v="00"/>
    <s v="5/29/2026"/>
    <n v="0"/>
    <n v="199.17"/>
    <n v="-199.17"/>
    <s v="cover negatives"/>
    <s v="5/29/2026"/>
    <m/>
    <s v="6784840"/>
    <s v="E008380"/>
  </r>
  <r>
    <s v="BU066578"/>
    <s v="100"/>
    <x v="6"/>
    <s v="384"/>
    <s v="0461"/>
    <x v="0"/>
    <s v="0000"/>
    <s v="000"/>
    <s v="00"/>
    <s v="5/29/2026"/>
    <n v="700.04"/>
    <n v="0"/>
    <n v="700.04"/>
    <s v="cover negatives"/>
    <s v="5/29/2026"/>
    <m/>
    <s v="6784840"/>
    <s v="E008380"/>
  </r>
  <r>
    <s v="BU066578"/>
    <s v="100"/>
    <x v="6"/>
    <s v="510"/>
    <s v="0461"/>
    <x v="0"/>
    <s v="0000"/>
    <s v="000"/>
    <s v="00"/>
    <s v="5/29/2026"/>
    <n v="0"/>
    <n v="591.92999999999995"/>
    <n v="-591.92999999999995"/>
    <s v="cover negatives"/>
    <s v="5/29/2026"/>
    <m/>
    <s v="6784840"/>
    <s v="E008380"/>
  </r>
  <r>
    <s v="BU066578"/>
    <s v="100"/>
    <x v="6"/>
    <s v="384"/>
    <s v="0361"/>
    <x v="0"/>
    <s v="0000"/>
    <s v="000"/>
    <s v="00"/>
    <s v="5/29/2026"/>
    <n v="325.55"/>
    <n v="0"/>
    <n v="325.55"/>
    <s v="cover negatives"/>
    <s v="5/29/2026"/>
    <m/>
    <s v="6784840"/>
    <s v="E008380"/>
  </r>
  <r>
    <s v="BU066578"/>
    <s v="100"/>
    <x v="6"/>
    <s v="384"/>
    <s v="0562"/>
    <x v="0"/>
    <s v="0000"/>
    <s v="000"/>
    <s v="00"/>
    <s v="5/29/2026"/>
    <n v="325.19"/>
    <n v="0"/>
    <n v="325.19"/>
    <s v="cover negatives"/>
    <s v="5/29/2026"/>
    <m/>
    <s v="6784840"/>
    <s v="E008380"/>
  </r>
  <r>
    <s v="BU066578"/>
    <s v="100"/>
    <x v="6"/>
    <s v="384"/>
    <s v="0493"/>
    <x v="0"/>
    <s v="0000"/>
    <s v="000"/>
    <s v="00"/>
    <s v="5/29/2026"/>
    <n v="216.72"/>
    <n v="0"/>
    <n v="216.72"/>
    <s v="cover negatives"/>
    <s v="5/29/2026"/>
    <m/>
    <s v="6784840"/>
    <s v="E008380"/>
  </r>
  <r>
    <s v="BU066578"/>
    <s v="100"/>
    <x v="6"/>
    <s v="384"/>
    <s v="0402"/>
    <x v="0"/>
    <s v="0000"/>
    <s v="000"/>
    <s v="00"/>
    <s v="5/29/2026"/>
    <n v="217.05"/>
    <n v="0"/>
    <n v="217.05"/>
    <s v="cover negatives"/>
    <s v="5/29/2026"/>
    <m/>
    <s v="6784840"/>
    <s v="E008380"/>
  </r>
  <r>
    <s v="BU066578"/>
    <s v="100"/>
    <x v="6"/>
    <s v="384"/>
    <s v="0451"/>
    <x v="0"/>
    <s v="0000"/>
    <s v="000"/>
    <s v="00"/>
    <s v="5/29/2026"/>
    <n v="216.92"/>
    <n v="0"/>
    <n v="216.92"/>
    <s v="cover negatives"/>
    <s v="5/29/2026"/>
    <m/>
    <s v="6784840"/>
    <s v="E008380"/>
  </r>
  <r>
    <s v="BU066578"/>
    <s v="100"/>
    <x v="6"/>
    <s v="384"/>
    <s v="0482"/>
    <x v="0"/>
    <s v="0000"/>
    <s v="000"/>
    <s v="00"/>
    <s v="5/29/2026"/>
    <n v="108.13"/>
    <n v="0"/>
    <n v="108.13"/>
    <s v="cover negatives"/>
    <s v="5/29/2026"/>
    <m/>
    <s v="6784840"/>
    <s v="E008380"/>
  </r>
  <r>
    <s v="BU066578"/>
    <s v="100"/>
    <x v="6"/>
    <s v="384"/>
    <s v="0541"/>
    <x v="0"/>
    <s v="0000"/>
    <s v="000"/>
    <s v="00"/>
    <s v="5/29/2026"/>
    <n v="434.13"/>
    <n v="0"/>
    <n v="434.13"/>
    <s v="cover negatives"/>
    <s v="5/29/2026"/>
    <m/>
    <s v="6784840"/>
    <s v="E008380"/>
  </r>
  <r>
    <s v="BU066578"/>
    <s v="100"/>
    <x v="6"/>
    <s v="384"/>
    <s v="0201"/>
    <x v="0"/>
    <s v="0000"/>
    <s v="000"/>
    <s v="00"/>
    <s v="5/29/2026"/>
    <n v="108.13"/>
    <n v="0"/>
    <n v="108.13"/>
    <s v="cover negatives"/>
    <s v="5/29/2026"/>
    <m/>
    <s v="6784840"/>
    <s v="E008380"/>
  </r>
  <r>
    <s v="BU066578"/>
    <s v="100"/>
    <x v="6"/>
    <s v="384"/>
    <s v="0471"/>
    <x v="0"/>
    <s v="0000"/>
    <s v="000"/>
    <s v="00"/>
    <s v="5/29/2026"/>
    <n v="216.6"/>
    <n v="0"/>
    <n v="216.6"/>
    <s v="cover negatives"/>
    <s v="5/29/2026"/>
    <m/>
    <s v="6784840"/>
    <s v="E008380"/>
  </r>
  <r>
    <s v="BU066578"/>
    <s v="100"/>
    <x v="6"/>
    <s v="384"/>
    <s v="0502"/>
    <x v="0"/>
    <s v="0000"/>
    <s v="000"/>
    <s v="00"/>
    <s v="5/29/2026"/>
    <n v="511.44"/>
    <n v="0"/>
    <n v="511.44"/>
    <s v="cover negatives"/>
    <s v="5/29/2026"/>
    <m/>
    <s v="6784840"/>
    <s v="E008380"/>
  </r>
  <r>
    <s v="BU066578"/>
    <s v="100"/>
    <x v="6"/>
    <s v="384"/>
    <s v="0241"/>
    <x v="0"/>
    <s v="0000"/>
    <s v="000"/>
    <s v="00"/>
    <s v="5/29/2026"/>
    <n v="0"/>
    <n v="8147.03"/>
    <n v="-8147.03"/>
    <s v="cover negatives"/>
    <s v="5/29/2026"/>
    <m/>
    <s v="6784840"/>
    <s v="E008380"/>
  </r>
  <r>
    <s v="BU066578"/>
    <s v="100"/>
    <x v="6"/>
    <s v="384"/>
    <s v="0561"/>
    <x v="0"/>
    <s v="0000"/>
    <s v="000"/>
    <s v="00"/>
    <s v="5/29/2026"/>
    <n v="325.19"/>
    <n v="0"/>
    <n v="325.19"/>
    <s v="cover negatives"/>
    <s v="5/29/2026"/>
    <m/>
    <s v="6784840"/>
    <s v="E008380"/>
  </r>
  <r>
    <s v="BU066578"/>
    <s v="100"/>
    <x v="6"/>
    <s v="384"/>
    <s v="0571"/>
    <x v="0"/>
    <s v="0000"/>
    <s v="000"/>
    <s v="00"/>
    <s v="5/29/2026"/>
    <n v="325.19"/>
    <n v="0"/>
    <n v="325.19"/>
    <s v="cover negatives"/>
    <s v="5/29/2026"/>
    <m/>
    <s v="6784840"/>
    <s v="E008380"/>
  </r>
  <r>
    <s v="BU066578"/>
    <s v="100"/>
    <x v="6"/>
    <s v="384"/>
    <s v="0492"/>
    <x v="0"/>
    <s v="0000"/>
    <s v="000"/>
    <s v="00"/>
    <s v="5/29/2026"/>
    <n v="217.29"/>
    <n v="0"/>
    <n v="217.29"/>
    <s v="cover negatives"/>
    <s v="5/29/2026"/>
    <m/>
    <s v="6784840"/>
    <s v="E008380"/>
  </r>
  <r>
    <s v="BU066578"/>
    <s v="100"/>
    <x v="6"/>
    <s v="384"/>
    <s v="0171"/>
    <x v="0"/>
    <s v="0000"/>
    <s v="000"/>
    <s v="00"/>
    <s v="5/29/2026"/>
    <n v="216.3"/>
    <n v="0"/>
    <n v="216.3"/>
    <s v="cover negatives"/>
    <s v="5/29/2026"/>
    <m/>
    <s v="6784840"/>
    <s v="E008380"/>
  </r>
  <r>
    <s v="BU066578"/>
    <s v="100"/>
    <x v="6"/>
    <s v="384"/>
    <s v="0491"/>
    <x v="0"/>
    <s v="0000"/>
    <s v="000"/>
    <s v="00"/>
    <s v="5/29/2026"/>
    <n v="215.41"/>
    <n v="0"/>
    <n v="215.41"/>
    <s v="cover negatives"/>
    <s v="5/29/2026"/>
    <m/>
    <s v="6784840"/>
    <s v="E008380"/>
  </r>
  <r>
    <s v="BU066578"/>
    <s v="100"/>
    <x v="6"/>
    <s v="384"/>
    <s v="0181"/>
    <x v="0"/>
    <s v="0000"/>
    <s v="000"/>
    <s v="00"/>
    <s v="5/29/2026"/>
    <n v="325.99"/>
    <n v="0"/>
    <n v="325.99"/>
    <s v="cover negatives"/>
    <s v="5/29/2026"/>
    <m/>
    <s v="6784840"/>
    <s v="E008380"/>
  </r>
  <r>
    <s v="BU066578"/>
    <s v="100"/>
    <x v="6"/>
    <s v="384"/>
    <s v="0552"/>
    <x v="0"/>
    <s v="0000"/>
    <s v="000"/>
    <s v="00"/>
    <s v="5/29/2026"/>
    <n v="416.01"/>
    <n v="0"/>
    <n v="416.01"/>
    <s v="cover negatives"/>
    <s v="5/29/2026"/>
    <m/>
    <s v="6784840"/>
    <s v="E008380"/>
  </r>
  <r>
    <s v="BU066578"/>
    <s v="100"/>
    <x v="6"/>
    <s v="384"/>
    <s v="0481"/>
    <x v="0"/>
    <s v="0000"/>
    <s v="000"/>
    <s v="00"/>
    <s v="5/29/2026"/>
    <n v="217.29"/>
    <n v="0"/>
    <n v="217.29"/>
    <s v="cover negatives"/>
    <s v="5/29/2026"/>
    <m/>
    <s v="6784840"/>
    <s v="E008380"/>
  </r>
  <r>
    <s v="BU066578"/>
    <s v="100"/>
    <x v="6"/>
    <s v="384"/>
    <s v="0321"/>
    <x v="0"/>
    <s v="0000"/>
    <s v="000"/>
    <s v="00"/>
    <s v="5/29/2026"/>
    <n v="251.77"/>
    <n v="0"/>
    <n v="251.77"/>
    <s v="cover negatives"/>
    <s v="5/29/2026"/>
    <m/>
    <s v="6784840"/>
    <s v="E008380"/>
  </r>
  <r>
    <s v="BU066578"/>
    <s v="100"/>
    <x v="6"/>
    <s v="384"/>
    <s v="0521"/>
    <x v="0"/>
    <s v="0000"/>
    <s v="000"/>
    <s v="00"/>
    <s v="5/29/2026"/>
    <n v="107.73"/>
    <n v="0"/>
    <n v="107.73"/>
    <s v="cover negatives"/>
    <s v="5/29/2026"/>
    <m/>
    <s v="6784840"/>
    <s v="E008380"/>
  </r>
  <r>
    <s v="BU066579"/>
    <s v="100"/>
    <x v="5"/>
    <s v="790"/>
    <s v="0561"/>
    <x v="38"/>
    <s v="0000"/>
    <s v="000"/>
    <s v="00"/>
    <s v="5/29/2026"/>
    <n v="0"/>
    <n v="2000"/>
    <n v="-2000"/>
    <s v="Purchase Athletic Equipment"/>
    <s v="5/29/2026"/>
    <m/>
    <s v="6785015"/>
    <s v="BSI"/>
  </r>
  <r>
    <s v="BU066579"/>
    <s v="100"/>
    <x v="8"/>
    <s v="641"/>
    <s v="0561"/>
    <x v="38"/>
    <s v="0000"/>
    <s v="000"/>
    <s v="00"/>
    <s v="5/29/2026"/>
    <n v="2000"/>
    <n v="0"/>
    <n v="2000"/>
    <s v="Purchase Athletic Equipment"/>
    <s v="5/29/2026"/>
    <m/>
    <s v="6785015"/>
    <s v="BSI"/>
  </r>
  <r>
    <s v="BU066580"/>
    <s v="100"/>
    <x v="0"/>
    <s v="510"/>
    <s v="0561"/>
    <x v="5"/>
    <s v="0000"/>
    <s v="000"/>
    <s v="00"/>
    <s v="5/29/2026"/>
    <n v="0"/>
    <n v="6911.32"/>
    <n v="-6911.32"/>
    <s v="Purchase Athletic Equipment"/>
    <s v="5/29/2026"/>
    <m/>
    <s v="6785014"/>
    <s v="BSI"/>
  </r>
  <r>
    <s v="BU066580"/>
    <s v="100"/>
    <x v="8"/>
    <s v="642"/>
    <s v="0561"/>
    <x v="5"/>
    <s v="0000"/>
    <s v="000"/>
    <s v="00"/>
    <s v="5/29/2026"/>
    <n v="1711.33"/>
    <n v="0"/>
    <n v="1711.33"/>
    <s v="Purchase Athletic Equipment"/>
    <s v="5/29/2026"/>
    <m/>
    <s v="6785014"/>
    <s v="BSI"/>
  </r>
  <r>
    <s v="BU066580"/>
    <s v="100"/>
    <x v="8"/>
    <s v="641"/>
    <s v="0561"/>
    <x v="5"/>
    <s v="0000"/>
    <s v="000"/>
    <s v="00"/>
    <s v="5/29/2026"/>
    <n v="5199.99"/>
    <n v="0"/>
    <n v="5199.99"/>
    <s v="Purchase Athletic Equipment"/>
    <s v="5/29/2026"/>
    <m/>
    <s v="6785014"/>
    <s v="BSI"/>
  </r>
  <r>
    <s v="BU066581"/>
    <s v="100"/>
    <x v="6"/>
    <s v="390"/>
    <s v="0032"/>
    <x v="0"/>
    <s v="0000"/>
    <s v="000"/>
    <s v="00"/>
    <s v="5/29/2026"/>
    <n v="515"/>
    <n v="0"/>
    <n v="515"/>
    <s v="WC lift insp &amp; lawn pc"/>
    <s v="5/29/2026"/>
    <m/>
    <s v="6785071"/>
    <s v="BSI"/>
  </r>
  <r>
    <s v="BU066581"/>
    <s v="100"/>
    <x v="6"/>
    <s v="510"/>
    <s v="0032"/>
    <x v="0"/>
    <s v="0000"/>
    <s v="000"/>
    <s v="00"/>
    <s v="5/29/2026"/>
    <n v="0"/>
    <n v="515"/>
    <n v="-515"/>
    <s v="WC lift insp &amp; lawn pc"/>
    <s v="5/29/2026"/>
    <m/>
    <s v="6785071"/>
    <s v="BSI"/>
  </r>
  <r>
    <s v="BU066583"/>
    <s v="100"/>
    <x v="6"/>
    <s v="384"/>
    <s v="0161"/>
    <x v="0"/>
    <s v="0000"/>
    <s v="000"/>
    <s v="00"/>
    <s v="5/29/2026"/>
    <n v="0"/>
    <n v="324.91000000000003"/>
    <n v="-324.91000000000003"/>
    <s v="cover negatives"/>
    <s v="5/29/2026"/>
    <m/>
    <s v="6784975"/>
    <s v="E008380"/>
  </r>
  <r>
    <s v="BU066583"/>
    <s v="100"/>
    <x v="6"/>
    <s v="384"/>
    <s v="0301"/>
    <x v="0"/>
    <s v="0000"/>
    <s v="000"/>
    <s v="00"/>
    <s v="5/29/2026"/>
    <n v="107.85"/>
    <n v="0"/>
    <n v="107.85"/>
    <s v="cover negatives"/>
    <s v="5/29/2026"/>
    <m/>
    <s v="6784975"/>
    <s v="E008380"/>
  </r>
  <r>
    <s v="BU066583"/>
    <s v="100"/>
    <x v="6"/>
    <s v="384"/>
    <s v="0261"/>
    <x v="0"/>
    <s v="0000"/>
    <s v="000"/>
    <s v="00"/>
    <s v="5/29/2026"/>
    <n v="217.06"/>
    <n v="0"/>
    <n v="217.06"/>
    <s v="cover negatives"/>
    <s v="5/29/2026"/>
    <m/>
    <s v="6784975"/>
    <s v="E008380"/>
  </r>
  <r>
    <s v="BU066584"/>
    <s v="100"/>
    <x v="4"/>
    <s v="750"/>
    <s v="0471"/>
    <x v="1"/>
    <s v="0000"/>
    <s v="000"/>
    <s v="00"/>
    <s v="5/29/2026"/>
    <n v="4803.6400000000003"/>
    <n v="0"/>
    <n v="4803.6400000000003"/>
    <s v="Cover Pcard Purchases"/>
    <s v="5/29/2026"/>
    <m/>
    <s v="6785388"/>
    <s v="BSI"/>
  </r>
  <r>
    <s v="BU066584"/>
    <s v="100"/>
    <x v="11"/>
    <s v="750"/>
    <s v="0471"/>
    <x v="16"/>
    <s v="0000"/>
    <s v="000"/>
    <s v="00"/>
    <s v="5/29/2026"/>
    <n v="114.27"/>
    <n v="0"/>
    <n v="114.27"/>
    <s v="Cover Pcard Purchases"/>
    <s v="5/29/2026"/>
    <m/>
    <s v="6785388"/>
    <s v="BSI"/>
  </r>
  <r>
    <s v="BU066584"/>
    <s v="100"/>
    <x v="2"/>
    <s v="610"/>
    <s v="0471"/>
    <x v="0"/>
    <s v="0000"/>
    <s v="000"/>
    <s v="00"/>
    <s v="5/29/2026"/>
    <n v="1006.02"/>
    <n v="0"/>
    <n v="1006.02"/>
    <s v="Cover Pcard Purchases"/>
    <s v="5/29/2026"/>
    <m/>
    <s v="6785388"/>
    <s v="BSI"/>
  </r>
  <r>
    <s v="BU066584"/>
    <s v="100"/>
    <x v="12"/>
    <s v="200"/>
    <s v="0471"/>
    <x v="16"/>
    <s v="0000"/>
    <s v="000"/>
    <s v="00"/>
    <s v="5/29/2026"/>
    <n v="338.01"/>
    <n v="0"/>
    <n v="338.01"/>
    <s v="Cover Pcard Purchases"/>
    <s v="5/29/2026"/>
    <m/>
    <s v="6785388"/>
    <s v="BSI"/>
  </r>
  <r>
    <s v="BU066584"/>
    <s v="100"/>
    <x v="0"/>
    <s v="510"/>
    <s v="0471"/>
    <x v="5"/>
    <s v="0000"/>
    <s v="000"/>
    <s v="00"/>
    <s v="5/29/2026"/>
    <n v="0"/>
    <n v="2689.93"/>
    <n v="-2689.93"/>
    <s v="Cover Pcard Purchases"/>
    <s v="5/29/2026"/>
    <m/>
    <s v="6785388"/>
    <s v="BSI"/>
  </r>
  <r>
    <s v="BU066584"/>
    <s v="100"/>
    <x v="0"/>
    <s v="510"/>
    <s v="0471"/>
    <x v="5"/>
    <s v="0000"/>
    <s v="000"/>
    <s v="00"/>
    <s v="5/29/2026"/>
    <n v="0"/>
    <n v="2277.46"/>
    <n v="-2277.46"/>
    <s v="Cover Pcard Purchases"/>
    <s v="5/29/2026"/>
    <m/>
    <s v="6785388"/>
    <s v="BSI"/>
  </r>
  <r>
    <s v="BU066584"/>
    <s v="100"/>
    <x v="0"/>
    <s v="510"/>
    <s v="0471"/>
    <x v="5"/>
    <s v="0000"/>
    <s v="000"/>
    <s v="00"/>
    <s v="5/29/2026"/>
    <n v="0"/>
    <n v="551.79999999999995"/>
    <n v="-551.79999999999995"/>
    <s v="Cover Pcard Purchases"/>
    <s v="5/29/2026"/>
    <m/>
    <s v="6785388"/>
    <s v="BSI"/>
  </r>
  <r>
    <s v="BU066584"/>
    <s v="100"/>
    <x v="15"/>
    <s v="750"/>
    <s v="0471"/>
    <x v="1"/>
    <s v="0000"/>
    <s v="000"/>
    <s v="00"/>
    <s v="5/29/2026"/>
    <n v="171.41"/>
    <n v="0"/>
    <n v="171.41"/>
    <s v="Cover Pcard Purchases"/>
    <s v="5/29/2026"/>
    <m/>
    <s v="6785388"/>
    <s v="BSI"/>
  </r>
  <r>
    <s v="BU066584"/>
    <s v="100"/>
    <x v="4"/>
    <s v="510"/>
    <s v="0471"/>
    <x v="0"/>
    <s v="0000"/>
    <s v="000"/>
    <s v="00"/>
    <s v="5/29/2026"/>
    <n v="109.86"/>
    <n v="0"/>
    <n v="109.86"/>
    <s v="Cover Pcard Purchases"/>
    <s v="5/29/2026"/>
    <m/>
    <s v="6785388"/>
    <s v="BSI"/>
  </r>
  <r>
    <s v="BU066584"/>
    <s v="100"/>
    <x v="12"/>
    <s v="510"/>
    <s v="0471"/>
    <x v="16"/>
    <s v="0000"/>
    <s v="000"/>
    <s v="00"/>
    <s v="5/29/2026"/>
    <n v="0"/>
    <n v="338.01"/>
    <n v="-338.01"/>
    <s v="Cover Pcard Purchases"/>
    <s v="5/29/2026"/>
    <m/>
    <s v="6785388"/>
    <s v="BSI"/>
  </r>
  <r>
    <s v="BU066584"/>
    <s v="100"/>
    <x v="12"/>
    <s v="510"/>
    <s v="0471"/>
    <x v="16"/>
    <s v="0000"/>
    <s v="000"/>
    <s v="00"/>
    <s v="5/29/2026"/>
    <n v="0"/>
    <n v="203.82"/>
    <n v="-203.82"/>
    <s v="Cover Pcard Purchases"/>
    <s v="5/29/2026"/>
    <m/>
    <s v="6785388"/>
    <s v="BSI"/>
  </r>
  <r>
    <s v="BU066584"/>
    <s v="100"/>
    <x v="12"/>
    <s v="510"/>
    <s v="0471"/>
    <x v="16"/>
    <s v="0000"/>
    <s v="000"/>
    <s v="00"/>
    <s v="5/29/2026"/>
    <n v="0"/>
    <n v="114.27"/>
    <n v="-114.27"/>
    <s v="Cover Pcard Purchases"/>
    <s v="5/29/2026"/>
    <m/>
    <s v="6785388"/>
    <s v="BSI"/>
  </r>
  <r>
    <s v="BU066584"/>
    <s v="100"/>
    <x v="11"/>
    <s v="200"/>
    <s v="0471"/>
    <x v="16"/>
    <s v="0000"/>
    <s v="000"/>
    <s v="00"/>
    <s v="5/29/2026"/>
    <n v="203.82"/>
    <n v="0"/>
    <n v="203.82"/>
    <s v="Cover Pcard Purchases"/>
    <s v="5/29/2026"/>
    <m/>
    <s v="6785388"/>
    <s v="BSI"/>
  </r>
  <r>
    <s v="BU066584"/>
    <s v="100"/>
    <x v="6"/>
    <s v="510"/>
    <s v="0471"/>
    <x v="5"/>
    <s v="0000"/>
    <s v="000"/>
    <s v="00"/>
    <s v="5/29/2026"/>
    <n v="2689.93"/>
    <n v="0"/>
    <n v="2689.93"/>
    <s v="Cover Pcard Purchases"/>
    <s v="5/29/2026"/>
    <m/>
    <s v="6785388"/>
    <s v="BSI"/>
  </r>
  <r>
    <s v="BU066584"/>
    <s v="100"/>
    <x v="2"/>
    <s v="642"/>
    <s v="0471"/>
    <x v="0"/>
    <s v="0000"/>
    <s v="000"/>
    <s v="00"/>
    <s v="5/29/2026"/>
    <n v="161.72"/>
    <n v="0"/>
    <n v="161.72"/>
    <s v="Cover Pcard Purchases"/>
    <s v="5/29/2026"/>
    <m/>
    <s v="6785388"/>
    <s v="BSI"/>
  </r>
  <r>
    <s v="BU066584"/>
    <s v="100"/>
    <x v="0"/>
    <s v="369"/>
    <s v="0471"/>
    <x v="0"/>
    <s v="0000"/>
    <s v="000"/>
    <s v="00"/>
    <s v="5/29/2026"/>
    <n v="0"/>
    <n v="100"/>
    <n v="-100"/>
    <s v="Cover Pcard Purchases"/>
    <s v="5/29/2026"/>
    <m/>
    <s v="6785388"/>
    <s v="BSI"/>
  </r>
  <r>
    <s v="BU066584"/>
    <s v="100"/>
    <x v="0"/>
    <s v="330"/>
    <s v="0471"/>
    <x v="1"/>
    <s v="0000"/>
    <s v="000"/>
    <s v="00"/>
    <s v="5/29/2026"/>
    <n v="0"/>
    <n v="4803.6400000000003"/>
    <n v="-4803.6400000000003"/>
    <s v="Cover Pcard Purchases"/>
    <s v="5/29/2026"/>
    <m/>
    <s v="6785388"/>
    <s v="BSI"/>
  </r>
  <r>
    <s v="BU066584"/>
    <s v="100"/>
    <x v="0"/>
    <s v="330"/>
    <s v="0471"/>
    <x v="1"/>
    <s v="0000"/>
    <s v="000"/>
    <s v="00"/>
    <s v="5/29/2026"/>
    <n v="0"/>
    <n v="171.41"/>
    <n v="-171.41"/>
    <s v="Cover Pcard Purchases"/>
    <s v="5/29/2026"/>
    <m/>
    <s v="6785388"/>
    <s v="BSI"/>
  </r>
  <r>
    <s v="BU066584"/>
    <s v="100"/>
    <x v="6"/>
    <s v="100"/>
    <s v="0471"/>
    <x v="5"/>
    <s v="0000"/>
    <s v="000"/>
    <s v="00"/>
    <s v="5/29/2026"/>
    <n v="2277.46"/>
    <n v="0"/>
    <n v="2277.46"/>
    <s v="Cover Pcard Purchases"/>
    <s v="5/29/2026"/>
    <m/>
    <s v="6785388"/>
    <s v="BSI"/>
  </r>
  <r>
    <s v="BU066584"/>
    <s v="100"/>
    <x v="6"/>
    <s v="200"/>
    <s v="0471"/>
    <x v="5"/>
    <s v="0000"/>
    <s v="000"/>
    <s v="00"/>
    <s v="5/29/2026"/>
    <n v="551.79999999999995"/>
    <n v="0"/>
    <n v="551.79999999999995"/>
    <s v="Cover Pcard Purchases"/>
    <s v="5/29/2026"/>
    <m/>
    <s v="6785388"/>
    <s v="BSI"/>
  </r>
  <r>
    <s v="BU066584"/>
    <s v="100"/>
    <x v="4"/>
    <s v="519"/>
    <s v="0471"/>
    <x v="0"/>
    <s v="0000"/>
    <s v="000"/>
    <s v="00"/>
    <s v="5/29/2026"/>
    <n v="19.77"/>
    <n v="0"/>
    <n v="19.77"/>
    <s v="Cover Pcard Purchases"/>
    <s v="5/29/2026"/>
    <m/>
    <s v="6785388"/>
    <s v="BSI"/>
  </r>
  <r>
    <s v="BU066584"/>
    <s v="100"/>
    <x v="0"/>
    <s v="390"/>
    <s v="0471"/>
    <x v="0"/>
    <s v="0000"/>
    <s v="000"/>
    <s v="00"/>
    <s v="5/29/2026"/>
    <n v="100"/>
    <n v="0"/>
    <n v="100"/>
    <s v="Cover Pcard Purchases"/>
    <s v="5/29/2026"/>
    <m/>
    <s v="6785388"/>
    <s v="BSI"/>
  </r>
  <r>
    <s v="BU066584"/>
    <s v="100"/>
    <x v="4"/>
    <s v="369"/>
    <s v="0471"/>
    <x v="0"/>
    <s v="0000"/>
    <s v="000"/>
    <s v="00"/>
    <s v="5/29/2026"/>
    <n v="0"/>
    <n v="109.86"/>
    <n v="-109.86"/>
    <s v="Cover Pcard Purchases"/>
    <s v="5/29/2026"/>
    <m/>
    <s v="6785388"/>
    <s v="BSI"/>
  </r>
  <r>
    <s v="BU066584"/>
    <s v="100"/>
    <x v="4"/>
    <s v="369"/>
    <s v="0471"/>
    <x v="0"/>
    <s v="0000"/>
    <s v="000"/>
    <s v="00"/>
    <s v="5/29/2026"/>
    <n v="0"/>
    <n v="19.77"/>
    <n v="-19.77"/>
    <s v="Cover Pcard Purchases"/>
    <s v="5/29/2026"/>
    <m/>
    <s v="6785388"/>
    <s v="BSI"/>
  </r>
  <r>
    <s v="BU066584"/>
    <s v="100"/>
    <x v="2"/>
    <s v="510"/>
    <s v="0471"/>
    <x v="0"/>
    <s v="0000"/>
    <s v="000"/>
    <s v="00"/>
    <s v="5/29/2026"/>
    <n v="0"/>
    <n v="1006.02"/>
    <n v="-1006.02"/>
    <s v="Cover Pcard Purchases"/>
    <s v="5/29/2026"/>
    <m/>
    <s v="6785388"/>
    <s v="BSI"/>
  </r>
  <r>
    <s v="BU066584"/>
    <s v="100"/>
    <x v="2"/>
    <s v="510"/>
    <s v="0471"/>
    <x v="0"/>
    <s v="0000"/>
    <s v="000"/>
    <s v="00"/>
    <s v="5/29/2026"/>
    <n v="0"/>
    <n v="161.72"/>
    <n v="-161.72"/>
    <s v="Cover Pcard Purchases"/>
    <s v="5/29/2026"/>
    <m/>
    <s v="6785388"/>
    <s v="BSI"/>
  </r>
  <r>
    <s v="BU066585"/>
    <s v="100"/>
    <x v="15"/>
    <s v="750"/>
    <s v="0482"/>
    <x v="5"/>
    <s v="0000"/>
    <s v="000"/>
    <s v="00"/>
    <s v="5/29/2026"/>
    <n v="571.36"/>
    <n v="0"/>
    <n v="571.36"/>
    <s v="cover negatives"/>
    <s v="5/29/2026"/>
    <m/>
    <s v="6785337"/>
    <s v="E008380"/>
  </r>
  <r>
    <s v="BU066585"/>
    <s v="100"/>
    <x v="4"/>
    <s v="510"/>
    <s v="0482"/>
    <x v="18"/>
    <s v="0000"/>
    <s v="000"/>
    <s v="00"/>
    <s v="5/29/2026"/>
    <n v="0"/>
    <n v="5.21"/>
    <n v="-5.21"/>
    <s v="cover negatives"/>
    <s v="5/29/2026"/>
    <m/>
    <s v="6785337"/>
    <s v="E008380"/>
  </r>
  <r>
    <s v="BU066585"/>
    <s v="100"/>
    <x v="4"/>
    <s v="510"/>
    <s v="0482"/>
    <x v="5"/>
    <s v="0000"/>
    <s v="000"/>
    <s v="00"/>
    <s v="5/29/2026"/>
    <n v="0"/>
    <n v="571.36"/>
    <n v="-571.36"/>
    <s v="cover negatives"/>
    <s v="5/29/2026"/>
    <m/>
    <s v="6785337"/>
    <s v="E008380"/>
  </r>
  <r>
    <s v="BU066585"/>
    <s v="100"/>
    <x v="8"/>
    <s v="510"/>
    <s v="0482"/>
    <x v="18"/>
    <s v="0000"/>
    <s v="000"/>
    <s v="00"/>
    <s v="5/29/2026"/>
    <n v="5.99"/>
    <n v="0"/>
    <n v="5.99"/>
    <s v="cover negatives"/>
    <s v="5/29/2026"/>
    <m/>
    <s v="6785337"/>
    <s v="E008380"/>
  </r>
  <r>
    <s v="BU066585"/>
    <s v="100"/>
    <x v="4"/>
    <s v="642"/>
    <s v="0482"/>
    <x v="1"/>
    <s v="0000"/>
    <s v="000"/>
    <s v="00"/>
    <s v="5/29/2026"/>
    <n v="0"/>
    <n v="601.29999999999995"/>
    <n v="-601.29999999999995"/>
    <s v="cover negatives"/>
    <s v="5/29/2026"/>
    <m/>
    <s v="6785337"/>
    <s v="E008380"/>
  </r>
  <r>
    <s v="BU066585"/>
    <s v="100"/>
    <x v="4"/>
    <s v="200"/>
    <s v="0482"/>
    <x v="18"/>
    <s v="0000"/>
    <s v="000"/>
    <s v="00"/>
    <s v="5/29/2026"/>
    <n v="0"/>
    <n v="0.78"/>
    <n v="-0.78"/>
    <s v="cover negatives"/>
    <s v="5/29/2026"/>
    <m/>
    <s v="6785337"/>
    <s v="E008380"/>
  </r>
  <r>
    <s v="BU066585"/>
    <s v="100"/>
    <x v="6"/>
    <s v="100"/>
    <s v="0482"/>
    <x v="5"/>
    <s v="0000"/>
    <s v="000"/>
    <s v="00"/>
    <s v="5/29/2026"/>
    <n v="0"/>
    <n v="150"/>
    <n v="-150"/>
    <s v="cover negatives"/>
    <s v="5/29/2026"/>
    <m/>
    <s v="6785337"/>
    <s v="E008380"/>
  </r>
  <r>
    <s v="BU066585"/>
    <s v="100"/>
    <x v="6"/>
    <s v="200"/>
    <s v="0482"/>
    <x v="5"/>
    <s v="0000"/>
    <s v="000"/>
    <s v="00"/>
    <s v="5/29/2026"/>
    <n v="150"/>
    <n v="0"/>
    <n v="150"/>
    <s v="cover negatives"/>
    <s v="5/29/2026"/>
    <m/>
    <s v="6785337"/>
    <s v="E008380"/>
  </r>
  <r>
    <s v="BU066585"/>
    <s v="100"/>
    <x v="4"/>
    <s v="750"/>
    <s v="0482"/>
    <x v="1"/>
    <s v="0000"/>
    <s v="000"/>
    <s v="00"/>
    <s v="5/29/2026"/>
    <n v="601.29999999999995"/>
    <n v="0"/>
    <n v="601.29999999999995"/>
    <s v="cover negatives"/>
    <s v="5/29/2026"/>
    <m/>
    <s v="6785337"/>
    <s v="E008380"/>
  </r>
  <r>
    <s v="BU066589"/>
    <s v="100"/>
    <x v="11"/>
    <s v="100"/>
    <s v="9730"/>
    <x v="23"/>
    <s v="0000"/>
    <s v="000"/>
    <s v="00"/>
    <s v="5/29/2026"/>
    <n v="0"/>
    <n v="3000"/>
    <n v="-3000"/>
    <s v="To purchase laptops"/>
    <s v="5/29/2026"/>
    <m/>
    <s v="6785390"/>
    <s v="BSI"/>
  </r>
  <r>
    <s v="BU066589"/>
    <s v="100"/>
    <x v="16"/>
    <s v="643"/>
    <s v="9730"/>
    <x v="23"/>
    <s v="0000"/>
    <s v="000"/>
    <s v="00"/>
    <s v="5/29/2026"/>
    <n v="3000"/>
    <n v="0"/>
    <n v="3000"/>
    <s v="To purchase laptops"/>
    <s v="5/29/2026"/>
    <m/>
    <s v="6785390"/>
    <s v="BSI"/>
  </r>
  <r>
    <s v="BU066593"/>
    <s v="100"/>
    <x v="4"/>
    <s v="390"/>
    <s v="0171"/>
    <x v="3"/>
    <s v="0000"/>
    <s v="000"/>
    <s v="00"/>
    <s v="5/29/2026"/>
    <n v="468"/>
    <n v="0"/>
    <n v="468"/>
    <s v="cover negatives"/>
    <s v="5/29/2026"/>
    <m/>
    <s v="6786592"/>
    <s v="E008380"/>
  </r>
  <r>
    <s v="BU066593"/>
    <s v="100"/>
    <x v="4"/>
    <s v="100"/>
    <s v="0181"/>
    <x v="3"/>
    <s v="0000"/>
    <s v="000"/>
    <s v="00"/>
    <s v="5/29/2026"/>
    <n v="0"/>
    <n v="314.25"/>
    <n v="-314.25"/>
    <s v="cover negatives"/>
    <s v="5/29/2026"/>
    <m/>
    <s v="6786592"/>
    <s v="E008380"/>
  </r>
  <r>
    <s v="BU066593"/>
    <s v="100"/>
    <x v="3"/>
    <s v="750"/>
    <s v="0451"/>
    <x v="14"/>
    <s v="0000"/>
    <s v="000"/>
    <s v="00"/>
    <s v="5/29/2026"/>
    <n v="142.88"/>
    <n v="0"/>
    <n v="142.88"/>
    <s v="cover negatives"/>
    <s v="5/29/2026"/>
    <m/>
    <s v="6786592"/>
    <s v="E008380"/>
  </r>
  <r>
    <s v="BU066593"/>
    <s v="100"/>
    <x v="15"/>
    <s v="200"/>
    <s v="0171"/>
    <x v="3"/>
    <s v="0000"/>
    <s v="000"/>
    <s v="00"/>
    <s v="5/29/2026"/>
    <n v="0"/>
    <n v="2300"/>
    <n v="-2300"/>
    <s v="cover negatives"/>
    <s v="5/29/2026"/>
    <m/>
    <s v="6786592"/>
    <s v="E008380"/>
  </r>
  <r>
    <s v="BU066593"/>
    <s v="100"/>
    <x v="15"/>
    <s v="200"/>
    <s v="0502"/>
    <x v="5"/>
    <s v="0000"/>
    <s v="000"/>
    <s v="00"/>
    <s v="5/29/2026"/>
    <n v="6.87"/>
    <n v="0"/>
    <n v="6.87"/>
    <s v="cover negatives"/>
    <s v="5/29/2026"/>
    <m/>
    <s v="6786592"/>
    <s v="E008380"/>
  </r>
  <r>
    <s v="BU066593"/>
    <s v="100"/>
    <x v="15"/>
    <s v="750"/>
    <s v="0171"/>
    <x v="3"/>
    <s v="0000"/>
    <s v="000"/>
    <s v="00"/>
    <s v="5/29/2026"/>
    <n v="142.84"/>
    <n v="0"/>
    <n v="142.84"/>
    <s v="cover negatives"/>
    <s v="5/29/2026"/>
    <m/>
    <s v="6786592"/>
    <s v="E008380"/>
  </r>
  <r>
    <s v="BU066593"/>
    <s v="100"/>
    <x v="4"/>
    <s v="750"/>
    <s v="0561"/>
    <x v="5"/>
    <s v="0000"/>
    <s v="000"/>
    <s v="00"/>
    <s v="5/29/2026"/>
    <n v="36.979999999999997"/>
    <n v="0"/>
    <n v="36.979999999999997"/>
    <s v="cover negatives"/>
    <s v="5/29/2026"/>
    <m/>
    <s v="6786592"/>
    <s v="E008380"/>
  </r>
  <r>
    <s v="BU066593"/>
    <s v="100"/>
    <x v="3"/>
    <s v="750"/>
    <s v="0451"/>
    <x v="1"/>
    <s v="0000"/>
    <s v="000"/>
    <s v="00"/>
    <s v="5/29/2026"/>
    <n v="123.83"/>
    <n v="0"/>
    <n v="123.83"/>
    <s v="cover negatives"/>
    <s v="5/29/2026"/>
    <m/>
    <s v="6786592"/>
    <s v="E008380"/>
  </r>
  <r>
    <s v="BU066593"/>
    <s v="100"/>
    <x v="14"/>
    <s v="672"/>
    <s v="0181"/>
    <x v="5"/>
    <s v="0000"/>
    <s v="000"/>
    <s v="00"/>
    <s v="5/29/2026"/>
    <n v="0"/>
    <n v="150"/>
    <n v="-150"/>
    <s v="cover negatives"/>
    <s v="5/29/2026"/>
    <m/>
    <s v="6786592"/>
    <s v="E008380"/>
  </r>
  <r>
    <s v="BU066593"/>
    <s v="100"/>
    <x v="4"/>
    <s v="750"/>
    <s v="0321"/>
    <x v="5"/>
    <s v="0000"/>
    <s v="000"/>
    <s v="00"/>
    <s v="5/29/2026"/>
    <n v="0"/>
    <n v="71.36"/>
    <n v="-71.36"/>
    <s v="cover negatives"/>
    <s v="5/29/2026"/>
    <m/>
    <s v="6786592"/>
    <s v="E008380"/>
  </r>
  <r>
    <s v="BU066593"/>
    <s v="100"/>
    <x v="4"/>
    <s v="750"/>
    <s v="0301"/>
    <x v="6"/>
    <s v="0000"/>
    <s v="000"/>
    <s v="00"/>
    <s v="5/29/2026"/>
    <n v="328.53"/>
    <n v="0"/>
    <n v="328.53"/>
    <s v="cover negatives"/>
    <s v="5/29/2026"/>
    <m/>
    <s v="6786592"/>
    <s v="E008380"/>
  </r>
  <r>
    <s v="BU066593"/>
    <s v="100"/>
    <x v="8"/>
    <s v="150"/>
    <s v="0552"/>
    <x v="5"/>
    <s v="0000"/>
    <s v="000"/>
    <s v="00"/>
    <s v="5/29/2026"/>
    <n v="68.53"/>
    <n v="0"/>
    <n v="68.53"/>
    <s v="cover negatives"/>
    <s v="5/29/2026"/>
    <m/>
    <s v="6786592"/>
    <s v="E008380"/>
  </r>
  <r>
    <s v="BU066593"/>
    <s v="100"/>
    <x v="4"/>
    <s v="750"/>
    <s v="0161"/>
    <x v="5"/>
    <s v="0000"/>
    <s v="000"/>
    <s v="00"/>
    <s v="5/29/2026"/>
    <n v="1142.72"/>
    <n v="0"/>
    <n v="1142.72"/>
    <s v="cover negatives"/>
    <s v="5/29/2026"/>
    <m/>
    <s v="6786592"/>
    <s v="E008380"/>
  </r>
  <r>
    <s v="BU066593"/>
    <s v="100"/>
    <x v="4"/>
    <s v="750"/>
    <s v="0552"/>
    <x v="6"/>
    <s v="0000"/>
    <s v="000"/>
    <s v="00"/>
    <s v="5/29/2026"/>
    <n v="2523.54"/>
    <n v="0"/>
    <n v="2523.54"/>
    <s v="cover negatives"/>
    <s v="5/29/2026"/>
    <m/>
    <s v="6786592"/>
    <s v="E008380"/>
  </r>
  <r>
    <s v="BU066593"/>
    <s v="100"/>
    <x v="2"/>
    <s v="610"/>
    <s v="0461"/>
    <x v="0"/>
    <s v="0000"/>
    <s v="000"/>
    <s v="00"/>
    <s v="5/29/2026"/>
    <n v="0"/>
    <n v="31.34"/>
    <n v="-31.34"/>
    <s v="cover negatives"/>
    <s v="5/29/2026"/>
    <m/>
    <s v="6786592"/>
    <s v="E008380"/>
  </r>
  <r>
    <s v="BU066593"/>
    <s v="100"/>
    <x v="11"/>
    <s v="750"/>
    <s v="0502"/>
    <x v="16"/>
    <s v="0000"/>
    <s v="000"/>
    <s v="00"/>
    <s v="5/29/2026"/>
    <n v="107.13"/>
    <n v="0"/>
    <n v="107.13"/>
    <s v="cover negatives"/>
    <s v="5/29/2026"/>
    <m/>
    <s v="6786592"/>
    <s v="E008380"/>
  </r>
  <r>
    <s v="BU066593"/>
    <s v="100"/>
    <x v="4"/>
    <s v="750"/>
    <s v="0171"/>
    <x v="3"/>
    <s v="0000"/>
    <s v="000"/>
    <s v="00"/>
    <s v="5/29/2026"/>
    <n v="428.52"/>
    <n v="0"/>
    <n v="428.52"/>
    <s v="cover negatives"/>
    <s v="5/29/2026"/>
    <m/>
    <s v="6786592"/>
    <s v="E008380"/>
  </r>
  <r>
    <s v="BU066593"/>
    <s v="100"/>
    <x v="4"/>
    <s v="750"/>
    <s v="0181"/>
    <x v="3"/>
    <s v="0000"/>
    <s v="000"/>
    <s v="00"/>
    <s v="5/29/2026"/>
    <n v="314.25"/>
    <n v="0"/>
    <n v="314.25"/>
    <s v="cover negatives"/>
    <s v="5/29/2026"/>
    <m/>
    <s v="6786592"/>
    <s v="E008380"/>
  </r>
  <r>
    <s v="BU066593"/>
    <s v="100"/>
    <x v="11"/>
    <s v="750"/>
    <s v="0502"/>
    <x v="2"/>
    <s v="0000"/>
    <s v="000"/>
    <s v="00"/>
    <s v="5/29/2026"/>
    <n v="239.31"/>
    <n v="0"/>
    <n v="239.31"/>
    <s v="cover negatives"/>
    <s v="5/29/2026"/>
    <m/>
    <s v="6786592"/>
    <s v="E008380"/>
  </r>
  <r>
    <s v="BU066593"/>
    <s v="100"/>
    <x v="4"/>
    <s v="750"/>
    <s v="0451"/>
    <x v="5"/>
    <s v="0000"/>
    <s v="000"/>
    <s v="00"/>
    <s v="5/29/2026"/>
    <n v="499.95"/>
    <n v="0"/>
    <n v="499.95"/>
    <s v="cover negatives"/>
    <s v="5/29/2026"/>
    <m/>
    <s v="6786592"/>
    <s v="E008380"/>
  </r>
  <r>
    <s v="BU066593"/>
    <s v="100"/>
    <x v="2"/>
    <s v="610"/>
    <s v="0451"/>
    <x v="5"/>
    <s v="0000"/>
    <s v="000"/>
    <s v="00"/>
    <s v="5/29/2026"/>
    <n v="651.69000000000005"/>
    <n v="0"/>
    <n v="651.69000000000005"/>
    <s v="cover negatives"/>
    <s v="5/29/2026"/>
    <m/>
    <s v="6786592"/>
    <s v="E008380"/>
  </r>
  <r>
    <s v="BU066593"/>
    <s v="100"/>
    <x v="5"/>
    <s v="790"/>
    <s v="0171"/>
    <x v="3"/>
    <s v="0000"/>
    <s v="000"/>
    <s v="00"/>
    <s v="5/29/2026"/>
    <n v="280.13"/>
    <n v="0"/>
    <n v="280.13"/>
    <s v="cover negatives"/>
    <s v="5/29/2026"/>
    <m/>
    <s v="6786592"/>
    <s v="E008380"/>
  </r>
  <r>
    <s v="BU066593"/>
    <s v="100"/>
    <x v="17"/>
    <s v="510"/>
    <s v="0451"/>
    <x v="37"/>
    <s v="0000"/>
    <s v="000"/>
    <s v="00"/>
    <s v="5/29/2026"/>
    <n v="0"/>
    <n v="534.94000000000005"/>
    <n v="-534.94000000000005"/>
    <s v="cover negatives"/>
    <s v="5/29/2026"/>
    <m/>
    <s v="6786592"/>
    <s v="E008380"/>
  </r>
  <r>
    <s v="BU066593"/>
    <s v="100"/>
    <x v="8"/>
    <s v="642"/>
    <s v="0552"/>
    <x v="5"/>
    <s v="0000"/>
    <s v="000"/>
    <s v="00"/>
    <s v="5/29/2026"/>
    <n v="0.1"/>
    <n v="0"/>
    <n v="0.1"/>
    <s v="cover negatives"/>
    <s v="5/29/2026"/>
    <m/>
    <s v="6786592"/>
    <s v="E008380"/>
  </r>
  <r>
    <s v="BU066593"/>
    <s v="100"/>
    <x v="7"/>
    <s v="350"/>
    <s v="0561"/>
    <x v="0"/>
    <s v="0000"/>
    <s v="000"/>
    <s v="00"/>
    <s v="5/29/2026"/>
    <n v="846.95"/>
    <n v="0"/>
    <n v="846.95"/>
    <s v="cover negatives"/>
    <s v="5/29/2026"/>
    <m/>
    <s v="6786592"/>
    <s v="E008380"/>
  </r>
  <r>
    <s v="BU066593"/>
    <s v="100"/>
    <x v="7"/>
    <s v="350"/>
    <s v="0033"/>
    <x v="0"/>
    <s v="0000"/>
    <s v="000"/>
    <s v="00"/>
    <s v="5/29/2026"/>
    <n v="280"/>
    <n v="0"/>
    <n v="280"/>
    <s v="cover negatives"/>
    <s v="5/29/2026"/>
    <m/>
    <s v="6786592"/>
    <s v="E008380"/>
  </r>
  <r>
    <s v="BU066593"/>
    <s v="100"/>
    <x v="4"/>
    <s v="750"/>
    <s v="0451"/>
    <x v="14"/>
    <s v="0000"/>
    <s v="000"/>
    <s v="00"/>
    <s v="5/29/2026"/>
    <n v="609.53"/>
    <n v="0"/>
    <n v="609.53"/>
    <s v="cover negatives"/>
    <s v="5/29/2026"/>
    <m/>
    <s v="6786592"/>
    <s v="E008380"/>
  </r>
  <r>
    <s v="BU066593"/>
    <s v="100"/>
    <x v="12"/>
    <s v="350"/>
    <s v="0502"/>
    <x v="16"/>
    <s v="0000"/>
    <s v="000"/>
    <s v="00"/>
    <s v="5/29/2026"/>
    <n v="0"/>
    <n v="592.13"/>
    <n v="-592.13"/>
    <s v="cover negatives"/>
    <s v="5/29/2026"/>
    <m/>
    <s v="6786592"/>
    <s v="E008380"/>
  </r>
  <r>
    <s v="BU066593"/>
    <s v="100"/>
    <x v="0"/>
    <s v="390"/>
    <s v="0461"/>
    <x v="0"/>
    <s v="0000"/>
    <s v="000"/>
    <s v="00"/>
    <s v="5/29/2026"/>
    <n v="33.979999999999997"/>
    <n v="0"/>
    <n v="33.979999999999997"/>
    <s v="cover negatives"/>
    <s v="5/29/2026"/>
    <m/>
    <s v="6786592"/>
    <s v="E008380"/>
  </r>
  <r>
    <s v="BU066593"/>
    <s v="100"/>
    <x v="6"/>
    <s v="390"/>
    <s v="0461"/>
    <x v="0"/>
    <s v="0000"/>
    <s v="000"/>
    <s v="00"/>
    <s v="5/29/2026"/>
    <n v="338.9"/>
    <n v="0"/>
    <n v="338.9"/>
    <s v="cover negatives"/>
    <s v="5/29/2026"/>
    <m/>
    <s v="6786592"/>
    <s v="E008380"/>
  </r>
  <r>
    <s v="BU066593"/>
    <s v="100"/>
    <x v="3"/>
    <s v="510"/>
    <s v="0451"/>
    <x v="14"/>
    <s v="0000"/>
    <s v="000"/>
    <s v="00"/>
    <s v="5/29/2026"/>
    <n v="0"/>
    <n v="142.88"/>
    <n v="-142.88"/>
    <s v="cover negatives"/>
    <s v="5/29/2026"/>
    <m/>
    <s v="6786592"/>
    <s v="E008380"/>
  </r>
  <r>
    <s v="BU066593"/>
    <s v="100"/>
    <x v="4"/>
    <s v="642"/>
    <s v="0171"/>
    <x v="3"/>
    <s v="0000"/>
    <s v="000"/>
    <s v="00"/>
    <s v="5/29/2026"/>
    <n v="129.59"/>
    <n v="0"/>
    <n v="129.59"/>
    <s v="cover negatives"/>
    <s v="5/29/2026"/>
    <m/>
    <s v="6786592"/>
    <s v="E008380"/>
  </r>
  <r>
    <s v="BU066593"/>
    <s v="100"/>
    <x v="3"/>
    <s v="510"/>
    <s v="0451"/>
    <x v="1"/>
    <s v="0000"/>
    <s v="000"/>
    <s v="00"/>
    <s v="5/29/2026"/>
    <n v="0"/>
    <n v="123.83"/>
    <n v="-123.83"/>
    <s v="cover negatives"/>
    <s v="5/29/2026"/>
    <m/>
    <s v="6786592"/>
    <s v="E008380"/>
  </r>
  <r>
    <s v="BU066593"/>
    <s v="100"/>
    <x v="0"/>
    <s v="519"/>
    <s v="0161"/>
    <x v="0"/>
    <s v="0000"/>
    <s v="000"/>
    <s v="00"/>
    <s v="5/29/2026"/>
    <n v="0"/>
    <n v="0.01"/>
    <n v="-0.01"/>
    <s v="cover negatives"/>
    <s v="5/29/2026"/>
    <m/>
    <s v="6786592"/>
    <s v="E008380"/>
  </r>
  <r>
    <s v="BU066593"/>
    <s v="100"/>
    <x v="8"/>
    <s v="200"/>
    <s v="0552"/>
    <x v="5"/>
    <s v="0000"/>
    <s v="000"/>
    <s v="00"/>
    <s v="5/29/2026"/>
    <n v="150.15"/>
    <n v="0"/>
    <n v="150.15"/>
    <s v="cover negatives"/>
    <s v="5/29/2026"/>
    <m/>
    <s v="6786592"/>
    <s v="E008380"/>
  </r>
  <r>
    <s v="BU066593"/>
    <s v="100"/>
    <x v="7"/>
    <s v="390"/>
    <s v="0561"/>
    <x v="0"/>
    <s v="0000"/>
    <s v="000"/>
    <s v="00"/>
    <s v="5/29/2026"/>
    <n v="0"/>
    <n v="846.95"/>
    <n v="-846.95"/>
    <s v="cover negatives"/>
    <s v="5/29/2026"/>
    <m/>
    <s v="6786592"/>
    <s v="E008380"/>
  </r>
  <r>
    <s v="BU066593"/>
    <s v="100"/>
    <x v="0"/>
    <s v="350"/>
    <s v="0461"/>
    <x v="0"/>
    <s v="0000"/>
    <s v="000"/>
    <s v="00"/>
    <s v="5/29/2026"/>
    <n v="0"/>
    <n v="33.04"/>
    <n v="-33.04"/>
    <s v="cover negatives"/>
    <s v="5/29/2026"/>
    <m/>
    <s v="6786592"/>
    <s v="E008380"/>
  </r>
  <r>
    <s v="BU066593"/>
    <s v="100"/>
    <x v="7"/>
    <s v="510"/>
    <s v="0033"/>
    <x v="0"/>
    <s v="0000"/>
    <s v="000"/>
    <s v="00"/>
    <s v="5/29/2026"/>
    <n v="0"/>
    <n v="280"/>
    <n v="-280"/>
    <s v="cover negatives"/>
    <s v="5/29/2026"/>
    <m/>
    <s v="6786592"/>
    <s v="E008380"/>
  </r>
  <r>
    <s v="BU066593"/>
    <s v="100"/>
    <x v="0"/>
    <s v="390"/>
    <s v="0161"/>
    <x v="0"/>
    <s v="0000"/>
    <s v="000"/>
    <s v="00"/>
    <s v="5/29/2026"/>
    <n v="45"/>
    <n v="0"/>
    <n v="45"/>
    <s v="cover negatives"/>
    <s v="5/29/2026"/>
    <m/>
    <s v="6786592"/>
    <s v="E008380"/>
  </r>
  <r>
    <s v="BU066593"/>
    <s v="100"/>
    <x v="4"/>
    <s v="510"/>
    <s v="0451"/>
    <x v="5"/>
    <s v="0000"/>
    <s v="000"/>
    <s v="00"/>
    <s v="5/29/2026"/>
    <n v="0"/>
    <n v="919.72"/>
    <n v="-919.72"/>
    <s v="cover negatives"/>
    <s v="5/29/2026"/>
    <m/>
    <s v="6786592"/>
    <s v="E008380"/>
  </r>
  <r>
    <s v="BU066593"/>
    <s v="100"/>
    <x v="4"/>
    <s v="510"/>
    <s v="0161"/>
    <x v="5"/>
    <s v="0000"/>
    <s v="000"/>
    <s v="00"/>
    <s v="5/29/2026"/>
    <n v="0"/>
    <n v="1714.08"/>
    <n v="-1714.08"/>
    <s v="cover negatives"/>
    <s v="5/29/2026"/>
    <m/>
    <s v="6786592"/>
    <s v="E008380"/>
  </r>
  <r>
    <s v="BU066593"/>
    <s v="100"/>
    <x v="4"/>
    <s v="510"/>
    <s v="0552"/>
    <x v="6"/>
    <s v="0000"/>
    <s v="000"/>
    <s v="00"/>
    <s v="5/29/2026"/>
    <n v="0"/>
    <n v="2523.54"/>
    <n v="-2523.54"/>
    <s v="cover negatives"/>
    <s v="5/29/2026"/>
    <m/>
    <s v="6786592"/>
    <s v="E008380"/>
  </r>
  <r>
    <s v="BU066593"/>
    <s v="100"/>
    <x v="4"/>
    <s v="510"/>
    <s v="0502"/>
    <x v="5"/>
    <s v="0000"/>
    <s v="000"/>
    <s v="00"/>
    <s v="5/29/2026"/>
    <n v="0"/>
    <n v="342.7"/>
    <n v="-342.7"/>
    <s v="cover negatives"/>
    <s v="5/29/2026"/>
    <m/>
    <s v="6786592"/>
    <s v="E008380"/>
  </r>
  <r>
    <s v="BU066593"/>
    <s v="100"/>
    <x v="6"/>
    <s v="460"/>
    <s v="0461"/>
    <x v="0"/>
    <s v="0000"/>
    <s v="000"/>
    <s v="00"/>
    <s v="5/29/2026"/>
    <n v="0"/>
    <n v="50"/>
    <n v="-50"/>
    <s v="cover negatives"/>
    <s v="5/29/2026"/>
    <m/>
    <s v="6786592"/>
    <s v="E008380"/>
  </r>
  <r>
    <s v="BU066593"/>
    <s v="100"/>
    <x v="4"/>
    <s v="510"/>
    <s v="0561"/>
    <x v="5"/>
    <s v="0000"/>
    <s v="000"/>
    <s v="00"/>
    <s v="5/29/2026"/>
    <n v="0"/>
    <n v="36.979999999999997"/>
    <n v="-36.979999999999997"/>
    <s v="cover negatives"/>
    <s v="5/29/2026"/>
    <m/>
    <s v="6786592"/>
    <s v="E008380"/>
  </r>
  <r>
    <s v="BU066593"/>
    <s v="100"/>
    <x v="6"/>
    <s v="100"/>
    <s v="0181"/>
    <x v="5"/>
    <s v="0000"/>
    <s v="000"/>
    <s v="00"/>
    <s v="5/29/2026"/>
    <n v="0"/>
    <n v="36.76"/>
    <n v="-36.76"/>
    <s v="cover negatives"/>
    <s v="5/29/2026"/>
    <m/>
    <s v="6786592"/>
    <s v="E008380"/>
  </r>
  <r>
    <s v="BU066593"/>
    <s v="100"/>
    <x v="4"/>
    <s v="200"/>
    <s v="0301"/>
    <x v="6"/>
    <s v="0000"/>
    <s v="000"/>
    <s v="00"/>
    <s v="5/29/2026"/>
    <n v="0"/>
    <n v="328.53"/>
    <n v="-328.53"/>
    <s v="cover negatives"/>
    <s v="5/29/2026"/>
    <m/>
    <s v="6786592"/>
    <s v="E008380"/>
  </r>
  <r>
    <s v="BU066593"/>
    <s v="100"/>
    <x v="4"/>
    <s v="200"/>
    <s v="0502"/>
    <x v="5"/>
    <s v="0000"/>
    <s v="000"/>
    <s v="00"/>
    <s v="5/29/2026"/>
    <n v="54.33"/>
    <n v="0"/>
    <n v="54.33"/>
    <s v="cover negatives"/>
    <s v="5/29/2026"/>
    <m/>
    <s v="6786592"/>
    <s v="E008380"/>
  </r>
  <r>
    <s v="BU066593"/>
    <s v="100"/>
    <x v="4"/>
    <s v="510"/>
    <s v="0451"/>
    <x v="14"/>
    <s v="0000"/>
    <s v="000"/>
    <s v="00"/>
    <s v="5/29/2026"/>
    <n v="0"/>
    <n v="609.53"/>
    <n v="-609.53"/>
    <s v="cover negatives"/>
    <s v="5/29/2026"/>
    <m/>
    <s v="6786592"/>
    <s v="E008380"/>
  </r>
  <r>
    <s v="BU066593"/>
    <s v="100"/>
    <x v="4"/>
    <s v="510"/>
    <s v="0171"/>
    <x v="3"/>
    <s v="0000"/>
    <s v="000"/>
    <s v="00"/>
    <s v="5/29/2026"/>
    <n v="1.05"/>
    <n v="0"/>
    <n v="1.05"/>
    <s v="cover negatives"/>
    <s v="5/29/2026"/>
    <m/>
    <s v="6786592"/>
    <s v="E008380"/>
  </r>
  <r>
    <s v="BU066593"/>
    <s v="100"/>
    <x v="4"/>
    <s v="510"/>
    <s v="0502"/>
    <x v="2"/>
    <s v="0000"/>
    <s v="000"/>
    <s v="00"/>
    <s v="5/29/2026"/>
    <n v="0"/>
    <n v="239.31"/>
    <n v="-239.31"/>
    <s v="cover negatives"/>
    <s v="5/29/2026"/>
    <m/>
    <s v="6786592"/>
    <s v="E008380"/>
  </r>
  <r>
    <s v="BU066593"/>
    <s v="100"/>
    <x v="2"/>
    <s v="510"/>
    <s v="0461"/>
    <x v="0"/>
    <s v="0000"/>
    <s v="000"/>
    <s v="00"/>
    <s v="5/29/2026"/>
    <n v="31.34"/>
    <n v="0"/>
    <n v="31.34"/>
    <s v="cover negatives"/>
    <s v="5/29/2026"/>
    <m/>
    <s v="6786592"/>
    <s v="E008380"/>
  </r>
  <r>
    <s v="BU066593"/>
    <s v="100"/>
    <x v="0"/>
    <s v="369"/>
    <s v="0461"/>
    <x v="0"/>
    <s v="0000"/>
    <s v="000"/>
    <s v="00"/>
    <s v="5/29/2026"/>
    <n v="0"/>
    <n v="0.94"/>
    <n v="-0.94"/>
    <s v="cover negatives"/>
    <s v="5/29/2026"/>
    <m/>
    <s v="6786592"/>
    <s v="E008380"/>
  </r>
  <r>
    <s v="BU066593"/>
    <s v="100"/>
    <x v="4"/>
    <s v="100"/>
    <s v="0502"/>
    <x v="5"/>
    <s v="0000"/>
    <s v="000"/>
    <s v="00"/>
    <s v="5/29/2026"/>
    <n v="250"/>
    <n v="0"/>
    <n v="250"/>
    <s v="cover negatives"/>
    <s v="5/29/2026"/>
    <m/>
    <s v="6786592"/>
    <s v="E008380"/>
  </r>
  <r>
    <s v="BU066593"/>
    <s v="100"/>
    <x v="6"/>
    <s v="450"/>
    <s v="0461"/>
    <x v="0"/>
    <s v="0000"/>
    <s v="000"/>
    <s v="00"/>
    <s v="5/29/2026"/>
    <n v="22.69"/>
    <n v="0"/>
    <n v="22.69"/>
    <s v="cover negatives"/>
    <s v="5/29/2026"/>
    <m/>
    <s v="6786592"/>
    <s v="E008380"/>
  </r>
  <r>
    <s v="BU066593"/>
    <s v="100"/>
    <x v="4"/>
    <s v="644"/>
    <s v="0171"/>
    <x v="3"/>
    <s v="0000"/>
    <s v="000"/>
    <s v="00"/>
    <s v="5/29/2026"/>
    <n v="980"/>
    <n v="0"/>
    <n v="980"/>
    <s v="cover negatives"/>
    <s v="5/29/2026"/>
    <m/>
    <s v="6786592"/>
    <s v="E008380"/>
  </r>
  <r>
    <s v="BU066593"/>
    <s v="100"/>
    <x v="14"/>
    <s v="682"/>
    <s v="0181"/>
    <x v="5"/>
    <s v="0000"/>
    <s v="000"/>
    <s v="00"/>
    <s v="5/29/2026"/>
    <n v="0"/>
    <n v="0.01"/>
    <n v="-0.01"/>
    <s v="cover negatives"/>
    <s v="5/29/2026"/>
    <m/>
    <s v="6786592"/>
    <s v="E008380"/>
  </r>
  <r>
    <s v="BU066593"/>
    <s v="100"/>
    <x v="0"/>
    <s v="369"/>
    <s v="0161"/>
    <x v="0"/>
    <s v="0000"/>
    <s v="000"/>
    <s v="00"/>
    <s v="5/29/2026"/>
    <n v="0"/>
    <n v="44.99"/>
    <n v="-44.99"/>
    <s v="cover negatives"/>
    <s v="5/29/2026"/>
    <m/>
    <s v="6786592"/>
    <s v="E008380"/>
  </r>
  <r>
    <s v="BU066593"/>
    <s v="100"/>
    <x v="8"/>
    <s v="100"/>
    <s v="0552"/>
    <x v="5"/>
    <s v="0000"/>
    <s v="000"/>
    <s v="00"/>
    <s v="5/29/2026"/>
    <n v="0"/>
    <n v="218.68"/>
    <n v="-218.68"/>
    <s v="cover negatives"/>
    <s v="5/29/2026"/>
    <m/>
    <s v="6786592"/>
    <s v="E008380"/>
  </r>
  <r>
    <s v="BU066593"/>
    <s v="100"/>
    <x v="8"/>
    <s v="510"/>
    <s v="0552"/>
    <x v="5"/>
    <s v="0000"/>
    <s v="000"/>
    <s v="00"/>
    <s v="5/29/2026"/>
    <n v="0"/>
    <n v="0.1"/>
    <n v="-0.1"/>
    <s v="cover negatives"/>
    <s v="5/29/2026"/>
    <m/>
    <s v="6786592"/>
    <s v="E008380"/>
  </r>
  <r>
    <s v="BU066593"/>
    <s v="100"/>
    <x v="6"/>
    <s v="510"/>
    <s v="0181"/>
    <x v="5"/>
    <s v="0000"/>
    <s v="000"/>
    <s v="00"/>
    <s v="5/29/2026"/>
    <n v="186.77"/>
    <n v="0"/>
    <n v="186.77"/>
    <s v="cover negatives"/>
    <s v="5/29/2026"/>
    <m/>
    <s v="6786592"/>
    <s v="E008380"/>
  </r>
  <r>
    <s v="BU066593"/>
    <s v="100"/>
    <x v="6"/>
    <s v="510"/>
    <s v="0461"/>
    <x v="0"/>
    <s v="0000"/>
    <s v="000"/>
    <s v="00"/>
    <s v="5/29/2026"/>
    <n v="0"/>
    <n v="311.58999999999997"/>
    <n v="-311.58999999999997"/>
    <s v="cover negatives"/>
    <s v="5/29/2026"/>
    <m/>
    <s v="6786592"/>
    <s v="E008380"/>
  </r>
  <r>
    <s v="BU066593"/>
    <s v="100"/>
    <x v="15"/>
    <s v="100"/>
    <s v="0171"/>
    <x v="3"/>
    <s v="0000"/>
    <s v="000"/>
    <s v="00"/>
    <s v="5/29/2026"/>
    <n v="0"/>
    <n v="130.13"/>
    <n v="-130.13"/>
    <s v="cover negatives"/>
    <s v="5/29/2026"/>
    <m/>
    <s v="6786592"/>
    <s v="E008380"/>
  </r>
  <r>
    <s v="BU066593"/>
    <s v="100"/>
    <x v="17"/>
    <s v="750"/>
    <s v="0451"/>
    <x v="37"/>
    <s v="0000"/>
    <s v="000"/>
    <s v="00"/>
    <s v="5/29/2026"/>
    <n v="534.94000000000005"/>
    <n v="0"/>
    <n v="534.94000000000005"/>
    <s v="cover negatives"/>
    <s v="5/29/2026"/>
    <m/>
    <s v="6786592"/>
    <s v="E008380"/>
  </r>
  <r>
    <s v="BU066593"/>
    <s v="100"/>
    <x v="0"/>
    <s v="643"/>
    <s v="0451"/>
    <x v="5"/>
    <s v="0000"/>
    <s v="000"/>
    <s v="00"/>
    <s v="5/29/2026"/>
    <n v="0"/>
    <n v="231.92"/>
    <n v="-231.92"/>
    <s v="cover negatives"/>
    <s v="5/29/2026"/>
    <m/>
    <s v="6786592"/>
    <s v="E008380"/>
  </r>
  <r>
    <s v="BU066593"/>
    <s v="100"/>
    <x v="15"/>
    <s v="750"/>
    <s v="0321"/>
    <x v="5"/>
    <s v="0000"/>
    <s v="000"/>
    <s v="00"/>
    <s v="5/29/2026"/>
    <n v="71.36"/>
    <n v="0"/>
    <n v="71.36"/>
    <s v="cover negatives"/>
    <s v="5/29/2026"/>
    <m/>
    <s v="6786592"/>
    <s v="E008380"/>
  </r>
  <r>
    <s v="BU066593"/>
    <s v="100"/>
    <x v="15"/>
    <s v="750"/>
    <s v="0161"/>
    <x v="5"/>
    <s v="0000"/>
    <s v="000"/>
    <s v="00"/>
    <s v="5/29/2026"/>
    <n v="571.36"/>
    <n v="0"/>
    <n v="571.36"/>
    <s v="cover negatives"/>
    <s v="5/29/2026"/>
    <m/>
    <s v="6786592"/>
    <s v="E008380"/>
  </r>
  <r>
    <s v="BU066593"/>
    <s v="100"/>
    <x v="12"/>
    <s v="200"/>
    <s v="0502"/>
    <x v="16"/>
    <s v="0000"/>
    <s v="000"/>
    <s v="00"/>
    <s v="5/29/2026"/>
    <n v="485"/>
    <n v="0"/>
    <n v="485"/>
    <s v="cover negatives"/>
    <s v="5/29/2026"/>
    <m/>
    <s v="6786592"/>
    <s v="E008380"/>
  </r>
  <r>
    <s v="BU066593"/>
    <s v="100"/>
    <x v="15"/>
    <s v="150"/>
    <s v="0502"/>
    <x v="5"/>
    <s v="0000"/>
    <s v="000"/>
    <s v="00"/>
    <s v="5/29/2026"/>
    <n v="31.5"/>
    <n v="0"/>
    <n v="31.5"/>
    <s v="cover negatives"/>
    <s v="5/29/2026"/>
    <m/>
    <s v="6786592"/>
    <s v="E008380"/>
  </r>
  <r>
    <s v="BU066595"/>
    <s v="100"/>
    <x v="16"/>
    <s v="692"/>
    <s v="9730"/>
    <x v="39"/>
    <s v="0000"/>
    <s v="000"/>
    <s v="00"/>
    <s v="5/29/2026"/>
    <n v="0"/>
    <n v="1000"/>
    <n v="-1000"/>
    <s v="to cover local travel"/>
    <s v="5/29/2026"/>
    <m/>
    <s v="6786253"/>
    <s v="BSI"/>
  </r>
  <r>
    <s v="BU066595"/>
    <s v="100"/>
    <x v="16"/>
    <s v="330"/>
    <s v="9730"/>
    <x v="39"/>
    <s v="0000"/>
    <s v="000"/>
    <s v="00"/>
    <s v="5/29/2026"/>
    <n v="1000"/>
    <n v="0"/>
    <n v="1000"/>
    <s v="to cover local travel"/>
    <s v="5/29/2026"/>
    <m/>
    <s v="6786253"/>
    <s v="BSI"/>
  </r>
  <r>
    <s v="BU066596"/>
    <s v="100"/>
    <x v="13"/>
    <s v="642"/>
    <s v="9632"/>
    <x v="23"/>
    <s v="0000"/>
    <s v="000"/>
    <s v="00"/>
    <s v="5/29/2026"/>
    <n v="769"/>
    <n v="0"/>
    <n v="769"/>
    <s v="To cover funds for purchasing"/>
    <s v="5/29/2026"/>
    <m/>
    <s v="6786259"/>
    <s v="BSI"/>
  </r>
  <r>
    <s v="BU066596"/>
    <s v="100"/>
    <x v="11"/>
    <s v="510"/>
    <s v="9632"/>
    <x v="23"/>
    <s v="0000"/>
    <s v="000"/>
    <s v="00"/>
    <s v="5/29/2026"/>
    <n v="0"/>
    <n v="769"/>
    <n v="-769"/>
    <s v="To cover funds for purchasing"/>
    <s v="5/29/2026"/>
    <m/>
    <s v="6786259"/>
    <s v="BSI"/>
  </r>
  <r>
    <s v="BU066599"/>
    <s v="100"/>
    <x v="4"/>
    <s v="510"/>
    <s v="9632"/>
    <x v="26"/>
    <s v="0000"/>
    <s v="000"/>
    <s v="00"/>
    <s v="5/29/2026"/>
    <n v="1700"/>
    <n v="0"/>
    <n v="1700"/>
    <s v="Algebra Supply Order"/>
    <s v="5/29/2026"/>
    <m/>
    <s v="6786398"/>
    <s v="E003141"/>
  </r>
  <r>
    <s v="BU066599"/>
    <s v="100"/>
    <x v="4"/>
    <s v="100"/>
    <s v="9632"/>
    <x v="26"/>
    <s v="0000"/>
    <s v="000"/>
    <s v="00"/>
    <s v="5/29/2026"/>
    <n v="0"/>
    <n v="1700"/>
    <n v="-1700"/>
    <s v="Algebra Supply Order"/>
    <s v="5/29/2026"/>
    <m/>
    <s v="6786398"/>
    <s v="E003141"/>
  </r>
  <r>
    <s v="BU066610"/>
    <s v="100"/>
    <x v="6"/>
    <s v="350"/>
    <s v="0241"/>
    <x v="0"/>
    <s v="0000"/>
    <s v="000"/>
    <s v="00"/>
    <s v="5/29/2026"/>
    <n v="0"/>
    <n v="68.400000000000006"/>
    <n v="-68.400000000000006"/>
    <s v="Fund Line"/>
    <s v="5/29/2026"/>
    <m/>
    <s v="6786643"/>
    <s v="BSI"/>
  </r>
  <r>
    <s v="BU066610"/>
    <s v="100"/>
    <x v="6"/>
    <s v="390"/>
    <s v="0241"/>
    <x v="0"/>
    <s v="0000"/>
    <s v="000"/>
    <s v="00"/>
    <s v="5/29/2026"/>
    <n v="0"/>
    <n v="646"/>
    <n v="-646"/>
    <s v="Fund Line"/>
    <s v="5/29/2026"/>
    <m/>
    <s v="6786643"/>
    <s v="BSI"/>
  </r>
  <r>
    <s v="BU066610"/>
    <s v="100"/>
    <x v="6"/>
    <s v="510"/>
    <s v="0241"/>
    <x v="0"/>
    <s v="0000"/>
    <s v="000"/>
    <s v="00"/>
    <s v="5/29/2026"/>
    <n v="1014.4"/>
    <n v="0"/>
    <n v="1014.4"/>
    <s v="Fund Line"/>
    <s v="5/29/2026"/>
    <m/>
    <s v="6786643"/>
    <s v="BSI"/>
  </r>
  <r>
    <s v="BU066610"/>
    <s v="100"/>
    <x v="6"/>
    <s v="450"/>
    <s v="0241"/>
    <x v="0"/>
    <s v="0000"/>
    <s v="000"/>
    <s v="00"/>
    <s v="5/29/2026"/>
    <n v="0"/>
    <n v="300"/>
    <n v="-300"/>
    <s v="Fund Line"/>
    <s v="5/29/2026"/>
    <m/>
    <s v="6786643"/>
    <s v="BSI"/>
  </r>
  <r>
    <s v="BU066611"/>
    <s v="100"/>
    <x v="4"/>
    <s v="510"/>
    <s v="0411"/>
    <x v="6"/>
    <s v="0000"/>
    <s v="000"/>
    <s v="00"/>
    <s v="5/29/2026"/>
    <n v="0"/>
    <n v="1580"/>
    <n v="-1580"/>
    <s v="Pay invoice"/>
    <s v="5/29/2026"/>
    <m/>
    <s v="6786650"/>
    <s v="BSI"/>
  </r>
  <r>
    <s v="BU066611"/>
    <s v="100"/>
    <x v="12"/>
    <s v="644"/>
    <s v="0411"/>
    <x v="16"/>
    <s v="0000"/>
    <s v="000"/>
    <s v="00"/>
    <s v="5/29/2026"/>
    <n v="1595"/>
    <n v="0"/>
    <n v="1595"/>
    <s v="Pay invoice"/>
    <s v="5/29/2026"/>
    <m/>
    <s v="6786650"/>
    <s v="BSI"/>
  </r>
  <r>
    <s v="BU066611"/>
    <s v="100"/>
    <x v="4"/>
    <s v="644"/>
    <s v="0411"/>
    <x v="6"/>
    <s v="0000"/>
    <s v="000"/>
    <s v="00"/>
    <s v="5/29/2026"/>
    <n v="1580"/>
    <n v="0"/>
    <n v="1580"/>
    <s v="Pay invoice"/>
    <s v="5/29/2026"/>
    <m/>
    <s v="6786650"/>
    <s v="BSI"/>
  </r>
  <r>
    <s v="BU066611"/>
    <s v="100"/>
    <x v="12"/>
    <s v="510"/>
    <s v="0411"/>
    <x v="16"/>
    <s v="0000"/>
    <s v="000"/>
    <s v="00"/>
    <s v="5/29/2026"/>
    <n v="0"/>
    <n v="1595"/>
    <n v="-1595"/>
    <s v="Pay invoice"/>
    <s v="5/29/2026"/>
    <m/>
    <s v="6786650"/>
    <s v="BSI"/>
  </r>
  <r>
    <s v="BU066612"/>
    <s v="100"/>
    <x v="6"/>
    <s v="510"/>
    <s v="0241"/>
    <x v="0"/>
    <s v="0000"/>
    <s v="000"/>
    <s v="00"/>
    <s v="5/29/2026"/>
    <n v="2465.89"/>
    <n v="0"/>
    <n v="2465.89"/>
    <s v="Per A. Snodgrass 5.29.26"/>
    <s v="5/29/2026"/>
    <m/>
    <s v="6786645"/>
    <s v="E003141"/>
  </r>
  <r>
    <s v="BU066612"/>
    <s v="100"/>
    <x v="7"/>
    <s v="390"/>
    <s v="0241"/>
    <x v="0"/>
    <s v="0000"/>
    <s v="000"/>
    <s v="00"/>
    <s v="5/29/2026"/>
    <n v="0"/>
    <n v="152.25"/>
    <n v="-152.25"/>
    <s v="Per A. Snodgrass 5.29.26"/>
    <s v="5/29/2026"/>
    <m/>
    <s v="6786645"/>
    <s v="E003141"/>
  </r>
  <r>
    <s v="BU066612"/>
    <s v="100"/>
    <x v="7"/>
    <s v="510"/>
    <s v="0241"/>
    <x v="0"/>
    <s v="0000"/>
    <s v="000"/>
    <s v="00"/>
    <s v="5/29/2026"/>
    <n v="0"/>
    <n v="1564.95"/>
    <n v="-1564.95"/>
    <s v="Per A. Snodgrass 5.29.26"/>
    <s v="5/29/2026"/>
    <m/>
    <s v="6786645"/>
    <s v="E003141"/>
  </r>
  <r>
    <s v="BU066612"/>
    <s v="100"/>
    <x v="7"/>
    <s v="350"/>
    <s v="0241"/>
    <x v="0"/>
    <s v="0000"/>
    <s v="000"/>
    <s v="00"/>
    <s v="5/29/2026"/>
    <n v="0"/>
    <n v="32.049999999999997"/>
    <n v="-32.049999999999997"/>
    <s v="Per A. Snodgrass 5.29.26"/>
    <s v="5/29/2026"/>
    <m/>
    <s v="6786645"/>
    <s v="E003141"/>
  </r>
  <r>
    <s v="BU066612"/>
    <s v="100"/>
    <x v="7"/>
    <s v="682"/>
    <s v="0241"/>
    <x v="0"/>
    <s v="0000"/>
    <s v="000"/>
    <s v="00"/>
    <s v="5/29/2026"/>
    <n v="0"/>
    <n v="716.64"/>
    <n v="-716.64"/>
    <s v="Per A. Snodgrass 5.29.26"/>
    <s v="5/29/2026"/>
    <m/>
    <s v="6786645"/>
    <s v="E003141"/>
  </r>
  <r>
    <s v="BU066613"/>
    <s v="100"/>
    <x v="6"/>
    <s v="510"/>
    <s v="0241"/>
    <x v="0"/>
    <s v="0000"/>
    <s v="000"/>
    <s v="00"/>
    <s v="5/29/2026"/>
    <n v="1024.25"/>
    <n v="0"/>
    <n v="1024.25"/>
    <s v="Fund Line"/>
    <s v="5/29/2026"/>
    <m/>
    <s v="6786662"/>
    <s v="BSI"/>
  </r>
  <r>
    <s v="BU066613"/>
    <s v="100"/>
    <x v="0"/>
    <s v="330"/>
    <s v="0241"/>
    <x v="0"/>
    <s v="0000"/>
    <s v="000"/>
    <s v="00"/>
    <s v="5/29/2026"/>
    <n v="0"/>
    <n v="1024.25"/>
    <n v="-1024.25"/>
    <s v="Fund Line"/>
    <s v="5/29/2026"/>
    <m/>
    <s v="6786662"/>
    <s v="BSI"/>
  </r>
  <r>
    <s v="CLEARNEG51426"/>
    <s v="100"/>
    <x v="10"/>
    <s v="200"/>
    <s v="0472"/>
    <x v="40"/>
    <s v="0000"/>
    <s v="000"/>
    <s v="00"/>
    <s v="5/14/2026"/>
    <n v="240"/>
    <n v="0"/>
    <n v="240"/>
    <s v="CLEAR NEGATVIES"/>
    <s v="5/14/2026"/>
    <m/>
    <s v="6754279"/>
    <s v="E008380"/>
  </r>
  <r>
    <s v="CLEARNEG51426"/>
    <s v="100"/>
    <x v="10"/>
    <s v="200"/>
    <s v="0531"/>
    <x v="40"/>
    <s v="0000"/>
    <s v="000"/>
    <s v="00"/>
    <s v="5/14/2026"/>
    <n v="200"/>
    <n v="0"/>
    <n v="200"/>
    <s v="CLEAR NEGATVIES"/>
    <s v="5/14/2026"/>
    <m/>
    <s v="6754279"/>
    <s v="E008380"/>
  </r>
  <r>
    <s v="CLEARNEG51426"/>
    <s v="100"/>
    <x v="10"/>
    <s v="100"/>
    <s v="0361"/>
    <x v="40"/>
    <s v="0000"/>
    <s v="000"/>
    <s v="00"/>
    <s v="5/14/2026"/>
    <n v="0"/>
    <n v="350"/>
    <n v="-350"/>
    <s v="CLEAR NEGATVIES"/>
    <s v="5/14/2026"/>
    <m/>
    <s v="6754279"/>
    <s v="E008380"/>
  </r>
  <r>
    <s v="CLEARNEG51426"/>
    <s v="100"/>
    <x v="10"/>
    <s v="200"/>
    <s v="0361"/>
    <x v="40"/>
    <s v="0000"/>
    <s v="000"/>
    <s v="00"/>
    <s v="5/14/2026"/>
    <n v="0"/>
    <n v="75"/>
    <n v="-75"/>
    <s v="CLEAR NEGATVIES"/>
    <s v="5/14/2026"/>
    <m/>
    <s v="6754279"/>
    <s v="E008380"/>
  </r>
  <r>
    <s v="CLEARNEG51426"/>
    <s v="100"/>
    <x v="10"/>
    <s v="200"/>
    <s v="0381"/>
    <x v="40"/>
    <s v="0000"/>
    <s v="000"/>
    <s v="00"/>
    <s v="5/14/2026"/>
    <n v="230"/>
    <n v="0"/>
    <n v="230"/>
    <s v="CLEAR NEGATVIES"/>
    <s v="5/14/2026"/>
    <m/>
    <s v="6754279"/>
    <s v="E008380"/>
  </r>
  <r>
    <s v="CLEARNEG51426"/>
    <s v="100"/>
    <x v="6"/>
    <s v="200"/>
    <s v="0401"/>
    <x v="41"/>
    <s v="0000"/>
    <s v="000"/>
    <s v="00"/>
    <s v="5/14/2026"/>
    <n v="100"/>
    <n v="0"/>
    <n v="100"/>
    <s v="CLEAR NEGATVIES"/>
    <s v="5/14/2026"/>
    <m/>
    <s v="6754279"/>
    <s v="E008380"/>
  </r>
  <r>
    <s v="CLEARNEG51426"/>
    <s v="100"/>
    <x v="4"/>
    <s v="100"/>
    <s v="0033"/>
    <x v="34"/>
    <s v="0000"/>
    <s v="000"/>
    <s v="00"/>
    <s v="5/14/2026"/>
    <n v="3000"/>
    <n v="0"/>
    <n v="3000"/>
    <s v="CLEAR NEGATVIES"/>
    <s v="5/14/2026"/>
    <m/>
    <s v="6754279"/>
    <s v="E008380"/>
  </r>
  <r>
    <s v="CLEARNEG51426"/>
    <s v="100"/>
    <x v="4"/>
    <s v="100"/>
    <s v="0552"/>
    <x v="42"/>
    <s v="0000"/>
    <s v="000"/>
    <s v="00"/>
    <s v="5/14/2026"/>
    <n v="71575"/>
    <n v="0"/>
    <n v="71575"/>
    <s v="CLEAR NEGATVIES"/>
    <s v="5/14/2026"/>
    <m/>
    <s v="6754279"/>
    <s v="E008380"/>
  </r>
  <r>
    <s v="CLEARNEG51426"/>
    <s v="100"/>
    <x v="4"/>
    <s v="390"/>
    <s v="0552"/>
    <x v="42"/>
    <s v="0000"/>
    <s v="000"/>
    <s v="00"/>
    <s v="5/14/2026"/>
    <n v="33900"/>
    <n v="0"/>
    <n v="33900"/>
    <s v="CLEAR NEGATVIES"/>
    <s v="5/14/2026"/>
    <m/>
    <s v="6754279"/>
    <s v="E008380"/>
  </r>
  <r>
    <s v="CLEARNEG51426"/>
    <s v="100"/>
    <x v="4"/>
    <s v="390"/>
    <s v="0502"/>
    <x v="42"/>
    <s v="0000"/>
    <s v="000"/>
    <s v="00"/>
    <s v="5/14/2026"/>
    <n v="1000"/>
    <n v="0"/>
    <n v="1000"/>
    <s v="CLEAR NEGATVIES"/>
    <s v="5/14/2026"/>
    <m/>
    <s v="6754279"/>
    <s v="E008380"/>
  </r>
  <r>
    <s v="CLEARNEG51426"/>
    <s v="100"/>
    <x v="1"/>
    <s v="150"/>
    <s v="0341"/>
    <x v="43"/>
    <s v="0000"/>
    <s v="000"/>
    <s v="00"/>
    <s v="5/14/2026"/>
    <n v="0"/>
    <n v="1000"/>
    <n v="-1000"/>
    <s v="CLEAR NEGATVIES"/>
    <s v="5/14/2026"/>
    <m/>
    <s v="6754279"/>
    <s v="E008380"/>
  </r>
  <r>
    <s v="CLEARNEG51426"/>
    <s v="100"/>
    <x v="14"/>
    <s v="200"/>
    <s v="9741"/>
    <x v="15"/>
    <s v="0000"/>
    <s v="000"/>
    <s v="00"/>
    <s v="5/14/2026"/>
    <n v="1200"/>
    <n v="0"/>
    <n v="1200"/>
    <s v="CLEAR NEGATVIES"/>
    <s v="5/14/2026"/>
    <m/>
    <s v="6754279"/>
    <s v="E008380"/>
  </r>
  <r>
    <s v="CLEARNEG51426"/>
    <s v="100"/>
    <x v="14"/>
    <s v="450"/>
    <s v="9741"/>
    <x v="15"/>
    <s v="0000"/>
    <s v="000"/>
    <s v="00"/>
    <s v="5/14/2026"/>
    <n v="0"/>
    <n v="412.16"/>
    <n v="-412.16"/>
    <s v="CLEAR NEGATVIES"/>
    <s v="5/14/2026"/>
    <m/>
    <s v="6754279"/>
    <s v="E008380"/>
  </r>
  <r>
    <s v="CLEARNEG51426"/>
    <s v="100"/>
    <x v="1"/>
    <s v="150"/>
    <s v="0161"/>
    <x v="43"/>
    <s v="0000"/>
    <s v="000"/>
    <s v="00"/>
    <s v="5/14/2026"/>
    <n v="0"/>
    <n v="500"/>
    <n v="-500"/>
    <s v="CLEAR NEGATVIES"/>
    <s v="5/14/2026"/>
    <m/>
    <s v="6754279"/>
    <s v="E008380"/>
  </r>
  <r>
    <s v="CLEARNEG51426"/>
    <s v="100"/>
    <x v="1"/>
    <s v="150"/>
    <s v="0391"/>
    <x v="43"/>
    <s v="0000"/>
    <s v="000"/>
    <s v="00"/>
    <s v="5/14/2026"/>
    <n v="10"/>
    <n v="0"/>
    <n v="10"/>
    <s v="CLEAR NEGATVIES"/>
    <s v="5/14/2026"/>
    <m/>
    <s v="6754279"/>
    <s v="E008380"/>
  </r>
  <r>
    <s v="CLEARNEG51426"/>
    <s v="100"/>
    <x v="1"/>
    <s v="150"/>
    <s v="0361"/>
    <x v="43"/>
    <s v="0000"/>
    <s v="000"/>
    <s v="00"/>
    <s v="5/14/2026"/>
    <n v="50"/>
    <n v="0"/>
    <n v="50"/>
    <s v="CLEAR NEGATVIES"/>
    <s v="5/14/2026"/>
    <m/>
    <s v="6754279"/>
    <s v="E008380"/>
  </r>
  <r>
    <s v="CLEARNEG51426"/>
    <s v="100"/>
    <x v="1"/>
    <s v="150"/>
    <s v="0091"/>
    <x v="43"/>
    <s v="0000"/>
    <s v="000"/>
    <s v="00"/>
    <s v="5/14/2026"/>
    <n v="10"/>
    <n v="0"/>
    <n v="10"/>
    <s v="CLEAR NEGATVIES"/>
    <s v="5/14/2026"/>
    <m/>
    <s v="6754279"/>
    <s v="E008380"/>
  </r>
  <r>
    <s v="CLEARNEG51426"/>
    <s v="100"/>
    <x v="1"/>
    <s v="150"/>
    <s v="0241"/>
    <x v="43"/>
    <s v="0000"/>
    <s v="000"/>
    <s v="00"/>
    <s v="5/14/2026"/>
    <n v="0"/>
    <n v="380"/>
    <n v="-380"/>
    <s v="CLEAR NEGATVIES"/>
    <s v="5/14/2026"/>
    <m/>
    <s v="6754279"/>
    <s v="E008380"/>
  </r>
  <r>
    <s v="CLEARNEG51426"/>
    <s v="100"/>
    <x v="1"/>
    <s v="150"/>
    <s v="0351"/>
    <x v="43"/>
    <s v="0000"/>
    <s v="000"/>
    <s v="00"/>
    <s v="5/14/2026"/>
    <n v="0"/>
    <n v="150"/>
    <n v="-150"/>
    <s v="CLEAR NEGATVIES"/>
    <s v="5/14/2026"/>
    <m/>
    <s v="6754279"/>
    <s v="E008380"/>
  </r>
  <r>
    <s v="CLEARNEG51426"/>
    <s v="100"/>
    <x v="1"/>
    <s v="150"/>
    <s v="0261"/>
    <x v="43"/>
    <s v="0000"/>
    <s v="000"/>
    <s v="00"/>
    <s v="5/14/2026"/>
    <n v="0"/>
    <n v="300"/>
    <n v="-300"/>
    <s v="CLEAR NEGATVIES"/>
    <s v="5/14/2026"/>
    <m/>
    <s v="6754279"/>
    <s v="E008380"/>
  </r>
  <r>
    <s v="CLEARNEG51426"/>
    <s v="100"/>
    <x v="1"/>
    <s v="150"/>
    <s v="0381"/>
    <x v="43"/>
    <s v="0000"/>
    <s v="000"/>
    <s v="00"/>
    <s v="5/14/2026"/>
    <n v="0"/>
    <n v="140"/>
    <n v="-140"/>
    <s v="CLEAR NEGATVIES"/>
    <s v="5/14/2026"/>
    <m/>
    <s v="6754279"/>
    <s v="E008380"/>
  </r>
  <r>
    <s v="CLEARNEG51426"/>
    <s v="100"/>
    <x v="14"/>
    <s v="672"/>
    <s v="9740"/>
    <x v="44"/>
    <s v="0000"/>
    <s v="000"/>
    <s v="00"/>
    <s v="5/14/2026"/>
    <n v="291040"/>
    <n v="0"/>
    <n v="291040"/>
    <s v="CLEAR NEGATVIES"/>
    <s v="5/14/2026"/>
    <m/>
    <s v="6754279"/>
    <s v="E008380"/>
  </r>
  <r>
    <s v="CLEARNEG51426"/>
    <s v="100"/>
    <x v="15"/>
    <s v="200"/>
    <s v="0381"/>
    <x v="34"/>
    <s v="0000"/>
    <s v="000"/>
    <s v="00"/>
    <s v="5/14/2026"/>
    <n v="2200"/>
    <n v="0"/>
    <n v="2200"/>
    <s v="CLEAR NEGATVIES"/>
    <s v="5/14/2026"/>
    <m/>
    <s v="6754279"/>
    <s v="E008380"/>
  </r>
  <r>
    <s v="CLEARNEG51426"/>
    <s v="100"/>
    <x v="11"/>
    <s v="200"/>
    <s v="9620"/>
    <x v="11"/>
    <s v="0000"/>
    <s v="000"/>
    <s v="00"/>
    <s v="5/14/2026"/>
    <n v="300"/>
    <n v="0"/>
    <n v="300"/>
    <s v="CLEAR NEGATVIES"/>
    <s v="5/14/2026"/>
    <m/>
    <s v="6754279"/>
    <s v="E008380"/>
  </r>
  <r>
    <s v="CLEARNEG51426"/>
    <s v="100"/>
    <x v="15"/>
    <s v="200"/>
    <s v="0311"/>
    <x v="34"/>
    <s v="0000"/>
    <s v="000"/>
    <s v="00"/>
    <s v="5/14/2026"/>
    <n v="200"/>
    <n v="0"/>
    <n v="200"/>
    <s v="CLEAR NEGATVIES"/>
    <s v="5/14/2026"/>
    <m/>
    <s v="6754279"/>
    <s v="E008380"/>
  </r>
  <r>
    <s v="CLEARNEG51426"/>
    <s v="100"/>
    <x v="15"/>
    <s v="200"/>
    <s v="0391"/>
    <x v="34"/>
    <s v="0000"/>
    <s v="000"/>
    <s v="00"/>
    <s v="5/14/2026"/>
    <n v="0"/>
    <n v="3000"/>
    <n v="-3000"/>
    <s v="CLEAR NEGATVIES"/>
    <s v="5/14/2026"/>
    <m/>
    <s v="6754279"/>
    <s v="E008380"/>
  </r>
  <r>
    <s v="CLEARNEG51426"/>
    <s v="100"/>
    <x v="15"/>
    <s v="200"/>
    <s v="0401"/>
    <x v="45"/>
    <s v="0000"/>
    <s v="000"/>
    <s v="00"/>
    <s v="5/14/2026"/>
    <n v="0"/>
    <n v="3800"/>
    <n v="-3800"/>
    <s v="CLEAR NEGATVIES"/>
    <s v="5/14/2026"/>
    <m/>
    <s v="6754279"/>
    <s v="E008380"/>
  </r>
  <r>
    <s v="CLEARNEG51426"/>
    <s v="100"/>
    <x v="15"/>
    <s v="200"/>
    <s v="0501"/>
    <x v="34"/>
    <s v="0000"/>
    <s v="000"/>
    <s v="00"/>
    <s v="5/14/2026"/>
    <n v="0"/>
    <n v="200"/>
    <n v="-200"/>
    <s v="CLEAR NEGATVIES"/>
    <s v="5/14/2026"/>
    <m/>
    <s v="6754279"/>
    <s v="E008380"/>
  </r>
  <r>
    <s v="CLEARNEG51426"/>
    <s v="100"/>
    <x v="15"/>
    <s v="200"/>
    <s v="0402"/>
    <x v="45"/>
    <s v="0000"/>
    <s v="000"/>
    <s v="00"/>
    <s v="5/14/2026"/>
    <n v="0"/>
    <n v="2000"/>
    <n v="-2000"/>
    <s v="CLEAR NEGATVIES"/>
    <s v="5/14/2026"/>
    <m/>
    <s v="6754279"/>
    <s v="E008380"/>
  </r>
  <r>
    <s v="CLEARNEG51426"/>
    <s v="100"/>
    <x v="15"/>
    <s v="200"/>
    <s v="0061"/>
    <x v="45"/>
    <s v="0000"/>
    <s v="000"/>
    <s v="00"/>
    <s v="5/14/2026"/>
    <n v="100"/>
    <n v="0"/>
    <n v="100"/>
    <s v="CLEAR NEGATVIES"/>
    <s v="5/14/2026"/>
    <m/>
    <s v="6754279"/>
    <s v="E008380"/>
  </r>
  <r>
    <s v="CLEARNEG51426"/>
    <s v="100"/>
    <x v="15"/>
    <s v="200"/>
    <s v="0492"/>
    <x v="45"/>
    <s v="0000"/>
    <s v="000"/>
    <s v="00"/>
    <s v="5/14/2026"/>
    <n v="2300"/>
    <n v="0"/>
    <n v="2300"/>
    <s v="CLEAR NEGATVIES"/>
    <s v="5/14/2026"/>
    <m/>
    <s v="6754279"/>
    <s v="E008380"/>
  </r>
  <r>
    <s v="CLEARNEG51426"/>
    <s v="100"/>
    <x v="15"/>
    <s v="200"/>
    <s v="0402"/>
    <x v="34"/>
    <s v="0000"/>
    <s v="000"/>
    <s v="00"/>
    <s v="5/14/2026"/>
    <n v="0"/>
    <n v="600"/>
    <n v="-600"/>
    <s v="CLEAR NEGATVIES"/>
    <s v="5/14/2026"/>
    <m/>
    <s v="6754279"/>
    <s v="E008380"/>
  </r>
  <r>
    <s v="CLEARNEG51426"/>
    <s v="100"/>
    <x v="15"/>
    <s v="200"/>
    <s v="0341"/>
    <x v="34"/>
    <s v="0000"/>
    <s v="000"/>
    <s v="00"/>
    <s v="5/14/2026"/>
    <n v="200"/>
    <n v="0"/>
    <n v="200"/>
    <s v="CLEAR NEGATVIES"/>
    <s v="5/14/2026"/>
    <m/>
    <s v="6754279"/>
    <s v="E008380"/>
  </r>
  <r>
    <s v="CLEARNEG51426"/>
    <s v="100"/>
    <x v="11"/>
    <s v="200"/>
    <s v="0341"/>
    <x v="34"/>
    <s v="0000"/>
    <s v="000"/>
    <s v="00"/>
    <s v="5/14/2026"/>
    <n v="50"/>
    <n v="0"/>
    <n v="50"/>
    <s v="CLEAR NEGATVIES"/>
    <s v="5/14/2026"/>
    <m/>
    <s v="6754279"/>
    <s v="E008380"/>
  </r>
  <r>
    <s v="CLEARNEG51426"/>
    <s v="100"/>
    <x v="4"/>
    <s v="750"/>
    <s v="0401"/>
    <x v="34"/>
    <s v="0000"/>
    <s v="000"/>
    <s v="00"/>
    <s v="5/14/2026"/>
    <n v="457.09"/>
    <n v="0"/>
    <n v="457.09"/>
    <s v="CLEAR NEGATVIES"/>
    <s v="5/14/2026"/>
    <m/>
    <s v="6754279"/>
    <s v="E008380"/>
  </r>
  <r>
    <s v="CLEARNEG51426"/>
    <s v="100"/>
    <x v="4"/>
    <s v="750"/>
    <s v="0341"/>
    <x v="34"/>
    <s v="0000"/>
    <s v="000"/>
    <s v="00"/>
    <s v="5/14/2026"/>
    <n v="714.2"/>
    <n v="0"/>
    <n v="714.2"/>
    <s v="CLEAR NEGATVIES"/>
    <s v="5/14/2026"/>
    <m/>
    <s v="6754279"/>
    <s v="E008380"/>
  </r>
  <r>
    <s v="CLEARNEG51426"/>
    <s v="100"/>
    <x v="11"/>
    <s v="750"/>
    <s v="0341"/>
    <x v="34"/>
    <s v="0000"/>
    <s v="000"/>
    <s v="00"/>
    <s v="5/14/2026"/>
    <n v="618.98"/>
    <n v="0"/>
    <n v="618.98"/>
    <s v="CLEAR NEGATVIES"/>
    <s v="5/14/2026"/>
    <m/>
    <s v="6754279"/>
    <s v="E008380"/>
  </r>
  <r>
    <s v="CLEARNEG51426"/>
    <s v="100"/>
    <x v="1"/>
    <s v="200"/>
    <s v="0531"/>
    <x v="43"/>
    <s v="0000"/>
    <s v="000"/>
    <s v="00"/>
    <s v="5/14/2026"/>
    <n v="60"/>
    <n v="0"/>
    <n v="60"/>
    <s v="CLEAR NEGATVIES"/>
    <s v="5/14/2026"/>
    <m/>
    <s v="6754279"/>
    <s v="E008380"/>
  </r>
  <r>
    <s v="CLEARNEG51426"/>
    <s v="100"/>
    <x v="1"/>
    <s v="200"/>
    <s v="0471"/>
    <x v="43"/>
    <s v="0000"/>
    <s v="000"/>
    <s v="00"/>
    <s v="5/14/2026"/>
    <n v="180"/>
    <n v="0"/>
    <n v="180"/>
    <s v="CLEAR NEGATVIES"/>
    <s v="5/14/2026"/>
    <m/>
    <s v="6754279"/>
    <s v="E008380"/>
  </r>
  <r>
    <s v="CLEARNEG51426"/>
    <s v="100"/>
    <x v="15"/>
    <s v="200"/>
    <s v="0401"/>
    <x v="34"/>
    <s v="0000"/>
    <s v="000"/>
    <s v="00"/>
    <s v="5/14/2026"/>
    <n v="0"/>
    <n v="3000"/>
    <n v="-3000"/>
    <s v="CLEAR NEGATVIES"/>
    <s v="5/14/2026"/>
    <m/>
    <s v="6754279"/>
    <s v="E008380"/>
  </r>
  <r>
    <s v="CLEARNEG51426"/>
    <s v="100"/>
    <x v="0"/>
    <s v="100"/>
    <s v="0401"/>
    <x v="45"/>
    <s v="0000"/>
    <s v="000"/>
    <s v="00"/>
    <s v="5/14/2026"/>
    <n v="0"/>
    <n v="60"/>
    <n v="-60"/>
    <s v="CLEAR NEGATVIES"/>
    <s v="5/14/2026"/>
    <m/>
    <s v="6754279"/>
    <s v="E008380"/>
  </r>
  <r>
    <s v="CLEARNEG51426"/>
    <s v="100"/>
    <x v="10"/>
    <s v="100"/>
    <s v="0481"/>
    <x v="40"/>
    <s v="0000"/>
    <s v="000"/>
    <s v="00"/>
    <s v="5/14/2026"/>
    <n v="0"/>
    <n v="300"/>
    <n v="-300"/>
    <s v="CLEAR NEGATVIES"/>
    <s v="5/14/2026"/>
    <m/>
    <s v="6754279"/>
    <s v="E008380"/>
  </r>
  <r>
    <s v="CLEARNEG51426"/>
    <s v="100"/>
    <x v="10"/>
    <s v="200"/>
    <s v="0481"/>
    <x v="40"/>
    <s v="0000"/>
    <s v="000"/>
    <s v="00"/>
    <s v="5/14/2026"/>
    <n v="240"/>
    <n v="0"/>
    <n v="240"/>
    <s v="CLEAR NEGATVIES"/>
    <s v="5/14/2026"/>
    <m/>
    <s v="6754279"/>
    <s v="E008380"/>
  </r>
  <r>
    <s v="CLEARNEG51426"/>
    <s v="100"/>
    <x v="10"/>
    <s v="200"/>
    <s v="0321"/>
    <x v="40"/>
    <s v="0000"/>
    <s v="000"/>
    <s v="00"/>
    <s v="5/14/2026"/>
    <n v="230"/>
    <n v="0"/>
    <n v="230"/>
    <s v="CLEAR NEGATVIES"/>
    <s v="5/14/2026"/>
    <m/>
    <s v="6754279"/>
    <s v="E008380"/>
  </r>
  <r>
    <s v="CLEARNEG51426"/>
    <s v="100"/>
    <x v="10"/>
    <s v="200"/>
    <s v="0181"/>
    <x v="40"/>
    <s v="0000"/>
    <s v="000"/>
    <s v="00"/>
    <s v="5/14/2026"/>
    <n v="200"/>
    <n v="0"/>
    <n v="200"/>
    <s v="CLEAR NEGATVIES"/>
    <s v="5/14/2026"/>
    <m/>
    <s v="6754279"/>
    <s v="E008380"/>
  </r>
  <r>
    <s v="CLEARNEG51426"/>
    <s v="100"/>
    <x v="4"/>
    <s v="750"/>
    <s v="0491"/>
    <x v="34"/>
    <s v="0000"/>
    <s v="000"/>
    <s v="00"/>
    <s v="5/14/2026"/>
    <n v="366.86"/>
    <n v="0"/>
    <n v="366.86"/>
    <s v="CLEAR NEGATVIES"/>
    <s v="5/14/2026"/>
    <m/>
    <s v="6754279"/>
    <s v="E008380"/>
  </r>
  <r>
    <s v="CLEARNEG51426"/>
    <s v="100"/>
    <x v="10"/>
    <s v="100"/>
    <s v="0482"/>
    <x v="40"/>
    <s v="0000"/>
    <s v="000"/>
    <s v="00"/>
    <s v="5/14/2026"/>
    <n v="0"/>
    <n v="800"/>
    <n v="-800"/>
    <s v="CLEAR NEGATVIES"/>
    <s v="5/14/2026"/>
    <m/>
    <s v="6754279"/>
    <s v="E008380"/>
  </r>
  <r>
    <s v="CLEARNEG51426"/>
    <s v="100"/>
    <x v="10"/>
    <s v="200"/>
    <s v="0482"/>
    <x v="40"/>
    <s v="0000"/>
    <s v="000"/>
    <s v="00"/>
    <s v="5/14/2026"/>
    <n v="280"/>
    <n v="0"/>
    <n v="280"/>
    <s v="CLEAR NEGATVIES"/>
    <s v="5/14/2026"/>
    <m/>
    <s v="6754279"/>
    <s v="E008380"/>
  </r>
  <r>
    <s v="CLEARNEG51426"/>
    <s v="100"/>
    <x v="10"/>
    <s v="200"/>
    <s v="0491"/>
    <x v="40"/>
    <s v="0000"/>
    <s v="000"/>
    <s v="00"/>
    <s v="5/14/2026"/>
    <n v="220"/>
    <n v="0"/>
    <n v="220"/>
    <s v="CLEAR NEGATVIES"/>
    <s v="5/14/2026"/>
    <m/>
    <s v="6754279"/>
    <s v="E008380"/>
  </r>
  <r>
    <s v="CLEARNEG51426"/>
    <s v="100"/>
    <x v="10"/>
    <s v="200"/>
    <s v="0241"/>
    <x v="40"/>
    <s v="0000"/>
    <s v="000"/>
    <s v="00"/>
    <s v="5/14/2026"/>
    <n v="260"/>
    <n v="0"/>
    <n v="260"/>
    <s v="CLEAR NEGATVIES"/>
    <s v="5/14/2026"/>
    <m/>
    <s v="6754279"/>
    <s v="E008380"/>
  </r>
  <r>
    <s v="CLEARNEG51426"/>
    <s v="100"/>
    <x v="6"/>
    <s v="200"/>
    <s v="0411"/>
    <x v="41"/>
    <s v="0000"/>
    <s v="000"/>
    <s v="00"/>
    <s v="5/14/2026"/>
    <n v="150"/>
    <n v="0"/>
    <n v="150"/>
    <s v="CLEAR NEGATVIES"/>
    <s v="5/14/2026"/>
    <m/>
    <s v="6754279"/>
    <s v="E008380"/>
  </r>
  <r>
    <s v="CLEARNEG51426"/>
    <s v="100"/>
    <x v="10"/>
    <s v="200"/>
    <s v="0341"/>
    <x v="40"/>
    <s v="0000"/>
    <s v="000"/>
    <s v="00"/>
    <s v="5/14/2026"/>
    <n v="180"/>
    <n v="0"/>
    <n v="180"/>
    <s v="CLEAR NEGATVIES"/>
    <s v="5/14/2026"/>
    <m/>
    <s v="6754279"/>
    <s v="E008380"/>
  </r>
  <r>
    <s v="CLEARNEG51426"/>
    <s v="100"/>
    <x v="4"/>
    <s v="200"/>
    <s v="0033"/>
    <x v="34"/>
    <s v="0000"/>
    <s v="000"/>
    <s v="00"/>
    <s v="5/14/2026"/>
    <n v="922.38"/>
    <n v="0"/>
    <n v="922.38"/>
    <s v="CLEAR NEGATVIES"/>
    <s v="5/14/2026"/>
    <m/>
    <s v="6754279"/>
    <s v="E008380"/>
  </r>
  <r>
    <s v="CLEARNEG51426"/>
    <s v="100"/>
    <x v="4"/>
    <s v="200"/>
    <s v="0552"/>
    <x v="42"/>
    <s v="0000"/>
    <s v="000"/>
    <s v="00"/>
    <s v="5/14/2026"/>
    <n v="15784.16"/>
    <n v="0"/>
    <n v="15784.16"/>
    <s v="CLEAR NEGATVIES"/>
    <s v="5/14/2026"/>
    <m/>
    <s v="6754279"/>
    <s v="E008380"/>
  </r>
  <r>
    <s v="CLEARNEG51426"/>
    <s v="100"/>
    <x v="0"/>
    <s v="200"/>
    <s v="0401"/>
    <x v="45"/>
    <s v="0000"/>
    <s v="000"/>
    <s v="00"/>
    <s v="5/14/2026"/>
    <n v="60"/>
    <n v="0"/>
    <n v="60"/>
    <s v="CLEAR NEGATVIES"/>
    <s v="5/14/2026"/>
    <m/>
    <s v="6754279"/>
    <s v="E008380"/>
  </r>
  <r>
    <s v="CLEARNEG51426"/>
    <s v="100"/>
    <x v="11"/>
    <s v="519"/>
    <s v="9730"/>
    <x v="10"/>
    <s v="0000"/>
    <s v="000"/>
    <s v="00"/>
    <s v="5/14/2026"/>
    <n v="0"/>
    <n v="31.11"/>
    <n v="-31.11"/>
    <s v="CLEAR NEGATVIES"/>
    <s v="5/14/2026"/>
    <m/>
    <s v="6754279"/>
    <s v="E008380"/>
  </r>
  <r>
    <s v="CLEARNEG51426"/>
    <s v="100"/>
    <x v="1"/>
    <s v="390"/>
    <s v="9616"/>
    <x v="11"/>
    <s v="0000"/>
    <s v="000"/>
    <s v="00"/>
    <s v="5/14/2026"/>
    <n v="0"/>
    <n v="9974.4599999999991"/>
    <n v="-9974.4599999999991"/>
    <s v="CLEAR NEGATVIES"/>
    <s v="5/14/2026"/>
    <m/>
    <s v="6754279"/>
    <s v="E008380"/>
  </r>
  <r>
    <s v="CLEARNEG51426"/>
    <s v="100"/>
    <x v="5"/>
    <s v="790"/>
    <s v="9616"/>
    <x v="11"/>
    <s v="0000"/>
    <s v="000"/>
    <s v="00"/>
    <s v="5/14/2026"/>
    <n v="4409.46"/>
    <n v="0"/>
    <n v="4409.46"/>
    <s v="CLEAR NEGATVIES"/>
    <s v="5/14/2026"/>
    <m/>
    <s v="6754279"/>
    <s v="E008380"/>
  </r>
  <r>
    <s v="CLEARNEG51426"/>
    <s v="100"/>
    <x v="4"/>
    <s v="200"/>
    <s v="0251"/>
    <x v="46"/>
    <s v="0000"/>
    <s v="000"/>
    <s v="00"/>
    <s v="5/14/2026"/>
    <n v="240"/>
    <n v="0"/>
    <n v="240"/>
    <s v="CLEAR NEGATVIES"/>
    <s v="5/14/2026"/>
    <m/>
    <s v="6754279"/>
    <s v="E008380"/>
  </r>
  <r>
    <s v="CLEARNEG51426"/>
    <s v="100"/>
    <x v="6"/>
    <s v="100"/>
    <s v="0411"/>
    <x v="41"/>
    <s v="0000"/>
    <s v="000"/>
    <s v="00"/>
    <s v="5/14/2026"/>
    <n v="240"/>
    <n v="0"/>
    <n v="240"/>
    <s v="CLEAR NEGATVIES"/>
    <s v="5/14/2026"/>
    <m/>
    <s v="6754279"/>
    <s v="E008380"/>
  </r>
  <r>
    <s v="CLEARNEG51426"/>
    <s v="100"/>
    <x v="4"/>
    <s v="200"/>
    <s v="0171"/>
    <x v="42"/>
    <s v="0000"/>
    <s v="000"/>
    <s v="00"/>
    <s v="5/14/2026"/>
    <n v="828.58"/>
    <n v="0"/>
    <n v="828.58"/>
    <s v="CLEAR NEGATVIES"/>
    <s v="5/14/2026"/>
    <m/>
    <s v="6754279"/>
    <s v="E008380"/>
  </r>
  <r>
    <s v="CLEARNEG51426"/>
    <s v="100"/>
    <x v="4"/>
    <s v="200"/>
    <s v="0251"/>
    <x v="42"/>
    <s v="0000"/>
    <s v="000"/>
    <s v="00"/>
    <s v="5/14/2026"/>
    <n v="9809.9"/>
    <n v="0"/>
    <n v="9809.9"/>
    <s v="CLEAR NEGATVIES"/>
    <s v="5/14/2026"/>
    <m/>
    <s v="6754279"/>
    <s v="E008380"/>
  </r>
  <r>
    <s v="CLEARNEG51426"/>
    <s v="100"/>
    <x v="4"/>
    <s v="200"/>
    <s v="0351"/>
    <x v="42"/>
    <s v="0000"/>
    <s v="000"/>
    <s v="00"/>
    <s v="5/14/2026"/>
    <n v="314.16000000000003"/>
    <n v="0"/>
    <n v="314.16000000000003"/>
    <s v="CLEAR NEGATVIES"/>
    <s v="5/14/2026"/>
    <m/>
    <s v="6754279"/>
    <s v="E008380"/>
  </r>
  <r>
    <s v="CLEARNEG51426"/>
    <s v="100"/>
    <x v="6"/>
    <s v="100"/>
    <s v="0181"/>
    <x v="41"/>
    <s v="0000"/>
    <s v="000"/>
    <s v="00"/>
    <s v="5/14/2026"/>
    <n v="0"/>
    <n v="120"/>
    <n v="-120"/>
    <s v="CLEAR NEGATVIES"/>
    <s v="5/14/2026"/>
    <m/>
    <s v="6754279"/>
    <s v="E008380"/>
  </r>
  <r>
    <s v="CLEARNEG51426"/>
    <s v="100"/>
    <x v="18"/>
    <s v="200"/>
    <s v="0472"/>
    <x v="47"/>
    <s v="0000"/>
    <s v="000"/>
    <s v="00"/>
    <s v="5/14/2026"/>
    <n v="50"/>
    <n v="0"/>
    <n v="50"/>
    <s v="CLEAR NEGATVIES"/>
    <s v="5/14/2026"/>
    <m/>
    <s v="6754279"/>
    <s v="E008380"/>
  </r>
  <r>
    <s v="CLEARNEG51426"/>
    <s v="100"/>
    <x v="4"/>
    <s v="200"/>
    <s v="0402"/>
    <x v="46"/>
    <s v="0000"/>
    <s v="000"/>
    <s v="00"/>
    <s v="5/14/2026"/>
    <n v="120"/>
    <n v="0"/>
    <n v="120"/>
    <s v="CLEAR NEGATVIES"/>
    <s v="5/14/2026"/>
    <m/>
    <s v="6754279"/>
    <s v="E008380"/>
  </r>
  <r>
    <s v="CLEARNEG51426"/>
    <s v="100"/>
    <x v="0"/>
    <s v="200"/>
    <s v="0441"/>
    <x v="34"/>
    <s v="0000"/>
    <s v="000"/>
    <s v="00"/>
    <s v="5/14/2026"/>
    <n v="500"/>
    <n v="0"/>
    <n v="500"/>
    <s v="CLEAR NEGATVIES"/>
    <s v="5/14/2026"/>
    <m/>
    <s v="6754279"/>
    <s v="E008380"/>
  </r>
  <r>
    <s v="CLEARNEG51426"/>
    <s v="100"/>
    <x v="4"/>
    <s v="200"/>
    <s v="0181"/>
    <x v="48"/>
    <s v="0000"/>
    <s v="000"/>
    <s v="00"/>
    <s v="5/14/2026"/>
    <n v="20"/>
    <n v="0"/>
    <n v="20"/>
    <s v="CLEAR NEGATVIES"/>
    <s v="5/14/2026"/>
    <m/>
    <s v="6754279"/>
    <s v="E008380"/>
  </r>
  <r>
    <s v="CLEARNEG51426"/>
    <s v="100"/>
    <x v="4"/>
    <s v="200"/>
    <s v="0402"/>
    <x v="42"/>
    <s v="0000"/>
    <s v="000"/>
    <s v="00"/>
    <s v="5/14/2026"/>
    <n v="14142.56"/>
    <n v="0"/>
    <n v="14142.56"/>
    <s v="CLEAR NEGATVIES"/>
    <s v="5/14/2026"/>
    <m/>
    <s v="6754279"/>
    <s v="E008380"/>
  </r>
  <r>
    <s v="CLEARNEG51426"/>
    <s v="100"/>
    <x v="4"/>
    <s v="200"/>
    <s v="0341"/>
    <x v="34"/>
    <s v="0000"/>
    <s v="000"/>
    <s v="00"/>
    <s v="5/14/2026"/>
    <n v="600"/>
    <n v="0"/>
    <n v="600"/>
    <s v="CLEAR NEGATVIES"/>
    <s v="5/14/2026"/>
    <m/>
    <s v="6754279"/>
    <s v="E008380"/>
  </r>
  <r>
    <s v="CLEARNEG51426"/>
    <s v="100"/>
    <x v="15"/>
    <s v="150"/>
    <s v="0091"/>
    <x v="34"/>
    <s v="0000"/>
    <s v="000"/>
    <s v="00"/>
    <s v="5/14/2026"/>
    <n v="0"/>
    <n v="500"/>
    <n v="-500"/>
    <s v="CLEAR NEGATVIES"/>
    <s v="5/14/2026"/>
    <m/>
    <s v="6754279"/>
    <s v="E008380"/>
  </r>
  <r>
    <s v="CLEARNEG51426"/>
    <s v="100"/>
    <x v="14"/>
    <s v="360"/>
    <s v="9740"/>
    <x v="44"/>
    <s v="0000"/>
    <s v="000"/>
    <s v="00"/>
    <s v="5/14/2026"/>
    <n v="0"/>
    <n v="847945.9"/>
    <n v="-847945.9"/>
    <s v="CLEAR NEGATVIES"/>
    <s v="5/14/2026"/>
    <m/>
    <s v="6754279"/>
    <s v="E008380"/>
  </r>
  <r>
    <s v="CLEARNEG51426"/>
    <s v="100"/>
    <x v="8"/>
    <s v="330"/>
    <s v="9616"/>
    <x v="11"/>
    <s v="0000"/>
    <s v="000"/>
    <s v="00"/>
    <s v="5/14/2026"/>
    <n v="5565"/>
    <n v="0"/>
    <n v="5565"/>
    <s v="CLEAR NEGATVIES"/>
    <s v="5/14/2026"/>
    <m/>
    <s v="6754279"/>
    <s v="E008380"/>
  </r>
  <r>
    <s v="CLEARNEG51426"/>
    <s v="100"/>
    <x v="15"/>
    <s v="100"/>
    <s v="0391"/>
    <x v="34"/>
    <s v="0000"/>
    <s v="000"/>
    <s v="00"/>
    <s v="5/14/2026"/>
    <n v="0"/>
    <n v="300"/>
    <n v="-300"/>
    <s v="CLEAR NEGATVIES"/>
    <s v="5/14/2026"/>
    <m/>
    <s v="6754279"/>
    <s v="E008380"/>
  </r>
  <r>
    <s v="CLEARNEG51426"/>
    <s v="100"/>
    <x v="15"/>
    <s v="100"/>
    <s v="0091"/>
    <x v="34"/>
    <s v="0000"/>
    <s v="000"/>
    <s v="00"/>
    <s v="5/14/2026"/>
    <n v="0"/>
    <n v="900"/>
    <n v="-900"/>
    <s v="CLEAR NEGATVIES"/>
    <s v="5/14/2026"/>
    <m/>
    <s v="6754279"/>
    <s v="E008380"/>
  </r>
  <r>
    <s v="CLEARNEG51426"/>
    <s v="100"/>
    <x v="18"/>
    <s v="200"/>
    <s v="0033"/>
    <x v="47"/>
    <s v="0000"/>
    <s v="000"/>
    <s v="00"/>
    <s v="5/14/2026"/>
    <n v="50"/>
    <n v="0"/>
    <n v="50"/>
    <s v="CLEAR NEGATVIES"/>
    <s v="5/14/2026"/>
    <m/>
    <s v="6754279"/>
    <s v="E008380"/>
  </r>
  <r>
    <s v="CLEARNEG51426"/>
    <s v="100"/>
    <x v="15"/>
    <s v="150"/>
    <s v="0381"/>
    <x v="34"/>
    <s v="0000"/>
    <s v="000"/>
    <s v="00"/>
    <s v="5/14/2026"/>
    <n v="8021.19"/>
    <n v="0"/>
    <n v="8021.19"/>
    <s v="CLEAR NEGATVIES"/>
    <s v="5/14/2026"/>
    <m/>
    <s v="6754279"/>
    <s v="E008380"/>
  </r>
  <r>
    <s v="CLEARNEG51426"/>
    <s v="100"/>
    <x v="15"/>
    <s v="150"/>
    <s v="0161"/>
    <x v="34"/>
    <s v="0000"/>
    <s v="000"/>
    <s v="00"/>
    <s v="5/14/2026"/>
    <n v="0"/>
    <n v="300"/>
    <n v="-300"/>
    <s v="CLEAR NEGATVIES"/>
    <s v="5/14/2026"/>
    <m/>
    <s v="6754279"/>
    <s v="E008380"/>
  </r>
  <r>
    <s v="CLEARNEG51426"/>
    <s v="100"/>
    <x v="15"/>
    <s v="150"/>
    <s v="0441"/>
    <x v="45"/>
    <s v="0000"/>
    <s v="000"/>
    <s v="00"/>
    <s v="5/14/2026"/>
    <n v="10"/>
    <n v="0"/>
    <n v="10"/>
    <s v="CLEAR NEGATVIES"/>
    <s v="5/14/2026"/>
    <m/>
    <s v="6754279"/>
    <s v="E008380"/>
  </r>
  <r>
    <s v="CLEARNEG51426"/>
    <s v="100"/>
    <x v="15"/>
    <s v="150"/>
    <s v="0391"/>
    <x v="34"/>
    <s v="0000"/>
    <s v="000"/>
    <s v="00"/>
    <s v="5/14/2026"/>
    <n v="0"/>
    <n v="6700"/>
    <n v="-6700"/>
    <s v="CLEAR NEGATVIES"/>
    <s v="5/14/2026"/>
    <m/>
    <s v="6754279"/>
    <s v="E008380"/>
  </r>
  <r>
    <s v="CLEARNEG51426"/>
    <s v="100"/>
    <x v="15"/>
    <s v="150"/>
    <s v="0401"/>
    <x v="45"/>
    <s v="0000"/>
    <s v="000"/>
    <s v="00"/>
    <s v="5/14/2026"/>
    <n v="0"/>
    <n v="7400"/>
    <n v="-7400"/>
    <s v="CLEAR NEGATVIES"/>
    <s v="5/14/2026"/>
    <m/>
    <s v="6754279"/>
    <s v="E008380"/>
  </r>
  <r>
    <s v="CLEARNEG51426"/>
    <s v="100"/>
    <x v="15"/>
    <s v="150"/>
    <s v="0501"/>
    <x v="34"/>
    <s v="0000"/>
    <s v="000"/>
    <s v="00"/>
    <s v="5/14/2026"/>
    <n v="0"/>
    <n v="135.22"/>
    <n v="-135.22"/>
    <s v="CLEAR NEGATVIES"/>
    <s v="5/14/2026"/>
    <m/>
    <s v="6754279"/>
    <s v="E008380"/>
  </r>
  <r>
    <s v="CLEARNEG51426"/>
    <s v="100"/>
    <x v="15"/>
    <s v="150"/>
    <s v="0061"/>
    <x v="45"/>
    <s v="0000"/>
    <s v="000"/>
    <s v="00"/>
    <s v="5/14/2026"/>
    <n v="240"/>
    <n v="0"/>
    <n v="240"/>
    <s v="CLEAR NEGATVIES"/>
    <s v="5/14/2026"/>
    <m/>
    <s v="6754279"/>
    <s v="E008380"/>
  </r>
  <r>
    <s v="CLEARNEG51426"/>
    <s v="100"/>
    <x v="15"/>
    <s v="150"/>
    <s v="0492"/>
    <x v="45"/>
    <s v="0000"/>
    <s v="000"/>
    <s v="00"/>
    <s v="5/14/2026"/>
    <n v="1520"/>
    <n v="0"/>
    <n v="1520"/>
    <s v="CLEAR NEGATVIES"/>
    <s v="5/14/2026"/>
    <m/>
    <s v="6754279"/>
    <s v="E008380"/>
  </r>
  <r>
    <s v="CLEARNEG51426"/>
    <s v="100"/>
    <x v="15"/>
    <s v="150"/>
    <s v="0493"/>
    <x v="34"/>
    <s v="0000"/>
    <s v="000"/>
    <s v="00"/>
    <s v="5/14/2026"/>
    <n v="0"/>
    <n v="100"/>
    <n v="-100"/>
    <s v="CLEAR NEGATVIES"/>
    <s v="5/14/2026"/>
    <m/>
    <s v="6754279"/>
    <s v="E008380"/>
  </r>
  <r>
    <s v="CLEARNEG51426"/>
    <s v="100"/>
    <x v="15"/>
    <s v="150"/>
    <s v="0441"/>
    <x v="34"/>
    <s v="0000"/>
    <s v="000"/>
    <s v="00"/>
    <s v="5/14/2026"/>
    <n v="0"/>
    <n v="1500"/>
    <n v="-1500"/>
    <s v="CLEAR NEGATVIES"/>
    <s v="5/14/2026"/>
    <m/>
    <s v="6754279"/>
    <s v="E008380"/>
  </r>
  <r>
    <s v="CLEARNEG51426"/>
    <s v="100"/>
    <x v="15"/>
    <s v="150"/>
    <s v="0251"/>
    <x v="34"/>
    <s v="0000"/>
    <s v="000"/>
    <s v="00"/>
    <s v="5/14/2026"/>
    <n v="0"/>
    <n v="1300"/>
    <n v="-1300"/>
    <s v="CLEAR NEGATVIES"/>
    <s v="5/14/2026"/>
    <m/>
    <s v="6754279"/>
    <s v="E008380"/>
  </r>
  <r>
    <s v="CLEARNEG51426"/>
    <s v="100"/>
    <x v="15"/>
    <s v="150"/>
    <s v="0402"/>
    <x v="34"/>
    <s v="0000"/>
    <s v="000"/>
    <s v="00"/>
    <s v="5/14/2026"/>
    <n v="0"/>
    <n v="1500"/>
    <n v="-1500"/>
    <s v="CLEAR NEGATVIES"/>
    <s v="5/14/2026"/>
    <m/>
    <s v="6754279"/>
    <s v="E008380"/>
  </r>
  <r>
    <s v="CLEARNEG51426"/>
    <s v="100"/>
    <x v="18"/>
    <s v="100"/>
    <s v="0461"/>
    <x v="45"/>
    <s v="0000"/>
    <s v="000"/>
    <s v="00"/>
    <s v="5/14/2026"/>
    <n v="0"/>
    <n v="400"/>
    <n v="-400"/>
    <s v="CLEAR NEGATVIES"/>
    <s v="5/14/2026"/>
    <m/>
    <s v="6754279"/>
    <s v="E008380"/>
  </r>
  <r>
    <s v="CLEARNEG51426"/>
    <s v="100"/>
    <x v="15"/>
    <s v="750"/>
    <s v="0501"/>
    <x v="34"/>
    <s v="0000"/>
    <s v="000"/>
    <s v="00"/>
    <s v="5/14/2026"/>
    <n v="31.43"/>
    <n v="0"/>
    <n v="31.43"/>
    <s v="CLEAR NEGATVIES"/>
    <s v="5/14/2026"/>
    <m/>
    <s v="6754279"/>
    <s v="E008380"/>
  </r>
  <r>
    <s v="CLEARNEG51426"/>
    <s v="100"/>
    <x v="15"/>
    <s v="150"/>
    <s v="0061"/>
    <x v="34"/>
    <s v="0000"/>
    <s v="000"/>
    <s v="00"/>
    <s v="5/14/2026"/>
    <n v="10334.299999999999"/>
    <n v="0"/>
    <n v="10334.299999999999"/>
    <s v="CLEAR NEGATVIES"/>
    <s v="5/14/2026"/>
    <m/>
    <s v="6754279"/>
    <s v="E008380"/>
  </r>
  <r>
    <s v="CLEARNEG51426"/>
    <s v="100"/>
    <x v="15"/>
    <s v="150"/>
    <s v="0171"/>
    <x v="34"/>
    <s v="0000"/>
    <s v="000"/>
    <s v="00"/>
    <s v="5/14/2026"/>
    <n v="0"/>
    <n v="900"/>
    <n v="-900"/>
    <s v="CLEAR NEGATVIES"/>
    <s v="5/14/2026"/>
    <m/>
    <s v="6754279"/>
    <s v="E008380"/>
  </r>
  <r>
    <s v="CLEARNEG51426"/>
    <s v="100"/>
    <x v="15"/>
    <s v="150"/>
    <s v="0401"/>
    <x v="34"/>
    <s v="0000"/>
    <s v="000"/>
    <s v="00"/>
    <s v="5/14/2026"/>
    <n v="0"/>
    <n v="8200"/>
    <n v="-8200"/>
    <s v="CLEAR NEGATVIES"/>
    <s v="5/14/2026"/>
    <m/>
    <s v="6754279"/>
    <s v="E008380"/>
  </r>
  <r>
    <s v="CLEARNEG51426"/>
    <s v="100"/>
    <x v="15"/>
    <s v="150"/>
    <s v="0402"/>
    <x v="45"/>
    <s v="0000"/>
    <s v="000"/>
    <s v="00"/>
    <s v="5/14/2026"/>
    <n v="0"/>
    <n v="6100"/>
    <n v="-6100"/>
    <s v="CLEAR NEGATVIES"/>
    <s v="5/14/2026"/>
    <m/>
    <s v="6754279"/>
    <s v="E008380"/>
  </r>
  <r>
    <s v="CLEARNEG51426"/>
    <s v="100"/>
    <x v="18"/>
    <s v="100"/>
    <s v="0341"/>
    <x v="45"/>
    <s v="0000"/>
    <s v="000"/>
    <s v="00"/>
    <s v="5/14/2026"/>
    <n v="0"/>
    <n v="400"/>
    <n v="-400"/>
    <s v="CLEAR NEGATVIES"/>
    <s v="5/14/2026"/>
    <m/>
    <s v="6754279"/>
    <s v="E008380"/>
  </r>
  <r>
    <s v="CLEARNEG51426"/>
    <s v="100"/>
    <x v="18"/>
    <s v="100"/>
    <s v="0511"/>
    <x v="47"/>
    <s v="0000"/>
    <s v="000"/>
    <s v="00"/>
    <s v="5/14/2026"/>
    <n v="0"/>
    <n v="100"/>
    <n v="-100"/>
    <s v="CLEAR NEGATVIES"/>
    <s v="5/14/2026"/>
    <m/>
    <s v="6754279"/>
    <s v="E008380"/>
  </r>
  <r>
    <s v="CLEARNEG51426"/>
    <s v="100"/>
    <x v="18"/>
    <s v="100"/>
    <s v="0371"/>
    <x v="47"/>
    <s v="0000"/>
    <s v="000"/>
    <s v="00"/>
    <s v="5/14/2026"/>
    <n v="0"/>
    <n v="100"/>
    <n v="-100"/>
    <s v="CLEAR NEGATVIES"/>
    <s v="5/14/2026"/>
    <m/>
    <s v="6754279"/>
    <s v="E008380"/>
  </r>
  <r>
    <s v="CLEARNEG51426"/>
    <s v="100"/>
    <x v="15"/>
    <s v="750"/>
    <s v="0311"/>
    <x v="34"/>
    <s v="0000"/>
    <s v="000"/>
    <s v="00"/>
    <s v="5/14/2026"/>
    <n v="1444.71"/>
    <n v="0"/>
    <n v="1444.71"/>
    <s v="CLEAR NEGATVIES"/>
    <s v="5/14/2026"/>
    <m/>
    <s v="6754279"/>
    <s v="E008380"/>
  </r>
  <r>
    <s v="CLEARNEG51426"/>
    <s v="100"/>
    <x v="18"/>
    <s v="100"/>
    <s v="0033"/>
    <x v="47"/>
    <s v="0000"/>
    <s v="000"/>
    <s v="00"/>
    <s v="5/14/2026"/>
    <n v="0"/>
    <n v="200"/>
    <n v="-200"/>
    <s v="CLEAR NEGATVIES"/>
    <s v="5/14/2026"/>
    <m/>
    <s v="6754279"/>
    <s v="E008380"/>
  </r>
  <r>
    <s v="CLEARNEG51426"/>
    <s v="100"/>
    <x v="18"/>
    <s v="100"/>
    <s v="0561"/>
    <x v="45"/>
    <s v="0000"/>
    <s v="000"/>
    <s v="00"/>
    <s v="5/14/2026"/>
    <n v="0"/>
    <n v="1000"/>
    <n v="-1000"/>
    <s v="CLEAR NEGATVIES"/>
    <s v="5/14/2026"/>
    <m/>
    <s v="6754279"/>
    <s v="E008380"/>
  </r>
  <r>
    <s v="CLEARNEG51426"/>
    <s v="100"/>
    <x v="18"/>
    <s v="100"/>
    <s v="0381"/>
    <x v="47"/>
    <s v="0000"/>
    <s v="000"/>
    <s v="00"/>
    <s v="5/14/2026"/>
    <n v="1700"/>
    <n v="0"/>
    <n v="1700"/>
    <s v="CLEAR NEGATVIES"/>
    <s v="5/14/2026"/>
    <m/>
    <s v="6754279"/>
    <s v="E008380"/>
  </r>
  <r>
    <s v="CLEARNEG51426"/>
    <s v="100"/>
    <x v="15"/>
    <s v="750"/>
    <s v="0441"/>
    <x v="34"/>
    <s v="0000"/>
    <s v="000"/>
    <s v="00"/>
    <s v="5/14/2026"/>
    <n v="2826.13"/>
    <n v="0"/>
    <n v="2826.13"/>
    <s v="CLEAR NEGATVIES"/>
    <s v="5/14/2026"/>
    <m/>
    <s v="6754279"/>
    <s v="E008380"/>
  </r>
  <r>
    <s v="CLEARNEG51426"/>
    <s v="100"/>
    <x v="15"/>
    <s v="750"/>
    <s v="0341"/>
    <x v="34"/>
    <s v="0000"/>
    <s v="000"/>
    <s v="00"/>
    <s v="5/14/2026"/>
    <n v="142.88"/>
    <n v="0"/>
    <n v="142.88"/>
    <s v="CLEAR NEGATVIES"/>
    <s v="5/14/2026"/>
    <m/>
    <s v="6754279"/>
    <s v="E008380"/>
  </r>
  <r>
    <s v="CLEARNEG51426"/>
    <s v="100"/>
    <x v="15"/>
    <s v="750"/>
    <s v="0381"/>
    <x v="34"/>
    <s v="0000"/>
    <s v="000"/>
    <s v="00"/>
    <s v="5/14/2026"/>
    <n v="1205.97"/>
    <n v="0"/>
    <n v="1205.97"/>
    <s v="CLEAR NEGATVIES"/>
    <s v="5/14/2026"/>
    <m/>
    <s v="6754279"/>
    <s v="E008380"/>
  </r>
  <r>
    <s v="CLEARNEG51426"/>
    <s v="100"/>
    <x v="18"/>
    <s v="100"/>
    <s v="0381"/>
    <x v="34"/>
    <s v="0000"/>
    <s v="000"/>
    <s v="00"/>
    <s v="5/14/2026"/>
    <n v="0"/>
    <n v="2000"/>
    <n v="-2000"/>
    <s v="CLEAR NEGATVIES"/>
    <s v="5/14/2026"/>
    <m/>
    <s v="6754279"/>
    <s v="E008380"/>
  </r>
  <r>
    <s v="CLEARNEG51426"/>
    <s v="100"/>
    <x v="18"/>
    <s v="100"/>
    <s v="0181"/>
    <x v="47"/>
    <s v="0000"/>
    <s v="000"/>
    <s v="00"/>
    <s v="5/14/2026"/>
    <n v="0"/>
    <n v="10400"/>
    <n v="-10400"/>
    <s v="CLEAR NEGATVIES"/>
    <s v="5/14/2026"/>
    <m/>
    <s v="6754279"/>
    <s v="E008380"/>
  </r>
  <r>
    <s v="CLEARNEG51426"/>
    <s v="100"/>
    <x v="14"/>
    <s v="390"/>
    <s v="9740"/>
    <x v="44"/>
    <s v="0000"/>
    <s v="000"/>
    <s v="00"/>
    <s v="5/14/2026"/>
    <n v="556905.9"/>
    <n v="0"/>
    <n v="556905.9"/>
    <s v="CLEAR NEGATVIES"/>
    <s v="5/14/2026"/>
    <m/>
    <s v="6754279"/>
    <s v="E008380"/>
  </r>
  <r>
    <s v="CLEARNEG51426"/>
    <s v="100"/>
    <x v="14"/>
    <s v="390"/>
    <s v="9741"/>
    <x v="15"/>
    <s v="0000"/>
    <s v="000"/>
    <s v="00"/>
    <s v="5/14/2026"/>
    <n v="0"/>
    <n v="159"/>
    <n v="-159"/>
    <s v="CLEAR NEGATVIES"/>
    <s v="5/14/2026"/>
    <m/>
    <s v="6754279"/>
    <s v="E008380"/>
  </r>
  <r>
    <s v="CLEARNEG51426"/>
    <s v="100"/>
    <x v="11"/>
    <s v="330"/>
    <s v="9629"/>
    <x v="10"/>
    <s v="0000"/>
    <s v="000"/>
    <s v="00"/>
    <s v="5/14/2026"/>
    <n v="430.68"/>
    <n v="0"/>
    <n v="430.68"/>
    <s v="CLEAR NEGATVIES"/>
    <s v="5/14/2026"/>
    <m/>
    <s v="6754279"/>
    <s v="E008380"/>
  </r>
  <r>
    <s v="CLEARNEG51426"/>
    <s v="100"/>
    <x v="18"/>
    <s v="100"/>
    <s v="0492"/>
    <x v="47"/>
    <s v="0000"/>
    <s v="000"/>
    <s v="00"/>
    <s v="5/14/2026"/>
    <n v="0"/>
    <n v="1900"/>
    <n v="-1900"/>
    <s v="CLEAR NEGATVIES"/>
    <s v="5/14/2026"/>
    <m/>
    <s v="6754279"/>
    <s v="E008380"/>
  </r>
  <r>
    <s v="CLEARNEG51426"/>
    <s v="100"/>
    <x v="18"/>
    <s v="100"/>
    <s v="0531"/>
    <x v="47"/>
    <s v="0000"/>
    <s v="000"/>
    <s v="00"/>
    <s v="5/14/2026"/>
    <n v="0"/>
    <n v="100"/>
    <n v="-100"/>
    <s v="CLEAR NEGATVIES"/>
    <s v="5/14/2026"/>
    <m/>
    <s v="6754279"/>
    <s v="E008380"/>
  </r>
  <r>
    <s v="CLEARNEG51426"/>
    <s v="100"/>
    <x v="15"/>
    <s v="390"/>
    <s v="9520"/>
    <x v="34"/>
    <s v="0000"/>
    <s v="000"/>
    <s v="00"/>
    <s v="5/14/2026"/>
    <n v="35000"/>
    <n v="0"/>
    <n v="35000"/>
    <s v="CLEAR NEGATVIES"/>
    <s v="5/14/2026"/>
    <m/>
    <s v="6754279"/>
    <s v="E008380"/>
  </r>
  <r>
    <s v="CLEARNEG51426"/>
    <s v="100"/>
    <x v="4"/>
    <s v="200"/>
    <s v="0571"/>
    <x v="42"/>
    <s v="0000"/>
    <s v="000"/>
    <s v="00"/>
    <s v="5/14/2026"/>
    <n v="454.66"/>
    <n v="0"/>
    <n v="454.66"/>
    <s v="CLEAR NEGATVIES"/>
    <s v="5/14/2026"/>
    <m/>
    <s v="6754279"/>
    <s v="E008380"/>
  </r>
  <r>
    <s v="CLEARNEG51426"/>
    <s v="100"/>
    <x v="4"/>
    <s v="200"/>
    <s v="0401"/>
    <x v="48"/>
    <s v="0000"/>
    <s v="000"/>
    <s v="00"/>
    <s v="5/14/2026"/>
    <n v="60"/>
    <n v="0"/>
    <n v="60"/>
    <s v="CLEAR NEGATVIES"/>
    <s v="5/14/2026"/>
    <m/>
    <s v="6754279"/>
    <s v="E008380"/>
  </r>
  <r>
    <s v="CLEARNEG51426"/>
    <s v="100"/>
    <x v="4"/>
    <s v="200"/>
    <s v="0552"/>
    <x v="48"/>
    <s v="0000"/>
    <s v="000"/>
    <s v="00"/>
    <s v="5/14/2026"/>
    <n v="20"/>
    <n v="0"/>
    <n v="20"/>
    <s v="CLEAR NEGATVIES"/>
    <s v="5/14/2026"/>
    <m/>
    <s v="6754279"/>
    <s v="E008380"/>
  </r>
  <r>
    <s v="CLEARNEG51426"/>
    <s v="100"/>
    <x v="4"/>
    <s v="200"/>
    <s v="0411"/>
    <x v="42"/>
    <s v="0000"/>
    <s v="000"/>
    <s v="00"/>
    <s v="5/14/2026"/>
    <n v="16044.48"/>
    <n v="0"/>
    <n v="16044.48"/>
    <s v="CLEAR NEGATVIES"/>
    <s v="5/14/2026"/>
    <m/>
    <s v="6754279"/>
    <s v="E008380"/>
  </r>
  <r>
    <s v="CLEARNEG51426"/>
    <s v="100"/>
    <x v="4"/>
    <s v="200"/>
    <s v="0321"/>
    <x v="42"/>
    <s v="0000"/>
    <s v="000"/>
    <s v="00"/>
    <s v="5/14/2026"/>
    <n v="215.1"/>
    <n v="0"/>
    <n v="215.1"/>
    <s v="CLEAR NEGATVIES"/>
    <s v="5/14/2026"/>
    <m/>
    <s v="6754279"/>
    <s v="E008380"/>
  </r>
  <r>
    <s v="CLEARNEG51426"/>
    <s v="100"/>
    <x v="4"/>
    <s v="200"/>
    <s v="0493"/>
    <x v="46"/>
    <s v="0000"/>
    <s v="000"/>
    <s v="00"/>
    <s v="5/14/2026"/>
    <n v="320"/>
    <n v="0"/>
    <n v="320"/>
    <s v="CLEAR NEGATVIES"/>
    <s v="5/14/2026"/>
    <m/>
    <s v="6754279"/>
    <s v="E008380"/>
  </r>
  <r>
    <s v="CLEARNEG51426"/>
    <s v="100"/>
    <x v="14"/>
    <s v="330"/>
    <s v="9741"/>
    <x v="15"/>
    <s v="0000"/>
    <s v="000"/>
    <s v="00"/>
    <s v="5/14/2026"/>
    <n v="0"/>
    <n v="438.84"/>
    <n v="-438.84"/>
    <s v="CLEAR NEGATVIES"/>
    <s v="5/14/2026"/>
    <m/>
    <s v="6754279"/>
    <s v="E008380"/>
  </r>
  <r>
    <s v="CLEARNEG51426"/>
    <s v="100"/>
    <x v="4"/>
    <s v="200"/>
    <s v="0493"/>
    <x v="48"/>
    <s v="0000"/>
    <s v="000"/>
    <s v="00"/>
    <s v="5/14/2026"/>
    <n v="150"/>
    <n v="0"/>
    <n v="150"/>
    <s v="CLEAR NEGATVIES"/>
    <s v="5/14/2026"/>
    <m/>
    <s v="6754279"/>
    <s v="E008380"/>
  </r>
  <r>
    <s v="CLEARNEG51426"/>
    <s v="100"/>
    <x v="0"/>
    <s v="200"/>
    <s v="0201"/>
    <x v="34"/>
    <s v="0000"/>
    <s v="000"/>
    <s v="00"/>
    <s v="5/14/2026"/>
    <n v="400"/>
    <n v="0"/>
    <n v="400"/>
    <s v="CLEAR NEGATVIES"/>
    <s v="5/14/2026"/>
    <m/>
    <s v="6754279"/>
    <s v="E008380"/>
  </r>
  <r>
    <s v="CLEARNEG51426"/>
    <s v="100"/>
    <x v="0"/>
    <s v="200"/>
    <s v="0171"/>
    <x v="34"/>
    <s v="0000"/>
    <s v="000"/>
    <s v="00"/>
    <s v="5/14/2026"/>
    <n v="400"/>
    <n v="0"/>
    <n v="400"/>
    <s v="CLEAR NEGATVIES"/>
    <s v="5/14/2026"/>
    <m/>
    <s v="6754279"/>
    <s v="E008380"/>
  </r>
  <r>
    <s v="CLEARNEG51426"/>
    <s v="100"/>
    <x v="4"/>
    <s v="200"/>
    <s v="0481"/>
    <x v="42"/>
    <s v="0000"/>
    <s v="000"/>
    <s v="00"/>
    <s v="5/14/2026"/>
    <n v="472.83"/>
    <n v="0"/>
    <n v="472.83"/>
    <s v="CLEAR NEGATVIES"/>
    <s v="5/14/2026"/>
    <m/>
    <s v="6754279"/>
    <s v="E008380"/>
  </r>
  <r>
    <s v="CLEARNEG51426"/>
    <s v="100"/>
    <x v="4"/>
    <s v="200"/>
    <s v="0401"/>
    <x v="34"/>
    <s v="0000"/>
    <s v="000"/>
    <s v="00"/>
    <s v="5/14/2026"/>
    <n v="7400"/>
    <n v="0"/>
    <n v="7400"/>
    <s v="CLEAR NEGATVIES"/>
    <s v="5/14/2026"/>
    <m/>
    <s v="6754279"/>
    <s v="E008380"/>
  </r>
  <r>
    <s v="CLEARNEG51426"/>
    <s v="100"/>
    <x v="6"/>
    <s v="100"/>
    <s v="0401"/>
    <x v="41"/>
    <s v="0000"/>
    <s v="000"/>
    <s v="00"/>
    <s v="5/14/2026"/>
    <n v="10"/>
    <n v="0"/>
    <n v="10"/>
    <s v="CLEAR NEGATVIES"/>
    <s v="5/14/2026"/>
    <m/>
    <s v="6754279"/>
    <s v="E008380"/>
  </r>
  <r>
    <s v="CLEARNEG51426"/>
    <s v="100"/>
    <x v="0"/>
    <s v="200"/>
    <s v="0021"/>
    <x v="34"/>
    <s v="0000"/>
    <s v="000"/>
    <s v="00"/>
    <s v="5/14/2026"/>
    <n v="2000"/>
    <n v="0"/>
    <n v="2000"/>
    <s v="CLEAR NEGATVIES"/>
    <s v="5/14/2026"/>
    <m/>
    <s v="6754279"/>
    <s v="E008380"/>
  </r>
  <r>
    <s v="CLEARNEG51426"/>
    <s v="100"/>
    <x v="4"/>
    <s v="200"/>
    <s v="0551"/>
    <x v="42"/>
    <s v="0000"/>
    <s v="000"/>
    <s v="00"/>
    <s v="5/14/2026"/>
    <n v="213.37"/>
    <n v="0"/>
    <n v="213.37"/>
    <s v="CLEAR NEGATVIES"/>
    <s v="5/14/2026"/>
    <m/>
    <s v="6754279"/>
    <s v="E008380"/>
  </r>
  <r>
    <s v="CLEARNEG51426"/>
    <s v="100"/>
    <x v="6"/>
    <s v="100"/>
    <s v="0492"/>
    <x v="41"/>
    <s v="0000"/>
    <s v="000"/>
    <s v="00"/>
    <s v="5/14/2026"/>
    <n v="10"/>
    <n v="0"/>
    <n v="10"/>
    <s v="CLEAR NEGATVIES"/>
    <s v="5/14/2026"/>
    <m/>
    <s v="6754279"/>
    <s v="E008380"/>
  </r>
  <r>
    <s v="CLEARNEG51426"/>
    <s v="100"/>
    <x v="0"/>
    <s v="200"/>
    <s v="0181"/>
    <x v="45"/>
    <s v="0000"/>
    <s v="000"/>
    <s v="00"/>
    <s v="5/14/2026"/>
    <n v="350"/>
    <n v="0"/>
    <n v="350"/>
    <s v="CLEAR NEGATVIES"/>
    <s v="5/14/2026"/>
    <m/>
    <s v="6754279"/>
    <s v="E008380"/>
  </r>
  <r>
    <s v="CLEARNEG51426"/>
    <s v="100"/>
    <x v="4"/>
    <s v="200"/>
    <s v="0472"/>
    <x v="42"/>
    <s v="0000"/>
    <s v="000"/>
    <s v="00"/>
    <s v="5/14/2026"/>
    <n v="144.32"/>
    <n v="0"/>
    <n v="144.32"/>
    <s v="CLEAR NEGATVIES"/>
    <s v="5/14/2026"/>
    <m/>
    <s v="6754279"/>
    <s v="E008380"/>
  </r>
  <r>
    <s v="CLEARNEG51426"/>
    <s v="100"/>
    <x v="4"/>
    <s v="200"/>
    <s v="0471"/>
    <x v="42"/>
    <s v="0000"/>
    <s v="000"/>
    <s v="00"/>
    <s v="5/14/2026"/>
    <n v="579.5"/>
    <n v="0"/>
    <n v="579.5"/>
    <s v="CLEAR NEGATVIES"/>
    <s v="5/14/2026"/>
    <m/>
    <s v="6754279"/>
    <s v="E008380"/>
  </r>
  <r>
    <s v="CLEARNEG51426"/>
    <s v="100"/>
    <x v="0"/>
    <s v="200"/>
    <s v="0331"/>
    <x v="34"/>
    <s v="0000"/>
    <s v="000"/>
    <s v="00"/>
    <s v="5/14/2026"/>
    <n v="400"/>
    <n v="0"/>
    <n v="400"/>
    <s v="CLEAR NEGATVIES"/>
    <s v="5/14/2026"/>
    <m/>
    <s v="6754279"/>
    <s v="E008380"/>
  </r>
  <r>
    <s v="CLEARNEG51426"/>
    <s v="100"/>
    <x v="4"/>
    <s v="200"/>
    <s v="0401"/>
    <x v="42"/>
    <s v="0000"/>
    <s v="000"/>
    <s v="00"/>
    <s v="5/14/2026"/>
    <n v="6881.07"/>
    <n v="0"/>
    <n v="6881.07"/>
    <s v="CLEAR NEGATVIES"/>
    <s v="5/14/2026"/>
    <m/>
    <s v="6754279"/>
    <s v="E008380"/>
  </r>
  <r>
    <s v="CLEARNEG51426"/>
    <s v="100"/>
    <x v="4"/>
    <s v="200"/>
    <s v="9999"/>
    <x v="42"/>
    <s v="0000"/>
    <s v="000"/>
    <s v="00"/>
    <s v="5/14/2026"/>
    <n v="0"/>
    <n v="141433.26999999999"/>
    <n v="-141433.26999999999"/>
    <s v="CLEAR NEGATVIES"/>
    <s v="5/14/2026"/>
    <m/>
    <s v="6754279"/>
    <s v="E008380"/>
  </r>
  <r>
    <s v="CLEARNEG51426"/>
    <s v="100"/>
    <x v="4"/>
    <s v="200"/>
    <s v="0552"/>
    <x v="46"/>
    <s v="0000"/>
    <s v="000"/>
    <s v="00"/>
    <s v="5/14/2026"/>
    <n v="150"/>
    <n v="0"/>
    <n v="150"/>
    <s v="CLEAR NEGATVIES"/>
    <s v="5/14/2026"/>
    <m/>
    <s v="6754279"/>
    <s v="E008380"/>
  </r>
  <r>
    <s v="CLEARNEG51426"/>
    <s v="100"/>
    <x v="4"/>
    <s v="200"/>
    <s v="0492"/>
    <x v="42"/>
    <s v="0000"/>
    <s v="000"/>
    <s v="00"/>
    <s v="5/14/2026"/>
    <n v="2540.17"/>
    <n v="0"/>
    <n v="2540.17"/>
    <s v="CLEAR NEGATVIES"/>
    <s v="5/14/2026"/>
    <m/>
    <s v="6754279"/>
    <s v="E008380"/>
  </r>
  <r>
    <s v="CLEARNEG51426"/>
    <s v="100"/>
    <x v="4"/>
    <s v="200"/>
    <s v="0251"/>
    <x v="48"/>
    <s v="0000"/>
    <s v="000"/>
    <s v="00"/>
    <s v="5/14/2026"/>
    <n v="50"/>
    <n v="0"/>
    <n v="50"/>
    <s v="CLEAR NEGATVIES"/>
    <s v="5/14/2026"/>
    <m/>
    <s v="6754279"/>
    <s v="E008380"/>
  </r>
  <r>
    <s v="CLEARNEG51426"/>
    <s v="100"/>
    <x v="4"/>
    <s v="200"/>
    <s v="0491"/>
    <x v="42"/>
    <s v="0000"/>
    <s v="000"/>
    <s v="00"/>
    <s v="5/14/2026"/>
    <n v="561.34"/>
    <n v="0"/>
    <n v="561.34"/>
    <s v="CLEAR NEGATVIES"/>
    <s v="5/14/2026"/>
    <m/>
    <s v="6754279"/>
    <s v="E008380"/>
  </r>
  <r>
    <s v="CLEARNEG51426"/>
    <s v="100"/>
    <x v="0"/>
    <s v="200"/>
    <s v="9520"/>
    <x v="45"/>
    <s v="0000"/>
    <s v="000"/>
    <s v="00"/>
    <s v="5/14/2026"/>
    <n v="1600"/>
    <n v="0"/>
    <n v="1600"/>
    <s v="CLEAR NEGATVIES"/>
    <s v="5/14/2026"/>
    <m/>
    <s v="6754279"/>
    <s v="E008380"/>
  </r>
  <r>
    <s v="CLEARNEG51426"/>
    <s v="100"/>
    <x v="0"/>
    <s v="200"/>
    <s v="0351"/>
    <x v="34"/>
    <s v="0000"/>
    <s v="000"/>
    <s v="00"/>
    <s v="5/14/2026"/>
    <n v="400"/>
    <n v="0"/>
    <n v="400"/>
    <s v="CLEAR NEGATVIES"/>
    <s v="5/14/2026"/>
    <m/>
    <s v="6754279"/>
    <s v="E008380"/>
  </r>
  <r>
    <s v="CLEARNEG51426"/>
    <s v="100"/>
    <x v="4"/>
    <s v="200"/>
    <s v="0181"/>
    <x v="42"/>
    <s v="0000"/>
    <s v="000"/>
    <s v="00"/>
    <s v="5/14/2026"/>
    <n v="8572.7800000000007"/>
    <n v="0"/>
    <n v="8572.7800000000007"/>
    <s v="CLEAR NEGATVIES"/>
    <s v="5/14/2026"/>
    <m/>
    <s v="6754279"/>
    <s v="E008380"/>
  </r>
  <r>
    <s v="CLEARNEG51426"/>
    <s v="100"/>
    <x v="4"/>
    <s v="200"/>
    <s v="0491"/>
    <x v="34"/>
    <s v="0000"/>
    <s v="000"/>
    <s v="00"/>
    <s v="5/14/2026"/>
    <n v="300"/>
    <n v="0"/>
    <n v="300"/>
    <s v="CLEAR NEGATVIES"/>
    <s v="5/14/2026"/>
    <m/>
    <s v="6754279"/>
    <s v="E008380"/>
  </r>
  <r>
    <s v="CLEARNEG51426"/>
    <s v="100"/>
    <x v="6"/>
    <s v="100"/>
    <s v="0251"/>
    <x v="41"/>
    <s v="0000"/>
    <s v="000"/>
    <s v="00"/>
    <s v="5/14/2026"/>
    <n v="0"/>
    <n v="200"/>
    <n v="-200"/>
    <s v="CLEAR NEGATVIES"/>
    <s v="5/14/2026"/>
    <m/>
    <s v="6754279"/>
    <s v="E008380"/>
  </r>
  <r>
    <s v="CLEARNEG51426"/>
    <s v="100"/>
    <x v="4"/>
    <s v="200"/>
    <s v="0411"/>
    <x v="46"/>
    <s v="0000"/>
    <s v="000"/>
    <s v="00"/>
    <s v="5/14/2026"/>
    <n v="320"/>
    <n v="0"/>
    <n v="320"/>
    <s v="CLEAR NEGATVIES"/>
    <s v="5/14/2026"/>
    <m/>
    <s v="6754279"/>
    <s v="E008380"/>
  </r>
  <r>
    <s v="CLEARNEG51426"/>
    <s v="100"/>
    <x v="4"/>
    <s v="200"/>
    <s v="0301"/>
    <x v="42"/>
    <s v="0000"/>
    <s v="000"/>
    <s v="00"/>
    <s v="5/14/2026"/>
    <n v="442.09"/>
    <n v="0"/>
    <n v="442.09"/>
    <s v="CLEAR NEGATVIES"/>
    <s v="5/14/2026"/>
    <m/>
    <s v="6754279"/>
    <s v="E008380"/>
  </r>
  <r>
    <s v="CLEARNEG51426"/>
    <s v="100"/>
    <x v="4"/>
    <s v="200"/>
    <s v="0531"/>
    <x v="42"/>
    <s v="0000"/>
    <s v="000"/>
    <s v="00"/>
    <s v="5/14/2026"/>
    <n v="216.82"/>
    <n v="0"/>
    <n v="216.82"/>
    <s v="CLEAR NEGATVIES"/>
    <s v="5/14/2026"/>
    <m/>
    <s v="6754279"/>
    <s v="E008380"/>
  </r>
  <r>
    <s v="CLEARNEG51426"/>
    <s v="100"/>
    <x v="4"/>
    <s v="200"/>
    <s v="0201"/>
    <x v="42"/>
    <s v="0000"/>
    <s v="000"/>
    <s v="00"/>
    <s v="5/14/2026"/>
    <n v="77.83"/>
    <n v="0"/>
    <n v="77.83"/>
    <s v="CLEAR NEGATVIES"/>
    <s v="5/14/2026"/>
    <m/>
    <s v="6754279"/>
    <s v="E008380"/>
  </r>
  <r>
    <s v="CLEARNEG51426"/>
    <s v="100"/>
    <x v="4"/>
    <s v="200"/>
    <s v="0493"/>
    <x v="42"/>
    <s v="0000"/>
    <s v="000"/>
    <s v="00"/>
    <s v="5/14/2026"/>
    <n v="12113.17"/>
    <n v="0"/>
    <n v="12113.17"/>
    <s v="CLEAR NEGATVIES"/>
    <s v="5/14/2026"/>
    <m/>
    <s v="6754279"/>
    <s v="E008380"/>
  </r>
  <r>
    <s v="CLEARNEG51426"/>
    <s v="100"/>
    <x v="4"/>
    <s v="200"/>
    <s v="0541"/>
    <x v="42"/>
    <s v="0000"/>
    <s v="000"/>
    <s v="00"/>
    <s v="5/14/2026"/>
    <n v="772.79"/>
    <n v="0"/>
    <n v="772.79"/>
    <s v="CLEAR NEGATVIES"/>
    <s v="5/14/2026"/>
    <m/>
    <s v="6754279"/>
    <s v="E008380"/>
  </r>
  <r>
    <s v="CLEARNEG51426"/>
    <s v="100"/>
    <x v="4"/>
    <s v="200"/>
    <s v="0181"/>
    <x v="46"/>
    <s v="0000"/>
    <s v="000"/>
    <s v="00"/>
    <s v="5/14/2026"/>
    <n v="240"/>
    <n v="0"/>
    <n v="240"/>
    <s v="CLEAR NEGATVIES"/>
    <s v="5/14/2026"/>
    <m/>
    <s v="6754279"/>
    <s v="E008380"/>
  </r>
  <r>
    <s v="CLEARNEG51426"/>
    <s v="100"/>
    <x v="4"/>
    <s v="200"/>
    <s v="0311"/>
    <x v="42"/>
    <s v="0000"/>
    <s v="000"/>
    <s v="00"/>
    <s v="5/14/2026"/>
    <n v="927.05"/>
    <n v="0"/>
    <n v="927.05"/>
    <s v="CLEAR NEGATVIES"/>
    <s v="5/14/2026"/>
    <m/>
    <s v="6754279"/>
    <s v="E008380"/>
  </r>
  <r>
    <s v="CLEARNEG51426"/>
    <s v="100"/>
    <x v="4"/>
    <s v="200"/>
    <s v="0562"/>
    <x v="42"/>
    <s v="0000"/>
    <s v="000"/>
    <s v="00"/>
    <s v="5/14/2026"/>
    <n v="471.19"/>
    <n v="0"/>
    <n v="471.19"/>
    <s v="CLEAR NEGATVIES"/>
    <s v="5/14/2026"/>
    <m/>
    <s v="6754279"/>
    <s v="E008380"/>
  </r>
  <r>
    <s v="CLEARNEG51426"/>
    <s v="100"/>
    <x v="6"/>
    <s v="100"/>
    <s v="0493"/>
    <x v="41"/>
    <s v="0000"/>
    <s v="000"/>
    <s v="00"/>
    <s v="5/14/2026"/>
    <n v="10"/>
    <n v="0"/>
    <n v="10"/>
    <s v="CLEAR NEGATVIES"/>
    <s v="5/14/2026"/>
    <m/>
    <s v="6754279"/>
    <s v="E008380"/>
  </r>
  <r>
    <s v="CLEARNEG51426"/>
    <s v="100"/>
    <x v="0"/>
    <s v="200"/>
    <s v="0032"/>
    <x v="45"/>
    <s v="0000"/>
    <s v="000"/>
    <s v="00"/>
    <s v="5/14/2026"/>
    <n v="300"/>
    <n v="0"/>
    <n v="300"/>
    <s v="CLEAR NEGATVIES"/>
    <s v="5/14/2026"/>
    <m/>
    <s v="6754279"/>
    <s v="E008380"/>
  </r>
  <r>
    <s v="CLEARNEG51426"/>
    <s v="100"/>
    <x v="1"/>
    <s v="200"/>
    <s v="0391"/>
    <x v="43"/>
    <s v="0000"/>
    <s v="000"/>
    <s v="00"/>
    <s v="5/14/2026"/>
    <n v="130"/>
    <n v="0"/>
    <n v="130"/>
    <s v="CLEAR NEGATVIES"/>
    <s v="5/14/2026"/>
    <m/>
    <s v="6754279"/>
    <s v="E008380"/>
  </r>
  <r>
    <s v="CLEARNEG51426"/>
    <s v="100"/>
    <x v="1"/>
    <s v="200"/>
    <s v="0482"/>
    <x v="43"/>
    <s v="0000"/>
    <s v="000"/>
    <s v="00"/>
    <s v="5/14/2026"/>
    <n v="100"/>
    <n v="0"/>
    <n v="100"/>
    <s v="CLEAR NEGATVIES"/>
    <s v="5/14/2026"/>
    <m/>
    <s v="6754279"/>
    <s v="E008380"/>
  </r>
  <r>
    <s v="CLEARNEG51426"/>
    <s v="100"/>
    <x v="1"/>
    <s v="200"/>
    <s v="0541"/>
    <x v="43"/>
    <s v="0000"/>
    <s v="000"/>
    <s v="00"/>
    <s v="5/14/2026"/>
    <n v="120"/>
    <n v="0"/>
    <n v="120"/>
    <s v="CLEAR NEGATVIES"/>
    <s v="5/14/2026"/>
    <m/>
    <s v="6754279"/>
    <s v="E008380"/>
  </r>
  <r>
    <s v="CLEARNEG51426"/>
    <s v="100"/>
    <x v="1"/>
    <s v="200"/>
    <s v="0551"/>
    <x v="43"/>
    <s v="0000"/>
    <s v="000"/>
    <s v="00"/>
    <s v="5/14/2026"/>
    <n v="170"/>
    <n v="0"/>
    <n v="170"/>
    <s v="CLEAR NEGATVIES"/>
    <s v="5/14/2026"/>
    <m/>
    <s v="6754279"/>
    <s v="E008380"/>
  </r>
  <r>
    <s v="CLEARNEG51426"/>
    <s v="100"/>
    <x v="1"/>
    <s v="200"/>
    <s v="0201"/>
    <x v="43"/>
    <s v="0000"/>
    <s v="000"/>
    <s v="00"/>
    <s v="5/14/2026"/>
    <n v="200"/>
    <n v="0"/>
    <n v="200"/>
    <s v="CLEAR NEGATVIES"/>
    <s v="5/14/2026"/>
    <m/>
    <s v="6754279"/>
    <s v="E008380"/>
  </r>
  <r>
    <s v="CLEARNEG51426"/>
    <s v="100"/>
    <x v="1"/>
    <s v="200"/>
    <s v="0361"/>
    <x v="43"/>
    <s v="0000"/>
    <s v="000"/>
    <s v="00"/>
    <s v="5/14/2026"/>
    <n v="100"/>
    <n v="0"/>
    <n v="100"/>
    <s v="CLEAR NEGATVIES"/>
    <s v="5/14/2026"/>
    <m/>
    <s v="6754279"/>
    <s v="E008380"/>
  </r>
  <r>
    <s v="CLEARNEG51426"/>
    <s v="100"/>
    <x v="1"/>
    <s v="200"/>
    <s v="0461"/>
    <x v="43"/>
    <s v="0000"/>
    <s v="000"/>
    <s v="00"/>
    <s v="5/14/2026"/>
    <n v="100"/>
    <n v="0"/>
    <n v="100"/>
    <s v="CLEAR NEGATVIES"/>
    <s v="5/14/2026"/>
    <m/>
    <s v="6754279"/>
    <s v="E008380"/>
  </r>
  <r>
    <s v="CLEARNEG51426"/>
    <s v="100"/>
    <x v="1"/>
    <s v="200"/>
    <s v="0441"/>
    <x v="43"/>
    <s v="0000"/>
    <s v="000"/>
    <s v="00"/>
    <s v="5/14/2026"/>
    <n v="100"/>
    <n v="0"/>
    <n v="100"/>
    <s v="CLEAR NEGATVIES"/>
    <s v="5/14/2026"/>
    <m/>
    <s v="6754279"/>
    <s v="E008380"/>
  </r>
  <r>
    <s v="CLEARNEG51426"/>
    <s v="100"/>
    <x v="1"/>
    <s v="200"/>
    <s v="0511"/>
    <x v="43"/>
    <s v="0000"/>
    <s v="000"/>
    <s v="00"/>
    <s v="5/14/2026"/>
    <n v="150"/>
    <n v="0"/>
    <n v="150"/>
    <s v="CLEAR NEGATVIES"/>
    <s v="5/14/2026"/>
    <m/>
    <s v="6754279"/>
    <s v="E008380"/>
  </r>
  <r>
    <s v="CLEARNEG51426"/>
    <s v="100"/>
    <x v="1"/>
    <s v="200"/>
    <s v="0331"/>
    <x v="43"/>
    <s v="0000"/>
    <s v="000"/>
    <s v="00"/>
    <s v="5/14/2026"/>
    <n v="100"/>
    <n v="0"/>
    <n v="100"/>
    <s v="CLEAR NEGATVIES"/>
    <s v="5/14/2026"/>
    <m/>
    <s v="6754279"/>
    <s v="E008380"/>
  </r>
  <r>
    <s v="CLEARNEG51426"/>
    <s v="100"/>
    <x v="1"/>
    <s v="200"/>
    <s v="0161"/>
    <x v="43"/>
    <s v="0000"/>
    <s v="000"/>
    <s v="00"/>
    <s v="5/14/2026"/>
    <n v="50"/>
    <n v="0"/>
    <n v="50"/>
    <s v="CLEAR NEGATVIES"/>
    <s v="5/14/2026"/>
    <m/>
    <s v="6754279"/>
    <s v="E008380"/>
  </r>
  <r>
    <s v="CLEARNEG51426"/>
    <s v="100"/>
    <x v="1"/>
    <s v="200"/>
    <s v="0472"/>
    <x v="43"/>
    <s v="0000"/>
    <s v="000"/>
    <s v="00"/>
    <s v="5/14/2026"/>
    <n v="50"/>
    <n v="0"/>
    <n v="50"/>
    <s v="CLEAR NEGATVIES"/>
    <s v="5/14/2026"/>
    <m/>
    <s v="6754279"/>
    <s v="E008380"/>
  </r>
  <r>
    <s v="CLEARNEG51426"/>
    <s v="100"/>
    <x v="1"/>
    <s v="200"/>
    <s v="0351"/>
    <x v="43"/>
    <s v="0000"/>
    <s v="000"/>
    <s v="00"/>
    <s v="5/14/2026"/>
    <n v="130"/>
    <n v="0"/>
    <n v="130"/>
    <s v="CLEAR NEGATVIES"/>
    <s v="5/14/2026"/>
    <m/>
    <s v="6754279"/>
    <s v="E008380"/>
  </r>
  <r>
    <s v="CLEARNEG51426"/>
    <s v="100"/>
    <x v="13"/>
    <s v="200"/>
    <s v="9632"/>
    <x v="11"/>
    <s v="0000"/>
    <s v="000"/>
    <s v="00"/>
    <s v="5/14/2026"/>
    <n v="350"/>
    <n v="0"/>
    <n v="350"/>
    <s v="CLEAR NEGATVIES"/>
    <s v="5/14/2026"/>
    <m/>
    <s v="6754279"/>
    <s v="E008380"/>
  </r>
  <r>
    <s v="CLEARNEG51426"/>
    <s v="100"/>
    <x v="1"/>
    <s v="200"/>
    <s v="0261"/>
    <x v="43"/>
    <s v="0000"/>
    <s v="000"/>
    <s v="00"/>
    <s v="5/14/2026"/>
    <n v="100"/>
    <n v="0"/>
    <n v="100"/>
    <s v="CLEAR NEGATVIES"/>
    <s v="5/14/2026"/>
    <m/>
    <s v="6754279"/>
    <s v="E008380"/>
  </r>
  <r>
    <s v="CLEARNEG51426"/>
    <s v="100"/>
    <x v="13"/>
    <s v="200"/>
    <s v="9520"/>
    <x v="45"/>
    <s v="0000"/>
    <s v="000"/>
    <s v="00"/>
    <s v="5/14/2026"/>
    <n v="0"/>
    <n v="1000"/>
    <n v="-1000"/>
    <s v="CLEAR NEGATVIES"/>
    <s v="5/14/2026"/>
    <m/>
    <s v="6754279"/>
    <s v="E008380"/>
  </r>
  <r>
    <s v="CLEARNEG51426"/>
    <s v="100"/>
    <x v="18"/>
    <s v="390"/>
    <s v="9611"/>
    <x v="47"/>
    <s v="0000"/>
    <s v="000"/>
    <s v="00"/>
    <s v="5/14/2026"/>
    <n v="0"/>
    <n v="9410"/>
    <n v="-9410"/>
    <s v="CLEAR NEGATVIES"/>
    <s v="5/14/2026"/>
    <m/>
    <s v="6754279"/>
    <s v="E008380"/>
  </r>
  <r>
    <s v="CLEARNEG51426"/>
    <s v="100"/>
    <x v="1"/>
    <s v="200"/>
    <s v="0021"/>
    <x v="43"/>
    <s v="0000"/>
    <s v="000"/>
    <s v="00"/>
    <s v="5/14/2026"/>
    <n v="200"/>
    <n v="0"/>
    <n v="200"/>
    <s v="CLEAR NEGATVIES"/>
    <s v="5/14/2026"/>
    <m/>
    <s v="6754279"/>
    <s v="E008380"/>
  </r>
  <r>
    <s v="CLEARNEG51426"/>
    <s v="100"/>
    <x v="4"/>
    <s v="100"/>
    <s v="0351"/>
    <x v="42"/>
    <s v="0000"/>
    <s v="000"/>
    <s v="00"/>
    <s v="5/14/2026"/>
    <n v="1522.33"/>
    <n v="0"/>
    <n v="1522.33"/>
    <s v="CLEAR NEGATVIES"/>
    <s v="5/14/2026"/>
    <m/>
    <s v="6754279"/>
    <s v="E008380"/>
  </r>
  <r>
    <s v="CLEARNEG51426"/>
    <s v="100"/>
    <x v="4"/>
    <s v="100"/>
    <s v="0371"/>
    <x v="11"/>
    <s v="0000"/>
    <s v="000"/>
    <s v="00"/>
    <s v="5/14/2026"/>
    <n v="0"/>
    <n v="1700"/>
    <n v="-1700"/>
    <s v="CLEAR NEGATVIES"/>
    <s v="5/14/2026"/>
    <m/>
    <s v="6754279"/>
    <s v="E008380"/>
  </r>
  <r>
    <s v="CLEARNEG51426"/>
    <s v="100"/>
    <x v="4"/>
    <s v="100"/>
    <s v="0492"/>
    <x v="46"/>
    <s v="0000"/>
    <s v="000"/>
    <s v="00"/>
    <s v="5/14/2026"/>
    <n v="0"/>
    <n v="1390"/>
    <n v="-1390"/>
    <s v="CLEAR NEGATVIES"/>
    <s v="5/14/2026"/>
    <m/>
    <s v="6754279"/>
    <s v="E008380"/>
  </r>
  <r>
    <s v="CLEARNEG51426"/>
    <s v="100"/>
    <x v="1"/>
    <s v="200"/>
    <s v="0501"/>
    <x v="43"/>
    <s v="0000"/>
    <s v="000"/>
    <s v="00"/>
    <s v="5/14/2026"/>
    <n v="160"/>
    <n v="0"/>
    <n v="160"/>
    <s v="CLEAR NEGATVIES"/>
    <s v="5/14/2026"/>
    <m/>
    <s v="6754279"/>
    <s v="E008380"/>
  </r>
  <r>
    <s v="CLEARNEG51426"/>
    <s v="100"/>
    <x v="1"/>
    <s v="200"/>
    <s v="0091"/>
    <x v="43"/>
    <s v="0000"/>
    <s v="000"/>
    <s v="00"/>
    <s v="5/14/2026"/>
    <n v="100"/>
    <n v="0"/>
    <n v="100"/>
    <s v="CLEAR NEGATVIES"/>
    <s v="5/14/2026"/>
    <m/>
    <s v="6754279"/>
    <s v="E008380"/>
  </r>
  <r>
    <s v="CLEARNEG51426"/>
    <s v="100"/>
    <x v="1"/>
    <s v="200"/>
    <s v="0241"/>
    <x v="43"/>
    <s v="0000"/>
    <s v="000"/>
    <s v="00"/>
    <s v="5/14/2026"/>
    <n v="100"/>
    <n v="0"/>
    <n v="100"/>
    <s v="CLEAR NEGATVIES"/>
    <s v="5/14/2026"/>
    <m/>
    <s v="6754279"/>
    <s v="E008380"/>
  </r>
  <r>
    <s v="CLEARNEG51426"/>
    <s v="100"/>
    <x v="4"/>
    <s v="100"/>
    <s v="0402"/>
    <x v="42"/>
    <s v="0000"/>
    <s v="000"/>
    <s v="00"/>
    <s v="5/14/2026"/>
    <n v="63817.5"/>
    <n v="0"/>
    <n v="63817.5"/>
    <s v="CLEAR NEGATVIES"/>
    <s v="5/14/2026"/>
    <m/>
    <s v="6754279"/>
    <s v="E008380"/>
  </r>
  <r>
    <s v="CLEARNEG51426"/>
    <s v="100"/>
    <x v="4"/>
    <s v="390"/>
    <s v="0402"/>
    <x v="42"/>
    <s v="0000"/>
    <s v="000"/>
    <s v="00"/>
    <s v="5/14/2026"/>
    <n v="67762.5"/>
    <n v="0"/>
    <n v="67762.5"/>
    <s v="CLEAR NEGATVIES"/>
    <s v="5/14/2026"/>
    <m/>
    <s v="6754279"/>
    <s v="E008380"/>
  </r>
  <r>
    <s v="CLEARNEG51426"/>
    <s v="100"/>
    <x v="4"/>
    <s v="100"/>
    <s v="0171"/>
    <x v="42"/>
    <s v="0000"/>
    <s v="000"/>
    <s v="00"/>
    <s v="5/14/2026"/>
    <n v="3750"/>
    <n v="0"/>
    <n v="3750"/>
    <s v="CLEAR NEGATVIES"/>
    <s v="5/14/2026"/>
    <m/>
    <s v="6754279"/>
    <s v="E008380"/>
  </r>
  <r>
    <s v="CLEARNEG51426"/>
    <s v="100"/>
    <x v="4"/>
    <s v="390"/>
    <s v="0171"/>
    <x v="42"/>
    <s v="0000"/>
    <s v="000"/>
    <s v="00"/>
    <s v="5/14/2026"/>
    <n v="1000"/>
    <n v="0"/>
    <n v="1000"/>
    <s v="CLEAR NEGATVIES"/>
    <s v="5/14/2026"/>
    <m/>
    <s v="6754279"/>
    <s v="E008380"/>
  </r>
  <r>
    <s v="CLEARNEG51426"/>
    <s v="100"/>
    <x v="4"/>
    <s v="100"/>
    <s v="0251"/>
    <x v="42"/>
    <s v="0000"/>
    <s v="000"/>
    <s v="00"/>
    <s v="5/14/2026"/>
    <n v="44625"/>
    <n v="0"/>
    <n v="44625"/>
    <s v="CLEAR NEGATVIES"/>
    <s v="5/14/2026"/>
    <m/>
    <s v="6754279"/>
    <s v="E008380"/>
  </r>
  <r>
    <s v="CLEARNEG51426"/>
    <s v="100"/>
    <x v="4"/>
    <s v="390"/>
    <s v="0251"/>
    <x v="42"/>
    <s v="0000"/>
    <s v="000"/>
    <s v="00"/>
    <s v="5/14/2026"/>
    <n v="103425"/>
    <n v="0"/>
    <n v="103425"/>
    <s v="CLEAR NEGATVIES"/>
    <s v="5/14/2026"/>
    <m/>
    <s v="6754279"/>
    <s v="E008380"/>
  </r>
  <r>
    <s v="CLEARNEG51426"/>
    <s v="100"/>
    <x v="4"/>
    <s v="100"/>
    <s v="0571"/>
    <x v="42"/>
    <s v="0000"/>
    <s v="000"/>
    <s v="00"/>
    <s v="5/14/2026"/>
    <n v="2000"/>
    <n v="0"/>
    <n v="2000"/>
    <s v="CLEAR NEGATVIES"/>
    <s v="5/14/2026"/>
    <m/>
    <s v="6754279"/>
    <s v="E008380"/>
  </r>
  <r>
    <s v="CLEARNEG51426"/>
    <s v="100"/>
    <x v="4"/>
    <s v="100"/>
    <s v="0411"/>
    <x v="42"/>
    <s v="0000"/>
    <s v="000"/>
    <s v="00"/>
    <s v="5/14/2026"/>
    <n v="72134.59"/>
    <n v="0"/>
    <n v="72134.59"/>
    <s v="CLEAR NEGATVIES"/>
    <s v="5/14/2026"/>
    <m/>
    <s v="6754279"/>
    <s v="E008380"/>
  </r>
  <r>
    <s v="CLEARNEG51426"/>
    <s v="100"/>
    <x v="4"/>
    <s v="390"/>
    <s v="0411"/>
    <x v="42"/>
    <s v="0000"/>
    <s v="000"/>
    <s v="00"/>
    <s v="5/14/2026"/>
    <n v="66810"/>
    <n v="0"/>
    <n v="66810"/>
    <s v="CLEAR NEGATVIES"/>
    <s v="5/14/2026"/>
    <m/>
    <s v="6754279"/>
    <s v="E008380"/>
  </r>
  <r>
    <s v="CLEARNEG51426"/>
    <s v="100"/>
    <x v="4"/>
    <s v="100"/>
    <s v="0321"/>
    <x v="42"/>
    <s v="0000"/>
    <s v="000"/>
    <s v="00"/>
    <s v="5/14/2026"/>
    <n v="1000"/>
    <n v="0"/>
    <n v="1000"/>
    <s v="CLEAR NEGATVIES"/>
    <s v="5/14/2026"/>
    <m/>
    <s v="6754279"/>
    <s v="E008380"/>
  </r>
  <r>
    <s v="CLEARNEG51426"/>
    <s v="100"/>
    <x v="4"/>
    <s v="390"/>
    <s v="0321"/>
    <x v="42"/>
    <s v="0000"/>
    <s v="000"/>
    <s v="00"/>
    <s v="5/14/2026"/>
    <n v="1250"/>
    <n v="0"/>
    <n v="1250"/>
    <s v="CLEAR NEGATVIES"/>
    <s v="5/14/2026"/>
    <m/>
    <s v="6754279"/>
    <s v="E008380"/>
  </r>
  <r>
    <s v="CLEARNEG51426"/>
    <s v="100"/>
    <x v="4"/>
    <s v="100"/>
    <s v="0241"/>
    <x v="11"/>
    <s v="0000"/>
    <s v="000"/>
    <s v="00"/>
    <s v="5/14/2026"/>
    <n v="0"/>
    <n v="400"/>
    <n v="-400"/>
    <s v="CLEAR NEGATVIES"/>
    <s v="5/14/2026"/>
    <m/>
    <s v="6754279"/>
    <s v="E008380"/>
  </r>
  <r>
    <s v="CLEARNEG51426"/>
    <s v="100"/>
    <x v="4"/>
    <s v="100"/>
    <s v="0472"/>
    <x v="42"/>
    <s v="0000"/>
    <s v="000"/>
    <s v="00"/>
    <s v="5/14/2026"/>
    <n v="750"/>
    <n v="0"/>
    <n v="750"/>
    <s v="CLEAR NEGATVIES"/>
    <s v="5/14/2026"/>
    <m/>
    <s v="6754279"/>
    <s v="E008380"/>
  </r>
  <r>
    <s v="CLEARNEG51426"/>
    <s v="100"/>
    <x v="4"/>
    <s v="390"/>
    <s v="0472"/>
    <x v="42"/>
    <s v="0000"/>
    <s v="000"/>
    <s v="00"/>
    <s v="5/14/2026"/>
    <n v="1000"/>
    <n v="0"/>
    <n v="1000"/>
    <s v="CLEAR NEGATVIES"/>
    <s v="5/14/2026"/>
    <m/>
    <s v="6754279"/>
    <s v="E008380"/>
  </r>
  <r>
    <s v="CLEARNEG51426"/>
    <s v="100"/>
    <x v="4"/>
    <s v="390"/>
    <s v="0561"/>
    <x v="42"/>
    <s v="0000"/>
    <s v="000"/>
    <s v="00"/>
    <s v="5/14/2026"/>
    <n v="2000"/>
    <n v="0"/>
    <n v="2000"/>
    <s v="CLEAR NEGATVIES"/>
    <s v="5/14/2026"/>
    <m/>
    <s v="6754279"/>
    <s v="E008380"/>
  </r>
  <r>
    <s v="CLEARNEG51426"/>
    <s v="100"/>
    <x v="14"/>
    <s v="730"/>
    <s v="9741"/>
    <x v="15"/>
    <s v="0000"/>
    <s v="000"/>
    <s v="00"/>
    <s v="5/14/2026"/>
    <n v="0"/>
    <n v="71"/>
    <n v="-71"/>
    <s v="CLEAR NEGATVIES"/>
    <s v="5/14/2026"/>
    <m/>
    <s v="6754279"/>
    <s v="E008380"/>
  </r>
  <r>
    <s v="CLEARNEG51426"/>
    <s v="100"/>
    <x v="4"/>
    <s v="100"/>
    <s v="0481"/>
    <x v="42"/>
    <s v="0000"/>
    <s v="000"/>
    <s v="00"/>
    <s v="5/14/2026"/>
    <n v="2125"/>
    <n v="0"/>
    <n v="2125"/>
    <s v="CLEAR NEGATVIES"/>
    <s v="5/14/2026"/>
    <m/>
    <s v="6754279"/>
    <s v="E008380"/>
  </r>
  <r>
    <s v="CLEARNEG51426"/>
    <s v="100"/>
    <x v="4"/>
    <s v="100"/>
    <s v="0401"/>
    <x v="34"/>
    <s v="0000"/>
    <s v="000"/>
    <s v="00"/>
    <s v="5/14/2026"/>
    <n v="66.180000000000007"/>
    <n v="0"/>
    <n v="66.180000000000007"/>
    <s v="CLEAR NEGATVIES"/>
    <s v="5/14/2026"/>
    <m/>
    <s v="6754279"/>
    <s v="E008380"/>
  </r>
  <r>
    <s v="CLEARNEG51426"/>
    <s v="100"/>
    <x v="18"/>
    <s v="200"/>
    <s v="0381"/>
    <x v="34"/>
    <s v="0000"/>
    <s v="000"/>
    <s v="00"/>
    <s v="5/14/2026"/>
    <n v="3500"/>
    <n v="0"/>
    <n v="3500"/>
    <s v="CLEAR NEGATVIES"/>
    <s v="5/14/2026"/>
    <m/>
    <s v="6754279"/>
    <s v="E008380"/>
  </r>
  <r>
    <s v="CLEARNEG51426"/>
    <s v="100"/>
    <x v="18"/>
    <s v="200"/>
    <s v="0181"/>
    <x v="47"/>
    <s v="0000"/>
    <s v="000"/>
    <s v="00"/>
    <s v="5/14/2026"/>
    <n v="100"/>
    <n v="0"/>
    <n v="100"/>
    <s v="CLEAR NEGATVIES"/>
    <s v="5/14/2026"/>
    <m/>
    <s v="6754279"/>
    <s v="E008380"/>
  </r>
  <r>
    <s v="CLEARNEG51426"/>
    <s v="100"/>
    <x v="18"/>
    <s v="200"/>
    <s v="0311"/>
    <x v="47"/>
    <s v="0000"/>
    <s v="000"/>
    <s v="00"/>
    <s v="5/14/2026"/>
    <n v="30"/>
    <n v="0"/>
    <n v="30"/>
    <s v="CLEAR NEGATVIES"/>
    <s v="5/14/2026"/>
    <m/>
    <s v="6754279"/>
    <s v="E008380"/>
  </r>
  <r>
    <s v="CLEARNEG51426"/>
    <s v="100"/>
    <x v="18"/>
    <s v="200"/>
    <s v="0511"/>
    <x v="47"/>
    <s v="0000"/>
    <s v="000"/>
    <s v="00"/>
    <s v="5/14/2026"/>
    <n v="0"/>
    <n v="700"/>
    <n v="-700"/>
    <s v="CLEAR NEGATVIES"/>
    <s v="5/14/2026"/>
    <m/>
    <s v="6754279"/>
    <s v="E008380"/>
  </r>
  <r>
    <s v="CLEARNEG51426"/>
    <s v="100"/>
    <x v="18"/>
    <s v="200"/>
    <s v="0021"/>
    <x v="47"/>
    <s v="0000"/>
    <s v="000"/>
    <s v="00"/>
    <s v="5/14/2026"/>
    <n v="300"/>
    <n v="0"/>
    <n v="300"/>
    <s v="CLEAR NEGATVIES"/>
    <s v="5/14/2026"/>
    <m/>
    <s v="6754279"/>
    <s v="E008380"/>
  </r>
  <r>
    <s v="CLEARNEG51426"/>
    <s v="100"/>
    <x v="18"/>
    <s v="200"/>
    <s v="0371"/>
    <x v="47"/>
    <s v="0000"/>
    <s v="000"/>
    <s v="00"/>
    <s v="5/14/2026"/>
    <n v="30"/>
    <n v="0"/>
    <n v="30"/>
    <s v="CLEAR NEGATVIES"/>
    <s v="5/14/2026"/>
    <m/>
    <s v="6754279"/>
    <s v="E008380"/>
  </r>
  <r>
    <s v="CLEARNEG51426"/>
    <s v="100"/>
    <x v="18"/>
    <s v="200"/>
    <s v="0381"/>
    <x v="47"/>
    <s v="0000"/>
    <s v="000"/>
    <s v="00"/>
    <s v="5/14/2026"/>
    <n v="500"/>
    <n v="0"/>
    <n v="500"/>
    <s v="CLEAR NEGATVIES"/>
    <s v="5/14/2026"/>
    <m/>
    <s v="6754279"/>
    <s v="E008380"/>
  </r>
  <r>
    <s v="CLEARNEG51426"/>
    <s v="100"/>
    <x v="18"/>
    <s v="200"/>
    <s v="0241"/>
    <x v="47"/>
    <s v="0000"/>
    <s v="000"/>
    <s v="00"/>
    <s v="5/14/2026"/>
    <n v="60"/>
    <n v="0"/>
    <n v="60"/>
    <s v="CLEAR NEGATVIES"/>
    <s v="5/14/2026"/>
    <m/>
    <s v="6754279"/>
    <s v="E008380"/>
  </r>
  <r>
    <s v="CLEARNEG51426"/>
    <s v="100"/>
    <x v="18"/>
    <s v="200"/>
    <s v="0482"/>
    <x v="45"/>
    <s v="0000"/>
    <s v="000"/>
    <s v="00"/>
    <s v="5/14/2026"/>
    <n v="50"/>
    <n v="0"/>
    <n v="50"/>
    <s v="CLEAR NEGATVIES"/>
    <s v="5/14/2026"/>
    <m/>
    <s v="6754279"/>
    <s v="E008380"/>
  </r>
  <r>
    <s v="CLEARNEG51426"/>
    <s v="100"/>
    <x v="18"/>
    <s v="200"/>
    <s v="0351"/>
    <x v="47"/>
    <s v="0000"/>
    <s v="000"/>
    <s v="00"/>
    <s v="5/14/2026"/>
    <n v="200"/>
    <n v="0"/>
    <n v="200"/>
    <s v="CLEAR NEGATVIES"/>
    <s v="5/14/2026"/>
    <m/>
    <s v="6754279"/>
    <s v="E008380"/>
  </r>
  <r>
    <s v="CLEARNEG51426"/>
    <s v="100"/>
    <x v="18"/>
    <s v="200"/>
    <s v="0521"/>
    <x v="47"/>
    <s v="0000"/>
    <s v="000"/>
    <s v="00"/>
    <s v="5/14/2026"/>
    <n v="50"/>
    <n v="0"/>
    <n v="50"/>
    <s v="CLEAR NEGATVIES"/>
    <s v="5/14/2026"/>
    <m/>
    <s v="6754279"/>
    <s v="E008380"/>
  </r>
  <r>
    <s v="CLEARNEG51426"/>
    <s v="100"/>
    <x v="18"/>
    <s v="200"/>
    <s v="0491"/>
    <x v="47"/>
    <s v="0000"/>
    <s v="000"/>
    <s v="00"/>
    <s v="5/14/2026"/>
    <n v="150"/>
    <n v="0"/>
    <n v="150"/>
    <s v="CLEAR NEGATVIES"/>
    <s v="5/14/2026"/>
    <m/>
    <s v="6754279"/>
    <s v="E008380"/>
  </r>
  <r>
    <s v="CLEARNEG51426"/>
    <s v="100"/>
    <x v="18"/>
    <s v="200"/>
    <s v="0411"/>
    <x v="47"/>
    <s v="0000"/>
    <s v="000"/>
    <s v="00"/>
    <s v="5/14/2026"/>
    <n v="100"/>
    <n v="0"/>
    <n v="100"/>
    <s v="CLEAR NEGATVIES"/>
    <s v="5/14/2026"/>
    <m/>
    <s v="6754279"/>
    <s v="E008380"/>
  </r>
  <r>
    <s v="CLEARNEG51426"/>
    <s v="100"/>
    <x v="18"/>
    <s v="200"/>
    <s v="0502"/>
    <x v="47"/>
    <s v="0000"/>
    <s v="000"/>
    <s v="00"/>
    <s v="5/14/2026"/>
    <n v="30"/>
    <n v="0"/>
    <n v="30"/>
    <s v="CLEAR NEGATVIES"/>
    <s v="5/14/2026"/>
    <m/>
    <s v="6754279"/>
    <s v="E008380"/>
  </r>
  <r>
    <s v="CLEARNEG51426"/>
    <s v="100"/>
    <x v="18"/>
    <s v="200"/>
    <s v="0061"/>
    <x v="34"/>
    <s v="0000"/>
    <s v="000"/>
    <s v="00"/>
    <s v="5/14/2026"/>
    <n v="100"/>
    <n v="0"/>
    <n v="100"/>
    <s v="CLEAR NEGATVIES"/>
    <s v="5/14/2026"/>
    <m/>
    <s v="6754279"/>
    <s v="E008380"/>
  </r>
  <r>
    <s v="CLEARNEG51426"/>
    <s v="100"/>
    <x v="18"/>
    <s v="200"/>
    <s v="0492"/>
    <x v="47"/>
    <s v="0000"/>
    <s v="000"/>
    <s v="00"/>
    <s v="5/14/2026"/>
    <n v="60"/>
    <n v="0"/>
    <n v="60"/>
    <s v="CLEAR NEGATVIES"/>
    <s v="5/14/2026"/>
    <m/>
    <s v="6754279"/>
    <s v="E008380"/>
  </r>
  <r>
    <s v="CLEARNEG51426"/>
    <s v="100"/>
    <x v="18"/>
    <s v="200"/>
    <s v="0531"/>
    <x v="47"/>
    <s v="0000"/>
    <s v="000"/>
    <s v="00"/>
    <s v="5/14/2026"/>
    <n v="1800"/>
    <n v="0"/>
    <n v="1800"/>
    <s v="CLEAR NEGATVIES"/>
    <s v="5/14/2026"/>
    <m/>
    <s v="6754279"/>
    <s v="E008380"/>
  </r>
  <r>
    <s v="CLEARNEG51426"/>
    <s v="100"/>
    <x v="18"/>
    <s v="200"/>
    <s v="0331"/>
    <x v="47"/>
    <s v="0000"/>
    <s v="000"/>
    <s v="00"/>
    <s v="5/14/2026"/>
    <n v="30"/>
    <n v="0"/>
    <n v="30"/>
    <s v="CLEAR NEGATVIES"/>
    <s v="5/14/2026"/>
    <m/>
    <s v="6754279"/>
    <s v="E008380"/>
  </r>
  <r>
    <s v="CLEARNEG51426"/>
    <s v="100"/>
    <x v="15"/>
    <s v="100"/>
    <s v="0251"/>
    <x v="34"/>
    <s v="0000"/>
    <s v="000"/>
    <s v="00"/>
    <s v="5/14/2026"/>
    <n v="0"/>
    <n v="1300"/>
    <n v="-1300"/>
    <s v="CLEAR NEGATVIES"/>
    <s v="5/14/2026"/>
    <m/>
    <s v="6754279"/>
    <s v="E008380"/>
  </r>
  <r>
    <s v="CLEARNEG51426"/>
    <s v="100"/>
    <x v="15"/>
    <s v="100"/>
    <s v="0402"/>
    <x v="34"/>
    <s v="0000"/>
    <s v="000"/>
    <s v="00"/>
    <s v="5/14/2026"/>
    <n v="0"/>
    <n v="200"/>
    <n v="-200"/>
    <s v="CLEAR NEGATVIES"/>
    <s v="5/14/2026"/>
    <m/>
    <s v="6754279"/>
    <s v="E008380"/>
  </r>
  <r>
    <s v="CLEARNEG51426"/>
    <s v="100"/>
    <x v="15"/>
    <s v="100"/>
    <s v="0381"/>
    <x v="34"/>
    <s v="0000"/>
    <s v="000"/>
    <s v="00"/>
    <s v="5/14/2026"/>
    <n v="0"/>
    <n v="9500"/>
    <n v="-9500"/>
    <s v="CLEAR NEGATVIES"/>
    <s v="5/14/2026"/>
    <m/>
    <s v="6754279"/>
    <s v="E008380"/>
  </r>
  <r>
    <s v="CLEARNEG51426"/>
    <s v="100"/>
    <x v="15"/>
    <s v="100"/>
    <s v="0311"/>
    <x v="34"/>
    <s v="0000"/>
    <s v="000"/>
    <s v="00"/>
    <s v="5/14/2026"/>
    <n v="0"/>
    <n v="400"/>
    <n v="-400"/>
    <s v="CLEAR NEGATVIES"/>
    <s v="5/14/2026"/>
    <m/>
    <s v="6754279"/>
    <s v="E008380"/>
  </r>
  <r>
    <s v="CLEARNEG51426"/>
    <s v="100"/>
    <x v="18"/>
    <s v="200"/>
    <s v="0301"/>
    <x v="47"/>
    <s v="0000"/>
    <s v="000"/>
    <s v="00"/>
    <s v="5/14/2026"/>
    <n v="100"/>
    <n v="0"/>
    <n v="100"/>
    <s v="CLEAR NEGATVIES"/>
    <s v="5/14/2026"/>
    <m/>
    <s v="6754279"/>
    <s v="E008380"/>
  </r>
  <r>
    <s v="CLEARNEG51426"/>
    <s v="100"/>
    <x v="18"/>
    <s v="200"/>
    <s v="0471"/>
    <x v="47"/>
    <s v="0000"/>
    <s v="000"/>
    <s v="00"/>
    <s v="5/14/2026"/>
    <n v="40"/>
    <n v="0"/>
    <n v="40"/>
    <s v="CLEAR NEGATVIES"/>
    <s v="5/14/2026"/>
    <m/>
    <s v="6754279"/>
    <s v="E008380"/>
  </r>
  <r>
    <s v="CLEARNEG51426"/>
    <s v="100"/>
    <x v="15"/>
    <s v="100"/>
    <s v="0301"/>
    <x v="34"/>
    <s v="0000"/>
    <s v="000"/>
    <s v="00"/>
    <s v="5/14/2026"/>
    <n v="0"/>
    <n v="6700"/>
    <n v="-6700"/>
    <s v="CLEAR NEGATVIES"/>
    <s v="5/14/2026"/>
    <m/>
    <s v="6754279"/>
    <s v="E008380"/>
  </r>
  <r>
    <s v="CLEARNEG51426"/>
    <s v="100"/>
    <x v="15"/>
    <s v="100"/>
    <s v="0461"/>
    <x v="34"/>
    <s v="0000"/>
    <s v="000"/>
    <s v="00"/>
    <s v="5/14/2026"/>
    <n v="0"/>
    <n v="16500"/>
    <n v="-16500"/>
    <s v="CLEAR NEGATVIES"/>
    <s v="5/14/2026"/>
    <m/>
    <s v="6754279"/>
    <s v="E008380"/>
  </r>
  <r>
    <s v="CLEARNEG51426"/>
    <s v="100"/>
    <x v="15"/>
    <s v="100"/>
    <s v="0201"/>
    <x v="34"/>
    <s v="0000"/>
    <s v="000"/>
    <s v="00"/>
    <s v="5/14/2026"/>
    <n v="0"/>
    <n v="900"/>
    <n v="-900"/>
    <s v="CLEAR NEGATVIES"/>
    <s v="5/14/2026"/>
    <m/>
    <s v="6754279"/>
    <s v="E008380"/>
  </r>
  <r>
    <s v="CLEARNEG51426"/>
    <s v="100"/>
    <x v="15"/>
    <s v="100"/>
    <s v="0401"/>
    <x v="34"/>
    <s v="0000"/>
    <s v="000"/>
    <s v="00"/>
    <s v="5/14/2026"/>
    <n v="87.09"/>
    <n v="0"/>
    <n v="87.09"/>
    <s v="CLEAR NEGATVIES"/>
    <s v="5/14/2026"/>
    <m/>
    <s v="6754279"/>
    <s v="E008380"/>
  </r>
  <r>
    <s v="CLEARNEG51426"/>
    <s v="100"/>
    <x v="4"/>
    <s v="150"/>
    <s v="0401"/>
    <x v="48"/>
    <s v="0000"/>
    <s v="000"/>
    <s v="00"/>
    <s v="5/14/2026"/>
    <n v="110"/>
    <n v="0"/>
    <n v="110"/>
    <s v="CLEAR NEGATVIES"/>
    <s v="5/14/2026"/>
    <m/>
    <s v="6754279"/>
    <s v="E008380"/>
  </r>
  <r>
    <s v="CLEARNEG51426"/>
    <s v="100"/>
    <x v="15"/>
    <s v="100"/>
    <s v="0441"/>
    <x v="34"/>
    <s v="0000"/>
    <s v="000"/>
    <s v="00"/>
    <s v="5/14/2026"/>
    <n v="0"/>
    <n v="400"/>
    <n v="-400"/>
    <s v="CLEAR NEGATVIES"/>
    <s v="5/14/2026"/>
    <m/>
    <s v="6754279"/>
    <s v="E008380"/>
  </r>
  <r>
    <s v="CLEARNEG51426"/>
    <s v="100"/>
    <x v="4"/>
    <s v="150"/>
    <s v="0492"/>
    <x v="48"/>
    <s v="0000"/>
    <s v="000"/>
    <s v="00"/>
    <s v="5/14/2026"/>
    <n v="10"/>
    <n v="0"/>
    <n v="10"/>
    <s v="CLEAR NEGATVIES"/>
    <s v="5/14/2026"/>
    <m/>
    <s v="6754279"/>
    <s v="E008380"/>
  </r>
  <r>
    <s v="CLEARNEG51426"/>
    <s v="100"/>
    <x v="15"/>
    <s v="100"/>
    <s v="0472"/>
    <x v="34"/>
    <s v="0000"/>
    <s v="000"/>
    <s v="00"/>
    <s v="5/14/2026"/>
    <n v="0"/>
    <n v="200"/>
    <n v="-200"/>
    <s v="CLEAR NEGATVIES"/>
    <s v="5/14/2026"/>
    <m/>
    <s v="6754279"/>
    <s v="E008380"/>
  </r>
  <r>
    <s v="CLEARNEG51426"/>
    <s v="100"/>
    <x v="15"/>
    <s v="100"/>
    <s v="0471"/>
    <x v="34"/>
    <s v="0000"/>
    <s v="000"/>
    <s v="00"/>
    <s v="5/14/2026"/>
    <n v="0"/>
    <n v="21100"/>
    <n v="-21100"/>
    <s v="CLEAR NEGATVIES"/>
    <s v="5/14/2026"/>
    <m/>
    <s v="6754279"/>
    <s v="E008380"/>
  </r>
  <r>
    <s v="CLEARNEG51426"/>
    <s v="100"/>
    <x v="15"/>
    <s v="100"/>
    <s v="0562"/>
    <x v="34"/>
    <s v="0000"/>
    <s v="000"/>
    <s v="00"/>
    <s v="5/14/2026"/>
    <n v="0"/>
    <n v="21100"/>
    <n v="-21100"/>
    <s v="CLEAR NEGATVIES"/>
    <s v="5/14/2026"/>
    <m/>
    <s v="6754279"/>
    <s v="E008380"/>
  </r>
  <r>
    <s v="CLEARNEG51426"/>
    <s v="100"/>
    <x v="15"/>
    <s v="100"/>
    <s v="0021"/>
    <x v="34"/>
    <s v="0000"/>
    <s v="000"/>
    <s v="00"/>
    <s v="5/14/2026"/>
    <n v="0"/>
    <n v="1400"/>
    <n v="-1400"/>
    <s v="CLEAR NEGATVIES"/>
    <s v="5/14/2026"/>
    <m/>
    <s v="6754279"/>
    <s v="E008380"/>
  </r>
  <r>
    <s v="CLEARNEG51426"/>
    <s v="100"/>
    <x v="15"/>
    <s v="100"/>
    <s v="0561"/>
    <x v="34"/>
    <s v="0000"/>
    <s v="000"/>
    <s v="00"/>
    <s v="5/14/2026"/>
    <n v="0"/>
    <n v="150"/>
    <n v="-150"/>
    <s v="CLEAR NEGATVIES"/>
    <s v="5/14/2026"/>
    <m/>
    <s v="6754279"/>
    <s v="E008380"/>
  </r>
  <r>
    <s v="CLEARNEG51426"/>
    <s v="100"/>
    <x v="10"/>
    <s v="200"/>
    <s v="0261"/>
    <x v="40"/>
    <s v="0000"/>
    <s v="000"/>
    <s v="00"/>
    <s v="5/14/2026"/>
    <n v="200"/>
    <n v="0"/>
    <n v="200"/>
    <s v="CLEAR NEGATVIES"/>
    <s v="5/14/2026"/>
    <m/>
    <s v="6754279"/>
    <s v="E008380"/>
  </r>
  <r>
    <s v="CLEARNEG51426"/>
    <s v="100"/>
    <x v="10"/>
    <s v="200"/>
    <s v="0511"/>
    <x v="40"/>
    <s v="0000"/>
    <s v="000"/>
    <s v="00"/>
    <s v="5/14/2026"/>
    <n v="230"/>
    <n v="0"/>
    <n v="230"/>
    <s v="CLEAR NEGATVIES"/>
    <s v="5/14/2026"/>
    <m/>
    <s v="6754279"/>
    <s v="E008380"/>
  </r>
  <r>
    <s v="CLEARNEG51426"/>
    <s v="100"/>
    <x v="10"/>
    <s v="200"/>
    <s v="0521"/>
    <x v="40"/>
    <s v="0000"/>
    <s v="000"/>
    <s v="00"/>
    <s v="5/14/2026"/>
    <n v="200"/>
    <n v="0"/>
    <n v="200"/>
    <s v="CLEAR NEGATVIES"/>
    <s v="5/14/2026"/>
    <m/>
    <s v="6754279"/>
    <s v="E008380"/>
  </r>
  <r>
    <s v="CLEARNEG51426"/>
    <s v="100"/>
    <x v="10"/>
    <s v="200"/>
    <s v="0402"/>
    <x v="40"/>
    <s v="0000"/>
    <s v="000"/>
    <s v="00"/>
    <s v="5/14/2026"/>
    <n v="220"/>
    <n v="0"/>
    <n v="220"/>
    <s v="CLEAR NEGATVIES"/>
    <s v="5/14/2026"/>
    <m/>
    <s v="6754279"/>
    <s v="E008380"/>
  </r>
  <r>
    <s v="CLEARNEG51426"/>
    <s v="100"/>
    <x v="4"/>
    <s v="150"/>
    <s v="0402"/>
    <x v="48"/>
    <s v="0000"/>
    <s v="000"/>
    <s v="00"/>
    <s v="5/14/2026"/>
    <n v="0"/>
    <n v="425"/>
    <n v="-425"/>
    <s v="CLEAR NEGATVIES"/>
    <s v="5/14/2026"/>
    <m/>
    <s v="6754279"/>
    <s v="E008380"/>
  </r>
  <r>
    <s v="CLEARNEG51426"/>
    <s v="100"/>
    <x v="4"/>
    <s v="150"/>
    <s v="0251"/>
    <x v="48"/>
    <s v="0000"/>
    <s v="000"/>
    <s v="00"/>
    <s v="5/14/2026"/>
    <n v="5"/>
    <n v="0"/>
    <n v="5"/>
    <s v="CLEAR NEGATVIES"/>
    <s v="5/14/2026"/>
    <m/>
    <s v="6754279"/>
    <s v="E008380"/>
  </r>
  <r>
    <s v="CLEARNEG51426"/>
    <s v="100"/>
    <x v="10"/>
    <s v="200"/>
    <s v="0492"/>
    <x v="40"/>
    <s v="0000"/>
    <s v="000"/>
    <s v="00"/>
    <s v="5/14/2026"/>
    <n v="230"/>
    <n v="0"/>
    <n v="230"/>
    <s v="CLEAR NEGATVIES"/>
    <s v="5/14/2026"/>
    <m/>
    <s v="6754279"/>
    <s v="E008380"/>
  </r>
  <r>
    <s v="CLEARNEG51426"/>
    <s v="100"/>
    <x v="6"/>
    <s v="200"/>
    <s v="0402"/>
    <x v="41"/>
    <s v="0000"/>
    <s v="000"/>
    <s v="00"/>
    <s v="5/14/2026"/>
    <n v="150"/>
    <n v="0"/>
    <n v="150"/>
    <s v="CLEAR NEGATVIES"/>
    <s v="5/14/2026"/>
    <m/>
    <s v="6754279"/>
    <s v="E008380"/>
  </r>
  <r>
    <s v="CLEARNEG51426"/>
    <s v="100"/>
    <x v="6"/>
    <s v="200"/>
    <s v="0552"/>
    <x v="41"/>
    <s v="0000"/>
    <s v="000"/>
    <s v="00"/>
    <s v="5/14/2026"/>
    <n v="100"/>
    <n v="0"/>
    <n v="100"/>
    <s v="CLEAR NEGATVIES"/>
    <s v="5/14/2026"/>
    <m/>
    <s v="6754279"/>
    <s v="E008380"/>
  </r>
  <r>
    <s v="CLEARNEG51426"/>
    <s v="100"/>
    <x v="10"/>
    <s v="200"/>
    <s v="0441"/>
    <x v="40"/>
    <s v="0000"/>
    <s v="000"/>
    <s v="00"/>
    <s v="5/14/2026"/>
    <n v="240"/>
    <n v="0"/>
    <n v="240"/>
    <s v="CLEAR NEGATVIES"/>
    <s v="5/14/2026"/>
    <m/>
    <s v="6754279"/>
    <s v="E008380"/>
  </r>
  <r>
    <s v="CLEARNEG51426"/>
    <s v="100"/>
    <x v="10"/>
    <s v="100"/>
    <s v="0451"/>
    <x v="40"/>
    <s v="0000"/>
    <s v="000"/>
    <s v="00"/>
    <s v="5/14/2026"/>
    <n v="0"/>
    <n v="700"/>
    <n v="-700"/>
    <s v="CLEAR NEGATVIES"/>
    <s v="5/14/2026"/>
    <m/>
    <s v="6754279"/>
    <s v="E008380"/>
  </r>
  <r>
    <s v="CLEARNEG51426"/>
    <s v="100"/>
    <x v="10"/>
    <s v="200"/>
    <s v="0451"/>
    <x v="40"/>
    <s v="0000"/>
    <s v="000"/>
    <s v="00"/>
    <s v="5/14/2026"/>
    <n v="200"/>
    <n v="0"/>
    <n v="200"/>
    <s v="CLEAR NEGATVIES"/>
    <s v="5/14/2026"/>
    <m/>
    <s v="6754279"/>
    <s v="E008380"/>
  </r>
  <r>
    <s v="CLEARNEG51426"/>
    <s v="100"/>
    <x v="0"/>
    <s v="100"/>
    <s v="0021"/>
    <x v="34"/>
    <s v="0000"/>
    <s v="000"/>
    <s v="00"/>
    <s v="5/14/2026"/>
    <n v="7006.26"/>
    <n v="0"/>
    <n v="7006.26"/>
    <s v="CLEAR NEGATVIES"/>
    <s v="5/14/2026"/>
    <m/>
    <s v="6754279"/>
    <s v="E008380"/>
  </r>
  <r>
    <s v="CLEARNEG51426"/>
    <s v="100"/>
    <x v="10"/>
    <s v="200"/>
    <s v="0552"/>
    <x v="40"/>
    <s v="0000"/>
    <s v="000"/>
    <s v="00"/>
    <s v="5/14/2026"/>
    <n v="250"/>
    <n v="0"/>
    <n v="250"/>
    <s v="CLEAR NEGATVIES"/>
    <s v="5/14/2026"/>
    <m/>
    <s v="6754279"/>
    <s v="E008380"/>
  </r>
  <r>
    <s v="CLEARNEG51426"/>
    <s v="100"/>
    <x v="10"/>
    <s v="200"/>
    <s v="0401"/>
    <x v="40"/>
    <s v="0000"/>
    <s v="000"/>
    <s v="00"/>
    <s v="5/14/2026"/>
    <n v="240"/>
    <n v="0"/>
    <n v="240"/>
    <s v="CLEAR NEGATVIES"/>
    <s v="5/14/2026"/>
    <m/>
    <s v="6754279"/>
    <s v="E008380"/>
  </r>
  <r>
    <s v="CLEARNEG51426"/>
    <s v="100"/>
    <x v="6"/>
    <s v="200"/>
    <s v="0492"/>
    <x v="41"/>
    <s v="0000"/>
    <s v="000"/>
    <s v="00"/>
    <s v="5/14/2026"/>
    <n v="100"/>
    <n v="0"/>
    <n v="100"/>
    <s v="CLEAR NEGATVIES"/>
    <s v="5/14/2026"/>
    <m/>
    <s v="6754279"/>
    <s v="E008380"/>
  </r>
  <r>
    <s v="CLEARNEG51426"/>
    <s v="100"/>
    <x v="0"/>
    <s v="100"/>
    <s v="0181"/>
    <x v="45"/>
    <s v="0000"/>
    <s v="000"/>
    <s v="00"/>
    <s v="5/14/2026"/>
    <n v="0"/>
    <n v="100"/>
    <n v="-100"/>
    <s v="CLEAR NEGATVIES"/>
    <s v="5/14/2026"/>
    <m/>
    <s v="6754279"/>
    <s v="E008380"/>
  </r>
  <r>
    <s v="CLEARNEG51426"/>
    <s v="100"/>
    <x v="10"/>
    <s v="200"/>
    <s v="9751"/>
    <x v="11"/>
    <s v="0000"/>
    <s v="000"/>
    <s v="00"/>
    <s v="5/14/2026"/>
    <n v="200"/>
    <n v="0"/>
    <n v="200"/>
    <s v="CLEAR NEGATVIES"/>
    <s v="5/14/2026"/>
    <m/>
    <s v="6754279"/>
    <s v="E008380"/>
  </r>
  <r>
    <s v="CLEARNEG51426"/>
    <s v="100"/>
    <x v="10"/>
    <s v="200"/>
    <s v="0161"/>
    <x v="40"/>
    <s v="0000"/>
    <s v="000"/>
    <s v="00"/>
    <s v="5/14/2026"/>
    <n v="230"/>
    <n v="0"/>
    <n v="230"/>
    <s v="CLEAR NEGATVIES"/>
    <s v="5/14/2026"/>
    <m/>
    <s v="6754279"/>
    <s v="E008380"/>
  </r>
  <r>
    <s v="CLEARNEG51426"/>
    <s v="100"/>
    <x v="10"/>
    <s v="200"/>
    <s v="0571"/>
    <x v="11"/>
    <s v="0000"/>
    <s v="000"/>
    <s v="00"/>
    <s v="5/14/2026"/>
    <n v="150"/>
    <n v="0"/>
    <n v="150"/>
    <s v="CLEAR NEGATVIES"/>
    <s v="5/14/2026"/>
    <m/>
    <s v="6754279"/>
    <s v="E008380"/>
  </r>
  <r>
    <s v="CLEARNEG51426"/>
    <s v="100"/>
    <x v="10"/>
    <s v="200"/>
    <s v="0551"/>
    <x v="40"/>
    <s v="0000"/>
    <s v="000"/>
    <s v="00"/>
    <s v="5/14/2026"/>
    <n v="240"/>
    <n v="0"/>
    <n v="240"/>
    <s v="CLEAR NEGATVIES"/>
    <s v="5/14/2026"/>
    <m/>
    <s v="6754279"/>
    <s v="E008380"/>
  </r>
  <r>
    <s v="CLEARNEG51426"/>
    <s v="100"/>
    <x v="10"/>
    <s v="200"/>
    <s v="0411"/>
    <x v="40"/>
    <s v="0000"/>
    <s v="000"/>
    <s v="00"/>
    <s v="5/14/2026"/>
    <n v="240"/>
    <n v="0"/>
    <n v="240"/>
    <s v="CLEAR NEGATVIES"/>
    <s v="5/14/2026"/>
    <m/>
    <s v="6754279"/>
    <s v="E008380"/>
  </r>
  <r>
    <s v="CLEARNEG51426"/>
    <s v="100"/>
    <x v="10"/>
    <s v="200"/>
    <s v="0562"/>
    <x v="40"/>
    <s v="0000"/>
    <s v="000"/>
    <s v="00"/>
    <s v="5/14/2026"/>
    <n v="230"/>
    <n v="0"/>
    <n v="230"/>
    <s v="CLEAR NEGATVIES"/>
    <s v="5/14/2026"/>
    <m/>
    <s v="6754279"/>
    <s v="E008380"/>
  </r>
  <r>
    <s v="CLEARNEG51426"/>
    <s v="100"/>
    <x v="10"/>
    <s v="200"/>
    <s v="0201"/>
    <x v="11"/>
    <s v="0000"/>
    <s v="000"/>
    <s v="00"/>
    <s v="5/14/2026"/>
    <n v="150"/>
    <n v="0"/>
    <n v="150"/>
    <s v="CLEAR NEGATVIES"/>
    <s v="5/14/2026"/>
    <m/>
    <s v="6754279"/>
    <s v="E008380"/>
  </r>
  <r>
    <s v="CLEARNEG51426"/>
    <s v="100"/>
    <x v="11"/>
    <s v="510"/>
    <s v="9730"/>
    <x v="10"/>
    <s v="0000"/>
    <s v="000"/>
    <s v="00"/>
    <s v="5/14/2026"/>
    <n v="0"/>
    <n v="399.57"/>
    <n v="-399.57"/>
    <s v="CLEAR NEGATVIES"/>
    <s v="5/14/2026"/>
    <m/>
    <s v="6754279"/>
    <s v="E008380"/>
  </r>
  <r>
    <s v="CLEARNEG51426"/>
    <s v="100"/>
    <x v="18"/>
    <s v="200"/>
    <s v="0401"/>
    <x v="47"/>
    <s v="0000"/>
    <s v="000"/>
    <s v="00"/>
    <s v="5/14/2026"/>
    <n v="130"/>
    <n v="0"/>
    <n v="130"/>
    <s v="CLEAR NEGATVIES"/>
    <s v="5/14/2026"/>
    <m/>
    <s v="6754279"/>
    <s v="E008380"/>
  </r>
  <r>
    <s v="CLEARNEG51426"/>
    <s v="100"/>
    <x v="18"/>
    <s v="200"/>
    <s v="0481"/>
    <x v="47"/>
    <s v="0000"/>
    <s v="000"/>
    <s v="00"/>
    <s v="5/14/2026"/>
    <n v="150"/>
    <n v="0"/>
    <n v="150"/>
    <s v="CLEAR NEGATVIES"/>
    <s v="5/14/2026"/>
    <m/>
    <s v="6754279"/>
    <s v="E008380"/>
  </r>
  <r>
    <s v="CLEARNEG51426"/>
    <s v="100"/>
    <x v="18"/>
    <s v="200"/>
    <s v="0391"/>
    <x v="47"/>
    <s v="0000"/>
    <s v="000"/>
    <s v="00"/>
    <s v="5/14/2026"/>
    <n v="50"/>
    <n v="0"/>
    <n v="50"/>
    <s v="CLEAR NEGATVIES"/>
    <s v="5/14/2026"/>
    <m/>
    <s v="6754279"/>
    <s v="E008380"/>
  </r>
  <r>
    <s v="CLEARNEG51426"/>
    <s v="100"/>
    <x v="18"/>
    <s v="200"/>
    <s v="0571"/>
    <x v="47"/>
    <s v="0000"/>
    <s v="000"/>
    <s v="00"/>
    <s v="5/14/2026"/>
    <n v="0"/>
    <n v="300"/>
    <n v="-300"/>
    <s v="CLEAR NEGATVIES"/>
    <s v="5/14/2026"/>
    <m/>
    <s v="6754279"/>
    <s v="E008380"/>
  </r>
  <r>
    <s v="CLEARNEG51426"/>
    <s v="100"/>
    <x v="18"/>
    <s v="200"/>
    <s v="0552"/>
    <x v="47"/>
    <s v="0000"/>
    <s v="000"/>
    <s v="00"/>
    <s v="5/14/2026"/>
    <n v="30"/>
    <n v="0"/>
    <n v="30"/>
    <s v="CLEAR NEGATVIES"/>
    <s v="5/14/2026"/>
    <m/>
    <s v="6754279"/>
    <s v="E008380"/>
  </r>
  <r>
    <s v="CLEARNEG51426"/>
    <s v="100"/>
    <x v="18"/>
    <s v="200"/>
    <s v="0501"/>
    <x v="47"/>
    <s v="0000"/>
    <s v="000"/>
    <s v="00"/>
    <s v="5/14/2026"/>
    <n v="50"/>
    <n v="0"/>
    <n v="50"/>
    <s v="CLEAR NEGATVIES"/>
    <s v="5/14/2026"/>
    <m/>
    <s v="6754279"/>
    <s v="E008380"/>
  </r>
  <r>
    <s v="CLEARNEG51426"/>
    <s v="100"/>
    <x v="18"/>
    <s v="200"/>
    <s v="0461"/>
    <x v="47"/>
    <s v="0000"/>
    <s v="000"/>
    <s v="00"/>
    <s v="5/14/2026"/>
    <n v="0"/>
    <n v="1200"/>
    <n v="-1200"/>
    <s v="CLEAR NEGATVIES"/>
    <s v="5/14/2026"/>
    <m/>
    <s v="6754279"/>
    <s v="E008380"/>
  </r>
  <r>
    <s v="CLEARNEG51426"/>
    <s v="100"/>
    <x v="18"/>
    <s v="200"/>
    <s v="0451"/>
    <x v="47"/>
    <s v="0000"/>
    <s v="000"/>
    <s v="00"/>
    <s v="5/14/2026"/>
    <n v="30"/>
    <n v="0"/>
    <n v="30"/>
    <s v="CLEAR NEGATVIES"/>
    <s v="5/14/2026"/>
    <m/>
    <s v="6754279"/>
    <s v="E008380"/>
  </r>
  <r>
    <s v="CLEARNEG51426"/>
    <s v="100"/>
    <x v="18"/>
    <s v="200"/>
    <s v="0493"/>
    <x v="47"/>
    <s v="0000"/>
    <s v="000"/>
    <s v="00"/>
    <s v="5/14/2026"/>
    <n v="240"/>
    <n v="0"/>
    <n v="240"/>
    <s v="CLEAR NEGATVIES"/>
    <s v="5/14/2026"/>
    <m/>
    <s v="6754279"/>
    <s v="E008380"/>
  </r>
  <r>
    <s v="CLEARNEG51426"/>
    <s v="100"/>
    <x v="18"/>
    <s v="200"/>
    <s v="9611"/>
    <x v="47"/>
    <s v="0000"/>
    <s v="000"/>
    <s v="00"/>
    <s v="5/14/2026"/>
    <n v="2300"/>
    <n v="0"/>
    <n v="2300"/>
    <s v="CLEAR NEGATVIES"/>
    <s v="5/14/2026"/>
    <m/>
    <s v="6754279"/>
    <s v="E008380"/>
  </r>
  <r>
    <s v="CLEARNEG51426"/>
    <s v="100"/>
    <x v="18"/>
    <s v="200"/>
    <s v="0551"/>
    <x v="47"/>
    <s v="0000"/>
    <s v="000"/>
    <s v="00"/>
    <s v="5/14/2026"/>
    <n v="100"/>
    <n v="0"/>
    <n v="100"/>
    <s v="CLEAR NEGATVIES"/>
    <s v="5/14/2026"/>
    <m/>
    <s v="6754279"/>
    <s v="E008380"/>
  </r>
  <r>
    <s v="CLEARNEG51426"/>
    <s v="100"/>
    <x v="18"/>
    <s v="200"/>
    <s v="0402"/>
    <x v="47"/>
    <s v="0000"/>
    <s v="000"/>
    <s v="00"/>
    <s v="5/14/2026"/>
    <n v="30"/>
    <n v="0"/>
    <n v="30"/>
    <s v="CLEAR NEGATVIES"/>
    <s v="5/14/2026"/>
    <m/>
    <s v="6754279"/>
    <s v="E008380"/>
  </r>
  <r>
    <s v="CLEARNEG51426"/>
    <s v="100"/>
    <x v="18"/>
    <s v="200"/>
    <s v="0541"/>
    <x v="47"/>
    <s v="0000"/>
    <s v="000"/>
    <s v="00"/>
    <s v="5/14/2026"/>
    <n v="50"/>
    <n v="0"/>
    <n v="50"/>
    <s v="CLEAR NEGATVIES"/>
    <s v="5/14/2026"/>
    <m/>
    <s v="6754279"/>
    <s v="E008380"/>
  </r>
  <r>
    <s v="CLEARNEG51426"/>
    <s v="100"/>
    <x v="18"/>
    <s v="200"/>
    <s v="0261"/>
    <x v="47"/>
    <s v="0000"/>
    <s v="000"/>
    <s v="00"/>
    <s v="5/14/2026"/>
    <n v="100"/>
    <n v="0"/>
    <n v="100"/>
    <s v="CLEAR NEGATVIES"/>
    <s v="5/14/2026"/>
    <m/>
    <s v="6754279"/>
    <s v="E008380"/>
  </r>
  <r>
    <s v="CLEARNEG51426"/>
    <s v="100"/>
    <x v="18"/>
    <s v="200"/>
    <s v="0561"/>
    <x v="47"/>
    <s v="0000"/>
    <s v="000"/>
    <s v="00"/>
    <s v="5/14/2026"/>
    <n v="0"/>
    <n v="800"/>
    <n v="-800"/>
    <s v="CLEAR NEGATVIES"/>
    <s v="5/14/2026"/>
    <m/>
    <s v="6754279"/>
    <s v="E008380"/>
  </r>
  <r>
    <s v="CLEARNEG51426"/>
    <s v="100"/>
    <x v="18"/>
    <s v="200"/>
    <s v="0562"/>
    <x v="47"/>
    <s v="0000"/>
    <s v="000"/>
    <s v="00"/>
    <s v="5/14/2026"/>
    <n v="80"/>
    <n v="0"/>
    <n v="80"/>
    <s v="CLEAR NEGATVIES"/>
    <s v="5/14/2026"/>
    <m/>
    <s v="6754279"/>
    <s v="E008380"/>
  </r>
  <r>
    <s v="CLEARNEG51426"/>
    <s v="100"/>
    <x v="18"/>
    <s v="200"/>
    <s v="0472"/>
    <x v="45"/>
    <s v="0000"/>
    <s v="000"/>
    <s v="00"/>
    <s v="5/14/2026"/>
    <n v="0"/>
    <n v="3000"/>
    <n v="-3000"/>
    <s v="CLEAR NEGATVIES"/>
    <s v="5/14/2026"/>
    <m/>
    <s v="6754279"/>
    <s v="E008380"/>
  </r>
  <r>
    <s v="CLEARNEG51426"/>
    <s v="100"/>
    <x v="15"/>
    <s v="150"/>
    <s v="0301"/>
    <x v="34"/>
    <s v="0000"/>
    <s v="000"/>
    <s v="00"/>
    <s v="5/14/2026"/>
    <n v="7.32"/>
    <n v="0"/>
    <n v="7.32"/>
    <s v="CLEAR NEGATVIES"/>
    <s v="5/14/2026"/>
    <m/>
    <s v="6754279"/>
    <s v="E008380"/>
  </r>
  <r>
    <s v="CLEARNEG51426"/>
    <s v="100"/>
    <x v="15"/>
    <s v="150"/>
    <s v="0461"/>
    <x v="34"/>
    <s v="0000"/>
    <s v="000"/>
    <s v="00"/>
    <s v="5/14/2026"/>
    <n v="0"/>
    <n v="1200"/>
    <n v="-1200"/>
    <s v="CLEAR NEGATVIES"/>
    <s v="5/14/2026"/>
    <m/>
    <s v="6754279"/>
    <s v="E008380"/>
  </r>
  <r>
    <s v="CLEARNEG51426"/>
    <s v="100"/>
    <x v="15"/>
    <s v="150"/>
    <s v="0181"/>
    <x v="34"/>
    <s v="0000"/>
    <s v="000"/>
    <s v="00"/>
    <s v="5/14/2026"/>
    <n v="0"/>
    <n v="700"/>
    <n v="-700"/>
    <s v="CLEAR NEGATVIES"/>
    <s v="5/14/2026"/>
    <m/>
    <s v="6754279"/>
    <s v="E008380"/>
  </r>
  <r>
    <s v="CLEARNEG51426"/>
    <s v="100"/>
    <x v="15"/>
    <s v="150"/>
    <s v="0201"/>
    <x v="34"/>
    <s v="0000"/>
    <s v="000"/>
    <s v="00"/>
    <s v="5/14/2026"/>
    <n v="261.58"/>
    <n v="0"/>
    <n v="261.58"/>
    <s v="CLEAR NEGATVIES"/>
    <s v="5/14/2026"/>
    <m/>
    <s v="6754279"/>
    <s v="E008380"/>
  </r>
  <r>
    <s v="CLEARNEG51426"/>
    <s v="100"/>
    <x v="18"/>
    <s v="200"/>
    <s v="0361"/>
    <x v="47"/>
    <s v="0000"/>
    <s v="000"/>
    <s v="00"/>
    <s v="5/14/2026"/>
    <n v="50"/>
    <n v="0"/>
    <n v="50"/>
    <s v="CLEAR NEGATVIES"/>
    <s v="5/14/2026"/>
    <m/>
    <s v="6754279"/>
    <s v="E008380"/>
  </r>
  <r>
    <s v="CLEARNEG51426"/>
    <s v="100"/>
    <x v="18"/>
    <s v="200"/>
    <s v="0441"/>
    <x v="47"/>
    <s v="0000"/>
    <s v="000"/>
    <s v="00"/>
    <s v="5/14/2026"/>
    <n v="30"/>
    <n v="0"/>
    <n v="30"/>
    <s v="CLEAR NEGATVIES"/>
    <s v="5/14/2026"/>
    <m/>
    <s v="6754279"/>
    <s v="E008380"/>
  </r>
  <r>
    <s v="CLEARNEG51426"/>
    <s v="100"/>
    <x v="15"/>
    <s v="150"/>
    <s v="0562"/>
    <x v="34"/>
    <s v="0000"/>
    <s v="000"/>
    <s v="00"/>
    <s v="5/14/2026"/>
    <n v="0"/>
    <n v="9300"/>
    <n v="-9300"/>
    <s v="CLEAR NEGATVIES"/>
    <s v="5/14/2026"/>
    <m/>
    <s v="6754279"/>
    <s v="E008380"/>
  </r>
  <r>
    <s v="CLEARNEG51426"/>
    <s v="100"/>
    <x v="15"/>
    <s v="150"/>
    <s v="0511"/>
    <x v="34"/>
    <s v="0000"/>
    <s v="000"/>
    <s v="00"/>
    <s v="5/14/2026"/>
    <n v="0"/>
    <n v="200"/>
    <n v="-200"/>
    <s v="CLEAR NEGATVIES"/>
    <s v="5/14/2026"/>
    <m/>
    <s v="6754279"/>
    <s v="E008380"/>
  </r>
  <r>
    <s v="CLEARNEG51426"/>
    <s v="100"/>
    <x v="15"/>
    <s v="150"/>
    <s v="0021"/>
    <x v="34"/>
    <s v="0000"/>
    <s v="000"/>
    <s v="00"/>
    <s v="5/14/2026"/>
    <n v="0"/>
    <n v="500"/>
    <n v="-500"/>
    <s v="CLEAR NEGATVIES"/>
    <s v="5/14/2026"/>
    <m/>
    <s v="6754279"/>
    <s v="E008380"/>
  </r>
  <r>
    <s v="CLEARNEG51426"/>
    <s v="100"/>
    <x v="15"/>
    <s v="150"/>
    <s v="0561"/>
    <x v="34"/>
    <s v="0000"/>
    <s v="000"/>
    <s v="00"/>
    <s v="5/14/2026"/>
    <n v="0"/>
    <n v="100"/>
    <n v="-100"/>
    <s v="CLEAR NEGATVIES"/>
    <s v="5/14/2026"/>
    <m/>
    <s v="6754279"/>
    <s v="E008380"/>
  </r>
  <r>
    <s v="CLEARNEG51426"/>
    <s v="100"/>
    <x v="15"/>
    <s v="150"/>
    <s v="0181"/>
    <x v="45"/>
    <s v="0000"/>
    <s v="000"/>
    <s v="00"/>
    <s v="5/14/2026"/>
    <n v="0"/>
    <n v="250"/>
    <n v="-250"/>
    <s v="CLEAR NEGATVIES"/>
    <s v="5/14/2026"/>
    <m/>
    <s v="6754279"/>
    <s v="E008380"/>
  </r>
  <r>
    <s v="CLEARNEG51426"/>
    <s v="100"/>
    <x v="15"/>
    <s v="150"/>
    <s v="0493"/>
    <x v="45"/>
    <s v="0000"/>
    <s v="000"/>
    <s v="00"/>
    <s v="5/14/2026"/>
    <n v="9240"/>
    <n v="0"/>
    <n v="9240"/>
    <s v="CLEAR NEGATVIES"/>
    <s v="5/14/2026"/>
    <m/>
    <s v="6754279"/>
    <s v="E008380"/>
  </r>
  <r>
    <s v="CLEARNEG51426"/>
    <s v="100"/>
    <x v="15"/>
    <s v="150"/>
    <s v="0351"/>
    <x v="34"/>
    <s v="0000"/>
    <s v="000"/>
    <s v="00"/>
    <s v="5/14/2026"/>
    <n v="47.56"/>
    <n v="0"/>
    <n v="47.56"/>
    <s v="CLEAR NEGATVIES"/>
    <s v="5/14/2026"/>
    <m/>
    <s v="6754279"/>
    <s v="E008380"/>
  </r>
  <r>
    <s v="CLEARNEG51426"/>
    <s v="100"/>
    <x v="15"/>
    <s v="150"/>
    <s v="0321"/>
    <x v="34"/>
    <s v="0000"/>
    <s v="000"/>
    <s v="00"/>
    <s v="5/14/2026"/>
    <n v="0"/>
    <n v="700"/>
    <n v="-700"/>
    <s v="CLEAR NEGATVIES"/>
    <s v="5/14/2026"/>
    <m/>
    <s v="6754279"/>
    <s v="E008380"/>
  </r>
  <r>
    <s v="CLEARNEG51426"/>
    <s v="100"/>
    <x v="15"/>
    <s v="150"/>
    <s v="0411"/>
    <x v="45"/>
    <s v="0000"/>
    <s v="000"/>
    <s v="00"/>
    <s v="5/14/2026"/>
    <n v="0"/>
    <n v="600"/>
    <n v="-600"/>
    <s v="CLEAR NEGATVIES"/>
    <s v="5/14/2026"/>
    <m/>
    <s v="6754279"/>
    <s v="E008380"/>
  </r>
  <r>
    <s v="CLEARNEG51426"/>
    <s v="100"/>
    <x v="15"/>
    <s v="150"/>
    <s v="0361"/>
    <x v="34"/>
    <s v="0000"/>
    <s v="000"/>
    <s v="00"/>
    <s v="5/14/2026"/>
    <n v="0"/>
    <n v="200"/>
    <n v="-200"/>
    <s v="CLEAR NEGATVIES"/>
    <s v="5/14/2026"/>
    <m/>
    <s v="6754279"/>
    <s v="E008380"/>
  </r>
  <r>
    <s v="CLEARNEG51426"/>
    <s v="100"/>
    <x v="15"/>
    <s v="150"/>
    <s v="0451"/>
    <x v="34"/>
    <s v="0000"/>
    <s v="000"/>
    <s v="00"/>
    <s v="5/14/2026"/>
    <n v="0"/>
    <n v="200"/>
    <n v="-200"/>
    <s v="CLEAR NEGATVIES"/>
    <s v="5/14/2026"/>
    <m/>
    <s v="6754279"/>
    <s v="E008380"/>
  </r>
  <r>
    <s v="CLEARNEG51426"/>
    <s v="100"/>
    <x v="15"/>
    <s v="150"/>
    <s v="0331"/>
    <x v="34"/>
    <s v="0000"/>
    <s v="000"/>
    <s v="00"/>
    <s v="5/14/2026"/>
    <n v="233.98"/>
    <n v="0"/>
    <n v="233.98"/>
    <s v="CLEAR NEGATVIES"/>
    <s v="5/14/2026"/>
    <m/>
    <s v="6754279"/>
    <s v="E008380"/>
  </r>
  <r>
    <s v="CLEARNEG51426"/>
    <s v="100"/>
    <x v="15"/>
    <s v="150"/>
    <s v="0161"/>
    <x v="45"/>
    <s v="0000"/>
    <s v="000"/>
    <s v="00"/>
    <s v="5/14/2026"/>
    <n v="11500"/>
    <n v="0"/>
    <n v="11500"/>
    <s v="CLEAR NEGATVIES"/>
    <s v="5/14/2026"/>
    <m/>
    <s v="6754279"/>
    <s v="E008380"/>
  </r>
  <r>
    <s v="CLEARNEG51426"/>
    <s v="100"/>
    <x v="15"/>
    <s v="150"/>
    <s v="0492"/>
    <x v="34"/>
    <s v="0000"/>
    <s v="000"/>
    <s v="00"/>
    <s v="5/14/2026"/>
    <n v="0"/>
    <n v="200"/>
    <n v="-200"/>
    <s v="CLEAR NEGATVIES"/>
    <s v="5/14/2026"/>
    <m/>
    <s v="6754279"/>
    <s v="E008380"/>
  </r>
  <r>
    <s v="CLEARNEG51426"/>
    <s v="100"/>
    <x v="13"/>
    <s v="100"/>
    <s v="9520"/>
    <x v="45"/>
    <s v="0000"/>
    <s v="000"/>
    <s v="00"/>
    <s v="5/14/2026"/>
    <n v="0"/>
    <n v="600"/>
    <n v="-600"/>
    <s v="CLEAR NEGATVIES"/>
    <s v="5/14/2026"/>
    <m/>
    <s v="6754279"/>
    <s v="E008380"/>
  </r>
  <r>
    <s v="CLEARNEG51426"/>
    <s v="100"/>
    <x v="15"/>
    <s v="150"/>
    <s v="0562"/>
    <x v="45"/>
    <s v="0000"/>
    <s v="000"/>
    <s v="00"/>
    <s v="5/14/2026"/>
    <n v="10"/>
    <n v="0"/>
    <n v="10"/>
    <s v="CLEAR NEGATVIES"/>
    <s v="5/14/2026"/>
    <m/>
    <s v="6754279"/>
    <s v="E008380"/>
  </r>
  <r>
    <s v="CLEARNEG51426"/>
    <s v="100"/>
    <x v="15"/>
    <s v="150"/>
    <s v="0171"/>
    <x v="45"/>
    <s v="0000"/>
    <s v="000"/>
    <s v="00"/>
    <s v="5/14/2026"/>
    <n v="7100"/>
    <n v="0"/>
    <n v="7100"/>
    <s v="CLEAR NEGATVIES"/>
    <s v="5/14/2026"/>
    <m/>
    <s v="6754279"/>
    <s v="E008380"/>
  </r>
  <r>
    <s v="CLEARNEG51426"/>
    <s v="100"/>
    <x v="15"/>
    <s v="150"/>
    <s v="0521"/>
    <x v="45"/>
    <s v="0000"/>
    <s v="000"/>
    <s v="00"/>
    <s v="5/14/2026"/>
    <n v="0"/>
    <n v="2700"/>
    <n v="-2700"/>
    <s v="CLEAR NEGATVIES"/>
    <s v="5/14/2026"/>
    <m/>
    <s v="6754279"/>
    <s v="E008380"/>
  </r>
  <r>
    <s v="CLEARNEG51426"/>
    <s v="100"/>
    <x v="15"/>
    <s v="750"/>
    <s v="0301"/>
    <x v="34"/>
    <s v="0000"/>
    <s v="000"/>
    <s v="00"/>
    <s v="5/14/2026"/>
    <n v="174.56"/>
    <n v="0"/>
    <n v="174.56"/>
    <s v="CLEAR NEGATVIES"/>
    <s v="5/14/2026"/>
    <m/>
    <s v="6754279"/>
    <s v="E008380"/>
  </r>
  <r>
    <s v="CLEARNEG51426"/>
    <s v="100"/>
    <x v="15"/>
    <s v="750"/>
    <s v="0181"/>
    <x v="34"/>
    <s v="0000"/>
    <s v="000"/>
    <s v="00"/>
    <s v="5/14/2026"/>
    <n v="2145.73"/>
    <n v="0"/>
    <n v="2145.73"/>
    <s v="CLEAR NEGATVIES"/>
    <s v="5/14/2026"/>
    <m/>
    <s v="6754279"/>
    <s v="E008380"/>
  </r>
  <r>
    <s v="CLEARNEG51426"/>
    <s v="100"/>
    <x v="15"/>
    <s v="750"/>
    <s v="0201"/>
    <x v="34"/>
    <s v="0000"/>
    <s v="000"/>
    <s v="00"/>
    <s v="5/14/2026"/>
    <n v="3994.64"/>
    <n v="0"/>
    <n v="3994.64"/>
    <s v="CLEAR NEGATVIES"/>
    <s v="5/14/2026"/>
    <m/>
    <s v="6754279"/>
    <s v="E008380"/>
  </r>
  <r>
    <s v="CLEARNEG51426"/>
    <s v="100"/>
    <x v="15"/>
    <s v="750"/>
    <s v="0061"/>
    <x v="34"/>
    <s v="0000"/>
    <s v="000"/>
    <s v="00"/>
    <s v="5/14/2026"/>
    <n v="1575.63"/>
    <n v="0"/>
    <n v="1575.63"/>
    <s v="CLEAR NEGATVIES"/>
    <s v="5/14/2026"/>
    <m/>
    <s v="6754279"/>
    <s v="E008380"/>
  </r>
  <r>
    <s v="CLEARNEG51426"/>
    <s v="100"/>
    <x v="15"/>
    <s v="750"/>
    <s v="0171"/>
    <x v="34"/>
    <s v="0000"/>
    <s v="000"/>
    <s v="00"/>
    <s v="5/14/2026"/>
    <n v="1505.31"/>
    <n v="0"/>
    <n v="1505.31"/>
    <s v="CLEAR NEGATVIES"/>
    <s v="5/14/2026"/>
    <m/>
    <s v="6754279"/>
    <s v="E008380"/>
  </r>
  <r>
    <s v="CLEARNEG51426"/>
    <s v="100"/>
    <x v="15"/>
    <s v="750"/>
    <s v="0401"/>
    <x v="34"/>
    <s v="0000"/>
    <s v="000"/>
    <s v="00"/>
    <s v="5/14/2026"/>
    <n v="4581.45"/>
    <n v="0"/>
    <n v="4581.45"/>
    <s v="CLEAR NEGATVIES"/>
    <s v="5/14/2026"/>
    <m/>
    <s v="6754279"/>
    <s v="E008380"/>
  </r>
  <r>
    <s v="CLEARNEG51426"/>
    <s v="100"/>
    <x v="15"/>
    <s v="750"/>
    <s v="0321"/>
    <x v="34"/>
    <s v="0000"/>
    <s v="000"/>
    <s v="00"/>
    <s v="5/14/2026"/>
    <n v="12413.94"/>
    <n v="0"/>
    <n v="12413.94"/>
    <s v="CLEAR NEGATVIES"/>
    <s v="5/14/2026"/>
    <m/>
    <s v="6754279"/>
    <s v="E008380"/>
  </r>
  <r>
    <s v="CLEARNEG51426"/>
    <s v="100"/>
    <x v="18"/>
    <s v="100"/>
    <s v="0571"/>
    <x v="47"/>
    <s v="0000"/>
    <s v="000"/>
    <s v="00"/>
    <s v="5/14/2026"/>
    <n v="0"/>
    <n v="6100"/>
    <n v="-6100"/>
    <s v="CLEAR NEGATVIES"/>
    <s v="5/14/2026"/>
    <m/>
    <s v="6754279"/>
    <s v="E008380"/>
  </r>
  <r>
    <s v="CLEARNEG51426"/>
    <s v="100"/>
    <x v="15"/>
    <s v="750"/>
    <s v="0331"/>
    <x v="34"/>
    <s v="0000"/>
    <s v="000"/>
    <s v="00"/>
    <s v="5/14/2026"/>
    <n v="5788.7"/>
    <n v="0"/>
    <n v="5788.7"/>
    <s v="CLEAR NEGATVIES"/>
    <s v="5/14/2026"/>
    <m/>
    <s v="6754279"/>
    <s v="E008380"/>
  </r>
  <r>
    <s v="CLEARNEG51426"/>
    <s v="100"/>
    <x v="15"/>
    <s v="750"/>
    <s v="0021"/>
    <x v="34"/>
    <s v="0000"/>
    <s v="000"/>
    <s v="00"/>
    <s v="5/14/2026"/>
    <n v="8867.9"/>
    <n v="0"/>
    <n v="8867.9"/>
    <s v="CLEAR NEGATVIES"/>
    <s v="5/14/2026"/>
    <m/>
    <s v="6754279"/>
    <s v="E008380"/>
  </r>
  <r>
    <s v="CLEARNEG51426"/>
    <s v="100"/>
    <x v="18"/>
    <s v="100"/>
    <s v="0201"/>
    <x v="47"/>
    <s v="0000"/>
    <s v="000"/>
    <s v="00"/>
    <s v="5/14/2026"/>
    <n v="0"/>
    <n v="200"/>
    <n v="-200"/>
    <s v="CLEAR NEGATVIES"/>
    <s v="5/14/2026"/>
    <m/>
    <s v="6754279"/>
    <s v="E008380"/>
  </r>
  <r>
    <s v="CLEARNEG51426"/>
    <s v="100"/>
    <x v="18"/>
    <s v="100"/>
    <s v="0471"/>
    <x v="47"/>
    <s v="0000"/>
    <s v="000"/>
    <s v="00"/>
    <s v="5/14/2026"/>
    <n v="0"/>
    <n v="100"/>
    <n v="-100"/>
    <s v="CLEAR NEGATVIES"/>
    <s v="5/14/2026"/>
    <m/>
    <s v="6754279"/>
    <s v="E008380"/>
  </r>
  <r>
    <s v="CLEARNEG51426"/>
    <s v="100"/>
    <x v="18"/>
    <s v="100"/>
    <s v="0561"/>
    <x v="47"/>
    <s v="0000"/>
    <s v="000"/>
    <s v="00"/>
    <s v="5/14/2026"/>
    <n v="0"/>
    <n v="1700"/>
    <n v="-1700"/>
    <s v="CLEAR NEGATVIES"/>
    <s v="5/14/2026"/>
    <m/>
    <s v="6754279"/>
    <s v="E008380"/>
  </r>
  <r>
    <s v="CLEARNEG51426"/>
    <s v="100"/>
    <x v="18"/>
    <s v="100"/>
    <s v="0472"/>
    <x v="45"/>
    <s v="0000"/>
    <s v="000"/>
    <s v="00"/>
    <s v="5/14/2026"/>
    <n v="0"/>
    <n v="6800"/>
    <n v="-6800"/>
    <s v="CLEAR NEGATVIES"/>
    <s v="5/14/2026"/>
    <m/>
    <s v="6754279"/>
    <s v="E008380"/>
  </r>
  <r>
    <s v="CLEARNEG51426"/>
    <s v="100"/>
    <x v="18"/>
    <s v="100"/>
    <s v="0461"/>
    <x v="47"/>
    <s v="0000"/>
    <s v="000"/>
    <s v="00"/>
    <s v="5/14/2026"/>
    <n v="0"/>
    <n v="2800"/>
    <n v="-2800"/>
    <s v="CLEAR NEGATVIES"/>
    <s v="5/14/2026"/>
    <m/>
    <s v="6754279"/>
    <s v="E008380"/>
  </r>
  <r>
    <s v="CLEARNEG51426"/>
    <s v="100"/>
    <x v="18"/>
    <s v="100"/>
    <s v="0551"/>
    <x v="45"/>
    <s v="0000"/>
    <s v="000"/>
    <s v="00"/>
    <s v="5/14/2026"/>
    <n v="0"/>
    <n v="180"/>
    <n v="-180"/>
    <s v="CLEAR NEGATVIES"/>
    <s v="5/14/2026"/>
    <m/>
    <s v="6754279"/>
    <s v="E008380"/>
  </r>
  <r>
    <s v="CLEARNEG51426"/>
    <s v="100"/>
    <x v="15"/>
    <s v="750"/>
    <s v="0351"/>
    <x v="34"/>
    <s v="0000"/>
    <s v="000"/>
    <s v="00"/>
    <s v="5/14/2026"/>
    <n v="201.27"/>
    <n v="0"/>
    <n v="201.27"/>
    <s v="CLEAR NEGATVIES"/>
    <s v="5/14/2026"/>
    <m/>
    <s v="6754279"/>
    <s v="E008380"/>
  </r>
  <r>
    <s v="CLEARNEG51426"/>
    <s v="100"/>
    <x v="18"/>
    <s v="100"/>
    <s v="9611"/>
    <x v="47"/>
    <s v="0000"/>
    <s v="000"/>
    <s v="00"/>
    <s v="5/14/2026"/>
    <n v="27310"/>
    <n v="0"/>
    <n v="27310"/>
    <s v="CLEAR NEGATVIES"/>
    <s v="5/14/2026"/>
    <m/>
    <s v="6754279"/>
    <s v="E008380"/>
  </r>
  <r>
    <s v="CLEARNEG51426"/>
    <s v="100"/>
    <x v="15"/>
    <s v="200"/>
    <s v="0461"/>
    <x v="34"/>
    <s v="0000"/>
    <s v="000"/>
    <s v="00"/>
    <s v="5/14/2026"/>
    <n v="0"/>
    <n v="3000"/>
    <n v="-3000"/>
    <s v="CLEAR NEGATVIES"/>
    <s v="5/14/2026"/>
    <m/>
    <s v="6754279"/>
    <s v="E008380"/>
  </r>
  <r>
    <s v="CLEARNEG51426"/>
    <s v="100"/>
    <x v="15"/>
    <s v="200"/>
    <s v="0181"/>
    <x v="34"/>
    <s v="0000"/>
    <s v="000"/>
    <s v="00"/>
    <s v="5/14/2026"/>
    <n v="1400"/>
    <n v="0"/>
    <n v="1400"/>
    <s v="CLEAR NEGATVIES"/>
    <s v="5/14/2026"/>
    <m/>
    <s v="6754279"/>
    <s v="E008380"/>
  </r>
  <r>
    <s v="CLEARNEG51426"/>
    <s v="100"/>
    <x v="14"/>
    <s v="350"/>
    <s v="9741"/>
    <x v="15"/>
    <s v="0000"/>
    <s v="000"/>
    <s v="00"/>
    <s v="5/14/2026"/>
    <n v="0"/>
    <n v="119"/>
    <n v="-119"/>
    <s v="CLEAR NEGATVIES"/>
    <s v="5/14/2026"/>
    <m/>
    <s v="6754279"/>
    <s v="E008380"/>
  </r>
  <r>
    <s v="CLEARNEG51426"/>
    <s v="100"/>
    <x v="15"/>
    <s v="200"/>
    <s v="0201"/>
    <x v="34"/>
    <s v="0000"/>
    <s v="000"/>
    <s v="00"/>
    <s v="5/14/2026"/>
    <n v="1200"/>
    <n v="0"/>
    <n v="1200"/>
    <s v="CLEAR NEGATVIES"/>
    <s v="5/14/2026"/>
    <m/>
    <s v="6754279"/>
    <s v="E008380"/>
  </r>
  <r>
    <s v="CLEARNEG51426"/>
    <s v="100"/>
    <x v="15"/>
    <s v="200"/>
    <s v="0061"/>
    <x v="34"/>
    <s v="0000"/>
    <s v="000"/>
    <s v="00"/>
    <s v="5/14/2026"/>
    <n v="7640"/>
    <n v="0"/>
    <n v="7640"/>
    <s v="CLEAR NEGATVIES"/>
    <s v="5/14/2026"/>
    <m/>
    <s v="6754279"/>
    <s v="E008380"/>
  </r>
  <r>
    <s v="CLEARNEG51426"/>
    <s v="100"/>
    <x v="15"/>
    <s v="200"/>
    <s v="0171"/>
    <x v="34"/>
    <s v="0000"/>
    <s v="000"/>
    <s v="00"/>
    <s v="5/14/2026"/>
    <n v="500"/>
    <n v="0"/>
    <n v="500"/>
    <s v="CLEAR NEGATVIES"/>
    <s v="5/14/2026"/>
    <m/>
    <s v="6754279"/>
    <s v="E008380"/>
  </r>
  <r>
    <s v="CLEARNEG51426"/>
    <s v="100"/>
    <x v="15"/>
    <s v="200"/>
    <s v="0471"/>
    <x v="34"/>
    <s v="0000"/>
    <s v="000"/>
    <s v="00"/>
    <s v="5/14/2026"/>
    <n v="0"/>
    <n v="6000"/>
    <n v="-6000"/>
    <s v="CLEAR NEGATVIES"/>
    <s v="5/14/2026"/>
    <m/>
    <s v="6754279"/>
    <s v="E008380"/>
  </r>
  <r>
    <s v="CLEARNEG51426"/>
    <s v="100"/>
    <x v="15"/>
    <s v="200"/>
    <s v="0321"/>
    <x v="34"/>
    <s v="0000"/>
    <s v="000"/>
    <s v="00"/>
    <s v="5/14/2026"/>
    <n v="100"/>
    <n v="0"/>
    <n v="100"/>
    <s v="CLEAR NEGATVIES"/>
    <s v="5/14/2026"/>
    <m/>
    <s v="6754279"/>
    <s v="E008380"/>
  </r>
  <r>
    <s v="CLEARNEG51426"/>
    <s v="100"/>
    <x v="15"/>
    <s v="200"/>
    <s v="0331"/>
    <x v="34"/>
    <s v="0000"/>
    <s v="000"/>
    <s v="00"/>
    <s v="5/14/2026"/>
    <n v="1000"/>
    <n v="0"/>
    <n v="1000"/>
    <s v="CLEAR NEGATVIES"/>
    <s v="5/14/2026"/>
    <m/>
    <s v="6754279"/>
    <s v="E008380"/>
  </r>
  <r>
    <s v="CLEARNEG51426"/>
    <s v="100"/>
    <x v="15"/>
    <s v="200"/>
    <s v="0562"/>
    <x v="34"/>
    <s v="0000"/>
    <s v="000"/>
    <s v="00"/>
    <s v="5/14/2026"/>
    <n v="0"/>
    <n v="11000"/>
    <n v="-11000"/>
    <s v="CLEAR NEGATVIES"/>
    <s v="5/14/2026"/>
    <m/>
    <s v="6754279"/>
    <s v="E008380"/>
  </r>
  <r>
    <s v="CLEARNEG51426"/>
    <s v="100"/>
    <x v="15"/>
    <s v="200"/>
    <s v="0021"/>
    <x v="34"/>
    <s v="0000"/>
    <s v="000"/>
    <s v="00"/>
    <s v="5/14/2026"/>
    <n v="50"/>
    <n v="0"/>
    <n v="50"/>
    <s v="CLEAR NEGATVIES"/>
    <s v="5/14/2026"/>
    <m/>
    <s v="6754279"/>
    <s v="E008380"/>
  </r>
  <r>
    <s v="CLEARNEG51426"/>
    <s v="100"/>
    <x v="15"/>
    <s v="200"/>
    <s v="0493"/>
    <x v="45"/>
    <s v="0000"/>
    <s v="000"/>
    <s v="00"/>
    <s v="5/14/2026"/>
    <n v="5800"/>
    <n v="0"/>
    <n v="5800"/>
    <s v="CLEAR NEGATVIES"/>
    <s v="5/14/2026"/>
    <m/>
    <s v="6754279"/>
    <s v="E008380"/>
  </r>
  <r>
    <s v="CLEARNEG51426"/>
    <s v="100"/>
    <x v="4"/>
    <s v="390"/>
    <s v="0492"/>
    <x v="42"/>
    <s v="0000"/>
    <s v="000"/>
    <s v="00"/>
    <s v="5/14/2026"/>
    <n v="108082"/>
    <n v="0"/>
    <n v="108082"/>
    <s v="CLEAR NEGATVIES"/>
    <s v="5/14/2026"/>
    <m/>
    <s v="6754279"/>
    <s v="E008380"/>
  </r>
  <r>
    <s v="CLEARNEG51426"/>
    <s v="100"/>
    <x v="15"/>
    <s v="200"/>
    <s v="0161"/>
    <x v="45"/>
    <s v="0000"/>
    <s v="000"/>
    <s v="00"/>
    <s v="5/14/2026"/>
    <n v="7200"/>
    <n v="0"/>
    <n v="7200"/>
    <s v="CLEAR NEGATVIES"/>
    <s v="5/14/2026"/>
    <m/>
    <s v="6754279"/>
    <s v="E008380"/>
  </r>
  <r>
    <s v="CLEARNEG51426"/>
    <s v="100"/>
    <x v="15"/>
    <s v="200"/>
    <s v="9520"/>
    <x v="45"/>
    <s v="0000"/>
    <s v="000"/>
    <s v="00"/>
    <s v="5/14/2026"/>
    <n v="0"/>
    <n v="15160"/>
    <n v="-15160"/>
    <s v="CLEAR NEGATVIES"/>
    <s v="5/14/2026"/>
    <m/>
    <s v="6754279"/>
    <s v="E008380"/>
  </r>
  <r>
    <s v="CLEARNEG51426"/>
    <s v="100"/>
    <x v="15"/>
    <s v="200"/>
    <s v="0562"/>
    <x v="45"/>
    <s v="0000"/>
    <s v="000"/>
    <s v="00"/>
    <s v="5/14/2026"/>
    <n v="170"/>
    <n v="0"/>
    <n v="170"/>
    <s v="CLEAR NEGATVIES"/>
    <s v="5/14/2026"/>
    <m/>
    <s v="6754279"/>
    <s v="E008380"/>
  </r>
  <r>
    <s v="CLEARNEG51426"/>
    <s v="100"/>
    <x v="15"/>
    <s v="200"/>
    <s v="0171"/>
    <x v="45"/>
    <s v="0000"/>
    <s v="000"/>
    <s v="00"/>
    <s v="5/14/2026"/>
    <n v="4000"/>
    <n v="0"/>
    <n v="4000"/>
    <s v="CLEAR NEGATVIES"/>
    <s v="5/14/2026"/>
    <m/>
    <s v="6754279"/>
    <s v="E008380"/>
  </r>
  <r>
    <s v="CLEARNEG51426"/>
    <s v="100"/>
    <x v="15"/>
    <s v="200"/>
    <s v="0351"/>
    <x v="34"/>
    <s v="0000"/>
    <s v="000"/>
    <s v="00"/>
    <s v="5/14/2026"/>
    <n v="200"/>
    <n v="0"/>
    <n v="200"/>
    <s v="CLEAR NEGATVIES"/>
    <s v="5/14/2026"/>
    <m/>
    <s v="6754279"/>
    <s v="E008380"/>
  </r>
  <r>
    <s v="CLEARNEG51426"/>
    <s v="100"/>
    <x v="4"/>
    <s v="100"/>
    <s v="0471"/>
    <x v="42"/>
    <s v="0000"/>
    <s v="000"/>
    <s v="00"/>
    <s v="5/14/2026"/>
    <n v="2588"/>
    <n v="0"/>
    <n v="2588"/>
    <s v="CLEAR NEGATVIES"/>
    <s v="5/14/2026"/>
    <m/>
    <s v="6754279"/>
    <s v="E008380"/>
  </r>
  <r>
    <s v="CLEARNEG51426"/>
    <s v="100"/>
    <x v="4"/>
    <s v="100"/>
    <s v="0401"/>
    <x v="42"/>
    <s v="0000"/>
    <s v="000"/>
    <s v="00"/>
    <s v="5/14/2026"/>
    <n v="31000"/>
    <n v="0"/>
    <n v="31000"/>
    <s v="CLEAR NEGATVIES"/>
    <s v="5/14/2026"/>
    <m/>
    <s v="6754279"/>
    <s v="E008380"/>
  </r>
  <r>
    <s v="CLEARNEG51426"/>
    <s v="100"/>
    <x v="4"/>
    <s v="390"/>
    <s v="0401"/>
    <x v="42"/>
    <s v="0000"/>
    <s v="000"/>
    <s v="00"/>
    <s v="5/14/2026"/>
    <n v="75137.5"/>
    <n v="0"/>
    <n v="75137.5"/>
    <s v="CLEAR NEGATVIES"/>
    <s v="5/14/2026"/>
    <m/>
    <s v="6754279"/>
    <s v="E008380"/>
  </r>
  <r>
    <s v="CLEARNEG51426"/>
    <s v="100"/>
    <x v="4"/>
    <s v="100"/>
    <s v="9999"/>
    <x v="42"/>
    <s v="0000"/>
    <s v="000"/>
    <s v="00"/>
    <s v="5/14/2026"/>
    <n v="0"/>
    <n v="1000000"/>
    <n v="-1000000"/>
    <s v="CLEAR NEGATVIES"/>
    <s v="5/14/2026"/>
    <m/>
    <s v="6754279"/>
    <s v="E008380"/>
  </r>
  <r>
    <s v="CLEARNEG51426"/>
    <s v="100"/>
    <x v="4"/>
    <s v="100"/>
    <s v="0551"/>
    <x v="42"/>
    <s v="0000"/>
    <s v="000"/>
    <s v="00"/>
    <s v="5/14/2026"/>
    <n v="1000"/>
    <n v="0"/>
    <n v="1000"/>
    <s v="CLEAR NEGATVIES"/>
    <s v="5/14/2026"/>
    <m/>
    <s v="6754279"/>
    <s v="E008380"/>
  </r>
  <r>
    <s v="CLEARNEG51426"/>
    <s v="100"/>
    <x v="4"/>
    <s v="100"/>
    <s v="0492"/>
    <x v="42"/>
    <s v="0000"/>
    <s v="000"/>
    <s v="00"/>
    <s v="5/14/2026"/>
    <n v="11500"/>
    <n v="0"/>
    <n v="11500"/>
    <s v="CLEAR NEGATVIES"/>
    <s v="5/14/2026"/>
    <m/>
    <s v="6754279"/>
    <s v="E008380"/>
  </r>
  <r>
    <s v="CLEARNEG51426"/>
    <s v="100"/>
    <x v="4"/>
    <s v="100"/>
    <s v="0493"/>
    <x v="42"/>
    <s v="0000"/>
    <s v="000"/>
    <s v="00"/>
    <s v="5/14/2026"/>
    <n v="53387.5"/>
    <n v="0"/>
    <n v="53387.5"/>
    <s v="CLEAR NEGATVIES"/>
    <s v="5/14/2026"/>
    <m/>
    <s v="6754279"/>
    <s v="E008380"/>
  </r>
  <r>
    <s v="CLEARNEG51426"/>
    <s v="100"/>
    <x v="4"/>
    <s v="390"/>
    <s v="0493"/>
    <x v="42"/>
    <s v="0000"/>
    <s v="000"/>
    <s v="00"/>
    <s v="5/14/2026"/>
    <n v="101264.63"/>
    <n v="0"/>
    <n v="101264.63"/>
    <s v="CLEAR NEGATVIES"/>
    <s v="5/14/2026"/>
    <m/>
    <s v="6754279"/>
    <s v="E008380"/>
  </r>
  <r>
    <s v="CLEARNEG51426"/>
    <s v="100"/>
    <x v="4"/>
    <s v="100"/>
    <s v="0491"/>
    <x v="42"/>
    <s v="0000"/>
    <s v="000"/>
    <s v="00"/>
    <s v="5/14/2026"/>
    <n v="2500"/>
    <n v="0"/>
    <n v="2500"/>
    <s v="CLEAR NEGATVIES"/>
    <s v="5/14/2026"/>
    <m/>
    <s v="6754279"/>
    <s v="E008380"/>
  </r>
  <r>
    <s v="CLEARNEG51426"/>
    <s v="100"/>
    <x v="4"/>
    <s v="390"/>
    <s v="0491"/>
    <x v="42"/>
    <s v="0000"/>
    <s v="000"/>
    <s v="00"/>
    <s v="5/14/2026"/>
    <n v="1000"/>
    <n v="0"/>
    <n v="1000"/>
    <s v="CLEAR NEGATVIES"/>
    <s v="5/14/2026"/>
    <m/>
    <s v="6754279"/>
    <s v="E008380"/>
  </r>
  <r>
    <s v="CLEARNEG51426"/>
    <s v="100"/>
    <x v="4"/>
    <s v="100"/>
    <s v="0181"/>
    <x v="42"/>
    <s v="0000"/>
    <s v="000"/>
    <s v="00"/>
    <s v="5/14/2026"/>
    <n v="38750"/>
    <n v="0"/>
    <n v="38750"/>
    <s v="CLEAR NEGATVIES"/>
    <s v="5/14/2026"/>
    <m/>
    <s v="6754279"/>
    <s v="E008380"/>
  </r>
  <r>
    <s v="CLEARNEG51426"/>
    <s v="100"/>
    <x v="4"/>
    <s v="390"/>
    <s v="0181"/>
    <x v="42"/>
    <s v="0000"/>
    <s v="000"/>
    <s v="00"/>
    <s v="5/14/2026"/>
    <n v="65224.800000000003"/>
    <n v="0"/>
    <n v="65224.800000000003"/>
    <s v="CLEAR NEGATVIES"/>
    <s v="5/14/2026"/>
    <m/>
    <s v="6754279"/>
    <s v="E008380"/>
  </r>
  <r>
    <s v="CLEARNEG51426"/>
    <s v="100"/>
    <x v="4"/>
    <s v="100"/>
    <s v="0311"/>
    <x v="42"/>
    <s v="0000"/>
    <s v="000"/>
    <s v="00"/>
    <s v="5/14/2026"/>
    <n v="4275"/>
    <n v="0"/>
    <n v="4275"/>
    <s v="CLEAR NEGATVIES"/>
    <s v="5/14/2026"/>
    <m/>
    <s v="6754279"/>
    <s v="E008380"/>
  </r>
  <r>
    <s v="CLEARNEG51426"/>
    <s v="100"/>
    <x v="4"/>
    <s v="390"/>
    <s v="0311"/>
    <x v="42"/>
    <s v="0000"/>
    <s v="000"/>
    <s v="00"/>
    <s v="5/14/2026"/>
    <n v="1000"/>
    <n v="0"/>
    <n v="1000"/>
    <s v="CLEAR NEGATVIES"/>
    <s v="5/14/2026"/>
    <m/>
    <s v="6754279"/>
    <s v="E008380"/>
  </r>
  <r>
    <s v="CLEARNEG51426"/>
    <s v="100"/>
    <x v="4"/>
    <s v="100"/>
    <s v="0562"/>
    <x v="42"/>
    <s v="0000"/>
    <s v="000"/>
    <s v="00"/>
    <s v="5/14/2026"/>
    <n v="2000"/>
    <n v="0"/>
    <n v="2000"/>
    <s v="CLEAR NEGATVIES"/>
    <s v="5/14/2026"/>
    <m/>
    <s v="6754279"/>
    <s v="E008380"/>
  </r>
  <r>
    <s v="CLEARNEG51426"/>
    <s v="100"/>
    <x v="4"/>
    <s v="100"/>
    <s v="0301"/>
    <x v="42"/>
    <s v="0000"/>
    <s v="000"/>
    <s v="00"/>
    <s v="5/14/2026"/>
    <n v="2000"/>
    <n v="0"/>
    <n v="2000"/>
    <s v="CLEAR NEGATVIES"/>
    <s v="5/14/2026"/>
    <m/>
    <s v="6754279"/>
    <s v="E008380"/>
  </r>
  <r>
    <s v="CLEARNEG51426"/>
    <s v="100"/>
    <x v="4"/>
    <s v="100"/>
    <s v="0531"/>
    <x v="42"/>
    <s v="0000"/>
    <s v="000"/>
    <s v="00"/>
    <s v="5/14/2026"/>
    <n v="1000"/>
    <n v="0"/>
    <n v="1000"/>
    <s v="CLEAR NEGATVIES"/>
    <s v="5/14/2026"/>
    <m/>
    <s v="6754279"/>
    <s v="E008380"/>
  </r>
  <r>
    <s v="CLEARNEG51426"/>
    <s v="100"/>
    <x v="4"/>
    <s v="100"/>
    <s v="0201"/>
    <x v="42"/>
    <s v="0000"/>
    <s v="000"/>
    <s v="00"/>
    <s v="5/14/2026"/>
    <n v="369"/>
    <n v="0"/>
    <n v="369"/>
    <s v="CLEAR NEGATVIES"/>
    <s v="5/14/2026"/>
    <m/>
    <s v="6754279"/>
    <s v="E008380"/>
  </r>
  <r>
    <s v="CLEARNEG51426"/>
    <s v="100"/>
    <x v="10"/>
    <s v="200"/>
    <s v="0091"/>
    <x v="11"/>
    <s v="0000"/>
    <s v="000"/>
    <s v="00"/>
    <s v="5/14/2026"/>
    <n v="200"/>
    <n v="0"/>
    <n v="200"/>
    <s v="CLEAR NEGATVIES"/>
    <s v="5/14/2026"/>
    <m/>
    <s v="6754279"/>
    <s v="E008380"/>
  </r>
  <r>
    <s v="CLEARNEG51426"/>
    <s v="100"/>
    <x v="10"/>
    <s v="200"/>
    <s v="0301"/>
    <x v="11"/>
    <s v="0000"/>
    <s v="000"/>
    <s v="00"/>
    <s v="5/14/2026"/>
    <n v="150"/>
    <n v="0"/>
    <n v="150"/>
    <s v="CLEAR NEGATVIES"/>
    <s v="5/14/2026"/>
    <m/>
    <s v="6754279"/>
    <s v="E008380"/>
  </r>
  <r>
    <s v="CLEARNEG51426"/>
    <s v="100"/>
    <x v="4"/>
    <s v="100"/>
    <s v="0551"/>
    <x v="34"/>
    <s v="0000"/>
    <s v="000"/>
    <s v="00"/>
    <s v="5/14/2026"/>
    <n v="0"/>
    <n v="500"/>
    <n v="-500"/>
    <s v="CLEAR NEGATVIES"/>
    <s v="5/14/2026"/>
    <m/>
    <s v="6754279"/>
    <s v="E008380"/>
  </r>
  <r>
    <s v="CLEARNEG51426"/>
    <s v="100"/>
    <x v="4"/>
    <s v="390"/>
    <s v="0341"/>
    <x v="42"/>
    <s v="0000"/>
    <s v="000"/>
    <s v="00"/>
    <s v="5/14/2026"/>
    <n v="620"/>
    <n v="0"/>
    <n v="620"/>
    <s v="CLEAR NEGATVIES"/>
    <s v="5/14/2026"/>
    <m/>
    <s v="6754279"/>
    <s v="E008380"/>
  </r>
  <r>
    <s v="CLEARNEG51426"/>
    <s v="100"/>
    <x v="4"/>
    <s v="100"/>
    <s v="0541"/>
    <x v="42"/>
    <s v="0000"/>
    <s v="000"/>
    <s v="00"/>
    <s v="5/14/2026"/>
    <n v="3458"/>
    <n v="0"/>
    <n v="3458"/>
    <s v="CLEAR NEGATVIES"/>
    <s v="5/14/2026"/>
    <m/>
    <s v="6754279"/>
    <s v="E008380"/>
  </r>
  <r>
    <s v="CLEARNEG51426"/>
    <s v="100"/>
    <x v="4"/>
    <s v="390"/>
    <s v="0541"/>
    <x v="42"/>
    <s v="0000"/>
    <s v="000"/>
    <s v="00"/>
    <s v="5/14/2026"/>
    <n v="1250"/>
    <n v="0"/>
    <n v="1250"/>
    <s v="CLEAR NEGATVIES"/>
    <s v="5/14/2026"/>
    <m/>
    <s v="6754279"/>
    <s v="E008380"/>
  </r>
  <r>
    <s v="CLEARNEG51426"/>
    <s v="100"/>
    <x v="10"/>
    <s v="100"/>
    <s v="0541"/>
    <x v="40"/>
    <s v="0000"/>
    <s v="000"/>
    <s v="00"/>
    <s v="5/14/2026"/>
    <n v="0"/>
    <n v="4515"/>
    <n v="-4515"/>
    <s v="CLEAR NEGATVIES"/>
    <s v="5/14/2026"/>
    <m/>
    <s v="6754279"/>
    <s v="E008380"/>
  </r>
  <r>
    <s v="CLEARNEG51426"/>
    <s v="100"/>
    <x v="10"/>
    <s v="200"/>
    <s v="0351"/>
    <x v="40"/>
    <s v="0000"/>
    <s v="000"/>
    <s v="00"/>
    <s v="5/14/2026"/>
    <n v="240"/>
    <n v="0"/>
    <n v="240"/>
    <s v="CLEAR NEGATVIES"/>
    <s v="5/14/2026"/>
    <m/>
    <s v="6754279"/>
    <s v="E008380"/>
  </r>
  <r>
    <s v="CLEARNEG51426"/>
    <s v="100"/>
    <x v="6"/>
    <s v="200"/>
    <s v="0251"/>
    <x v="41"/>
    <s v="0000"/>
    <s v="000"/>
    <s v="00"/>
    <s v="5/14/2026"/>
    <n v="150"/>
    <n v="0"/>
    <n v="150"/>
    <s v="CLEAR NEGATVIES"/>
    <s v="5/14/2026"/>
    <m/>
    <s v="6754279"/>
    <s v="E008380"/>
  </r>
  <r>
    <s v="CLEARNEG51426"/>
    <s v="100"/>
    <x v="10"/>
    <s v="200"/>
    <s v="0471"/>
    <x v="40"/>
    <s v="0000"/>
    <s v="000"/>
    <s v="00"/>
    <s v="5/14/2026"/>
    <n v="240"/>
    <n v="0"/>
    <n v="240"/>
    <s v="CLEAR NEGATVIES"/>
    <s v="5/14/2026"/>
    <m/>
    <s v="6754279"/>
    <s v="E008380"/>
  </r>
  <r>
    <s v="CLEARNEG51426"/>
    <s v="100"/>
    <x v="10"/>
    <s v="200"/>
    <s v="0371"/>
    <x v="40"/>
    <s v="0000"/>
    <s v="000"/>
    <s v="00"/>
    <s v="5/14/2026"/>
    <n v="200"/>
    <n v="0"/>
    <n v="200"/>
    <s v="CLEAR NEGATVIES"/>
    <s v="5/14/2026"/>
    <m/>
    <s v="6754279"/>
    <s v="E008380"/>
  </r>
  <r>
    <s v="CLEARNEG51426"/>
    <s v="100"/>
    <x v="10"/>
    <s v="200"/>
    <s v="0501"/>
    <x v="11"/>
    <s v="0000"/>
    <s v="000"/>
    <s v="00"/>
    <s v="5/14/2026"/>
    <n v="600"/>
    <n v="0"/>
    <n v="600"/>
    <s v="CLEAR NEGATVIES"/>
    <s v="5/14/2026"/>
    <m/>
    <s v="6754279"/>
    <s v="E008380"/>
  </r>
  <r>
    <s v="CLEARNEG51426"/>
    <s v="100"/>
    <x v="10"/>
    <s v="200"/>
    <s v="0502"/>
    <x v="40"/>
    <s v="0000"/>
    <s v="000"/>
    <s v="00"/>
    <s v="5/14/2026"/>
    <n v="220"/>
    <n v="0"/>
    <n v="220"/>
    <s v="CLEAR NEGATVIES"/>
    <s v="5/14/2026"/>
    <m/>
    <s v="6754279"/>
    <s v="E008380"/>
  </r>
  <r>
    <s v="CLEARNEG51426"/>
    <s v="100"/>
    <x v="6"/>
    <s v="200"/>
    <s v="0493"/>
    <x v="41"/>
    <s v="0000"/>
    <s v="000"/>
    <s v="00"/>
    <s v="5/14/2026"/>
    <n v="0"/>
    <n v="700"/>
    <n v="-700"/>
    <s v="CLEAR NEGATVIES"/>
    <s v="5/14/2026"/>
    <m/>
    <s v="6754279"/>
    <s v="E008380"/>
  </r>
  <r>
    <s v="CLEARNEG51426"/>
    <s v="100"/>
    <x v="10"/>
    <s v="200"/>
    <s v="0331"/>
    <x v="40"/>
    <s v="0000"/>
    <s v="000"/>
    <s v="00"/>
    <s v="5/14/2026"/>
    <n v="230"/>
    <n v="0"/>
    <n v="230"/>
    <s v="CLEAR NEGATVIES"/>
    <s v="5/14/2026"/>
    <m/>
    <s v="6754279"/>
    <s v="E008380"/>
  </r>
  <r>
    <s v="CLEARNEG51426"/>
    <s v="100"/>
    <x v="10"/>
    <s v="200"/>
    <s v="0251"/>
    <x v="40"/>
    <s v="0000"/>
    <s v="000"/>
    <s v="00"/>
    <s v="5/14/2026"/>
    <n v="180"/>
    <n v="0"/>
    <n v="180"/>
    <s v="CLEAR NEGATVIES"/>
    <s v="5/14/2026"/>
    <m/>
    <s v="6754279"/>
    <s v="E008380"/>
  </r>
  <r>
    <s v="CLEARNEG51426"/>
    <s v="100"/>
    <x v="10"/>
    <s v="200"/>
    <s v="0561"/>
    <x v="40"/>
    <s v="0000"/>
    <s v="000"/>
    <s v="00"/>
    <s v="5/14/2026"/>
    <n v="100"/>
    <n v="0"/>
    <n v="100"/>
    <s v="CLEAR NEGATVIES"/>
    <s v="5/14/2026"/>
    <m/>
    <s v="6754279"/>
    <s v="E008380"/>
  </r>
  <r>
    <s v="CLEARNEG51426"/>
    <s v="100"/>
    <x v="10"/>
    <s v="200"/>
    <s v="0171"/>
    <x v="40"/>
    <s v="0000"/>
    <s v="000"/>
    <s v="00"/>
    <s v="5/14/2026"/>
    <n v="100"/>
    <n v="0"/>
    <n v="100"/>
    <s v="CLEAR NEGATVIES"/>
    <s v="5/14/2026"/>
    <m/>
    <s v="6754279"/>
    <s v="E008380"/>
  </r>
  <r>
    <s v="FY26ICCETCHBADJ"/>
    <s v="100"/>
    <x v="12"/>
    <s v="100"/>
    <s v="0493"/>
    <x v="16"/>
    <s v="0000"/>
    <s v="000"/>
    <s v="00"/>
    <s v="5/13/2026"/>
    <n v="0"/>
    <n v="4650"/>
    <n v="-4650"/>
    <s v="Tchr bonus adj wrked CHS &amp; TCH"/>
    <s v="5/13/2026"/>
    <m/>
    <s v="6749863"/>
    <s v="E008380"/>
  </r>
  <r>
    <s v="FY26ICCETCHBADJ"/>
    <s v="100"/>
    <x v="12"/>
    <s v="100"/>
    <s v="0552"/>
    <x v="16"/>
    <s v="0000"/>
    <s v="000"/>
    <s v="00"/>
    <s v="5/13/2026"/>
    <n v="4650"/>
    <n v="0"/>
    <n v="4650"/>
    <s v="Tchr bonus adj wrked CHS &amp; TCH"/>
    <s v="5/13/2026"/>
    <m/>
    <s v="6749863"/>
    <s v="E008380"/>
  </r>
</pivotCacheRecords>
</file>

<file path=xl/pivotCache/pivotCacheRecords8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926">
  <r>
    <x v="0"/>
    <x v="0"/>
    <s v="0021"/>
    <s v="000"/>
    <s v="0000"/>
    <s v="000"/>
    <s v="00"/>
    <n v="1873126"/>
    <n v="1588017.03"/>
    <n v="282800.96000000002"/>
    <n v="2308.0100000000002"/>
  </r>
  <r>
    <x v="0"/>
    <x v="0"/>
    <s v="0021"/>
    <s v="000"/>
    <s v="0000"/>
    <s v="000"/>
    <s v="00"/>
    <n v="25103"/>
    <n v="23186.71"/>
    <n v="887.77"/>
    <n v="1028.52"/>
  </r>
  <r>
    <x v="0"/>
    <x v="1"/>
    <s v="0021"/>
    <s v="000"/>
    <s v="0000"/>
    <s v="000"/>
    <s v="00"/>
    <n v="755996"/>
    <n v="705852.59"/>
    <n v="60720.65"/>
    <n v="-10577.24"/>
  </r>
  <r>
    <x v="0"/>
    <x v="2"/>
    <s v="0021"/>
    <s v="000"/>
    <s v="0000"/>
    <s v="000"/>
    <s v="00"/>
    <n v="5609.92"/>
    <n v="3808.12"/>
    <n v="1801.8"/>
    <n v="0"/>
  </r>
  <r>
    <x v="0"/>
    <x v="2"/>
    <s v="0021"/>
    <s v="000"/>
    <s v="0000"/>
    <s v="000"/>
    <s v="00"/>
    <n v="8978.58"/>
    <n v="7729.56"/>
    <n v="1249.02"/>
    <n v="0"/>
  </r>
  <r>
    <x v="0"/>
    <x v="2"/>
    <s v="0021"/>
    <s v="000"/>
    <s v="0000"/>
    <s v="000"/>
    <s v="00"/>
    <n v="8.9"/>
    <n v="8.9"/>
    <n v="0"/>
    <n v="0"/>
  </r>
  <r>
    <x v="0"/>
    <x v="3"/>
    <s v="0021"/>
    <s v="000"/>
    <s v="0000"/>
    <s v="000"/>
    <s v="00"/>
    <n v="13033.17"/>
    <n v="12477.92"/>
    <n v="0"/>
    <n v="555.25"/>
  </r>
  <r>
    <x v="0"/>
    <x v="3"/>
    <s v="0021"/>
    <s v="000"/>
    <s v="0000"/>
    <s v="000"/>
    <s v="00"/>
    <n v="46753.99"/>
    <n v="46295.83"/>
    <n v="458.16"/>
    <n v="0"/>
  </r>
  <r>
    <x v="0"/>
    <x v="4"/>
    <s v="0021"/>
    <s v="000"/>
    <s v="0000"/>
    <s v="000"/>
    <s v="00"/>
    <n v="139.99"/>
    <n v="139.99"/>
    <n v="0"/>
    <n v="0"/>
  </r>
  <r>
    <x v="0"/>
    <x v="5"/>
    <s v="0021"/>
    <s v="000"/>
    <s v="0000"/>
    <s v="000"/>
    <s v="00"/>
    <n v="199"/>
    <n v="199"/>
    <n v="0"/>
    <n v="0"/>
  </r>
  <r>
    <x v="0"/>
    <x v="5"/>
    <s v="0021"/>
    <s v="000"/>
    <s v="0000"/>
    <s v="000"/>
    <s v="00"/>
    <n v="44782.879999999997"/>
    <n v="93854.02"/>
    <n v="0"/>
    <n v="-49071.14"/>
  </r>
  <r>
    <x v="1"/>
    <x v="0"/>
    <s v="0021"/>
    <s v="000"/>
    <s v="0000"/>
    <s v="000"/>
    <s v="00"/>
    <n v="448068"/>
    <n v="382822.12"/>
    <n v="69483.600000000006"/>
    <n v="-4237.72"/>
  </r>
  <r>
    <x v="1"/>
    <x v="0"/>
    <s v="0021"/>
    <s v="000"/>
    <s v="0000"/>
    <s v="000"/>
    <s v="00"/>
    <n v="181787"/>
    <n v="174048.52"/>
    <n v="6447.93"/>
    <n v="1290.55"/>
  </r>
  <r>
    <x v="1"/>
    <x v="1"/>
    <s v="0021"/>
    <s v="000"/>
    <s v="0000"/>
    <s v="000"/>
    <s v="00"/>
    <n v="277691"/>
    <n v="264728.25"/>
    <n v="15867.88"/>
    <n v="-2905.13"/>
  </r>
  <r>
    <x v="1"/>
    <x v="5"/>
    <s v="0021"/>
    <s v="000"/>
    <s v="0000"/>
    <s v="000"/>
    <s v="00"/>
    <n v="27153.99"/>
    <n v="55698.43"/>
    <n v="0"/>
    <n v="-28544.44"/>
  </r>
  <r>
    <x v="2"/>
    <x v="0"/>
    <s v="0021"/>
    <s v="000"/>
    <s v="0000"/>
    <s v="000"/>
    <s v="00"/>
    <n v="64978"/>
    <n v="54998.32"/>
    <n v="10829.68"/>
    <n v="-850"/>
  </r>
  <r>
    <x v="2"/>
    <x v="0"/>
    <s v="0021"/>
    <s v="000"/>
    <s v="0000"/>
    <s v="000"/>
    <s v="00"/>
    <n v="47578.57"/>
    <n v="43058.39"/>
    <n v="5356.88"/>
    <n v="-836.7"/>
  </r>
  <r>
    <x v="2"/>
    <x v="1"/>
    <s v="0021"/>
    <s v="000"/>
    <s v="0000"/>
    <s v="000"/>
    <s v="00"/>
    <n v="50994.87"/>
    <n v="48195.06"/>
    <n v="3785.98"/>
    <n v="-986.17"/>
  </r>
  <r>
    <x v="2"/>
    <x v="3"/>
    <s v="0021"/>
    <s v="000"/>
    <s v="0000"/>
    <s v="000"/>
    <s v="00"/>
    <n v="1065"/>
    <n v="914.87"/>
    <n v="0"/>
    <n v="150.13"/>
  </r>
  <r>
    <x v="3"/>
    <x v="0"/>
    <s v="0021"/>
    <s v="000"/>
    <s v="0000"/>
    <s v="000"/>
    <s v="00"/>
    <n v="61295.01"/>
    <n v="52384.17"/>
    <n v="9760.84"/>
    <n v="-850"/>
  </r>
  <r>
    <x v="3"/>
    <x v="0"/>
    <s v="0021"/>
    <s v="000"/>
    <s v="0000"/>
    <s v="000"/>
    <s v="00"/>
    <n v="34824.33"/>
    <n v="34330.68"/>
    <n v="1243.72"/>
    <n v="-750.07"/>
  </r>
  <r>
    <x v="3"/>
    <x v="1"/>
    <s v="0021"/>
    <s v="000"/>
    <s v="0000"/>
    <s v="000"/>
    <s v="00"/>
    <n v="48357.53"/>
    <n v="46850.720000000001"/>
    <n v="2284.79"/>
    <n v="-777.98"/>
  </r>
  <r>
    <x v="3"/>
    <x v="2"/>
    <s v="0021"/>
    <s v="000"/>
    <s v="0000"/>
    <s v="000"/>
    <s v="00"/>
    <n v="774.1"/>
    <n v="774"/>
    <n v="0"/>
    <n v="0.1"/>
  </r>
  <r>
    <x v="3"/>
    <x v="3"/>
    <s v="0021"/>
    <s v="000"/>
    <s v="0000"/>
    <s v="000"/>
    <s v="00"/>
    <n v="1272.9000000000001"/>
    <n v="639.99"/>
    <n v="0"/>
    <n v="632.91"/>
  </r>
  <r>
    <x v="3"/>
    <x v="4"/>
    <s v="0021"/>
    <s v="000"/>
    <s v="0000"/>
    <s v="000"/>
    <s v="00"/>
    <n v="1515"/>
    <n v="1275.95"/>
    <n v="0"/>
    <n v="239.05"/>
  </r>
  <r>
    <x v="3"/>
    <x v="4"/>
    <s v="0021"/>
    <s v="000"/>
    <s v="0000"/>
    <s v="000"/>
    <s v="00"/>
    <n v="485"/>
    <n v="0"/>
    <n v="485"/>
    <n v="0"/>
  </r>
  <r>
    <x v="3"/>
    <x v="5"/>
    <s v="0021"/>
    <s v="000"/>
    <s v="0000"/>
    <s v="000"/>
    <s v="00"/>
    <n v="1142.72"/>
    <n v="2114.04"/>
    <n v="0"/>
    <n v="-971.32"/>
  </r>
  <r>
    <x v="4"/>
    <x v="0"/>
    <s v="0021"/>
    <s v="000"/>
    <s v="0000"/>
    <s v="000"/>
    <s v="00"/>
    <n v="291918.90000000002"/>
    <n v="231235.85"/>
    <n v="20914.419999999998"/>
    <n v="39768.629999999997"/>
  </r>
  <r>
    <x v="4"/>
    <x v="0"/>
    <s v="0021"/>
    <s v="000"/>
    <s v="0000"/>
    <s v="000"/>
    <s v="00"/>
    <n v="31288.66"/>
    <n v="30171.46"/>
    <n v="1117.2"/>
    <n v="0"/>
  </r>
  <r>
    <x v="4"/>
    <x v="1"/>
    <s v="0021"/>
    <s v="000"/>
    <s v="0000"/>
    <s v="000"/>
    <s v="00"/>
    <n v="116779.45"/>
    <n v="101840.86"/>
    <n v="4572.8999999999996"/>
    <n v="10365.69"/>
  </r>
  <r>
    <x v="4"/>
    <x v="2"/>
    <s v="0021"/>
    <s v="000"/>
    <s v="0000"/>
    <s v="000"/>
    <s v="00"/>
    <n v="537"/>
    <n v="537"/>
    <n v="0"/>
    <n v="0"/>
  </r>
  <r>
    <x v="4"/>
    <x v="2"/>
    <s v="0021"/>
    <s v="000"/>
    <s v="0000"/>
    <s v="000"/>
    <s v="00"/>
    <n v="778"/>
    <n v="18.22"/>
    <n v="0"/>
    <n v="759.78"/>
  </r>
  <r>
    <x v="4"/>
    <x v="2"/>
    <s v="0021"/>
    <s v="000"/>
    <s v="0000"/>
    <s v="000"/>
    <s v="00"/>
    <n v="500"/>
    <n v="493.33"/>
    <n v="0"/>
    <n v="6.67"/>
  </r>
  <r>
    <x v="4"/>
    <x v="3"/>
    <s v="0021"/>
    <s v="000"/>
    <s v="0000"/>
    <s v="000"/>
    <s v="00"/>
    <n v="3052.07"/>
    <n v="2870.29"/>
    <n v="0"/>
    <n v="181.78"/>
  </r>
  <r>
    <x v="4"/>
    <x v="4"/>
    <s v="0021"/>
    <s v="000"/>
    <s v="0000"/>
    <s v="000"/>
    <s v="00"/>
    <n v="646.99"/>
    <n v="646.99"/>
    <n v="0"/>
    <n v="0"/>
  </r>
  <r>
    <x v="4"/>
    <x v="5"/>
    <s v="0021"/>
    <s v="000"/>
    <s v="0000"/>
    <s v="000"/>
    <s v="00"/>
    <n v="1574.43"/>
    <n v="1573"/>
    <n v="0"/>
    <n v="1.43"/>
  </r>
  <r>
    <x v="5"/>
    <x v="0"/>
    <s v="0021"/>
    <s v="000"/>
    <s v="0000"/>
    <s v="000"/>
    <s v="00"/>
    <n v="213348"/>
    <n v="188913"/>
    <n v="24937.68"/>
    <n v="-502.68"/>
  </r>
  <r>
    <x v="5"/>
    <x v="1"/>
    <s v="0021"/>
    <s v="000"/>
    <s v="0000"/>
    <s v="000"/>
    <s v="00"/>
    <n v="98984"/>
    <n v="93720.62"/>
    <n v="6335.7"/>
    <n v="-1072.32"/>
  </r>
  <r>
    <x v="5"/>
    <x v="2"/>
    <s v="0021"/>
    <s v="000"/>
    <s v="0000"/>
    <s v="000"/>
    <s v="00"/>
    <n v="3880.84"/>
    <n v="2949.92"/>
    <n v="0"/>
    <n v="930.92"/>
  </r>
  <r>
    <x v="5"/>
    <x v="2"/>
    <s v="0021"/>
    <s v="000"/>
    <s v="0000"/>
    <s v="000"/>
    <s v="00"/>
    <n v="14322"/>
    <n v="10735.92"/>
    <n v="0"/>
    <n v="3586.08"/>
  </r>
  <r>
    <x v="5"/>
    <x v="2"/>
    <s v="0021"/>
    <s v="000"/>
    <s v="0000"/>
    <s v="000"/>
    <s v="00"/>
    <n v="8154.49"/>
    <n v="6499.93"/>
    <n v="1654.56"/>
    <n v="0"/>
  </r>
  <r>
    <x v="5"/>
    <x v="2"/>
    <s v="0021"/>
    <s v="000"/>
    <s v="0000"/>
    <s v="000"/>
    <s v="00"/>
    <n v="4562"/>
    <n v="3993.5"/>
    <n v="24"/>
    <n v="544.5"/>
  </r>
  <r>
    <x v="5"/>
    <x v="6"/>
    <s v="0021"/>
    <s v="000"/>
    <s v="0000"/>
    <s v="000"/>
    <s v="00"/>
    <n v="80248"/>
    <n v="64394.54"/>
    <n v="0"/>
    <n v="15853.46"/>
  </r>
  <r>
    <x v="5"/>
    <x v="6"/>
    <s v="0021"/>
    <s v="000"/>
    <s v="0000"/>
    <s v="000"/>
    <s v="00"/>
    <n v="1000"/>
    <n v="304.87"/>
    <n v="0"/>
    <n v="695.13"/>
  </r>
  <r>
    <x v="5"/>
    <x v="3"/>
    <s v="0021"/>
    <s v="000"/>
    <s v="0000"/>
    <s v="000"/>
    <s v="00"/>
    <n v="28867.82"/>
    <n v="27195.41"/>
    <n v="0"/>
    <n v="1672.41"/>
  </r>
  <r>
    <x v="5"/>
    <x v="4"/>
    <s v="0021"/>
    <s v="000"/>
    <s v="0000"/>
    <s v="000"/>
    <s v="00"/>
    <n v="372.88"/>
    <n v="372.88"/>
    <n v="0"/>
    <n v="0"/>
  </r>
  <r>
    <x v="6"/>
    <x v="0"/>
    <s v="0021"/>
    <s v="000"/>
    <s v="0000"/>
    <s v="000"/>
    <s v="00"/>
    <n v="57405"/>
    <n v="52529.57"/>
    <n v="4775.42"/>
    <n v="100.01"/>
  </r>
  <r>
    <x v="6"/>
    <x v="1"/>
    <s v="0021"/>
    <s v="000"/>
    <s v="0000"/>
    <s v="000"/>
    <s v="00"/>
    <n v="21635"/>
    <n v="20505.59"/>
    <n v="992.14"/>
    <n v="137.27000000000001"/>
  </r>
  <r>
    <x v="6"/>
    <x v="2"/>
    <s v="0021"/>
    <s v="000"/>
    <s v="0000"/>
    <s v="000"/>
    <s v="00"/>
    <n v="145"/>
    <n v="145"/>
    <n v="0"/>
    <n v="0"/>
  </r>
  <r>
    <x v="6"/>
    <x v="2"/>
    <s v="0021"/>
    <s v="000"/>
    <s v="0000"/>
    <s v="000"/>
    <s v="00"/>
    <n v="1788"/>
    <n v="1788"/>
    <n v="0"/>
    <n v="0"/>
  </r>
  <r>
    <x v="6"/>
    <x v="3"/>
    <s v="0021"/>
    <s v="000"/>
    <s v="0000"/>
    <s v="000"/>
    <s v="00"/>
    <n v="1853.46"/>
    <n v="1853.46"/>
    <n v="0"/>
    <n v="0"/>
  </r>
  <r>
    <x v="0"/>
    <x v="3"/>
    <s v="0021"/>
    <s v="102"/>
    <s v="0000"/>
    <s v="000"/>
    <s v="00"/>
    <n v="1529.14"/>
    <n v="0"/>
    <n v="0"/>
    <n v="1529.14"/>
  </r>
  <r>
    <x v="0"/>
    <x v="0"/>
    <s v="0021"/>
    <s v="199"/>
    <s v="0000"/>
    <s v="000"/>
    <s v="00"/>
    <n v="797.82"/>
    <n v="1209.6199999999999"/>
    <n v="0"/>
    <n v="-411.8"/>
  </r>
  <r>
    <x v="0"/>
    <x v="1"/>
    <s v="0021"/>
    <s v="199"/>
    <s v="0000"/>
    <s v="000"/>
    <s v="00"/>
    <n v="265.60000000000002"/>
    <n v="272.66000000000003"/>
    <n v="0"/>
    <n v="-7.06"/>
  </r>
  <r>
    <x v="0"/>
    <x v="2"/>
    <s v="0021"/>
    <s v="199"/>
    <s v="0000"/>
    <s v="000"/>
    <s v="00"/>
    <n v="3305"/>
    <n v="3305"/>
    <n v="0"/>
    <n v="0"/>
  </r>
  <r>
    <x v="0"/>
    <x v="2"/>
    <s v="0021"/>
    <s v="199"/>
    <s v="0000"/>
    <s v="000"/>
    <s v="00"/>
    <n v="1295"/>
    <n v="1295"/>
    <n v="0"/>
    <n v="0"/>
  </r>
  <r>
    <x v="0"/>
    <x v="3"/>
    <s v="0021"/>
    <s v="199"/>
    <s v="0000"/>
    <s v="000"/>
    <s v="00"/>
    <n v="6451.6"/>
    <n v="661.12"/>
    <n v="0"/>
    <n v="5790.48"/>
  </r>
  <r>
    <x v="0"/>
    <x v="4"/>
    <s v="0021"/>
    <s v="199"/>
    <s v="0000"/>
    <s v="000"/>
    <s v="00"/>
    <n v="1900"/>
    <n v="1900"/>
    <n v="0"/>
    <n v="0"/>
  </r>
  <r>
    <x v="0"/>
    <x v="5"/>
    <s v="0021"/>
    <s v="199"/>
    <s v="0000"/>
    <s v="000"/>
    <s v="00"/>
    <n v="4952.3500000000004"/>
    <n v="2588.11"/>
    <n v="0"/>
    <n v="2364.2399999999998"/>
  </r>
  <r>
    <x v="1"/>
    <x v="5"/>
    <s v="0021"/>
    <s v="199"/>
    <s v="0000"/>
    <s v="000"/>
    <s v="00"/>
    <n v="285.76"/>
    <n v="0"/>
    <n v="0"/>
    <n v="285.76"/>
  </r>
  <r>
    <x v="4"/>
    <x v="0"/>
    <s v="0021"/>
    <s v="199"/>
    <s v="0000"/>
    <s v="000"/>
    <s v="00"/>
    <n v="1172.6400000000001"/>
    <n v="1172.6400000000001"/>
    <n v="0"/>
    <n v="0"/>
  </r>
  <r>
    <x v="4"/>
    <x v="1"/>
    <s v="0021"/>
    <s v="199"/>
    <s v="0000"/>
    <s v="000"/>
    <s v="00"/>
    <n v="197.47"/>
    <n v="186.3"/>
    <n v="0"/>
    <n v="11.17"/>
  </r>
  <r>
    <x v="5"/>
    <x v="0"/>
    <s v="0021"/>
    <s v="199"/>
    <s v="0000"/>
    <s v="000"/>
    <s v="00"/>
    <n v="4542.62"/>
    <n v="3921.56"/>
    <n v="0"/>
    <n v="621.05999999999995"/>
  </r>
  <r>
    <x v="5"/>
    <x v="1"/>
    <s v="0021"/>
    <s v="199"/>
    <s v="0000"/>
    <s v="000"/>
    <s v="00"/>
    <n v="832.8"/>
    <n v="985.54"/>
    <n v="0"/>
    <n v="-152.74"/>
  </r>
  <r>
    <x v="5"/>
    <x v="5"/>
    <s v="0021"/>
    <s v="199"/>
    <s v="0000"/>
    <s v="000"/>
    <s v="00"/>
    <n v="1030.8599999999999"/>
    <n v="1030.8499999999999"/>
    <n v="0"/>
    <n v="0.01"/>
  </r>
  <r>
    <x v="0"/>
    <x v="0"/>
    <s v="0021"/>
    <s v="501"/>
    <s v="0000"/>
    <s v="000"/>
    <s v="00"/>
    <n v="5500"/>
    <n v="16420"/>
    <n v="0"/>
    <n v="-10920"/>
  </r>
  <r>
    <x v="0"/>
    <x v="1"/>
    <s v="0021"/>
    <s v="501"/>
    <s v="0000"/>
    <s v="000"/>
    <s v="00"/>
    <n v="1279.5"/>
    <n v="3715.94"/>
    <n v="0"/>
    <n v="-2436.44"/>
  </r>
  <r>
    <x v="7"/>
    <x v="0"/>
    <s v="0021"/>
    <s v="507"/>
    <s v="0000"/>
    <s v="000"/>
    <s v="00"/>
    <n v="52065"/>
    <n v="47726.239999999998"/>
    <n v="4338.76"/>
    <n v="0"/>
  </r>
  <r>
    <x v="7"/>
    <x v="1"/>
    <s v="0021"/>
    <s v="507"/>
    <s v="0000"/>
    <s v="000"/>
    <s v="00"/>
    <n v="19169"/>
    <n v="18226.919999999998"/>
    <n v="901.5"/>
    <n v="40.58"/>
  </r>
  <r>
    <x v="1"/>
    <x v="0"/>
    <s v="0021"/>
    <s v="522"/>
    <s v="0000"/>
    <s v="000"/>
    <s v="00"/>
    <n v="37971.9"/>
    <n v="32694.01"/>
    <n v="5672.56"/>
    <n v="-394.67"/>
  </r>
  <r>
    <x v="1"/>
    <x v="0"/>
    <s v="0021"/>
    <s v="522"/>
    <s v="0000"/>
    <s v="000"/>
    <s v="00"/>
    <n v="38510.46"/>
    <n v="36707.72"/>
    <n v="1616.37"/>
    <n v="186.37"/>
  </r>
  <r>
    <x v="1"/>
    <x v="1"/>
    <s v="0021"/>
    <s v="522"/>
    <s v="0000"/>
    <s v="000"/>
    <s v="00"/>
    <n v="37809.49"/>
    <n v="36433.33"/>
    <n v="1514.07"/>
    <n v="-137.91"/>
  </r>
  <r>
    <x v="1"/>
    <x v="5"/>
    <s v="0021"/>
    <s v="522"/>
    <s v="0000"/>
    <s v="000"/>
    <s v="00"/>
    <n v="9545.68"/>
    <n v="9659.9500000000007"/>
    <n v="0"/>
    <n v="-114.27"/>
  </r>
  <r>
    <x v="4"/>
    <x v="0"/>
    <s v="0021"/>
    <s v="522"/>
    <s v="0000"/>
    <s v="000"/>
    <s v="00"/>
    <n v="81144.259999999995"/>
    <n v="74065.119999999995"/>
    <n v="7079.14"/>
    <n v="0"/>
  </r>
  <r>
    <x v="4"/>
    <x v="1"/>
    <s v="0021"/>
    <s v="522"/>
    <s v="0000"/>
    <s v="000"/>
    <s v="00"/>
    <n v="29746.11"/>
    <n v="28193.98"/>
    <n v="1470.24"/>
    <n v="81.89"/>
  </r>
  <r>
    <x v="2"/>
    <x v="0"/>
    <s v="0021"/>
    <s v="523"/>
    <s v="0000"/>
    <s v="000"/>
    <s v="00"/>
    <n v="76918"/>
    <n v="64098.32"/>
    <n v="12819.68"/>
    <n v="0"/>
  </r>
  <r>
    <x v="2"/>
    <x v="1"/>
    <s v="0021"/>
    <s v="523"/>
    <s v="0000"/>
    <s v="000"/>
    <s v="00"/>
    <n v="30635.4"/>
    <n v="28008.37"/>
    <n v="2660.8"/>
    <n v="-33.770000000000003"/>
  </r>
  <r>
    <x v="0"/>
    <x v="5"/>
    <s v="0021"/>
    <s v="601"/>
    <s v="0000"/>
    <s v="000"/>
    <s v="00"/>
    <n v="499.56"/>
    <n v="0"/>
    <n v="0"/>
    <n v="499.56"/>
  </r>
  <r>
    <x v="4"/>
    <x v="0"/>
    <s v="0021"/>
    <s v="601"/>
    <s v="0000"/>
    <s v="000"/>
    <s v="00"/>
    <n v="2842.65"/>
    <n v="2892.77"/>
    <n v="0"/>
    <n v="-50.12"/>
  </r>
  <r>
    <x v="4"/>
    <x v="1"/>
    <s v="0021"/>
    <s v="601"/>
    <s v="0000"/>
    <s v="000"/>
    <s v="00"/>
    <n v="800"/>
    <n v="662.22"/>
    <n v="0"/>
    <n v="137.78"/>
  </r>
  <r>
    <x v="5"/>
    <x v="5"/>
    <s v="0021"/>
    <s v="601"/>
    <s v="0000"/>
    <s v="000"/>
    <s v="00"/>
    <n v="14566.04"/>
    <n v="8172.57"/>
    <n v="0"/>
    <n v="6393.47"/>
  </r>
  <r>
    <x v="8"/>
    <x v="0"/>
    <s v="0021"/>
    <s v="601"/>
    <s v="0000"/>
    <s v="000"/>
    <s v="00"/>
    <n v="49955.46"/>
    <n v="35020.019999999997"/>
    <n v="6812.16"/>
    <n v="8123.28"/>
  </r>
  <r>
    <x v="8"/>
    <x v="0"/>
    <s v="0021"/>
    <s v="601"/>
    <s v="0000"/>
    <s v="000"/>
    <s v="00"/>
    <n v="83229.69"/>
    <n v="66898.66"/>
    <n v="1606.81"/>
    <n v="14724.22"/>
  </r>
  <r>
    <x v="8"/>
    <x v="1"/>
    <s v="0021"/>
    <s v="601"/>
    <s v="0000"/>
    <s v="000"/>
    <s v="00"/>
    <n v="65312.63"/>
    <n v="42563.05"/>
    <n v="1691.39"/>
    <n v="21058.19"/>
  </r>
  <r>
    <x v="8"/>
    <x v="2"/>
    <s v="0021"/>
    <s v="601"/>
    <s v="0000"/>
    <s v="000"/>
    <s v="00"/>
    <n v="3813.64"/>
    <n v="0"/>
    <n v="0"/>
    <n v="3813.64"/>
  </r>
  <r>
    <x v="8"/>
    <x v="2"/>
    <s v="0021"/>
    <s v="601"/>
    <s v="0000"/>
    <s v="000"/>
    <s v="00"/>
    <n v="5615.15"/>
    <n v="0"/>
    <n v="0"/>
    <n v="5615.15"/>
  </r>
  <r>
    <x v="8"/>
    <x v="3"/>
    <s v="0021"/>
    <s v="601"/>
    <s v="0000"/>
    <s v="000"/>
    <s v="00"/>
    <n v="21660.11"/>
    <n v="4071.1"/>
    <n v="0"/>
    <n v="17589.009999999998"/>
  </r>
  <r>
    <x v="8"/>
    <x v="4"/>
    <s v="0021"/>
    <s v="601"/>
    <s v="0000"/>
    <s v="000"/>
    <s v="00"/>
    <n v="902.35"/>
    <n v="699.99"/>
    <n v="0"/>
    <n v="202.36"/>
  </r>
  <r>
    <x v="1"/>
    <x v="0"/>
    <s v="0021"/>
    <s v="801"/>
    <s v="0000"/>
    <s v="000"/>
    <s v="00"/>
    <n v="82437.899999999994"/>
    <n v="78426.39"/>
    <n v="5371.52"/>
    <n v="-1360.01"/>
  </r>
  <r>
    <x v="1"/>
    <x v="0"/>
    <s v="0021"/>
    <s v="801"/>
    <s v="0000"/>
    <s v="000"/>
    <s v="00"/>
    <n v="33058.5"/>
    <n v="26676.55"/>
    <n v="369.81"/>
    <n v="6012.14"/>
  </r>
  <r>
    <x v="1"/>
    <x v="1"/>
    <s v="0021"/>
    <s v="801"/>
    <s v="0000"/>
    <s v="000"/>
    <s v="00"/>
    <n v="50732.41"/>
    <n v="48708.54"/>
    <n v="1191.92"/>
    <n v="831.95"/>
  </r>
  <r>
    <x v="1"/>
    <x v="5"/>
    <s v="0021"/>
    <s v="801"/>
    <s v="0000"/>
    <s v="000"/>
    <s v="00"/>
    <n v="2159.4699999999998"/>
    <n v="2159.4699999999998"/>
    <n v="0"/>
    <n v="0"/>
  </r>
  <r>
    <x v="2"/>
    <x v="0"/>
    <s v="0021"/>
    <s v="801"/>
    <s v="0000"/>
    <s v="000"/>
    <s v="00"/>
    <n v="12433.59"/>
    <n v="10094.59"/>
    <n v="1984.92"/>
    <n v="354.08"/>
  </r>
  <r>
    <x v="2"/>
    <x v="1"/>
    <s v="0021"/>
    <s v="801"/>
    <s v="0000"/>
    <s v="000"/>
    <s v="00"/>
    <n v="4371.37"/>
    <n v="3742.18"/>
    <n v="412.04"/>
    <n v="217.15"/>
  </r>
  <r>
    <x v="2"/>
    <x v="5"/>
    <s v="0021"/>
    <s v="801"/>
    <s v="0000"/>
    <s v="000"/>
    <s v="00"/>
    <n v="3007.76"/>
    <n v="4767.2299999999996"/>
    <n v="0"/>
    <n v="-1759.47"/>
  </r>
  <r>
    <x v="0"/>
    <x v="0"/>
    <s v="0021"/>
    <s v="804"/>
    <s v="0000"/>
    <s v="000"/>
    <s v="00"/>
    <n v="16668.73"/>
    <n v="16668.73"/>
    <n v="0"/>
    <n v="0"/>
  </r>
  <r>
    <x v="0"/>
    <x v="1"/>
    <s v="0021"/>
    <s v="804"/>
    <s v="0000"/>
    <s v="000"/>
    <s v="00"/>
    <n v="3977.78"/>
    <n v="3841.75"/>
    <n v="0"/>
    <n v="136.03"/>
  </r>
  <r>
    <x v="9"/>
    <x v="0"/>
    <s v="0021"/>
    <s v="804"/>
    <s v="0000"/>
    <s v="000"/>
    <s v="00"/>
    <n v="52150"/>
    <n v="44763.32"/>
    <n v="8236.68"/>
    <n v="-850"/>
  </r>
  <r>
    <x v="9"/>
    <x v="1"/>
    <s v="0021"/>
    <s v="804"/>
    <s v="0000"/>
    <s v="000"/>
    <s v="00"/>
    <n v="18967.7"/>
    <n v="17505.38"/>
    <n v="1709.56"/>
    <n v="-247.24"/>
  </r>
  <r>
    <x v="10"/>
    <x v="0"/>
    <s v="0021"/>
    <s v="806"/>
    <s v="0000"/>
    <s v="000"/>
    <s v="00"/>
    <n v="30400"/>
    <n v="28407.599999999999"/>
    <n v="2466.6"/>
    <n v="-474.2"/>
  </r>
  <r>
    <x v="10"/>
    <x v="0"/>
    <s v="0021"/>
    <s v="806"/>
    <s v="0000"/>
    <s v="000"/>
    <s v="00"/>
    <n v="18000"/>
    <n v="17341.84"/>
    <n v="652.66999999999996"/>
    <n v="5.49"/>
  </r>
  <r>
    <x v="10"/>
    <x v="1"/>
    <s v="0021"/>
    <s v="806"/>
    <s v="0000"/>
    <s v="000"/>
    <s v="00"/>
    <n v="19850"/>
    <n v="20107.93"/>
    <n v="647.85"/>
    <n v="-905.78"/>
  </r>
  <r>
    <x v="10"/>
    <x v="5"/>
    <s v="0021"/>
    <s v="806"/>
    <s v="0000"/>
    <s v="000"/>
    <s v="00"/>
    <n v="1119.33"/>
    <n v="1119.33"/>
    <n v="0"/>
    <n v="0"/>
  </r>
  <r>
    <x v="0"/>
    <x v="0"/>
    <s v="0032"/>
    <s v="000"/>
    <s v="0000"/>
    <s v="000"/>
    <s v="00"/>
    <n v="112161.59"/>
    <n v="98591.57"/>
    <n v="17587.32"/>
    <n v="-4017.3"/>
  </r>
  <r>
    <x v="0"/>
    <x v="1"/>
    <s v="0032"/>
    <s v="000"/>
    <s v="0000"/>
    <s v="000"/>
    <s v="00"/>
    <n v="51339.98"/>
    <n v="48498.99"/>
    <n v="3650.44"/>
    <n v="-809.45"/>
  </r>
  <r>
    <x v="0"/>
    <x v="2"/>
    <s v="0032"/>
    <s v="000"/>
    <s v="0000"/>
    <s v="000"/>
    <s v="00"/>
    <n v="1789.6"/>
    <n v="1331.46"/>
    <n v="443.82"/>
    <n v="14.32"/>
  </r>
  <r>
    <x v="0"/>
    <x v="2"/>
    <s v="0032"/>
    <s v="000"/>
    <s v="0000"/>
    <s v="000"/>
    <s v="00"/>
    <n v="312"/>
    <n v="0"/>
    <n v="312"/>
    <n v="0"/>
  </r>
  <r>
    <x v="0"/>
    <x v="3"/>
    <s v="0032"/>
    <s v="000"/>
    <s v="0000"/>
    <s v="000"/>
    <s v="00"/>
    <n v="3073.1"/>
    <n v="572.59"/>
    <n v="107.69"/>
    <n v="2392.8200000000002"/>
  </r>
  <r>
    <x v="0"/>
    <x v="3"/>
    <s v="0032"/>
    <s v="000"/>
    <s v="0000"/>
    <s v="000"/>
    <s v="00"/>
    <n v="569.9"/>
    <n v="526.12"/>
    <n v="0"/>
    <n v="43.78"/>
  </r>
  <r>
    <x v="0"/>
    <x v="5"/>
    <s v="0032"/>
    <s v="000"/>
    <s v="0000"/>
    <s v="000"/>
    <s v="00"/>
    <n v="5933"/>
    <n v="2561.7399999999998"/>
    <n v="0"/>
    <n v="3371.26"/>
  </r>
  <r>
    <x v="1"/>
    <x v="0"/>
    <s v="0032"/>
    <s v="000"/>
    <s v="0000"/>
    <s v="000"/>
    <s v="00"/>
    <n v="218361.87"/>
    <n v="209109.69"/>
    <n v="17424.52"/>
    <n v="-8172.34"/>
  </r>
  <r>
    <x v="1"/>
    <x v="0"/>
    <s v="0032"/>
    <s v="000"/>
    <s v="0000"/>
    <s v="000"/>
    <s v="00"/>
    <n v="68928.509999999995"/>
    <n v="66525.8"/>
    <n v="2452.79"/>
    <n v="-50.08"/>
  </r>
  <r>
    <x v="1"/>
    <x v="1"/>
    <s v="0032"/>
    <s v="000"/>
    <s v="0000"/>
    <s v="000"/>
    <s v="00"/>
    <n v="108690.18"/>
    <n v="107622.87"/>
    <n v="4323.1000000000004"/>
    <n v="-3255.79"/>
  </r>
  <r>
    <x v="1"/>
    <x v="5"/>
    <s v="0032"/>
    <s v="000"/>
    <s v="0000"/>
    <s v="000"/>
    <s v="00"/>
    <n v="2755.53"/>
    <n v="4041.09"/>
    <n v="0"/>
    <n v="-1285.56"/>
  </r>
  <r>
    <x v="11"/>
    <x v="3"/>
    <s v="0032"/>
    <s v="000"/>
    <s v="0000"/>
    <s v="000"/>
    <s v="00"/>
    <n v="3206"/>
    <n v="0"/>
    <n v="0"/>
    <n v="3206"/>
  </r>
  <r>
    <x v="2"/>
    <x v="0"/>
    <s v="0032"/>
    <s v="000"/>
    <s v="0000"/>
    <s v="000"/>
    <s v="00"/>
    <n v="113045"/>
    <n v="97593.27"/>
    <n v="18061.36"/>
    <n v="-2609.63"/>
  </r>
  <r>
    <x v="2"/>
    <x v="0"/>
    <s v="0032"/>
    <s v="000"/>
    <s v="0000"/>
    <s v="000"/>
    <s v="00"/>
    <n v="38757"/>
    <n v="33646.239999999998"/>
    <n v="4375.5200000000004"/>
    <n v="735.24"/>
  </r>
  <r>
    <x v="2"/>
    <x v="1"/>
    <s v="0032"/>
    <s v="000"/>
    <s v="0000"/>
    <s v="000"/>
    <s v="00"/>
    <n v="62203.94"/>
    <n v="58554.080000000002"/>
    <n v="4655.72"/>
    <n v="-1005.86"/>
  </r>
  <r>
    <x v="2"/>
    <x v="3"/>
    <s v="0032"/>
    <s v="000"/>
    <s v="0000"/>
    <s v="000"/>
    <s v="00"/>
    <n v="259.85000000000002"/>
    <n v="255.03"/>
    <n v="0"/>
    <n v="4.82"/>
  </r>
  <r>
    <x v="2"/>
    <x v="4"/>
    <s v="0032"/>
    <s v="000"/>
    <s v="0000"/>
    <s v="000"/>
    <s v="00"/>
    <n v="115.99"/>
    <n v="115.99"/>
    <n v="0"/>
    <n v="0"/>
  </r>
  <r>
    <x v="3"/>
    <x v="3"/>
    <s v="0032"/>
    <s v="000"/>
    <s v="0000"/>
    <s v="000"/>
    <s v="00"/>
    <n v="466"/>
    <n v="0"/>
    <n v="0"/>
    <n v="466"/>
  </r>
  <r>
    <x v="4"/>
    <x v="0"/>
    <s v="0032"/>
    <s v="000"/>
    <s v="0000"/>
    <s v="000"/>
    <s v="00"/>
    <n v="108231.38"/>
    <n v="99212.1"/>
    <n v="9019.2800000000007"/>
    <n v="0"/>
  </r>
  <r>
    <x v="4"/>
    <x v="1"/>
    <s v="0032"/>
    <s v="000"/>
    <s v="0000"/>
    <s v="000"/>
    <s v="00"/>
    <n v="37810"/>
    <n v="31467.55"/>
    <n v="1524.36"/>
    <n v="4818.09"/>
  </r>
  <r>
    <x v="4"/>
    <x v="2"/>
    <s v="0032"/>
    <s v="000"/>
    <s v="0000"/>
    <s v="000"/>
    <s v="00"/>
    <n v="102"/>
    <n v="53.94"/>
    <n v="0"/>
    <n v="48.06"/>
  </r>
  <r>
    <x v="4"/>
    <x v="2"/>
    <s v="0032"/>
    <s v="000"/>
    <s v="0000"/>
    <s v="000"/>
    <s v="00"/>
    <n v="98"/>
    <n v="0"/>
    <n v="0"/>
    <n v="98"/>
  </r>
  <r>
    <x v="4"/>
    <x v="2"/>
    <s v="0032"/>
    <s v="000"/>
    <s v="0000"/>
    <s v="000"/>
    <s v="00"/>
    <n v="1537.15"/>
    <n v="644.07000000000005"/>
    <n v="893.08"/>
    <n v="0"/>
  </r>
  <r>
    <x v="4"/>
    <x v="2"/>
    <s v="0032"/>
    <s v="000"/>
    <s v="0000"/>
    <s v="000"/>
    <s v="00"/>
    <n v="2528.33"/>
    <n v="665.73"/>
    <n v="221.91"/>
    <n v="1640.69"/>
  </r>
  <r>
    <x v="4"/>
    <x v="2"/>
    <s v="0032"/>
    <s v="000"/>
    <s v="0000"/>
    <s v="000"/>
    <s v="00"/>
    <n v="411.65"/>
    <n v="14.65"/>
    <n v="0"/>
    <n v="397"/>
  </r>
  <r>
    <x v="4"/>
    <x v="2"/>
    <s v="0032"/>
    <s v="000"/>
    <s v="0000"/>
    <s v="000"/>
    <s v="00"/>
    <n v="144.4"/>
    <n v="144.4"/>
    <n v="0"/>
    <n v="0"/>
  </r>
  <r>
    <x v="4"/>
    <x v="3"/>
    <s v="0032"/>
    <s v="000"/>
    <s v="0000"/>
    <s v="000"/>
    <s v="00"/>
    <n v="2076.59"/>
    <n v="4124.71"/>
    <n v="0"/>
    <n v="-2048.12"/>
  </r>
  <r>
    <x v="4"/>
    <x v="3"/>
    <s v="0032"/>
    <s v="000"/>
    <s v="0000"/>
    <s v="000"/>
    <s v="00"/>
    <n v="60.39"/>
    <n v="56.98"/>
    <n v="0"/>
    <n v="3.41"/>
  </r>
  <r>
    <x v="4"/>
    <x v="4"/>
    <s v="0032"/>
    <s v="000"/>
    <s v="0000"/>
    <s v="000"/>
    <s v="00"/>
    <n v="479.98"/>
    <n v="239.64"/>
    <n v="0"/>
    <n v="240.34"/>
  </r>
  <r>
    <x v="4"/>
    <x v="5"/>
    <s v="0032"/>
    <s v="000"/>
    <s v="0000"/>
    <s v="000"/>
    <s v="00"/>
    <n v="1400"/>
    <n v="1400"/>
    <n v="0"/>
    <n v="0"/>
  </r>
  <r>
    <x v="5"/>
    <x v="0"/>
    <s v="0032"/>
    <s v="000"/>
    <s v="0000"/>
    <s v="000"/>
    <s v="00"/>
    <n v="103290.63"/>
    <n v="91646.7"/>
    <n v="11850.56"/>
    <n v="-206.63"/>
  </r>
  <r>
    <x v="5"/>
    <x v="1"/>
    <s v="0032"/>
    <s v="000"/>
    <s v="0000"/>
    <s v="000"/>
    <s v="00"/>
    <n v="48569.41"/>
    <n v="46078.5"/>
    <n v="2981.9"/>
    <n v="-490.99"/>
  </r>
  <r>
    <x v="5"/>
    <x v="2"/>
    <s v="0032"/>
    <s v="000"/>
    <s v="0000"/>
    <s v="000"/>
    <s v="00"/>
    <n v="6648.15"/>
    <n v="3190.57"/>
    <n v="1827.96"/>
    <n v="1629.62"/>
  </r>
  <r>
    <x v="5"/>
    <x v="2"/>
    <s v="0032"/>
    <s v="000"/>
    <s v="0000"/>
    <s v="000"/>
    <s v="00"/>
    <n v="204.7"/>
    <n v="204.7"/>
    <n v="0"/>
    <n v="0"/>
  </r>
  <r>
    <x v="5"/>
    <x v="2"/>
    <s v="0032"/>
    <s v="000"/>
    <s v="0000"/>
    <s v="000"/>
    <s v="00"/>
    <n v="24421.27"/>
    <n v="24421.27"/>
    <n v="0"/>
    <n v="0"/>
  </r>
  <r>
    <x v="5"/>
    <x v="2"/>
    <s v="0032"/>
    <s v="000"/>
    <s v="0000"/>
    <s v="000"/>
    <s v="00"/>
    <n v="1638.47"/>
    <n v="888.47"/>
    <n v="0"/>
    <n v="750"/>
  </r>
  <r>
    <x v="5"/>
    <x v="2"/>
    <s v="0032"/>
    <s v="000"/>
    <s v="0000"/>
    <s v="000"/>
    <s v="00"/>
    <n v="4009"/>
    <n v="3217"/>
    <n v="24"/>
    <n v="768"/>
  </r>
  <r>
    <x v="5"/>
    <x v="6"/>
    <s v="0032"/>
    <s v="000"/>
    <s v="0000"/>
    <s v="000"/>
    <s v="00"/>
    <n v="62006"/>
    <n v="59676.05"/>
    <n v="0"/>
    <n v="2329.9499999999998"/>
  </r>
  <r>
    <x v="5"/>
    <x v="6"/>
    <s v="0032"/>
    <s v="000"/>
    <s v="0000"/>
    <s v="000"/>
    <s v="00"/>
    <n v="120"/>
    <n v="96.77"/>
    <n v="0"/>
    <n v="23.23"/>
  </r>
  <r>
    <x v="5"/>
    <x v="3"/>
    <s v="0032"/>
    <s v="000"/>
    <s v="0000"/>
    <s v="000"/>
    <s v="00"/>
    <n v="8065.85"/>
    <n v="6645.45"/>
    <n v="0"/>
    <n v="1420.4"/>
  </r>
  <r>
    <x v="5"/>
    <x v="3"/>
    <s v="0032"/>
    <s v="000"/>
    <s v="0000"/>
    <s v="000"/>
    <s v="00"/>
    <n v="18.989999999999998"/>
    <n v="18.989999999999998"/>
    <n v="0"/>
    <n v="0"/>
  </r>
  <r>
    <x v="5"/>
    <x v="4"/>
    <s v="0032"/>
    <s v="000"/>
    <s v="0000"/>
    <s v="000"/>
    <s v="00"/>
    <n v="1979.29"/>
    <n v="1695.08"/>
    <n v="0"/>
    <n v="284.20999999999998"/>
  </r>
  <r>
    <x v="5"/>
    <x v="5"/>
    <s v="0032"/>
    <s v="000"/>
    <s v="0000"/>
    <s v="000"/>
    <s v="00"/>
    <n v="150"/>
    <n v="150"/>
    <n v="0"/>
    <n v="0"/>
  </r>
  <r>
    <x v="6"/>
    <x v="0"/>
    <s v="0032"/>
    <s v="000"/>
    <s v="0000"/>
    <s v="000"/>
    <s v="00"/>
    <n v="29815.38"/>
    <n v="27330.76"/>
    <n v="2484.62"/>
    <n v="0"/>
  </r>
  <r>
    <x v="6"/>
    <x v="1"/>
    <s v="0032"/>
    <s v="000"/>
    <s v="0000"/>
    <s v="000"/>
    <s v="00"/>
    <n v="10274"/>
    <n v="9862.86"/>
    <n v="516.16"/>
    <n v="-105.02"/>
  </r>
  <r>
    <x v="6"/>
    <x v="2"/>
    <s v="0032"/>
    <s v="000"/>
    <s v="0000"/>
    <s v="000"/>
    <s v="00"/>
    <n v="1182.52"/>
    <n v="1182.52"/>
    <n v="0"/>
    <n v="0"/>
  </r>
  <r>
    <x v="6"/>
    <x v="3"/>
    <s v="0032"/>
    <s v="000"/>
    <s v="0000"/>
    <s v="000"/>
    <s v="00"/>
    <n v="3705.48"/>
    <n v="1179.3800000000001"/>
    <n v="0"/>
    <n v="2526.1"/>
  </r>
  <r>
    <x v="9"/>
    <x v="0"/>
    <s v="0032"/>
    <s v="199"/>
    <s v="0000"/>
    <s v="000"/>
    <s v="00"/>
    <n v="769.2"/>
    <n v="0"/>
    <n v="0"/>
    <n v="769.2"/>
  </r>
  <r>
    <x v="9"/>
    <x v="1"/>
    <s v="0032"/>
    <s v="199"/>
    <s v="0000"/>
    <s v="000"/>
    <s v="00"/>
    <n v="27.55"/>
    <n v="0"/>
    <n v="0"/>
    <n v="27.55"/>
  </r>
  <r>
    <x v="4"/>
    <x v="2"/>
    <s v="0032"/>
    <s v="199"/>
    <s v="0000"/>
    <s v="000"/>
    <s v="00"/>
    <n v="526.41"/>
    <n v="0"/>
    <n v="0"/>
    <n v="526.41"/>
  </r>
  <r>
    <x v="4"/>
    <x v="3"/>
    <s v="0032"/>
    <s v="199"/>
    <s v="0000"/>
    <s v="000"/>
    <s v="00"/>
    <n v="335.51"/>
    <n v="0"/>
    <n v="0"/>
    <n v="335.51"/>
  </r>
  <r>
    <x v="4"/>
    <x v="5"/>
    <s v="0032"/>
    <s v="199"/>
    <s v="0000"/>
    <s v="000"/>
    <s v="00"/>
    <n v="677.7"/>
    <n v="0"/>
    <n v="0"/>
    <n v="677.7"/>
  </r>
  <r>
    <x v="5"/>
    <x v="3"/>
    <s v="0032"/>
    <s v="199"/>
    <s v="0000"/>
    <s v="000"/>
    <s v="00"/>
    <n v="445.03"/>
    <n v="429.7"/>
    <n v="0"/>
    <n v="15.33"/>
  </r>
  <r>
    <x v="6"/>
    <x v="3"/>
    <s v="0032"/>
    <s v="199"/>
    <s v="0000"/>
    <s v="000"/>
    <s v="00"/>
    <n v="2283.75"/>
    <n v="0"/>
    <n v="0"/>
    <n v="2283.75"/>
  </r>
  <r>
    <x v="0"/>
    <x v="0"/>
    <s v="0032"/>
    <s v="501"/>
    <s v="0000"/>
    <s v="000"/>
    <s v="00"/>
    <n v="0"/>
    <n v="4825"/>
    <n v="0"/>
    <n v="-4825"/>
  </r>
  <r>
    <x v="0"/>
    <x v="1"/>
    <s v="0032"/>
    <s v="501"/>
    <s v="0000"/>
    <s v="000"/>
    <s v="00"/>
    <n v="0"/>
    <n v="1046.5999999999999"/>
    <n v="0"/>
    <n v="-1046.5999999999999"/>
  </r>
  <r>
    <x v="2"/>
    <x v="0"/>
    <s v="0032"/>
    <s v="522"/>
    <s v="0000"/>
    <s v="000"/>
    <s v="00"/>
    <n v="22187.5"/>
    <n v="18489.580000000002"/>
    <n v="3697.92"/>
    <n v="0"/>
  </r>
  <r>
    <x v="2"/>
    <x v="1"/>
    <s v="0032"/>
    <s v="522"/>
    <s v="0000"/>
    <s v="000"/>
    <s v="00"/>
    <n v="8599.7900000000009"/>
    <n v="7834.99"/>
    <n v="767.52"/>
    <n v="-2.72"/>
  </r>
  <r>
    <x v="1"/>
    <x v="0"/>
    <s v="0032"/>
    <s v="801"/>
    <s v="0000"/>
    <s v="000"/>
    <s v="00"/>
    <n v="37866.43"/>
    <n v="36479.230000000003"/>
    <n v="1354.91"/>
    <n v="32.29"/>
  </r>
  <r>
    <x v="1"/>
    <x v="1"/>
    <s v="0032"/>
    <s v="801"/>
    <s v="0000"/>
    <s v="000"/>
    <s v="00"/>
    <n v="23536.03"/>
    <n v="23320.25"/>
    <n v="259.93"/>
    <n v="-44.15"/>
  </r>
  <r>
    <x v="1"/>
    <x v="5"/>
    <s v="0032"/>
    <s v="801"/>
    <s v="0000"/>
    <s v="000"/>
    <s v="00"/>
    <n v="266.68"/>
    <n v="266.68"/>
    <n v="0"/>
    <n v="0"/>
  </r>
  <r>
    <x v="0"/>
    <x v="0"/>
    <s v="0033"/>
    <s v="000"/>
    <s v="0000"/>
    <s v="000"/>
    <s v="00"/>
    <n v="502238"/>
    <n v="428158.49"/>
    <n v="72505.679999999993"/>
    <n v="1573.83"/>
  </r>
  <r>
    <x v="0"/>
    <x v="1"/>
    <s v="0033"/>
    <s v="000"/>
    <s v="0000"/>
    <s v="000"/>
    <s v="00"/>
    <n v="208039"/>
    <n v="188476.32"/>
    <n v="16694.52"/>
    <n v="2868.16"/>
  </r>
  <r>
    <x v="0"/>
    <x v="2"/>
    <s v="0033"/>
    <s v="000"/>
    <s v="0000"/>
    <s v="000"/>
    <s v="00"/>
    <n v="163.09"/>
    <n v="163.09"/>
    <n v="0"/>
    <n v="0"/>
  </r>
  <r>
    <x v="0"/>
    <x v="2"/>
    <s v="0033"/>
    <s v="000"/>
    <s v="0000"/>
    <s v="000"/>
    <s v="00"/>
    <n v="3065.06"/>
    <n v="1991.67"/>
    <n v="463.89"/>
    <n v="609.5"/>
  </r>
  <r>
    <x v="0"/>
    <x v="3"/>
    <s v="0033"/>
    <s v="000"/>
    <s v="0000"/>
    <s v="000"/>
    <s v="00"/>
    <n v="5375.91"/>
    <n v="7936.75"/>
    <n v="0"/>
    <n v="-2560.84"/>
  </r>
  <r>
    <x v="0"/>
    <x v="3"/>
    <s v="0033"/>
    <s v="000"/>
    <s v="0000"/>
    <s v="000"/>
    <s v="00"/>
    <n v="8221.51"/>
    <n v="7276.47"/>
    <n v="945.04"/>
    <n v="0"/>
  </r>
  <r>
    <x v="0"/>
    <x v="5"/>
    <s v="0033"/>
    <s v="000"/>
    <s v="0000"/>
    <s v="000"/>
    <s v="00"/>
    <n v="26184"/>
    <n v="18136.13"/>
    <n v="0"/>
    <n v="8047.87"/>
  </r>
  <r>
    <x v="1"/>
    <x v="0"/>
    <s v="0033"/>
    <s v="000"/>
    <s v="0000"/>
    <s v="000"/>
    <s v="00"/>
    <n v="238949"/>
    <n v="205895.32"/>
    <n v="38903.040000000001"/>
    <n v="-5849.36"/>
  </r>
  <r>
    <x v="1"/>
    <x v="0"/>
    <s v="0033"/>
    <s v="000"/>
    <s v="0000"/>
    <s v="000"/>
    <s v="00"/>
    <n v="39777.480000000003"/>
    <n v="38517.339999999997"/>
    <n v="1443.54"/>
    <n v="-183.4"/>
  </r>
  <r>
    <x v="1"/>
    <x v="1"/>
    <s v="0033"/>
    <s v="000"/>
    <s v="0000"/>
    <s v="000"/>
    <s v="00"/>
    <n v="113156"/>
    <n v="105472.22"/>
    <n v="8375.2999999999993"/>
    <n v="-691.52"/>
  </r>
  <r>
    <x v="1"/>
    <x v="5"/>
    <s v="0033"/>
    <s v="000"/>
    <s v="0000"/>
    <s v="000"/>
    <s v="00"/>
    <n v="599.92999999999995"/>
    <n v="757.05"/>
    <n v="0"/>
    <n v="-157.12"/>
  </r>
  <r>
    <x v="11"/>
    <x v="0"/>
    <s v="0033"/>
    <s v="000"/>
    <s v="0000"/>
    <s v="000"/>
    <s v="00"/>
    <n v="53740.160000000003"/>
    <n v="45447.99"/>
    <n v="8908.16"/>
    <n v="-615.99"/>
  </r>
  <r>
    <x v="11"/>
    <x v="1"/>
    <s v="0033"/>
    <s v="000"/>
    <s v="0000"/>
    <s v="000"/>
    <s v="00"/>
    <n v="18861.89"/>
    <n v="17185.5"/>
    <n v="1848.88"/>
    <n v="-172.49"/>
  </r>
  <r>
    <x v="11"/>
    <x v="3"/>
    <s v="0033"/>
    <s v="000"/>
    <s v="0000"/>
    <s v="000"/>
    <s v="00"/>
    <n v="3479"/>
    <n v="3079.57"/>
    <n v="245.13"/>
    <n v="154.30000000000001"/>
  </r>
  <r>
    <x v="11"/>
    <x v="5"/>
    <s v="0033"/>
    <s v="000"/>
    <s v="0000"/>
    <s v="000"/>
    <s v="00"/>
    <n v="428.52"/>
    <n v="599.92999999999995"/>
    <n v="0"/>
    <n v="-171.41"/>
  </r>
  <r>
    <x v="2"/>
    <x v="0"/>
    <s v="0033"/>
    <s v="000"/>
    <s v="0000"/>
    <s v="000"/>
    <s v="00"/>
    <n v="115989.33"/>
    <n v="109788.15"/>
    <n v="8878.84"/>
    <n v="-2677.66"/>
  </r>
  <r>
    <x v="2"/>
    <x v="1"/>
    <s v="0033"/>
    <s v="000"/>
    <s v="0000"/>
    <s v="000"/>
    <s v="00"/>
    <n v="48142"/>
    <n v="46329.82"/>
    <n v="1842.88"/>
    <n v="-30.7"/>
  </r>
  <r>
    <x v="2"/>
    <x v="3"/>
    <s v="0033"/>
    <s v="000"/>
    <s v="0000"/>
    <s v="000"/>
    <s v="00"/>
    <n v="285"/>
    <n v="222"/>
    <n v="0"/>
    <n v="63"/>
  </r>
  <r>
    <x v="3"/>
    <x v="0"/>
    <s v="0033"/>
    <s v="000"/>
    <s v="0000"/>
    <s v="000"/>
    <s v="00"/>
    <n v="21258.75"/>
    <n v="20612.59"/>
    <n v="746.23"/>
    <n v="-100.07"/>
  </r>
  <r>
    <x v="3"/>
    <x v="1"/>
    <s v="0033"/>
    <s v="000"/>
    <s v="0000"/>
    <s v="000"/>
    <s v="00"/>
    <n v="9941.6200000000008"/>
    <n v="9921.5400000000009"/>
    <n v="155.30000000000001"/>
    <n v="-135.22"/>
  </r>
  <r>
    <x v="3"/>
    <x v="2"/>
    <s v="0033"/>
    <s v="000"/>
    <s v="0000"/>
    <s v="000"/>
    <s v="00"/>
    <n v="36.5"/>
    <n v="36.5"/>
    <n v="0"/>
    <n v="0"/>
  </r>
  <r>
    <x v="3"/>
    <x v="3"/>
    <s v="0033"/>
    <s v="000"/>
    <s v="0000"/>
    <s v="000"/>
    <s v="00"/>
    <n v="1046.5"/>
    <n v="586.03"/>
    <n v="0"/>
    <n v="460.47"/>
  </r>
  <r>
    <x v="12"/>
    <x v="0"/>
    <s v="0033"/>
    <s v="000"/>
    <s v="0000"/>
    <s v="000"/>
    <s v="00"/>
    <n v="72212"/>
    <n v="60012.49"/>
    <n v="12002.52"/>
    <n v="196.99"/>
  </r>
  <r>
    <x v="12"/>
    <x v="1"/>
    <s v="0033"/>
    <s v="000"/>
    <s v="0000"/>
    <s v="000"/>
    <s v="00"/>
    <n v="23321"/>
    <n v="21061.48"/>
    <n v="2491.2800000000002"/>
    <n v="-231.76"/>
  </r>
  <r>
    <x v="9"/>
    <x v="0"/>
    <s v="0033"/>
    <s v="000"/>
    <s v="0000"/>
    <s v="000"/>
    <s v="00"/>
    <n v="84559"/>
    <n v="80277.88"/>
    <n v="4214.92"/>
    <n v="66.2"/>
  </r>
  <r>
    <x v="9"/>
    <x v="1"/>
    <s v="0033"/>
    <s v="000"/>
    <s v="0000"/>
    <s v="000"/>
    <s v="00"/>
    <n v="34324"/>
    <n v="32589.38"/>
    <n v="874.88"/>
    <n v="859.74"/>
  </r>
  <r>
    <x v="9"/>
    <x v="5"/>
    <s v="0033"/>
    <s v="000"/>
    <s v="0000"/>
    <s v="000"/>
    <s v="00"/>
    <n v="142.84"/>
    <n v="285.68"/>
    <n v="0"/>
    <n v="-142.84"/>
  </r>
  <r>
    <x v="4"/>
    <x v="0"/>
    <s v="0033"/>
    <s v="000"/>
    <s v="0000"/>
    <s v="000"/>
    <s v="00"/>
    <n v="314597"/>
    <n v="288686.78999999998"/>
    <n v="26514.44"/>
    <n v="-604.23"/>
  </r>
  <r>
    <x v="4"/>
    <x v="0"/>
    <s v="0033"/>
    <s v="000"/>
    <s v="0000"/>
    <s v="000"/>
    <s v="00"/>
    <n v="29082.9"/>
    <n v="27806.1"/>
    <n v="1117.2"/>
    <n v="159.6"/>
  </r>
  <r>
    <x v="4"/>
    <x v="1"/>
    <s v="0033"/>
    <s v="000"/>
    <s v="0000"/>
    <s v="000"/>
    <s v="00"/>
    <n v="132173"/>
    <n v="128497.85"/>
    <n v="5737.02"/>
    <n v="-2061.87"/>
  </r>
  <r>
    <x v="4"/>
    <x v="2"/>
    <s v="0033"/>
    <s v="000"/>
    <s v="0000"/>
    <s v="000"/>
    <s v="00"/>
    <n v="216"/>
    <n v="0"/>
    <n v="0"/>
    <n v="216"/>
  </r>
  <r>
    <x v="4"/>
    <x v="2"/>
    <s v="0033"/>
    <s v="000"/>
    <s v="0000"/>
    <s v="000"/>
    <s v="00"/>
    <n v="228"/>
    <n v="0"/>
    <n v="0"/>
    <n v="228"/>
  </r>
  <r>
    <x v="4"/>
    <x v="2"/>
    <s v="0033"/>
    <s v="000"/>
    <s v="0000"/>
    <s v="000"/>
    <s v="00"/>
    <n v="1907.74"/>
    <n v="1058.07"/>
    <n v="849.67"/>
    <n v="0"/>
  </r>
  <r>
    <x v="4"/>
    <x v="2"/>
    <s v="0033"/>
    <s v="000"/>
    <s v="0000"/>
    <s v="000"/>
    <s v="00"/>
    <n v="0.7"/>
    <n v="0"/>
    <n v="0"/>
    <n v="0.7"/>
  </r>
  <r>
    <x v="4"/>
    <x v="2"/>
    <s v="0033"/>
    <s v="000"/>
    <s v="0000"/>
    <s v="000"/>
    <s v="00"/>
    <n v="592"/>
    <n v="174.85"/>
    <n v="0"/>
    <n v="417.15"/>
  </r>
  <r>
    <x v="4"/>
    <x v="2"/>
    <s v="0033"/>
    <s v="000"/>
    <s v="0000"/>
    <s v="000"/>
    <s v="00"/>
    <n v="662"/>
    <n v="482.24"/>
    <n v="0"/>
    <n v="179.76"/>
  </r>
  <r>
    <x v="4"/>
    <x v="3"/>
    <s v="0033"/>
    <s v="000"/>
    <s v="0000"/>
    <s v="000"/>
    <s v="00"/>
    <n v="4408"/>
    <n v="3064.84"/>
    <n v="0"/>
    <n v="1343.16"/>
  </r>
  <r>
    <x v="4"/>
    <x v="5"/>
    <s v="0033"/>
    <s v="000"/>
    <s v="0000"/>
    <s v="000"/>
    <s v="00"/>
    <n v="1400"/>
    <n v="1400"/>
    <n v="0"/>
    <n v="0"/>
  </r>
  <r>
    <x v="5"/>
    <x v="0"/>
    <s v="0033"/>
    <s v="000"/>
    <s v="0000"/>
    <s v="000"/>
    <s v="00"/>
    <n v="142498"/>
    <n v="125710.72"/>
    <n v="16655.28"/>
    <n v="132"/>
  </r>
  <r>
    <x v="5"/>
    <x v="1"/>
    <s v="0033"/>
    <s v="000"/>
    <s v="0000"/>
    <s v="000"/>
    <s v="00"/>
    <n v="67227.899999999994"/>
    <n v="63954.71"/>
    <n v="3986.96"/>
    <n v="-713.77"/>
  </r>
  <r>
    <x v="5"/>
    <x v="2"/>
    <s v="0033"/>
    <s v="000"/>
    <s v="0000"/>
    <s v="000"/>
    <s v="00"/>
    <n v="2864.1"/>
    <n v="2360.2800000000002"/>
    <n v="503.82"/>
    <n v="0"/>
  </r>
  <r>
    <x v="5"/>
    <x v="2"/>
    <s v="0033"/>
    <s v="000"/>
    <s v="0000"/>
    <s v="000"/>
    <s v="00"/>
    <n v="4646.1899999999996"/>
    <n v="2479.92"/>
    <n v="1759.37"/>
    <n v="406.9"/>
  </r>
  <r>
    <x v="5"/>
    <x v="2"/>
    <s v="0033"/>
    <s v="000"/>
    <s v="0000"/>
    <s v="000"/>
    <s v="00"/>
    <n v="4923.46"/>
    <n v="3050.13"/>
    <n v="539"/>
    <n v="1334.33"/>
  </r>
  <r>
    <x v="5"/>
    <x v="6"/>
    <s v="0033"/>
    <s v="000"/>
    <s v="0000"/>
    <s v="000"/>
    <s v="00"/>
    <n v="2470"/>
    <n v="2170.02"/>
    <n v="0"/>
    <n v="299.98"/>
  </r>
  <r>
    <x v="5"/>
    <x v="6"/>
    <s v="0033"/>
    <s v="000"/>
    <s v="0000"/>
    <s v="000"/>
    <s v="00"/>
    <n v="72724"/>
    <n v="64040.35"/>
    <n v="0"/>
    <n v="8683.65"/>
  </r>
  <r>
    <x v="5"/>
    <x v="3"/>
    <s v="0033"/>
    <s v="000"/>
    <s v="0000"/>
    <s v="000"/>
    <s v="00"/>
    <n v="16921.71"/>
    <n v="18629.21"/>
    <n v="0"/>
    <n v="-1707.5"/>
  </r>
  <r>
    <x v="5"/>
    <x v="4"/>
    <s v="0033"/>
    <s v="000"/>
    <s v="0000"/>
    <s v="000"/>
    <s v="00"/>
    <n v="788.54"/>
    <n v="0"/>
    <n v="788.54"/>
    <n v="0"/>
  </r>
  <r>
    <x v="6"/>
    <x v="0"/>
    <s v="0033"/>
    <s v="000"/>
    <s v="0000"/>
    <s v="000"/>
    <s v="00"/>
    <n v="14153"/>
    <n v="12849.33"/>
    <n v="1168.1199999999999"/>
    <n v="135.55000000000001"/>
  </r>
  <r>
    <x v="6"/>
    <x v="1"/>
    <s v="0033"/>
    <s v="000"/>
    <s v="0000"/>
    <s v="000"/>
    <s v="00"/>
    <n v="4759"/>
    <n v="4375.16"/>
    <n v="242.18"/>
    <n v="141.66"/>
  </r>
  <r>
    <x v="6"/>
    <x v="2"/>
    <s v="0033"/>
    <s v="000"/>
    <s v="0000"/>
    <s v="000"/>
    <s v="00"/>
    <n v="280"/>
    <n v="280"/>
    <n v="0"/>
    <n v="0"/>
  </r>
  <r>
    <x v="6"/>
    <x v="3"/>
    <s v="0033"/>
    <s v="000"/>
    <s v="0000"/>
    <s v="000"/>
    <s v="00"/>
    <n v="6177"/>
    <n v="0"/>
    <n v="0"/>
    <n v="6177"/>
  </r>
  <r>
    <x v="2"/>
    <x v="0"/>
    <s v="0033"/>
    <s v="111"/>
    <s v="0000"/>
    <s v="000"/>
    <s v="00"/>
    <n v="2390"/>
    <n v="1068.42"/>
    <n v="0"/>
    <n v="1321.58"/>
  </r>
  <r>
    <x v="2"/>
    <x v="1"/>
    <s v="0033"/>
    <s v="111"/>
    <s v="0000"/>
    <s v="000"/>
    <s v="00"/>
    <n v="526"/>
    <n v="246.25"/>
    <n v="0"/>
    <n v="279.75"/>
  </r>
  <r>
    <x v="0"/>
    <x v="3"/>
    <s v="0033"/>
    <s v="199"/>
    <s v="0000"/>
    <s v="000"/>
    <s v="00"/>
    <n v="498"/>
    <n v="498"/>
    <n v="0"/>
    <n v="0"/>
  </r>
  <r>
    <x v="11"/>
    <x v="4"/>
    <s v="0033"/>
    <s v="199"/>
    <s v="0000"/>
    <s v="000"/>
    <s v="00"/>
    <n v="138.74"/>
    <n v="0"/>
    <n v="0"/>
    <n v="138.74"/>
  </r>
  <r>
    <x v="4"/>
    <x v="3"/>
    <s v="0033"/>
    <s v="199"/>
    <s v="0000"/>
    <s v="000"/>
    <s v="00"/>
    <n v="51.19"/>
    <n v="0"/>
    <n v="0"/>
    <n v="51.19"/>
  </r>
  <r>
    <x v="5"/>
    <x v="3"/>
    <s v="0033"/>
    <s v="199"/>
    <s v="0000"/>
    <s v="000"/>
    <s v="00"/>
    <n v="450"/>
    <n v="0"/>
    <n v="0"/>
    <n v="450"/>
  </r>
  <r>
    <x v="6"/>
    <x v="3"/>
    <s v="0033"/>
    <s v="199"/>
    <s v="0000"/>
    <s v="000"/>
    <s v="00"/>
    <n v="7534.54"/>
    <n v="0"/>
    <n v="0"/>
    <n v="7534.54"/>
  </r>
  <r>
    <x v="0"/>
    <x v="0"/>
    <s v="0033"/>
    <s v="501"/>
    <s v="0000"/>
    <s v="000"/>
    <s v="00"/>
    <n v="500"/>
    <n v="19259.7"/>
    <n v="0"/>
    <n v="-18759.7"/>
  </r>
  <r>
    <x v="0"/>
    <x v="1"/>
    <s v="0033"/>
    <s v="501"/>
    <s v="0000"/>
    <s v="000"/>
    <s v="00"/>
    <n v="116.3"/>
    <n v="4249.72"/>
    <n v="0"/>
    <n v="-4133.42"/>
  </r>
  <r>
    <x v="7"/>
    <x v="0"/>
    <s v="0033"/>
    <s v="507"/>
    <s v="0000"/>
    <s v="000"/>
    <s v="00"/>
    <n v="26292.5"/>
    <n v="24101.46"/>
    <n v="2191.04"/>
    <n v="0"/>
  </r>
  <r>
    <x v="7"/>
    <x v="1"/>
    <s v="0033"/>
    <s v="507"/>
    <s v="0000"/>
    <s v="000"/>
    <s v="00"/>
    <n v="9680"/>
    <n v="9138.0300000000007"/>
    <n v="455.24"/>
    <n v="86.73"/>
  </r>
  <r>
    <x v="0"/>
    <x v="0"/>
    <s v="0033"/>
    <s v="522"/>
    <s v="0000"/>
    <s v="000"/>
    <s v="00"/>
    <n v="3000"/>
    <n v="6000"/>
    <n v="0"/>
    <n v="-3000"/>
  </r>
  <r>
    <x v="0"/>
    <x v="1"/>
    <s v="0033"/>
    <s v="522"/>
    <s v="0000"/>
    <s v="000"/>
    <s v="00"/>
    <n v="922.38"/>
    <n v="1813.81"/>
    <n v="0"/>
    <n v="-891.43"/>
  </r>
  <r>
    <x v="0"/>
    <x v="0"/>
    <s v="0033"/>
    <s v="801"/>
    <s v="0000"/>
    <s v="000"/>
    <s v="00"/>
    <n v="79586.62"/>
    <n v="68160.960000000006"/>
    <n v="8009.4"/>
    <n v="3416.26"/>
  </r>
  <r>
    <x v="0"/>
    <x v="1"/>
    <s v="0033"/>
    <s v="801"/>
    <s v="0000"/>
    <s v="000"/>
    <s v="00"/>
    <n v="32841.300000000003"/>
    <n v="29808.560000000001"/>
    <n v="1662.4"/>
    <n v="1370.34"/>
  </r>
  <r>
    <x v="0"/>
    <x v="5"/>
    <s v="0033"/>
    <s v="801"/>
    <s v="0000"/>
    <s v="000"/>
    <s v="00"/>
    <n v="1999.77"/>
    <n v="3913.94"/>
    <n v="0"/>
    <n v="-1914.17"/>
  </r>
  <r>
    <x v="9"/>
    <x v="0"/>
    <s v="0033"/>
    <s v="801"/>
    <s v="0000"/>
    <s v="000"/>
    <s v="00"/>
    <n v="14.18"/>
    <n v="14.18"/>
    <n v="0"/>
    <n v="0"/>
  </r>
  <r>
    <x v="9"/>
    <x v="1"/>
    <s v="0033"/>
    <s v="801"/>
    <s v="0000"/>
    <s v="000"/>
    <s v="00"/>
    <n v="1.31"/>
    <n v="1.28"/>
    <n v="0"/>
    <n v="0.03"/>
  </r>
  <r>
    <x v="0"/>
    <x v="0"/>
    <s v="0061"/>
    <s v="000"/>
    <s v="0000"/>
    <s v="000"/>
    <s v="00"/>
    <n v="113316"/>
    <n v="98567.09"/>
    <n v="17871"/>
    <n v="-3122.09"/>
  </r>
  <r>
    <x v="0"/>
    <x v="1"/>
    <s v="0061"/>
    <s v="000"/>
    <s v="0000"/>
    <s v="000"/>
    <s v="00"/>
    <n v="38820"/>
    <n v="35962.949999999997"/>
    <n v="3709.28"/>
    <n v="-852.23"/>
  </r>
  <r>
    <x v="0"/>
    <x v="5"/>
    <s v="0061"/>
    <s v="000"/>
    <s v="0000"/>
    <s v="000"/>
    <s v="00"/>
    <n v="428.52"/>
    <n v="1456.97"/>
    <n v="0"/>
    <n v="-1028.45"/>
  </r>
  <r>
    <x v="1"/>
    <x v="0"/>
    <s v="0061"/>
    <s v="000"/>
    <s v="0000"/>
    <s v="000"/>
    <s v="00"/>
    <n v="709057.61"/>
    <n v="624836.12"/>
    <n v="111609.96"/>
    <n v="-27388.47"/>
  </r>
  <r>
    <x v="1"/>
    <x v="0"/>
    <s v="0061"/>
    <s v="000"/>
    <s v="0000"/>
    <s v="000"/>
    <s v="00"/>
    <n v="323967.03999999998"/>
    <n v="309729.25"/>
    <n v="11384.08"/>
    <n v="2853.71"/>
  </r>
  <r>
    <x v="1"/>
    <x v="1"/>
    <s v="0061"/>
    <s v="000"/>
    <s v="0000"/>
    <s v="000"/>
    <s v="00"/>
    <n v="405579.91"/>
    <n v="392503.39"/>
    <n v="25535.41"/>
    <n v="-12458.89"/>
  </r>
  <r>
    <x v="1"/>
    <x v="2"/>
    <s v="0061"/>
    <s v="000"/>
    <s v="0000"/>
    <s v="000"/>
    <s v="00"/>
    <n v="4376"/>
    <n v="0"/>
    <n v="0"/>
    <n v="4376"/>
  </r>
  <r>
    <x v="1"/>
    <x v="2"/>
    <s v="0061"/>
    <s v="000"/>
    <s v="0000"/>
    <s v="000"/>
    <s v="00"/>
    <n v="36"/>
    <n v="36"/>
    <n v="0"/>
    <n v="0"/>
  </r>
  <r>
    <x v="1"/>
    <x v="2"/>
    <s v="0061"/>
    <s v="000"/>
    <s v="0000"/>
    <s v="000"/>
    <s v="00"/>
    <n v="571"/>
    <n v="25"/>
    <n v="546"/>
    <n v="0"/>
  </r>
  <r>
    <x v="1"/>
    <x v="2"/>
    <s v="0061"/>
    <s v="000"/>
    <s v="0000"/>
    <s v="000"/>
    <s v="00"/>
    <n v="116.95"/>
    <n v="116.95"/>
    <n v="0"/>
    <n v="0"/>
  </r>
  <r>
    <x v="1"/>
    <x v="3"/>
    <s v="0061"/>
    <s v="000"/>
    <s v="0000"/>
    <s v="000"/>
    <s v="00"/>
    <n v="11486.58"/>
    <n v="4329.9399999999996"/>
    <n v="120.66"/>
    <n v="7035.98"/>
  </r>
  <r>
    <x v="1"/>
    <x v="3"/>
    <s v="0061"/>
    <s v="000"/>
    <s v="0000"/>
    <s v="000"/>
    <s v="00"/>
    <n v="1694"/>
    <n v="1671.39"/>
    <n v="19.93"/>
    <n v="2.68"/>
  </r>
  <r>
    <x v="1"/>
    <x v="4"/>
    <s v="0061"/>
    <s v="000"/>
    <s v="0000"/>
    <s v="000"/>
    <s v="00"/>
    <n v="1073.48"/>
    <n v="1070.17"/>
    <n v="0"/>
    <n v="3.31"/>
  </r>
  <r>
    <x v="1"/>
    <x v="4"/>
    <s v="0061"/>
    <s v="000"/>
    <s v="0000"/>
    <s v="000"/>
    <s v="00"/>
    <n v="21.99"/>
    <n v="0"/>
    <n v="0"/>
    <n v="21.99"/>
  </r>
  <r>
    <x v="1"/>
    <x v="5"/>
    <s v="0061"/>
    <s v="000"/>
    <s v="0000"/>
    <s v="000"/>
    <s v="00"/>
    <n v="24874.41"/>
    <n v="48437.53"/>
    <n v="0"/>
    <n v="-23563.119999999999"/>
  </r>
  <r>
    <x v="2"/>
    <x v="0"/>
    <s v="0061"/>
    <s v="000"/>
    <s v="0000"/>
    <s v="000"/>
    <s v="00"/>
    <n v="249837.47"/>
    <n v="231719.37"/>
    <n v="24144.06"/>
    <n v="-6025.96"/>
  </r>
  <r>
    <x v="2"/>
    <x v="1"/>
    <s v="0061"/>
    <s v="000"/>
    <s v="0000"/>
    <s v="000"/>
    <s v="00"/>
    <n v="89679.44"/>
    <n v="86627.22"/>
    <n v="5012.4399999999996"/>
    <n v="-1960.22"/>
  </r>
  <r>
    <x v="4"/>
    <x v="0"/>
    <s v="0061"/>
    <s v="000"/>
    <s v="0000"/>
    <s v="000"/>
    <s v="00"/>
    <n v="142122.60999999999"/>
    <n v="130279.05"/>
    <n v="11843.56"/>
    <n v="0"/>
  </r>
  <r>
    <x v="4"/>
    <x v="1"/>
    <s v="0061"/>
    <s v="000"/>
    <s v="0000"/>
    <s v="000"/>
    <s v="00"/>
    <n v="38226.28"/>
    <n v="36917.269999999997"/>
    <n v="2110.48"/>
    <n v="-801.47"/>
  </r>
  <r>
    <x v="4"/>
    <x v="3"/>
    <s v="0061"/>
    <s v="000"/>
    <s v="0000"/>
    <s v="000"/>
    <s v="00"/>
    <n v="50"/>
    <n v="18.98"/>
    <n v="0"/>
    <n v="31.02"/>
  </r>
  <r>
    <x v="4"/>
    <x v="5"/>
    <s v="0061"/>
    <s v="000"/>
    <s v="0000"/>
    <s v="000"/>
    <s v="00"/>
    <n v="1400"/>
    <n v="1400"/>
    <n v="0"/>
    <n v="0"/>
  </r>
  <r>
    <x v="5"/>
    <x v="2"/>
    <s v="0061"/>
    <s v="000"/>
    <s v="0000"/>
    <s v="000"/>
    <s v="00"/>
    <n v="717.94"/>
    <n v="717.94"/>
    <n v="0"/>
    <n v="0"/>
  </r>
  <r>
    <x v="5"/>
    <x v="2"/>
    <s v="0061"/>
    <s v="000"/>
    <s v="0000"/>
    <s v="000"/>
    <s v="00"/>
    <n v="503.5"/>
    <n v="143.5"/>
    <n v="0"/>
    <n v="360"/>
  </r>
  <r>
    <x v="5"/>
    <x v="3"/>
    <s v="0061"/>
    <s v="000"/>
    <s v="0000"/>
    <s v="000"/>
    <s v="00"/>
    <n v="7434.12"/>
    <n v="4342.7"/>
    <n v="97.84"/>
    <n v="2993.58"/>
  </r>
  <r>
    <x v="5"/>
    <x v="4"/>
    <s v="0061"/>
    <s v="000"/>
    <s v="0000"/>
    <s v="000"/>
    <s v="00"/>
    <n v="354.44"/>
    <n v="319"/>
    <n v="0"/>
    <n v="35.44"/>
  </r>
  <r>
    <x v="6"/>
    <x v="0"/>
    <s v="0061"/>
    <s v="000"/>
    <s v="0000"/>
    <s v="000"/>
    <s v="00"/>
    <n v="29815.62"/>
    <n v="27330.98"/>
    <n v="2484.64"/>
    <n v="0"/>
  </r>
  <r>
    <x v="6"/>
    <x v="1"/>
    <s v="0061"/>
    <s v="000"/>
    <s v="0000"/>
    <s v="000"/>
    <s v="00"/>
    <n v="10474"/>
    <n v="9862.99"/>
    <n v="516.22"/>
    <n v="94.79"/>
  </r>
  <r>
    <x v="0"/>
    <x v="0"/>
    <s v="0061"/>
    <s v="501"/>
    <s v="0000"/>
    <s v="000"/>
    <s v="00"/>
    <n v="0"/>
    <n v="1980"/>
    <n v="0"/>
    <n v="-1980"/>
  </r>
  <r>
    <x v="0"/>
    <x v="1"/>
    <s v="0061"/>
    <s v="501"/>
    <s v="0000"/>
    <s v="000"/>
    <s v="00"/>
    <n v="0"/>
    <n v="429.37"/>
    <n v="0"/>
    <n v="-429.37"/>
  </r>
  <r>
    <x v="1"/>
    <x v="0"/>
    <s v="0061"/>
    <s v="522"/>
    <s v="0000"/>
    <s v="000"/>
    <s v="00"/>
    <n v="203510.9"/>
    <n v="194815.16"/>
    <n v="7550.02"/>
    <n v="1145.72"/>
  </r>
  <r>
    <x v="1"/>
    <x v="1"/>
    <s v="0061"/>
    <s v="522"/>
    <s v="0000"/>
    <s v="000"/>
    <s v="00"/>
    <n v="95987.4"/>
    <n v="94439.52"/>
    <n v="1571.64"/>
    <n v="-23.76"/>
  </r>
  <r>
    <x v="1"/>
    <x v="5"/>
    <s v="0061"/>
    <s v="522"/>
    <s v="0000"/>
    <s v="000"/>
    <s v="00"/>
    <n v="2651.54"/>
    <n v="2651.54"/>
    <n v="0"/>
    <n v="0"/>
  </r>
  <r>
    <x v="2"/>
    <x v="0"/>
    <s v="0061"/>
    <s v="522"/>
    <s v="0000"/>
    <s v="000"/>
    <s v="00"/>
    <n v="22187.5"/>
    <n v="18489.580000000002"/>
    <n v="3697.92"/>
    <n v="0"/>
  </r>
  <r>
    <x v="2"/>
    <x v="1"/>
    <s v="0061"/>
    <s v="522"/>
    <s v="0000"/>
    <s v="000"/>
    <s v="00"/>
    <n v="8600.85"/>
    <n v="7835.5"/>
    <n v="767.6"/>
    <n v="-2.25"/>
  </r>
  <r>
    <x v="1"/>
    <x v="2"/>
    <s v="0071"/>
    <s v="000"/>
    <s v="0000"/>
    <s v="000"/>
    <s v="00"/>
    <n v="669455"/>
    <n v="631213.93999999994"/>
    <n v="0"/>
    <n v="38241.06"/>
  </r>
  <r>
    <x v="13"/>
    <x v="5"/>
    <s v="0071"/>
    <s v="000"/>
    <s v="0000"/>
    <s v="000"/>
    <s v="00"/>
    <n v="0"/>
    <n v="15998"/>
    <n v="0"/>
    <n v="-15998"/>
  </r>
  <r>
    <x v="1"/>
    <x v="2"/>
    <s v="0072"/>
    <s v="000"/>
    <s v="0000"/>
    <s v="000"/>
    <s v="00"/>
    <n v="2530132"/>
    <n v="2088284.36"/>
    <n v="0"/>
    <n v="441847.64"/>
  </r>
  <r>
    <x v="13"/>
    <x v="5"/>
    <s v="0072"/>
    <s v="000"/>
    <s v="0000"/>
    <s v="000"/>
    <s v="00"/>
    <n v="0"/>
    <n v="47048"/>
    <n v="0"/>
    <n v="-47048"/>
  </r>
  <r>
    <x v="0"/>
    <x v="0"/>
    <s v="0091"/>
    <s v="000"/>
    <s v="0000"/>
    <s v="000"/>
    <s v="00"/>
    <n v="1449761"/>
    <n v="1241402.26"/>
    <n v="230056.98"/>
    <n v="-21698.240000000002"/>
  </r>
  <r>
    <x v="0"/>
    <x v="0"/>
    <s v="0091"/>
    <s v="000"/>
    <s v="0000"/>
    <s v="000"/>
    <s v="00"/>
    <n v="34824.33"/>
    <n v="34330.629999999997"/>
    <n v="1243.72"/>
    <n v="-750.02"/>
  </r>
  <r>
    <x v="0"/>
    <x v="1"/>
    <s v="0091"/>
    <s v="000"/>
    <s v="0000"/>
    <s v="000"/>
    <s v="00"/>
    <n v="622426.75"/>
    <n v="588058.37"/>
    <n v="49004.98"/>
    <n v="-14636.6"/>
  </r>
  <r>
    <x v="0"/>
    <x v="2"/>
    <s v="0091"/>
    <s v="000"/>
    <s v="0000"/>
    <s v="000"/>
    <s v="00"/>
    <n v="3668.02"/>
    <n v="3268.15"/>
    <n v="302.67"/>
    <n v="97.2"/>
  </r>
  <r>
    <x v="0"/>
    <x v="2"/>
    <s v="0091"/>
    <s v="000"/>
    <s v="0000"/>
    <s v="000"/>
    <s v="00"/>
    <n v="3266"/>
    <n v="2415.6"/>
    <n v="805.2"/>
    <n v="45.2"/>
  </r>
  <r>
    <x v="0"/>
    <x v="2"/>
    <s v="0091"/>
    <s v="000"/>
    <s v="0000"/>
    <s v="000"/>
    <s v="00"/>
    <n v="3113.39"/>
    <n v="2769.08"/>
    <n v="0"/>
    <n v="344.31"/>
  </r>
  <r>
    <x v="0"/>
    <x v="3"/>
    <s v="0091"/>
    <s v="000"/>
    <s v="0000"/>
    <s v="000"/>
    <s v="00"/>
    <n v="7418.24"/>
    <n v="7278.14"/>
    <n v="50.31"/>
    <n v="89.79"/>
  </r>
  <r>
    <x v="0"/>
    <x v="3"/>
    <s v="0091"/>
    <s v="000"/>
    <s v="0000"/>
    <s v="000"/>
    <s v="00"/>
    <n v="434.87"/>
    <n v="434.87"/>
    <n v="0"/>
    <n v="0"/>
  </r>
  <r>
    <x v="0"/>
    <x v="3"/>
    <s v="0091"/>
    <s v="000"/>
    <s v="0000"/>
    <s v="000"/>
    <s v="00"/>
    <n v="28111.88"/>
    <n v="27770.36"/>
    <n v="341.52"/>
    <n v="0"/>
  </r>
  <r>
    <x v="0"/>
    <x v="4"/>
    <s v="0091"/>
    <s v="000"/>
    <s v="0000"/>
    <s v="000"/>
    <s v="00"/>
    <n v="151.35"/>
    <n v="0"/>
    <n v="151.35"/>
    <n v="0"/>
  </r>
  <r>
    <x v="0"/>
    <x v="4"/>
    <s v="0091"/>
    <s v="000"/>
    <s v="0000"/>
    <s v="000"/>
    <s v="00"/>
    <n v="338.14"/>
    <n v="338.14"/>
    <n v="0"/>
    <n v="0"/>
  </r>
  <r>
    <x v="0"/>
    <x v="5"/>
    <s v="0091"/>
    <s v="000"/>
    <s v="0000"/>
    <s v="000"/>
    <s v="00"/>
    <n v="199"/>
    <n v="199"/>
    <n v="0"/>
    <n v="0"/>
  </r>
  <r>
    <x v="0"/>
    <x v="5"/>
    <s v="0091"/>
    <s v="000"/>
    <s v="0000"/>
    <s v="000"/>
    <s v="00"/>
    <n v="17164.86"/>
    <n v="28577.85"/>
    <n v="0"/>
    <n v="-11412.99"/>
  </r>
  <r>
    <x v="1"/>
    <x v="0"/>
    <s v="0091"/>
    <s v="000"/>
    <s v="0000"/>
    <s v="000"/>
    <s v="00"/>
    <n v="221396.3"/>
    <n v="187204.5"/>
    <n v="37751.800000000003"/>
    <n v="-3560"/>
  </r>
  <r>
    <x v="1"/>
    <x v="0"/>
    <s v="0091"/>
    <s v="000"/>
    <s v="0000"/>
    <s v="000"/>
    <s v="00"/>
    <n v="48525"/>
    <n v="46636.87"/>
    <n v="1858.81"/>
    <n v="29.32"/>
  </r>
  <r>
    <x v="1"/>
    <x v="1"/>
    <s v="0091"/>
    <s v="000"/>
    <s v="0000"/>
    <s v="000"/>
    <s v="00"/>
    <n v="113936.32000000001"/>
    <n v="107613.41"/>
    <n v="8222.64"/>
    <n v="-1899.73"/>
  </r>
  <r>
    <x v="1"/>
    <x v="5"/>
    <s v="0091"/>
    <s v="000"/>
    <s v="0000"/>
    <s v="000"/>
    <s v="00"/>
    <n v="3443.76"/>
    <n v="4829.21"/>
    <n v="0"/>
    <n v="-1385.45"/>
  </r>
  <r>
    <x v="2"/>
    <x v="0"/>
    <s v="0091"/>
    <s v="000"/>
    <s v="0000"/>
    <s v="000"/>
    <s v="00"/>
    <n v="62278.01"/>
    <n v="52748.33"/>
    <n v="10379.68"/>
    <n v="-850"/>
  </r>
  <r>
    <x v="2"/>
    <x v="0"/>
    <s v="0091"/>
    <s v="000"/>
    <s v="0000"/>
    <s v="000"/>
    <s v="00"/>
    <n v="47288.62"/>
    <n v="42024.27"/>
    <n v="5356.88"/>
    <n v="-92.53"/>
  </r>
  <r>
    <x v="2"/>
    <x v="1"/>
    <s v="0091"/>
    <s v="000"/>
    <s v="0000"/>
    <s v="000"/>
    <s v="00"/>
    <n v="43508"/>
    <n v="40250.050000000003"/>
    <n v="4093.97"/>
    <n v="-836.02"/>
  </r>
  <r>
    <x v="2"/>
    <x v="3"/>
    <s v="0091"/>
    <s v="000"/>
    <s v="0000"/>
    <s v="000"/>
    <s v="00"/>
    <n v="900.73"/>
    <n v="900.73"/>
    <n v="0"/>
    <n v="0"/>
  </r>
  <r>
    <x v="3"/>
    <x v="0"/>
    <s v="0091"/>
    <s v="000"/>
    <s v="0000"/>
    <s v="000"/>
    <s v="00"/>
    <n v="61688.01"/>
    <n v="52256.69"/>
    <n v="10281.32"/>
    <n v="-850"/>
  </r>
  <r>
    <x v="3"/>
    <x v="0"/>
    <s v="0091"/>
    <s v="000"/>
    <s v="0000"/>
    <s v="000"/>
    <s v="00"/>
    <n v="34824.33"/>
    <n v="33580.68"/>
    <n v="1243.72"/>
    <n v="-7.0000000000000007E-2"/>
  </r>
  <r>
    <x v="3"/>
    <x v="1"/>
    <s v="0091"/>
    <s v="000"/>
    <s v="0000"/>
    <s v="000"/>
    <s v="00"/>
    <n v="44855.99"/>
    <n v="43037.79"/>
    <n v="2492.21"/>
    <n v="-674.01"/>
  </r>
  <r>
    <x v="3"/>
    <x v="2"/>
    <s v="0091"/>
    <s v="000"/>
    <s v="0000"/>
    <s v="000"/>
    <s v="00"/>
    <n v="212.54"/>
    <n v="212.54"/>
    <n v="0"/>
    <n v="0"/>
  </r>
  <r>
    <x v="3"/>
    <x v="3"/>
    <s v="0091"/>
    <s v="000"/>
    <s v="0000"/>
    <s v="000"/>
    <s v="00"/>
    <n v="1767.92"/>
    <n v="1717.55"/>
    <n v="0"/>
    <n v="50.37"/>
  </r>
  <r>
    <x v="3"/>
    <x v="4"/>
    <s v="0091"/>
    <s v="000"/>
    <s v="0000"/>
    <s v="000"/>
    <s v="00"/>
    <n v="309.54000000000002"/>
    <n v="309.54000000000002"/>
    <n v="0"/>
    <n v="0"/>
  </r>
  <r>
    <x v="3"/>
    <x v="5"/>
    <s v="0091"/>
    <s v="000"/>
    <s v="0000"/>
    <s v="000"/>
    <s v="00"/>
    <n v="599.92999999999995"/>
    <n v="599.92999999999995"/>
    <n v="0"/>
    <n v="0"/>
  </r>
  <r>
    <x v="4"/>
    <x v="0"/>
    <s v="0091"/>
    <s v="000"/>
    <s v="0000"/>
    <s v="000"/>
    <s v="00"/>
    <n v="245393"/>
    <n v="224224.73"/>
    <n v="20384.060000000001"/>
    <n v="784.21"/>
  </r>
  <r>
    <x v="4"/>
    <x v="0"/>
    <s v="0091"/>
    <s v="000"/>
    <s v="0000"/>
    <s v="000"/>
    <s v="00"/>
    <n v="25931"/>
    <n v="22940.16"/>
    <n v="894.6"/>
    <n v="2096.2399999999998"/>
  </r>
  <r>
    <x v="4"/>
    <x v="1"/>
    <s v="0091"/>
    <s v="000"/>
    <s v="0000"/>
    <s v="000"/>
    <s v="00"/>
    <n v="113381.05"/>
    <n v="109403.5"/>
    <n v="5161.53"/>
    <n v="-1183.98"/>
  </r>
  <r>
    <x v="4"/>
    <x v="2"/>
    <s v="0091"/>
    <s v="000"/>
    <s v="0000"/>
    <s v="000"/>
    <s v="00"/>
    <n v="300"/>
    <n v="300"/>
    <n v="0"/>
    <n v="0"/>
  </r>
  <r>
    <x v="4"/>
    <x v="2"/>
    <s v="0091"/>
    <s v="000"/>
    <s v="0000"/>
    <s v="000"/>
    <s v="00"/>
    <n v="453"/>
    <n v="427.48"/>
    <n v="0"/>
    <n v="25.52"/>
  </r>
  <r>
    <x v="4"/>
    <x v="2"/>
    <s v="0091"/>
    <s v="000"/>
    <s v="0000"/>
    <s v="000"/>
    <s v="00"/>
    <n v="2969.25"/>
    <n v="2969.25"/>
    <n v="0"/>
    <n v="0"/>
  </r>
  <r>
    <x v="4"/>
    <x v="3"/>
    <s v="0091"/>
    <s v="000"/>
    <s v="0000"/>
    <s v="000"/>
    <s v="00"/>
    <n v="1733.07"/>
    <n v="1279.24"/>
    <n v="101.97"/>
    <n v="351.86"/>
  </r>
  <r>
    <x v="4"/>
    <x v="3"/>
    <s v="0091"/>
    <s v="000"/>
    <s v="0000"/>
    <s v="000"/>
    <s v="00"/>
    <n v="59.94"/>
    <n v="59.94"/>
    <n v="0"/>
    <n v="0"/>
  </r>
  <r>
    <x v="4"/>
    <x v="4"/>
    <s v="0091"/>
    <s v="000"/>
    <s v="0000"/>
    <s v="000"/>
    <s v="00"/>
    <n v="212.94"/>
    <n v="212.94"/>
    <n v="0"/>
    <n v="0"/>
  </r>
  <r>
    <x v="4"/>
    <x v="5"/>
    <s v="0091"/>
    <s v="000"/>
    <s v="0000"/>
    <s v="000"/>
    <s v="00"/>
    <n v="1410"/>
    <n v="1410"/>
    <n v="0"/>
    <n v="0"/>
  </r>
  <r>
    <x v="5"/>
    <x v="0"/>
    <s v="0091"/>
    <s v="000"/>
    <s v="0000"/>
    <s v="000"/>
    <s v="00"/>
    <n v="153500.57999999999"/>
    <n v="136339.65"/>
    <n v="17580.96"/>
    <n v="-420.03"/>
  </r>
  <r>
    <x v="5"/>
    <x v="1"/>
    <s v="0091"/>
    <s v="000"/>
    <s v="0000"/>
    <s v="000"/>
    <s v="00"/>
    <n v="66922"/>
    <n v="63515.74"/>
    <n v="4320.05"/>
    <n v="-913.79"/>
  </r>
  <r>
    <x v="5"/>
    <x v="2"/>
    <s v="0091"/>
    <s v="000"/>
    <s v="0000"/>
    <s v="000"/>
    <s v="00"/>
    <n v="4378.32"/>
    <n v="4269.8"/>
    <n v="1094.58"/>
    <n v="-986.06"/>
  </r>
  <r>
    <x v="5"/>
    <x v="2"/>
    <s v="0091"/>
    <s v="000"/>
    <s v="0000"/>
    <s v="000"/>
    <s v="00"/>
    <n v="25960.79"/>
    <n v="25960.79"/>
    <n v="0"/>
    <n v="0"/>
  </r>
  <r>
    <x v="5"/>
    <x v="2"/>
    <s v="0091"/>
    <s v="000"/>
    <s v="0000"/>
    <s v="000"/>
    <s v="00"/>
    <n v="2934.83"/>
    <n v="2934.83"/>
    <n v="0"/>
    <n v="0"/>
  </r>
  <r>
    <x v="5"/>
    <x v="2"/>
    <s v="0091"/>
    <s v="000"/>
    <s v="0000"/>
    <s v="000"/>
    <s v="00"/>
    <n v="2378.41"/>
    <n v="1064"/>
    <n v="24"/>
    <n v="1290.4100000000001"/>
  </r>
  <r>
    <x v="5"/>
    <x v="6"/>
    <s v="0091"/>
    <s v="000"/>
    <s v="0000"/>
    <s v="000"/>
    <s v="00"/>
    <n v="61887"/>
    <n v="55417.25"/>
    <n v="0"/>
    <n v="6469.75"/>
  </r>
  <r>
    <x v="5"/>
    <x v="6"/>
    <s v="0091"/>
    <s v="000"/>
    <s v="0000"/>
    <s v="000"/>
    <s v="00"/>
    <n v="6505.65"/>
    <n v="6505.65"/>
    <n v="0"/>
    <n v="0"/>
  </r>
  <r>
    <x v="5"/>
    <x v="6"/>
    <s v="0091"/>
    <s v="000"/>
    <s v="0000"/>
    <s v="000"/>
    <s v="00"/>
    <n v="43.46"/>
    <n v="43.46"/>
    <n v="0"/>
    <n v="0"/>
  </r>
  <r>
    <x v="5"/>
    <x v="3"/>
    <s v="0091"/>
    <s v="000"/>
    <s v="0000"/>
    <s v="000"/>
    <s v="00"/>
    <n v="15209.83"/>
    <n v="14018.19"/>
    <n v="0"/>
    <n v="1191.6400000000001"/>
  </r>
  <r>
    <x v="5"/>
    <x v="4"/>
    <s v="0091"/>
    <s v="000"/>
    <s v="0000"/>
    <s v="000"/>
    <s v="00"/>
    <n v="6783.87"/>
    <n v="5644.82"/>
    <n v="0"/>
    <n v="1139.05"/>
  </r>
  <r>
    <x v="6"/>
    <x v="0"/>
    <s v="0091"/>
    <s v="000"/>
    <s v="0000"/>
    <s v="000"/>
    <s v="00"/>
    <n v="54505"/>
    <n v="49644.88"/>
    <n v="4728.08"/>
    <n v="132.04"/>
  </r>
  <r>
    <x v="6"/>
    <x v="1"/>
    <s v="0091"/>
    <s v="000"/>
    <s v="0000"/>
    <s v="000"/>
    <s v="00"/>
    <n v="20635"/>
    <n v="20091.59"/>
    <n v="982.28"/>
    <n v="-438.87"/>
  </r>
  <r>
    <x v="6"/>
    <x v="2"/>
    <s v="0091"/>
    <s v="000"/>
    <s v="0000"/>
    <s v="000"/>
    <s v="00"/>
    <n v="1081.43"/>
    <n v="1081.43"/>
    <n v="0"/>
    <n v="0"/>
  </r>
  <r>
    <x v="6"/>
    <x v="3"/>
    <s v="0091"/>
    <s v="000"/>
    <s v="0000"/>
    <s v="000"/>
    <s v="00"/>
    <n v="579.52"/>
    <n v="32.47"/>
    <n v="0"/>
    <n v="547.04999999999995"/>
  </r>
  <r>
    <x v="6"/>
    <x v="3"/>
    <s v="0091"/>
    <s v="000"/>
    <s v="0000"/>
    <s v="000"/>
    <s v="00"/>
    <n v="24.99"/>
    <n v="24.99"/>
    <n v="0"/>
    <n v="0"/>
  </r>
  <r>
    <x v="6"/>
    <x v="4"/>
    <s v="0091"/>
    <s v="000"/>
    <s v="0000"/>
    <s v="000"/>
    <s v="00"/>
    <n v="128.19"/>
    <n v="128.19"/>
    <n v="0"/>
    <n v="0"/>
  </r>
  <r>
    <x v="6"/>
    <x v="4"/>
    <s v="0091"/>
    <s v="000"/>
    <s v="0000"/>
    <s v="000"/>
    <s v="00"/>
    <n v="329"/>
    <n v="329"/>
    <n v="0"/>
    <n v="0"/>
  </r>
  <r>
    <x v="0"/>
    <x v="3"/>
    <s v="0091"/>
    <s v="102"/>
    <s v="0000"/>
    <s v="000"/>
    <s v="00"/>
    <n v="312.07"/>
    <n v="312.07"/>
    <n v="0"/>
    <n v="0"/>
  </r>
  <r>
    <x v="0"/>
    <x v="5"/>
    <s v="0091"/>
    <s v="102"/>
    <s v="0000"/>
    <s v="000"/>
    <s v="00"/>
    <n v="285.68"/>
    <n v="285.68"/>
    <n v="0"/>
    <n v="0"/>
  </r>
  <r>
    <x v="0"/>
    <x v="0"/>
    <s v="0091"/>
    <s v="199"/>
    <s v="0000"/>
    <s v="000"/>
    <s v="00"/>
    <n v="694.95"/>
    <n v="694.95"/>
    <n v="0"/>
    <n v="0"/>
  </r>
  <r>
    <x v="0"/>
    <x v="1"/>
    <s v="0091"/>
    <s v="199"/>
    <s v="0000"/>
    <s v="000"/>
    <s v="00"/>
    <n v="173.13"/>
    <n v="173.13"/>
    <n v="0"/>
    <n v="0"/>
  </r>
  <r>
    <x v="0"/>
    <x v="2"/>
    <s v="0091"/>
    <s v="199"/>
    <s v="0000"/>
    <s v="000"/>
    <s v="00"/>
    <n v="128.19999999999999"/>
    <n v="128.19999999999999"/>
    <n v="0"/>
    <n v="0"/>
  </r>
  <r>
    <x v="0"/>
    <x v="3"/>
    <s v="0091"/>
    <s v="199"/>
    <s v="0000"/>
    <s v="000"/>
    <s v="00"/>
    <n v="2275.54"/>
    <n v="2273.2800000000002"/>
    <n v="0"/>
    <n v="2.2599999999999998"/>
  </r>
  <r>
    <x v="0"/>
    <x v="4"/>
    <s v="0091"/>
    <s v="199"/>
    <s v="0000"/>
    <s v="000"/>
    <s v="00"/>
    <n v="1200"/>
    <n v="1200"/>
    <n v="0"/>
    <n v="0"/>
  </r>
  <r>
    <x v="0"/>
    <x v="4"/>
    <s v="0091"/>
    <s v="199"/>
    <s v="0000"/>
    <s v="000"/>
    <s v="00"/>
    <n v="10200"/>
    <n v="10200"/>
    <n v="0"/>
    <n v="0"/>
  </r>
  <r>
    <x v="3"/>
    <x v="3"/>
    <s v="0091"/>
    <s v="199"/>
    <s v="0000"/>
    <s v="000"/>
    <s v="00"/>
    <n v="0"/>
    <n v="233.52"/>
    <n v="0"/>
    <n v="-233.52"/>
  </r>
  <r>
    <x v="3"/>
    <x v="4"/>
    <s v="0091"/>
    <s v="199"/>
    <s v="0000"/>
    <s v="000"/>
    <s v="00"/>
    <n v="0"/>
    <n v="2180.92"/>
    <n v="0"/>
    <n v="-2180.92"/>
  </r>
  <r>
    <x v="14"/>
    <x v="5"/>
    <s v="0091"/>
    <s v="199"/>
    <s v="0000"/>
    <s v="000"/>
    <s v="00"/>
    <n v="8.64"/>
    <n v="0"/>
    <n v="0"/>
    <n v="8.64"/>
  </r>
  <r>
    <x v="5"/>
    <x v="0"/>
    <s v="0091"/>
    <s v="199"/>
    <s v="0000"/>
    <s v="000"/>
    <s v="00"/>
    <n v="5429.93"/>
    <n v="5701.11"/>
    <n v="0"/>
    <n v="-271.18"/>
  </r>
  <r>
    <x v="5"/>
    <x v="1"/>
    <s v="0091"/>
    <s v="199"/>
    <s v="0000"/>
    <s v="000"/>
    <s v="00"/>
    <n v="1365.21"/>
    <n v="1431.06"/>
    <n v="0"/>
    <n v="-65.849999999999994"/>
  </r>
  <r>
    <x v="5"/>
    <x v="5"/>
    <s v="0091"/>
    <s v="199"/>
    <s v="0000"/>
    <s v="000"/>
    <s v="00"/>
    <n v="3914.69"/>
    <n v="3905.06"/>
    <n v="0"/>
    <n v="9.6300000000000008"/>
  </r>
  <r>
    <x v="6"/>
    <x v="3"/>
    <s v="0091"/>
    <s v="199"/>
    <s v="0000"/>
    <s v="000"/>
    <s v="00"/>
    <n v="86727.64"/>
    <n v="330"/>
    <n v="0"/>
    <n v="86397.64"/>
  </r>
  <r>
    <x v="6"/>
    <x v="4"/>
    <s v="0091"/>
    <s v="199"/>
    <s v="0000"/>
    <s v="000"/>
    <s v="00"/>
    <n v="18035.89"/>
    <n v="6435.89"/>
    <n v="0"/>
    <n v="11600"/>
  </r>
  <r>
    <x v="8"/>
    <x v="4"/>
    <s v="0091"/>
    <s v="199"/>
    <s v="0000"/>
    <s v="000"/>
    <s v="00"/>
    <n v="4740"/>
    <n v="0"/>
    <n v="4740"/>
    <n v="0"/>
  </r>
  <r>
    <x v="0"/>
    <x v="0"/>
    <s v="0091"/>
    <s v="501"/>
    <s v="0000"/>
    <s v="000"/>
    <s v="00"/>
    <n v="2000"/>
    <n v="10030"/>
    <n v="0"/>
    <n v="-8030"/>
  </r>
  <r>
    <x v="0"/>
    <x v="1"/>
    <s v="0091"/>
    <s v="501"/>
    <s v="0000"/>
    <s v="000"/>
    <s v="00"/>
    <n v="505.23"/>
    <n v="2243.2199999999998"/>
    <n v="0"/>
    <n v="-1737.99"/>
  </r>
  <r>
    <x v="2"/>
    <x v="0"/>
    <s v="0091"/>
    <s v="523"/>
    <s v="0000"/>
    <s v="000"/>
    <s v="00"/>
    <n v="39775"/>
    <n v="33145.839999999997"/>
    <n v="6629.16"/>
    <n v="0"/>
  </r>
  <r>
    <x v="2"/>
    <x v="1"/>
    <s v="0091"/>
    <s v="523"/>
    <s v="0000"/>
    <s v="000"/>
    <s v="00"/>
    <n v="22570.69"/>
    <n v="21124.95"/>
    <n v="1375.96"/>
    <n v="69.78"/>
  </r>
  <r>
    <x v="0"/>
    <x v="0"/>
    <s v="0091"/>
    <s v="801"/>
    <s v="0000"/>
    <s v="000"/>
    <s v="00"/>
    <n v="61577.61"/>
    <n v="37753.82"/>
    <n v="1134"/>
    <n v="22689.79"/>
  </r>
  <r>
    <x v="0"/>
    <x v="1"/>
    <s v="0091"/>
    <s v="801"/>
    <s v="0000"/>
    <s v="000"/>
    <s v="00"/>
    <n v="11039"/>
    <n v="8531.98"/>
    <n v="233.36"/>
    <n v="2273.66"/>
  </r>
  <r>
    <x v="1"/>
    <x v="0"/>
    <s v="0091"/>
    <s v="801"/>
    <s v="0000"/>
    <s v="000"/>
    <s v="00"/>
    <n v="16239"/>
    <n v="13623.06"/>
    <n v="606.05999999999995"/>
    <n v="2009.88"/>
  </r>
  <r>
    <x v="1"/>
    <x v="1"/>
    <s v="0091"/>
    <s v="801"/>
    <s v="0000"/>
    <s v="000"/>
    <s v="00"/>
    <n v="8442.73"/>
    <n v="8287.1200000000008"/>
    <n v="126.17"/>
    <n v="29.44"/>
  </r>
  <r>
    <x v="1"/>
    <x v="5"/>
    <s v="0091"/>
    <s v="801"/>
    <s v="0000"/>
    <s v="000"/>
    <s v="00"/>
    <n v="1414.19"/>
    <n v="1414.19"/>
    <n v="0"/>
    <n v="0"/>
  </r>
  <r>
    <x v="2"/>
    <x v="0"/>
    <s v="0091"/>
    <s v="801"/>
    <s v="0000"/>
    <s v="000"/>
    <s v="00"/>
    <n v="741.95"/>
    <n v="0"/>
    <n v="0"/>
    <n v="741.95"/>
  </r>
  <r>
    <x v="9"/>
    <x v="0"/>
    <s v="0091"/>
    <s v="801"/>
    <s v="0000"/>
    <s v="000"/>
    <s v="00"/>
    <n v="57270.99"/>
    <n v="48575.83"/>
    <n v="9545.16"/>
    <n v="-850"/>
  </r>
  <r>
    <x v="9"/>
    <x v="1"/>
    <s v="0091"/>
    <s v="801"/>
    <s v="0000"/>
    <s v="000"/>
    <s v="00"/>
    <n v="26364.53"/>
    <n v="24593.18"/>
    <n v="1981.2"/>
    <n v="-209.85"/>
  </r>
  <r>
    <x v="9"/>
    <x v="0"/>
    <s v="0091"/>
    <s v="804"/>
    <s v="0000"/>
    <s v="000"/>
    <s v="00"/>
    <n v="82609"/>
    <n v="69690.84"/>
    <n v="13768.16"/>
    <n v="-850"/>
  </r>
  <r>
    <x v="9"/>
    <x v="1"/>
    <s v="0091"/>
    <s v="804"/>
    <s v="0000"/>
    <s v="000"/>
    <s v="00"/>
    <n v="33556.9"/>
    <n v="29980.400000000001"/>
    <n v="3957.84"/>
    <n v="-381.34"/>
  </r>
  <r>
    <x v="0"/>
    <x v="0"/>
    <s v="0161"/>
    <s v="000"/>
    <s v="0000"/>
    <s v="000"/>
    <s v="00"/>
    <n v="1831613.58"/>
    <n v="1534431.06"/>
    <n v="303616.76"/>
    <n v="-6434.24"/>
  </r>
  <r>
    <x v="0"/>
    <x v="0"/>
    <s v="0161"/>
    <s v="000"/>
    <s v="0000"/>
    <s v="000"/>
    <s v="00"/>
    <n v="33721.800000000003"/>
    <n v="32517.45"/>
    <n v="1204.3499999999999"/>
    <n v="0"/>
  </r>
  <r>
    <x v="0"/>
    <x v="1"/>
    <s v="0161"/>
    <s v="000"/>
    <s v="0000"/>
    <s v="000"/>
    <s v="00"/>
    <n v="751309"/>
    <n v="707693.77"/>
    <n v="66134.789999999994"/>
    <n v="-22519.56"/>
  </r>
  <r>
    <x v="0"/>
    <x v="2"/>
    <s v="0161"/>
    <s v="000"/>
    <s v="0000"/>
    <s v="000"/>
    <s v="00"/>
    <n v="9751.48"/>
    <n v="6767.11"/>
    <n v="1589.37"/>
    <n v="1395"/>
  </r>
  <r>
    <x v="0"/>
    <x v="2"/>
    <s v="0161"/>
    <s v="000"/>
    <s v="0000"/>
    <s v="000"/>
    <s v="00"/>
    <n v="512"/>
    <n v="511.72"/>
    <n v="0"/>
    <n v="0.28000000000000003"/>
  </r>
  <r>
    <x v="0"/>
    <x v="3"/>
    <s v="0161"/>
    <s v="000"/>
    <s v="0000"/>
    <s v="000"/>
    <s v="00"/>
    <n v="11243.21"/>
    <n v="11182.2"/>
    <n v="60.28"/>
    <n v="0.73"/>
  </r>
  <r>
    <x v="0"/>
    <x v="3"/>
    <s v="0161"/>
    <s v="000"/>
    <s v="0000"/>
    <s v="000"/>
    <s v="00"/>
    <n v="40685.22"/>
    <n v="40250.550000000003"/>
    <n v="434.67"/>
    <n v="0"/>
  </r>
  <r>
    <x v="0"/>
    <x v="4"/>
    <s v="0161"/>
    <s v="000"/>
    <s v="0000"/>
    <s v="000"/>
    <s v="00"/>
    <n v="638"/>
    <n v="637.75"/>
    <n v="0"/>
    <n v="0.25"/>
  </r>
  <r>
    <x v="0"/>
    <x v="4"/>
    <s v="0161"/>
    <s v="000"/>
    <s v="0000"/>
    <s v="000"/>
    <s v="00"/>
    <n v="2100"/>
    <n v="1914.34"/>
    <n v="0"/>
    <n v="185.66"/>
  </r>
  <r>
    <x v="0"/>
    <x v="5"/>
    <s v="0161"/>
    <s v="000"/>
    <s v="0000"/>
    <s v="000"/>
    <s v="00"/>
    <n v="199"/>
    <n v="199"/>
    <n v="0"/>
    <n v="0"/>
  </r>
  <r>
    <x v="0"/>
    <x v="5"/>
    <s v="0161"/>
    <s v="000"/>
    <s v="0000"/>
    <s v="000"/>
    <s v="00"/>
    <n v="31769"/>
    <n v="37772.449999999997"/>
    <n v="0"/>
    <n v="-6003.45"/>
  </r>
  <r>
    <x v="1"/>
    <x v="0"/>
    <s v="0161"/>
    <s v="000"/>
    <s v="0000"/>
    <s v="000"/>
    <s v="00"/>
    <n v="241119"/>
    <n v="212191.32"/>
    <n v="29642.68"/>
    <n v="-715"/>
  </r>
  <r>
    <x v="1"/>
    <x v="0"/>
    <s v="0161"/>
    <s v="000"/>
    <s v="0000"/>
    <s v="000"/>
    <s v="00"/>
    <n v="82288"/>
    <n v="70390.759999999995"/>
    <n v="2662.79"/>
    <n v="9234.4500000000007"/>
  </r>
  <r>
    <x v="1"/>
    <x v="1"/>
    <s v="0161"/>
    <s v="000"/>
    <s v="0000"/>
    <s v="000"/>
    <s v="00"/>
    <n v="121336"/>
    <n v="115714.33"/>
    <n v="6707.31"/>
    <n v="-1085.6400000000001"/>
  </r>
  <r>
    <x v="1"/>
    <x v="5"/>
    <s v="0161"/>
    <s v="000"/>
    <s v="0000"/>
    <s v="000"/>
    <s v="00"/>
    <n v="13472.34"/>
    <n v="18702.82"/>
    <n v="0"/>
    <n v="-5230.4799999999996"/>
  </r>
  <r>
    <x v="2"/>
    <x v="0"/>
    <s v="0161"/>
    <s v="000"/>
    <s v="0000"/>
    <s v="000"/>
    <s v="00"/>
    <n v="53656"/>
    <n v="44480.73"/>
    <n v="8343.32"/>
    <n v="831.95"/>
  </r>
  <r>
    <x v="2"/>
    <x v="0"/>
    <s v="0161"/>
    <s v="000"/>
    <s v="0000"/>
    <s v="000"/>
    <s v="00"/>
    <n v="46971.01"/>
    <n v="42114.14"/>
    <n v="5356.88"/>
    <n v="-500.01"/>
  </r>
  <r>
    <x v="2"/>
    <x v="1"/>
    <s v="0161"/>
    <s v="000"/>
    <s v="0000"/>
    <s v="000"/>
    <s v="00"/>
    <n v="42917.56"/>
    <n v="40646.980000000003"/>
    <n v="2842.01"/>
    <n v="-571.42999999999995"/>
  </r>
  <r>
    <x v="2"/>
    <x v="3"/>
    <s v="0161"/>
    <s v="000"/>
    <s v="0000"/>
    <s v="000"/>
    <s v="00"/>
    <n v="890"/>
    <n v="787.55"/>
    <n v="98.59"/>
    <n v="3.86"/>
  </r>
  <r>
    <x v="3"/>
    <x v="0"/>
    <s v="0161"/>
    <s v="000"/>
    <s v="0000"/>
    <s v="000"/>
    <s v="00"/>
    <n v="59599.46"/>
    <n v="49747.31"/>
    <n v="9933.24"/>
    <n v="-81.09"/>
  </r>
  <r>
    <x v="3"/>
    <x v="0"/>
    <s v="0161"/>
    <s v="000"/>
    <s v="0000"/>
    <s v="000"/>
    <s v="00"/>
    <n v="33732.22"/>
    <n v="32527.87"/>
    <n v="1204.3499999999999"/>
    <n v="0"/>
  </r>
  <r>
    <x v="3"/>
    <x v="1"/>
    <s v="0161"/>
    <s v="000"/>
    <s v="0000"/>
    <s v="000"/>
    <s v="00"/>
    <n v="35434"/>
    <n v="33249"/>
    <n v="2312.4699999999998"/>
    <n v="-127.47"/>
  </r>
  <r>
    <x v="3"/>
    <x v="2"/>
    <s v="0161"/>
    <s v="000"/>
    <s v="0000"/>
    <s v="000"/>
    <s v="00"/>
    <n v="212.54"/>
    <n v="212.54"/>
    <n v="0"/>
    <n v="0"/>
  </r>
  <r>
    <x v="3"/>
    <x v="3"/>
    <s v="0161"/>
    <s v="000"/>
    <s v="0000"/>
    <s v="000"/>
    <s v="00"/>
    <n v="169.54"/>
    <n v="268.97000000000003"/>
    <n v="0"/>
    <n v="-99.43"/>
  </r>
  <r>
    <x v="3"/>
    <x v="4"/>
    <s v="0161"/>
    <s v="000"/>
    <s v="0000"/>
    <s v="000"/>
    <s v="00"/>
    <n v="3000"/>
    <n v="2357.6999999999998"/>
    <n v="0"/>
    <n v="642.29999999999995"/>
  </r>
  <r>
    <x v="3"/>
    <x v="5"/>
    <s v="0161"/>
    <s v="000"/>
    <s v="0000"/>
    <s v="000"/>
    <s v="00"/>
    <n v="885.61"/>
    <n v="1171.29"/>
    <n v="0"/>
    <n v="-285.68"/>
  </r>
  <r>
    <x v="4"/>
    <x v="0"/>
    <s v="0161"/>
    <s v="000"/>
    <s v="0000"/>
    <s v="000"/>
    <s v="00"/>
    <n v="246393"/>
    <n v="225665.19"/>
    <n v="20515.02"/>
    <n v="212.79"/>
  </r>
  <r>
    <x v="4"/>
    <x v="0"/>
    <s v="0161"/>
    <s v="000"/>
    <s v="0000"/>
    <s v="000"/>
    <s v="00"/>
    <n v="16152"/>
    <n v="14790"/>
    <n v="551.25"/>
    <n v="810.75"/>
  </r>
  <r>
    <x v="4"/>
    <x v="1"/>
    <s v="0161"/>
    <s v="000"/>
    <s v="0000"/>
    <s v="000"/>
    <s v="00"/>
    <n v="103465.93"/>
    <n v="99855.66"/>
    <n v="5111.8999999999996"/>
    <n v="-1501.63"/>
  </r>
  <r>
    <x v="4"/>
    <x v="2"/>
    <s v="0161"/>
    <s v="000"/>
    <s v="0000"/>
    <s v="000"/>
    <s v="00"/>
    <n v="140"/>
    <n v="0"/>
    <n v="0"/>
    <n v="140"/>
  </r>
  <r>
    <x v="4"/>
    <x v="2"/>
    <s v="0161"/>
    <s v="000"/>
    <s v="0000"/>
    <s v="000"/>
    <s v="00"/>
    <n v="712"/>
    <n v="0"/>
    <n v="0"/>
    <n v="712"/>
  </r>
  <r>
    <x v="4"/>
    <x v="2"/>
    <s v="0161"/>
    <s v="000"/>
    <s v="0000"/>
    <s v="000"/>
    <s v="00"/>
    <n v="3722.12"/>
    <n v="3471.8"/>
    <n v="250.32"/>
    <n v="0"/>
  </r>
  <r>
    <x v="4"/>
    <x v="2"/>
    <s v="0161"/>
    <s v="000"/>
    <s v="0000"/>
    <s v="000"/>
    <s v="00"/>
    <n v="73.41"/>
    <n v="0"/>
    <n v="0"/>
    <n v="73.41"/>
  </r>
  <r>
    <x v="4"/>
    <x v="2"/>
    <s v="0161"/>
    <s v="000"/>
    <s v="0000"/>
    <s v="000"/>
    <s v="00"/>
    <n v="1568"/>
    <n v="768.28"/>
    <n v="0"/>
    <n v="799.72"/>
  </r>
  <r>
    <x v="4"/>
    <x v="2"/>
    <s v="0161"/>
    <s v="000"/>
    <s v="0000"/>
    <s v="000"/>
    <s v="00"/>
    <n v="210"/>
    <n v="210"/>
    <n v="0"/>
    <n v="0"/>
  </r>
  <r>
    <x v="4"/>
    <x v="3"/>
    <s v="0161"/>
    <s v="000"/>
    <s v="0000"/>
    <s v="000"/>
    <s v="00"/>
    <n v="2822"/>
    <n v="2075.25"/>
    <n v="230.46"/>
    <n v="516.29"/>
  </r>
  <r>
    <x v="4"/>
    <x v="3"/>
    <s v="0161"/>
    <s v="000"/>
    <s v="0000"/>
    <s v="000"/>
    <s v="00"/>
    <n v="34.99"/>
    <n v="34.99"/>
    <n v="0"/>
    <n v="0"/>
  </r>
  <r>
    <x v="4"/>
    <x v="5"/>
    <s v="0161"/>
    <s v="000"/>
    <s v="0000"/>
    <s v="000"/>
    <s v="00"/>
    <n v="1400"/>
    <n v="1400"/>
    <n v="0"/>
    <n v="0"/>
  </r>
  <r>
    <x v="5"/>
    <x v="0"/>
    <s v="0161"/>
    <s v="000"/>
    <s v="0000"/>
    <s v="000"/>
    <s v="00"/>
    <n v="161333"/>
    <n v="142770.79999999999"/>
    <n v="18759.52"/>
    <n v="-197.32"/>
  </r>
  <r>
    <x v="5"/>
    <x v="1"/>
    <s v="0161"/>
    <s v="000"/>
    <s v="0000"/>
    <s v="000"/>
    <s v="00"/>
    <n v="69161"/>
    <n v="64689.2"/>
    <n v="5182.66"/>
    <n v="-710.86"/>
  </r>
  <r>
    <x v="5"/>
    <x v="2"/>
    <s v="0161"/>
    <s v="000"/>
    <s v="0000"/>
    <s v="000"/>
    <s v="00"/>
    <n v="6154.35"/>
    <n v="4070.52"/>
    <n v="2083.83"/>
    <n v="0"/>
  </r>
  <r>
    <x v="5"/>
    <x v="2"/>
    <s v="0161"/>
    <s v="000"/>
    <s v="0000"/>
    <s v="000"/>
    <s v="00"/>
    <n v="37264"/>
    <n v="29817.84"/>
    <n v="0"/>
    <n v="7446.16"/>
  </r>
  <r>
    <x v="5"/>
    <x v="2"/>
    <s v="0161"/>
    <s v="000"/>
    <s v="0000"/>
    <s v="000"/>
    <s v="00"/>
    <n v="425.09"/>
    <n v="0"/>
    <n v="0"/>
    <n v="425.09"/>
  </r>
  <r>
    <x v="5"/>
    <x v="2"/>
    <s v="0161"/>
    <s v="000"/>
    <s v="0000"/>
    <s v="000"/>
    <s v="00"/>
    <n v="2346"/>
    <n v="2298"/>
    <n v="48"/>
    <n v="0"/>
  </r>
  <r>
    <x v="5"/>
    <x v="6"/>
    <s v="0161"/>
    <s v="000"/>
    <s v="0000"/>
    <s v="000"/>
    <s v="00"/>
    <n v="80454"/>
    <n v="65062.87"/>
    <n v="0"/>
    <n v="15391.13"/>
  </r>
  <r>
    <x v="5"/>
    <x v="6"/>
    <s v="0161"/>
    <s v="000"/>
    <s v="0000"/>
    <s v="000"/>
    <s v="00"/>
    <n v="616.72"/>
    <n v="396.39"/>
    <n v="0"/>
    <n v="220.33"/>
  </r>
  <r>
    <x v="5"/>
    <x v="3"/>
    <s v="0161"/>
    <s v="000"/>
    <s v="0000"/>
    <s v="000"/>
    <s v="00"/>
    <n v="23303.21"/>
    <n v="21203.88"/>
    <n v="0"/>
    <n v="2099.33"/>
  </r>
  <r>
    <x v="5"/>
    <x v="4"/>
    <s v="0161"/>
    <s v="000"/>
    <s v="0000"/>
    <s v="000"/>
    <s v="00"/>
    <n v="3741.6"/>
    <n v="3003.91"/>
    <n v="0"/>
    <n v="737.69"/>
  </r>
  <r>
    <x v="6"/>
    <x v="0"/>
    <s v="0161"/>
    <s v="000"/>
    <s v="0000"/>
    <s v="000"/>
    <s v="00"/>
    <n v="64307.040000000001"/>
    <n v="58948.12"/>
    <n v="5358.92"/>
    <n v="0"/>
  </r>
  <r>
    <x v="6"/>
    <x v="1"/>
    <s v="0161"/>
    <s v="000"/>
    <s v="0000"/>
    <s v="000"/>
    <s v="00"/>
    <n v="33067.550000000003"/>
    <n v="31786.240000000002"/>
    <n v="1534.4"/>
    <n v="-253.09"/>
  </r>
  <r>
    <x v="6"/>
    <x v="3"/>
    <s v="0161"/>
    <s v="000"/>
    <s v="0000"/>
    <s v="000"/>
    <s v="00"/>
    <n v="8569"/>
    <n v="0"/>
    <n v="0"/>
    <n v="8569"/>
  </r>
  <r>
    <x v="0"/>
    <x v="2"/>
    <s v="0161"/>
    <s v="102"/>
    <s v="0000"/>
    <s v="000"/>
    <s v="00"/>
    <n v="890.77"/>
    <n v="318"/>
    <n v="0"/>
    <n v="572.77"/>
  </r>
  <r>
    <x v="1"/>
    <x v="5"/>
    <s v="0161"/>
    <s v="102"/>
    <s v="0000"/>
    <s v="000"/>
    <s v="00"/>
    <n v="142.84"/>
    <n v="142.84"/>
    <n v="0"/>
    <n v="0"/>
  </r>
  <r>
    <x v="3"/>
    <x v="2"/>
    <s v="0161"/>
    <s v="102"/>
    <s v="0000"/>
    <s v="000"/>
    <s v="00"/>
    <n v="5993.55"/>
    <n v="2046.1"/>
    <n v="245.6"/>
    <n v="3701.85"/>
  </r>
  <r>
    <x v="9"/>
    <x v="2"/>
    <s v="0161"/>
    <s v="102"/>
    <s v="0000"/>
    <s v="000"/>
    <s v="00"/>
    <n v="299"/>
    <n v="299"/>
    <n v="0"/>
    <n v="0"/>
  </r>
  <r>
    <x v="9"/>
    <x v="2"/>
    <s v="0161"/>
    <s v="102"/>
    <s v="0000"/>
    <s v="000"/>
    <s v="00"/>
    <n v="240"/>
    <n v="0"/>
    <n v="0"/>
    <n v="240"/>
  </r>
  <r>
    <x v="0"/>
    <x v="2"/>
    <s v="0161"/>
    <s v="199"/>
    <s v="0000"/>
    <s v="000"/>
    <s v="00"/>
    <n v="19436"/>
    <n v="15884.99"/>
    <n v="0"/>
    <n v="3551.01"/>
  </r>
  <r>
    <x v="0"/>
    <x v="2"/>
    <s v="0161"/>
    <s v="199"/>
    <s v="0000"/>
    <s v="000"/>
    <s v="00"/>
    <n v="6350"/>
    <n v="4040.38"/>
    <n v="0"/>
    <n v="2309.62"/>
  </r>
  <r>
    <x v="0"/>
    <x v="3"/>
    <s v="0161"/>
    <s v="199"/>
    <s v="0000"/>
    <s v="000"/>
    <s v="00"/>
    <n v="87340.27"/>
    <n v="7719.26"/>
    <n v="1631.9"/>
    <n v="77989.11"/>
  </r>
  <r>
    <x v="0"/>
    <x v="3"/>
    <s v="0161"/>
    <s v="199"/>
    <s v="0000"/>
    <s v="000"/>
    <s v="00"/>
    <n v="104.78"/>
    <n v="48.11"/>
    <n v="0"/>
    <n v="56.67"/>
  </r>
  <r>
    <x v="0"/>
    <x v="4"/>
    <s v="0161"/>
    <s v="199"/>
    <s v="0000"/>
    <s v="000"/>
    <s v="00"/>
    <n v="350"/>
    <n v="71.98"/>
    <n v="0"/>
    <n v="278.02"/>
  </r>
  <r>
    <x v="0"/>
    <x v="4"/>
    <s v="0161"/>
    <s v="199"/>
    <s v="0000"/>
    <s v="000"/>
    <s v="00"/>
    <n v="1983.38"/>
    <n v="0"/>
    <n v="0"/>
    <n v="1983.38"/>
  </r>
  <r>
    <x v="0"/>
    <x v="5"/>
    <s v="0161"/>
    <s v="199"/>
    <s v="0000"/>
    <s v="000"/>
    <s v="00"/>
    <n v="5999.28"/>
    <n v="5999.28"/>
    <n v="0"/>
    <n v="0"/>
  </r>
  <r>
    <x v="1"/>
    <x v="0"/>
    <s v="0161"/>
    <s v="199"/>
    <s v="0000"/>
    <s v="000"/>
    <s v="00"/>
    <n v="385.89"/>
    <n v="385.89"/>
    <n v="0"/>
    <n v="0"/>
  </r>
  <r>
    <x v="1"/>
    <x v="1"/>
    <s v="0161"/>
    <s v="199"/>
    <s v="0000"/>
    <s v="000"/>
    <s v="00"/>
    <n v="10.6"/>
    <n v="9.5299999999999994"/>
    <n v="0"/>
    <n v="1.07"/>
  </r>
  <r>
    <x v="1"/>
    <x v="5"/>
    <s v="0161"/>
    <s v="199"/>
    <s v="0000"/>
    <s v="000"/>
    <s v="00"/>
    <n v="857.04"/>
    <n v="857.04"/>
    <n v="0"/>
    <n v="0"/>
  </r>
  <r>
    <x v="3"/>
    <x v="5"/>
    <s v="0161"/>
    <s v="199"/>
    <s v="0000"/>
    <s v="000"/>
    <s v="00"/>
    <n v="285.68"/>
    <n v="285.68"/>
    <n v="0"/>
    <n v="0"/>
  </r>
  <r>
    <x v="4"/>
    <x v="0"/>
    <s v="0161"/>
    <s v="199"/>
    <s v="0000"/>
    <s v="000"/>
    <s v="00"/>
    <n v="0"/>
    <n v="480"/>
    <n v="0"/>
    <n v="-480"/>
  </r>
  <r>
    <x v="4"/>
    <x v="1"/>
    <s v="0161"/>
    <s v="199"/>
    <s v="0000"/>
    <s v="000"/>
    <s v="00"/>
    <n v="0"/>
    <n v="105.74"/>
    <n v="0"/>
    <n v="-105.74"/>
  </r>
  <r>
    <x v="4"/>
    <x v="3"/>
    <s v="0161"/>
    <s v="199"/>
    <s v="0000"/>
    <s v="000"/>
    <s v="00"/>
    <n v="1968.9"/>
    <n v="0"/>
    <n v="0"/>
    <n v="1968.9"/>
  </r>
  <r>
    <x v="13"/>
    <x v="4"/>
    <s v="0161"/>
    <s v="199"/>
    <s v="0000"/>
    <s v="000"/>
    <s v="00"/>
    <n v="109590.25"/>
    <n v="106721.97"/>
    <n v="0"/>
    <n v="2868.28"/>
  </r>
  <r>
    <x v="5"/>
    <x v="0"/>
    <s v="0161"/>
    <s v="199"/>
    <s v="0000"/>
    <s v="000"/>
    <s v="00"/>
    <n v="2959.09"/>
    <n v="2959.09"/>
    <n v="0"/>
    <n v="0"/>
  </r>
  <r>
    <x v="5"/>
    <x v="1"/>
    <s v="0161"/>
    <s v="199"/>
    <s v="0000"/>
    <s v="000"/>
    <s v="00"/>
    <n v="766.84"/>
    <n v="752.12"/>
    <n v="0"/>
    <n v="14.72"/>
  </r>
  <r>
    <x v="5"/>
    <x v="3"/>
    <s v="0161"/>
    <s v="199"/>
    <s v="0000"/>
    <s v="000"/>
    <s v="00"/>
    <n v="488.19"/>
    <n v="0"/>
    <n v="0"/>
    <n v="488.19"/>
  </r>
  <r>
    <x v="5"/>
    <x v="5"/>
    <s v="0161"/>
    <s v="199"/>
    <s v="0000"/>
    <s v="000"/>
    <s v="00"/>
    <n v="2108.06"/>
    <n v="2108.06"/>
    <n v="0"/>
    <n v="0"/>
  </r>
  <r>
    <x v="8"/>
    <x v="3"/>
    <s v="0161"/>
    <s v="199"/>
    <s v="0000"/>
    <s v="000"/>
    <s v="00"/>
    <n v="5757.32"/>
    <n v="0"/>
    <n v="0"/>
    <n v="5757.32"/>
  </r>
  <r>
    <x v="0"/>
    <x v="0"/>
    <s v="0161"/>
    <s v="501"/>
    <s v="0000"/>
    <s v="000"/>
    <s v="00"/>
    <n v="0"/>
    <n v="8860"/>
    <n v="0"/>
    <n v="-8860"/>
  </r>
  <r>
    <x v="0"/>
    <x v="1"/>
    <s v="0161"/>
    <s v="501"/>
    <s v="0000"/>
    <s v="000"/>
    <s v="00"/>
    <n v="0"/>
    <n v="1863.45"/>
    <n v="0"/>
    <n v="-1863.45"/>
  </r>
  <r>
    <x v="7"/>
    <x v="0"/>
    <s v="0161"/>
    <s v="507"/>
    <s v="0000"/>
    <s v="000"/>
    <s v="00"/>
    <n v="52065"/>
    <n v="47726.239999999998"/>
    <n v="4338.76"/>
    <n v="0"/>
  </r>
  <r>
    <x v="7"/>
    <x v="1"/>
    <s v="0161"/>
    <s v="507"/>
    <s v="0000"/>
    <s v="000"/>
    <s v="00"/>
    <n v="25257.13"/>
    <n v="24373.040000000001"/>
    <n v="901.5"/>
    <n v="-17.41"/>
  </r>
  <r>
    <x v="2"/>
    <x v="0"/>
    <s v="0161"/>
    <s v="523"/>
    <s v="0000"/>
    <s v="000"/>
    <s v="00"/>
    <n v="42774.22"/>
    <n v="36061.86"/>
    <n v="6712.36"/>
    <n v="0"/>
  </r>
  <r>
    <x v="2"/>
    <x v="1"/>
    <s v="0161"/>
    <s v="523"/>
    <s v="0000"/>
    <s v="000"/>
    <s v="00"/>
    <n v="23119.95"/>
    <n v="21743.07"/>
    <n v="1388.84"/>
    <n v="-11.96"/>
  </r>
  <r>
    <x v="0"/>
    <x v="0"/>
    <s v="0161"/>
    <s v="601"/>
    <s v="0000"/>
    <s v="000"/>
    <s v="00"/>
    <n v="27360"/>
    <n v="22433.22"/>
    <n v="806.43"/>
    <n v="4120.3500000000004"/>
  </r>
  <r>
    <x v="0"/>
    <x v="0"/>
    <s v="0161"/>
    <s v="601"/>
    <s v="0000"/>
    <s v="000"/>
    <s v="00"/>
    <n v="9.5299999999999994"/>
    <n v="0"/>
    <n v="0"/>
    <n v="9.5299999999999994"/>
  </r>
  <r>
    <x v="0"/>
    <x v="1"/>
    <s v="0161"/>
    <s v="601"/>
    <s v="0000"/>
    <s v="000"/>
    <s v="00"/>
    <n v="5472"/>
    <n v="5113.74"/>
    <n v="165.96"/>
    <n v="192.3"/>
  </r>
  <r>
    <x v="0"/>
    <x v="2"/>
    <s v="0161"/>
    <s v="601"/>
    <s v="0000"/>
    <s v="000"/>
    <s v="00"/>
    <n v="4300"/>
    <n v="4295"/>
    <n v="0"/>
    <n v="5"/>
  </r>
  <r>
    <x v="5"/>
    <x v="5"/>
    <s v="0161"/>
    <s v="601"/>
    <s v="0000"/>
    <s v="000"/>
    <s v="00"/>
    <n v="24259.8"/>
    <n v="14523.32"/>
    <n v="0"/>
    <n v="9736.48"/>
  </r>
  <r>
    <x v="8"/>
    <x v="0"/>
    <s v="0161"/>
    <s v="601"/>
    <s v="0000"/>
    <s v="000"/>
    <s v="00"/>
    <n v="86567.97"/>
    <n v="35444.17"/>
    <n v="7088.84"/>
    <n v="44034.96"/>
  </r>
  <r>
    <x v="8"/>
    <x v="0"/>
    <s v="0161"/>
    <s v="601"/>
    <s v="0000"/>
    <s v="000"/>
    <s v="00"/>
    <n v="253785.99"/>
    <n v="93651.06"/>
    <n v="3664.15"/>
    <n v="156470.78"/>
  </r>
  <r>
    <x v="8"/>
    <x v="1"/>
    <s v="0161"/>
    <s v="601"/>
    <s v="0000"/>
    <s v="000"/>
    <s v="00"/>
    <n v="121629.16"/>
    <n v="61328.76"/>
    <n v="2230.35"/>
    <n v="58070.05"/>
  </r>
  <r>
    <x v="8"/>
    <x v="2"/>
    <s v="0161"/>
    <s v="601"/>
    <s v="0000"/>
    <s v="000"/>
    <s v="00"/>
    <n v="3150"/>
    <n v="0"/>
    <n v="0"/>
    <n v="3150"/>
  </r>
  <r>
    <x v="8"/>
    <x v="2"/>
    <s v="0161"/>
    <s v="601"/>
    <s v="0000"/>
    <s v="000"/>
    <s v="00"/>
    <n v="823.95"/>
    <n v="0"/>
    <n v="0"/>
    <n v="823.95"/>
  </r>
  <r>
    <x v="8"/>
    <x v="2"/>
    <s v="0161"/>
    <s v="601"/>
    <s v="0000"/>
    <s v="000"/>
    <s v="00"/>
    <n v="2643.3"/>
    <n v="0"/>
    <n v="0"/>
    <n v="2643.3"/>
  </r>
  <r>
    <x v="8"/>
    <x v="2"/>
    <s v="0161"/>
    <s v="601"/>
    <s v="0000"/>
    <s v="000"/>
    <s v="00"/>
    <n v="1078.1199999999999"/>
    <n v="0"/>
    <n v="0"/>
    <n v="1078.1199999999999"/>
  </r>
  <r>
    <x v="8"/>
    <x v="2"/>
    <s v="0161"/>
    <s v="601"/>
    <s v="0000"/>
    <s v="000"/>
    <s v="00"/>
    <n v="200.65"/>
    <n v="0"/>
    <n v="0"/>
    <n v="200.65"/>
  </r>
  <r>
    <x v="8"/>
    <x v="3"/>
    <s v="0161"/>
    <s v="601"/>
    <s v="0000"/>
    <s v="000"/>
    <s v="00"/>
    <n v="60281.98"/>
    <n v="9729.27"/>
    <n v="3000"/>
    <n v="47552.71"/>
  </r>
  <r>
    <x v="8"/>
    <x v="4"/>
    <s v="0161"/>
    <s v="601"/>
    <s v="0000"/>
    <s v="000"/>
    <s v="00"/>
    <n v="6779.32"/>
    <n v="199.99"/>
    <n v="0"/>
    <n v="6579.33"/>
  </r>
  <r>
    <x v="8"/>
    <x v="4"/>
    <s v="0161"/>
    <s v="601"/>
    <s v="0000"/>
    <s v="000"/>
    <s v="00"/>
    <n v="1250"/>
    <n v="513.80999999999995"/>
    <n v="0"/>
    <n v="736.19"/>
  </r>
  <r>
    <x v="9"/>
    <x v="0"/>
    <s v="0161"/>
    <s v="804"/>
    <s v="0000"/>
    <s v="000"/>
    <s v="00"/>
    <n v="67293"/>
    <n v="56077.48"/>
    <n v="11215.52"/>
    <n v="0"/>
  </r>
  <r>
    <x v="9"/>
    <x v="1"/>
    <s v="0161"/>
    <s v="804"/>
    <s v="0000"/>
    <s v="000"/>
    <s v="00"/>
    <n v="22389.18"/>
    <n v="20140.509999999998"/>
    <n v="2327.84"/>
    <n v="-79.17"/>
  </r>
  <r>
    <x v="0"/>
    <x v="0"/>
    <s v="0171"/>
    <s v="000"/>
    <s v="0000"/>
    <s v="000"/>
    <s v="00"/>
    <n v="1772755"/>
    <n v="1528272.88"/>
    <n v="265378.48"/>
    <n v="-20896.36"/>
  </r>
  <r>
    <x v="0"/>
    <x v="0"/>
    <s v="0171"/>
    <s v="000"/>
    <s v="0000"/>
    <s v="000"/>
    <s v="00"/>
    <n v="35926.800000000003"/>
    <n v="34771.07"/>
    <n v="1283.0999999999999"/>
    <n v="-127.37"/>
  </r>
  <r>
    <x v="0"/>
    <x v="1"/>
    <s v="0171"/>
    <s v="000"/>
    <s v="0000"/>
    <s v="000"/>
    <s v="00"/>
    <n v="728537"/>
    <n v="694378.12"/>
    <n v="55348.21"/>
    <n v="-21189.33"/>
  </r>
  <r>
    <x v="0"/>
    <x v="2"/>
    <s v="0171"/>
    <s v="000"/>
    <s v="0000"/>
    <s v="000"/>
    <s v="00"/>
    <n v="7828.7"/>
    <n v="5433.84"/>
    <n v="1811.28"/>
    <n v="583.58000000000004"/>
  </r>
  <r>
    <x v="0"/>
    <x v="3"/>
    <s v="0171"/>
    <s v="000"/>
    <s v="0000"/>
    <s v="000"/>
    <s v="00"/>
    <n v="15851.6"/>
    <n v="12058.57"/>
    <n v="375.53"/>
    <n v="3417.5"/>
  </r>
  <r>
    <x v="0"/>
    <x v="3"/>
    <s v="0171"/>
    <s v="000"/>
    <s v="0000"/>
    <s v="000"/>
    <s v="00"/>
    <n v="212.04"/>
    <n v="52.04"/>
    <n v="155.27000000000001"/>
    <n v="4.7300000000000004"/>
  </r>
  <r>
    <x v="0"/>
    <x v="3"/>
    <s v="0171"/>
    <s v="000"/>
    <s v="0000"/>
    <s v="000"/>
    <s v="00"/>
    <n v="102267.81"/>
    <n v="101769.79"/>
    <n v="498.02"/>
    <n v="0"/>
  </r>
  <r>
    <x v="0"/>
    <x v="4"/>
    <s v="0171"/>
    <s v="000"/>
    <s v="0000"/>
    <s v="000"/>
    <s v="00"/>
    <n v="2000"/>
    <n v="1716.36"/>
    <n v="0"/>
    <n v="283.64"/>
  </r>
  <r>
    <x v="0"/>
    <x v="4"/>
    <s v="0171"/>
    <s v="000"/>
    <s v="0000"/>
    <s v="000"/>
    <s v="00"/>
    <n v="930"/>
    <n v="0"/>
    <n v="702.89"/>
    <n v="227.11"/>
  </r>
  <r>
    <x v="0"/>
    <x v="4"/>
    <s v="0171"/>
    <s v="000"/>
    <s v="0000"/>
    <s v="000"/>
    <s v="00"/>
    <n v="75"/>
    <n v="0"/>
    <n v="74.88"/>
    <n v="0.12"/>
  </r>
  <r>
    <x v="0"/>
    <x v="5"/>
    <s v="0171"/>
    <s v="000"/>
    <s v="0000"/>
    <s v="000"/>
    <s v="00"/>
    <n v="261.36"/>
    <n v="261.36"/>
    <n v="0"/>
    <n v="0"/>
  </r>
  <r>
    <x v="0"/>
    <x v="5"/>
    <s v="0171"/>
    <s v="000"/>
    <s v="0000"/>
    <s v="000"/>
    <s v="00"/>
    <n v="43372"/>
    <n v="42339.49"/>
    <n v="0"/>
    <n v="1032.51"/>
  </r>
  <r>
    <x v="1"/>
    <x v="0"/>
    <s v="0171"/>
    <s v="000"/>
    <s v="0000"/>
    <s v="000"/>
    <s v="00"/>
    <n v="474814"/>
    <n v="392034.67"/>
    <n v="70778.080000000002"/>
    <n v="12001.25"/>
  </r>
  <r>
    <x v="1"/>
    <x v="0"/>
    <s v="0171"/>
    <s v="000"/>
    <s v="0000"/>
    <s v="000"/>
    <s v="00"/>
    <n v="125253.88"/>
    <n v="122060"/>
    <n v="4461.96"/>
    <n v="-1268.08"/>
  </r>
  <r>
    <x v="1"/>
    <x v="1"/>
    <s v="0171"/>
    <s v="000"/>
    <s v="0000"/>
    <s v="000"/>
    <s v="00"/>
    <n v="253390"/>
    <n v="235295.54"/>
    <n v="16584.240000000002"/>
    <n v="1510.22"/>
  </r>
  <r>
    <x v="1"/>
    <x v="5"/>
    <s v="0171"/>
    <s v="000"/>
    <s v="0000"/>
    <s v="000"/>
    <s v="00"/>
    <n v="6511.9"/>
    <n v="18883.55"/>
    <n v="0"/>
    <n v="-12371.65"/>
  </r>
  <r>
    <x v="11"/>
    <x v="3"/>
    <s v="0171"/>
    <s v="000"/>
    <s v="0000"/>
    <s v="000"/>
    <s v="00"/>
    <n v="4999"/>
    <n v="0"/>
    <n v="0"/>
    <n v="4999"/>
  </r>
  <r>
    <x v="2"/>
    <x v="0"/>
    <s v="0171"/>
    <s v="000"/>
    <s v="0000"/>
    <s v="000"/>
    <s v="00"/>
    <n v="161968"/>
    <n v="91612.05"/>
    <n v="17878.36"/>
    <n v="52477.59"/>
  </r>
  <r>
    <x v="2"/>
    <x v="0"/>
    <s v="0171"/>
    <s v="000"/>
    <s v="0000"/>
    <s v="000"/>
    <s v="00"/>
    <n v="58310"/>
    <n v="53218.69"/>
    <n v="4816.97"/>
    <n v="274.33999999999997"/>
  </r>
  <r>
    <x v="2"/>
    <x v="1"/>
    <s v="0171"/>
    <s v="000"/>
    <s v="0000"/>
    <s v="000"/>
    <s v="00"/>
    <n v="97566"/>
    <n v="68276.649999999994"/>
    <n v="4710.3900000000003"/>
    <n v="24578.959999999999"/>
  </r>
  <r>
    <x v="2"/>
    <x v="3"/>
    <s v="0171"/>
    <s v="000"/>
    <s v="0000"/>
    <s v="000"/>
    <s v="00"/>
    <n v="1190"/>
    <n v="1088.1400000000001"/>
    <n v="0"/>
    <n v="101.86"/>
  </r>
  <r>
    <x v="3"/>
    <x v="0"/>
    <s v="0171"/>
    <s v="000"/>
    <s v="0000"/>
    <s v="000"/>
    <s v="00"/>
    <n v="49656"/>
    <n v="41428.18"/>
    <n v="8236.68"/>
    <n v="-8.86"/>
  </r>
  <r>
    <x v="3"/>
    <x v="0"/>
    <s v="0171"/>
    <s v="000"/>
    <s v="0000"/>
    <s v="000"/>
    <s v="00"/>
    <n v="23931"/>
    <n v="22836.03"/>
    <n v="845.77"/>
    <n v="249.2"/>
  </r>
  <r>
    <x v="3"/>
    <x v="1"/>
    <s v="0171"/>
    <s v="000"/>
    <s v="0000"/>
    <s v="000"/>
    <s v="00"/>
    <n v="36771.230000000003"/>
    <n v="35254.36"/>
    <n v="1885.73"/>
    <n v="-368.86"/>
  </r>
  <r>
    <x v="3"/>
    <x v="2"/>
    <s v="0171"/>
    <s v="000"/>
    <s v="0000"/>
    <s v="000"/>
    <s v="00"/>
    <n v="212.54"/>
    <n v="212.54"/>
    <n v="0"/>
    <n v="0"/>
  </r>
  <r>
    <x v="3"/>
    <x v="3"/>
    <s v="0171"/>
    <s v="000"/>
    <s v="0000"/>
    <s v="000"/>
    <s v="00"/>
    <n v="782.46"/>
    <n v="225.01"/>
    <n v="0"/>
    <n v="557.45000000000005"/>
  </r>
  <r>
    <x v="3"/>
    <x v="4"/>
    <s v="0171"/>
    <s v="000"/>
    <s v="0000"/>
    <s v="000"/>
    <s v="00"/>
    <n v="3527"/>
    <n v="3323.89"/>
    <n v="0"/>
    <n v="203.11"/>
  </r>
  <r>
    <x v="4"/>
    <x v="0"/>
    <s v="0171"/>
    <s v="000"/>
    <s v="0000"/>
    <s v="000"/>
    <s v="00"/>
    <n v="232354"/>
    <n v="210903.59"/>
    <n v="20404"/>
    <n v="1046.4100000000001"/>
  </r>
  <r>
    <x v="4"/>
    <x v="0"/>
    <s v="0171"/>
    <s v="000"/>
    <s v="0000"/>
    <s v="000"/>
    <s v="00"/>
    <n v="41751.699999999997"/>
    <n v="37697.07"/>
    <n v="4804.72"/>
    <n v="-750.09"/>
  </r>
  <r>
    <x v="4"/>
    <x v="1"/>
    <s v="0171"/>
    <s v="000"/>
    <s v="0000"/>
    <s v="000"/>
    <s v="00"/>
    <n v="103721"/>
    <n v="99526.68"/>
    <n v="5583.29"/>
    <n v="-1388.97"/>
  </r>
  <r>
    <x v="4"/>
    <x v="2"/>
    <s v="0171"/>
    <s v="000"/>
    <s v="0000"/>
    <s v="000"/>
    <s v="00"/>
    <n v="2532.38"/>
    <n v="2420.5700000000002"/>
    <n v="0"/>
    <n v="111.81"/>
  </r>
  <r>
    <x v="4"/>
    <x v="2"/>
    <s v="0171"/>
    <s v="000"/>
    <s v="0000"/>
    <s v="000"/>
    <s v="00"/>
    <n v="952"/>
    <n v="0"/>
    <n v="0"/>
    <n v="952"/>
  </r>
  <r>
    <x v="4"/>
    <x v="2"/>
    <s v="0171"/>
    <s v="000"/>
    <s v="0000"/>
    <s v="000"/>
    <s v="00"/>
    <n v="6369.24"/>
    <n v="4728.87"/>
    <n v="1639.53"/>
    <n v="0.84"/>
  </r>
  <r>
    <x v="4"/>
    <x v="2"/>
    <s v="0171"/>
    <s v="000"/>
    <s v="0000"/>
    <s v="000"/>
    <s v="00"/>
    <n v="1033.06"/>
    <n v="665.73"/>
    <n v="221.91"/>
    <n v="145.41999999999999"/>
  </r>
  <r>
    <x v="4"/>
    <x v="2"/>
    <s v="0171"/>
    <s v="000"/>
    <s v="0000"/>
    <s v="000"/>
    <s v="00"/>
    <n v="1576.5"/>
    <n v="1575.98"/>
    <n v="0"/>
    <n v="0.52"/>
  </r>
  <r>
    <x v="4"/>
    <x v="2"/>
    <s v="0171"/>
    <s v="000"/>
    <s v="0000"/>
    <s v="000"/>
    <s v="00"/>
    <n v="885.45"/>
    <n v="841.89"/>
    <n v="0"/>
    <n v="43.56"/>
  </r>
  <r>
    <x v="4"/>
    <x v="3"/>
    <s v="0171"/>
    <s v="000"/>
    <s v="0000"/>
    <s v="000"/>
    <s v="00"/>
    <n v="3225.79"/>
    <n v="3067.05"/>
    <n v="69.78"/>
    <n v="88.96"/>
  </r>
  <r>
    <x v="4"/>
    <x v="3"/>
    <s v="0171"/>
    <s v="000"/>
    <s v="0000"/>
    <s v="000"/>
    <s v="00"/>
    <n v="44.68"/>
    <n v="44.68"/>
    <n v="0"/>
    <n v="0"/>
  </r>
  <r>
    <x v="4"/>
    <x v="4"/>
    <s v="0171"/>
    <s v="000"/>
    <s v="0000"/>
    <s v="000"/>
    <s v="00"/>
    <n v="175"/>
    <n v="170.49"/>
    <n v="0"/>
    <n v="4.51"/>
  </r>
  <r>
    <x v="4"/>
    <x v="4"/>
    <s v="0171"/>
    <s v="000"/>
    <s v="0000"/>
    <s v="000"/>
    <s v="00"/>
    <n v="398.54"/>
    <n v="389.63"/>
    <n v="0"/>
    <n v="8.91"/>
  </r>
  <r>
    <x v="4"/>
    <x v="4"/>
    <s v="0171"/>
    <s v="000"/>
    <s v="0000"/>
    <s v="000"/>
    <s v="00"/>
    <n v="239.97"/>
    <n v="239.97"/>
    <n v="0"/>
    <n v="0"/>
  </r>
  <r>
    <x v="4"/>
    <x v="5"/>
    <s v="0171"/>
    <s v="000"/>
    <s v="0000"/>
    <s v="000"/>
    <s v="00"/>
    <n v="1622"/>
    <n v="1622"/>
    <n v="0"/>
    <n v="0"/>
  </r>
  <r>
    <x v="5"/>
    <x v="0"/>
    <s v="0171"/>
    <s v="000"/>
    <s v="0000"/>
    <s v="000"/>
    <s v="00"/>
    <n v="224836.67"/>
    <n v="199651.47"/>
    <n v="25935.279999999999"/>
    <n v="-750.08"/>
  </r>
  <r>
    <x v="5"/>
    <x v="1"/>
    <s v="0171"/>
    <s v="000"/>
    <s v="0000"/>
    <s v="000"/>
    <s v="00"/>
    <n v="102384"/>
    <n v="96288.06"/>
    <n v="7460.07"/>
    <n v="-1364.13"/>
  </r>
  <r>
    <x v="5"/>
    <x v="2"/>
    <s v="0171"/>
    <s v="000"/>
    <s v="0000"/>
    <s v="000"/>
    <s v="00"/>
    <n v="7835"/>
    <n v="2485.6"/>
    <n v="4919.7"/>
    <n v="429.7"/>
  </r>
  <r>
    <x v="5"/>
    <x v="2"/>
    <s v="0171"/>
    <s v="000"/>
    <s v="0000"/>
    <s v="000"/>
    <s v="00"/>
    <n v="41021.949999999997"/>
    <n v="41021.949999999997"/>
    <n v="0"/>
    <n v="0"/>
  </r>
  <r>
    <x v="5"/>
    <x v="2"/>
    <s v="0171"/>
    <s v="000"/>
    <s v="0000"/>
    <s v="000"/>
    <s v="00"/>
    <n v="8828.2999999999993"/>
    <n v="7371.64"/>
    <n v="1456.66"/>
    <n v="0"/>
  </r>
  <r>
    <x v="5"/>
    <x v="2"/>
    <s v="0171"/>
    <s v="000"/>
    <s v="0000"/>
    <s v="000"/>
    <s v="00"/>
    <n v="11600"/>
    <n v="5449.69"/>
    <n v="24"/>
    <n v="6126.31"/>
  </r>
  <r>
    <x v="5"/>
    <x v="6"/>
    <s v="0171"/>
    <s v="000"/>
    <s v="0000"/>
    <s v="000"/>
    <s v="00"/>
    <n v="120006"/>
    <n v="108833.77"/>
    <n v="0"/>
    <n v="11172.23"/>
  </r>
  <r>
    <x v="5"/>
    <x v="6"/>
    <s v="0171"/>
    <s v="000"/>
    <s v="0000"/>
    <s v="000"/>
    <s v="00"/>
    <n v="5436.2"/>
    <n v="5436.2"/>
    <n v="0"/>
    <n v="0"/>
  </r>
  <r>
    <x v="5"/>
    <x v="6"/>
    <s v="0171"/>
    <s v="000"/>
    <s v="0000"/>
    <s v="000"/>
    <s v="00"/>
    <n v="55.6"/>
    <n v="55.6"/>
    <n v="0"/>
    <n v="0"/>
  </r>
  <r>
    <x v="5"/>
    <x v="6"/>
    <s v="0171"/>
    <s v="000"/>
    <s v="0000"/>
    <s v="000"/>
    <s v="00"/>
    <n v="1600"/>
    <n v="0"/>
    <n v="0"/>
    <n v="1600"/>
  </r>
  <r>
    <x v="5"/>
    <x v="3"/>
    <s v="0171"/>
    <s v="000"/>
    <s v="0000"/>
    <s v="000"/>
    <s v="00"/>
    <n v="22587.4"/>
    <n v="18900.150000000001"/>
    <n v="0"/>
    <n v="3687.25"/>
  </r>
  <r>
    <x v="6"/>
    <x v="0"/>
    <s v="0171"/>
    <s v="000"/>
    <s v="0000"/>
    <s v="000"/>
    <s v="00"/>
    <n v="62340"/>
    <n v="56882.84"/>
    <n v="5171.16"/>
    <n v="286"/>
  </r>
  <r>
    <x v="6"/>
    <x v="1"/>
    <s v="0171"/>
    <s v="000"/>
    <s v="0000"/>
    <s v="000"/>
    <s v="00"/>
    <n v="27561.26"/>
    <n v="26755.89"/>
    <n v="1074.3"/>
    <n v="-268.93"/>
  </r>
  <r>
    <x v="6"/>
    <x v="2"/>
    <s v="0171"/>
    <s v="000"/>
    <s v="0000"/>
    <s v="000"/>
    <s v="00"/>
    <n v="465"/>
    <n v="458.73"/>
    <n v="0"/>
    <n v="6.27"/>
  </r>
  <r>
    <x v="6"/>
    <x v="3"/>
    <s v="0171"/>
    <s v="000"/>
    <s v="0000"/>
    <s v="000"/>
    <s v="00"/>
    <n v="10455"/>
    <n v="0"/>
    <n v="0"/>
    <n v="10455"/>
  </r>
  <r>
    <x v="0"/>
    <x v="3"/>
    <s v="0171"/>
    <s v="102"/>
    <s v="0000"/>
    <s v="000"/>
    <s v="00"/>
    <n v="10061.969999999999"/>
    <n v="4182.7299999999996"/>
    <n v="0"/>
    <n v="5879.24"/>
  </r>
  <r>
    <x v="0"/>
    <x v="4"/>
    <s v="0171"/>
    <s v="102"/>
    <s v="0000"/>
    <s v="000"/>
    <s v="00"/>
    <n v="330.74"/>
    <n v="330.74"/>
    <n v="0"/>
    <n v="0"/>
  </r>
  <r>
    <x v="15"/>
    <x v="5"/>
    <s v="0171"/>
    <s v="102"/>
    <s v="0000"/>
    <s v="000"/>
    <s v="00"/>
    <n v="127"/>
    <n v="126.58"/>
    <n v="0"/>
    <n v="0.42"/>
  </r>
  <r>
    <x v="0"/>
    <x v="3"/>
    <s v="0171"/>
    <s v="107"/>
    <s v="0000"/>
    <s v="000"/>
    <s v="00"/>
    <n v="12782"/>
    <n v="12781.56"/>
    <n v="0"/>
    <n v="0.44"/>
  </r>
  <r>
    <x v="0"/>
    <x v="4"/>
    <s v="0171"/>
    <s v="107"/>
    <s v="0000"/>
    <s v="000"/>
    <s v="00"/>
    <n v="1160"/>
    <n v="0"/>
    <n v="1158"/>
    <n v="2"/>
  </r>
  <r>
    <x v="0"/>
    <x v="4"/>
    <s v="0171"/>
    <s v="107"/>
    <s v="0000"/>
    <s v="000"/>
    <s v="00"/>
    <n v="2517"/>
    <n v="96.07"/>
    <n v="2416"/>
    <n v="4.93"/>
  </r>
  <r>
    <x v="0"/>
    <x v="4"/>
    <s v="0171"/>
    <s v="107"/>
    <s v="0000"/>
    <s v="000"/>
    <s v="00"/>
    <n v="4350"/>
    <n v="800"/>
    <n v="3537"/>
    <n v="13"/>
  </r>
  <r>
    <x v="16"/>
    <x v="0"/>
    <s v="0171"/>
    <s v="107"/>
    <s v="0000"/>
    <s v="000"/>
    <s v="00"/>
    <n v="6900"/>
    <n v="6837.55"/>
    <n v="0"/>
    <n v="62.45"/>
  </r>
  <r>
    <x v="16"/>
    <x v="1"/>
    <s v="0171"/>
    <s v="107"/>
    <s v="0000"/>
    <s v="000"/>
    <s v="00"/>
    <n v="1610"/>
    <n v="1593.63"/>
    <n v="0"/>
    <n v="16.37"/>
  </r>
  <r>
    <x v="15"/>
    <x v="5"/>
    <s v="0171"/>
    <s v="110"/>
    <s v="0000"/>
    <s v="000"/>
    <s v="00"/>
    <n v="2000"/>
    <n v="825.93"/>
    <n v="0"/>
    <n v="1174.07"/>
  </r>
  <r>
    <x v="2"/>
    <x v="0"/>
    <s v="0171"/>
    <s v="111"/>
    <s v="0000"/>
    <s v="000"/>
    <s v="00"/>
    <n v="4640"/>
    <n v="0"/>
    <n v="0"/>
    <n v="4640"/>
  </r>
  <r>
    <x v="2"/>
    <x v="0"/>
    <s v="0171"/>
    <s v="111"/>
    <s v="0000"/>
    <s v="000"/>
    <s v="00"/>
    <n v="140"/>
    <n v="136.11000000000001"/>
    <n v="0"/>
    <n v="3.89"/>
  </r>
  <r>
    <x v="2"/>
    <x v="1"/>
    <s v="0171"/>
    <s v="111"/>
    <s v="0000"/>
    <s v="000"/>
    <s v="00"/>
    <n v="1052"/>
    <n v="31.39"/>
    <n v="0"/>
    <n v="1020.61"/>
  </r>
  <r>
    <x v="0"/>
    <x v="0"/>
    <s v="0171"/>
    <s v="112"/>
    <s v="0000"/>
    <s v="000"/>
    <s v="00"/>
    <n v="24125.279999999999"/>
    <n v="23014.92"/>
    <n v="863.62"/>
    <n v="246.74"/>
  </r>
  <r>
    <x v="0"/>
    <x v="1"/>
    <s v="0171"/>
    <s v="112"/>
    <s v="0000"/>
    <s v="000"/>
    <s v="00"/>
    <n v="9539.51"/>
    <n v="12470.05"/>
    <n v="179.88"/>
    <n v="-3110.42"/>
  </r>
  <r>
    <x v="0"/>
    <x v="2"/>
    <s v="0171"/>
    <s v="112"/>
    <s v="0000"/>
    <s v="000"/>
    <s v="00"/>
    <n v="468"/>
    <n v="0"/>
    <n v="0"/>
    <n v="468"/>
  </r>
  <r>
    <x v="0"/>
    <x v="3"/>
    <s v="0171"/>
    <s v="112"/>
    <s v="0000"/>
    <s v="000"/>
    <s v="00"/>
    <n v="2457.4899999999998"/>
    <n v="0"/>
    <n v="0"/>
    <n v="2457.4899999999998"/>
  </r>
  <r>
    <x v="0"/>
    <x v="4"/>
    <s v="0171"/>
    <s v="112"/>
    <s v="0000"/>
    <s v="000"/>
    <s v="00"/>
    <n v="129.59"/>
    <n v="0"/>
    <n v="0"/>
    <n v="129.59"/>
  </r>
  <r>
    <x v="0"/>
    <x v="4"/>
    <s v="0171"/>
    <s v="112"/>
    <s v="0000"/>
    <s v="000"/>
    <s v="00"/>
    <n v="980"/>
    <n v="0"/>
    <n v="0"/>
    <n v="980"/>
  </r>
  <r>
    <x v="15"/>
    <x v="5"/>
    <s v="0171"/>
    <s v="112"/>
    <s v="0000"/>
    <s v="000"/>
    <s v="00"/>
    <n v="280.13"/>
    <n v="0"/>
    <n v="0"/>
    <n v="280.13"/>
  </r>
  <r>
    <x v="0"/>
    <x v="2"/>
    <s v="0171"/>
    <s v="199"/>
    <s v="0000"/>
    <s v="000"/>
    <s v="00"/>
    <n v="90"/>
    <n v="90"/>
    <n v="0"/>
    <n v="0"/>
  </r>
  <r>
    <x v="0"/>
    <x v="3"/>
    <s v="0171"/>
    <s v="199"/>
    <s v="0000"/>
    <s v="000"/>
    <s v="00"/>
    <n v="20533.39"/>
    <n v="988.25"/>
    <n v="0"/>
    <n v="19545.14"/>
  </r>
  <r>
    <x v="0"/>
    <x v="5"/>
    <s v="0171"/>
    <s v="199"/>
    <s v="0000"/>
    <s v="000"/>
    <s v="00"/>
    <n v="3515.45"/>
    <n v="2885.37"/>
    <n v="0"/>
    <n v="630.08000000000004"/>
  </r>
  <r>
    <x v="4"/>
    <x v="2"/>
    <s v="0171"/>
    <s v="199"/>
    <s v="0000"/>
    <s v="000"/>
    <s v="00"/>
    <n v="252.62"/>
    <n v="252.62"/>
    <n v="0"/>
    <n v="0"/>
  </r>
  <r>
    <x v="4"/>
    <x v="3"/>
    <s v="0171"/>
    <s v="199"/>
    <s v="0000"/>
    <s v="000"/>
    <s v="00"/>
    <n v="81.97"/>
    <n v="81.97"/>
    <n v="0"/>
    <n v="0"/>
  </r>
  <r>
    <x v="13"/>
    <x v="4"/>
    <s v="0171"/>
    <s v="199"/>
    <s v="0000"/>
    <s v="000"/>
    <s v="00"/>
    <n v="2930.77"/>
    <n v="2930.77"/>
    <n v="0"/>
    <n v="0"/>
  </r>
  <r>
    <x v="13"/>
    <x v="4"/>
    <s v="0171"/>
    <s v="199"/>
    <s v="0000"/>
    <s v="000"/>
    <s v="00"/>
    <n v="17917.43"/>
    <n v="17917.43"/>
    <n v="0"/>
    <n v="0"/>
  </r>
  <r>
    <x v="14"/>
    <x v="5"/>
    <s v="0171"/>
    <s v="199"/>
    <s v="0000"/>
    <s v="000"/>
    <s v="00"/>
    <n v="341.48"/>
    <n v="224.39"/>
    <n v="0"/>
    <n v="117.09"/>
  </r>
  <r>
    <x v="15"/>
    <x v="5"/>
    <s v="0171"/>
    <s v="199"/>
    <s v="0000"/>
    <s v="000"/>
    <s v="00"/>
    <n v="823.35"/>
    <n v="823.35"/>
    <n v="0"/>
    <n v="0"/>
  </r>
  <r>
    <x v="5"/>
    <x v="0"/>
    <s v="0171"/>
    <s v="199"/>
    <s v="0000"/>
    <s v="000"/>
    <s v="00"/>
    <n v="5058.2700000000004"/>
    <n v="4144.91"/>
    <n v="0"/>
    <n v="913.36"/>
  </r>
  <r>
    <x v="5"/>
    <x v="1"/>
    <s v="0171"/>
    <s v="199"/>
    <s v="0000"/>
    <s v="000"/>
    <s v="00"/>
    <n v="1031.1400000000001"/>
    <n v="1049.19"/>
    <n v="0"/>
    <n v="-18.05"/>
  </r>
  <r>
    <x v="5"/>
    <x v="5"/>
    <s v="0171"/>
    <s v="199"/>
    <s v="0000"/>
    <s v="000"/>
    <s v="00"/>
    <n v="1683.29"/>
    <n v="1645.38"/>
    <n v="0"/>
    <n v="37.909999999999997"/>
  </r>
  <r>
    <x v="0"/>
    <x v="0"/>
    <s v="0171"/>
    <s v="501"/>
    <s v="0000"/>
    <s v="000"/>
    <s v="00"/>
    <n v="7250"/>
    <n v="31995"/>
    <n v="0"/>
    <n v="-24745"/>
  </r>
  <r>
    <x v="0"/>
    <x v="1"/>
    <s v="0171"/>
    <s v="501"/>
    <s v="0000"/>
    <s v="000"/>
    <s v="00"/>
    <n v="1637.97"/>
    <n v="7044.62"/>
    <n v="0"/>
    <n v="-5406.65"/>
  </r>
  <r>
    <x v="0"/>
    <x v="2"/>
    <s v="0171"/>
    <s v="501"/>
    <s v="0000"/>
    <s v="000"/>
    <s v="00"/>
    <n v="2000"/>
    <n v="2000"/>
    <n v="0"/>
    <n v="0"/>
  </r>
  <r>
    <x v="7"/>
    <x v="0"/>
    <s v="0171"/>
    <s v="507"/>
    <s v="0000"/>
    <s v="000"/>
    <s v="00"/>
    <n v="52585"/>
    <n v="48202.92"/>
    <n v="4382.08"/>
    <n v="0"/>
  </r>
  <r>
    <x v="7"/>
    <x v="1"/>
    <s v="0171"/>
    <s v="507"/>
    <s v="0000"/>
    <s v="000"/>
    <s v="00"/>
    <n v="23561"/>
    <n v="22681.91"/>
    <n v="910.5"/>
    <n v="-31.41"/>
  </r>
  <r>
    <x v="1"/>
    <x v="0"/>
    <s v="0171"/>
    <s v="522"/>
    <s v="0000"/>
    <s v="000"/>
    <s v="00"/>
    <n v="76141.100000000006"/>
    <n v="65277.27"/>
    <n v="12321.92"/>
    <n v="-1458.09"/>
  </r>
  <r>
    <x v="1"/>
    <x v="0"/>
    <s v="0171"/>
    <s v="522"/>
    <s v="0000"/>
    <s v="000"/>
    <s v="00"/>
    <n v="65406.42"/>
    <n v="61508.639999999999"/>
    <n v="2373.5100000000002"/>
    <n v="1524.27"/>
  </r>
  <r>
    <x v="1"/>
    <x v="1"/>
    <s v="0171"/>
    <s v="522"/>
    <s v="0000"/>
    <s v="000"/>
    <s v="00"/>
    <n v="60557.72"/>
    <n v="57579.98"/>
    <n v="3051.85"/>
    <n v="-74.11"/>
  </r>
  <r>
    <x v="1"/>
    <x v="5"/>
    <s v="0171"/>
    <s v="522"/>
    <s v="0000"/>
    <s v="000"/>
    <s v="00"/>
    <n v="2304.42"/>
    <n v="2371.1"/>
    <n v="0"/>
    <n v="-66.680000000000007"/>
  </r>
  <r>
    <x v="4"/>
    <x v="0"/>
    <s v="0171"/>
    <s v="522"/>
    <s v="0000"/>
    <s v="000"/>
    <s v="00"/>
    <n v="79069.56"/>
    <n v="69459.3"/>
    <n v="9610.26"/>
    <n v="0"/>
  </r>
  <r>
    <x v="4"/>
    <x v="1"/>
    <s v="0171"/>
    <s v="522"/>
    <s v="0000"/>
    <s v="000"/>
    <s v="00"/>
    <n v="26062.82"/>
    <n v="24106.1"/>
    <n v="1995.66"/>
    <n v="-38.94"/>
  </r>
  <r>
    <x v="2"/>
    <x v="0"/>
    <s v="0171"/>
    <s v="523"/>
    <s v="0000"/>
    <s v="000"/>
    <s v="00"/>
    <n v="42275"/>
    <n v="35645.839999999997"/>
    <n v="6629.16"/>
    <n v="0"/>
  </r>
  <r>
    <x v="2"/>
    <x v="1"/>
    <s v="0171"/>
    <s v="523"/>
    <s v="0000"/>
    <s v="000"/>
    <s v="00"/>
    <n v="16851.95"/>
    <n v="15445.68"/>
    <n v="1375.96"/>
    <n v="30.31"/>
  </r>
  <r>
    <x v="0"/>
    <x v="0"/>
    <s v="0171"/>
    <s v="801"/>
    <s v="0000"/>
    <s v="000"/>
    <s v="00"/>
    <n v="187688.25"/>
    <n v="159706.56"/>
    <n v="24878.84"/>
    <n v="3102.85"/>
  </r>
  <r>
    <x v="0"/>
    <x v="1"/>
    <s v="0171"/>
    <s v="801"/>
    <s v="0000"/>
    <s v="000"/>
    <s v="00"/>
    <n v="66951.16"/>
    <n v="57223.6"/>
    <n v="5162.07"/>
    <n v="4565.49"/>
  </r>
  <r>
    <x v="0"/>
    <x v="2"/>
    <s v="0171"/>
    <s v="801"/>
    <s v="0000"/>
    <s v="000"/>
    <s v="00"/>
    <n v="22456.25"/>
    <n v="22456.25"/>
    <n v="0"/>
    <n v="0"/>
  </r>
  <r>
    <x v="0"/>
    <x v="2"/>
    <s v="0171"/>
    <s v="801"/>
    <s v="0000"/>
    <s v="000"/>
    <s v="00"/>
    <n v="468"/>
    <n v="468"/>
    <n v="0"/>
    <n v="0"/>
  </r>
  <r>
    <x v="0"/>
    <x v="3"/>
    <s v="0171"/>
    <s v="801"/>
    <s v="0000"/>
    <s v="000"/>
    <s v="00"/>
    <n v="2457.4899999999998"/>
    <n v="2457.4899999999998"/>
    <n v="0"/>
    <n v="0"/>
  </r>
  <r>
    <x v="0"/>
    <x v="4"/>
    <s v="0171"/>
    <s v="801"/>
    <s v="0000"/>
    <s v="000"/>
    <s v="00"/>
    <n v="129.59"/>
    <n v="129.59"/>
    <n v="0"/>
    <n v="0"/>
  </r>
  <r>
    <x v="0"/>
    <x v="4"/>
    <s v="0171"/>
    <s v="801"/>
    <s v="0000"/>
    <s v="000"/>
    <s v="00"/>
    <n v="980"/>
    <n v="980"/>
    <n v="0"/>
    <n v="0"/>
  </r>
  <r>
    <x v="0"/>
    <x v="5"/>
    <s v="0171"/>
    <s v="801"/>
    <s v="0000"/>
    <s v="000"/>
    <s v="00"/>
    <n v="4359.4799999999996"/>
    <n v="4359.4799999999996"/>
    <n v="0"/>
    <n v="0"/>
  </r>
  <r>
    <x v="1"/>
    <x v="0"/>
    <s v="0171"/>
    <s v="801"/>
    <s v="0000"/>
    <s v="000"/>
    <s v="00"/>
    <n v="25928.87"/>
    <n v="21423.02"/>
    <n v="4289.16"/>
    <n v="216.69"/>
  </r>
  <r>
    <x v="1"/>
    <x v="0"/>
    <s v="0171"/>
    <s v="801"/>
    <s v="0000"/>
    <s v="000"/>
    <s v="00"/>
    <n v="13105"/>
    <n v="12559.05"/>
    <n v="465.15"/>
    <n v="80.8"/>
  </r>
  <r>
    <x v="1"/>
    <x v="1"/>
    <s v="0171"/>
    <s v="801"/>
    <s v="0000"/>
    <s v="000"/>
    <s v="00"/>
    <n v="15198"/>
    <n v="15071.54"/>
    <n v="986.84"/>
    <n v="-860.38"/>
  </r>
  <r>
    <x v="1"/>
    <x v="5"/>
    <s v="0171"/>
    <s v="801"/>
    <s v="0000"/>
    <s v="000"/>
    <s v="00"/>
    <n v="914.97"/>
    <n v="914.97"/>
    <n v="0"/>
    <n v="0"/>
  </r>
  <r>
    <x v="9"/>
    <x v="2"/>
    <s v="0171"/>
    <s v="801"/>
    <s v="0000"/>
    <s v="000"/>
    <s v="00"/>
    <n v="4832"/>
    <n v="4706.6099999999997"/>
    <n v="0"/>
    <n v="125.39"/>
  </r>
  <r>
    <x v="9"/>
    <x v="5"/>
    <s v="0171"/>
    <s v="801"/>
    <s v="0000"/>
    <s v="000"/>
    <s v="00"/>
    <n v="17453.810000000001"/>
    <n v="11641.49"/>
    <n v="0"/>
    <n v="5812.32"/>
  </r>
  <r>
    <x v="15"/>
    <x v="5"/>
    <s v="0171"/>
    <s v="801"/>
    <s v="0000"/>
    <s v="000"/>
    <s v="00"/>
    <n v="280.13"/>
    <n v="280.13"/>
    <n v="0"/>
    <n v="0"/>
  </r>
  <r>
    <x v="9"/>
    <x v="0"/>
    <s v="0171"/>
    <s v="804"/>
    <s v="0000"/>
    <s v="000"/>
    <s v="00"/>
    <n v="58303"/>
    <n v="49431.68"/>
    <n v="9700.52"/>
    <n v="-829.2"/>
  </r>
  <r>
    <x v="9"/>
    <x v="1"/>
    <s v="0171"/>
    <s v="804"/>
    <s v="0000"/>
    <s v="000"/>
    <s v="00"/>
    <n v="20253.11"/>
    <n v="18494.54"/>
    <n v="2013.48"/>
    <n v="-254.91"/>
  </r>
  <r>
    <x v="0"/>
    <x v="0"/>
    <s v="0181"/>
    <s v="000"/>
    <s v="0000"/>
    <s v="000"/>
    <s v="00"/>
    <n v="3422542.61"/>
    <n v="2955606.78"/>
    <n v="513182.6"/>
    <n v="-46246.77"/>
  </r>
  <r>
    <x v="0"/>
    <x v="1"/>
    <s v="0181"/>
    <s v="000"/>
    <s v="0000"/>
    <s v="000"/>
    <s v="00"/>
    <n v="1296218"/>
    <n v="1224311.1200000001"/>
    <n v="106131"/>
    <n v="-34224.120000000003"/>
  </r>
  <r>
    <x v="0"/>
    <x v="2"/>
    <s v="0181"/>
    <s v="000"/>
    <s v="0000"/>
    <s v="000"/>
    <s v="00"/>
    <n v="8076.53"/>
    <n v="4623.53"/>
    <n v="696.51"/>
    <n v="2756.49"/>
  </r>
  <r>
    <x v="0"/>
    <x v="2"/>
    <s v="0181"/>
    <s v="000"/>
    <s v="0000"/>
    <s v="000"/>
    <s v="00"/>
    <n v="5656.16"/>
    <n v="6072.16"/>
    <n v="0"/>
    <n v="-416"/>
  </r>
  <r>
    <x v="0"/>
    <x v="3"/>
    <s v="0181"/>
    <s v="000"/>
    <s v="0000"/>
    <s v="000"/>
    <s v="00"/>
    <n v="28061.41"/>
    <n v="24762.720000000001"/>
    <n v="0"/>
    <n v="3298.69"/>
  </r>
  <r>
    <x v="0"/>
    <x v="3"/>
    <s v="0181"/>
    <s v="000"/>
    <s v="0000"/>
    <s v="000"/>
    <s v="00"/>
    <n v="1462.18"/>
    <n v="1562.18"/>
    <n v="0"/>
    <n v="-100"/>
  </r>
  <r>
    <x v="0"/>
    <x v="3"/>
    <s v="0181"/>
    <s v="000"/>
    <s v="0000"/>
    <s v="000"/>
    <s v="00"/>
    <n v="81768.63"/>
    <n v="77668.210000000006"/>
    <n v="4100.42"/>
    <n v="0"/>
  </r>
  <r>
    <x v="0"/>
    <x v="3"/>
    <s v="0181"/>
    <s v="000"/>
    <s v="0000"/>
    <s v="000"/>
    <s v="00"/>
    <n v="37665.03"/>
    <n v="32924.03"/>
    <n v="0"/>
    <n v="4741"/>
  </r>
  <r>
    <x v="0"/>
    <x v="4"/>
    <s v="0181"/>
    <s v="000"/>
    <s v="0000"/>
    <s v="000"/>
    <s v="00"/>
    <n v="725"/>
    <n v="562.94000000000005"/>
    <n v="0"/>
    <n v="162.06"/>
  </r>
  <r>
    <x v="0"/>
    <x v="5"/>
    <s v="0181"/>
    <s v="000"/>
    <s v="0000"/>
    <s v="000"/>
    <s v="00"/>
    <n v="858"/>
    <n v="640.4"/>
    <n v="0"/>
    <n v="217.6"/>
  </r>
  <r>
    <x v="0"/>
    <x v="5"/>
    <s v="0181"/>
    <s v="000"/>
    <s v="0000"/>
    <s v="000"/>
    <s v="00"/>
    <n v="78030"/>
    <n v="152816.37"/>
    <n v="0"/>
    <n v="-74786.37"/>
  </r>
  <r>
    <x v="1"/>
    <x v="0"/>
    <s v="0181"/>
    <s v="000"/>
    <s v="0000"/>
    <s v="000"/>
    <s v="00"/>
    <n v="843780"/>
    <n v="714909.45"/>
    <n v="112998.6"/>
    <n v="15871.95"/>
  </r>
  <r>
    <x v="1"/>
    <x v="0"/>
    <s v="0181"/>
    <s v="000"/>
    <s v="0000"/>
    <s v="000"/>
    <s v="00"/>
    <n v="222941.26"/>
    <n v="213931.64"/>
    <n v="8159.22"/>
    <n v="850.4"/>
  </r>
  <r>
    <x v="1"/>
    <x v="1"/>
    <s v="0181"/>
    <s v="000"/>
    <s v="0000"/>
    <s v="000"/>
    <s v="00"/>
    <n v="437544"/>
    <n v="412753"/>
    <n v="25152.77"/>
    <n v="-361.77"/>
  </r>
  <r>
    <x v="1"/>
    <x v="5"/>
    <s v="0181"/>
    <s v="000"/>
    <s v="0000"/>
    <s v="000"/>
    <s v="00"/>
    <n v="3310.55"/>
    <n v="7652.51"/>
    <n v="0"/>
    <n v="-4341.96"/>
  </r>
  <r>
    <x v="11"/>
    <x v="0"/>
    <s v="0181"/>
    <s v="000"/>
    <s v="0000"/>
    <s v="000"/>
    <s v="00"/>
    <n v="113410.8"/>
    <n v="96682.12"/>
    <n v="18428.68"/>
    <n v="-1700"/>
  </r>
  <r>
    <x v="11"/>
    <x v="1"/>
    <s v="0181"/>
    <s v="000"/>
    <s v="0000"/>
    <s v="000"/>
    <s v="00"/>
    <n v="40715.72"/>
    <n v="37871.57"/>
    <n v="3825.04"/>
    <n v="-980.89"/>
  </r>
  <r>
    <x v="11"/>
    <x v="2"/>
    <s v="0181"/>
    <s v="000"/>
    <s v="0000"/>
    <s v="000"/>
    <s v="00"/>
    <n v="12214"/>
    <n v="12214"/>
    <n v="0"/>
    <n v="0"/>
  </r>
  <r>
    <x v="11"/>
    <x v="2"/>
    <s v="0181"/>
    <s v="000"/>
    <s v="0000"/>
    <s v="000"/>
    <s v="00"/>
    <n v="127"/>
    <n v="127"/>
    <n v="0"/>
    <n v="0"/>
  </r>
  <r>
    <x v="11"/>
    <x v="3"/>
    <s v="0181"/>
    <s v="000"/>
    <s v="0000"/>
    <s v="000"/>
    <s v="00"/>
    <n v="1763.59"/>
    <n v="1422.46"/>
    <n v="0"/>
    <n v="341.13"/>
  </r>
  <r>
    <x v="11"/>
    <x v="5"/>
    <s v="0181"/>
    <s v="000"/>
    <s v="0000"/>
    <s v="000"/>
    <s v="00"/>
    <n v="457.09"/>
    <n v="1199.8699999999999"/>
    <n v="0"/>
    <n v="-742.78"/>
  </r>
  <r>
    <x v="2"/>
    <x v="0"/>
    <s v="0181"/>
    <s v="000"/>
    <s v="0000"/>
    <s v="000"/>
    <s v="00"/>
    <n v="371247"/>
    <n v="346287.8"/>
    <n v="46732.36"/>
    <n v="-21773.16"/>
  </r>
  <r>
    <x v="2"/>
    <x v="0"/>
    <s v="0181"/>
    <s v="000"/>
    <s v="0000"/>
    <s v="000"/>
    <s v="00"/>
    <n v="87902.07"/>
    <n v="80436.22"/>
    <n v="9455.98"/>
    <n v="-1990.13"/>
  </r>
  <r>
    <x v="2"/>
    <x v="1"/>
    <s v="0181"/>
    <s v="000"/>
    <s v="0000"/>
    <s v="000"/>
    <s v="00"/>
    <n v="174226"/>
    <n v="174450.88"/>
    <n v="11660.01"/>
    <n v="-11884.89"/>
  </r>
  <r>
    <x v="2"/>
    <x v="3"/>
    <s v="0181"/>
    <s v="000"/>
    <s v="0000"/>
    <s v="000"/>
    <s v="00"/>
    <n v="1976.01"/>
    <n v="1047.49"/>
    <n v="395.19"/>
    <n v="533.33000000000004"/>
  </r>
  <r>
    <x v="2"/>
    <x v="4"/>
    <s v="0181"/>
    <s v="000"/>
    <s v="0000"/>
    <s v="000"/>
    <s v="00"/>
    <n v="637.98"/>
    <n v="532.54999999999995"/>
    <n v="0"/>
    <n v="105.43"/>
  </r>
  <r>
    <x v="3"/>
    <x v="0"/>
    <s v="0181"/>
    <s v="000"/>
    <s v="0000"/>
    <s v="000"/>
    <s v="00"/>
    <n v="51656"/>
    <n v="52485.15"/>
    <n v="0"/>
    <n v="-829.15"/>
  </r>
  <r>
    <x v="3"/>
    <x v="0"/>
    <s v="0181"/>
    <s v="000"/>
    <s v="0000"/>
    <s v="000"/>
    <s v="00"/>
    <n v="34750.800000000003"/>
    <n v="33509.699999999997"/>
    <n v="1241.0999999999999"/>
    <n v="0"/>
  </r>
  <r>
    <x v="3"/>
    <x v="1"/>
    <s v="0181"/>
    <s v="000"/>
    <s v="0000"/>
    <s v="000"/>
    <s v="00"/>
    <n v="34432"/>
    <n v="34109.78"/>
    <n v="258.3"/>
    <n v="63.92"/>
  </r>
  <r>
    <x v="3"/>
    <x v="2"/>
    <s v="0181"/>
    <s v="000"/>
    <s v="0000"/>
    <s v="000"/>
    <s v="00"/>
    <n v="5010"/>
    <n v="4991.99"/>
    <n v="0"/>
    <n v="18.010000000000002"/>
  </r>
  <r>
    <x v="3"/>
    <x v="3"/>
    <s v="0181"/>
    <s v="000"/>
    <s v="0000"/>
    <s v="000"/>
    <s v="00"/>
    <n v="1456.48"/>
    <n v="169.36"/>
    <n v="0"/>
    <n v="1287.1199999999999"/>
  </r>
  <r>
    <x v="3"/>
    <x v="3"/>
    <s v="0181"/>
    <s v="000"/>
    <s v="0000"/>
    <s v="000"/>
    <s v="00"/>
    <n v="63.22"/>
    <n v="63.22"/>
    <n v="0"/>
    <n v="0"/>
  </r>
  <r>
    <x v="3"/>
    <x v="4"/>
    <s v="0181"/>
    <s v="000"/>
    <s v="0000"/>
    <s v="000"/>
    <s v="00"/>
    <n v="3141.3"/>
    <n v="3297.33"/>
    <n v="0"/>
    <n v="-156.03"/>
  </r>
  <r>
    <x v="12"/>
    <x v="0"/>
    <s v="0181"/>
    <s v="000"/>
    <s v="0000"/>
    <s v="000"/>
    <s v="00"/>
    <n v="14442"/>
    <n v="11654.59"/>
    <n v="2330.92"/>
    <n v="456.49"/>
  </r>
  <r>
    <x v="12"/>
    <x v="1"/>
    <s v="0181"/>
    <s v="000"/>
    <s v="0000"/>
    <s v="000"/>
    <s v="00"/>
    <n v="5264"/>
    <n v="4378.9799999999996"/>
    <n v="483.8"/>
    <n v="401.22"/>
  </r>
  <r>
    <x v="4"/>
    <x v="0"/>
    <s v="0181"/>
    <s v="000"/>
    <s v="0000"/>
    <s v="000"/>
    <s v="00"/>
    <n v="518492"/>
    <n v="497226.81"/>
    <n v="48153.62"/>
    <n v="-26888.43"/>
  </r>
  <r>
    <x v="4"/>
    <x v="0"/>
    <s v="0181"/>
    <s v="000"/>
    <s v="0000"/>
    <s v="000"/>
    <s v="00"/>
    <n v="74256"/>
    <n v="67363.789999999994"/>
    <n v="5921.92"/>
    <n v="970.29"/>
  </r>
  <r>
    <x v="4"/>
    <x v="1"/>
    <s v="0181"/>
    <s v="000"/>
    <s v="0000"/>
    <s v="000"/>
    <s v="00"/>
    <n v="198502"/>
    <n v="199548.98"/>
    <n v="11224.9"/>
    <n v="-12271.88"/>
  </r>
  <r>
    <x v="4"/>
    <x v="2"/>
    <s v="0181"/>
    <s v="000"/>
    <s v="0000"/>
    <s v="000"/>
    <s v="00"/>
    <n v="190"/>
    <n v="0"/>
    <n v="0"/>
    <n v="190"/>
  </r>
  <r>
    <x v="4"/>
    <x v="2"/>
    <s v="0181"/>
    <s v="000"/>
    <s v="0000"/>
    <s v="000"/>
    <s v="00"/>
    <n v="2036"/>
    <n v="0"/>
    <n v="0"/>
    <n v="2036"/>
  </r>
  <r>
    <x v="4"/>
    <x v="2"/>
    <s v="0181"/>
    <s v="000"/>
    <s v="0000"/>
    <s v="000"/>
    <s v="00"/>
    <n v="14037.42"/>
    <n v="13988.31"/>
    <n v="49.11"/>
    <n v="0"/>
  </r>
  <r>
    <x v="4"/>
    <x v="2"/>
    <s v="0181"/>
    <s v="000"/>
    <s v="0000"/>
    <s v="000"/>
    <s v="00"/>
    <n v="1816.68"/>
    <n v="1362.51"/>
    <n v="454.17"/>
    <n v="0"/>
  </r>
  <r>
    <x v="4"/>
    <x v="2"/>
    <s v="0181"/>
    <s v="000"/>
    <s v="0000"/>
    <s v="000"/>
    <s v="00"/>
    <n v="20292.97"/>
    <n v="15934.24"/>
    <n v="3628.08"/>
    <n v="730.65"/>
  </r>
  <r>
    <x v="4"/>
    <x v="2"/>
    <s v="0181"/>
    <s v="000"/>
    <s v="0000"/>
    <s v="000"/>
    <s v="00"/>
    <n v="4554"/>
    <n v="1285.31"/>
    <n v="423.03"/>
    <n v="2845.66"/>
  </r>
  <r>
    <x v="4"/>
    <x v="2"/>
    <s v="0181"/>
    <s v="000"/>
    <s v="0000"/>
    <s v="000"/>
    <s v="00"/>
    <n v="1336"/>
    <n v="1613.98"/>
    <n v="0"/>
    <n v="-277.98"/>
  </r>
  <r>
    <x v="4"/>
    <x v="3"/>
    <s v="0181"/>
    <s v="000"/>
    <s v="0000"/>
    <s v="000"/>
    <s v="00"/>
    <n v="11768.69"/>
    <n v="7576.38"/>
    <n v="14.99"/>
    <n v="4177.32"/>
  </r>
  <r>
    <x v="4"/>
    <x v="3"/>
    <s v="0181"/>
    <s v="000"/>
    <s v="0000"/>
    <s v="000"/>
    <s v="00"/>
    <n v="27.58"/>
    <n v="27.58"/>
    <n v="0"/>
    <n v="0"/>
  </r>
  <r>
    <x v="4"/>
    <x v="4"/>
    <s v="0181"/>
    <s v="000"/>
    <s v="0000"/>
    <s v="000"/>
    <s v="00"/>
    <n v="250"/>
    <n v="199.77"/>
    <n v="0"/>
    <n v="50.23"/>
  </r>
  <r>
    <x v="4"/>
    <x v="5"/>
    <s v="0181"/>
    <s v="000"/>
    <s v="0000"/>
    <s v="000"/>
    <s v="00"/>
    <n v="1400"/>
    <n v="1400"/>
    <n v="0"/>
    <n v="0"/>
  </r>
  <r>
    <x v="5"/>
    <x v="0"/>
    <s v="0181"/>
    <s v="000"/>
    <s v="0000"/>
    <s v="000"/>
    <s v="00"/>
    <n v="409774.56"/>
    <n v="359004.41"/>
    <n v="43486.080000000002"/>
    <n v="7284.07"/>
  </r>
  <r>
    <x v="5"/>
    <x v="1"/>
    <s v="0181"/>
    <s v="000"/>
    <s v="0000"/>
    <s v="000"/>
    <s v="00"/>
    <n v="187037"/>
    <n v="173542.28"/>
    <n v="11681.66"/>
    <n v="1813.06"/>
  </r>
  <r>
    <x v="5"/>
    <x v="2"/>
    <s v="0181"/>
    <s v="000"/>
    <s v="0000"/>
    <s v="000"/>
    <s v="00"/>
    <n v="9100"/>
    <n v="8492.3799999999992"/>
    <n v="99.6"/>
    <n v="508.02"/>
  </r>
  <r>
    <x v="5"/>
    <x v="2"/>
    <s v="0181"/>
    <s v="000"/>
    <s v="0000"/>
    <s v="000"/>
    <s v="00"/>
    <n v="0"/>
    <n v="137.09"/>
    <n v="0"/>
    <n v="-137.09"/>
  </r>
  <r>
    <x v="5"/>
    <x v="2"/>
    <s v="0181"/>
    <s v="000"/>
    <s v="0000"/>
    <s v="000"/>
    <s v="00"/>
    <n v="42407"/>
    <n v="36740.089999999997"/>
    <n v="0"/>
    <n v="5666.91"/>
  </r>
  <r>
    <x v="5"/>
    <x v="2"/>
    <s v="0181"/>
    <s v="000"/>
    <s v="0000"/>
    <s v="000"/>
    <s v="00"/>
    <n v="18075.88"/>
    <n v="15461.28"/>
    <n v="2614.6"/>
    <n v="0"/>
  </r>
  <r>
    <x v="5"/>
    <x v="2"/>
    <s v="0181"/>
    <s v="000"/>
    <s v="0000"/>
    <s v="000"/>
    <s v="00"/>
    <n v="626"/>
    <n v="597"/>
    <n v="29"/>
    <n v="0"/>
  </r>
  <r>
    <x v="5"/>
    <x v="6"/>
    <s v="0181"/>
    <s v="000"/>
    <s v="0000"/>
    <s v="000"/>
    <s v="00"/>
    <n v="7070.81"/>
    <n v="7070.81"/>
    <n v="0"/>
    <n v="0"/>
  </r>
  <r>
    <x v="5"/>
    <x v="6"/>
    <s v="0181"/>
    <s v="000"/>
    <s v="0000"/>
    <s v="000"/>
    <s v="00"/>
    <n v="237219"/>
    <n v="209580.77"/>
    <n v="0"/>
    <n v="27638.23"/>
  </r>
  <r>
    <x v="5"/>
    <x v="6"/>
    <s v="0181"/>
    <s v="000"/>
    <s v="0000"/>
    <s v="000"/>
    <s v="00"/>
    <n v="1276.82"/>
    <n v="1367.61"/>
    <n v="0"/>
    <n v="-90.79"/>
  </r>
  <r>
    <x v="5"/>
    <x v="6"/>
    <s v="0181"/>
    <s v="000"/>
    <s v="0000"/>
    <s v="000"/>
    <s v="00"/>
    <n v="488.73"/>
    <n v="488.73"/>
    <n v="0"/>
    <n v="0"/>
  </r>
  <r>
    <x v="5"/>
    <x v="3"/>
    <s v="0181"/>
    <s v="000"/>
    <s v="0000"/>
    <s v="000"/>
    <s v="00"/>
    <n v="50917.599999999999"/>
    <n v="54308.82"/>
    <n v="0"/>
    <n v="-3391.22"/>
  </r>
  <r>
    <x v="5"/>
    <x v="4"/>
    <s v="0181"/>
    <s v="000"/>
    <s v="0000"/>
    <s v="000"/>
    <s v="00"/>
    <n v="1713.79"/>
    <n v="1672.67"/>
    <n v="0"/>
    <n v="41.12"/>
  </r>
  <r>
    <x v="5"/>
    <x v="5"/>
    <s v="0181"/>
    <s v="000"/>
    <s v="0000"/>
    <s v="000"/>
    <s v="00"/>
    <n v="275"/>
    <n v="275"/>
    <n v="0"/>
    <n v="0"/>
  </r>
  <r>
    <x v="6"/>
    <x v="0"/>
    <s v="0181"/>
    <s v="000"/>
    <s v="0000"/>
    <s v="000"/>
    <s v="00"/>
    <n v="71263"/>
    <n v="64701.08"/>
    <n v="5881.92"/>
    <n v="680"/>
  </r>
  <r>
    <x v="6"/>
    <x v="1"/>
    <s v="0181"/>
    <s v="000"/>
    <s v="0000"/>
    <s v="000"/>
    <s v="00"/>
    <n v="29488"/>
    <n v="28465.77"/>
    <n v="1221.82"/>
    <n v="-199.59"/>
  </r>
  <r>
    <x v="6"/>
    <x v="2"/>
    <s v="0181"/>
    <s v="000"/>
    <s v="0000"/>
    <s v="000"/>
    <s v="00"/>
    <n v="4946.5600000000004"/>
    <n v="4342.5600000000004"/>
    <n v="603"/>
    <n v="1"/>
  </r>
  <r>
    <x v="6"/>
    <x v="2"/>
    <s v="0181"/>
    <s v="000"/>
    <s v="0000"/>
    <s v="000"/>
    <s v="00"/>
    <n v="2777.93"/>
    <n v="2777.93"/>
    <n v="0"/>
    <n v="0"/>
  </r>
  <r>
    <x v="6"/>
    <x v="3"/>
    <s v="0181"/>
    <s v="000"/>
    <s v="0000"/>
    <s v="000"/>
    <s v="00"/>
    <n v="7329.39"/>
    <n v="5788.32"/>
    <n v="0"/>
    <n v="1541.07"/>
  </r>
  <r>
    <x v="6"/>
    <x v="4"/>
    <s v="0181"/>
    <s v="000"/>
    <s v="0000"/>
    <s v="000"/>
    <s v="00"/>
    <n v="888.12"/>
    <n v="888.12"/>
    <n v="0"/>
    <n v="0"/>
  </r>
  <r>
    <x v="0"/>
    <x v="2"/>
    <s v="0181"/>
    <s v="102"/>
    <s v="0000"/>
    <s v="000"/>
    <s v="00"/>
    <n v="250"/>
    <n v="250"/>
    <n v="0"/>
    <n v="0"/>
  </r>
  <r>
    <x v="0"/>
    <x v="3"/>
    <s v="0181"/>
    <s v="102"/>
    <s v="0000"/>
    <s v="000"/>
    <s v="00"/>
    <n v="1675.4"/>
    <n v="124.92"/>
    <n v="0"/>
    <n v="1550.48"/>
  </r>
  <r>
    <x v="0"/>
    <x v="4"/>
    <s v="0181"/>
    <s v="102"/>
    <s v="0000"/>
    <s v="000"/>
    <s v="00"/>
    <n v="0.1"/>
    <n v="0"/>
    <n v="0"/>
    <n v="0.1"/>
  </r>
  <r>
    <x v="9"/>
    <x v="2"/>
    <s v="0181"/>
    <s v="102"/>
    <s v="0000"/>
    <s v="000"/>
    <s v="00"/>
    <n v="72"/>
    <n v="0"/>
    <n v="0"/>
    <n v="72"/>
  </r>
  <r>
    <x v="15"/>
    <x v="2"/>
    <s v="0181"/>
    <s v="102"/>
    <s v="0000"/>
    <s v="000"/>
    <s v="00"/>
    <n v="9.31"/>
    <n v="0"/>
    <n v="0"/>
    <n v="9.31"/>
  </r>
  <r>
    <x v="0"/>
    <x v="0"/>
    <s v="0181"/>
    <s v="103"/>
    <s v="0000"/>
    <s v="000"/>
    <s v="00"/>
    <n v="212169.56"/>
    <n v="192608.07"/>
    <n v="20885.16"/>
    <n v="-1323.67"/>
  </r>
  <r>
    <x v="0"/>
    <x v="1"/>
    <s v="0181"/>
    <s v="103"/>
    <s v="0000"/>
    <s v="000"/>
    <s v="00"/>
    <n v="67693.100000000006"/>
    <n v="62670.98"/>
    <n v="4334.92"/>
    <n v="687.2"/>
  </r>
  <r>
    <x v="0"/>
    <x v="2"/>
    <s v="0181"/>
    <s v="103"/>
    <s v="0000"/>
    <s v="000"/>
    <s v="00"/>
    <n v="140.47999999999999"/>
    <n v="140.47999999999999"/>
    <n v="0"/>
    <n v="0"/>
  </r>
  <r>
    <x v="0"/>
    <x v="2"/>
    <s v="0181"/>
    <s v="103"/>
    <s v="0000"/>
    <s v="000"/>
    <s v="00"/>
    <n v="980.5"/>
    <n v="980.5"/>
    <n v="0"/>
    <n v="0"/>
  </r>
  <r>
    <x v="0"/>
    <x v="2"/>
    <s v="0181"/>
    <s v="103"/>
    <s v="0000"/>
    <s v="000"/>
    <s v="00"/>
    <n v="18316.54"/>
    <n v="18316.54"/>
    <n v="0"/>
    <n v="0"/>
  </r>
  <r>
    <x v="0"/>
    <x v="2"/>
    <s v="0181"/>
    <s v="103"/>
    <s v="0000"/>
    <s v="000"/>
    <s v="00"/>
    <n v="7323.22"/>
    <n v="5353.67"/>
    <n v="0"/>
    <n v="1969.55"/>
  </r>
  <r>
    <x v="0"/>
    <x v="2"/>
    <s v="0181"/>
    <s v="103"/>
    <s v="0000"/>
    <s v="000"/>
    <s v="00"/>
    <n v="280.54000000000002"/>
    <n v="280.54000000000002"/>
    <n v="0"/>
    <n v="0"/>
  </r>
  <r>
    <x v="0"/>
    <x v="3"/>
    <s v="0181"/>
    <s v="103"/>
    <s v="0000"/>
    <s v="000"/>
    <s v="00"/>
    <n v="392645.65"/>
    <n v="336631.44"/>
    <n v="136.86000000000001"/>
    <n v="55877.35"/>
  </r>
  <r>
    <x v="0"/>
    <x v="3"/>
    <s v="0181"/>
    <s v="103"/>
    <s v="0000"/>
    <s v="000"/>
    <s v="00"/>
    <n v="222.79"/>
    <n v="222.79"/>
    <n v="0"/>
    <n v="0"/>
  </r>
  <r>
    <x v="0"/>
    <x v="4"/>
    <s v="0181"/>
    <s v="103"/>
    <s v="0000"/>
    <s v="000"/>
    <s v="00"/>
    <n v="5353.44"/>
    <n v="5353.44"/>
    <n v="0"/>
    <n v="0"/>
  </r>
  <r>
    <x v="0"/>
    <x v="4"/>
    <s v="0181"/>
    <s v="103"/>
    <s v="0000"/>
    <s v="000"/>
    <s v="00"/>
    <n v="555.97"/>
    <n v="555.97"/>
    <n v="0"/>
    <n v="0"/>
  </r>
  <r>
    <x v="0"/>
    <x v="5"/>
    <s v="0181"/>
    <s v="103"/>
    <s v="0000"/>
    <s v="000"/>
    <s v="00"/>
    <n v="13976.35"/>
    <n v="13940.05"/>
    <n v="0"/>
    <n v="36.299999999999997"/>
  </r>
  <r>
    <x v="0"/>
    <x v="5"/>
    <s v="0181"/>
    <s v="103"/>
    <s v="0000"/>
    <s v="000"/>
    <s v="00"/>
    <n v="13198.48"/>
    <n v="17069.45"/>
    <n v="0"/>
    <n v="-3870.97"/>
  </r>
  <r>
    <x v="1"/>
    <x v="0"/>
    <s v="0181"/>
    <s v="103"/>
    <s v="0000"/>
    <s v="000"/>
    <s v="00"/>
    <n v="62358.92"/>
    <n v="37306.160000000003"/>
    <n v="7296.32"/>
    <n v="17756.439999999999"/>
  </r>
  <r>
    <x v="1"/>
    <x v="1"/>
    <s v="0181"/>
    <s v="103"/>
    <s v="0000"/>
    <s v="000"/>
    <s v="00"/>
    <n v="16200"/>
    <n v="14826.45"/>
    <n v="1514.4"/>
    <n v="-140.85"/>
  </r>
  <r>
    <x v="1"/>
    <x v="5"/>
    <s v="0181"/>
    <s v="103"/>
    <s v="0000"/>
    <s v="000"/>
    <s v="00"/>
    <n v="582.79999999999995"/>
    <n v="711.36"/>
    <n v="0"/>
    <n v="-128.56"/>
  </r>
  <r>
    <x v="11"/>
    <x v="0"/>
    <s v="0181"/>
    <s v="103"/>
    <s v="0000"/>
    <s v="000"/>
    <s v="00"/>
    <n v="51795.83"/>
    <n v="41779.300000000003"/>
    <n v="8287.32"/>
    <n v="1729.21"/>
  </r>
  <r>
    <x v="11"/>
    <x v="1"/>
    <s v="0181"/>
    <s v="103"/>
    <s v="0000"/>
    <s v="000"/>
    <s v="00"/>
    <n v="25574.99"/>
    <n v="22954.03"/>
    <n v="1720.12"/>
    <n v="900.84"/>
  </r>
  <r>
    <x v="11"/>
    <x v="5"/>
    <s v="0181"/>
    <s v="103"/>
    <s v="0000"/>
    <s v="000"/>
    <s v="00"/>
    <n v="1856.93"/>
    <n v="2314.02"/>
    <n v="0"/>
    <n v="-457.09"/>
  </r>
  <r>
    <x v="2"/>
    <x v="0"/>
    <s v="0181"/>
    <s v="103"/>
    <s v="0000"/>
    <s v="000"/>
    <s v="00"/>
    <n v="29416.97"/>
    <n v="28568.1"/>
    <n v="4614.4799999999996"/>
    <n v="-3765.61"/>
  </r>
  <r>
    <x v="2"/>
    <x v="0"/>
    <s v="0181"/>
    <s v="103"/>
    <s v="0000"/>
    <s v="000"/>
    <s v="00"/>
    <n v="18682.89"/>
    <n v="17146.84"/>
    <n v="632.36"/>
    <n v="903.69"/>
  </r>
  <r>
    <x v="2"/>
    <x v="1"/>
    <s v="0181"/>
    <s v="103"/>
    <s v="0000"/>
    <s v="000"/>
    <s v="00"/>
    <n v="20703.810000000001"/>
    <n v="19766.740000000002"/>
    <n v="1089.47"/>
    <n v="-152.4"/>
  </r>
  <r>
    <x v="9"/>
    <x v="0"/>
    <s v="0181"/>
    <s v="103"/>
    <s v="0000"/>
    <s v="000"/>
    <s v="00"/>
    <n v="1378.01"/>
    <n v="1378.01"/>
    <n v="0"/>
    <n v="0"/>
  </r>
  <r>
    <x v="9"/>
    <x v="1"/>
    <s v="0181"/>
    <s v="103"/>
    <s v="0000"/>
    <s v="000"/>
    <s v="00"/>
    <n v="320.61"/>
    <n v="317.63"/>
    <n v="0"/>
    <n v="2.98"/>
  </r>
  <r>
    <x v="9"/>
    <x v="2"/>
    <s v="0181"/>
    <s v="103"/>
    <s v="0000"/>
    <s v="000"/>
    <s v="00"/>
    <n v="8647.2000000000007"/>
    <n v="6288.05"/>
    <n v="333.4"/>
    <n v="2025.75"/>
  </r>
  <r>
    <x v="9"/>
    <x v="2"/>
    <s v="0181"/>
    <s v="103"/>
    <s v="0000"/>
    <s v="000"/>
    <s v="00"/>
    <n v="140"/>
    <n v="140"/>
    <n v="0"/>
    <n v="0"/>
  </r>
  <r>
    <x v="9"/>
    <x v="2"/>
    <s v="0181"/>
    <s v="103"/>
    <s v="0000"/>
    <s v="000"/>
    <s v="00"/>
    <n v="552"/>
    <n v="552"/>
    <n v="0"/>
    <n v="0"/>
  </r>
  <r>
    <x v="15"/>
    <x v="5"/>
    <s v="0181"/>
    <s v="103"/>
    <s v="0000"/>
    <s v="000"/>
    <s v="00"/>
    <n v="705.55"/>
    <n v="430.55"/>
    <n v="0"/>
    <n v="275"/>
  </r>
  <r>
    <x v="0"/>
    <x v="0"/>
    <s v="0181"/>
    <s v="104"/>
    <s v="0000"/>
    <s v="000"/>
    <s v="00"/>
    <n v="183102.95"/>
    <n v="152542.45000000001"/>
    <n v="24725.16"/>
    <n v="5835.34"/>
  </r>
  <r>
    <x v="0"/>
    <x v="1"/>
    <s v="0181"/>
    <s v="104"/>
    <s v="0000"/>
    <s v="000"/>
    <s v="00"/>
    <n v="70823.460000000006"/>
    <n v="63554.95"/>
    <n v="5131.72"/>
    <n v="2136.79"/>
  </r>
  <r>
    <x v="0"/>
    <x v="3"/>
    <s v="0181"/>
    <s v="104"/>
    <s v="0000"/>
    <s v="000"/>
    <s v="00"/>
    <n v="134728.48000000001"/>
    <n v="6205.74"/>
    <n v="48423"/>
    <n v="80099.740000000005"/>
  </r>
  <r>
    <x v="0"/>
    <x v="5"/>
    <s v="0181"/>
    <s v="104"/>
    <s v="0000"/>
    <s v="000"/>
    <s v="00"/>
    <n v="5329.37"/>
    <n v="6000.72"/>
    <n v="0"/>
    <n v="-671.35"/>
  </r>
  <r>
    <x v="2"/>
    <x v="0"/>
    <s v="0181"/>
    <s v="104"/>
    <s v="0000"/>
    <s v="000"/>
    <s v="00"/>
    <n v="307.44"/>
    <n v="0"/>
    <n v="0"/>
    <n v="307.44"/>
  </r>
  <r>
    <x v="9"/>
    <x v="2"/>
    <s v="0181"/>
    <s v="104"/>
    <s v="0000"/>
    <s v="000"/>
    <s v="00"/>
    <n v="821.54"/>
    <n v="0"/>
    <n v="0"/>
    <n v="821.54"/>
  </r>
  <r>
    <x v="2"/>
    <x v="0"/>
    <s v="0181"/>
    <s v="111"/>
    <s v="0000"/>
    <s v="000"/>
    <s v="00"/>
    <n v="10080"/>
    <n v="7368.43"/>
    <n v="0"/>
    <n v="2711.57"/>
  </r>
  <r>
    <x v="2"/>
    <x v="1"/>
    <s v="0181"/>
    <s v="111"/>
    <s v="0000"/>
    <s v="000"/>
    <s v="00"/>
    <n v="2218"/>
    <n v="1698.85"/>
    <n v="0"/>
    <n v="519.15"/>
  </r>
  <r>
    <x v="0"/>
    <x v="0"/>
    <s v="0181"/>
    <s v="112"/>
    <s v="0000"/>
    <s v="000"/>
    <s v="00"/>
    <n v="24400"/>
    <n v="20692.400000000001"/>
    <n v="4053.48"/>
    <n v="-345.88"/>
  </r>
  <r>
    <x v="0"/>
    <x v="1"/>
    <s v="0181"/>
    <s v="112"/>
    <s v="0000"/>
    <s v="000"/>
    <s v="00"/>
    <n v="9200"/>
    <n v="8329.01"/>
    <n v="841.32"/>
    <n v="29.67"/>
  </r>
  <r>
    <x v="0"/>
    <x v="2"/>
    <s v="0181"/>
    <s v="112"/>
    <s v="0000"/>
    <s v="000"/>
    <s v="00"/>
    <n v="2107.3200000000002"/>
    <n v="0"/>
    <n v="0"/>
    <n v="2107.3200000000002"/>
  </r>
  <r>
    <x v="0"/>
    <x v="5"/>
    <s v="0181"/>
    <s v="112"/>
    <s v="0000"/>
    <s v="000"/>
    <s v="00"/>
    <n v="1542.68"/>
    <n v="1542.68"/>
    <n v="0"/>
    <n v="0"/>
  </r>
  <r>
    <x v="0"/>
    <x v="2"/>
    <s v="0181"/>
    <s v="199"/>
    <s v="0000"/>
    <s v="000"/>
    <s v="00"/>
    <n v="1409.77"/>
    <n v="1409.77"/>
    <n v="0"/>
    <n v="0"/>
  </r>
  <r>
    <x v="0"/>
    <x v="2"/>
    <s v="0181"/>
    <s v="199"/>
    <s v="0000"/>
    <s v="000"/>
    <s v="00"/>
    <n v="4984.5200000000004"/>
    <n v="4234.28"/>
    <n v="0"/>
    <n v="750.24"/>
  </r>
  <r>
    <x v="0"/>
    <x v="3"/>
    <s v="0181"/>
    <s v="199"/>
    <s v="0000"/>
    <s v="000"/>
    <s v="00"/>
    <n v="36672.81"/>
    <n v="21520.82"/>
    <n v="492.04"/>
    <n v="14659.95"/>
  </r>
  <r>
    <x v="0"/>
    <x v="4"/>
    <s v="0181"/>
    <s v="199"/>
    <s v="0000"/>
    <s v="000"/>
    <s v="00"/>
    <n v="4467.92"/>
    <n v="4222.83"/>
    <n v="0"/>
    <n v="245.09"/>
  </r>
  <r>
    <x v="0"/>
    <x v="4"/>
    <s v="0181"/>
    <s v="199"/>
    <s v="0000"/>
    <s v="000"/>
    <s v="00"/>
    <n v="4626.8100000000004"/>
    <n v="4326.8100000000004"/>
    <n v="0"/>
    <n v="300"/>
  </r>
  <r>
    <x v="0"/>
    <x v="5"/>
    <s v="0181"/>
    <s v="199"/>
    <s v="0000"/>
    <s v="000"/>
    <s v="00"/>
    <n v="385"/>
    <n v="385"/>
    <n v="0"/>
    <n v="0"/>
  </r>
  <r>
    <x v="0"/>
    <x v="5"/>
    <s v="0181"/>
    <s v="199"/>
    <s v="0000"/>
    <s v="000"/>
    <s v="00"/>
    <n v="18725.990000000002"/>
    <n v="22039.29"/>
    <n v="0"/>
    <n v="-3313.3"/>
  </r>
  <r>
    <x v="16"/>
    <x v="0"/>
    <s v="0181"/>
    <s v="199"/>
    <s v="0000"/>
    <s v="000"/>
    <s v="00"/>
    <n v="8014.92"/>
    <n v="8014.92"/>
    <n v="0"/>
    <n v="0"/>
  </r>
  <r>
    <x v="16"/>
    <x v="1"/>
    <s v="0181"/>
    <s v="199"/>
    <s v="0000"/>
    <s v="000"/>
    <s v="00"/>
    <n v="1844.62"/>
    <n v="1846.49"/>
    <n v="0"/>
    <n v="-1.87"/>
  </r>
  <r>
    <x v="16"/>
    <x v="2"/>
    <s v="0181"/>
    <s v="199"/>
    <s v="0000"/>
    <s v="000"/>
    <s v="00"/>
    <n v="24407.09"/>
    <n v="29682.31"/>
    <n v="0"/>
    <n v="-5275.22"/>
  </r>
  <r>
    <x v="16"/>
    <x v="2"/>
    <s v="0181"/>
    <s v="199"/>
    <s v="0000"/>
    <s v="000"/>
    <s v="00"/>
    <n v="690.31"/>
    <n v="690.31"/>
    <n v="0"/>
    <n v="0"/>
  </r>
  <r>
    <x v="16"/>
    <x v="2"/>
    <s v="0181"/>
    <s v="199"/>
    <s v="0000"/>
    <s v="000"/>
    <s v="00"/>
    <n v="625"/>
    <n v="625"/>
    <n v="0"/>
    <n v="0"/>
  </r>
  <r>
    <x v="16"/>
    <x v="2"/>
    <s v="0181"/>
    <s v="199"/>
    <s v="0000"/>
    <s v="000"/>
    <s v="00"/>
    <n v="2134.42"/>
    <n v="2288.3200000000002"/>
    <n v="0"/>
    <n v="-153.9"/>
  </r>
  <r>
    <x v="16"/>
    <x v="6"/>
    <s v="0181"/>
    <s v="199"/>
    <s v="0000"/>
    <s v="000"/>
    <s v="00"/>
    <n v="51.35"/>
    <n v="51.35"/>
    <n v="0"/>
    <n v="0"/>
  </r>
  <r>
    <x v="16"/>
    <x v="3"/>
    <s v="0181"/>
    <s v="199"/>
    <s v="0000"/>
    <s v="000"/>
    <s v="00"/>
    <n v="4835.2299999999996"/>
    <n v="5508.4"/>
    <n v="0"/>
    <n v="-673.17"/>
  </r>
  <r>
    <x v="16"/>
    <x v="4"/>
    <s v="0181"/>
    <s v="199"/>
    <s v="0000"/>
    <s v="000"/>
    <s v="00"/>
    <n v="6100"/>
    <n v="6100"/>
    <n v="0"/>
    <n v="0"/>
  </r>
  <r>
    <x v="16"/>
    <x v="5"/>
    <s v="0181"/>
    <s v="199"/>
    <s v="0000"/>
    <s v="000"/>
    <s v="00"/>
    <n v="300"/>
    <n v="483.05"/>
    <n v="0"/>
    <n v="-183.05"/>
  </r>
  <r>
    <x v="16"/>
    <x v="5"/>
    <s v="0181"/>
    <s v="199"/>
    <s v="0000"/>
    <s v="000"/>
    <s v="00"/>
    <n v="285.68"/>
    <n v="285.68"/>
    <n v="0"/>
    <n v="0"/>
  </r>
  <r>
    <x v="9"/>
    <x v="5"/>
    <s v="0181"/>
    <s v="199"/>
    <s v="0000"/>
    <s v="000"/>
    <s v="00"/>
    <n v="150"/>
    <n v="150"/>
    <n v="0"/>
    <n v="0"/>
  </r>
  <r>
    <x v="4"/>
    <x v="2"/>
    <s v="0181"/>
    <s v="199"/>
    <s v="0000"/>
    <s v="000"/>
    <s v="00"/>
    <n v="148.21"/>
    <n v="148.21"/>
    <n v="0"/>
    <n v="0"/>
  </r>
  <r>
    <x v="4"/>
    <x v="2"/>
    <s v="0181"/>
    <s v="199"/>
    <s v="0000"/>
    <s v="000"/>
    <s v="00"/>
    <n v="336.36"/>
    <n v="168.68"/>
    <n v="0"/>
    <n v="167.68"/>
  </r>
  <r>
    <x v="4"/>
    <x v="3"/>
    <s v="0181"/>
    <s v="199"/>
    <s v="0000"/>
    <s v="000"/>
    <s v="00"/>
    <n v="1275.45"/>
    <n v="630.41999999999996"/>
    <n v="349.98"/>
    <n v="295.05"/>
  </r>
  <r>
    <x v="4"/>
    <x v="4"/>
    <s v="0181"/>
    <s v="199"/>
    <s v="0000"/>
    <s v="000"/>
    <s v="00"/>
    <n v="460.79"/>
    <n v="460.79"/>
    <n v="0"/>
    <n v="0"/>
  </r>
  <r>
    <x v="4"/>
    <x v="4"/>
    <s v="0181"/>
    <s v="199"/>
    <s v="0000"/>
    <s v="000"/>
    <s v="00"/>
    <n v="5500"/>
    <n v="2210"/>
    <n v="2060"/>
    <n v="1230"/>
  </r>
  <r>
    <x v="13"/>
    <x v="4"/>
    <s v="0181"/>
    <s v="199"/>
    <s v="0000"/>
    <s v="000"/>
    <s v="00"/>
    <n v="1550"/>
    <n v="1550"/>
    <n v="0"/>
    <n v="0"/>
  </r>
  <r>
    <x v="13"/>
    <x v="4"/>
    <s v="0181"/>
    <s v="199"/>
    <s v="0000"/>
    <s v="000"/>
    <s v="00"/>
    <n v="49709.63"/>
    <n v="49709.63"/>
    <n v="0"/>
    <n v="0"/>
  </r>
  <r>
    <x v="14"/>
    <x v="5"/>
    <s v="0181"/>
    <s v="199"/>
    <s v="0000"/>
    <s v="000"/>
    <s v="00"/>
    <n v="240"/>
    <n v="0"/>
    <n v="0"/>
    <n v="240"/>
  </r>
  <r>
    <x v="5"/>
    <x v="0"/>
    <s v="0181"/>
    <s v="199"/>
    <s v="0000"/>
    <s v="000"/>
    <s v="00"/>
    <n v="33158.269999999997"/>
    <n v="32102.15"/>
    <n v="1050.52"/>
    <n v="5.6"/>
  </r>
  <r>
    <x v="5"/>
    <x v="1"/>
    <s v="0181"/>
    <s v="199"/>
    <s v="0000"/>
    <s v="000"/>
    <s v="00"/>
    <n v="14809.08"/>
    <n v="14676.61"/>
    <n v="218.72"/>
    <n v="-86.25"/>
  </r>
  <r>
    <x v="5"/>
    <x v="2"/>
    <s v="0181"/>
    <s v="199"/>
    <s v="0000"/>
    <s v="000"/>
    <s v="00"/>
    <n v="523"/>
    <n v="523"/>
    <n v="0"/>
    <n v="0"/>
  </r>
  <r>
    <x v="5"/>
    <x v="3"/>
    <s v="0181"/>
    <s v="199"/>
    <s v="0000"/>
    <s v="000"/>
    <s v="00"/>
    <n v="1877"/>
    <n v="1877"/>
    <n v="0"/>
    <n v="0"/>
  </r>
  <r>
    <x v="5"/>
    <x v="5"/>
    <s v="0181"/>
    <s v="199"/>
    <s v="0000"/>
    <s v="000"/>
    <s v="00"/>
    <n v="760.59"/>
    <n v="520.59"/>
    <n v="0"/>
    <n v="240"/>
  </r>
  <r>
    <x v="0"/>
    <x v="0"/>
    <s v="0181"/>
    <s v="501"/>
    <s v="0000"/>
    <s v="000"/>
    <s v="00"/>
    <n v="82036.25"/>
    <n v="169437.91"/>
    <n v="0"/>
    <n v="-87401.66"/>
  </r>
  <r>
    <x v="0"/>
    <x v="1"/>
    <s v="0181"/>
    <s v="501"/>
    <s v="0000"/>
    <s v="000"/>
    <s v="00"/>
    <n v="18412.75"/>
    <n v="37367.449999999997"/>
    <n v="0"/>
    <n v="-18954.7"/>
  </r>
  <r>
    <x v="0"/>
    <x v="2"/>
    <s v="0181"/>
    <s v="501"/>
    <s v="0000"/>
    <s v="000"/>
    <s v="00"/>
    <n v="93209.8"/>
    <n v="93209.8"/>
    <n v="0"/>
    <n v="0"/>
  </r>
  <r>
    <x v="7"/>
    <x v="0"/>
    <s v="0181"/>
    <s v="507"/>
    <s v="0000"/>
    <s v="000"/>
    <s v="00"/>
    <n v="44847"/>
    <n v="41109.74"/>
    <n v="3737.26"/>
    <n v="0"/>
  </r>
  <r>
    <x v="7"/>
    <x v="1"/>
    <s v="0181"/>
    <s v="507"/>
    <s v="0000"/>
    <s v="000"/>
    <s v="00"/>
    <n v="23743.51"/>
    <n v="22976.66"/>
    <n v="776.66"/>
    <n v="-9.81"/>
  </r>
  <r>
    <x v="0"/>
    <x v="0"/>
    <s v="0181"/>
    <s v="508"/>
    <s v="0000"/>
    <s v="000"/>
    <s v="00"/>
    <n v="47909.01"/>
    <n v="39924.17"/>
    <n v="7984.84"/>
    <n v="0"/>
  </r>
  <r>
    <x v="0"/>
    <x v="1"/>
    <s v="0181"/>
    <s v="508"/>
    <s v="0000"/>
    <s v="000"/>
    <s v="00"/>
    <n v="17899"/>
    <n v="16280.28"/>
    <n v="1657.32"/>
    <n v="-38.6"/>
  </r>
  <r>
    <x v="1"/>
    <x v="0"/>
    <s v="0181"/>
    <s v="522"/>
    <s v="0000"/>
    <s v="000"/>
    <s v="00"/>
    <n v="165676.28"/>
    <n v="149297.24"/>
    <n v="19324.04"/>
    <n v="-2945"/>
  </r>
  <r>
    <x v="1"/>
    <x v="0"/>
    <s v="0181"/>
    <s v="522"/>
    <s v="0000"/>
    <s v="000"/>
    <s v="00"/>
    <n v="113195.03"/>
    <n v="108048.67"/>
    <n v="4530.53"/>
    <n v="615.83000000000004"/>
  </r>
  <r>
    <x v="1"/>
    <x v="1"/>
    <s v="0181"/>
    <s v="522"/>
    <s v="0000"/>
    <s v="000"/>
    <s v="00"/>
    <n v="134507.25"/>
    <n v="130365.61"/>
    <n v="4954.21"/>
    <n v="-812.57"/>
  </r>
  <r>
    <x v="1"/>
    <x v="5"/>
    <s v="0181"/>
    <s v="522"/>
    <s v="0000"/>
    <s v="000"/>
    <s v="00"/>
    <n v="3671.41"/>
    <n v="3991.08"/>
    <n v="0"/>
    <n v="-319.67"/>
  </r>
  <r>
    <x v="2"/>
    <x v="0"/>
    <s v="0181"/>
    <s v="523"/>
    <s v="0000"/>
    <s v="000"/>
    <s v="00"/>
    <n v="24557.89"/>
    <n v="24426.7"/>
    <n v="0"/>
    <n v="131.19"/>
  </r>
  <r>
    <x v="2"/>
    <x v="1"/>
    <s v="0181"/>
    <s v="523"/>
    <s v="0000"/>
    <s v="000"/>
    <s v="00"/>
    <n v="13389"/>
    <n v="13369.73"/>
    <n v="0"/>
    <n v="19.27"/>
  </r>
  <r>
    <x v="16"/>
    <x v="0"/>
    <s v="0181"/>
    <s v="605"/>
    <s v="0000"/>
    <s v="000"/>
    <s v="00"/>
    <n v="2326.86"/>
    <n v="2326.86"/>
    <n v="0"/>
    <n v="0"/>
  </r>
  <r>
    <x v="16"/>
    <x v="1"/>
    <s v="0181"/>
    <s v="605"/>
    <s v="0000"/>
    <s v="000"/>
    <s v="00"/>
    <n v="541.34"/>
    <n v="536.29"/>
    <n v="0"/>
    <n v="5.05"/>
  </r>
  <r>
    <x v="16"/>
    <x v="2"/>
    <s v="0181"/>
    <s v="605"/>
    <s v="0000"/>
    <s v="000"/>
    <s v="00"/>
    <n v="2050"/>
    <n v="2050"/>
    <n v="0"/>
    <n v="0"/>
  </r>
  <r>
    <x v="16"/>
    <x v="3"/>
    <s v="0181"/>
    <s v="605"/>
    <s v="0000"/>
    <s v="000"/>
    <s v="00"/>
    <n v="1511.61"/>
    <n v="0"/>
    <n v="0"/>
    <n v="1511.61"/>
  </r>
  <r>
    <x v="5"/>
    <x v="5"/>
    <s v="0181"/>
    <s v="605"/>
    <s v="0000"/>
    <s v="000"/>
    <s v="00"/>
    <n v="148.5"/>
    <n v="148.5"/>
    <n v="0"/>
    <n v="0"/>
  </r>
  <r>
    <x v="0"/>
    <x v="0"/>
    <s v="0181"/>
    <s v="801"/>
    <s v="0000"/>
    <s v="000"/>
    <s v="00"/>
    <n v="157096.60999999999"/>
    <n v="130588.79"/>
    <n v="23198.959999999999"/>
    <n v="3308.86"/>
  </r>
  <r>
    <x v="0"/>
    <x v="1"/>
    <s v="0181"/>
    <s v="801"/>
    <s v="0000"/>
    <s v="000"/>
    <s v="00"/>
    <n v="58911"/>
    <n v="55804.79"/>
    <n v="4815.2"/>
    <n v="-1708.99"/>
  </r>
  <r>
    <x v="0"/>
    <x v="5"/>
    <s v="0181"/>
    <s v="801"/>
    <s v="0000"/>
    <s v="000"/>
    <s v="00"/>
    <n v="3992.39"/>
    <n v="3992.39"/>
    <n v="0"/>
    <n v="0"/>
  </r>
  <r>
    <x v="9"/>
    <x v="0"/>
    <s v="0181"/>
    <s v="804"/>
    <s v="0000"/>
    <s v="000"/>
    <s v="00"/>
    <n v="51590"/>
    <n v="43841.68"/>
    <n v="8598.32"/>
    <n v="-850"/>
  </r>
  <r>
    <x v="9"/>
    <x v="1"/>
    <s v="0181"/>
    <s v="804"/>
    <s v="0000"/>
    <s v="000"/>
    <s v="00"/>
    <n v="18784.29"/>
    <n v="17205.3"/>
    <n v="1784.68"/>
    <n v="-205.69"/>
  </r>
  <r>
    <x v="0"/>
    <x v="0"/>
    <s v="0201"/>
    <s v="000"/>
    <s v="0000"/>
    <s v="000"/>
    <s v="00"/>
    <n v="1451400.08"/>
    <n v="1228658.52"/>
    <n v="204293.68"/>
    <n v="18447.88"/>
  </r>
  <r>
    <x v="0"/>
    <x v="1"/>
    <s v="0201"/>
    <s v="000"/>
    <s v="0000"/>
    <s v="000"/>
    <s v="00"/>
    <n v="588507.68000000005"/>
    <n v="548527.29"/>
    <n v="42403.199999999997"/>
    <n v="-2422.81"/>
  </r>
  <r>
    <x v="0"/>
    <x v="2"/>
    <s v="0201"/>
    <s v="000"/>
    <s v="0000"/>
    <s v="000"/>
    <s v="00"/>
    <n v="4118.3100000000004"/>
    <n v="3203.38"/>
    <n v="914.93"/>
    <n v="0"/>
  </r>
  <r>
    <x v="0"/>
    <x v="2"/>
    <s v="0201"/>
    <s v="000"/>
    <s v="0000"/>
    <s v="000"/>
    <s v="00"/>
    <n v="5335.02"/>
    <n v="3180.6"/>
    <n v="1060.2"/>
    <n v="1094.22"/>
  </r>
  <r>
    <x v="0"/>
    <x v="3"/>
    <s v="0201"/>
    <s v="000"/>
    <s v="0000"/>
    <s v="000"/>
    <s v="00"/>
    <n v="9870.7800000000007"/>
    <n v="9716.8700000000008"/>
    <n v="0"/>
    <n v="153.91"/>
  </r>
  <r>
    <x v="0"/>
    <x v="3"/>
    <s v="0201"/>
    <s v="000"/>
    <s v="0000"/>
    <s v="000"/>
    <s v="00"/>
    <n v="38519.14"/>
    <n v="38110.550000000003"/>
    <n v="408.59"/>
    <n v="0"/>
  </r>
  <r>
    <x v="0"/>
    <x v="5"/>
    <s v="0201"/>
    <s v="000"/>
    <s v="0000"/>
    <s v="000"/>
    <s v="00"/>
    <n v="199"/>
    <n v="199"/>
    <n v="0"/>
    <n v="0"/>
  </r>
  <r>
    <x v="0"/>
    <x v="5"/>
    <s v="0201"/>
    <s v="000"/>
    <s v="0000"/>
    <s v="000"/>
    <s v="00"/>
    <n v="15025.45"/>
    <n v="56079.12"/>
    <n v="0"/>
    <n v="-41053.67"/>
  </r>
  <r>
    <x v="1"/>
    <x v="0"/>
    <s v="0201"/>
    <s v="000"/>
    <s v="0000"/>
    <s v="000"/>
    <s v="00"/>
    <n v="584973.87"/>
    <n v="510831.81"/>
    <n v="79341.919999999998"/>
    <n v="-5199.8599999999997"/>
  </r>
  <r>
    <x v="1"/>
    <x v="0"/>
    <s v="0201"/>
    <s v="000"/>
    <s v="0000"/>
    <s v="000"/>
    <s v="00"/>
    <n v="254089.66"/>
    <n v="234724.33"/>
    <n v="8957.6200000000008"/>
    <n v="10407.709999999999"/>
  </r>
  <r>
    <x v="1"/>
    <x v="1"/>
    <s v="0201"/>
    <s v="000"/>
    <s v="0000"/>
    <s v="000"/>
    <s v="00"/>
    <n v="358852.08"/>
    <n v="342539.08"/>
    <n v="19083.009999999998"/>
    <n v="-2770.01"/>
  </r>
  <r>
    <x v="1"/>
    <x v="5"/>
    <s v="0201"/>
    <s v="000"/>
    <s v="0000"/>
    <s v="000"/>
    <s v="00"/>
    <n v="13279.06"/>
    <n v="38019.480000000003"/>
    <n v="0"/>
    <n v="-24740.42"/>
  </r>
  <r>
    <x v="2"/>
    <x v="0"/>
    <s v="0201"/>
    <s v="000"/>
    <s v="0000"/>
    <s v="000"/>
    <s v="00"/>
    <n v="51656"/>
    <n v="44115.01"/>
    <n v="8107"/>
    <n v="-566.01"/>
  </r>
  <r>
    <x v="2"/>
    <x v="0"/>
    <s v="0201"/>
    <s v="000"/>
    <s v="0000"/>
    <s v="000"/>
    <s v="00"/>
    <n v="38709"/>
    <n v="33503.25"/>
    <n v="4317.5200000000004"/>
    <n v="888.23"/>
  </r>
  <r>
    <x v="2"/>
    <x v="1"/>
    <s v="0201"/>
    <s v="000"/>
    <s v="0000"/>
    <s v="000"/>
    <s v="00"/>
    <n v="41320"/>
    <n v="38602.28"/>
    <n v="2577.73"/>
    <n v="139.99"/>
  </r>
  <r>
    <x v="2"/>
    <x v="3"/>
    <s v="0201"/>
    <s v="000"/>
    <s v="0000"/>
    <s v="000"/>
    <s v="00"/>
    <n v="703"/>
    <n v="333"/>
    <n v="0"/>
    <n v="370"/>
  </r>
  <r>
    <x v="3"/>
    <x v="0"/>
    <s v="0201"/>
    <s v="000"/>
    <s v="0000"/>
    <s v="000"/>
    <s v="00"/>
    <n v="56656"/>
    <n v="48179.07"/>
    <n v="8912.68"/>
    <n v="-435.75"/>
  </r>
  <r>
    <x v="3"/>
    <x v="0"/>
    <s v="0201"/>
    <s v="000"/>
    <s v="0000"/>
    <s v="000"/>
    <s v="00"/>
    <n v="25103"/>
    <n v="24019.98"/>
    <n v="887.77"/>
    <n v="195.25"/>
  </r>
  <r>
    <x v="3"/>
    <x v="1"/>
    <s v="0201"/>
    <s v="000"/>
    <s v="0000"/>
    <s v="000"/>
    <s v="00"/>
    <n v="44986.62"/>
    <n v="43432.4"/>
    <n v="2034.73"/>
    <n v="-480.51"/>
  </r>
  <r>
    <x v="3"/>
    <x v="2"/>
    <s v="0201"/>
    <s v="000"/>
    <s v="0000"/>
    <s v="000"/>
    <s v="00"/>
    <n v="349"/>
    <n v="0"/>
    <n v="0"/>
    <n v="349"/>
  </r>
  <r>
    <x v="3"/>
    <x v="2"/>
    <s v="0201"/>
    <s v="000"/>
    <s v="0000"/>
    <s v="000"/>
    <s v="00"/>
    <n v="287.54000000000002"/>
    <n v="287.54000000000002"/>
    <n v="0"/>
    <n v="0"/>
  </r>
  <r>
    <x v="3"/>
    <x v="3"/>
    <s v="0201"/>
    <s v="000"/>
    <s v="0000"/>
    <s v="000"/>
    <s v="00"/>
    <n v="893.65"/>
    <n v="893.65"/>
    <n v="0"/>
    <n v="0"/>
  </r>
  <r>
    <x v="3"/>
    <x v="4"/>
    <s v="0201"/>
    <s v="000"/>
    <s v="0000"/>
    <s v="000"/>
    <s v="00"/>
    <n v="1139.81"/>
    <n v="814.73"/>
    <n v="0"/>
    <n v="325.08"/>
  </r>
  <r>
    <x v="3"/>
    <x v="5"/>
    <s v="0201"/>
    <s v="000"/>
    <s v="0000"/>
    <s v="000"/>
    <s v="00"/>
    <n v="0"/>
    <n v="385.67"/>
    <n v="0"/>
    <n v="-385.67"/>
  </r>
  <r>
    <x v="4"/>
    <x v="0"/>
    <s v="0201"/>
    <s v="000"/>
    <s v="0000"/>
    <s v="000"/>
    <s v="00"/>
    <n v="259100.77"/>
    <n v="237252.35"/>
    <n v="21848.42"/>
    <n v="0"/>
  </r>
  <r>
    <x v="4"/>
    <x v="0"/>
    <s v="0201"/>
    <s v="000"/>
    <s v="0000"/>
    <s v="000"/>
    <s v="00"/>
    <n v="31281.599999999999"/>
    <n v="30164.400000000001"/>
    <n v="1117.2"/>
    <n v="0"/>
  </r>
  <r>
    <x v="4"/>
    <x v="1"/>
    <s v="0201"/>
    <s v="000"/>
    <s v="0000"/>
    <s v="000"/>
    <s v="00"/>
    <n v="99585"/>
    <n v="96531.61"/>
    <n v="4762.9399999999996"/>
    <n v="-1709.55"/>
  </r>
  <r>
    <x v="4"/>
    <x v="2"/>
    <s v="0201"/>
    <s v="000"/>
    <s v="0000"/>
    <s v="000"/>
    <s v="00"/>
    <n v="152"/>
    <n v="0"/>
    <n v="0"/>
    <n v="152"/>
  </r>
  <r>
    <x v="4"/>
    <x v="2"/>
    <s v="0201"/>
    <s v="000"/>
    <s v="0000"/>
    <s v="000"/>
    <s v="00"/>
    <n v="562"/>
    <n v="0"/>
    <n v="0"/>
    <n v="562"/>
  </r>
  <r>
    <x v="4"/>
    <x v="2"/>
    <s v="0201"/>
    <s v="000"/>
    <s v="0000"/>
    <s v="000"/>
    <s v="00"/>
    <n v="343"/>
    <n v="6.08"/>
    <n v="0"/>
    <n v="336.92"/>
  </r>
  <r>
    <x v="4"/>
    <x v="2"/>
    <s v="0201"/>
    <s v="000"/>
    <s v="0000"/>
    <s v="000"/>
    <s v="00"/>
    <n v="370"/>
    <n v="362.35"/>
    <n v="0"/>
    <n v="7.65"/>
  </r>
  <r>
    <x v="4"/>
    <x v="3"/>
    <s v="0201"/>
    <s v="000"/>
    <s v="0000"/>
    <s v="000"/>
    <s v="00"/>
    <n v="4685.45"/>
    <n v="4085.87"/>
    <n v="0"/>
    <n v="599.58000000000004"/>
  </r>
  <r>
    <x v="4"/>
    <x v="4"/>
    <s v="0201"/>
    <s v="000"/>
    <s v="0000"/>
    <s v="000"/>
    <s v="00"/>
    <n v="250"/>
    <n v="189"/>
    <n v="0"/>
    <n v="61"/>
  </r>
  <r>
    <x v="4"/>
    <x v="5"/>
    <s v="0201"/>
    <s v="000"/>
    <s v="0000"/>
    <s v="000"/>
    <s v="00"/>
    <n v="1400"/>
    <n v="1400"/>
    <n v="0"/>
    <n v="0"/>
  </r>
  <r>
    <x v="5"/>
    <x v="0"/>
    <s v="0201"/>
    <s v="000"/>
    <s v="0000"/>
    <s v="000"/>
    <s v="00"/>
    <n v="184948.53"/>
    <n v="163665.04999999999"/>
    <n v="21283.68"/>
    <n v="-0.2"/>
  </r>
  <r>
    <x v="5"/>
    <x v="1"/>
    <s v="0201"/>
    <s v="000"/>
    <s v="0000"/>
    <s v="000"/>
    <s v="00"/>
    <n v="83653"/>
    <n v="78783.360000000001"/>
    <n v="5668.05"/>
    <n v="-798.41"/>
  </r>
  <r>
    <x v="5"/>
    <x v="2"/>
    <s v="0201"/>
    <s v="000"/>
    <s v="0000"/>
    <s v="000"/>
    <s v="00"/>
    <n v="2810"/>
    <n v="2427.29"/>
    <n v="0"/>
    <n v="382.71"/>
  </r>
  <r>
    <x v="5"/>
    <x v="2"/>
    <s v="0201"/>
    <s v="000"/>
    <s v="0000"/>
    <s v="000"/>
    <s v="00"/>
    <n v="30198"/>
    <n v="23631.89"/>
    <n v="0"/>
    <n v="6566.11"/>
  </r>
  <r>
    <x v="5"/>
    <x v="2"/>
    <s v="0201"/>
    <s v="000"/>
    <s v="0000"/>
    <s v="000"/>
    <s v="00"/>
    <n v="7277.13"/>
    <n v="6012.29"/>
    <n v="1264.8399999999999"/>
    <n v="0"/>
  </r>
  <r>
    <x v="5"/>
    <x v="2"/>
    <s v="0201"/>
    <s v="000"/>
    <s v="0000"/>
    <s v="000"/>
    <s v="00"/>
    <n v="4000"/>
    <n v="2820"/>
    <n v="48"/>
    <n v="1132"/>
  </r>
  <r>
    <x v="5"/>
    <x v="6"/>
    <s v="0201"/>
    <s v="000"/>
    <s v="0000"/>
    <s v="000"/>
    <s v="00"/>
    <n v="83598"/>
    <n v="69833.119999999995"/>
    <n v="0"/>
    <n v="13764.88"/>
  </r>
  <r>
    <x v="5"/>
    <x v="6"/>
    <s v="0201"/>
    <s v="000"/>
    <s v="0000"/>
    <s v="000"/>
    <s v="00"/>
    <n v="50"/>
    <n v="43.52"/>
    <n v="0"/>
    <n v="6.48"/>
  </r>
  <r>
    <x v="5"/>
    <x v="3"/>
    <s v="0201"/>
    <s v="000"/>
    <s v="0000"/>
    <s v="000"/>
    <s v="00"/>
    <n v="25812"/>
    <n v="17747.189999999999"/>
    <n v="553.9"/>
    <n v="7510.91"/>
  </r>
  <r>
    <x v="5"/>
    <x v="4"/>
    <s v="0201"/>
    <s v="000"/>
    <s v="0000"/>
    <s v="000"/>
    <s v="00"/>
    <n v="5475"/>
    <n v="5419.98"/>
    <n v="0"/>
    <n v="55.02"/>
  </r>
  <r>
    <x v="6"/>
    <x v="0"/>
    <s v="0201"/>
    <s v="000"/>
    <s v="0000"/>
    <s v="000"/>
    <s v="00"/>
    <n v="61810.04"/>
    <n v="56659.199999999997"/>
    <n v="5150.84"/>
    <n v="0"/>
  </r>
  <r>
    <x v="6"/>
    <x v="1"/>
    <s v="0201"/>
    <s v="000"/>
    <s v="0000"/>
    <s v="000"/>
    <s v="00"/>
    <n v="21135"/>
    <n v="20111.259999999998"/>
    <n v="1065.52"/>
    <n v="-41.78"/>
  </r>
  <r>
    <x v="6"/>
    <x v="2"/>
    <s v="0201"/>
    <s v="000"/>
    <s v="0000"/>
    <s v="000"/>
    <s v="00"/>
    <n v="3400"/>
    <n v="3065.91"/>
    <n v="0"/>
    <n v="334.09"/>
  </r>
  <r>
    <x v="6"/>
    <x v="2"/>
    <s v="0201"/>
    <s v="000"/>
    <s v="0000"/>
    <s v="000"/>
    <s v="00"/>
    <n v="1400"/>
    <n v="418.3"/>
    <n v="0"/>
    <n v="981.7"/>
  </r>
  <r>
    <x v="6"/>
    <x v="3"/>
    <s v="0201"/>
    <s v="000"/>
    <s v="0000"/>
    <s v="000"/>
    <s v="00"/>
    <n v="3909.23"/>
    <n v="590.20000000000005"/>
    <n v="0"/>
    <n v="3319.03"/>
  </r>
  <r>
    <x v="6"/>
    <x v="4"/>
    <s v="0201"/>
    <s v="000"/>
    <s v="0000"/>
    <s v="000"/>
    <s v="00"/>
    <n v="827.77"/>
    <n v="827.77"/>
    <n v="0"/>
    <n v="0"/>
  </r>
  <r>
    <x v="0"/>
    <x v="2"/>
    <s v="0201"/>
    <s v="102"/>
    <s v="0000"/>
    <s v="000"/>
    <s v="00"/>
    <n v="827.08"/>
    <n v="827.08"/>
    <n v="0"/>
    <n v="0"/>
  </r>
  <r>
    <x v="0"/>
    <x v="2"/>
    <s v="0201"/>
    <s v="102"/>
    <s v="0000"/>
    <s v="000"/>
    <s v="00"/>
    <n v="40"/>
    <n v="0"/>
    <n v="0"/>
    <n v="40"/>
  </r>
  <r>
    <x v="0"/>
    <x v="3"/>
    <s v="0201"/>
    <s v="102"/>
    <s v="0000"/>
    <s v="000"/>
    <s v="00"/>
    <n v="7173.09"/>
    <n v="0"/>
    <n v="0"/>
    <n v="7173.09"/>
  </r>
  <r>
    <x v="0"/>
    <x v="4"/>
    <s v="0201"/>
    <s v="102"/>
    <s v="0000"/>
    <s v="000"/>
    <s v="00"/>
    <n v="70.05"/>
    <n v="0"/>
    <n v="0"/>
    <n v="70.05"/>
  </r>
  <r>
    <x v="0"/>
    <x v="5"/>
    <s v="0201"/>
    <s v="102"/>
    <s v="0000"/>
    <s v="000"/>
    <s v="00"/>
    <n v="285.68"/>
    <n v="285.68"/>
    <n v="0"/>
    <n v="0"/>
  </r>
  <r>
    <x v="3"/>
    <x v="2"/>
    <s v="0201"/>
    <s v="102"/>
    <s v="0000"/>
    <s v="000"/>
    <s v="00"/>
    <n v="887.24"/>
    <n v="797"/>
    <n v="0"/>
    <n v="90.24"/>
  </r>
  <r>
    <x v="0"/>
    <x v="2"/>
    <s v="0201"/>
    <s v="199"/>
    <s v="0000"/>
    <s v="000"/>
    <s v="00"/>
    <n v="1682.97"/>
    <n v="1682.97"/>
    <n v="0"/>
    <n v="0"/>
  </r>
  <r>
    <x v="0"/>
    <x v="2"/>
    <s v="0201"/>
    <s v="199"/>
    <s v="0000"/>
    <s v="000"/>
    <s v="00"/>
    <n v="6625"/>
    <n v="6625"/>
    <n v="0"/>
    <n v="0"/>
  </r>
  <r>
    <x v="0"/>
    <x v="3"/>
    <s v="0201"/>
    <s v="199"/>
    <s v="0000"/>
    <s v="000"/>
    <s v="00"/>
    <n v="2934.64"/>
    <n v="608.70000000000005"/>
    <n v="0"/>
    <n v="2325.94"/>
  </r>
  <r>
    <x v="0"/>
    <x v="3"/>
    <s v="0201"/>
    <s v="199"/>
    <s v="0000"/>
    <s v="000"/>
    <s v="00"/>
    <n v="1389.92"/>
    <n v="1340.65"/>
    <n v="0"/>
    <n v="49.27"/>
  </r>
  <r>
    <x v="0"/>
    <x v="4"/>
    <s v="0201"/>
    <s v="199"/>
    <s v="0000"/>
    <s v="000"/>
    <s v="00"/>
    <n v="9342.08"/>
    <n v="6766.98"/>
    <n v="0"/>
    <n v="2575.1"/>
  </r>
  <r>
    <x v="3"/>
    <x v="5"/>
    <s v="0201"/>
    <s v="199"/>
    <s v="0000"/>
    <s v="000"/>
    <s v="00"/>
    <n v="828.48"/>
    <n v="828.48"/>
    <n v="0"/>
    <n v="0"/>
  </r>
  <r>
    <x v="4"/>
    <x v="2"/>
    <s v="0201"/>
    <s v="199"/>
    <s v="0000"/>
    <s v="000"/>
    <s v="00"/>
    <n v="190.44"/>
    <n v="0"/>
    <n v="0"/>
    <n v="190.44"/>
  </r>
  <r>
    <x v="4"/>
    <x v="2"/>
    <s v="0201"/>
    <s v="199"/>
    <s v="0000"/>
    <s v="000"/>
    <s v="00"/>
    <n v="104.67"/>
    <n v="0"/>
    <n v="0"/>
    <n v="104.67"/>
  </r>
  <r>
    <x v="4"/>
    <x v="2"/>
    <s v="0201"/>
    <s v="199"/>
    <s v="0000"/>
    <s v="000"/>
    <s v="00"/>
    <n v="40214.14"/>
    <n v="0"/>
    <n v="0"/>
    <n v="40214.14"/>
  </r>
  <r>
    <x v="4"/>
    <x v="3"/>
    <s v="0201"/>
    <s v="199"/>
    <s v="0000"/>
    <s v="000"/>
    <s v="00"/>
    <n v="8278.36"/>
    <n v="104.14"/>
    <n v="0"/>
    <n v="8174.22"/>
  </r>
  <r>
    <x v="4"/>
    <x v="4"/>
    <s v="0201"/>
    <s v="199"/>
    <s v="0000"/>
    <s v="000"/>
    <s v="00"/>
    <n v="848.75"/>
    <n v="77.959999999999994"/>
    <n v="0"/>
    <n v="770.79"/>
  </r>
  <r>
    <x v="13"/>
    <x v="4"/>
    <s v="0201"/>
    <s v="199"/>
    <s v="0000"/>
    <s v="000"/>
    <s v="00"/>
    <n v="253.01"/>
    <n v="0"/>
    <n v="0"/>
    <n v="253.01"/>
  </r>
  <r>
    <x v="5"/>
    <x v="2"/>
    <s v="0201"/>
    <s v="199"/>
    <s v="0000"/>
    <s v="000"/>
    <s v="00"/>
    <n v="564"/>
    <n v="0"/>
    <n v="0"/>
    <n v="564"/>
  </r>
  <r>
    <x v="5"/>
    <x v="3"/>
    <s v="0201"/>
    <s v="199"/>
    <s v="0000"/>
    <s v="000"/>
    <s v="00"/>
    <n v="95.5"/>
    <n v="0"/>
    <n v="0"/>
    <n v="95.5"/>
  </r>
  <r>
    <x v="5"/>
    <x v="5"/>
    <s v="0201"/>
    <s v="199"/>
    <s v="0000"/>
    <s v="000"/>
    <s v="00"/>
    <n v="540"/>
    <n v="540"/>
    <n v="0"/>
    <n v="0"/>
  </r>
  <r>
    <x v="6"/>
    <x v="2"/>
    <s v="0201"/>
    <s v="199"/>
    <s v="0000"/>
    <s v="000"/>
    <s v="00"/>
    <n v="310.33"/>
    <n v="0"/>
    <n v="0"/>
    <n v="310.33"/>
  </r>
  <r>
    <x v="6"/>
    <x v="3"/>
    <s v="0201"/>
    <s v="199"/>
    <s v="0000"/>
    <s v="000"/>
    <s v="00"/>
    <n v="741.67"/>
    <n v="0"/>
    <n v="0"/>
    <n v="741.67"/>
  </r>
  <r>
    <x v="0"/>
    <x v="0"/>
    <s v="0201"/>
    <s v="501"/>
    <s v="0000"/>
    <s v="000"/>
    <s v="00"/>
    <n v="1369"/>
    <n v="10690"/>
    <n v="0"/>
    <n v="-9321"/>
  </r>
  <r>
    <x v="0"/>
    <x v="1"/>
    <s v="0201"/>
    <s v="501"/>
    <s v="0000"/>
    <s v="000"/>
    <s v="00"/>
    <n v="310.47000000000003"/>
    <n v="2331.92"/>
    <n v="0"/>
    <n v="-2021.45"/>
  </r>
  <r>
    <x v="1"/>
    <x v="0"/>
    <s v="0201"/>
    <s v="522"/>
    <s v="0000"/>
    <s v="000"/>
    <s v="00"/>
    <n v="170101.07"/>
    <n v="144188.04999999999"/>
    <n v="28725.24"/>
    <n v="-2812.22"/>
  </r>
  <r>
    <x v="1"/>
    <x v="0"/>
    <s v="0201"/>
    <s v="522"/>
    <s v="0000"/>
    <s v="000"/>
    <s v="00"/>
    <n v="117379.11"/>
    <n v="114995.5"/>
    <n v="4203.6099999999997"/>
    <n v="-1820"/>
  </r>
  <r>
    <x v="1"/>
    <x v="1"/>
    <s v="0201"/>
    <s v="522"/>
    <s v="0000"/>
    <s v="000"/>
    <s v="00"/>
    <n v="134293.59"/>
    <n v="128690.07"/>
    <n v="6837.23"/>
    <n v="-1233.71"/>
  </r>
  <r>
    <x v="1"/>
    <x v="5"/>
    <s v="0201"/>
    <s v="522"/>
    <s v="0000"/>
    <s v="000"/>
    <s v="00"/>
    <n v="5665.19"/>
    <n v="7040.43"/>
    <n v="0"/>
    <n v="-1375.24"/>
  </r>
  <r>
    <x v="4"/>
    <x v="0"/>
    <s v="0201"/>
    <s v="522"/>
    <s v="0000"/>
    <s v="000"/>
    <s v="00"/>
    <n v="83895.99"/>
    <n v="76904.649999999994"/>
    <n v="6991.34"/>
    <n v="0"/>
  </r>
  <r>
    <x v="4"/>
    <x v="1"/>
    <s v="0201"/>
    <s v="522"/>
    <s v="0000"/>
    <s v="000"/>
    <s v="00"/>
    <n v="26365.200000000001"/>
    <n v="24961.91"/>
    <n v="1452"/>
    <n v="-48.71"/>
  </r>
  <r>
    <x v="2"/>
    <x v="0"/>
    <s v="0201"/>
    <s v="523"/>
    <s v="0000"/>
    <s v="000"/>
    <s v="00"/>
    <n v="44784"/>
    <n v="37685"/>
    <n v="7037"/>
    <n v="62"/>
  </r>
  <r>
    <x v="2"/>
    <x v="1"/>
    <s v="0201"/>
    <s v="523"/>
    <s v="0000"/>
    <s v="000"/>
    <s v="00"/>
    <n v="23534"/>
    <n v="21950.68"/>
    <n v="1460.6"/>
    <n v="122.72"/>
  </r>
  <r>
    <x v="0"/>
    <x v="0"/>
    <s v="0201"/>
    <s v="801"/>
    <s v="0000"/>
    <s v="000"/>
    <s v="00"/>
    <n v="14567.17"/>
    <n v="22063.84"/>
    <n v="0"/>
    <n v="-7496.67"/>
  </r>
  <r>
    <x v="0"/>
    <x v="1"/>
    <s v="0201"/>
    <s v="801"/>
    <s v="0000"/>
    <s v="000"/>
    <s v="00"/>
    <n v="2952.83"/>
    <n v="5038.08"/>
    <n v="0"/>
    <n v="-2085.25"/>
  </r>
  <r>
    <x v="0"/>
    <x v="2"/>
    <s v="0201"/>
    <s v="801"/>
    <s v="0000"/>
    <s v="000"/>
    <s v="00"/>
    <n v="7462.5"/>
    <n v="7462.5"/>
    <n v="0"/>
    <n v="0"/>
  </r>
  <r>
    <x v="0"/>
    <x v="0"/>
    <s v="0201"/>
    <s v="804"/>
    <s v="0000"/>
    <s v="000"/>
    <s v="00"/>
    <n v="14414.96"/>
    <n v="14414.96"/>
    <n v="0"/>
    <n v="0"/>
  </r>
  <r>
    <x v="0"/>
    <x v="1"/>
    <s v="0201"/>
    <s v="804"/>
    <s v="0000"/>
    <s v="000"/>
    <s v="00"/>
    <n v="3453.52"/>
    <n v="3322.36"/>
    <n v="0"/>
    <n v="131.16"/>
  </r>
  <r>
    <x v="9"/>
    <x v="0"/>
    <s v="0201"/>
    <s v="804"/>
    <s v="0000"/>
    <s v="000"/>
    <s v="00"/>
    <n v="63993"/>
    <n v="54177.48"/>
    <n v="10665.52"/>
    <n v="-850"/>
  </r>
  <r>
    <x v="9"/>
    <x v="1"/>
    <s v="0201"/>
    <s v="804"/>
    <s v="0000"/>
    <s v="000"/>
    <s v="00"/>
    <n v="21600.38"/>
    <n v="19679.89"/>
    <n v="2213.64"/>
    <n v="-293.14999999999998"/>
  </r>
  <r>
    <x v="10"/>
    <x v="0"/>
    <s v="0201"/>
    <s v="806"/>
    <s v="0000"/>
    <s v="000"/>
    <s v="00"/>
    <n v="32400"/>
    <n v="27725.13"/>
    <n v="5091.04"/>
    <n v="-416.17"/>
  </r>
  <r>
    <x v="10"/>
    <x v="0"/>
    <s v="0201"/>
    <s v="806"/>
    <s v="0000"/>
    <s v="000"/>
    <s v="00"/>
    <n v="14100"/>
    <n v="13182.94"/>
    <n v="541.95000000000005"/>
    <n v="375.11"/>
  </r>
  <r>
    <x v="10"/>
    <x v="1"/>
    <s v="0201"/>
    <s v="806"/>
    <s v="0000"/>
    <s v="000"/>
    <s v="00"/>
    <n v="20800"/>
    <n v="19755.03"/>
    <n v="1169.57"/>
    <n v="-124.6"/>
  </r>
  <r>
    <x v="10"/>
    <x v="5"/>
    <s v="0201"/>
    <s v="806"/>
    <s v="0000"/>
    <s v="000"/>
    <s v="00"/>
    <n v="1362.99"/>
    <n v="1448.7"/>
    <n v="0"/>
    <n v="-85.71"/>
  </r>
  <r>
    <x v="0"/>
    <x v="0"/>
    <s v="0241"/>
    <s v="000"/>
    <s v="0000"/>
    <s v="000"/>
    <s v="00"/>
    <n v="2770028.6"/>
    <n v="2342935.2400000002"/>
    <n v="425951.08"/>
    <n v="1142.28"/>
  </r>
  <r>
    <x v="0"/>
    <x v="0"/>
    <s v="0241"/>
    <s v="000"/>
    <s v="0000"/>
    <s v="000"/>
    <s v="00"/>
    <n v="33721.800000000003"/>
    <n v="32517.46"/>
    <n v="1204.3499999999999"/>
    <n v="-0.01"/>
  </r>
  <r>
    <x v="0"/>
    <x v="1"/>
    <s v="0241"/>
    <s v="000"/>
    <s v="0000"/>
    <s v="000"/>
    <s v="00"/>
    <n v="1087564"/>
    <n v="1022380.48"/>
    <n v="89684.95"/>
    <n v="-24501.43"/>
  </r>
  <r>
    <x v="0"/>
    <x v="2"/>
    <s v="0241"/>
    <s v="000"/>
    <s v="0000"/>
    <s v="000"/>
    <s v="00"/>
    <n v="10305.09"/>
    <n v="8340.01"/>
    <n v="1965.08"/>
    <n v="0"/>
  </r>
  <r>
    <x v="0"/>
    <x v="2"/>
    <s v="0241"/>
    <s v="000"/>
    <s v="0000"/>
    <s v="000"/>
    <s v="00"/>
    <n v="8616.98"/>
    <n v="5716.44"/>
    <n v="1905.48"/>
    <n v="995.06"/>
  </r>
  <r>
    <x v="0"/>
    <x v="3"/>
    <s v="0241"/>
    <s v="000"/>
    <s v="0000"/>
    <s v="000"/>
    <s v="00"/>
    <n v="21391.759999999998"/>
    <n v="17346.23"/>
    <n v="0"/>
    <n v="4045.53"/>
  </r>
  <r>
    <x v="0"/>
    <x v="3"/>
    <s v="0241"/>
    <s v="000"/>
    <s v="0000"/>
    <s v="000"/>
    <s v="00"/>
    <n v="1028.46"/>
    <n v="500.5"/>
    <n v="109.55"/>
    <n v="418.41"/>
  </r>
  <r>
    <x v="0"/>
    <x v="3"/>
    <s v="0241"/>
    <s v="000"/>
    <s v="0000"/>
    <s v="000"/>
    <s v="00"/>
    <n v="64561.13"/>
    <n v="63996.98"/>
    <n v="564.15"/>
    <n v="0"/>
  </r>
  <r>
    <x v="0"/>
    <x v="4"/>
    <s v="0241"/>
    <s v="000"/>
    <s v="0000"/>
    <s v="000"/>
    <s v="00"/>
    <n v="500"/>
    <n v="109.99"/>
    <n v="0"/>
    <n v="390.01"/>
  </r>
  <r>
    <x v="0"/>
    <x v="4"/>
    <s v="0241"/>
    <s v="000"/>
    <s v="0000"/>
    <s v="000"/>
    <s v="00"/>
    <n v="300"/>
    <n v="149"/>
    <n v="0"/>
    <n v="151"/>
  </r>
  <r>
    <x v="0"/>
    <x v="4"/>
    <s v="0241"/>
    <s v="000"/>
    <s v="0000"/>
    <s v="000"/>
    <s v="00"/>
    <n v="1900"/>
    <n v="1900"/>
    <n v="0"/>
    <n v="0"/>
  </r>
  <r>
    <x v="0"/>
    <x v="5"/>
    <s v="0241"/>
    <s v="000"/>
    <s v="0000"/>
    <s v="000"/>
    <s v="00"/>
    <n v="199"/>
    <n v="199"/>
    <n v="0"/>
    <n v="0"/>
  </r>
  <r>
    <x v="0"/>
    <x v="5"/>
    <s v="0241"/>
    <s v="000"/>
    <s v="0000"/>
    <s v="000"/>
    <s v="00"/>
    <n v="64879"/>
    <n v="93951.69"/>
    <n v="0"/>
    <n v="-29072.69"/>
  </r>
  <r>
    <x v="1"/>
    <x v="0"/>
    <s v="0241"/>
    <s v="000"/>
    <s v="0000"/>
    <s v="000"/>
    <s v="00"/>
    <n v="323543"/>
    <n v="270695.46999999997"/>
    <n v="53310.84"/>
    <n v="-463.31"/>
  </r>
  <r>
    <x v="1"/>
    <x v="0"/>
    <s v="0241"/>
    <s v="000"/>
    <s v="0000"/>
    <s v="000"/>
    <s v="00"/>
    <n v="123444.34"/>
    <n v="119535.71"/>
    <n v="4408.7299999999996"/>
    <n v="-500.1"/>
  </r>
  <r>
    <x v="1"/>
    <x v="1"/>
    <s v="0241"/>
    <s v="000"/>
    <s v="0000"/>
    <s v="000"/>
    <s v="00"/>
    <n v="201037"/>
    <n v="189746.46"/>
    <n v="11982.83"/>
    <n v="-692.29"/>
  </r>
  <r>
    <x v="1"/>
    <x v="5"/>
    <s v="0241"/>
    <s v="000"/>
    <s v="0000"/>
    <s v="000"/>
    <s v="00"/>
    <n v="6064.85"/>
    <n v="9518.17"/>
    <n v="0"/>
    <n v="-3453.32"/>
  </r>
  <r>
    <x v="2"/>
    <x v="0"/>
    <s v="0241"/>
    <s v="000"/>
    <s v="0000"/>
    <s v="000"/>
    <s v="00"/>
    <n v="66642.990000000005"/>
    <n v="55535.83"/>
    <n v="11107.16"/>
    <n v="0"/>
  </r>
  <r>
    <x v="2"/>
    <x v="0"/>
    <s v="0241"/>
    <s v="000"/>
    <s v="0000"/>
    <s v="000"/>
    <s v="00"/>
    <n v="71839.199999999997"/>
    <n v="65642.05"/>
    <n v="6197.4"/>
    <n v="-0.25"/>
  </r>
  <r>
    <x v="2"/>
    <x v="1"/>
    <s v="0241"/>
    <s v="000"/>
    <s v="0000"/>
    <s v="000"/>
    <s v="00"/>
    <n v="65257.95"/>
    <n v="61471.78"/>
    <n v="4478.21"/>
    <n v="-692.04"/>
  </r>
  <r>
    <x v="2"/>
    <x v="3"/>
    <s v="0241"/>
    <s v="000"/>
    <s v="0000"/>
    <s v="000"/>
    <s v="00"/>
    <n v="1450"/>
    <n v="809.12"/>
    <n v="0"/>
    <n v="640.88"/>
  </r>
  <r>
    <x v="3"/>
    <x v="0"/>
    <s v="0241"/>
    <s v="000"/>
    <s v="0000"/>
    <s v="000"/>
    <s v="00"/>
    <n v="62285"/>
    <n v="51904.160000000003"/>
    <n v="10380.84"/>
    <n v="0"/>
  </r>
  <r>
    <x v="3"/>
    <x v="0"/>
    <s v="0241"/>
    <s v="000"/>
    <s v="0000"/>
    <s v="000"/>
    <s v="00"/>
    <n v="15671"/>
    <n v="14489.29"/>
    <n v="576.97"/>
    <n v="604.74"/>
  </r>
  <r>
    <x v="3"/>
    <x v="1"/>
    <s v="0241"/>
    <s v="000"/>
    <s v="0000"/>
    <s v="000"/>
    <s v="00"/>
    <n v="31753"/>
    <n v="29540.65"/>
    <n v="2274.91"/>
    <n v="-62.56"/>
  </r>
  <r>
    <x v="3"/>
    <x v="2"/>
    <s v="0241"/>
    <s v="000"/>
    <s v="0000"/>
    <s v="000"/>
    <s v="00"/>
    <n v="333.73"/>
    <n v="333.73"/>
    <n v="0"/>
    <n v="0"/>
  </r>
  <r>
    <x v="3"/>
    <x v="3"/>
    <s v="0241"/>
    <s v="000"/>
    <s v="0000"/>
    <s v="000"/>
    <s v="00"/>
    <n v="918.58"/>
    <n v="908.38"/>
    <n v="0"/>
    <n v="10.199999999999999"/>
  </r>
  <r>
    <x v="3"/>
    <x v="4"/>
    <s v="0241"/>
    <s v="000"/>
    <s v="0000"/>
    <s v="000"/>
    <s v="00"/>
    <n v="4182.6899999999996"/>
    <n v="4182.6899999999996"/>
    <n v="0"/>
    <n v="0"/>
  </r>
  <r>
    <x v="3"/>
    <x v="5"/>
    <s v="0241"/>
    <s v="000"/>
    <s v="0000"/>
    <s v="000"/>
    <s v="00"/>
    <n v="75"/>
    <n v="75"/>
    <n v="0"/>
    <n v="0"/>
  </r>
  <r>
    <x v="3"/>
    <x v="5"/>
    <s v="0241"/>
    <s v="000"/>
    <s v="0000"/>
    <s v="000"/>
    <s v="00"/>
    <n v="1114.1600000000001"/>
    <n v="1528.4"/>
    <n v="0"/>
    <n v="-414.24"/>
  </r>
  <r>
    <x v="4"/>
    <x v="0"/>
    <s v="0241"/>
    <s v="000"/>
    <s v="0000"/>
    <s v="000"/>
    <s v="00"/>
    <n v="240393"/>
    <n v="220211.78"/>
    <n v="20012.54"/>
    <n v="168.68"/>
  </r>
  <r>
    <x v="4"/>
    <x v="1"/>
    <s v="0241"/>
    <s v="000"/>
    <s v="0000"/>
    <s v="000"/>
    <s v="00"/>
    <n v="75923"/>
    <n v="72711.16"/>
    <n v="4154.5"/>
    <n v="-942.66"/>
  </r>
  <r>
    <x v="4"/>
    <x v="2"/>
    <s v="0241"/>
    <s v="000"/>
    <s v="0000"/>
    <s v="000"/>
    <s v="00"/>
    <n v="593.75"/>
    <n v="99.96"/>
    <n v="0"/>
    <n v="493.79"/>
  </r>
  <r>
    <x v="4"/>
    <x v="2"/>
    <s v="0241"/>
    <s v="000"/>
    <s v="0000"/>
    <s v="000"/>
    <s v="00"/>
    <n v="1160"/>
    <n v="0"/>
    <n v="0"/>
    <n v="1160"/>
  </r>
  <r>
    <x v="4"/>
    <x v="2"/>
    <s v="0241"/>
    <s v="000"/>
    <s v="0000"/>
    <s v="000"/>
    <s v="00"/>
    <n v="740"/>
    <n v="64.760000000000005"/>
    <n v="0"/>
    <n v="675.24"/>
  </r>
  <r>
    <x v="4"/>
    <x v="2"/>
    <s v="0241"/>
    <s v="000"/>
    <s v="0000"/>
    <s v="000"/>
    <s v="00"/>
    <n v="220.88"/>
    <n v="220.88"/>
    <n v="0"/>
    <n v="0"/>
  </r>
  <r>
    <x v="4"/>
    <x v="3"/>
    <s v="0241"/>
    <s v="000"/>
    <s v="0000"/>
    <s v="000"/>
    <s v="00"/>
    <n v="4766.33"/>
    <n v="3502.46"/>
    <n v="329.26"/>
    <n v="934.61"/>
  </r>
  <r>
    <x v="4"/>
    <x v="3"/>
    <s v="0241"/>
    <s v="000"/>
    <s v="0000"/>
    <s v="000"/>
    <s v="00"/>
    <n v="200"/>
    <n v="68.430000000000007"/>
    <n v="0"/>
    <n v="131.57"/>
  </r>
  <r>
    <x v="4"/>
    <x v="4"/>
    <s v="0241"/>
    <s v="000"/>
    <s v="0000"/>
    <s v="000"/>
    <s v="00"/>
    <n v="200"/>
    <n v="85.49"/>
    <n v="0"/>
    <n v="114.51"/>
  </r>
  <r>
    <x v="4"/>
    <x v="4"/>
    <s v="0241"/>
    <s v="000"/>
    <s v="0000"/>
    <s v="000"/>
    <s v="00"/>
    <n v="450"/>
    <n v="0"/>
    <n v="399.99"/>
    <n v="50.01"/>
  </r>
  <r>
    <x v="4"/>
    <x v="4"/>
    <s v="0241"/>
    <s v="000"/>
    <s v="0000"/>
    <s v="000"/>
    <s v="00"/>
    <n v="100"/>
    <n v="0"/>
    <n v="0"/>
    <n v="100"/>
  </r>
  <r>
    <x v="4"/>
    <x v="5"/>
    <s v="0241"/>
    <s v="000"/>
    <s v="0000"/>
    <s v="000"/>
    <s v="00"/>
    <n v="1600.95"/>
    <n v="1600.95"/>
    <n v="0"/>
    <n v="0"/>
  </r>
  <r>
    <x v="5"/>
    <x v="0"/>
    <s v="0241"/>
    <s v="000"/>
    <s v="0000"/>
    <s v="000"/>
    <s v="00"/>
    <n v="204494"/>
    <n v="183294.72"/>
    <n v="25614.3"/>
    <n v="-4415.0200000000004"/>
  </r>
  <r>
    <x v="5"/>
    <x v="1"/>
    <s v="0241"/>
    <s v="000"/>
    <s v="0000"/>
    <s v="000"/>
    <s v="00"/>
    <n v="95178"/>
    <n v="91469.8"/>
    <n v="5989.47"/>
    <n v="-2281.27"/>
  </r>
  <r>
    <x v="5"/>
    <x v="2"/>
    <s v="0241"/>
    <s v="000"/>
    <s v="0000"/>
    <s v="000"/>
    <s v="00"/>
    <n v="8794.7999999999993"/>
    <n v="7329"/>
    <n v="1465.8"/>
    <n v="0"/>
  </r>
  <r>
    <x v="5"/>
    <x v="2"/>
    <s v="0241"/>
    <s v="000"/>
    <s v="0000"/>
    <s v="000"/>
    <s v="00"/>
    <n v="21596"/>
    <n v="19784.64"/>
    <n v="0"/>
    <n v="1811.36"/>
  </r>
  <r>
    <x v="5"/>
    <x v="2"/>
    <s v="0241"/>
    <s v="000"/>
    <s v="0000"/>
    <s v="000"/>
    <s v="00"/>
    <n v="12392.6"/>
    <n v="8788.6200000000008"/>
    <n v="1698.3"/>
    <n v="1905.68"/>
  </r>
  <r>
    <x v="5"/>
    <x v="2"/>
    <s v="0241"/>
    <s v="000"/>
    <s v="0000"/>
    <s v="000"/>
    <s v="00"/>
    <n v="642"/>
    <n v="618"/>
    <n v="24"/>
    <n v="0"/>
  </r>
  <r>
    <x v="5"/>
    <x v="6"/>
    <s v="0241"/>
    <s v="000"/>
    <s v="0000"/>
    <s v="000"/>
    <s v="00"/>
    <n v="152234"/>
    <n v="116456.4"/>
    <n v="0"/>
    <n v="35777.599999999999"/>
  </r>
  <r>
    <x v="5"/>
    <x v="6"/>
    <s v="0241"/>
    <s v="000"/>
    <s v="0000"/>
    <s v="000"/>
    <s v="00"/>
    <n v="200"/>
    <n v="239.88"/>
    <n v="0"/>
    <n v="-39.880000000000003"/>
  </r>
  <r>
    <x v="5"/>
    <x v="3"/>
    <s v="0241"/>
    <s v="000"/>
    <s v="0000"/>
    <s v="000"/>
    <s v="00"/>
    <n v="27596.560000000001"/>
    <n v="27596.560000000001"/>
    <n v="0"/>
    <n v="0"/>
  </r>
  <r>
    <x v="5"/>
    <x v="4"/>
    <s v="0241"/>
    <s v="000"/>
    <s v="0000"/>
    <s v="000"/>
    <s v="00"/>
    <n v="1524"/>
    <n v="1524"/>
    <n v="0"/>
    <n v="0"/>
  </r>
  <r>
    <x v="5"/>
    <x v="4"/>
    <s v="0241"/>
    <s v="000"/>
    <s v="0000"/>
    <s v="000"/>
    <s v="00"/>
    <n v="109.99"/>
    <n v="109.99"/>
    <n v="0"/>
    <n v="0"/>
  </r>
  <r>
    <x v="5"/>
    <x v="4"/>
    <s v="0241"/>
    <s v="000"/>
    <s v="0000"/>
    <s v="000"/>
    <s v="00"/>
    <n v="168"/>
    <n v="168"/>
    <n v="0"/>
    <n v="0"/>
  </r>
  <r>
    <x v="6"/>
    <x v="0"/>
    <s v="0241"/>
    <s v="000"/>
    <s v="0000"/>
    <s v="000"/>
    <s v="00"/>
    <n v="58205"/>
    <n v="53053.919999999998"/>
    <n v="4823.08"/>
    <n v="328"/>
  </r>
  <r>
    <x v="6"/>
    <x v="1"/>
    <s v="0241"/>
    <s v="000"/>
    <s v="0000"/>
    <s v="000"/>
    <s v="00"/>
    <n v="21635"/>
    <n v="20658.060000000001"/>
    <n v="1002.02"/>
    <n v="-25.08"/>
  </r>
  <r>
    <x v="6"/>
    <x v="2"/>
    <s v="0241"/>
    <s v="000"/>
    <s v="0000"/>
    <s v="000"/>
    <s v="00"/>
    <n v="6177.85"/>
    <n v="6177.85"/>
    <n v="0"/>
    <n v="0"/>
  </r>
  <r>
    <x v="6"/>
    <x v="2"/>
    <s v="0241"/>
    <s v="000"/>
    <s v="0000"/>
    <s v="000"/>
    <s v="00"/>
    <n v="347.75"/>
    <n v="347.75"/>
    <n v="0"/>
    <n v="0"/>
  </r>
  <r>
    <x v="6"/>
    <x v="3"/>
    <s v="0241"/>
    <s v="000"/>
    <s v="0000"/>
    <s v="000"/>
    <s v="00"/>
    <n v="239.15"/>
    <n v="239.15"/>
    <n v="0"/>
    <n v="0"/>
  </r>
  <r>
    <x v="6"/>
    <x v="4"/>
    <s v="0241"/>
    <s v="000"/>
    <s v="0000"/>
    <s v="000"/>
    <s v="00"/>
    <n v="44"/>
    <n v="44"/>
    <n v="0"/>
    <n v="0"/>
  </r>
  <r>
    <x v="6"/>
    <x v="4"/>
    <s v="0241"/>
    <s v="000"/>
    <s v="0000"/>
    <s v="000"/>
    <s v="00"/>
    <n v="1783.36"/>
    <n v="1783.36"/>
    <n v="0"/>
    <n v="0"/>
  </r>
  <r>
    <x v="0"/>
    <x v="3"/>
    <s v="0241"/>
    <s v="102"/>
    <s v="0000"/>
    <s v="000"/>
    <s v="00"/>
    <n v="795.51"/>
    <n v="352.17"/>
    <n v="0"/>
    <n v="443.34"/>
  </r>
  <r>
    <x v="0"/>
    <x v="0"/>
    <s v="0241"/>
    <s v="199"/>
    <s v="0000"/>
    <s v="000"/>
    <s v="00"/>
    <n v="8964.1"/>
    <n v="6841.04"/>
    <n v="1985.64"/>
    <n v="137.41999999999999"/>
  </r>
  <r>
    <x v="0"/>
    <x v="1"/>
    <s v="0241"/>
    <s v="199"/>
    <s v="0000"/>
    <s v="000"/>
    <s v="00"/>
    <n v="2031.74"/>
    <n v="1576.4"/>
    <n v="412.2"/>
    <n v="43.14"/>
  </r>
  <r>
    <x v="0"/>
    <x v="2"/>
    <s v="0241"/>
    <s v="199"/>
    <s v="0000"/>
    <s v="000"/>
    <s v="00"/>
    <n v="20528.75"/>
    <n v="16208.5"/>
    <n v="0"/>
    <n v="4320.25"/>
  </r>
  <r>
    <x v="0"/>
    <x v="2"/>
    <s v="0241"/>
    <s v="199"/>
    <s v="0000"/>
    <s v="000"/>
    <s v="00"/>
    <n v="0"/>
    <n v="2150.25"/>
    <n v="0"/>
    <n v="-2150.25"/>
  </r>
  <r>
    <x v="0"/>
    <x v="3"/>
    <s v="0241"/>
    <s v="199"/>
    <s v="0000"/>
    <s v="000"/>
    <s v="00"/>
    <n v="23993.38"/>
    <n v="64.67"/>
    <n v="10.02"/>
    <n v="23918.69"/>
  </r>
  <r>
    <x v="0"/>
    <x v="4"/>
    <s v="0241"/>
    <s v="199"/>
    <s v="0000"/>
    <s v="000"/>
    <s v="00"/>
    <n v="15300"/>
    <n v="15300"/>
    <n v="0"/>
    <n v="0"/>
  </r>
  <r>
    <x v="0"/>
    <x v="5"/>
    <s v="0241"/>
    <s v="199"/>
    <s v="0000"/>
    <s v="000"/>
    <s v="00"/>
    <n v="7250"/>
    <n v="6302.87"/>
    <n v="0"/>
    <n v="947.13"/>
  </r>
  <r>
    <x v="1"/>
    <x v="0"/>
    <s v="0241"/>
    <s v="199"/>
    <s v="0000"/>
    <s v="000"/>
    <s v="00"/>
    <n v="7611.69"/>
    <n v="7322.55"/>
    <n v="271.20999999999998"/>
    <n v="17.93"/>
  </r>
  <r>
    <x v="1"/>
    <x v="1"/>
    <s v="0241"/>
    <s v="199"/>
    <s v="0000"/>
    <s v="000"/>
    <s v="00"/>
    <n v="3905.17"/>
    <n v="3812.46"/>
    <n v="56.48"/>
    <n v="36.229999999999997"/>
  </r>
  <r>
    <x v="1"/>
    <x v="5"/>
    <s v="0241"/>
    <s v="199"/>
    <s v="0000"/>
    <s v="000"/>
    <s v="00"/>
    <n v="270.02999999999997"/>
    <n v="270.02999999999997"/>
    <n v="0"/>
    <n v="0"/>
  </r>
  <r>
    <x v="3"/>
    <x v="3"/>
    <s v="0241"/>
    <s v="199"/>
    <s v="0000"/>
    <s v="000"/>
    <s v="00"/>
    <n v="0"/>
    <n v="88.21"/>
    <n v="0"/>
    <n v="-88.21"/>
  </r>
  <r>
    <x v="3"/>
    <x v="4"/>
    <s v="0241"/>
    <s v="199"/>
    <s v="0000"/>
    <s v="000"/>
    <s v="00"/>
    <n v="1687.8"/>
    <n v="1037.1099999999999"/>
    <n v="0"/>
    <n v="650.69000000000005"/>
  </r>
  <r>
    <x v="3"/>
    <x v="4"/>
    <s v="0241"/>
    <s v="199"/>
    <s v="0000"/>
    <s v="000"/>
    <s v="00"/>
    <n v="0"/>
    <n v="95.98"/>
    <n v="0"/>
    <n v="-95.98"/>
  </r>
  <r>
    <x v="3"/>
    <x v="5"/>
    <s v="0241"/>
    <s v="199"/>
    <s v="0000"/>
    <s v="000"/>
    <s v="00"/>
    <n v="380"/>
    <n v="342.82"/>
    <n v="0"/>
    <n v="37.18"/>
  </r>
  <r>
    <x v="4"/>
    <x v="0"/>
    <s v="0241"/>
    <s v="199"/>
    <s v="0000"/>
    <s v="000"/>
    <s v="00"/>
    <n v="1163.8399999999999"/>
    <n v="710.16"/>
    <n v="0"/>
    <n v="453.68"/>
  </r>
  <r>
    <x v="4"/>
    <x v="1"/>
    <s v="0241"/>
    <s v="199"/>
    <s v="0000"/>
    <s v="000"/>
    <s v="00"/>
    <n v="806.7"/>
    <n v="163.63"/>
    <n v="0"/>
    <n v="643.07000000000005"/>
  </r>
  <r>
    <x v="4"/>
    <x v="2"/>
    <s v="0241"/>
    <s v="199"/>
    <s v="0000"/>
    <s v="000"/>
    <s v="00"/>
    <n v="175"/>
    <n v="172.5"/>
    <n v="0"/>
    <n v="2.5"/>
  </r>
  <r>
    <x v="4"/>
    <x v="3"/>
    <s v="0241"/>
    <s v="199"/>
    <s v="0000"/>
    <s v="000"/>
    <s v="00"/>
    <n v="2500"/>
    <n v="369.52"/>
    <n v="44.68"/>
    <n v="2085.8000000000002"/>
  </r>
  <r>
    <x v="13"/>
    <x v="4"/>
    <s v="0241"/>
    <s v="199"/>
    <s v="0000"/>
    <s v="000"/>
    <s v="00"/>
    <n v="58969.04"/>
    <n v="58969.04"/>
    <n v="0"/>
    <n v="0"/>
  </r>
  <r>
    <x v="13"/>
    <x v="4"/>
    <s v="0241"/>
    <s v="199"/>
    <s v="0000"/>
    <s v="000"/>
    <s v="00"/>
    <n v="1440"/>
    <n v="440"/>
    <n v="0"/>
    <n v="1000"/>
  </r>
  <r>
    <x v="5"/>
    <x v="0"/>
    <s v="0241"/>
    <s v="199"/>
    <s v="0000"/>
    <s v="000"/>
    <s v="00"/>
    <n v="8176.08"/>
    <n v="8676.9500000000007"/>
    <n v="0"/>
    <n v="-500.87"/>
  </r>
  <r>
    <x v="5"/>
    <x v="1"/>
    <s v="0241"/>
    <s v="199"/>
    <s v="0000"/>
    <s v="000"/>
    <s v="00"/>
    <n v="2323"/>
    <n v="1183.51"/>
    <n v="0"/>
    <n v="1139.49"/>
  </r>
  <r>
    <x v="5"/>
    <x v="3"/>
    <s v="0241"/>
    <s v="199"/>
    <s v="0000"/>
    <s v="000"/>
    <s v="00"/>
    <n v="352.66"/>
    <n v="32.99"/>
    <n v="32.4"/>
    <n v="287.27"/>
  </r>
  <r>
    <x v="5"/>
    <x v="5"/>
    <s v="0241"/>
    <s v="199"/>
    <s v="0000"/>
    <s v="000"/>
    <s v="00"/>
    <n v="2395.61"/>
    <n v="2198.29"/>
    <n v="0"/>
    <n v="197.32"/>
  </r>
  <r>
    <x v="0"/>
    <x v="0"/>
    <s v="0241"/>
    <s v="501"/>
    <s v="0000"/>
    <s v="000"/>
    <s v="00"/>
    <n v="5000"/>
    <n v="18905"/>
    <n v="0"/>
    <n v="-13905"/>
  </r>
  <r>
    <x v="0"/>
    <x v="1"/>
    <s v="0241"/>
    <s v="501"/>
    <s v="0000"/>
    <s v="000"/>
    <s v="00"/>
    <n v="1163.2"/>
    <n v="4175.41"/>
    <n v="0"/>
    <n v="-3012.21"/>
  </r>
  <r>
    <x v="7"/>
    <x v="0"/>
    <s v="0241"/>
    <s v="507"/>
    <s v="0000"/>
    <s v="000"/>
    <s v="00"/>
    <n v="48561"/>
    <n v="44514.239999999998"/>
    <n v="4046.76"/>
    <n v="0"/>
  </r>
  <r>
    <x v="7"/>
    <x v="1"/>
    <s v="0241"/>
    <s v="507"/>
    <s v="0000"/>
    <s v="000"/>
    <s v="00"/>
    <n v="18205.919999999998"/>
    <n v="17401.68"/>
    <n v="840.92"/>
    <n v="-36.68"/>
  </r>
  <r>
    <x v="2"/>
    <x v="0"/>
    <s v="0241"/>
    <s v="523"/>
    <s v="0000"/>
    <s v="000"/>
    <s v="00"/>
    <n v="43906.51"/>
    <n v="36939.19"/>
    <n v="6967.32"/>
    <n v="0"/>
  </r>
  <r>
    <x v="2"/>
    <x v="1"/>
    <s v="0241"/>
    <s v="523"/>
    <s v="0000"/>
    <s v="000"/>
    <s v="00"/>
    <n v="17033.72"/>
    <n v="15620.04"/>
    <n v="1446.12"/>
    <n v="-32.44"/>
  </r>
  <r>
    <x v="1"/>
    <x v="0"/>
    <s v="0241"/>
    <s v="601"/>
    <s v="0000"/>
    <s v="000"/>
    <s v="00"/>
    <n v="15237.98"/>
    <n v="12759.98"/>
    <n v="2537"/>
    <n v="-59"/>
  </r>
  <r>
    <x v="1"/>
    <x v="1"/>
    <s v="0241"/>
    <s v="601"/>
    <s v="0000"/>
    <s v="000"/>
    <s v="00"/>
    <n v="5627.38"/>
    <n v="5103.1499999999996"/>
    <n v="526.6"/>
    <n v="-2.37"/>
  </r>
  <r>
    <x v="1"/>
    <x v="5"/>
    <s v="0241"/>
    <s v="601"/>
    <s v="0000"/>
    <s v="000"/>
    <s v="00"/>
    <n v="214.25"/>
    <n v="257.10000000000002"/>
    <n v="0"/>
    <n v="-42.85"/>
  </r>
  <r>
    <x v="16"/>
    <x v="0"/>
    <s v="0241"/>
    <s v="601"/>
    <s v="0000"/>
    <s v="000"/>
    <s v="00"/>
    <n v="9638.16"/>
    <n v="9638.16"/>
    <n v="0"/>
    <n v="0"/>
  </r>
  <r>
    <x v="16"/>
    <x v="1"/>
    <s v="0241"/>
    <s v="601"/>
    <s v="0000"/>
    <s v="000"/>
    <s v="00"/>
    <n v="118.91"/>
    <n v="98.08"/>
    <n v="0"/>
    <n v="20.83"/>
  </r>
  <r>
    <x v="2"/>
    <x v="0"/>
    <s v="0241"/>
    <s v="601"/>
    <s v="0000"/>
    <s v="000"/>
    <s v="00"/>
    <n v="101089.51"/>
    <n v="73231.17"/>
    <n v="0"/>
    <n v="27858.34"/>
  </r>
  <r>
    <x v="2"/>
    <x v="1"/>
    <s v="0241"/>
    <s v="601"/>
    <s v="0000"/>
    <s v="000"/>
    <s v="00"/>
    <n v="36023.480000000003"/>
    <n v="28253.439999999999"/>
    <n v="0"/>
    <n v="7770.04"/>
  </r>
  <r>
    <x v="2"/>
    <x v="5"/>
    <s v="0241"/>
    <s v="601"/>
    <s v="0000"/>
    <s v="000"/>
    <s v="00"/>
    <n v="457.09"/>
    <n v="457.09"/>
    <n v="0"/>
    <n v="0"/>
  </r>
  <r>
    <x v="4"/>
    <x v="0"/>
    <s v="0241"/>
    <s v="601"/>
    <s v="0000"/>
    <s v="000"/>
    <s v="00"/>
    <n v="12920.2"/>
    <n v="11457.08"/>
    <n v="494.55"/>
    <n v="968.57"/>
  </r>
  <r>
    <x v="4"/>
    <x v="1"/>
    <s v="0241"/>
    <s v="601"/>
    <s v="0000"/>
    <s v="000"/>
    <s v="00"/>
    <n v="2682.36"/>
    <n v="2611.75"/>
    <n v="101.78"/>
    <n v="-31.17"/>
  </r>
  <r>
    <x v="5"/>
    <x v="3"/>
    <s v="0241"/>
    <s v="601"/>
    <s v="0000"/>
    <s v="000"/>
    <s v="00"/>
    <n v="0"/>
    <n v="14.35"/>
    <n v="0"/>
    <n v="-14.35"/>
  </r>
  <r>
    <x v="5"/>
    <x v="5"/>
    <s v="0241"/>
    <s v="601"/>
    <s v="0000"/>
    <s v="000"/>
    <s v="00"/>
    <n v="33255"/>
    <n v="29434.55"/>
    <n v="0"/>
    <n v="3820.45"/>
  </r>
  <r>
    <x v="8"/>
    <x v="0"/>
    <s v="0241"/>
    <s v="601"/>
    <s v="0000"/>
    <s v="000"/>
    <s v="00"/>
    <n v="46281.48"/>
    <n v="35900.300000000003"/>
    <n v="7675.84"/>
    <n v="2705.34"/>
  </r>
  <r>
    <x v="8"/>
    <x v="0"/>
    <s v="0241"/>
    <s v="601"/>
    <s v="0000"/>
    <s v="000"/>
    <s v="00"/>
    <n v="229021.29"/>
    <n v="208249.53"/>
    <n v="7618.84"/>
    <n v="13152.92"/>
  </r>
  <r>
    <x v="8"/>
    <x v="1"/>
    <s v="0241"/>
    <s v="601"/>
    <s v="0000"/>
    <s v="000"/>
    <s v="00"/>
    <n v="133459.72"/>
    <n v="118132"/>
    <n v="3175.54"/>
    <n v="12152.18"/>
  </r>
  <r>
    <x v="8"/>
    <x v="2"/>
    <s v="0241"/>
    <s v="601"/>
    <s v="0000"/>
    <s v="000"/>
    <s v="00"/>
    <n v="1838.69"/>
    <n v="1616.78"/>
    <n v="221.91"/>
    <n v="0"/>
  </r>
  <r>
    <x v="8"/>
    <x v="2"/>
    <s v="0241"/>
    <s v="601"/>
    <s v="0000"/>
    <s v="000"/>
    <s v="00"/>
    <n v="585.91"/>
    <n v="585.91"/>
    <n v="0"/>
    <n v="0"/>
  </r>
  <r>
    <x v="8"/>
    <x v="3"/>
    <s v="0241"/>
    <s v="601"/>
    <s v="0000"/>
    <s v="000"/>
    <s v="00"/>
    <n v="27058.12"/>
    <n v="23962.31"/>
    <n v="14.99"/>
    <n v="3080.82"/>
  </r>
  <r>
    <x v="8"/>
    <x v="3"/>
    <s v="0241"/>
    <s v="601"/>
    <s v="0000"/>
    <s v="000"/>
    <s v="00"/>
    <n v="75.98"/>
    <n v="75.98"/>
    <n v="0"/>
    <n v="0"/>
  </r>
  <r>
    <x v="8"/>
    <x v="4"/>
    <s v="0241"/>
    <s v="601"/>
    <s v="0000"/>
    <s v="000"/>
    <s v="00"/>
    <n v="1366.98"/>
    <n v="1366.98"/>
    <n v="0"/>
    <n v="0"/>
  </r>
  <r>
    <x v="8"/>
    <x v="4"/>
    <s v="0241"/>
    <s v="601"/>
    <s v="0000"/>
    <s v="000"/>
    <s v="00"/>
    <n v="85.81"/>
    <n v="85.81"/>
    <n v="0"/>
    <n v="0"/>
  </r>
  <r>
    <x v="9"/>
    <x v="0"/>
    <s v="0241"/>
    <s v="804"/>
    <s v="0000"/>
    <s v="000"/>
    <s v="00"/>
    <n v="75818"/>
    <n v="62931.68"/>
    <n v="12586.32"/>
    <n v="300"/>
  </r>
  <r>
    <x v="9"/>
    <x v="1"/>
    <s v="0241"/>
    <s v="804"/>
    <s v="0000"/>
    <s v="000"/>
    <s v="00"/>
    <n v="23865.84"/>
    <n v="21636.58"/>
    <n v="2612.48"/>
    <n v="-383.22"/>
  </r>
  <r>
    <x v="0"/>
    <x v="0"/>
    <s v="0251"/>
    <s v="000"/>
    <s v="0000"/>
    <s v="000"/>
    <s v="00"/>
    <n v="4415171"/>
    <n v="3742826.27"/>
    <n v="660343.02"/>
    <n v="12001.71"/>
  </r>
  <r>
    <x v="0"/>
    <x v="1"/>
    <s v="0251"/>
    <s v="000"/>
    <s v="0000"/>
    <s v="000"/>
    <s v="00"/>
    <n v="1691426"/>
    <n v="1563822.65"/>
    <n v="139035.84"/>
    <n v="-11432.49"/>
  </r>
  <r>
    <x v="0"/>
    <x v="2"/>
    <s v="0251"/>
    <s v="000"/>
    <s v="0000"/>
    <s v="000"/>
    <s v="00"/>
    <n v="1538"/>
    <n v="0"/>
    <n v="1538"/>
    <n v="0"/>
  </r>
  <r>
    <x v="0"/>
    <x v="2"/>
    <s v="0251"/>
    <s v="000"/>
    <s v="0000"/>
    <s v="000"/>
    <s v="00"/>
    <n v="19233.599999999999"/>
    <n v="16405.11"/>
    <n v="997.68"/>
    <n v="1830.81"/>
  </r>
  <r>
    <x v="0"/>
    <x v="2"/>
    <s v="0251"/>
    <s v="000"/>
    <s v="0000"/>
    <s v="000"/>
    <s v="00"/>
    <n v="1063.68"/>
    <n v="1063.68"/>
    <n v="0"/>
    <n v="0"/>
  </r>
  <r>
    <x v="0"/>
    <x v="2"/>
    <s v="0251"/>
    <s v="000"/>
    <s v="0000"/>
    <s v="000"/>
    <s v="00"/>
    <n v="8029.5"/>
    <n v="7952"/>
    <n v="0"/>
    <n v="77.5"/>
  </r>
  <r>
    <x v="0"/>
    <x v="2"/>
    <s v="0251"/>
    <s v="000"/>
    <s v="0000"/>
    <s v="000"/>
    <s v="00"/>
    <n v="2124.4499999999998"/>
    <n v="1113.45"/>
    <n v="0"/>
    <n v="1011"/>
  </r>
  <r>
    <x v="0"/>
    <x v="2"/>
    <s v="0251"/>
    <s v="000"/>
    <s v="0000"/>
    <s v="000"/>
    <s v="00"/>
    <n v="0"/>
    <n v="77.5"/>
    <n v="0"/>
    <n v="-77.5"/>
  </r>
  <r>
    <x v="0"/>
    <x v="3"/>
    <s v="0251"/>
    <s v="000"/>
    <s v="0000"/>
    <s v="000"/>
    <s v="00"/>
    <n v="34654.239999999998"/>
    <n v="26090.61"/>
    <n v="5879.88"/>
    <n v="2683.75"/>
  </r>
  <r>
    <x v="0"/>
    <x v="3"/>
    <s v="0251"/>
    <s v="000"/>
    <s v="0000"/>
    <s v="000"/>
    <s v="00"/>
    <n v="879.84"/>
    <n v="808.72"/>
    <n v="0"/>
    <n v="71.12"/>
  </r>
  <r>
    <x v="0"/>
    <x v="3"/>
    <s v="0251"/>
    <s v="000"/>
    <s v="0000"/>
    <s v="000"/>
    <s v="00"/>
    <n v="147804.74"/>
    <n v="144184.49"/>
    <n v="3620.25"/>
    <n v="0"/>
  </r>
  <r>
    <x v="0"/>
    <x v="3"/>
    <s v="0251"/>
    <s v="000"/>
    <s v="0000"/>
    <s v="000"/>
    <s v="00"/>
    <n v="7440"/>
    <n v="7440"/>
    <n v="0"/>
    <n v="0"/>
  </r>
  <r>
    <x v="0"/>
    <x v="4"/>
    <s v="0251"/>
    <s v="000"/>
    <s v="0000"/>
    <s v="000"/>
    <s v="00"/>
    <n v="940"/>
    <n v="937.37"/>
    <n v="0"/>
    <n v="2.63"/>
  </r>
  <r>
    <x v="0"/>
    <x v="4"/>
    <s v="0251"/>
    <s v="000"/>
    <s v="0000"/>
    <s v="000"/>
    <s v="00"/>
    <n v="1358.9"/>
    <n v="1197.24"/>
    <n v="0"/>
    <n v="161.66"/>
  </r>
  <r>
    <x v="0"/>
    <x v="4"/>
    <s v="0251"/>
    <s v="000"/>
    <s v="0000"/>
    <s v="000"/>
    <s v="00"/>
    <n v="1263.19"/>
    <n v="1263.19"/>
    <n v="0"/>
    <n v="0"/>
  </r>
  <r>
    <x v="0"/>
    <x v="5"/>
    <s v="0251"/>
    <s v="000"/>
    <s v="0000"/>
    <s v="000"/>
    <s v="00"/>
    <n v="948"/>
    <n v="790.4"/>
    <n v="0"/>
    <n v="157.6"/>
  </r>
  <r>
    <x v="0"/>
    <x v="5"/>
    <s v="0251"/>
    <s v="000"/>
    <s v="0000"/>
    <s v="000"/>
    <s v="00"/>
    <n v="99665"/>
    <n v="117033.08"/>
    <n v="0"/>
    <n v="-17368.080000000002"/>
  </r>
  <r>
    <x v="1"/>
    <x v="0"/>
    <s v="0251"/>
    <s v="000"/>
    <s v="0000"/>
    <s v="000"/>
    <s v="00"/>
    <n v="478729"/>
    <n v="406658.49"/>
    <n v="63042.720000000001"/>
    <n v="9027.7900000000009"/>
  </r>
  <r>
    <x v="1"/>
    <x v="0"/>
    <s v="0251"/>
    <s v="000"/>
    <s v="0000"/>
    <s v="000"/>
    <s v="00"/>
    <n v="81499"/>
    <n v="74945.429999999993"/>
    <n v="3195.93"/>
    <n v="3357.64"/>
  </r>
  <r>
    <x v="1"/>
    <x v="1"/>
    <s v="0251"/>
    <s v="000"/>
    <s v="0000"/>
    <s v="000"/>
    <s v="00"/>
    <n v="238850"/>
    <n v="220591.01"/>
    <n v="13748.88"/>
    <n v="4510.1099999999997"/>
  </r>
  <r>
    <x v="1"/>
    <x v="5"/>
    <s v="0251"/>
    <s v="000"/>
    <s v="0000"/>
    <s v="000"/>
    <s v="00"/>
    <n v="3830.63"/>
    <n v="8589.69"/>
    <n v="0"/>
    <n v="-4759.0600000000004"/>
  </r>
  <r>
    <x v="11"/>
    <x v="0"/>
    <s v="0251"/>
    <s v="000"/>
    <s v="0000"/>
    <s v="000"/>
    <s v="00"/>
    <n v="306410.01"/>
    <n v="260459.35"/>
    <n v="45987"/>
    <n v="-36.340000000000003"/>
  </r>
  <r>
    <x v="11"/>
    <x v="1"/>
    <s v="0251"/>
    <s v="000"/>
    <s v="0000"/>
    <s v="000"/>
    <s v="00"/>
    <n v="122021.49"/>
    <n v="113788.04"/>
    <n v="9544.84"/>
    <n v="-1311.39"/>
  </r>
  <r>
    <x v="11"/>
    <x v="2"/>
    <s v="0251"/>
    <s v="000"/>
    <s v="0000"/>
    <s v="000"/>
    <s v="00"/>
    <n v="7570.55"/>
    <n v="7105.46"/>
    <n v="0"/>
    <n v="465.09"/>
  </r>
  <r>
    <x v="11"/>
    <x v="2"/>
    <s v="0251"/>
    <s v="000"/>
    <s v="0000"/>
    <s v="000"/>
    <s v="00"/>
    <n v="2534.35"/>
    <n v="2534.35"/>
    <n v="0"/>
    <n v="0"/>
  </r>
  <r>
    <x v="11"/>
    <x v="3"/>
    <s v="0251"/>
    <s v="000"/>
    <s v="0000"/>
    <s v="000"/>
    <s v="00"/>
    <n v="4235.07"/>
    <n v="1043.75"/>
    <n v="0"/>
    <n v="3191.32"/>
  </r>
  <r>
    <x v="11"/>
    <x v="3"/>
    <s v="0251"/>
    <s v="000"/>
    <s v="0000"/>
    <s v="000"/>
    <s v="00"/>
    <n v="32"/>
    <n v="30.98"/>
    <n v="0"/>
    <n v="1.02"/>
  </r>
  <r>
    <x v="11"/>
    <x v="4"/>
    <s v="0251"/>
    <s v="000"/>
    <s v="0000"/>
    <s v="000"/>
    <s v="00"/>
    <n v="266.02999999999997"/>
    <n v="266.02999999999997"/>
    <n v="0"/>
    <n v="0"/>
  </r>
  <r>
    <x v="11"/>
    <x v="4"/>
    <s v="0251"/>
    <s v="000"/>
    <s v="0000"/>
    <s v="000"/>
    <s v="00"/>
    <n v="103.88"/>
    <n v="103.88"/>
    <n v="0"/>
    <n v="0"/>
  </r>
  <r>
    <x v="11"/>
    <x v="4"/>
    <s v="0251"/>
    <s v="000"/>
    <s v="0000"/>
    <s v="000"/>
    <s v="00"/>
    <n v="149"/>
    <n v="132.09"/>
    <n v="0"/>
    <n v="16.91"/>
  </r>
  <r>
    <x v="11"/>
    <x v="5"/>
    <s v="0251"/>
    <s v="000"/>
    <s v="0000"/>
    <s v="000"/>
    <s v="00"/>
    <n v="119.76"/>
    <n v="0"/>
    <n v="0"/>
    <n v="119.76"/>
  </r>
  <r>
    <x v="11"/>
    <x v="5"/>
    <s v="0251"/>
    <s v="000"/>
    <s v="0000"/>
    <s v="000"/>
    <s v="00"/>
    <n v="3056.78"/>
    <n v="5627.9"/>
    <n v="0"/>
    <n v="-2571.12"/>
  </r>
  <r>
    <x v="2"/>
    <x v="0"/>
    <s v="0251"/>
    <s v="000"/>
    <s v="0000"/>
    <s v="000"/>
    <s v="00"/>
    <n v="470861.82"/>
    <n v="405169.24"/>
    <n v="64555.64"/>
    <n v="1136.94"/>
  </r>
  <r>
    <x v="2"/>
    <x v="0"/>
    <s v="0251"/>
    <s v="000"/>
    <s v="0000"/>
    <s v="000"/>
    <s v="00"/>
    <n v="113863"/>
    <n v="100638.19"/>
    <n v="13272.72"/>
    <n v="-47.91"/>
  </r>
  <r>
    <x v="2"/>
    <x v="1"/>
    <s v="0251"/>
    <s v="000"/>
    <s v="0000"/>
    <s v="000"/>
    <s v="00"/>
    <n v="238699"/>
    <n v="224403.6"/>
    <n v="17253.46"/>
    <n v="-2958.06"/>
  </r>
  <r>
    <x v="2"/>
    <x v="2"/>
    <s v="0251"/>
    <s v="000"/>
    <s v="0000"/>
    <s v="000"/>
    <s v="00"/>
    <n v="198"/>
    <n v="198"/>
    <n v="0"/>
    <n v="0"/>
  </r>
  <r>
    <x v="2"/>
    <x v="3"/>
    <s v="0251"/>
    <s v="000"/>
    <s v="0000"/>
    <s v="000"/>
    <s v="00"/>
    <n v="1953.9"/>
    <n v="1609.24"/>
    <n v="0"/>
    <n v="344.66"/>
  </r>
  <r>
    <x v="2"/>
    <x v="3"/>
    <s v="0251"/>
    <s v="000"/>
    <s v="0000"/>
    <s v="000"/>
    <s v="00"/>
    <n v="50"/>
    <n v="46.35"/>
    <n v="0"/>
    <n v="3.65"/>
  </r>
  <r>
    <x v="2"/>
    <x v="4"/>
    <s v="0251"/>
    <s v="000"/>
    <s v="0000"/>
    <s v="000"/>
    <s v="00"/>
    <n v="49.99"/>
    <n v="171.98"/>
    <n v="0"/>
    <n v="-121.99"/>
  </r>
  <r>
    <x v="2"/>
    <x v="4"/>
    <s v="0251"/>
    <s v="000"/>
    <s v="0000"/>
    <s v="000"/>
    <s v="00"/>
    <n v="1071.1099999999999"/>
    <n v="1071.1099999999999"/>
    <n v="0"/>
    <n v="0"/>
  </r>
  <r>
    <x v="3"/>
    <x v="0"/>
    <s v="0251"/>
    <s v="000"/>
    <s v="0000"/>
    <s v="000"/>
    <s v="00"/>
    <n v="69356.53"/>
    <n v="58008.88"/>
    <n v="11536"/>
    <n v="-188.35"/>
  </r>
  <r>
    <x v="3"/>
    <x v="0"/>
    <s v="0251"/>
    <s v="000"/>
    <s v="0000"/>
    <s v="000"/>
    <s v="00"/>
    <n v="33721.800000000003"/>
    <n v="33342.449999999997"/>
    <n v="1204.3499999999999"/>
    <n v="-825"/>
  </r>
  <r>
    <x v="3"/>
    <x v="1"/>
    <s v="0251"/>
    <s v="000"/>
    <s v="0000"/>
    <s v="000"/>
    <s v="00"/>
    <n v="45253.63"/>
    <n v="42412.52"/>
    <n v="3663.02"/>
    <n v="-821.91"/>
  </r>
  <r>
    <x v="3"/>
    <x v="2"/>
    <s v="0251"/>
    <s v="000"/>
    <s v="0000"/>
    <s v="000"/>
    <s v="00"/>
    <n v="2724.56"/>
    <n v="2382.56"/>
    <n v="333.87"/>
    <n v="8.1300000000000008"/>
  </r>
  <r>
    <x v="3"/>
    <x v="3"/>
    <s v="0251"/>
    <s v="000"/>
    <s v="0000"/>
    <s v="000"/>
    <s v="00"/>
    <n v="3915.94"/>
    <n v="1063.76"/>
    <n v="0"/>
    <n v="2852.18"/>
  </r>
  <r>
    <x v="3"/>
    <x v="4"/>
    <s v="0251"/>
    <s v="000"/>
    <s v="0000"/>
    <s v="000"/>
    <s v="00"/>
    <n v="5507.58"/>
    <n v="5001.3900000000003"/>
    <n v="979.26"/>
    <n v="-473.07"/>
  </r>
  <r>
    <x v="3"/>
    <x v="4"/>
    <s v="0251"/>
    <s v="000"/>
    <s v="0000"/>
    <s v="000"/>
    <s v="00"/>
    <n v="159.97999999999999"/>
    <n v="159.97"/>
    <n v="0"/>
    <n v="0.01"/>
  </r>
  <r>
    <x v="3"/>
    <x v="4"/>
    <s v="0251"/>
    <s v="000"/>
    <s v="0000"/>
    <s v="000"/>
    <s v="00"/>
    <n v="499.84"/>
    <n v="499.84"/>
    <n v="0"/>
    <n v="0"/>
  </r>
  <r>
    <x v="12"/>
    <x v="0"/>
    <s v="0251"/>
    <s v="000"/>
    <s v="0000"/>
    <s v="000"/>
    <s v="00"/>
    <n v="14442"/>
    <n v="12002.58"/>
    <n v="2400.52"/>
    <n v="38.9"/>
  </r>
  <r>
    <x v="12"/>
    <x v="1"/>
    <s v="0251"/>
    <s v="000"/>
    <s v="0000"/>
    <s v="000"/>
    <s v="00"/>
    <n v="5264"/>
    <n v="4182.32"/>
    <n v="498.28"/>
    <n v="583.4"/>
  </r>
  <r>
    <x v="4"/>
    <x v="0"/>
    <s v="0251"/>
    <s v="000"/>
    <s v="0000"/>
    <s v="000"/>
    <s v="00"/>
    <n v="646119.03"/>
    <n v="588943.71"/>
    <n v="56510.12"/>
    <n v="665.2"/>
  </r>
  <r>
    <x v="4"/>
    <x v="0"/>
    <s v="0251"/>
    <s v="000"/>
    <s v="0000"/>
    <s v="000"/>
    <s v="00"/>
    <n v="82186"/>
    <n v="75128.13"/>
    <n v="5581.52"/>
    <n v="1476.35"/>
  </r>
  <r>
    <x v="4"/>
    <x v="1"/>
    <s v="0251"/>
    <s v="000"/>
    <s v="0000"/>
    <s v="000"/>
    <s v="00"/>
    <n v="272712"/>
    <n v="261813.35"/>
    <n v="14122.06"/>
    <n v="-3223.41"/>
  </r>
  <r>
    <x v="4"/>
    <x v="2"/>
    <s v="0251"/>
    <s v="000"/>
    <s v="0000"/>
    <s v="000"/>
    <s v="00"/>
    <n v="1477"/>
    <n v="1026.72"/>
    <n v="0"/>
    <n v="450.28"/>
  </r>
  <r>
    <x v="4"/>
    <x v="2"/>
    <s v="0251"/>
    <s v="000"/>
    <s v="0000"/>
    <s v="000"/>
    <s v="00"/>
    <n v="1593"/>
    <n v="0"/>
    <n v="0"/>
    <n v="1593"/>
  </r>
  <r>
    <x v="4"/>
    <x v="2"/>
    <s v="0251"/>
    <s v="000"/>
    <s v="0000"/>
    <s v="000"/>
    <s v="00"/>
    <n v="15723.82"/>
    <n v="10766.73"/>
    <n v="3425.91"/>
    <n v="1531.18"/>
  </r>
  <r>
    <x v="4"/>
    <x v="2"/>
    <s v="0251"/>
    <s v="000"/>
    <s v="0000"/>
    <s v="000"/>
    <s v="00"/>
    <n v="14942.02"/>
    <n v="1002.5"/>
    <n v="5021.5"/>
    <n v="8918.02"/>
  </r>
  <r>
    <x v="4"/>
    <x v="2"/>
    <s v="0251"/>
    <s v="000"/>
    <s v="0000"/>
    <s v="000"/>
    <s v="00"/>
    <n v="1616.96"/>
    <n v="1128.07"/>
    <n v="314.57"/>
    <n v="174.32"/>
  </r>
  <r>
    <x v="4"/>
    <x v="3"/>
    <s v="0251"/>
    <s v="000"/>
    <s v="0000"/>
    <s v="000"/>
    <s v="00"/>
    <n v="11357.05"/>
    <n v="9963.02"/>
    <n v="0"/>
    <n v="1394.03"/>
  </r>
  <r>
    <x v="4"/>
    <x v="3"/>
    <s v="0251"/>
    <s v="000"/>
    <s v="0000"/>
    <s v="000"/>
    <s v="00"/>
    <n v="362.62"/>
    <n v="357.7"/>
    <n v="0"/>
    <n v="4.92"/>
  </r>
  <r>
    <x v="4"/>
    <x v="4"/>
    <s v="0251"/>
    <s v="000"/>
    <s v="0000"/>
    <s v="000"/>
    <s v="00"/>
    <n v="424"/>
    <n v="424"/>
    <n v="0"/>
    <n v="0"/>
  </r>
  <r>
    <x v="4"/>
    <x v="4"/>
    <s v="0251"/>
    <s v="000"/>
    <s v="0000"/>
    <s v="000"/>
    <s v="00"/>
    <n v="789.27"/>
    <n v="789.24"/>
    <n v="0"/>
    <n v="0.03"/>
  </r>
  <r>
    <x v="4"/>
    <x v="4"/>
    <s v="0251"/>
    <s v="000"/>
    <s v="0000"/>
    <s v="000"/>
    <s v="00"/>
    <n v="1065"/>
    <n v="0"/>
    <n v="754.5"/>
    <n v="310.5"/>
  </r>
  <r>
    <x v="4"/>
    <x v="5"/>
    <s v="0251"/>
    <s v="000"/>
    <s v="0000"/>
    <s v="000"/>
    <s v="00"/>
    <n v="1400"/>
    <n v="1400"/>
    <n v="0"/>
    <n v="0"/>
  </r>
  <r>
    <x v="5"/>
    <x v="0"/>
    <s v="0251"/>
    <s v="000"/>
    <s v="0000"/>
    <s v="000"/>
    <s v="00"/>
    <n v="520869"/>
    <n v="462750.94"/>
    <n v="58985.4"/>
    <n v="-867.34"/>
  </r>
  <r>
    <x v="5"/>
    <x v="1"/>
    <s v="0251"/>
    <s v="000"/>
    <s v="0000"/>
    <s v="000"/>
    <s v="00"/>
    <n v="240959"/>
    <n v="228458.98"/>
    <n v="15054.14"/>
    <n v="-2554.12"/>
  </r>
  <r>
    <x v="5"/>
    <x v="2"/>
    <s v="0251"/>
    <s v="000"/>
    <s v="0000"/>
    <s v="000"/>
    <s v="00"/>
    <n v="19276.91"/>
    <n v="19588.13"/>
    <n v="0"/>
    <n v="-311.22000000000003"/>
  </r>
  <r>
    <x v="5"/>
    <x v="2"/>
    <s v="0251"/>
    <s v="000"/>
    <s v="0000"/>
    <s v="000"/>
    <s v="00"/>
    <n v="35426"/>
    <n v="32862.81"/>
    <n v="0"/>
    <n v="2563.19"/>
  </r>
  <r>
    <x v="5"/>
    <x v="2"/>
    <s v="0251"/>
    <s v="000"/>
    <s v="0000"/>
    <s v="000"/>
    <s v="00"/>
    <n v="20945.53"/>
    <n v="18238.36"/>
    <n v="2704.41"/>
    <n v="2.76"/>
  </r>
  <r>
    <x v="5"/>
    <x v="2"/>
    <s v="0251"/>
    <s v="000"/>
    <s v="0000"/>
    <s v="000"/>
    <s v="00"/>
    <n v="1852.88"/>
    <n v="1823.88"/>
    <n v="29"/>
    <n v="0"/>
  </r>
  <r>
    <x v="5"/>
    <x v="6"/>
    <s v="0251"/>
    <s v="000"/>
    <s v="0000"/>
    <s v="000"/>
    <s v="00"/>
    <n v="10928.67"/>
    <n v="10928.67"/>
    <n v="0"/>
    <n v="0"/>
  </r>
  <r>
    <x v="5"/>
    <x v="6"/>
    <s v="0251"/>
    <s v="000"/>
    <s v="0000"/>
    <s v="000"/>
    <s v="00"/>
    <n v="256030"/>
    <n v="229205.21"/>
    <n v="0"/>
    <n v="26824.79"/>
  </r>
  <r>
    <x v="5"/>
    <x v="6"/>
    <s v="0251"/>
    <s v="000"/>
    <s v="0000"/>
    <s v="000"/>
    <s v="00"/>
    <n v="1454.9"/>
    <n v="1931.14"/>
    <n v="0"/>
    <n v="-476.24"/>
  </r>
  <r>
    <x v="5"/>
    <x v="6"/>
    <s v="0251"/>
    <s v="000"/>
    <s v="0000"/>
    <s v="000"/>
    <s v="00"/>
    <n v="702.29"/>
    <n v="676.29"/>
    <n v="0"/>
    <n v="26"/>
  </r>
  <r>
    <x v="5"/>
    <x v="3"/>
    <s v="0251"/>
    <s v="000"/>
    <s v="0000"/>
    <s v="000"/>
    <s v="00"/>
    <n v="42376.37"/>
    <n v="39313.46"/>
    <n v="627.24"/>
    <n v="2435.67"/>
  </r>
  <r>
    <x v="5"/>
    <x v="4"/>
    <s v="0251"/>
    <s v="000"/>
    <s v="0000"/>
    <s v="000"/>
    <s v="00"/>
    <n v="5042.6899999999996"/>
    <n v="6735.66"/>
    <n v="0"/>
    <n v="-1692.97"/>
  </r>
  <r>
    <x v="6"/>
    <x v="0"/>
    <s v="0251"/>
    <s v="000"/>
    <s v="0000"/>
    <s v="000"/>
    <s v="00"/>
    <n v="73263"/>
    <n v="66634.350000000006"/>
    <n v="6057.66"/>
    <n v="570.99"/>
  </r>
  <r>
    <x v="6"/>
    <x v="1"/>
    <s v="0251"/>
    <s v="000"/>
    <s v="0000"/>
    <s v="000"/>
    <s v="00"/>
    <n v="24488"/>
    <n v="23075.14"/>
    <n v="1258.26"/>
    <n v="154.6"/>
  </r>
  <r>
    <x v="6"/>
    <x v="2"/>
    <s v="0251"/>
    <s v="000"/>
    <s v="0000"/>
    <s v="000"/>
    <s v="00"/>
    <n v="2295.88"/>
    <n v="2514.08"/>
    <n v="0"/>
    <n v="-218.2"/>
  </r>
  <r>
    <x v="6"/>
    <x v="3"/>
    <s v="0251"/>
    <s v="000"/>
    <s v="0000"/>
    <s v="000"/>
    <s v="00"/>
    <n v="10311.719999999999"/>
    <n v="9849.44"/>
    <n v="0"/>
    <n v="462.28"/>
  </r>
  <r>
    <x v="6"/>
    <x v="4"/>
    <s v="0251"/>
    <s v="000"/>
    <s v="0000"/>
    <s v="000"/>
    <s v="00"/>
    <n v="79.400000000000006"/>
    <n v="79.400000000000006"/>
    <n v="0"/>
    <n v="0"/>
  </r>
  <r>
    <x v="0"/>
    <x v="3"/>
    <s v="0251"/>
    <s v="102"/>
    <s v="0000"/>
    <s v="000"/>
    <s v="00"/>
    <n v="2556.14"/>
    <n v="2265.02"/>
    <n v="0"/>
    <n v="291.12"/>
  </r>
  <r>
    <x v="0"/>
    <x v="4"/>
    <s v="0251"/>
    <s v="102"/>
    <s v="0000"/>
    <s v="000"/>
    <s v="00"/>
    <n v="736.29"/>
    <n v="0"/>
    <n v="0"/>
    <n v="736.29"/>
  </r>
  <r>
    <x v="9"/>
    <x v="2"/>
    <s v="0251"/>
    <s v="102"/>
    <s v="0000"/>
    <s v="000"/>
    <s v="00"/>
    <n v="1061.79"/>
    <n v="741.2"/>
    <n v="0"/>
    <n v="320.58999999999997"/>
  </r>
  <r>
    <x v="0"/>
    <x v="0"/>
    <s v="0251"/>
    <s v="104"/>
    <s v="0000"/>
    <s v="000"/>
    <s v="00"/>
    <n v="212189.54"/>
    <n v="207148.53"/>
    <n v="16545.12"/>
    <n v="-11504.11"/>
  </r>
  <r>
    <x v="0"/>
    <x v="1"/>
    <s v="0251"/>
    <s v="104"/>
    <s v="0000"/>
    <s v="000"/>
    <s v="00"/>
    <n v="47164.12"/>
    <n v="46401.62"/>
    <n v="3434.2"/>
    <n v="-2671.7"/>
  </r>
  <r>
    <x v="0"/>
    <x v="2"/>
    <s v="0251"/>
    <s v="104"/>
    <s v="0000"/>
    <s v="000"/>
    <s v="00"/>
    <n v="446.08"/>
    <n v="446.08"/>
    <n v="0"/>
    <n v="0"/>
  </r>
  <r>
    <x v="0"/>
    <x v="2"/>
    <s v="0251"/>
    <s v="104"/>
    <s v="0000"/>
    <s v="000"/>
    <s v="00"/>
    <n v="2371"/>
    <n v="2371"/>
    <n v="0"/>
    <n v="0"/>
  </r>
  <r>
    <x v="0"/>
    <x v="2"/>
    <s v="0251"/>
    <s v="104"/>
    <s v="0000"/>
    <s v="000"/>
    <s v="00"/>
    <n v="16593.98"/>
    <n v="15335"/>
    <n v="0"/>
    <n v="1258.98"/>
  </r>
  <r>
    <x v="0"/>
    <x v="3"/>
    <s v="0251"/>
    <s v="104"/>
    <s v="0000"/>
    <s v="000"/>
    <s v="00"/>
    <n v="1799083.94"/>
    <n v="5757.55"/>
    <n v="222780"/>
    <n v="1570546.39"/>
  </r>
  <r>
    <x v="0"/>
    <x v="3"/>
    <s v="0251"/>
    <s v="104"/>
    <s v="0000"/>
    <s v="000"/>
    <s v="00"/>
    <n v="555.27"/>
    <n v="0"/>
    <n v="0"/>
    <n v="555.27"/>
  </r>
  <r>
    <x v="0"/>
    <x v="4"/>
    <s v="0251"/>
    <s v="104"/>
    <s v="0000"/>
    <s v="000"/>
    <s v="00"/>
    <n v="9905.1200000000008"/>
    <n v="0"/>
    <n v="0"/>
    <n v="9905.1200000000008"/>
  </r>
  <r>
    <x v="0"/>
    <x v="4"/>
    <s v="0251"/>
    <s v="104"/>
    <s v="0000"/>
    <s v="000"/>
    <s v="00"/>
    <n v="43300"/>
    <n v="0"/>
    <n v="43297.8"/>
    <n v="2.2000000000000002"/>
  </r>
  <r>
    <x v="0"/>
    <x v="4"/>
    <s v="0251"/>
    <s v="104"/>
    <s v="0000"/>
    <s v="000"/>
    <s v="00"/>
    <n v="2400"/>
    <n v="2400"/>
    <n v="0"/>
    <n v="0"/>
  </r>
  <r>
    <x v="0"/>
    <x v="5"/>
    <s v="0251"/>
    <s v="104"/>
    <s v="0000"/>
    <s v="000"/>
    <s v="00"/>
    <n v="9450"/>
    <n v="3149"/>
    <n v="0"/>
    <n v="6301"/>
  </r>
  <r>
    <x v="0"/>
    <x v="5"/>
    <s v="0251"/>
    <s v="104"/>
    <s v="0000"/>
    <s v="000"/>
    <s v="00"/>
    <n v="18779.66"/>
    <n v="24298.2"/>
    <n v="0"/>
    <n v="-5518.54"/>
  </r>
  <r>
    <x v="1"/>
    <x v="0"/>
    <s v="0251"/>
    <s v="104"/>
    <s v="0000"/>
    <s v="000"/>
    <s v="00"/>
    <n v="11910.03"/>
    <n v="11590.12"/>
    <n v="0"/>
    <n v="319.91000000000003"/>
  </r>
  <r>
    <x v="1"/>
    <x v="0"/>
    <s v="0251"/>
    <s v="104"/>
    <s v="0000"/>
    <s v="000"/>
    <s v="00"/>
    <n v="3334.4"/>
    <n v="2358.04"/>
    <n v="165.37"/>
    <n v="810.99"/>
  </r>
  <r>
    <x v="1"/>
    <x v="1"/>
    <s v="0251"/>
    <s v="104"/>
    <s v="0000"/>
    <s v="000"/>
    <s v="00"/>
    <n v="8015.93"/>
    <n v="7090.37"/>
    <n v="34.450000000000003"/>
    <n v="891.11"/>
  </r>
  <r>
    <x v="1"/>
    <x v="5"/>
    <s v="0251"/>
    <s v="104"/>
    <s v="0000"/>
    <s v="000"/>
    <s v="00"/>
    <n v="257.12"/>
    <n v="285.69"/>
    <n v="0"/>
    <n v="-28.57"/>
  </r>
  <r>
    <x v="11"/>
    <x v="0"/>
    <s v="0251"/>
    <s v="104"/>
    <s v="0000"/>
    <s v="000"/>
    <s v="00"/>
    <n v="30615"/>
    <n v="24492"/>
    <n v="4898.3999999999996"/>
    <n v="1224.5999999999999"/>
  </r>
  <r>
    <x v="11"/>
    <x v="1"/>
    <s v="0251"/>
    <s v="104"/>
    <s v="0000"/>
    <s v="000"/>
    <s v="00"/>
    <n v="6709.69"/>
    <n v="5646.8"/>
    <n v="1016.72"/>
    <n v="46.17"/>
  </r>
  <r>
    <x v="11"/>
    <x v="5"/>
    <s v="0251"/>
    <s v="104"/>
    <s v="0000"/>
    <s v="000"/>
    <s v="00"/>
    <n v="314.25"/>
    <n v="314.25"/>
    <n v="0"/>
    <n v="0"/>
  </r>
  <r>
    <x v="2"/>
    <x v="0"/>
    <s v="0251"/>
    <s v="104"/>
    <s v="0000"/>
    <s v="000"/>
    <s v="00"/>
    <n v="53891.5"/>
    <n v="43550"/>
    <n v="8164"/>
    <n v="2177.5"/>
  </r>
  <r>
    <x v="2"/>
    <x v="1"/>
    <s v="0251"/>
    <s v="104"/>
    <s v="0000"/>
    <s v="000"/>
    <s v="00"/>
    <n v="19152.95"/>
    <n v="17131.09"/>
    <n v="1694.4"/>
    <n v="327.45999999999998"/>
  </r>
  <r>
    <x v="3"/>
    <x v="0"/>
    <s v="0251"/>
    <s v="104"/>
    <s v="0000"/>
    <s v="000"/>
    <s v="00"/>
    <n v="1112.92"/>
    <n v="1112.92"/>
    <n v="0"/>
    <n v="0"/>
  </r>
  <r>
    <x v="3"/>
    <x v="1"/>
    <s v="0251"/>
    <s v="104"/>
    <s v="0000"/>
    <s v="000"/>
    <s v="00"/>
    <n v="356.39"/>
    <n v="345.77"/>
    <n v="0"/>
    <n v="10.62"/>
  </r>
  <r>
    <x v="9"/>
    <x v="2"/>
    <s v="0251"/>
    <s v="104"/>
    <s v="0000"/>
    <s v="000"/>
    <s v="00"/>
    <n v="7783.46"/>
    <n v="4168.26"/>
    <n v="1159.22"/>
    <n v="2455.98"/>
  </r>
  <r>
    <x v="9"/>
    <x v="5"/>
    <s v="0251"/>
    <s v="104"/>
    <s v="0000"/>
    <s v="000"/>
    <s v="00"/>
    <n v="3526.95"/>
    <n v="675"/>
    <n v="0"/>
    <n v="2851.95"/>
  </r>
  <r>
    <x v="4"/>
    <x v="0"/>
    <s v="0251"/>
    <s v="104"/>
    <s v="0000"/>
    <s v="000"/>
    <s v="00"/>
    <n v="2501.5500000000002"/>
    <n v="2501.5500000000002"/>
    <n v="0"/>
    <n v="0"/>
  </r>
  <r>
    <x v="4"/>
    <x v="0"/>
    <s v="0251"/>
    <s v="104"/>
    <s v="0000"/>
    <s v="000"/>
    <s v="00"/>
    <n v="32496.03"/>
    <n v="30162.42"/>
    <n v="1960.96"/>
    <n v="372.65"/>
  </r>
  <r>
    <x v="4"/>
    <x v="1"/>
    <s v="0251"/>
    <s v="104"/>
    <s v="0000"/>
    <s v="000"/>
    <s v="00"/>
    <n v="9615.2999999999993"/>
    <n v="9146.9500000000007"/>
    <n v="404.98"/>
    <n v="63.37"/>
  </r>
  <r>
    <x v="4"/>
    <x v="4"/>
    <s v="0251"/>
    <s v="104"/>
    <s v="0000"/>
    <s v="000"/>
    <s v="00"/>
    <n v="318.97000000000003"/>
    <n v="318.97000000000003"/>
    <n v="0"/>
    <n v="0"/>
  </r>
  <r>
    <x v="4"/>
    <x v="4"/>
    <s v="0251"/>
    <s v="104"/>
    <s v="0000"/>
    <s v="000"/>
    <s v="00"/>
    <n v="1500"/>
    <n v="0"/>
    <n v="0"/>
    <n v="1500"/>
  </r>
  <r>
    <x v="4"/>
    <x v="4"/>
    <s v="0251"/>
    <s v="104"/>
    <s v="0000"/>
    <s v="000"/>
    <s v="00"/>
    <n v="6215"/>
    <n v="6215"/>
    <n v="0"/>
    <n v="0"/>
  </r>
  <r>
    <x v="13"/>
    <x v="4"/>
    <s v="0251"/>
    <s v="104"/>
    <s v="0000"/>
    <s v="000"/>
    <s v="00"/>
    <n v="25478.58"/>
    <n v="0"/>
    <n v="0"/>
    <n v="25478.58"/>
  </r>
  <r>
    <x v="15"/>
    <x v="2"/>
    <s v="0251"/>
    <s v="104"/>
    <s v="0000"/>
    <s v="000"/>
    <s v="00"/>
    <n v="5354.21"/>
    <n v="0"/>
    <n v="0"/>
    <n v="5354.21"/>
  </r>
  <r>
    <x v="0"/>
    <x v="0"/>
    <s v="0251"/>
    <s v="105"/>
    <s v="0000"/>
    <s v="000"/>
    <s v="00"/>
    <n v="92122.01"/>
    <n v="96015.01"/>
    <n v="8107"/>
    <n v="-12000"/>
  </r>
  <r>
    <x v="0"/>
    <x v="1"/>
    <s v="0251"/>
    <s v="105"/>
    <s v="0000"/>
    <s v="000"/>
    <s v="00"/>
    <n v="30934.04"/>
    <n v="31903.95"/>
    <n v="1682.68"/>
    <n v="-2652.59"/>
  </r>
  <r>
    <x v="0"/>
    <x v="2"/>
    <s v="0251"/>
    <s v="105"/>
    <s v="0000"/>
    <s v="000"/>
    <s v="00"/>
    <n v="16237.77"/>
    <n v="15908.18"/>
    <n v="0"/>
    <n v="329.59"/>
  </r>
  <r>
    <x v="0"/>
    <x v="2"/>
    <s v="0251"/>
    <s v="105"/>
    <s v="0000"/>
    <s v="000"/>
    <s v="00"/>
    <n v="2726.65"/>
    <n v="172.5"/>
    <n v="2327.5"/>
    <n v="226.65"/>
  </r>
  <r>
    <x v="0"/>
    <x v="3"/>
    <s v="0251"/>
    <s v="105"/>
    <s v="0000"/>
    <s v="000"/>
    <s v="00"/>
    <n v="961222.18"/>
    <n v="13001.92"/>
    <n v="31968.23"/>
    <n v="916252.03"/>
  </r>
  <r>
    <x v="0"/>
    <x v="4"/>
    <s v="0251"/>
    <s v="105"/>
    <s v="0000"/>
    <s v="000"/>
    <s v="00"/>
    <n v="2052"/>
    <n v="0"/>
    <n v="0"/>
    <n v="2052"/>
  </r>
  <r>
    <x v="0"/>
    <x v="4"/>
    <s v="0251"/>
    <s v="105"/>
    <s v="0000"/>
    <s v="000"/>
    <s v="00"/>
    <n v="199.98"/>
    <n v="199.98"/>
    <n v="0"/>
    <n v="0"/>
  </r>
  <r>
    <x v="0"/>
    <x v="5"/>
    <s v="0251"/>
    <s v="105"/>
    <s v="0000"/>
    <s v="000"/>
    <s v="00"/>
    <n v="79937"/>
    <n v="79472.850000000006"/>
    <n v="0"/>
    <n v="464.15"/>
  </r>
  <r>
    <x v="0"/>
    <x v="5"/>
    <s v="0251"/>
    <s v="105"/>
    <s v="0000"/>
    <s v="000"/>
    <s v="00"/>
    <n v="5351.75"/>
    <n v="5637.43"/>
    <n v="0"/>
    <n v="-285.68"/>
  </r>
  <r>
    <x v="1"/>
    <x v="0"/>
    <s v="0251"/>
    <s v="105"/>
    <s v="0000"/>
    <s v="000"/>
    <s v="00"/>
    <n v="59868.75"/>
    <n v="48816.24"/>
    <n v="9747.32"/>
    <n v="1305.19"/>
  </r>
  <r>
    <x v="1"/>
    <x v="1"/>
    <s v="0251"/>
    <s v="105"/>
    <s v="0000"/>
    <s v="000"/>
    <s v="00"/>
    <n v="20468.47"/>
    <n v="18326.71"/>
    <n v="2023.08"/>
    <n v="118.68"/>
  </r>
  <r>
    <x v="1"/>
    <x v="5"/>
    <s v="0251"/>
    <s v="105"/>
    <s v="0000"/>
    <s v="000"/>
    <s v="00"/>
    <n v="2028.33"/>
    <n v="2028.33"/>
    <n v="0"/>
    <n v="0"/>
  </r>
  <r>
    <x v="2"/>
    <x v="0"/>
    <s v="0251"/>
    <s v="105"/>
    <s v="0000"/>
    <s v="000"/>
    <s v="00"/>
    <n v="113419.62"/>
    <n v="92780.81"/>
    <n v="18010.2"/>
    <n v="2628.61"/>
  </r>
  <r>
    <x v="2"/>
    <x v="1"/>
    <s v="0251"/>
    <s v="105"/>
    <s v="0000"/>
    <s v="000"/>
    <s v="00"/>
    <n v="46303.53"/>
    <n v="42090.96"/>
    <n v="3738.12"/>
    <n v="474.45"/>
  </r>
  <r>
    <x v="3"/>
    <x v="2"/>
    <s v="0251"/>
    <s v="105"/>
    <s v="0000"/>
    <s v="000"/>
    <s v="00"/>
    <n v="780"/>
    <n v="780"/>
    <n v="0"/>
    <n v="0"/>
  </r>
  <r>
    <x v="9"/>
    <x v="2"/>
    <s v="0251"/>
    <s v="105"/>
    <s v="0000"/>
    <s v="000"/>
    <s v="00"/>
    <n v="25494.15"/>
    <n v="15898.22"/>
    <n v="6749.14"/>
    <n v="2846.79"/>
  </r>
  <r>
    <x v="11"/>
    <x v="0"/>
    <s v="0251"/>
    <s v="108"/>
    <s v="0000"/>
    <s v="000"/>
    <s v="00"/>
    <n v="61650"/>
    <n v="61650"/>
    <n v="0"/>
    <n v="0"/>
  </r>
  <r>
    <x v="11"/>
    <x v="1"/>
    <s v="0251"/>
    <s v="108"/>
    <s v="0000"/>
    <s v="000"/>
    <s v="00"/>
    <n v="4932.03"/>
    <n v="4932.03"/>
    <n v="0"/>
    <n v="0"/>
  </r>
  <r>
    <x v="11"/>
    <x v="2"/>
    <s v="0251"/>
    <s v="108"/>
    <s v="0000"/>
    <s v="000"/>
    <s v="00"/>
    <n v="21850.09"/>
    <n v="2017.2"/>
    <n v="0"/>
    <n v="19832.89"/>
  </r>
  <r>
    <x v="11"/>
    <x v="2"/>
    <s v="0251"/>
    <s v="108"/>
    <s v="0000"/>
    <s v="000"/>
    <s v="00"/>
    <n v="3529"/>
    <n v="0"/>
    <n v="0"/>
    <n v="3529"/>
  </r>
  <r>
    <x v="11"/>
    <x v="2"/>
    <s v="0251"/>
    <s v="108"/>
    <s v="0000"/>
    <s v="000"/>
    <s v="00"/>
    <n v="50570"/>
    <n v="0"/>
    <n v="0"/>
    <n v="50570"/>
  </r>
  <r>
    <x v="11"/>
    <x v="2"/>
    <s v="0251"/>
    <s v="108"/>
    <s v="0000"/>
    <s v="000"/>
    <s v="00"/>
    <n v="18348"/>
    <n v="18348"/>
    <n v="0"/>
    <n v="0"/>
  </r>
  <r>
    <x v="11"/>
    <x v="2"/>
    <s v="0251"/>
    <s v="108"/>
    <s v="0000"/>
    <s v="000"/>
    <s v="00"/>
    <n v="32123.18"/>
    <n v="0"/>
    <n v="0"/>
    <n v="32123.18"/>
  </r>
  <r>
    <x v="11"/>
    <x v="2"/>
    <s v="0251"/>
    <s v="108"/>
    <s v="0000"/>
    <s v="000"/>
    <s v="00"/>
    <n v="28100"/>
    <n v="0"/>
    <n v="0"/>
    <n v="28100"/>
  </r>
  <r>
    <x v="11"/>
    <x v="3"/>
    <s v="0251"/>
    <s v="108"/>
    <s v="0000"/>
    <s v="000"/>
    <s v="00"/>
    <n v="59937.18"/>
    <n v="3269.95"/>
    <n v="0"/>
    <n v="56667.23"/>
  </r>
  <r>
    <x v="11"/>
    <x v="3"/>
    <s v="0251"/>
    <s v="108"/>
    <s v="0000"/>
    <s v="000"/>
    <s v="00"/>
    <n v="41894.22"/>
    <n v="533.5"/>
    <n v="0"/>
    <n v="41360.720000000001"/>
  </r>
  <r>
    <x v="11"/>
    <x v="3"/>
    <s v="0251"/>
    <s v="108"/>
    <s v="0000"/>
    <s v="000"/>
    <s v="00"/>
    <n v="45400"/>
    <n v="0"/>
    <n v="0"/>
    <n v="45400"/>
  </r>
  <r>
    <x v="11"/>
    <x v="4"/>
    <s v="0251"/>
    <s v="108"/>
    <s v="0000"/>
    <s v="000"/>
    <s v="00"/>
    <n v="39581.440000000002"/>
    <n v="0"/>
    <n v="0"/>
    <n v="39581.440000000002"/>
  </r>
  <r>
    <x v="11"/>
    <x v="4"/>
    <s v="0251"/>
    <s v="108"/>
    <s v="0000"/>
    <s v="000"/>
    <s v="00"/>
    <n v="21864.77"/>
    <n v="20715.310000000001"/>
    <n v="0"/>
    <n v="1149.46"/>
  </r>
  <r>
    <x v="11"/>
    <x v="4"/>
    <s v="0251"/>
    <s v="108"/>
    <s v="0000"/>
    <s v="000"/>
    <s v="00"/>
    <n v="176849.01"/>
    <n v="2278.9899999999998"/>
    <n v="43400"/>
    <n v="131170.01999999999"/>
  </r>
  <r>
    <x v="11"/>
    <x v="4"/>
    <s v="0251"/>
    <s v="108"/>
    <s v="0000"/>
    <s v="000"/>
    <s v="00"/>
    <n v="61.91"/>
    <n v="0"/>
    <n v="0"/>
    <n v="61.91"/>
  </r>
  <r>
    <x v="11"/>
    <x v="4"/>
    <s v="0251"/>
    <s v="108"/>
    <s v="0000"/>
    <s v="000"/>
    <s v="00"/>
    <n v="25100"/>
    <n v="0"/>
    <n v="0"/>
    <n v="25100"/>
  </r>
  <r>
    <x v="11"/>
    <x v="5"/>
    <s v="0251"/>
    <s v="108"/>
    <s v="0000"/>
    <s v="000"/>
    <s v="00"/>
    <n v="4600"/>
    <n v="0"/>
    <n v="0"/>
    <n v="4600"/>
  </r>
  <r>
    <x v="11"/>
    <x v="5"/>
    <s v="0251"/>
    <s v="108"/>
    <s v="0000"/>
    <s v="000"/>
    <s v="00"/>
    <n v="15251.61"/>
    <n v="571.36"/>
    <n v="0"/>
    <n v="14680.25"/>
  </r>
  <r>
    <x v="12"/>
    <x v="0"/>
    <s v="0251"/>
    <s v="108"/>
    <s v="0000"/>
    <s v="000"/>
    <s v="00"/>
    <n v="59544.26"/>
    <n v="48009.919999999998"/>
    <n v="9602"/>
    <n v="1932.34"/>
  </r>
  <r>
    <x v="12"/>
    <x v="1"/>
    <s v="0251"/>
    <s v="108"/>
    <s v="0000"/>
    <s v="000"/>
    <s v="00"/>
    <n v="18623.05"/>
    <n v="16338.1"/>
    <n v="1993"/>
    <n v="291.95"/>
  </r>
  <r>
    <x v="9"/>
    <x v="2"/>
    <s v="0251"/>
    <s v="108"/>
    <s v="0000"/>
    <s v="000"/>
    <s v="00"/>
    <n v="17000"/>
    <n v="0"/>
    <n v="0"/>
    <n v="17000"/>
  </r>
  <r>
    <x v="15"/>
    <x v="5"/>
    <s v="0251"/>
    <s v="108"/>
    <s v="0000"/>
    <s v="000"/>
    <s v="00"/>
    <n v="6300"/>
    <n v="64.27"/>
    <n v="0"/>
    <n v="6235.73"/>
  </r>
  <r>
    <x v="2"/>
    <x v="0"/>
    <s v="0251"/>
    <s v="111"/>
    <s v="0000"/>
    <s v="000"/>
    <s v="00"/>
    <n v="10080"/>
    <n v="2315.02"/>
    <n v="0"/>
    <n v="7764.98"/>
  </r>
  <r>
    <x v="2"/>
    <x v="1"/>
    <s v="0251"/>
    <s v="111"/>
    <s v="0000"/>
    <s v="000"/>
    <s v="00"/>
    <n v="2218"/>
    <n v="533.79999999999995"/>
    <n v="0"/>
    <n v="1684.2"/>
  </r>
  <r>
    <x v="0"/>
    <x v="2"/>
    <s v="0251"/>
    <s v="199"/>
    <s v="0000"/>
    <s v="000"/>
    <s v="00"/>
    <n v="78530.69"/>
    <n v="73980.86"/>
    <n v="187.33"/>
    <n v="4362.5"/>
  </r>
  <r>
    <x v="0"/>
    <x v="2"/>
    <s v="0251"/>
    <s v="199"/>
    <s v="0000"/>
    <s v="000"/>
    <s v="00"/>
    <n v="629.95000000000005"/>
    <n v="0"/>
    <n v="629.95000000000005"/>
    <n v="0"/>
  </r>
  <r>
    <x v="0"/>
    <x v="2"/>
    <s v="0251"/>
    <s v="199"/>
    <s v="0000"/>
    <s v="000"/>
    <s v="00"/>
    <n v="960.39"/>
    <n v="220"/>
    <n v="0"/>
    <n v="740.39"/>
  </r>
  <r>
    <x v="0"/>
    <x v="2"/>
    <s v="0251"/>
    <s v="199"/>
    <s v="0000"/>
    <s v="000"/>
    <s v="00"/>
    <n v="155.82"/>
    <n v="0"/>
    <n v="0"/>
    <n v="155.82"/>
  </r>
  <r>
    <x v="0"/>
    <x v="2"/>
    <s v="0251"/>
    <s v="199"/>
    <s v="0000"/>
    <s v="000"/>
    <s v="00"/>
    <n v="4063.77"/>
    <n v="1254.8"/>
    <n v="0"/>
    <n v="2808.97"/>
  </r>
  <r>
    <x v="0"/>
    <x v="6"/>
    <s v="0251"/>
    <s v="199"/>
    <s v="0000"/>
    <s v="000"/>
    <s v="00"/>
    <n v="188.4"/>
    <n v="94.2"/>
    <n v="0"/>
    <n v="94.2"/>
  </r>
  <r>
    <x v="0"/>
    <x v="3"/>
    <s v="0251"/>
    <s v="199"/>
    <s v="0000"/>
    <s v="000"/>
    <s v="00"/>
    <n v="7822.75"/>
    <n v="5647.56"/>
    <n v="0"/>
    <n v="2175.19"/>
  </r>
  <r>
    <x v="0"/>
    <x v="3"/>
    <s v="0251"/>
    <s v="199"/>
    <s v="0000"/>
    <s v="000"/>
    <s v="00"/>
    <n v="66.95"/>
    <n v="66.95"/>
    <n v="0"/>
    <n v="0"/>
  </r>
  <r>
    <x v="0"/>
    <x v="4"/>
    <s v="0251"/>
    <s v="199"/>
    <s v="0000"/>
    <s v="000"/>
    <s v="00"/>
    <n v="33.340000000000003"/>
    <n v="0"/>
    <n v="0"/>
    <n v="33.340000000000003"/>
  </r>
  <r>
    <x v="0"/>
    <x v="4"/>
    <s v="0251"/>
    <s v="199"/>
    <s v="0000"/>
    <s v="000"/>
    <s v="00"/>
    <n v="2018.17"/>
    <n v="714.73"/>
    <n v="0"/>
    <n v="1303.44"/>
  </r>
  <r>
    <x v="0"/>
    <x v="4"/>
    <s v="0251"/>
    <s v="199"/>
    <s v="0000"/>
    <s v="000"/>
    <s v="00"/>
    <n v="28452.43"/>
    <n v="28452.43"/>
    <n v="0"/>
    <n v="0"/>
  </r>
  <r>
    <x v="0"/>
    <x v="4"/>
    <s v="0251"/>
    <s v="199"/>
    <s v="0000"/>
    <s v="000"/>
    <s v="00"/>
    <n v="715.55"/>
    <n v="0"/>
    <n v="0"/>
    <n v="715.55"/>
  </r>
  <r>
    <x v="0"/>
    <x v="5"/>
    <s v="0251"/>
    <s v="199"/>
    <s v="0000"/>
    <s v="000"/>
    <s v="00"/>
    <n v="1551.7"/>
    <n v="861.7"/>
    <n v="0"/>
    <n v="690"/>
  </r>
  <r>
    <x v="0"/>
    <x v="5"/>
    <s v="0251"/>
    <s v="199"/>
    <s v="0000"/>
    <s v="000"/>
    <s v="00"/>
    <n v="10344.58"/>
    <n v="11712.92"/>
    <n v="0"/>
    <n v="-1368.34"/>
  </r>
  <r>
    <x v="11"/>
    <x v="2"/>
    <s v="0251"/>
    <s v="199"/>
    <s v="0000"/>
    <s v="000"/>
    <s v="00"/>
    <n v="5728"/>
    <n v="4783.79"/>
    <n v="0"/>
    <n v="944.21"/>
  </r>
  <r>
    <x v="11"/>
    <x v="2"/>
    <s v="0251"/>
    <s v="199"/>
    <s v="0000"/>
    <s v="000"/>
    <s v="00"/>
    <n v="198.76"/>
    <n v="198.76"/>
    <n v="0"/>
    <n v="0"/>
  </r>
  <r>
    <x v="11"/>
    <x v="3"/>
    <s v="0251"/>
    <s v="199"/>
    <s v="0000"/>
    <s v="000"/>
    <s v="00"/>
    <n v="962.69"/>
    <n v="741.89"/>
    <n v="0"/>
    <n v="220.8"/>
  </r>
  <r>
    <x v="11"/>
    <x v="3"/>
    <s v="0251"/>
    <s v="199"/>
    <s v="0000"/>
    <s v="000"/>
    <s v="00"/>
    <n v="931.45"/>
    <n v="336.85"/>
    <n v="0"/>
    <n v="594.6"/>
  </r>
  <r>
    <x v="11"/>
    <x v="4"/>
    <s v="0251"/>
    <s v="199"/>
    <s v="0000"/>
    <s v="000"/>
    <s v="00"/>
    <n v="69"/>
    <n v="0"/>
    <n v="0"/>
    <n v="69"/>
  </r>
  <r>
    <x v="11"/>
    <x v="4"/>
    <s v="0251"/>
    <s v="199"/>
    <s v="0000"/>
    <s v="000"/>
    <s v="00"/>
    <n v="1863.01"/>
    <n v="69"/>
    <n v="0"/>
    <n v="1794.01"/>
  </r>
  <r>
    <x v="11"/>
    <x v="5"/>
    <s v="0251"/>
    <s v="199"/>
    <s v="0000"/>
    <s v="000"/>
    <s v="00"/>
    <n v="216.43"/>
    <n v="66"/>
    <n v="0"/>
    <n v="150.43"/>
  </r>
  <r>
    <x v="11"/>
    <x v="5"/>
    <s v="0251"/>
    <s v="199"/>
    <s v="0000"/>
    <s v="000"/>
    <s v="00"/>
    <n v="4537.22"/>
    <n v="3742.42"/>
    <n v="0"/>
    <n v="794.8"/>
  </r>
  <r>
    <x v="16"/>
    <x v="0"/>
    <s v="0251"/>
    <s v="199"/>
    <s v="0000"/>
    <s v="000"/>
    <s v="00"/>
    <n v="11774.68"/>
    <n v="12296.86"/>
    <n v="0"/>
    <n v="-522.17999999999995"/>
  </r>
  <r>
    <x v="16"/>
    <x v="1"/>
    <s v="0251"/>
    <s v="199"/>
    <s v="0000"/>
    <s v="000"/>
    <s v="00"/>
    <n v="2737.57"/>
    <n v="2820.9"/>
    <n v="0"/>
    <n v="-83.33"/>
  </r>
  <r>
    <x v="16"/>
    <x v="2"/>
    <s v="0251"/>
    <s v="199"/>
    <s v="0000"/>
    <s v="000"/>
    <s v="00"/>
    <n v="11424.95"/>
    <n v="16105.65"/>
    <n v="0"/>
    <n v="-4680.7"/>
  </r>
  <r>
    <x v="16"/>
    <x v="2"/>
    <s v="0251"/>
    <s v="199"/>
    <s v="0000"/>
    <s v="000"/>
    <s v="00"/>
    <n v="3052.6"/>
    <n v="2198.6799999999998"/>
    <n v="0"/>
    <n v="853.92"/>
  </r>
  <r>
    <x v="16"/>
    <x v="2"/>
    <s v="0251"/>
    <s v="199"/>
    <s v="0000"/>
    <s v="000"/>
    <s v="00"/>
    <n v="161.6"/>
    <n v="1380.8"/>
    <n v="0"/>
    <n v="-1219.2"/>
  </r>
  <r>
    <x v="16"/>
    <x v="2"/>
    <s v="0251"/>
    <s v="199"/>
    <s v="0000"/>
    <s v="000"/>
    <s v="00"/>
    <n v="4176.8100000000004"/>
    <n v="3114.87"/>
    <n v="522"/>
    <n v="539.94000000000005"/>
  </r>
  <r>
    <x v="16"/>
    <x v="6"/>
    <s v="0251"/>
    <s v="199"/>
    <s v="0000"/>
    <s v="000"/>
    <s v="00"/>
    <n v="33.5"/>
    <n v="33.5"/>
    <n v="0"/>
    <n v="0"/>
  </r>
  <r>
    <x v="16"/>
    <x v="3"/>
    <s v="0251"/>
    <s v="199"/>
    <s v="0000"/>
    <s v="000"/>
    <s v="00"/>
    <n v="8187.66"/>
    <n v="8052.97"/>
    <n v="0"/>
    <n v="134.69"/>
  </r>
  <r>
    <x v="16"/>
    <x v="3"/>
    <s v="0251"/>
    <s v="199"/>
    <s v="0000"/>
    <s v="000"/>
    <s v="00"/>
    <n v="166.01"/>
    <n v="166.01"/>
    <n v="0"/>
    <n v="0"/>
  </r>
  <r>
    <x v="16"/>
    <x v="4"/>
    <s v="0251"/>
    <s v="199"/>
    <s v="0000"/>
    <s v="000"/>
    <s v="00"/>
    <n v="7261"/>
    <n v="7261"/>
    <n v="0"/>
    <n v="0"/>
  </r>
  <r>
    <x v="16"/>
    <x v="4"/>
    <s v="0251"/>
    <s v="199"/>
    <s v="0000"/>
    <s v="000"/>
    <s v="00"/>
    <n v="1037.79"/>
    <n v="1037.79"/>
    <n v="0"/>
    <n v="0"/>
  </r>
  <r>
    <x v="16"/>
    <x v="5"/>
    <s v="0251"/>
    <s v="199"/>
    <s v="0000"/>
    <s v="000"/>
    <s v="00"/>
    <n v="5113.58"/>
    <n v="4404.54"/>
    <n v="0"/>
    <n v="709.04"/>
  </r>
  <r>
    <x v="16"/>
    <x v="5"/>
    <s v="0251"/>
    <s v="199"/>
    <s v="0000"/>
    <s v="000"/>
    <s v="00"/>
    <n v="584.63"/>
    <n v="428.52"/>
    <n v="0"/>
    <n v="156.11000000000001"/>
  </r>
  <r>
    <x v="3"/>
    <x v="2"/>
    <s v="0251"/>
    <s v="199"/>
    <s v="0000"/>
    <s v="000"/>
    <s v="00"/>
    <n v="179.81"/>
    <n v="0"/>
    <n v="0"/>
    <n v="179.81"/>
  </r>
  <r>
    <x v="3"/>
    <x v="2"/>
    <s v="0251"/>
    <s v="199"/>
    <s v="0000"/>
    <s v="000"/>
    <s v="00"/>
    <n v="225"/>
    <n v="0"/>
    <n v="0"/>
    <n v="225"/>
  </r>
  <r>
    <x v="3"/>
    <x v="3"/>
    <s v="0251"/>
    <s v="199"/>
    <s v="0000"/>
    <s v="000"/>
    <s v="00"/>
    <n v="1713.26"/>
    <n v="526.44000000000005"/>
    <n v="0"/>
    <n v="1186.82"/>
  </r>
  <r>
    <x v="3"/>
    <x v="3"/>
    <s v="0251"/>
    <s v="199"/>
    <s v="0000"/>
    <s v="000"/>
    <s v="00"/>
    <n v="468.03"/>
    <n v="0"/>
    <n v="0"/>
    <n v="468.03"/>
  </r>
  <r>
    <x v="3"/>
    <x v="4"/>
    <s v="0251"/>
    <s v="199"/>
    <s v="0000"/>
    <s v="000"/>
    <s v="00"/>
    <n v="810.65"/>
    <n v="0"/>
    <n v="0"/>
    <n v="810.65"/>
  </r>
  <r>
    <x v="3"/>
    <x v="4"/>
    <s v="0251"/>
    <s v="199"/>
    <s v="0000"/>
    <s v="000"/>
    <s v="00"/>
    <n v="375.88"/>
    <n v="0"/>
    <n v="0"/>
    <n v="375.88"/>
  </r>
  <r>
    <x v="3"/>
    <x v="4"/>
    <s v="0251"/>
    <s v="199"/>
    <s v="0000"/>
    <s v="000"/>
    <s v="00"/>
    <n v="7.95"/>
    <n v="0"/>
    <n v="0"/>
    <n v="7.95"/>
  </r>
  <r>
    <x v="9"/>
    <x v="2"/>
    <s v="0251"/>
    <s v="199"/>
    <s v="0000"/>
    <s v="000"/>
    <s v="00"/>
    <n v="2249.4299999999998"/>
    <n v="1020.13"/>
    <n v="0"/>
    <n v="1229.3"/>
  </r>
  <r>
    <x v="4"/>
    <x v="2"/>
    <s v="0251"/>
    <s v="199"/>
    <s v="0000"/>
    <s v="000"/>
    <s v="00"/>
    <n v="122"/>
    <n v="0"/>
    <n v="0"/>
    <n v="122"/>
  </r>
  <r>
    <x v="4"/>
    <x v="2"/>
    <s v="0251"/>
    <s v="199"/>
    <s v="0000"/>
    <s v="000"/>
    <s v="00"/>
    <n v="88.86"/>
    <n v="0"/>
    <n v="0"/>
    <n v="88.86"/>
  </r>
  <r>
    <x v="4"/>
    <x v="2"/>
    <s v="0251"/>
    <s v="199"/>
    <s v="0000"/>
    <s v="000"/>
    <s v="00"/>
    <n v="741.72"/>
    <n v="0"/>
    <n v="0"/>
    <n v="741.72"/>
  </r>
  <r>
    <x v="4"/>
    <x v="2"/>
    <s v="0251"/>
    <s v="199"/>
    <s v="0000"/>
    <s v="000"/>
    <s v="00"/>
    <n v="34.57"/>
    <n v="0"/>
    <n v="0"/>
    <n v="34.57"/>
  </r>
  <r>
    <x v="4"/>
    <x v="3"/>
    <s v="0251"/>
    <s v="199"/>
    <s v="0000"/>
    <s v="000"/>
    <s v="00"/>
    <n v="12009.82"/>
    <n v="1069.25"/>
    <n v="35.770000000000003"/>
    <n v="10904.8"/>
  </r>
  <r>
    <x v="4"/>
    <x v="4"/>
    <s v="0251"/>
    <s v="199"/>
    <s v="0000"/>
    <s v="000"/>
    <s v="00"/>
    <n v="587.70000000000005"/>
    <n v="0"/>
    <n v="0"/>
    <n v="587.70000000000005"/>
  </r>
  <r>
    <x v="4"/>
    <x v="4"/>
    <s v="0251"/>
    <s v="199"/>
    <s v="0000"/>
    <s v="000"/>
    <s v="00"/>
    <n v="1235"/>
    <n v="0"/>
    <n v="0"/>
    <n v="1235"/>
  </r>
  <r>
    <x v="13"/>
    <x v="4"/>
    <s v="0251"/>
    <s v="199"/>
    <s v="0000"/>
    <s v="000"/>
    <s v="00"/>
    <n v="16990"/>
    <n v="16990"/>
    <n v="0"/>
    <n v="0"/>
  </r>
  <r>
    <x v="13"/>
    <x v="4"/>
    <s v="0251"/>
    <s v="199"/>
    <s v="0000"/>
    <s v="000"/>
    <s v="00"/>
    <n v="6908.35"/>
    <n v="6908.35"/>
    <n v="0"/>
    <n v="0"/>
  </r>
  <r>
    <x v="13"/>
    <x v="4"/>
    <s v="0251"/>
    <s v="199"/>
    <s v="0000"/>
    <s v="000"/>
    <s v="00"/>
    <n v="0"/>
    <n v="239.4"/>
    <n v="0"/>
    <n v="-239.4"/>
  </r>
  <r>
    <x v="14"/>
    <x v="5"/>
    <s v="0251"/>
    <s v="199"/>
    <s v="0000"/>
    <s v="000"/>
    <s v="00"/>
    <n v="39.020000000000003"/>
    <n v="39.020000000000003"/>
    <n v="0"/>
    <n v="0"/>
  </r>
  <r>
    <x v="5"/>
    <x v="0"/>
    <s v="0251"/>
    <s v="199"/>
    <s v="0000"/>
    <s v="000"/>
    <s v="00"/>
    <n v="29656.09"/>
    <n v="29721.01"/>
    <n v="949.76"/>
    <n v="-1014.68"/>
  </r>
  <r>
    <x v="5"/>
    <x v="1"/>
    <s v="0251"/>
    <s v="199"/>
    <s v="0000"/>
    <s v="000"/>
    <s v="00"/>
    <n v="20167.48"/>
    <n v="20236.22"/>
    <n v="197.79"/>
    <n v="-266.52999999999997"/>
  </r>
  <r>
    <x v="5"/>
    <x v="2"/>
    <s v="0251"/>
    <s v="199"/>
    <s v="0000"/>
    <s v="000"/>
    <s v="00"/>
    <n v="3786.36"/>
    <n v="3636.73"/>
    <n v="691.49"/>
    <n v="-541.86"/>
  </r>
  <r>
    <x v="5"/>
    <x v="2"/>
    <s v="0251"/>
    <s v="199"/>
    <s v="0000"/>
    <s v="000"/>
    <s v="00"/>
    <n v="860"/>
    <n v="860"/>
    <n v="0"/>
    <n v="0"/>
  </r>
  <r>
    <x v="5"/>
    <x v="3"/>
    <s v="0251"/>
    <s v="199"/>
    <s v="0000"/>
    <s v="000"/>
    <s v="00"/>
    <n v="0"/>
    <n v="25.25"/>
    <n v="0"/>
    <n v="-25.25"/>
  </r>
  <r>
    <x v="5"/>
    <x v="4"/>
    <s v="0251"/>
    <s v="199"/>
    <s v="0000"/>
    <s v="000"/>
    <s v="00"/>
    <n v="1357.57"/>
    <n v="0"/>
    <n v="0"/>
    <n v="1357.57"/>
  </r>
  <r>
    <x v="5"/>
    <x v="5"/>
    <s v="0251"/>
    <s v="199"/>
    <s v="0000"/>
    <s v="000"/>
    <s v="00"/>
    <n v="1935.3"/>
    <n v="1935.3"/>
    <n v="0"/>
    <n v="0"/>
  </r>
  <r>
    <x v="6"/>
    <x v="2"/>
    <s v="0251"/>
    <s v="199"/>
    <s v="0000"/>
    <s v="000"/>
    <s v="00"/>
    <n v="22297.03"/>
    <n v="0"/>
    <n v="0"/>
    <n v="22297.03"/>
  </r>
  <r>
    <x v="6"/>
    <x v="3"/>
    <s v="0251"/>
    <s v="199"/>
    <s v="0000"/>
    <s v="000"/>
    <s v="00"/>
    <n v="319.95"/>
    <n v="0"/>
    <n v="0"/>
    <n v="319.95"/>
  </r>
  <r>
    <x v="0"/>
    <x v="0"/>
    <s v="0251"/>
    <s v="501"/>
    <s v="0000"/>
    <s v="000"/>
    <s v="00"/>
    <n v="66145"/>
    <n v="147354.84"/>
    <n v="0"/>
    <n v="-81209.84"/>
  </r>
  <r>
    <x v="0"/>
    <x v="1"/>
    <s v="0251"/>
    <s v="501"/>
    <s v="0000"/>
    <s v="000"/>
    <s v="00"/>
    <n v="14743.31"/>
    <n v="32756.22"/>
    <n v="0"/>
    <n v="-18012.91"/>
  </r>
  <r>
    <x v="0"/>
    <x v="2"/>
    <s v="0251"/>
    <s v="501"/>
    <s v="0000"/>
    <s v="000"/>
    <s v="00"/>
    <n v="135775"/>
    <n v="135650"/>
    <n v="125"/>
    <n v="0"/>
  </r>
  <r>
    <x v="7"/>
    <x v="0"/>
    <s v="0251"/>
    <s v="507"/>
    <s v="0000"/>
    <s v="000"/>
    <s v="00"/>
    <n v="48006"/>
    <n v="43637"/>
    <n v="3967"/>
    <n v="402"/>
  </r>
  <r>
    <x v="7"/>
    <x v="1"/>
    <s v="0251"/>
    <s v="507"/>
    <s v="0000"/>
    <s v="000"/>
    <s v="00"/>
    <n v="23963.24"/>
    <n v="23159.96"/>
    <n v="824.38"/>
    <n v="-21.1"/>
  </r>
  <r>
    <x v="0"/>
    <x v="0"/>
    <s v="0251"/>
    <s v="508"/>
    <s v="0000"/>
    <s v="000"/>
    <s v="00"/>
    <n v="58457.01"/>
    <n v="48714.17"/>
    <n v="9742.84"/>
    <n v="0"/>
  </r>
  <r>
    <x v="0"/>
    <x v="1"/>
    <s v="0251"/>
    <s v="508"/>
    <s v="0000"/>
    <s v="000"/>
    <s v="00"/>
    <n v="20263"/>
    <n v="18301.400000000001"/>
    <n v="2022.12"/>
    <n v="-60.52"/>
  </r>
  <r>
    <x v="2"/>
    <x v="0"/>
    <s v="0251"/>
    <s v="523"/>
    <s v="0000"/>
    <s v="000"/>
    <s v="00"/>
    <n v="41124.01"/>
    <n v="34686.69"/>
    <n v="6437.32"/>
    <n v="0"/>
  </r>
  <r>
    <x v="2"/>
    <x v="1"/>
    <s v="0251"/>
    <s v="523"/>
    <s v="0000"/>
    <s v="000"/>
    <s v="00"/>
    <n v="22636.46"/>
    <n v="21327.55"/>
    <n v="1336.16"/>
    <n v="-27.25"/>
  </r>
  <r>
    <x v="16"/>
    <x v="1"/>
    <s v="0251"/>
    <s v="605"/>
    <s v="0000"/>
    <s v="000"/>
    <s v="00"/>
    <n v="1.33"/>
    <n v="0"/>
    <n v="0"/>
    <n v="1.33"/>
  </r>
  <r>
    <x v="9"/>
    <x v="0"/>
    <s v="0251"/>
    <s v="804"/>
    <s v="0000"/>
    <s v="000"/>
    <s v="00"/>
    <n v="53715.01"/>
    <n v="44835.57"/>
    <n v="8952.52"/>
    <n v="-73.08"/>
  </r>
  <r>
    <x v="9"/>
    <x v="1"/>
    <s v="0251"/>
    <s v="804"/>
    <s v="0000"/>
    <s v="000"/>
    <s v="00"/>
    <n v="25642.25"/>
    <n v="23703.97"/>
    <n v="1858.16"/>
    <n v="80.12"/>
  </r>
  <r>
    <x v="0"/>
    <x v="0"/>
    <s v="0261"/>
    <s v="000"/>
    <s v="0000"/>
    <s v="000"/>
    <s v="00"/>
    <n v="1585268.37"/>
    <n v="1341346.79"/>
    <n v="246271.08"/>
    <n v="-2349.5"/>
  </r>
  <r>
    <x v="0"/>
    <x v="1"/>
    <s v="0261"/>
    <s v="000"/>
    <s v="0000"/>
    <s v="000"/>
    <s v="00"/>
    <n v="659479.49"/>
    <n v="612704.13"/>
    <n v="53950.8"/>
    <n v="-7175.44"/>
  </r>
  <r>
    <x v="0"/>
    <x v="2"/>
    <s v="0261"/>
    <s v="000"/>
    <s v="0000"/>
    <s v="000"/>
    <s v="00"/>
    <n v="4652.82"/>
    <n v="3691.27"/>
    <n v="961.55"/>
    <n v="0"/>
  </r>
  <r>
    <x v="0"/>
    <x v="2"/>
    <s v="0261"/>
    <s v="000"/>
    <s v="0000"/>
    <s v="000"/>
    <s v="00"/>
    <n v="8926.1"/>
    <n v="3617.78"/>
    <n v="1039.26"/>
    <n v="4269.0600000000004"/>
  </r>
  <r>
    <x v="0"/>
    <x v="3"/>
    <s v="0261"/>
    <s v="000"/>
    <s v="0000"/>
    <s v="000"/>
    <s v="00"/>
    <n v="7143"/>
    <n v="6227.43"/>
    <n v="881.95"/>
    <n v="33.619999999999997"/>
  </r>
  <r>
    <x v="0"/>
    <x v="3"/>
    <s v="0261"/>
    <s v="000"/>
    <s v="0000"/>
    <s v="000"/>
    <s v="00"/>
    <n v="115"/>
    <n v="22.57"/>
    <n v="0"/>
    <n v="92.43"/>
  </r>
  <r>
    <x v="0"/>
    <x v="3"/>
    <s v="0261"/>
    <s v="000"/>
    <s v="0000"/>
    <s v="000"/>
    <s v="00"/>
    <n v="41675.51"/>
    <n v="41324.6"/>
    <n v="350.91"/>
    <n v="0"/>
  </r>
  <r>
    <x v="0"/>
    <x v="5"/>
    <s v="0261"/>
    <s v="000"/>
    <s v="0000"/>
    <s v="000"/>
    <s v="00"/>
    <n v="0"/>
    <n v="199"/>
    <n v="0"/>
    <n v="-199"/>
  </r>
  <r>
    <x v="0"/>
    <x v="5"/>
    <s v="0261"/>
    <s v="000"/>
    <s v="0000"/>
    <s v="000"/>
    <s v="00"/>
    <n v="50719.45"/>
    <n v="90497.59"/>
    <n v="0"/>
    <n v="-39778.14"/>
  </r>
  <r>
    <x v="1"/>
    <x v="0"/>
    <s v="0261"/>
    <s v="000"/>
    <s v="0000"/>
    <s v="000"/>
    <s v="00"/>
    <n v="343712"/>
    <n v="287606.21999999997"/>
    <n v="48342.12"/>
    <n v="7763.66"/>
  </r>
  <r>
    <x v="1"/>
    <x v="0"/>
    <s v="0261"/>
    <s v="000"/>
    <s v="0000"/>
    <s v="000"/>
    <s v="00"/>
    <n v="140781.35999999999"/>
    <n v="140520.32000000001"/>
    <n v="5442.35"/>
    <n v="-5181.3100000000004"/>
  </r>
  <r>
    <x v="1"/>
    <x v="1"/>
    <s v="0261"/>
    <s v="000"/>
    <s v="0000"/>
    <s v="000"/>
    <s v="00"/>
    <n v="196116"/>
    <n v="185623.14"/>
    <n v="11120.86"/>
    <n v="-628"/>
  </r>
  <r>
    <x v="1"/>
    <x v="5"/>
    <s v="0261"/>
    <s v="000"/>
    <s v="0000"/>
    <s v="000"/>
    <s v="00"/>
    <n v="8842.57"/>
    <n v="23543.360000000001"/>
    <n v="0"/>
    <n v="-14700.79"/>
  </r>
  <r>
    <x v="2"/>
    <x v="0"/>
    <s v="0261"/>
    <s v="000"/>
    <s v="0000"/>
    <s v="000"/>
    <s v="00"/>
    <n v="64418"/>
    <n v="54531.68"/>
    <n v="10736.32"/>
    <n v="-850"/>
  </r>
  <r>
    <x v="2"/>
    <x v="0"/>
    <s v="0261"/>
    <s v="000"/>
    <s v="0000"/>
    <s v="000"/>
    <s v="00"/>
    <n v="47473.21"/>
    <n v="42866.5"/>
    <n v="5356.88"/>
    <n v="-750.17"/>
  </r>
  <r>
    <x v="2"/>
    <x v="1"/>
    <s v="0261"/>
    <s v="000"/>
    <s v="0000"/>
    <s v="000"/>
    <s v="00"/>
    <n v="55563.51"/>
    <n v="49596.34"/>
    <n v="3766.62"/>
    <n v="2200.5500000000002"/>
  </r>
  <r>
    <x v="2"/>
    <x v="3"/>
    <s v="0261"/>
    <s v="000"/>
    <s v="0000"/>
    <s v="000"/>
    <s v="00"/>
    <n v="818"/>
    <n v="798.22"/>
    <n v="0"/>
    <n v="19.78"/>
  </r>
  <r>
    <x v="3"/>
    <x v="0"/>
    <s v="0261"/>
    <s v="000"/>
    <s v="0000"/>
    <s v="000"/>
    <s v="00"/>
    <n v="56656"/>
    <n v="48871.32"/>
    <n v="9106.68"/>
    <n v="-1322"/>
  </r>
  <r>
    <x v="3"/>
    <x v="0"/>
    <s v="0261"/>
    <s v="000"/>
    <s v="0000"/>
    <s v="000"/>
    <s v="00"/>
    <n v="25103"/>
    <n v="23367.93"/>
    <n v="863.62"/>
    <n v="871.45"/>
  </r>
  <r>
    <x v="3"/>
    <x v="1"/>
    <s v="0261"/>
    <s v="000"/>
    <s v="0000"/>
    <s v="000"/>
    <s v="00"/>
    <n v="26434"/>
    <n v="25435.38"/>
    <n v="1418"/>
    <n v="-419.38"/>
  </r>
  <r>
    <x v="3"/>
    <x v="2"/>
    <s v="0261"/>
    <s v="000"/>
    <s v="0000"/>
    <s v="000"/>
    <s v="00"/>
    <n v="648.04"/>
    <n v="647.08000000000004"/>
    <n v="0"/>
    <n v="0.96"/>
  </r>
  <r>
    <x v="3"/>
    <x v="3"/>
    <s v="0261"/>
    <s v="000"/>
    <s v="0000"/>
    <s v="000"/>
    <s v="00"/>
    <n v="801.4"/>
    <n v="800.66"/>
    <n v="0"/>
    <n v="0.74"/>
  </r>
  <r>
    <x v="3"/>
    <x v="4"/>
    <s v="0261"/>
    <s v="000"/>
    <s v="0000"/>
    <s v="000"/>
    <s v="00"/>
    <n v="1957.56"/>
    <n v="1890.14"/>
    <n v="0"/>
    <n v="67.42"/>
  </r>
  <r>
    <x v="3"/>
    <x v="5"/>
    <s v="0261"/>
    <s v="000"/>
    <s v="0000"/>
    <s v="000"/>
    <s v="00"/>
    <n v="457.09"/>
    <n v="457.09"/>
    <n v="0"/>
    <n v="0"/>
  </r>
  <r>
    <x v="4"/>
    <x v="0"/>
    <s v="0261"/>
    <s v="000"/>
    <s v="0000"/>
    <s v="000"/>
    <s v="00"/>
    <n v="246393"/>
    <n v="225549.72"/>
    <n v="20515.259999999998"/>
    <n v="328.02"/>
  </r>
  <r>
    <x v="4"/>
    <x v="0"/>
    <s v="0261"/>
    <s v="000"/>
    <s v="0000"/>
    <s v="000"/>
    <s v="00"/>
    <n v="42008.25"/>
    <n v="37469.9"/>
    <n v="4804.72"/>
    <n v="-266.37"/>
  </r>
  <r>
    <x v="4"/>
    <x v="1"/>
    <s v="0261"/>
    <s v="000"/>
    <s v="0000"/>
    <s v="000"/>
    <s v="00"/>
    <n v="102874"/>
    <n v="98306.97"/>
    <n v="5637.69"/>
    <n v="-1070.6600000000001"/>
  </r>
  <r>
    <x v="4"/>
    <x v="2"/>
    <s v="0261"/>
    <s v="000"/>
    <s v="0000"/>
    <s v="000"/>
    <s v="00"/>
    <n v="533"/>
    <n v="0"/>
    <n v="0"/>
    <n v="533"/>
  </r>
  <r>
    <x v="4"/>
    <x v="2"/>
    <s v="0261"/>
    <s v="000"/>
    <s v="0000"/>
    <s v="000"/>
    <s v="00"/>
    <n v="654"/>
    <n v="0"/>
    <n v="0"/>
    <n v="654"/>
  </r>
  <r>
    <x v="4"/>
    <x v="2"/>
    <s v="0261"/>
    <s v="000"/>
    <s v="0000"/>
    <s v="000"/>
    <s v="00"/>
    <n v="0.14000000000000001"/>
    <n v="0"/>
    <n v="0"/>
    <n v="0.14000000000000001"/>
  </r>
  <r>
    <x v="4"/>
    <x v="2"/>
    <s v="0261"/>
    <s v="000"/>
    <s v="0000"/>
    <s v="000"/>
    <s v="00"/>
    <n v="881"/>
    <n v="158.75"/>
    <n v="0"/>
    <n v="722.25"/>
  </r>
  <r>
    <x v="4"/>
    <x v="3"/>
    <s v="0261"/>
    <s v="000"/>
    <s v="0000"/>
    <s v="000"/>
    <s v="00"/>
    <n v="4837"/>
    <n v="4696.17"/>
    <n v="0"/>
    <n v="140.83000000000001"/>
  </r>
  <r>
    <x v="4"/>
    <x v="4"/>
    <s v="0261"/>
    <s v="000"/>
    <s v="0000"/>
    <s v="000"/>
    <s v="00"/>
    <n v="160"/>
    <n v="159.94999999999999"/>
    <n v="0"/>
    <n v="0.05"/>
  </r>
  <r>
    <x v="4"/>
    <x v="5"/>
    <s v="0261"/>
    <s v="000"/>
    <s v="0000"/>
    <s v="000"/>
    <s v="00"/>
    <n v="1400"/>
    <n v="1400"/>
    <n v="0"/>
    <n v="0"/>
  </r>
  <r>
    <x v="5"/>
    <x v="0"/>
    <s v="0261"/>
    <s v="000"/>
    <s v="0000"/>
    <s v="000"/>
    <s v="00"/>
    <n v="161280.26999999999"/>
    <n v="143470.26999999999"/>
    <n v="18560"/>
    <n v="-750"/>
  </r>
  <r>
    <x v="5"/>
    <x v="1"/>
    <s v="0261"/>
    <s v="000"/>
    <s v="0000"/>
    <s v="000"/>
    <s v="00"/>
    <n v="87105.47"/>
    <n v="82639.13"/>
    <n v="5425.85"/>
    <n v="-959.51"/>
  </r>
  <r>
    <x v="5"/>
    <x v="2"/>
    <s v="0261"/>
    <s v="000"/>
    <s v="0000"/>
    <s v="000"/>
    <s v="00"/>
    <n v="6220"/>
    <n v="3007.14"/>
    <n v="2587.14"/>
    <n v="625.72"/>
  </r>
  <r>
    <x v="5"/>
    <x v="2"/>
    <s v="0261"/>
    <s v="000"/>
    <s v="0000"/>
    <s v="000"/>
    <s v="00"/>
    <n v="11912"/>
    <n v="10458.01"/>
    <n v="0"/>
    <n v="1453.99"/>
  </r>
  <r>
    <x v="5"/>
    <x v="2"/>
    <s v="0261"/>
    <s v="000"/>
    <s v="0000"/>
    <s v="000"/>
    <s v="00"/>
    <n v="7166.06"/>
    <n v="5941.66"/>
    <n v="1224.4000000000001"/>
    <n v="0"/>
  </r>
  <r>
    <x v="5"/>
    <x v="2"/>
    <s v="0261"/>
    <s v="000"/>
    <s v="0000"/>
    <s v="000"/>
    <s v="00"/>
    <n v="1856"/>
    <n v="1757"/>
    <n v="24"/>
    <n v="75"/>
  </r>
  <r>
    <x v="5"/>
    <x v="6"/>
    <s v="0261"/>
    <s v="000"/>
    <s v="0000"/>
    <s v="000"/>
    <s v="00"/>
    <n v="91893"/>
    <n v="72308.58"/>
    <n v="0"/>
    <n v="19584.419999999998"/>
  </r>
  <r>
    <x v="5"/>
    <x v="6"/>
    <s v="0261"/>
    <s v="000"/>
    <s v="0000"/>
    <s v="000"/>
    <s v="00"/>
    <n v="300"/>
    <n v="260.93"/>
    <n v="0"/>
    <n v="39.07"/>
  </r>
  <r>
    <x v="5"/>
    <x v="3"/>
    <s v="0261"/>
    <s v="000"/>
    <s v="0000"/>
    <s v="000"/>
    <s v="00"/>
    <n v="25142.76"/>
    <n v="21568.880000000001"/>
    <n v="0"/>
    <n v="3573.88"/>
  </r>
  <r>
    <x v="5"/>
    <x v="4"/>
    <s v="0261"/>
    <s v="000"/>
    <s v="0000"/>
    <s v="000"/>
    <s v="00"/>
    <n v="500"/>
    <n v="71.33"/>
    <n v="0"/>
    <n v="428.67"/>
  </r>
  <r>
    <x v="6"/>
    <x v="0"/>
    <s v="0261"/>
    <s v="000"/>
    <s v="0000"/>
    <s v="000"/>
    <s v="00"/>
    <n v="59205"/>
    <n v="53925.69"/>
    <n v="4902.34"/>
    <n v="376.97"/>
  </r>
  <r>
    <x v="6"/>
    <x v="1"/>
    <s v="0261"/>
    <s v="000"/>
    <s v="0000"/>
    <s v="000"/>
    <s v="00"/>
    <n v="26647.77"/>
    <n v="25839.42"/>
    <n v="1013.92"/>
    <n v="-205.57"/>
  </r>
  <r>
    <x v="6"/>
    <x v="2"/>
    <s v="0261"/>
    <s v="000"/>
    <s v="0000"/>
    <s v="000"/>
    <s v="00"/>
    <n v="1400"/>
    <n v="1371.55"/>
    <n v="0"/>
    <n v="28.45"/>
  </r>
  <r>
    <x v="6"/>
    <x v="2"/>
    <s v="0261"/>
    <s v="000"/>
    <s v="0000"/>
    <s v="000"/>
    <s v="00"/>
    <n v="3100"/>
    <n v="2307.41"/>
    <n v="0"/>
    <n v="792.59"/>
  </r>
  <r>
    <x v="6"/>
    <x v="3"/>
    <s v="0261"/>
    <s v="000"/>
    <s v="0000"/>
    <s v="000"/>
    <s v="00"/>
    <n v="4583"/>
    <n v="404.86"/>
    <n v="0"/>
    <n v="4178.1400000000003"/>
  </r>
  <r>
    <x v="6"/>
    <x v="4"/>
    <s v="0261"/>
    <s v="000"/>
    <s v="0000"/>
    <s v="000"/>
    <s v="00"/>
    <n v="330"/>
    <n v="121.93"/>
    <n v="157"/>
    <n v="51.07"/>
  </r>
  <r>
    <x v="0"/>
    <x v="2"/>
    <s v="0261"/>
    <s v="199"/>
    <s v="0000"/>
    <s v="000"/>
    <s v="00"/>
    <n v="3266"/>
    <n v="2697"/>
    <n v="0"/>
    <n v="569"/>
  </r>
  <r>
    <x v="0"/>
    <x v="2"/>
    <s v="0261"/>
    <s v="199"/>
    <s v="0000"/>
    <s v="000"/>
    <s v="00"/>
    <n v="16750"/>
    <n v="15026"/>
    <n v="1000"/>
    <n v="724"/>
  </r>
  <r>
    <x v="0"/>
    <x v="2"/>
    <s v="0261"/>
    <s v="199"/>
    <s v="0000"/>
    <s v="000"/>
    <s v="00"/>
    <n v="26.92"/>
    <n v="0"/>
    <n v="0"/>
    <n v="26.92"/>
  </r>
  <r>
    <x v="0"/>
    <x v="3"/>
    <s v="0261"/>
    <s v="199"/>
    <s v="0000"/>
    <s v="000"/>
    <s v="00"/>
    <n v="4808.4799999999996"/>
    <n v="1103.08"/>
    <n v="124"/>
    <n v="3581.4"/>
  </r>
  <r>
    <x v="0"/>
    <x v="4"/>
    <s v="0261"/>
    <s v="199"/>
    <s v="0000"/>
    <s v="000"/>
    <s v="00"/>
    <n v="8315"/>
    <n v="0"/>
    <n v="8315"/>
    <n v="0"/>
  </r>
  <r>
    <x v="0"/>
    <x v="5"/>
    <s v="0261"/>
    <s v="199"/>
    <s v="0000"/>
    <s v="000"/>
    <s v="00"/>
    <n v="1399"/>
    <n v="1099"/>
    <n v="275"/>
    <n v="25"/>
  </r>
  <r>
    <x v="0"/>
    <x v="5"/>
    <s v="0261"/>
    <s v="199"/>
    <s v="0000"/>
    <s v="000"/>
    <s v="00"/>
    <n v="656.99"/>
    <n v="428.52"/>
    <n v="0"/>
    <n v="228.47"/>
  </r>
  <r>
    <x v="1"/>
    <x v="5"/>
    <s v="0261"/>
    <s v="199"/>
    <s v="0000"/>
    <s v="000"/>
    <s v="00"/>
    <n v="142.84"/>
    <n v="142.84"/>
    <n v="0"/>
    <n v="0"/>
  </r>
  <r>
    <x v="3"/>
    <x v="4"/>
    <s v="0261"/>
    <s v="199"/>
    <s v="0000"/>
    <s v="000"/>
    <s v="00"/>
    <n v="1233.98"/>
    <n v="151.55000000000001"/>
    <n v="0"/>
    <n v="1082.43"/>
  </r>
  <r>
    <x v="5"/>
    <x v="2"/>
    <s v="0261"/>
    <s v="199"/>
    <s v="0000"/>
    <s v="000"/>
    <s v="00"/>
    <n v="450"/>
    <n v="0"/>
    <n v="0"/>
    <n v="450"/>
  </r>
  <r>
    <x v="5"/>
    <x v="3"/>
    <s v="0261"/>
    <s v="199"/>
    <s v="0000"/>
    <s v="000"/>
    <s v="00"/>
    <n v="44.04"/>
    <n v="0"/>
    <n v="0"/>
    <n v="44.04"/>
  </r>
  <r>
    <x v="5"/>
    <x v="4"/>
    <s v="0261"/>
    <s v="199"/>
    <s v="0000"/>
    <s v="000"/>
    <s v="00"/>
    <n v="10184"/>
    <n v="10184"/>
    <n v="0"/>
    <n v="0"/>
  </r>
  <r>
    <x v="5"/>
    <x v="5"/>
    <s v="0261"/>
    <s v="199"/>
    <s v="0000"/>
    <s v="000"/>
    <s v="00"/>
    <n v="60.35"/>
    <n v="60.35"/>
    <n v="0"/>
    <n v="0"/>
  </r>
  <r>
    <x v="0"/>
    <x v="0"/>
    <s v="0261"/>
    <s v="501"/>
    <s v="0000"/>
    <s v="000"/>
    <s v="00"/>
    <n v="0"/>
    <n v="6630"/>
    <n v="0"/>
    <n v="-6630"/>
  </r>
  <r>
    <x v="0"/>
    <x v="1"/>
    <s v="0261"/>
    <s v="501"/>
    <s v="0000"/>
    <s v="000"/>
    <s v="00"/>
    <n v="0"/>
    <n v="1577.11"/>
    <n v="0"/>
    <n v="-1577.11"/>
  </r>
  <r>
    <x v="7"/>
    <x v="0"/>
    <s v="0261"/>
    <s v="507"/>
    <s v="0000"/>
    <s v="000"/>
    <s v="00"/>
    <n v="49047.99"/>
    <n v="44960.65"/>
    <n v="4087.34"/>
    <n v="0"/>
  </r>
  <r>
    <x v="7"/>
    <x v="1"/>
    <s v="0261"/>
    <s v="507"/>
    <s v="0000"/>
    <s v="000"/>
    <s v="00"/>
    <n v="18258"/>
    <n v="17447.68"/>
    <n v="849.36"/>
    <n v="-39.04"/>
  </r>
  <r>
    <x v="2"/>
    <x v="0"/>
    <s v="0261"/>
    <s v="523"/>
    <s v="0000"/>
    <s v="000"/>
    <s v="00"/>
    <n v="41804"/>
    <n v="34836.68"/>
    <n v="6967.32"/>
    <n v="0"/>
  </r>
  <r>
    <x v="2"/>
    <x v="1"/>
    <s v="0261"/>
    <s v="523"/>
    <s v="0000"/>
    <s v="000"/>
    <s v="00"/>
    <n v="16569.330000000002"/>
    <n v="15147.66"/>
    <n v="1446.12"/>
    <n v="-24.45"/>
  </r>
  <r>
    <x v="0"/>
    <x v="0"/>
    <s v="0261"/>
    <s v="801"/>
    <s v="0000"/>
    <s v="000"/>
    <s v="00"/>
    <n v="44183.16"/>
    <n v="36926.160000000003"/>
    <n v="8107"/>
    <n v="-850"/>
  </r>
  <r>
    <x v="0"/>
    <x v="0"/>
    <s v="0261"/>
    <s v="801"/>
    <s v="0000"/>
    <s v="000"/>
    <s v="00"/>
    <n v="3162"/>
    <n v="6402"/>
    <n v="0"/>
    <n v="-3240"/>
  </r>
  <r>
    <x v="0"/>
    <x v="1"/>
    <s v="0261"/>
    <s v="801"/>
    <s v="0000"/>
    <s v="000"/>
    <s v="00"/>
    <n v="18279.650000000001"/>
    <n v="18513.64"/>
    <n v="1682.68"/>
    <n v="-1916.67"/>
  </r>
  <r>
    <x v="0"/>
    <x v="2"/>
    <s v="0261"/>
    <s v="801"/>
    <s v="0000"/>
    <s v="000"/>
    <s v="00"/>
    <n v="10185"/>
    <n v="8421.5"/>
    <n v="355"/>
    <n v="1408.5"/>
  </r>
  <r>
    <x v="0"/>
    <x v="2"/>
    <s v="0261"/>
    <s v="801"/>
    <s v="0000"/>
    <s v="000"/>
    <s v="00"/>
    <n v="585"/>
    <n v="585"/>
    <n v="0"/>
    <n v="0"/>
  </r>
  <r>
    <x v="0"/>
    <x v="5"/>
    <s v="0261"/>
    <s v="801"/>
    <s v="0000"/>
    <s v="000"/>
    <s v="00"/>
    <n v="278.54000000000002"/>
    <n v="421.38"/>
    <n v="0"/>
    <n v="-142.84"/>
  </r>
  <r>
    <x v="1"/>
    <x v="0"/>
    <s v="0261"/>
    <s v="801"/>
    <s v="0000"/>
    <s v="000"/>
    <s v="00"/>
    <n v="23240.48"/>
    <n v="22094.95"/>
    <n v="897.75"/>
    <n v="247.78"/>
  </r>
  <r>
    <x v="1"/>
    <x v="1"/>
    <s v="0261"/>
    <s v="801"/>
    <s v="0000"/>
    <s v="000"/>
    <s v="00"/>
    <n v="11815.87"/>
    <n v="11571.04"/>
    <n v="187.01"/>
    <n v="57.82"/>
  </r>
  <r>
    <x v="1"/>
    <x v="5"/>
    <s v="0261"/>
    <s v="801"/>
    <s v="0000"/>
    <s v="000"/>
    <s v="00"/>
    <n v="411.48"/>
    <n v="411.48"/>
    <n v="0"/>
    <n v="0"/>
  </r>
  <r>
    <x v="2"/>
    <x v="0"/>
    <s v="0261"/>
    <s v="801"/>
    <s v="0000"/>
    <s v="000"/>
    <s v="00"/>
    <n v="52184"/>
    <n v="43970"/>
    <n v="8624"/>
    <n v="-410"/>
  </r>
  <r>
    <x v="2"/>
    <x v="1"/>
    <s v="0261"/>
    <s v="801"/>
    <s v="0000"/>
    <s v="000"/>
    <s v="00"/>
    <n v="19374.82"/>
    <n v="17231.7"/>
    <n v="1790"/>
    <n v="353.12"/>
  </r>
  <r>
    <x v="14"/>
    <x v="2"/>
    <s v="0261"/>
    <s v="801"/>
    <s v="0000"/>
    <s v="000"/>
    <s v="00"/>
    <n v="10200"/>
    <n v="7195"/>
    <n v="0"/>
    <n v="3005"/>
  </r>
  <r>
    <x v="15"/>
    <x v="2"/>
    <s v="0261"/>
    <s v="801"/>
    <s v="0000"/>
    <s v="000"/>
    <s v="00"/>
    <n v="1521.33"/>
    <n v="0"/>
    <n v="0"/>
    <n v="1521.33"/>
  </r>
  <r>
    <x v="15"/>
    <x v="5"/>
    <s v="0261"/>
    <s v="801"/>
    <s v="0000"/>
    <s v="000"/>
    <s v="00"/>
    <n v="103.67"/>
    <n v="253.81"/>
    <n v="0"/>
    <n v="-150.13999999999999"/>
  </r>
  <r>
    <x v="0"/>
    <x v="0"/>
    <s v="0261"/>
    <s v="804"/>
    <s v="0000"/>
    <s v="000"/>
    <s v="00"/>
    <n v="15794.54"/>
    <n v="15794.54"/>
    <n v="0"/>
    <n v="0"/>
  </r>
  <r>
    <x v="0"/>
    <x v="1"/>
    <s v="0261"/>
    <s v="804"/>
    <s v="0000"/>
    <s v="000"/>
    <s v="00"/>
    <n v="3745.45"/>
    <n v="3611.32"/>
    <n v="0"/>
    <n v="134.13"/>
  </r>
  <r>
    <x v="9"/>
    <x v="0"/>
    <s v="0261"/>
    <s v="804"/>
    <s v="0000"/>
    <s v="000"/>
    <s v="00"/>
    <n v="66428"/>
    <n v="56661.68"/>
    <n v="10616.32"/>
    <n v="-850"/>
  </r>
  <r>
    <x v="9"/>
    <x v="1"/>
    <s v="0261"/>
    <s v="804"/>
    <s v="0000"/>
    <s v="000"/>
    <s v="00"/>
    <n v="28297.41"/>
    <n v="26328.37"/>
    <n v="2203.52"/>
    <n v="-234.48"/>
  </r>
  <r>
    <x v="0"/>
    <x v="0"/>
    <s v="0301"/>
    <s v="000"/>
    <s v="0000"/>
    <s v="000"/>
    <s v="00"/>
    <n v="1323256"/>
    <n v="1129308.6200000001"/>
    <n v="209709.48"/>
    <n v="-15762.1"/>
  </r>
  <r>
    <x v="0"/>
    <x v="0"/>
    <s v="0301"/>
    <s v="000"/>
    <s v="0000"/>
    <s v="000"/>
    <s v="00"/>
    <n v="26103"/>
    <n v="24274.09"/>
    <n v="907.2"/>
    <n v="921.71"/>
  </r>
  <r>
    <x v="0"/>
    <x v="1"/>
    <s v="0301"/>
    <s v="000"/>
    <s v="0000"/>
    <s v="000"/>
    <s v="00"/>
    <n v="521186"/>
    <n v="493335.74"/>
    <n v="44611.69"/>
    <n v="-16761.43"/>
  </r>
  <r>
    <x v="0"/>
    <x v="2"/>
    <s v="0301"/>
    <s v="000"/>
    <s v="0000"/>
    <s v="000"/>
    <s v="00"/>
    <n v="120"/>
    <n v="120"/>
    <n v="0"/>
    <n v="0"/>
  </r>
  <r>
    <x v="0"/>
    <x v="2"/>
    <s v="0301"/>
    <s v="000"/>
    <s v="0000"/>
    <s v="000"/>
    <s v="00"/>
    <n v="5792.39"/>
    <n v="3459.32"/>
    <n v="2333.0700000000002"/>
    <n v="0"/>
  </r>
  <r>
    <x v="0"/>
    <x v="2"/>
    <s v="0301"/>
    <s v="000"/>
    <s v="0000"/>
    <s v="000"/>
    <s v="00"/>
    <n v="6354.84"/>
    <n v="5253.63"/>
    <n v="1101.21"/>
    <n v="0"/>
  </r>
  <r>
    <x v="0"/>
    <x v="3"/>
    <s v="0301"/>
    <s v="000"/>
    <s v="0000"/>
    <s v="000"/>
    <s v="00"/>
    <n v="15981.45"/>
    <n v="13334.55"/>
    <n v="0"/>
    <n v="2646.9"/>
  </r>
  <r>
    <x v="0"/>
    <x v="3"/>
    <s v="0301"/>
    <s v="000"/>
    <s v="0000"/>
    <s v="000"/>
    <s v="00"/>
    <n v="992"/>
    <n v="992.01"/>
    <n v="0"/>
    <n v="-0.01"/>
  </r>
  <r>
    <x v="0"/>
    <x v="3"/>
    <s v="0301"/>
    <s v="000"/>
    <s v="0000"/>
    <s v="000"/>
    <s v="00"/>
    <n v="75523.89"/>
    <n v="75067.509999999995"/>
    <n v="456.38"/>
    <n v="0"/>
  </r>
  <r>
    <x v="0"/>
    <x v="4"/>
    <s v="0301"/>
    <s v="000"/>
    <s v="0000"/>
    <s v="000"/>
    <s v="00"/>
    <n v="132.75"/>
    <n v="132.75"/>
    <n v="0"/>
    <n v="0"/>
  </r>
  <r>
    <x v="0"/>
    <x v="5"/>
    <s v="0301"/>
    <s v="000"/>
    <s v="0000"/>
    <s v="000"/>
    <s v="00"/>
    <n v="1259.0999999999999"/>
    <n v="1259.0999999999999"/>
    <n v="0"/>
    <n v="0"/>
  </r>
  <r>
    <x v="0"/>
    <x v="5"/>
    <s v="0301"/>
    <s v="000"/>
    <s v="0000"/>
    <s v="000"/>
    <s v="00"/>
    <n v="14783.98"/>
    <n v="31502"/>
    <n v="0"/>
    <n v="-16718.02"/>
  </r>
  <r>
    <x v="1"/>
    <x v="0"/>
    <s v="0301"/>
    <s v="000"/>
    <s v="0000"/>
    <s v="000"/>
    <s v="00"/>
    <n v="425848"/>
    <n v="372343.29"/>
    <n v="60254.52"/>
    <n v="-6749.81"/>
  </r>
  <r>
    <x v="1"/>
    <x v="0"/>
    <s v="0301"/>
    <s v="000"/>
    <s v="0000"/>
    <s v="000"/>
    <s v="00"/>
    <n v="121534.45"/>
    <n v="118293.68"/>
    <n v="4324.99"/>
    <n v="-1084.22"/>
  </r>
  <r>
    <x v="1"/>
    <x v="1"/>
    <s v="0301"/>
    <s v="000"/>
    <s v="0000"/>
    <s v="000"/>
    <s v="00"/>
    <n v="239502"/>
    <n v="230677.48"/>
    <n v="13406.4"/>
    <n v="-4581.88"/>
  </r>
  <r>
    <x v="1"/>
    <x v="5"/>
    <s v="0301"/>
    <s v="000"/>
    <s v="0000"/>
    <s v="000"/>
    <s v="00"/>
    <n v="6965.61"/>
    <n v="11032.21"/>
    <n v="0"/>
    <n v="-4066.6"/>
  </r>
  <r>
    <x v="11"/>
    <x v="0"/>
    <s v="0301"/>
    <s v="000"/>
    <s v="0000"/>
    <s v="000"/>
    <s v="00"/>
    <n v="109519.86"/>
    <n v="95224.86"/>
    <n v="15995"/>
    <n v="-1700"/>
  </r>
  <r>
    <x v="11"/>
    <x v="1"/>
    <s v="0301"/>
    <s v="000"/>
    <s v="0000"/>
    <s v="000"/>
    <s v="00"/>
    <n v="45889.72"/>
    <n v="43424.88"/>
    <n v="3319.92"/>
    <n v="-855.08"/>
  </r>
  <r>
    <x v="11"/>
    <x v="2"/>
    <s v="0301"/>
    <s v="000"/>
    <s v="0000"/>
    <s v="000"/>
    <s v="00"/>
    <n v="698.98"/>
    <n v="698.98"/>
    <n v="0"/>
    <n v="0"/>
  </r>
  <r>
    <x v="11"/>
    <x v="3"/>
    <s v="0301"/>
    <s v="000"/>
    <s v="0000"/>
    <s v="000"/>
    <s v="00"/>
    <n v="2789.33"/>
    <n v="2529.9899999999998"/>
    <n v="0"/>
    <n v="259.33999999999997"/>
  </r>
  <r>
    <x v="11"/>
    <x v="3"/>
    <s v="0301"/>
    <s v="000"/>
    <s v="0000"/>
    <s v="000"/>
    <s v="00"/>
    <n v="1237.69"/>
    <n v="1237.69"/>
    <n v="0"/>
    <n v="0"/>
  </r>
  <r>
    <x v="11"/>
    <x v="5"/>
    <s v="0301"/>
    <s v="000"/>
    <s v="0000"/>
    <s v="000"/>
    <s v="00"/>
    <n v="1057.02"/>
    <n v="2399.7199999999998"/>
    <n v="0"/>
    <n v="-1342.7"/>
  </r>
  <r>
    <x v="2"/>
    <x v="0"/>
    <s v="0301"/>
    <s v="000"/>
    <s v="0000"/>
    <s v="000"/>
    <s v="00"/>
    <n v="173033.48"/>
    <n v="113249.15"/>
    <n v="22309.84"/>
    <n v="37474.49"/>
  </r>
  <r>
    <x v="2"/>
    <x v="0"/>
    <s v="0301"/>
    <s v="000"/>
    <s v="0000"/>
    <s v="000"/>
    <s v="00"/>
    <n v="71177.53"/>
    <n v="64938.400000000001"/>
    <n v="6239.13"/>
    <n v="0"/>
  </r>
  <r>
    <x v="2"/>
    <x v="1"/>
    <s v="0301"/>
    <s v="000"/>
    <s v="0000"/>
    <s v="000"/>
    <s v="00"/>
    <n v="112425.38"/>
    <n v="88186.1"/>
    <n v="6994.61"/>
    <n v="17244.669999999998"/>
  </r>
  <r>
    <x v="2"/>
    <x v="3"/>
    <s v="0301"/>
    <s v="000"/>
    <s v="0000"/>
    <s v="000"/>
    <s v="00"/>
    <n v="1345.2"/>
    <n v="328.1"/>
    <n v="1010.74"/>
    <n v="6.36"/>
  </r>
  <r>
    <x v="3"/>
    <x v="0"/>
    <s v="0301"/>
    <s v="000"/>
    <s v="0000"/>
    <s v="000"/>
    <s v="00"/>
    <n v="63642"/>
    <n v="53885"/>
    <n v="10607"/>
    <n v="-850"/>
  </r>
  <r>
    <x v="3"/>
    <x v="0"/>
    <s v="0301"/>
    <s v="000"/>
    <s v="0000"/>
    <s v="000"/>
    <s v="00"/>
    <n v="34824.379999999997"/>
    <n v="33580.68"/>
    <n v="1243.72"/>
    <n v="-0.02"/>
  </r>
  <r>
    <x v="3"/>
    <x v="1"/>
    <s v="0301"/>
    <s v="000"/>
    <s v="0000"/>
    <s v="000"/>
    <s v="00"/>
    <n v="42368.26"/>
    <n v="40576.25"/>
    <n v="2460.4299999999998"/>
    <n v="-668.42"/>
  </r>
  <r>
    <x v="3"/>
    <x v="2"/>
    <s v="0301"/>
    <s v="000"/>
    <s v="0000"/>
    <s v="000"/>
    <s v="00"/>
    <n v="212.54"/>
    <n v="212.54"/>
    <n v="0"/>
    <n v="0"/>
  </r>
  <r>
    <x v="3"/>
    <x v="3"/>
    <s v="0301"/>
    <s v="000"/>
    <s v="0000"/>
    <s v="000"/>
    <s v="00"/>
    <n v="3071.89"/>
    <n v="1910.28"/>
    <n v="0"/>
    <n v="1161.6099999999999"/>
  </r>
  <r>
    <x v="3"/>
    <x v="3"/>
    <s v="0301"/>
    <s v="000"/>
    <s v="0000"/>
    <s v="000"/>
    <s v="00"/>
    <n v="145.97"/>
    <n v="145.97"/>
    <n v="0"/>
    <n v="0"/>
  </r>
  <r>
    <x v="3"/>
    <x v="4"/>
    <s v="0301"/>
    <s v="000"/>
    <s v="0000"/>
    <s v="000"/>
    <s v="00"/>
    <n v="474.6"/>
    <n v="300.89"/>
    <n v="0"/>
    <n v="173.71"/>
  </r>
  <r>
    <x v="3"/>
    <x v="5"/>
    <s v="0301"/>
    <s v="000"/>
    <s v="0000"/>
    <s v="000"/>
    <s v="00"/>
    <n v="428.52"/>
    <n v="742.77"/>
    <n v="0"/>
    <n v="-314.25"/>
  </r>
  <r>
    <x v="4"/>
    <x v="0"/>
    <s v="0301"/>
    <s v="000"/>
    <s v="0000"/>
    <s v="000"/>
    <s v="00"/>
    <n v="281073.26"/>
    <n v="257669.92"/>
    <n v="23403.34"/>
    <n v="0"/>
  </r>
  <r>
    <x v="4"/>
    <x v="0"/>
    <s v="0301"/>
    <s v="000"/>
    <s v="0000"/>
    <s v="000"/>
    <s v="00"/>
    <n v="41751.519999999997"/>
    <n v="36946.9"/>
    <n v="4804.72"/>
    <n v="-0.1"/>
  </r>
  <r>
    <x v="4"/>
    <x v="1"/>
    <s v="0301"/>
    <s v="000"/>
    <s v="0000"/>
    <s v="000"/>
    <s v="00"/>
    <n v="106721"/>
    <n v="102685.4"/>
    <n v="5849.89"/>
    <n v="-1814.29"/>
  </r>
  <r>
    <x v="4"/>
    <x v="2"/>
    <s v="0301"/>
    <s v="000"/>
    <s v="0000"/>
    <s v="000"/>
    <s v="00"/>
    <n v="300"/>
    <n v="0"/>
    <n v="0"/>
    <n v="300"/>
  </r>
  <r>
    <x v="4"/>
    <x v="2"/>
    <s v="0301"/>
    <s v="000"/>
    <s v="0000"/>
    <s v="000"/>
    <s v="00"/>
    <n v="120"/>
    <n v="0"/>
    <n v="0"/>
    <n v="120"/>
  </r>
  <r>
    <x v="4"/>
    <x v="2"/>
    <s v="0301"/>
    <s v="000"/>
    <s v="0000"/>
    <s v="000"/>
    <s v="00"/>
    <n v="697.44"/>
    <n v="697.44"/>
    <n v="0"/>
    <n v="0"/>
  </r>
  <r>
    <x v="4"/>
    <x v="2"/>
    <s v="0301"/>
    <s v="000"/>
    <s v="0000"/>
    <s v="000"/>
    <s v="00"/>
    <n v="997.39"/>
    <n v="0"/>
    <n v="900"/>
    <n v="97.39"/>
  </r>
  <r>
    <x v="4"/>
    <x v="2"/>
    <s v="0301"/>
    <s v="000"/>
    <s v="0000"/>
    <s v="000"/>
    <s v="00"/>
    <n v="309.91000000000003"/>
    <n v="309.89"/>
    <n v="0"/>
    <n v="0.02"/>
  </r>
  <r>
    <x v="4"/>
    <x v="3"/>
    <s v="0301"/>
    <s v="000"/>
    <s v="0000"/>
    <s v="000"/>
    <s v="00"/>
    <n v="1917.33"/>
    <n v="1341.62"/>
    <n v="0"/>
    <n v="575.71"/>
  </r>
  <r>
    <x v="4"/>
    <x v="3"/>
    <s v="0301"/>
    <s v="000"/>
    <s v="0000"/>
    <s v="000"/>
    <s v="00"/>
    <n v="571.83000000000004"/>
    <n v="571.83000000000004"/>
    <n v="0"/>
    <n v="0"/>
  </r>
  <r>
    <x v="4"/>
    <x v="4"/>
    <s v="0301"/>
    <s v="000"/>
    <s v="0000"/>
    <s v="000"/>
    <s v="00"/>
    <n v="700"/>
    <n v="700"/>
    <n v="0"/>
    <n v="0"/>
  </r>
  <r>
    <x v="4"/>
    <x v="4"/>
    <s v="0301"/>
    <s v="000"/>
    <s v="0000"/>
    <s v="000"/>
    <s v="00"/>
    <n v="1372.82"/>
    <n v="1372.82"/>
    <n v="0"/>
    <n v="0"/>
  </r>
  <r>
    <x v="4"/>
    <x v="4"/>
    <s v="0301"/>
    <s v="000"/>
    <s v="0000"/>
    <s v="000"/>
    <s v="00"/>
    <n v="682.98"/>
    <n v="682.98"/>
    <n v="0"/>
    <n v="0"/>
  </r>
  <r>
    <x v="4"/>
    <x v="5"/>
    <s v="0301"/>
    <s v="000"/>
    <s v="0000"/>
    <s v="000"/>
    <s v="00"/>
    <n v="2731.1"/>
    <n v="2731.1"/>
    <n v="0"/>
    <n v="0"/>
  </r>
  <r>
    <x v="5"/>
    <x v="0"/>
    <s v="0301"/>
    <s v="000"/>
    <s v="0000"/>
    <s v="000"/>
    <s v="00"/>
    <n v="257072"/>
    <n v="228084.23"/>
    <n v="29524.32"/>
    <n v="-536.54999999999995"/>
  </r>
  <r>
    <x v="5"/>
    <x v="1"/>
    <s v="0301"/>
    <s v="000"/>
    <s v="0000"/>
    <s v="000"/>
    <s v="00"/>
    <n v="128502.17"/>
    <n v="122351.71"/>
    <n v="7597.07"/>
    <n v="-1446.61"/>
  </r>
  <r>
    <x v="5"/>
    <x v="2"/>
    <s v="0301"/>
    <s v="000"/>
    <s v="0000"/>
    <s v="000"/>
    <s v="00"/>
    <n v="300"/>
    <n v="146.37"/>
    <n v="0"/>
    <n v="153.63"/>
  </r>
  <r>
    <x v="5"/>
    <x v="2"/>
    <s v="0301"/>
    <s v="000"/>
    <s v="0000"/>
    <s v="000"/>
    <s v="00"/>
    <n v="4200"/>
    <n v="1668.59"/>
    <n v="2521.4699999999998"/>
    <n v="9.94"/>
  </r>
  <r>
    <x v="5"/>
    <x v="2"/>
    <s v="0301"/>
    <s v="000"/>
    <s v="0000"/>
    <s v="000"/>
    <s v="00"/>
    <n v="1140"/>
    <n v="1140"/>
    <n v="0"/>
    <n v="0"/>
  </r>
  <r>
    <x v="5"/>
    <x v="2"/>
    <s v="0301"/>
    <s v="000"/>
    <s v="0000"/>
    <s v="000"/>
    <s v="00"/>
    <n v="30370.45"/>
    <n v="18706.8"/>
    <n v="0"/>
    <n v="11663.65"/>
  </r>
  <r>
    <x v="5"/>
    <x v="2"/>
    <s v="0301"/>
    <s v="000"/>
    <s v="0000"/>
    <s v="000"/>
    <s v="00"/>
    <n v="7608.85"/>
    <n v="6215.44"/>
    <n v="1393.41"/>
    <n v="0"/>
  </r>
  <r>
    <x v="5"/>
    <x v="2"/>
    <s v="0301"/>
    <s v="000"/>
    <s v="0000"/>
    <s v="000"/>
    <s v="00"/>
    <n v="288"/>
    <n v="264"/>
    <n v="24"/>
    <n v="0"/>
  </r>
  <r>
    <x v="5"/>
    <x v="6"/>
    <s v="0301"/>
    <s v="000"/>
    <s v="0000"/>
    <s v="000"/>
    <s v="00"/>
    <n v="100714"/>
    <n v="83705.509999999995"/>
    <n v="0"/>
    <n v="17008.490000000002"/>
  </r>
  <r>
    <x v="5"/>
    <x v="6"/>
    <s v="0301"/>
    <s v="000"/>
    <s v="0000"/>
    <s v="000"/>
    <s v="00"/>
    <n v="503.59"/>
    <n v="503.59"/>
    <n v="0"/>
    <n v="0"/>
  </r>
  <r>
    <x v="5"/>
    <x v="3"/>
    <s v="0301"/>
    <s v="000"/>
    <s v="0000"/>
    <s v="000"/>
    <s v="00"/>
    <n v="23338.73"/>
    <n v="19171.38"/>
    <n v="0"/>
    <n v="4167.3500000000004"/>
  </r>
  <r>
    <x v="5"/>
    <x v="4"/>
    <s v="0301"/>
    <s v="000"/>
    <s v="0000"/>
    <s v="000"/>
    <s v="00"/>
    <n v="1827"/>
    <n v="1827"/>
    <n v="0"/>
    <n v="0"/>
  </r>
  <r>
    <x v="6"/>
    <x v="0"/>
    <s v="0301"/>
    <s v="000"/>
    <s v="0000"/>
    <s v="000"/>
    <s v="00"/>
    <n v="63674.04"/>
    <n v="58367.86"/>
    <n v="5306.18"/>
    <n v="0"/>
  </r>
  <r>
    <x v="6"/>
    <x v="1"/>
    <s v="0301"/>
    <s v="000"/>
    <s v="0000"/>
    <s v="000"/>
    <s v="00"/>
    <n v="22172"/>
    <n v="20573.84"/>
    <n v="1097.78"/>
    <n v="500.38"/>
  </r>
  <r>
    <x v="6"/>
    <x v="2"/>
    <s v="0301"/>
    <s v="000"/>
    <s v="0000"/>
    <s v="000"/>
    <s v="00"/>
    <n v="3996.29"/>
    <n v="3996.29"/>
    <n v="0"/>
    <n v="0"/>
  </r>
  <r>
    <x v="6"/>
    <x v="2"/>
    <s v="0301"/>
    <s v="000"/>
    <s v="0000"/>
    <s v="000"/>
    <s v="00"/>
    <n v="2669.91"/>
    <n v="2669.91"/>
    <n v="0"/>
    <n v="0"/>
  </r>
  <r>
    <x v="6"/>
    <x v="3"/>
    <s v="0301"/>
    <s v="000"/>
    <s v="0000"/>
    <s v="000"/>
    <s v="00"/>
    <n v="4713.4799999999996"/>
    <n v="4713.4799999999996"/>
    <n v="0"/>
    <n v="0"/>
  </r>
  <r>
    <x v="0"/>
    <x v="3"/>
    <s v="0301"/>
    <s v="102"/>
    <s v="0000"/>
    <s v="000"/>
    <s v="00"/>
    <n v="686.9"/>
    <n v="485.81"/>
    <n v="0"/>
    <n v="201.09"/>
  </r>
  <r>
    <x v="0"/>
    <x v="4"/>
    <s v="0301"/>
    <s v="102"/>
    <s v="0000"/>
    <s v="000"/>
    <s v="00"/>
    <n v="549.97"/>
    <n v="549.97"/>
    <n v="0"/>
    <n v="0"/>
  </r>
  <r>
    <x v="9"/>
    <x v="2"/>
    <s v="0301"/>
    <s v="102"/>
    <s v="0000"/>
    <s v="000"/>
    <s v="00"/>
    <n v="7222.88"/>
    <n v="2527.14"/>
    <n v="0"/>
    <n v="4695.74"/>
  </r>
  <r>
    <x v="0"/>
    <x v="0"/>
    <s v="0301"/>
    <s v="107"/>
    <s v="0000"/>
    <s v="000"/>
    <s v="00"/>
    <n v="827.25"/>
    <n v="1356.69"/>
    <n v="0"/>
    <n v="-529.44000000000005"/>
  </r>
  <r>
    <x v="0"/>
    <x v="1"/>
    <s v="0301"/>
    <s v="107"/>
    <s v="0000"/>
    <s v="000"/>
    <s v="00"/>
    <n v="193.96"/>
    <n v="306.39999999999998"/>
    <n v="0"/>
    <n v="-112.44"/>
  </r>
  <r>
    <x v="0"/>
    <x v="2"/>
    <s v="0301"/>
    <s v="107"/>
    <s v="0000"/>
    <s v="000"/>
    <s v="00"/>
    <n v="23506.48"/>
    <n v="11771.2"/>
    <n v="2318.2199999999998"/>
    <n v="9417.06"/>
  </r>
  <r>
    <x v="0"/>
    <x v="3"/>
    <s v="0301"/>
    <s v="107"/>
    <s v="0000"/>
    <s v="000"/>
    <s v="00"/>
    <n v="4939.07"/>
    <n v="0"/>
    <n v="0"/>
    <n v="4939.07"/>
  </r>
  <r>
    <x v="9"/>
    <x v="2"/>
    <s v="0301"/>
    <s v="107"/>
    <s v="0000"/>
    <s v="000"/>
    <s v="00"/>
    <n v="2381.44"/>
    <n v="1916.8"/>
    <n v="0"/>
    <n v="464.64"/>
  </r>
  <r>
    <x v="9"/>
    <x v="5"/>
    <s v="0301"/>
    <s v="107"/>
    <s v="0000"/>
    <s v="000"/>
    <s v="00"/>
    <n v="4600"/>
    <n v="1214.1400000000001"/>
    <n v="0"/>
    <n v="3385.86"/>
  </r>
  <r>
    <x v="11"/>
    <x v="0"/>
    <s v="0301"/>
    <s v="108"/>
    <s v="0000"/>
    <s v="000"/>
    <s v="00"/>
    <n v="0"/>
    <n v="3106.25"/>
    <n v="0"/>
    <n v="-3106.25"/>
  </r>
  <r>
    <x v="11"/>
    <x v="1"/>
    <s v="0301"/>
    <s v="108"/>
    <s v="0000"/>
    <s v="000"/>
    <s v="00"/>
    <n v="0"/>
    <n v="248.49"/>
    <n v="0"/>
    <n v="-248.49"/>
  </r>
  <r>
    <x v="11"/>
    <x v="2"/>
    <s v="0301"/>
    <s v="108"/>
    <s v="0000"/>
    <s v="000"/>
    <s v="00"/>
    <n v="24553.279999999999"/>
    <n v="18530.919999999998"/>
    <n v="0"/>
    <n v="6022.36"/>
  </r>
  <r>
    <x v="11"/>
    <x v="3"/>
    <s v="0301"/>
    <s v="108"/>
    <s v="0000"/>
    <s v="000"/>
    <s v="00"/>
    <n v="399.8"/>
    <n v="399.8"/>
    <n v="0"/>
    <n v="0"/>
  </r>
  <r>
    <x v="9"/>
    <x v="0"/>
    <s v="0301"/>
    <s v="108"/>
    <s v="0000"/>
    <s v="000"/>
    <s v="00"/>
    <n v="42257.89"/>
    <n v="35327.15"/>
    <n v="6754.16"/>
    <n v="176.58"/>
  </r>
  <r>
    <x v="9"/>
    <x v="1"/>
    <s v="0301"/>
    <s v="108"/>
    <s v="0000"/>
    <s v="000"/>
    <s v="00"/>
    <n v="15851.86"/>
    <n v="14594.42"/>
    <n v="1401.92"/>
    <n v="-144.47999999999999"/>
  </r>
  <r>
    <x v="0"/>
    <x v="2"/>
    <s v="0301"/>
    <s v="110"/>
    <s v="0000"/>
    <s v="000"/>
    <s v="00"/>
    <n v="2000"/>
    <n v="1536"/>
    <n v="0"/>
    <n v="464"/>
  </r>
  <r>
    <x v="2"/>
    <x v="0"/>
    <s v="0301"/>
    <s v="111"/>
    <s v="0000"/>
    <s v="000"/>
    <s v="00"/>
    <n v="4780"/>
    <n v="944.02"/>
    <n v="0"/>
    <n v="3835.98"/>
  </r>
  <r>
    <x v="2"/>
    <x v="1"/>
    <s v="0301"/>
    <s v="111"/>
    <s v="0000"/>
    <s v="000"/>
    <s v="00"/>
    <n v="1052"/>
    <n v="292.99"/>
    <n v="0"/>
    <n v="759.01"/>
  </r>
  <r>
    <x v="0"/>
    <x v="0"/>
    <s v="0301"/>
    <s v="199"/>
    <s v="0000"/>
    <s v="000"/>
    <s v="00"/>
    <n v="4692"/>
    <n v="3375"/>
    <n v="0"/>
    <n v="1317"/>
  </r>
  <r>
    <x v="0"/>
    <x v="1"/>
    <s v="0301"/>
    <s v="199"/>
    <s v="0000"/>
    <s v="000"/>
    <s v="00"/>
    <n v="687.43"/>
    <n v="762.3"/>
    <n v="0"/>
    <n v="-74.87"/>
  </r>
  <r>
    <x v="0"/>
    <x v="2"/>
    <s v="0301"/>
    <s v="199"/>
    <s v="0000"/>
    <s v="000"/>
    <s v="00"/>
    <n v="1689"/>
    <n v="1689"/>
    <n v="0"/>
    <n v="0"/>
  </r>
  <r>
    <x v="0"/>
    <x v="2"/>
    <s v="0301"/>
    <s v="199"/>
    <s v="0000"/>
    <s v="000"/>
    <s v="00"/>
    <n v="1512"/>
    <n v="1512"/>
    <n v="0"/>
    <n v="0"/>
  </r>
  <r>
    <x v="0"/>
    <x v="3"/>
    <s v="0301"/>
    <s v="199"/>
    <s v="0000"/>
    <s v="000"/>
    <s v="00"/>
    <n v="6047.66"/>
    <n v="5281.13"/>
    <n v="0"/>
    <n v="766.53"/>
  </r>
  <r>
    <x v="0"/>
    <x v="3"/>
    <s v="0301"/>
    <s v="199"/>
    <s v="0000"/>
    <s v="000"/>
    <s v="00"/>
    <n v="665.41"/>
    <n v="538.4"/>
    <n v="0"/>
    <n v="127.01"/>
  </r>
  <r>
    <x v="0"/>
    <x v="4"/>
    <s v="0301"/>
    <s v="199"/>
    <s v="0000"/>
    <s v="000"/>
    <s v="00"/>
    <n v="1300"/>
    <n v="1300"/>
    <n v="0"/>
    <n v="0"/>
  </r>
  <r>
    <x v="0"/>
    <x v="5"/>
    <s v="0301"/>
    <s v="199"/>
    <s v="0000"/>
    <s v="000"/>
    <s v="00"/>
    <n v="1264"/>
    <n v="1125"/>
    <n v="0"/>
    <n v="139"/>
  </r>
  <r>
    <x v="1"/>
    <x v="0"/>
    <s v="0301"/>
    <s v="199"/>
    <s v="0000"/>
    <s v="000"/>
    <s v="00"/>
    <n v="465.09"/>
    <n v="465.09"/>
    <n v="0"/>
    <n v="0"/>
  </r>
  <r>
    <x v="1"/>
    <x v="1"/>
    <s v="0301"/>
    <s v="199"/>
    <s v="0000"/>
    <s v="000"/>
    <s v="00"/>
    <n v="111.64"/>
    <n v="107.21"/>
    <n v="0"/>
    <n v="4.43"/>
  </r>
  <r>
    <x v="1"/>
    <x v="3"/>
    <s v="0301"/>
    <s v="199"/>
    <s v="0000"/>
    <s v="000"/>
    <s v="00"/>
    <n v="446.12"/>
    <n v="0"/>
    <n v="0"/>
    <n v="446.12"/>
  </r>
  <r>
    <x v="11"/>
    <x v="2"/>
    <s v="0301"/>
    <s v="199"/>
    <s v="0000"/>
    <s v="000"/>
    <s v="00"/>
    <n v="630"/>
    <n v="0"/>
    <n v="0"/>
    <n v="630"/>
  </r>
  <r>
    <x v="11"/>
    <x v="2"/>
    <s v="0301"/>
    <s v="199"/>
    <s v="0000"/>
    <s v="000"/>
    <s v="00"/>
    <n v="8966.48"/>
    <n v="8750"/>
    <n v="0"/>
    <n v="216.48"/>
  </r>
  <r>
    <x v="11"/>
    <x v="3"/>
    <s v="0301"/>
    <s v="199"/>
    <s v="0000"/>
    <s v="000"/>
    <s v="00"/>
    <n v="846.82"/>
    <n v="0"/>
    <n v="0"/>
    <n v="846.82"/>
  </r>
  <r>
    <x v="11"/>
    <x v="3"/>
    <s v="0301"/>
    <s v="199"/>
    <s v="0000"/>
    <s v="000"/>
    <s v="00"/>
    <n v="536.89"/>
    <n v="284.95999999999998"/>
    <n v="0"/>
    <n v="251.93"/>
  </r>
  <r>
    <x v="11"/>
    <x v="5"/>
    <s v="0301"/>
    <s v="199"/>
    <s v="0000"/>
    <s v="000"/>
    <s v="00"/>
    <n v="642.4"/>
    <n v="0"/>
    <n v="0"/>
    <n v="642.4"/>
  </r>
  <r>
    <x v="2"/>
    <x v="0"/>
    <s v="0301"/>
    <s v="199"/>
    <s v="0000"/>
    <s v="000"/>
    <s v="00"/>
    <n v="1699.23"/>
    <n v="1699.23"/>
    <n v="0"/>
    <n v="0"/>
  </r>
  <r>
    <x v="2"/>
    <x v="1"/>
    <s v="0301"/>
    <s v="199"/>
    <s v="0000"/>
    <s v="000"/>
    <s v="00"/>
    <n v="543.82000000000005"/>
    <n v="527.64"/>
    <n v="0"/>
    <n v="16.18"/>
  </r>
  <r>
    <x v="3"/>
    <x v="0"/>
    <s v="0301"/>
    <s v="199"/>
    <s v="0000"/>
    <s v="000"/>
    <s v="00"/>
    <n v="398.07"/>
    <n v="0"/>
    <n v="0"/>
    <n v="398.07"/>
  </r>
  <r>
    <x v="3"/>
    <x v="0"/>
    <s v="0301"/>
    <s v="199"/>
    <s v="0000"/>
    <s v="000"/>
    <s v="00"/>
    <n v="271.70999999999998"/>
    <n v="0"/>
    <n v="0"/>
    <n v="271.70999999999998"/>
  </r>
  <r>
    <x v="3"/>
    <x v="1"/>
    <s v="0301"/>
    <s v="199"/>
    <s v="0000"/>
    <s v="000"/>
    <s v="00"/>
    <n v="436.7"/>
    <n v="0"/>
    <n v="0"/>
    <n v="436.7"/>
  </r>
  <r>
    <x v="3"/>
    <x v="4"/>
    <s v="0301"/>
    <s v="199"/>
    <s v="0000"/>
    <s v="000"/>
    <s v="00"/>
    <n v="41.3"/>
    <n v="0"/>
    <n v="0"/>
    <n v="41.3"/>
  </r>
  <r>
    <x v="9"/>
    <x v="2"/>
    <s v="0301"/>
    <s v="199"/>
    <s v="0000"/>
    <s v="000"/>
    <s v="00"/>
    <n v="7154.69"/>
    <n v="7154.69"/>
    <n v="0"/>
    <n v="0"/>
  </r>
  <r>
    <x v="4"/>
    <x v="2"/>
    <s v="0301"/>
    <s v="199"/>
    <s v="0000"/>
    <s v="000"/>
    <s v="00"/>
    <n v="249.83"/>
    <n v="38.75"/>
    <n v="0"/>
    <n v="211.08"/>
  </r>
  <r>
    <x v="4"/>
    <x v="4"/>
    <s v="0301"/>
    <s v="199"/>
    <s v="0000"/>
    <s v="000"/>
    <s v="00"/>
    <n v="718.27"/>
    <n v="0"/>
    <n v="0"/>
    <n v="718.27"/>
  </r>
  <r>
    <x v="15"/>
    <x v="5"/>
    <s v="0301"/>
    <s v="199"/>
    <s v="0000"/>
    <s v="000"/>
    <s v="00"/>
    <n v="1025.75"/>
    <n v="102.91"/>
    <n v="0"/>
    <n v="922.84"/>
  </r>
  <r>
    <x v="5"/>
    <x v="0"/>
    <s v="0301"/>
    <s v="199"/>
    <s v="0000"/>
    <s v="000"/>
    <s v="00"/>
    <n v="6269.59"/>
    <n v="3894.83"/>
    <n v="0"/>
    <n v="2374.7600000000002"/>
  </r>
  <r>
    <x v="5"/>
    <x v="1"/>
    <s v="0301"/>
    <s v="199"/>
    <s v="0000"/>
    <s v="000"/>
    <s v="00"/>
    <n v="1683.93"/>
    <n v="981.78"/>
    <n v="0"/>
    <n v="702.15"/>
  </r>
  <r>
    <x v="5"/>
    <x v="3"/>
    <s v="0301"/>
    <s v="199"/>
    <s v="0000"/>
    <s v="000"/>
    <s v="00"/>
    <n v="7970"/>
    <n v="197.55"/>
    <n v="0"/>
    <n v="7772.45"/>
  </r>
  <r>
    <x v="5"/>
    <x v="4"/>
    <s v="0301"/>
    <s v="199"/>
    <s v="0000"/>
    <s v="000"/>
    <s v="00"/>
    <n v="50.4"/>
    <n v="0"/>
    <n v="0"/>
    <n v="50.4"/>
  </r>
  <r>
    <x v="5"/>
    <x v="5"/>
    <s v="0301"/>
    <s v="199"/>
    <s v="0000"/>
    <s v="000"/>
    <s v="00"/>
    <n v="1134"/>
    <n v="1134"/>
    <n v="0"/>
    <n v="0"/>
  </r>
  <r>
    <x v="6"/>
    <x v="2"/>
    <s v="0301"/>
    <s v="199"/>
    <s v="0000"/>
    <s v="000"/>
    <s v="00"/>
    <n v="460"/>
    <n v="460"/>
    <n v="0"/>
    <n v="0"/>
  </r>
  <r>
    <x v="6"/>
    <x v="3"/>
    <s v="0301"/>
    <s v="199"/>
    <s v="0000"/>
    <s v="000"/>
    <s v="00"/>
    <n v="2331.25"/>
    <n v="0"/>
    <n v="0"/>
    <n v="2331.25"/>
  </r>
  <r>
    <x v="0"/>
    <x v="0"/>
    <s v="0301"/>
    <s v="501"/>
    <s v="0000"/>
    <s v="000"/>
    <s v="00"/>
    <n v="7500"/>
    <n v="26656"/>
    <n v="0"/>
    <n v="-19156"/>
  </r>
  <r>
    <x v="0"/>
    <x v="1"/>
    <s v="0301"/>
    <s v="501"/>
    <s v="0000"/>
    <s v="000"/>
    <s v="00"/>
    <n v="1711.5"/>
    <n v="6012.09"/>
    <n v="0"/>
    <n v="-4300.59"/>
  </r>
  <r>
    <x v="7"/>
    <x v="0"/>
    <s v="0301"/>
    <s v="507"/>
    <s v="0000"/>
    <s v="000"/>
    <s v="00"/>
    <n v="2526.6799999999998"/>
    <n v="2526.6799999999998"/>
    <n v="0"/>
    <n v="0"/>
  </r>
  <r>
    <x v="7"/>
    <x v="1"/>
    <s v="0301"/>
    <s v="507"/>
    <s v="0000"/>
    <s v="000"/>
    <s v="00"/>
    <n v="587.79999999999995"/>
    <n v="582.33000000000004"/>
    <n v="0"/>
    <n v="5.47"/>
  </r>
  <r>
    <x v="1"/>
    <x v="0"/>
    <s v="0301"/>
    <s v="522"/>
    <s v="0000"/>
    <s v="000"/>
    <s v="00"/>
    <n v="27143.05"/>
    <n v="26213.58"/>
    <n v="880.68"/>
    <n v="48.79"/>
  </r>
  <r>
    <x v="1"/>
    <x v="0"/>
    <s v="0301"/>
    <s v="522"/>
    <s v="0000"/>
    <s v="000"/>
    <s v="00"/>
    <n v="29745.95"/>
    <n v="28688.9"/>
    <n v="1062.02"/>
    <n v="-4.97"/>
  </r>
  <r>
    <x v="1"/>
    <x v="1"/>
    <s v="0301"/>
    <s v="522"/>
    <s v="0000"/>
    <s v="000"/>
    <s v="00"/>
    <n v="25368.48"/>
    <n v="24519.45"/>
    <n v="403.97"/>
    <n v="445.06"/>
  </r>
  <r>
    <x v="1"/>
    <x v="5"/>
    <s v="0301"/>
    <s v="522"/>
    <s v="0000"/>
    <s v="000"/>
    <s v="00"/>
    <n v="2260.13"/>
    <n v="2260.13"/>
    <n v="0"/>
    <n v="0"/>
  </r>
  <r>
    <x v="2"/>
    <x v="0"/>
    <s v="0301"/>
    <s v="523"/>
    <s v="0000"/>
    <s v="000"/>
    <s v="00"/>
    <n v="42643.01"/>
    <n v="35535.85"/>
    <n v="7107.16"/>
    <n v="0"/>
  </r>
  <r>
    <x v="2"/>
    <x v="1"/>
    <s v="0301"/>
    <s v="523"/>
    <s v="0000"/>
    <s v="000"/>
    <s v="00"/>
    <n v="16714.560000000001"/>
    <n v="15261.89"/>
    <n v="1475.2"/>
    <n v="-22.53"/>
  </r>
  <r>
    <x v="0"/>
    <x v="0"/>
    <s v="0301"/>
    <s v="801"/>
    <s v="0000"/>
    <s v="000"/>
    <s v="00"/>
    <n v="16045.36"/>
    <n v="17496.77"/>
    <n v="1688.52"/>
    <n v="-3139.93"/>
  </r>
  <r>
    <x v="0"/>
    <x v="0"/>
    <s v="0301"/>
    <s v="801"/>
    <s v="0000"/>
    <s v="000"/>
    <s v="00"/>
    <n v="9903.61"/>
    <n v="9513.24"/>
    <n v="351.96"/>
    <n v="38.409999999999997"/>
  </r>
  <r>
    <x v="0"/>
    <x v="1"/>
    <s v="0301"/>
    <s v="801"/>
    <s v="0000"/>
    <s v="000"/>
    <s v="00"/>
    <n v="9651.2900000000009"/>
    <n v="9782.39"/>
    <n v="422.94"/>
    <n v="-554.04"/>
  </r>
  <r>
    <x v="0"/>
    <x v="3"/>
    <s v="0301"/>
    <s v="801"/>
    <s v="0000"/>
    <s v="000"/>
    <s v="00"/>
    <n v="859.74"/>
    <n v="859.74"/>
    <n v="0"/>
    <n v="0"/>
  </r>
  <r>
    <x v="9"/>
    <x v="0"/>
    <s v="0301"/>
    <s v="804"/>
    <s v="0000"/>
    <s v="000"/>
    <s v="00"/>
    <n v="53421.01"/>
    <n v="45367.49"/>
    <n v="8903.52"/>
    <n v="-850"/>
  </r>
  <r>
    <x v="9"/>
    <x v="1"/>
    <s v="0301"/>
    <s v="804"/>
    <s v="0000"/>
    <s v="000"/>
    <s v="00"/>
    <n v="20538.97"/>
    <n v="18896.12"/>
    <n v="1847.92"/>
    <n v="-205.07"/>
  </r>
  <r>
    <x v="0"/>
    <x v="0"/>
    <s v="0311"/>
    <s v="000"/>
    <s v="0000"/>
    <s v="000"/>
    <s v="00"/>
    <n v="1968274.5"/>
    <n v="1666107.22"/>
    <n v="308123.44"/>
    <n v="-5956.16"/>
  </r>
  <r>
    <x v="0"/>
    <x v="0"/>
    <s v="0311"/>
    <s v="000"/>
    <s v="0000"/>
    <s v="000"/>
    <s v="00"/>
    <n v="45991.55"/>
    <n v="44345.57"/>
    <n v="1750.98"/>
    <n v="-105"/>
  </r>
  <r>
    <x v="0"/>
    <x v="1"/>
    <s v="0311"/>
    <s v="000"/>
    <s v="0000"/>
    <s v="000"/>
    <s v="00"/>
    <n v="808290.44"/>
    <n v="764597.94"/>
    <n v="67164.95"/>
    <n v="-23472.45"/>
  </r>
  <r>
    <x v="0"/>
    <x v="2"/>
    <s v="0311"/>
    <s v="000"/>
    <s v="0000"/>
    <s v="000"/>
    <s v="00"/>
    <n v="7149.04"/>
    <n v="3892.46"/>
    <n v="1682.06"/>
    <n v="1574.52"/>
  </r>
  <r>
    <x v="0"/>
    <x v="2"/>
    <s v="0311"/>
    <s v="000"/>
    <s v="0000"/>
    <s v="000"/>
    <s v="00"/>
    <n v="10602.83"/>
    <n v="8747.5300000000007"/>
    <n v="1854.51"/>
    <n v="0.79"/>
  </r>
  <r>
    <x v="0"/>
    <x v="3"/>
    <s v="0311"/>
    <s v="000"/>
    <s v="0000"/>
    <s v="000"/>
    <s v="00"/>
    <n v="20392.13"/>
    <n v="13180.62"/>
    <n v="282.08"/>
    <n v="6929.43"/>
  </r>
  <r>
    <x v="0"/>
    <x v="3"/>
    <s v="0311"/>
    <s v="000"/>
    <s v="0000"/>
    <s v="000"/>
    <s v="00"/>
    <n v="5"/>
    <n v="0"/>
    <n v="0"/>
    <n v="5"/>
  </r>
  <r>
    <x v="0"/>
    <x v="3"/>
    <s v="0311"/>
    <s v="000"/>
    <s v="0000"/>
    <s v="000"/>
    <s v="00"/>
    <n v="120938.05"/>
    <n v="120405.35"/>
    <n v="532.70000000000005"/>
    <n v="0"/>
  </r>
  <r>
    <x v="0"/>
    <x v="5"/>
    <s v="0311"/>
    <s v="000"/>
    <s v="0000"/>
    <s v="000"/>
    <s v="00"/>
    <n v="1231.3499999999999"/>
    <n v="1231.3499999999999"/>
    <n v="0"/>
    <n v="0"/>
  </r>
  <r>
    <x v="0"/>
    <x v="5"/>
    <s v="0311"/>
    <s v="000"/>
    <s v="0000"/>
    <s v="000"/>
    <s v="00"/>
    <n v="29895"/>
    <n v="45330.71"/>
    <n v="0"/>
    <n v="-15435.71"/>
  </r>
  <r>
    <x v="1"/>
    <x v="0"/>
    <s v="0311"/>
    <s v="000"/>
    <s v="0000"/>
    <s v="000"/>
    <s v="00"/>
    <n v="275952.48"/>
    <n v="240973.12"/>
    <n v="37019.360000000001"/>
    <n v="-2040"/>
  </r>
  <r>
    <x v="1"/>
    <x v="0"/>
    <s v="0311"/>
    <s v="000"/>
    <s v="0000"/>
    <s v="000"/>
    <s v="00"/>
    <n v="71461.399999999994"/>
    <n v="68898.98"/>
    <n v="2562.5100000000002"/>
    <n v="-0.09"/>
  </r>
  <r>
    <x v="1"/>
    <x v="1"/>
    <s v="0311"/>
    <s v="000"/>
    <s v="0000"/>
    <s v="000"/>
    <s v="00"/>
    <n v="144717.04"/>
    <n v="138117.45000000001"/>
    <n v="9207.4500000000007"/>
    <n v="-2607.86"/>
  </r>
  <r>
    <x v="1"/>
    <x v="5"/>
    <s v="0311"/>
    <s v="000"/>
    <s v="0000"/>
    <s v="000"/>
    <s v="00"/>
    <n v="6409.58"/>
    <n v="7742.46"/>
    <n v="0"/>
    <n v="-1332.88"/>
  </r>
  <r>
    <x v="11"/>
    <x v="3"/>
    <s v="0311"/>
    <s v="000"/>
    <s v="0000"/>
    <s v="000"/>
    <s v="00"/>
    <n v="5209"/>
    <n v="0"/>
    <n v="0"/>
    <n v="5209"/>
  </r>
  <r>
    <x v="2"/>
    <x v="0"/>
    <s v="0311"/>
    <s v="000"/>
    <s v="0000"/>
    <s v="000"/>
    <s v="00"/>
    <n v="217471.72"/>
    <n v="181592.2"/>
    <n v="35879.519999999997"/>
    <n v="0"/>
  </r>
  <r>
    <x v="2"/>
    <x v="0"/>
    <s v="0311"/>
    <s v="000"/>
    <s v="0000"/>
    <s v="000"/>
    <s v="00"/>
    <n v="109742.18"/>
    <n v="99537.54"/>
    <n v="10204.64"/>
    <n v="0"/>
  </r>
  <r>
    <x v="2"/>
    <x v="1"/>
    <s v="0311"/>
    <s v="000"/>
    <s v="0000"/>
    <s v="000"/>
    <s v="00"/>
    <n v="145873.25"/>
    <n v="137230.35999999999"/>
    <n v="10501.61"/>
    <n v="-1858.72"/>
  </r>
  <r>
    <x v="2"/>
    <x v="3"/>
    <s v="0311"/>
    <s v="000"/>
    <s v="0000"/>
    <s v="000"/>
    <s v="00"/>
    <n v="1315"/>
    <n v="309.79000000000002"/>
    <n v="124.46"/>
    <n v="880.75"/>
  </r>
  <r>
    <x v="3"/>
    <x v="0"/>
    <s v="0311"/>
    <s v="000"/>
    <s v="0000"/>
    <s v="000"/>
    <s v="00"/>
    <n v="55656"/>
    <n v="46545.84"/>
    <n v="8763.16"/>
    <n v="347"/>
  </r>
  <r>
    <x v="3"/>
    <x v="1"/>
    <s v="0311"/>
    <s v="000"/>
    <s v="0000"/>
    <s v="000"/>
    <s v="00"/>
    <n v="20166"/>
    <n v="17793.62"/>
    <n v="1818.96"/>
    <n v="553.41999999999996"/>
  </r>
  <r>
    <x v="3"/>
    <x v="2"/>
    <s v="0311"/>
    <s v="000"/>
    <s v="0000"/>
    <s v="000"/>
    <s v="00"/>
    <n v="212.5"/>
    <n v="212.54"/>
    <n v="0"/>
    <n v="-0.04"/>
  </r>
  <r>
    <x v="3"/>
    <x v="3"/>
    <s v="0311"/>
    <s v="000"/>
    <s v="0000"/>
    <s v="000"/>
    <s v="00"/>
    <n v="2918.93"/>
    <n v="893.14"/>
    <n v="0"/>
    <n v="2025.79"/>
  </r>
  <r>
    <x v="3"/>
    <x v="4"/>
    <s v="0311"/>
    <s v="000"/>
    <s v="0000"/>
    <s v="000"/>
    <s v="00"/>
    <n v="1865.57"/>
    <n v="2030.22"/>
    <n v="0"/>
    <n v="-164.65"/>
  </r>
  <r>
    <x v="4"/>
    <x v="0"/>
    <s v="0311"/>
    <s v="000"/>
    <s v="0000"/>
    <s v="000"/>
    <s v="00"/>
    <n v="249354"/>
    <n v="228585.31"/>
    <n v="20567.46"/>
    <n v="201.23"/>
  </r>
  <r>
    <x v="4"/>
    <x v="0"/>
    <s v="0311"/>
    <s v="000"/>
    <s v="0000"/>
    <s v="000"/>
    <s v="00"/>
    <n v="31281.599999999999"/>
    <n v="30164.400000000001"/>
    <n v="1117.2"/>
    <n v="0"/>
  </r>
  <r>
    <x v="4"/>
    <x v="1"/>
    <s v="0311"/>
    <s v="000"/>
    <s v="0000"/>
    <s v="000"/>
    <s v="00"/>
    <n v="116147.32"/>
    <n v="113111.74"/>
    <n v="4499.62"/>
    <n v="-1464.04"/>
  </r>
  <r>
    <x v="4"/>
    <x v="2"/>
    <s v="0311"/>
    <s v="000"/>
    <s v="0000"/>
    <s v="000"/>
    <s v="00"/>
    <n v="1459"/>
    <n v="0"/>
    <n v="0"/>
    <n v="1459"/>
  </r>
  <r>
    <x v="4"/>
    <x v="2"/>
    <s v="0311"/>
    <s v="000"/>
    <s v="0000"/>
    <s v="000"/>
    <s v="00"/>
    <n v="1052"/>
    <n v="0"/>
    <n v="0"/>
    <n v="1052"/>
  </r>
  <r>
    <x v="4"/>
    <x v="2"/>
    <s v="0311"/>
    <s v="000"/>
    <s v="0000"/>
    <s v="000"/>
    <s v="00"/>
    <n v="2383.11"/>
    <n v="2383.0100000000002"/>
    <n v="0"/>
    <n v="0.1"/>
  </r>
  <r>
    <x v="4"/>
    <x v="2"/>
    <s v="0311"/>
    <s v="000"/>
    <s v="0000"/>
    <s v="000"/>
    <s v="00"/>
    <n v="2383.44"/>
    <n v="0"/>
    <n v="0"/>
    <n v="2383.44"/>
  </r>
  <r>
    <x v="4"/>
    <x v="2"/>
    <s v="0311"/>
    <s v="000"/>
    <s v="0000"/>
    <s v="000"/>
    <s v="00"/>
    <n v="2578"/>
    <n v="390"/>
    <n v="0"/>
    <n v="2188"/>
  </r>
  <r>
    <x v="4"/>
    <x v="2"/>
    <s v="0311"/>
    <s v="000"/>
    <s v="0000"/>
    <s v="000"/>
    <s v="00"/>
    <n v="249.32"/>
    <n v="139.32"/>
    <n v="0"/>
    <n v="110"/>
  </r>
  <r>
    <x v="4"/>
    <x v="3"/>
    <s v="0311"/>
    <s v="000"/>
    <s v="0000"/>
    <s v="000"/>
    <s v="00"/>
    <n v="3156.51"/>
    <n v="1219.6300000000001"/>
    <n v="0"/>
    <n v="1936.88"/>
  </r>
  <r>
    <x v="4"/>
    <x v="4"/>
    <s v="0311"/>
    <s v="000"/>
    <s v="0000"/>
    <s v="000"/>
    <s v="00"/>
    <n v="512.54999999999995"/>
    <n v="512.54999999999995"/>
    <n v="0"/>
    <n v="0"/>
  </r>
  <r>
    <x v="4"/>
    <x v="4"/>
    <s v="0311"/>
    <s v="000"/>
    <s v="0000"/>
    <s v="000"/>
    <s v="00"/>
    <n v="493"/>
    <n v="483.99"/>
    <n v="0"/>
    <n v="9.01"/>
  </r>
  <r>
    <x v="4"/>
    <x v="4"/>
    <s v="0311"/>
    <s v="000"/>
    <s v="0000"/>
    <s v="000"/>
    <s v="00"/>
    <n v="161.5"/>
    <n v="0"/>
    <n v="0"/>
    <n v="161.5"/>
  </r>
  <r>
    <x v="4"/>
    <x v="5"/>
    <s v="0311"/>
    <s v="000"/>
    <s v="0000"/>
    <s v="000"/>
    <s v="00"/>
    <n v="1400"/>
    <n v="1400"/>
    <n v="0"/>
    <n v="0"/>
  </r>
  <r>
    <x v="5"/>
    <x v="0"/>
    <s v="0311"/>
    <s v="000"/>
    <s v="0000"/>
    <s v="000"/>
    <s v="00"/>
    <n v="265456.28000000003"/>
    <n v="235517.82"/>
    <n v="30510.32"/>
    <n v="-571.86"/>
  </r>
  <r>
    <x v="5"/>
    <x v="1"/>
    <s v="0311"/>
    <s v="000"/>
    <s v="0000"/>
    <s v="000"/>
    <s v="00"/>
    <n v="116114"/>
    <n v="109842.47"/>
    <n v="7826.53"/>
    <n v="-1555"/>
  </r>
  <r>
    <x v="5"/>
    <x v="2"/>
    <s v="0311"/>
    <s v="000"/>
    <s v="0000"/>
    <s v="000"/>
    <s v="00"/>
    <n v="1928"/>
    <n v="1913.5"/>
    <n v="0"/>
    <n v="14.5"/>
  </r>
  <r>
    <x v="5"/>
    <x v="2"/>
    <s v="0311"/>
    <s v="000"/>
    <s v="0000"/>
    <s v="000"/>
    <s v="00"/>
    <n v="14060"/>
    <n v="12303.54"/>
    <n v="0"/>
    <n v="1756.46"/>
  </r>
  <r>
    <x v="5"/>
    <x v="2"/>
    <s v="0311"/>
    <s v="000"/>
    <s v="0000"/>
    <s v="000"/>
    <s v="00"/>
    <n v="14163.91"/>
    <n v="10498.24"/>
    <n v="3482.76"/>
    <n v="182.91"/>
  </r>
  <r>
    <x v="5"/>
    <x v="2"/>
    <s v="0311"/>
    <s v="000"/>
    <s v="0000"/>
    <s v="000"/>
    <s v="00"/>
    <n v="7498.48"/>
    <n v="7474.48"/>
    <n v="24"/>
    <n v="0"/>
  </r>
  <r>
    <x v="5"/>
    <x v="6"/>
    <s v="0311"/>
    <s v="000"/>
    <s v="0000"/>
    <s v="000"/>
    <s v="00"/>
    <n v="0"/>
    <n v="19.989999999999998"/>
    <n v="0"/>
    <n v="-19.989999999999998"/>
  </r>
  <r>
    <x v="5"/>
    <x v="6"/>
    <s v="0311"/>
    <s v="000"/>
    <s v="0000"/>
    <s v="000"/>
    <s v="00"/>
    <n v="163716"/>
    <n v="129311.87"/>
    <n v="0"/>
    <n v="34404.129999999997"/>
  </r>
  <r>
    <x v="5"/>
    <x v="6"/>
    <s v="0311"/>
    <s v="000"/>
    <s v="0000"/>
    <s v="000"/>
    <s v="00"/>
    <n v="80.7"/>
    <n v="76.45"/>
    <n v="0"/>
    <n v="4.25"/>
  </r>
  <r>
    <x v="5"/>
    <x v="3"/>
    <s v="0311"/>
    <s v="000"/>
    <s v="0000"/>
    <s v="000"/>
    <s v="00"/>
    <n v="21561.91"/>
    <n v="20695.84"/>
    <n v="0"/>
    <n v="866.07"/>
  </r>
  <r>
    <x v="5"/>
    <x v="4"/>
    <s v="0311"/>
    <s v="000"/>
    <s v="0000"/>
    <s v="000"/>
    <s v="00"/>
    <n v="1650"/>
    <n v="1514.55"/>
    <n v="0"/>
    <n v="135.44999999999999"/>
  </r>
  <r>
    <x v="6"/>
    <x v="0"/>
    <s v="0311"/>
    <s v="000"/>
    <s v="0000"/>
    <s v="000"/>
    <s v="00"/>
    <n v="67568.039999999994"/>
    <n v="61937.36"/>
    <n v="5630.68"/>
    <n v="0"/>
  </r>
  <r>
    <x v="6"/>
    <x v="1"/>
    <s v="0311"/>
    <s v="000"/>
    <s v="0000"/>
    <s v="000"/>
    <s v="00"/>
    <n v="22172"/>
    <n v="21403.200000000001"/>
    <n v="1165.1400000000001"/>
    <n v="-396.34"/>
  </r>
  <r>
    <x v="6"/>
    <x v="2"/>
    <s v="0311"/>
    <s v="000"/>
    <s v="0000"/>
    <s v="000"/>
    <s v="00"/>
    <n v="3938.32"/>
    <n v="3902.32"/>
    <n v="0"/>
    <n v="36"/>
  </r>
  <r>
    <x v="6"/>
    <x v="2"/>
    <s v="0311"/>
    <s v="000"/>
    <s v="0000"/>
    <s v="000"/>
    <s v="00"/>
    <n v="501.69"/>
    <n v="501.69"/>
    <n v="0"/>
    <n v="0"/>
  </r>
  <r>
    <x v="6"/>
    <x v="3"/>
    <s v="0311"/>
    <s v="000"/>
    <s v="0000"/>
    <s v="000"/>
    <s v="00"/>
    <n v="3941.75"/>
    <n v="3320.88"/>
    <n v="0"/>
    <n v="620.87"/>
  </r>
  <r>
    <x v="6"/>
    <x v="4"/>
    <s v="0311"/>
    <s v="000"/>
    <s v="0000"/>
    <s v="000"/>
    <s v="00"/>
    <n v="764.24"/>
    <n v="764.24"/>
    <n v="0"/>
    <n v="0"/>
  </r>
  <r>
    <x v="0"/>
    <x v="2"/>
    <s v="0311"/>
    <s v="102"/>
    <s v="0000"/>
    <s v="000"/>
    <s v="00"/>
    <n v="58.33"/>
    <n v="0"/>
    <n v="0"/>
    <n v="58.33"/>
  </r>
  <r>
    <x v="0"/>
    <x v="2"/>
    <s v="0311"/>
    <s v="102"/>
    <s v="0000"/>
    <s v="000"/>
    <s v="00"/>
    <n v="702.75"/>
    <n v="0"/>
    <n v="0"/>
    <n v="702.75"/>
  </r>
  <r>
    <x v="0"/>
    <x v="3"/>
    <s v="0311"/>
    <s v="102"/>
    <s v="0000"/>
    <s v="000"/>
    <s v="00"/>
    <n v="2007.33"/>
    <n v="329.67"/>
    <n v="0"/>
    <n v="1677.66"/>
  </r>
  <r>
    <x v="0"/>
    <x v="5"/>
    <s v="0311"/>
    <s v="102"/>
    <s v="0000"/>
    <s v="000"/>
    <s v="00"/>
    <n v="571.36"/>
    <n v="571.36"/>
    <n v="0"/>
    <n v="0"/>
  </r>
  <r>
    <x v="9"/>
    <x v="2"/>
    <s v="0311"/>
    <s v="102"/>
    <s v="0000"/>
    <s v="000"/>
    <s v="00"/>
    <n v="2311.46"/>
    <n v="736.88"/>
    <n v="0"/>
    <n v="1574.58"/>
  </r>
  <r>
    <x v="0"/>
    <x v="3"/>
    <s v="0311"/>
    <s v="107"/>
    <s v="0000"/>
    <s v="000"/>
    <s v="00"/>
    <n v="1807.16"/>
    <n v="0"/>
    <n v="0"/>
    <n v="1807.16"/>
  </r>
  <r>
    <x v="1"/>
    <x v="0"/>
    <s v="0311"/>
    <s v="107"/>
    <s v="0000"/>
    <s v="000"/>
    <s v="00"/>
    <n v="23047.48"/>
    <n v="19297.88"/>
    <n v="3849.6"/>
    <n v="-100"/>
  </r>
  <r>
    <x v="1"/>
    <x v="1"/>
    <s v="0311"/>
    <s v="107"/>
    <s v="0000"/>
    <s v="000"/>
    <s v="00"/>
    <n v="10600"/>
    <n v="9794.23"/>
    <n v="799"/>
    <n v="6.77"/>
  </r>
  <r>
    <x v="1"/>
    <x v="5"/>
    <s v="0311"/>
    <s v="107"/>
    <s v="0000"/>
    <s v="000"/>
    <s v="00"/>
    <n v="571.36"/>
    <n v="571.36"/>
    <n v="0"/>
    <n v="0"/>
  </r>
  <r>
    <x v="15"/>
    <x v="5"/>
    <s v="0311"/>
    <s v="110"/>
    <s v="0000"/>
    <s v="000"/>
    <s v="00"/>
    <n v="2000"/>
    <n v="0"/>
    <n v="0"/>
    <n v="2000"/>
  </r>
  <r>
    <x v="2"/>
    <x v="0"/>
    <s v="0311"/>
    <s v="111"/>
    <s v="0000"/>
    <s v="000"/>
    <s v="00"/>
    <n v="4780"/>
    <n v="1779.75"/>
    <n v="0"/>
    <n v="3000.25"/>
  </r>
  <r>
    <x v="2"/>
    <x v="1"/>
    <s v="0311"/>
    <s v="111"/>
    <s v="0000"/>
    <s v="000"/>
    <s v="00"/>
    <n v="1052"/>
    <n v="520.01"/>
    <n v="0"/>
    <n v="531.99"/>
  </r>
  <r>
    <x v="0"/>
    <x v="0"/>
    <s v="0311"/>
    <s v="199"/>
    <s v="0000"/>
    <s v="000"/>
    <s v="00"/>
    <n v="4737.07"/>
    <n v="0"/>
    <n v="0"/>
    <n v="4737.07"/>
  </r>
  <r>
    <x v="0"/>
    <x v="2"/>
    <s v="0311"/>
    <s v="199"/>
    <s v="0000"/>
    <s v="000"/>
    <s v="00"/>
    <n v="1597"/>
    <n v="1086.06"/>
    <n v="0"/>
    <n v="510.94"/>
  </r>
  <r>
    <x v="0"/>
    <x v="3"/>
    <s v="0311"/>
    <s v="199"/>
    <s v="0000"/>
    <s v="000"/>
    <s v="00"/>
    <n v="16586.02"/>
    <n v="2196.85"/>
    <n v="0"/>
    <n v="14389.17"/>
  </r>
  <r>
    <x v="0"/>
    <x v="4"/>
    <s v="0311"/>
    <s v="199"/>
    <s v="0000"/>
    <s v="000"/>
    <s v="00"/>
    <n v="3352.6"/>
    <n v="0"/>
    <n v="0"/>
    <n v="3352.6"/>
  </r>
  <r>
    <x v="0"/>
    <x v="4"/>
    <s v="0311"/>
    <s v="199"/>
    <s v="0000"/>
    <s v="000"/>
    <s v="00"/>
    <n v="9780.2999999999993"/>
    <n v="8333.35"/>
    <n v="0"/>
    <n v="1446.95"/>
  </r>
  <r>
    <x v="0"/>
    <x v="4"/>
    <s v="0311"/>
    <s v="199"/>
    <s v="0000"/>
    <s v="000"/>
    <s v="00"/>
    <n v="37457.21"/>
    <n v="17948"/>
    <n v="0"/>
    <n v="19509.21"/>
  </r>
  <r>
    <x v="0"/>
    <x v="5"/>
    <s v="0311"/>
    <s v="199"/>
    <s v="0000"/>
    <s v="000"/>
    <s v="00"/>
    <n v="30"/>
    <n v="454"/>
    <n v="0"/>
    <n v="-424"/>
  </r>
  <r>
    <x v="0"/>
    <x v="5"/>
    <s v="0311"/>
    <s v="199"/>
    <s v="0000"/>
    <s v="000"/>
    <s v="00"/>
    <n v="3356.96"/>
    <n v="2856.84"/>
    <n v="0"/>
    <n v="500.12"/>
  </r>
  <r>
    <x v="1"/>
    <x v="0"/>
    <s v="0311"/>
    <s v="199"/>
    <s v="0000"/>
    <s v="000"/>
    <s v="00"/>
    <n v="312.77999999999997"/>
    <n v="312.77999999999997"/>
    <n v="0"/>
    <n v="0"/>
  </r>
  <r>
    <x v="1"/>
    <x v="1"/>
    <s v="0311"/>
    <s v="199"/>
    <s v="0000"/>
    <s v="000"/>
    <s v="00"/>
    <n v="80.28"/>
    <n v="72.760000000000005"/>
    <n v="0"/>
    <n v="7.52"/>
  </r>
  <r>
    <x v="16"/>
    <x v="2"/>
    <s v="0311"/>
    <s v="199"/>
    <s v="0000"/>
    <s v="000"/>
    <s v="00"/>
    <n v="294.58"/>
    <n v="0"/>
    <n v="0"/>
    <n v="294.58"/>
  </r>
  <r>
    <x v="16"/>
    <x v="3"/>
    <s v="0311"/>
    <s v="199"/>
    <s v="0000"/>
    <s v="000"/>
    <s v="00"/>
    <n v="109.1"/>
    <n v="0"/>
    <n v="0"/>
    <n v="109.1"/>
  </r>
  <r>
    <x v="9"/>
    <x v="2"/>
    <s v="0311"/>
    <s v="199"/>
    <s v="0000"/>
    <s v="000"/>
    <s v="00"/>
    <n v="933.97"/>
    <n v="933.97"/>
    <n v="0"/>
    <n v="0"/>
  </r>
  <r>
    <x v="4"/>
    <x v="2"/>
    <s v="0311"/>
    <s v="199"/>
    <s v="0000"/>
    <s v="000"/>
    <s v="00"/>
    <n v="101.46"/>
    <n v="0"/>
    <n v="0"/>
    <n v="101.46"/>
  </r>
  <r>
    <x v="4"/>
    <x v="3"/>
    <s v="0311"/>
    <s v="199"/>
    <s v="0000"/>
    <s v="000"/>
    <s v="00"/>
    <n v="196.67"/>
    <n v="159.97"/>
    <n v="0"/>
    <n v="36.700000000000003"/>
  </r>
  <r>
    <x v="14"/>
    <x v="5"/>
    <s v="0311"/>
    <s v="199"/>
    <s v="0000"/>
    <s v="000"/>
    <s v="00"/>
    <n v="326.25"/>
    <n v="288.75"/>
    <n v="0"/>
    <n v="37.5"/>
  </r>
  <r>
    <x v="5"/>
    <x v="0"/>
    <s v="0311"/>
    <s v="199"/>
    <s v="0000"/>
    <s v="000"/>
    <s v="00"/>
    <n v="635.01"/>
    <n v="0"/>
    <n v="0"/>
    <n v="635.01"/>
  </r>
  <r>
    <x v="5"/>
    <x v="1"/>
    <s v="0311"/>
    <s v="199"/>
    <s v="0000"/>
    <s v="000"/>
    <s v="00"/>
    <n v="192.81"/>
    <n v="0"/>
    <n v="0"/>
    <n v="192.81"/>
  </r>
  <r>
    <x v="5"/>
    <x v="2"/>
    <s v="0311"/>
    <s v="199"/>
    <s v="0000"/>
    <s v="000"/>
    <s v="00"/>
    <n v="588"/>
    <n v="588"/>
    <n v="0"/>
    <n v="0"/>
  </r>
  <r>
    <x v="5"/>
    <x v="3"/>
    <s v="0311"/>
    <s v="199"/>
    <s v="0000"/>
    <s v="000"/>
    <s v="00"/>
    <n v="916.19"/>
    <n v="0"/>
    <n v="0"/>
    <n v="916.19"/>
  </r>
  <r>
    <x v="5"/>
    <x v="4"/>
    <s v="0311"/>
    <s v="199"/>
    <s v="0000"/>
    <s v="000"/>
    <s v="00"/>
    <n v="1594.1"/>
    <n v="1594.1"/>
    <n v="0"/>
    <n v="0"/>
  </r>
  <r>
    <x v="5"/>
    <x v="4"/>
    <s v="0311"/>
    <s v="199"/>
    <s v="0000"/>
    <s v="000"/>
    <s v="00"/>
    <n v="2170"/>
    <n v="0"/>
    <n v="2170"/>
    <n v="0"/>
  </r>
  <r>
    <x v="5"/>
    <x v="5"/>
    <s v="0311"/>
    <s v="199"/>
    <s v="0000"/>
    <s v="000"/>
    <s v="00"/>
    <n v="1405.5"/>
    <n v="1405.5"/>
    <n v="0"/>
    <n v="0"/>
  </r>
  <r>
    <x v="6"/>
    <x v="2"/>
    <s v="0311"/>
    <s v="199"/>
    <s v="0000"/>
    <s v="000"/>
    <s v="00"/>
    <n v="288"/>
    <n v="0"/>
    <n v="0"/>
    <n v="288"/>
  </r>
  <r>
    <x v="0"/>
    <x v="0"/>
    <s v="0311"/>
    <s v="501"/>
    <s v="0000"/>
    <s v="000"/>
    <s v="00"/>
    <n v="4275"/>
    <n v="26300"/>
    <n v="0"/>
    <n v="-22025"/>
  </r>
  <r>
    <x v="0"/>
    <x v="1"/>
    <s v="0311"/>
    <s v="501"/>
    <s v="0000"/>
    <s v="000"/>
    <s v="00"/>
    <n v="927.05"/>
    <n v="5899.45"/>
    <n v="0"/>
    <n v="-4972.3999999999996"/>
  </r>
  <r>
    <x v="0"/>
    <x v="2"/>
    <s v="0311"/>
    <s v="501"/>
    <s v="0000"/>
    <s v="000"/>
    <s v="00"/>
    <n v="3000"/>
    <n v="3000"/>
    <n v="0"/>
    <n v="0"/>
  </r>
  <r>
    <x v="7"/>
    <x v="0"/>
    <s v="0311"/>
    <s v="507"/>
    <s v="0000"/>
    <s v="000"/>
    <s v="00"/>
    <n v="6192.42"/>
    <n v="6192.42"/>
    <n v="0"/>
    <n v="0"/>
  </r>
  <r>
    <x v="7"/>
    <x v="1"/>
    <s v="0311"/>
    <s v="507"/>
    <s v="0000"/>
    <s v="000"/>
    <s v="00"/>
    <n v="1451.02"/>
    <n v="1437.65"/>
    <n v="0"/>
    <n v="13.37"/>
  </r>
  <r>
    <x v="2"/>
    <x v="0"/>
    <s v="0311"/>
    <s v="523"/>
    <s v="0000"/>
    <s v="000"/>
    <s v="00"/>
    <n v="45569"/>
    <n v="38390.839999999997"/>
    <n v="7178.16"/>
    <n v="0"/>
  </r>
  <r>
    <x v="2"/>
    <x v="1"/>
    <s v="0311"/>
    <s v="523"/>
    <s v="0000"/>
    <s v="000"/>
    <s v="00"/>
    <n v="17327.61"/>
    <n v="15866.98"/>
    <n v="1489.92"/>
    <n v="-29.29"/>
  </r>
  <r>
    <x v="16"/>
    <x v="0"/>
    <s v="0311"/>
    <s v="605"/>
    <s v="0000"/>
    <s v="000"/>
    <s v="00"/>
    <n v="20.97"/>
    <n v="0"/>
    <n v="0"/>
    <n v="20.97"/>
  </r>
  <r>
    <x v="16"/>
    <x v="1"/>
    <s v="0311"/>
    <s v="605"/>
    <s v="0000"/>
    <s v="000"/>
    <s v="00"/>
    <n v="635.73"/>
    <n v="0"/>
    <n v="0"/>
    <n v="635.73"/>
  </r>
  <r>
    <x v="16"/>
    <x v="3"/>
    <s v="0311"/>
    <s v="605"/>
    <s v="0000"/>
    <s v="000"/>
    <s v="00"/>
    <n v="73.849999999999994"/>
    <n v="0"/>
    <n v="0"/>
    <n v="73.849999999999994"/>
  </r>
  <r>
    <x v="9"/>
    <x v="0"/>
    <s v="0311"/>
    <s v="804"/>
    <s v="0000"/>
    <s v="000"/>
    <s v="00"/>
    <n v="55667.31"/>
    <n v="46850.31"/>
    <n v="8817"/>
    <n v="0"/>
  </r>
  <r>
    <x v="9"/>
    <x v="1"/>
    <s v="0311"/>
    <s v="804"/>
    <s v="0000"/>
    <s v="000"/>
    <s v="00"/>
    <n v="24017.14"/>
    <n v="22180.799999999999"/>
    <n v="1830"/>
    <n v="6.34"/>
  </r>
  <r>
    <x v="0"/>
    <x v="0"/>
    <s v="0321"/>
    <s v="000"/>
    <s v="0000"/>
    <s v="000"/>
    <s v="00"/>
    <n v="2471552"/>
    <n v="2077639.93"/>
    <n v="390120.76"/>
    <n v="3791.31"/>
  </r>
  <r>
    <x v="0"/>
    <x v="0"/>
    <s v="0321"/>
    <s v="000"/>
    <s v="0000"/>
    <s v="000"/>
    <s v="00"/>
    <n v="33721.800000000003"/>
    <n v="32517.45"/>
    <n v="1204.3499999999999"/>
    <n v="0"/>
  </r>
  <r>
    <x v="0"/>
    <x v="1"/>
    <s v="0321"/>
    <s v="000"/>
    <s v="0000"/>
    <s v="000"/>
    <s v="00"/>
    <n v="1005475"/>
    <n v="946198.49"/>
    <n v="82236.59"/>
    <n v="-22960.080000000002"/>
  </r>
  <r>
    <x v="0"/>
    <x v="2"/>
    <s v="0321"/>
    <s v="000"/>
    <s v="0000"/>
    <s v="000"/>
    <s v="00"/>
    <n v="700"/>
    <n v="678"/>
    <n v="0"/>
    <n v="22"/>
  </r>
  <r>
    <x v="0"/>
    <x v="2"/>
    <s v="0321"/>
    <s v="000"/>
    <s v="0000"/>
    <s v="000"/>
    <s v="00"/>
    <n v="12188.61"/>
    <n v="9698.9599999999991"/>
    <n v="2143.3200000000002"/>
    <n v="346.33"/>
  </r>
  <r>
    <x v="0"/>
    <x v="2"/>
    <s v="0321"/>
    <s v="000"/>
    <s v="0000"/>
    <s v="000"/>
    <s v="00"/>
    <n v="100"/>
    <n v="68.25"/>
    <n v="0"/>
    <n v="31.75"/>
  </r>
  <r>
    <x v="0"/>
    <x v="3"/>
    <s v="0321"/>
    <s v="000"/>
    <s v="0000"/>
    <s v="000"/>
    <s v="00"/>
    <n v="33622.6"/>
    <n v="23738.47"/>
    <n v="0"/>
    <n v="9884.1299999999992"/>
  </r>
  <r>
    <x v="0"/>
    <x v="3"/>
    <s v="0321"/>
    <s v="000"/>
    <s v="0000"/>
    <s v="000"/>
    <s v="00"/>
    <n v="1000"/>
    <n v="344.57"/>
    <n v="0"/>
    <n v="655.43"/>
  </r>
  <r>
    <x v="0"/>
    <x v="3"/>
    <s v="0321"/>
    <s v="000"/>
    <s v="0000"/>
    <s v="000"/>
    <s v="00"/>
    <n v="131399.46"/>
    <n v="130738.06"/>
    <n v="661.4"/>
    <n v="0"/>
  </r>
  <r>
    <x v="0"/>
    <x v="4"/>
    <s v="0321"/>
    <s v="000"/>
    <s v="0000"/>
    <s v="000"/>
    <s v="00"/>
    <n v="1000"/>
    <n v="482.17"/>
    <n v="0"/>
    <n v="517.83000000000004"/>
  </r>
  <r>
    <x v="0"/>
    <x v="4"/>
    <s v="0321"/>
    <s v="000"/>
    <s v="0000"/>
    <s v="000"/>
    <s v="00"/>
    <n v="50"/>
    <n v="46"/>
    <n v="0"/>
    <n v="4"/>
  </r>
  <r>
    <x v="0"/>
    <x v="5"/>
    <s v="0321"/>
    <s v="000"/>
    <s v="0000"/>
    <s v="000"/>
    <s v="00"/>
    <n v="861.4"/>
    <n v="460.4"/>
    <n v="0"/>
    <n v="401"/>
  </r>
  <r>
    <x v="0"/>
    <x v="5"/>
    <s v="0321"/>
    <s v="000"/>
    <s v="0000"/>
    <s v="000"/>
    <s v="00"/>
    <n v="58598"/>
    <n v="62940.5"/>
    <n v="0"/>
    <n v="-4342.5"/>
  </r>
  <r>
    <x v="1"/>
    <x v="0"/>
    <s v="0321"/>
    <s v="000"/>
    <s v="0000"/>
    <s v="000"/>
    <s v="00"/>
    <n v="401136"/>
    <n v="335449.36"/>
    <n v="67100.44"/>
    <n v="-1413.8"/>
  </r>
  <r>
    <x v="1"/>
    <x v="0"/>
    <s v="0321"/>
    <s v="000"/>
    <s v="0000"/>
    <s v="000"/>
    <s v="00"/>
    <n v="115604"/>
    <n v="110579.45"/>
    <n v="4098.24"/>
    <n v="926.31"/>
  </r>
  <r>
    <x v="1"/>
    <x v="1"/>
    <s v="0321"/>
    <s v="000"/>
    <s v="0000"/>
    <s v="000"/>
    <s v="00"/>
    <n v="221717"/>
    <n v="208577.88"/>
    <n v="14780.73"/>
    <n v="-1641.61"/>
  </r>
  <r>
    <x v="1"/>
    <x v="5"/>
    <s v="0321"/>
    <s v="000"/>
    <s v="0000"/>
    <s v="000"/>
    <s v="00"/>
    <n v="8470.84"/>
    <n v="14221.37"/>
    <n v="0"/>
    <n v="-5750.53"/>
  </r>
  <r>
    <x v="2"/>
    <x v="0"/>
    <s v="0321"/>
    <s v="000"/>
    <s v="0000"/>
    <s v="000"/>
    <s v="00"/>
    <n v="178795"/>
    <n v="149785.26999999999"/>
    <n v="28256.84"/>
    <n v="752.89"/>
  </r>
  <r>
    <x v="2"/>
    <x v="0"/>
    <s v="0321"/>
    <s v="000"/>
    <s v="0000"/>
    <s v="000"/>
    <s v="00"/>
    <n v="47247.519999999997"/>
    <n v="41832.639999999999"/>
    <n v="5414.88"/>
    <n v="0"/>
  </r>
  <r>
    <x v="2"/>
    <x v="1"/>
    <s v="0321"/>
    <s v="000"/>
    <s v="0000"/>
    <s v="000"/>
    <s v="00"/>
    <n v="85496"/>
    <n v="79195.39"/>
    <n v="6987.44"/>
    <n v="-686.83"/>
  </r>
  <r>
    <x v="2"/>
    <x v="3"/>
    <s v="0321"/>
    <s v="000"/>
    <s v="0000"/>
    <s v="000"/>
    <s v="00"/>
    <n v="1753"/>
    <n v="1650.99"/>
    <n v="0"/>
    <n v="102.01"/>
  </r>
  <r>
    <x v="3"/>
    <x v="0"/>
    <s v="0321"/>
    <s v="000"/>
    <s v="0000"/>
    <s v="000"/>
    <s v="00"/>
    <n v="52656"/>
    <n v="43815.839999999997"/>
    <n v="8763.16"/>
    <n v="77"/>
  </r>
  <r>
    <x v="3"/>
    <x v="0"/>
    <s v="0321"/>
    <s v="000"/>
    <s v="0000"/>
    <s v="000"/>
    <s v="00"/>
    <n v="39034"/>
    <n v="38442.589999999997"/>
    <n v="840.52"/>
    <n v="-249.11"/>
  </r>
  <r>
    <x v="3"/>
    <x v="1"/>
    <s v="0321"/>
    <s v="000"/>
    <s v="0000"/>
    <s v="000"/>
    <s v="00"/>
    <n v="38750"/>
    <n v="38422.550000000003"/>
    <n v="1994.04"/>
    <n v="-1666.59"/>
  </r>
  <r>
    <x v="3"/>
    <x v="2"/>
    <s v="0321"/>
    <s v="000"/>
    <s v="0000"/>
    <s v="000"/>
    <s v="00"/>
    <n v="212.54"/>
    <n v="212.54"/>
    <n v="0"/>
    <n v="0"/>
  </r>
  <r>
    <x v="3"/>
    <x v="3"/>
    <s v="0321"/>
    <s v="000"/>
    <s v="0000"/>
    <s v="000"/>
    <s v="00"/>
    <n v="1447.5"/>
    <n v="1288.1600000000001"/>
    <n v="0"/>
    <n v="159.34"/>
  </r>
  <r>
    <x v="3"/>
    <x v="4"/>
    <s v="0321"/>
    <s v="000"/>
    <s v="0000"/>
    <s v="000"/>
    <s v="00"/>
    <n v="4924.96"/>
    <n v="4855.46"/>
    <n v="0"/>
    <n v="69.5"/>
  </r>
  <r>
    <x v="3"/>
    <x v="5"/>
    <s v="0321"/>
    <s v="000"/>
    <s v="0000"/>
    <s v="000"/>
    <s v="00"/>
    <n v="75"/>
    <n v="75"/>
    <n v="0"/>
    <n v="0"/>
  </r>
  <r>
    <x v="4"/>
    <x v="0"/>
    <s v="0321"/>
    <s v="000"/>
    <s v="0000"/>
    <s v="000"/>
    <s v="00"/>
    <n v="326883"/>
    <n v="295544.84999999998"/>
    <n v="30050.97"/>
    <n v="1287.18"/>
  </r>
  <r>
    <x v="4"/>
    <x v="0"/>
    <s v="0321"/>
    <s v="000"/>
    <s v="0000"/>
    <s v="000"/>
    <s v="00"/>
    <n v="65433.29"/>
    <n v="59783.09"/>
    <n v="5650.49"/>
    <n v="-0.28999999999999998"/>
  </r>
  <r>
    <x v="4"/>
    <x v="1"/>
    <s v="0321"/>
    <s v="000"/>
    <s v="0000"/>
    <s v="000"/>
    <s v="00"/>
    <n v="142759"/>
    <n v="137215.79999999999"/>
    <n v="7411.08"/>
    <n v="-1867.88"/>
  </r>
  <r>
    <x v="4"/>
    <x v="2"/>
    <s v="0321"/>
    <s v="000"/>
    <s v="0000"/>
    <s v="000"/>
    <s v="00"/>
    <n v="3803"/>
    <n v="2445.11"/>
    <n v="0"/>
    <n v="1357.89"/>
  </r>
  <r>
    <x v="4"/>
    <x v="2"/>
    <s v="0321"/>
    <s v="000"/>
    <s v="0000"/>
    <s v="000"/>
    <s v="00"/>
    <n v="1402"/>
    <n v="0"/>
    <n v="0"/>
    <n v="1402"/>
  </r>
  <r>
    <x v="4"/>
    <x v="2"/>
    <s v="0321"/>
    <s v="000"/>
    <s v="0000"/>
    <s v="000"/>
    <s v="00"/>
    <n v="9823.57"/>
    <n v="6688.84"/>
    <n v="3134.73"/>
    <n v="0"/>
  </r>
  <r>
    <x v="4"/>
    <x v="2"/>
    <s v="0321"/>
    <s v="000"/>
    <s v="0000"/>
    <s v="000"/>
    <s v="00"/>
    <n v="0.15"/>
    <n v="0"/>
    <n v="0"/>
    <n v="0.15"/>
  </r>
  <r>
    <x v="4"/>
    <x v="2"/>
    <s v="0321"/>
    <s v="000"/>
    <s v="0000"/>
    <s v="000"/>
    <s v="00"/>
    <n v="2903"/>
    <n v="654.22"/>
    <n v="0"/>
    <n v="2248.7800000000002"/>
  </r>
  <r>
    <x v="4"/>
    <x v="2"/>
    <s v="0321"/>
    <s v="000"/>
    <s v="0000"/>
    <s v="000"/>
    <s v="00"/>
    <n v="525"/>
    <n v="210.42"/>
    <n v="0"/>
    <n v="314.58"/>
  </r>
  <r>
    <x v="4"/>
    <x v="3"/>
    <s v="0321"/>
    <s v="000"/>
    <s v="0000"/>
    <s v="000"/>
    <s v="00"/>
    <n v="5118.0200000000004"/>
    <n v="666.66"/>
    <n v="0"/>
    <n v="4451.3599999999997"/>
  </r>
  <r>
    <x v="4"/>
    <x v="4"/>
    <s v="0321"/>
    <s v="000"/>
    <s v="0000"/>
    <s v="000"/>
    <s v="00"/>
    <n v="116.98"/>
    <n v="116.98"/>
    <n v="0"/>
    <n v="0"/>
  </r>
  <r>
    <x v="4"/>
    <x v="5"/>
    <s v="0321"/>
    <s v="000"/>
    <s v="0000"/>
    <s v="000"/>
    <s v="00"/>
    <n v="1825"/>
    <n v="1824"/>
    <n v="0"/>
    <n v="1"/>
  </r>
  <r>
    <x v="5"/>
    <x v="0"/>
    <s v="0321"/>
    <s v="000"/>
    <s v="0000"/>
    <s v="000"/>
    <s v="00"/>
    <n v="271698.36"/>
    <n v="247263.04"/>
    <n v="32480"/>
    <n v="-8044.68"/>
  </r>
  <r>
    <x v="5"/>
    <x v="1"/>
    <s v="0321"/>
    <s v="000"/>
    <s v="0000"/>
    <s v="000"/>
    <s v="00"/>
    <n v="122114"/>
    <n v="116922.8"/>
    <n v="8213.25"/>
    <n v="-3022.05"/>
  </r>
  <r>
    <x v="5"/>
    <x v="2"/>
    <s v="0321"/>
    <s v="000"/>
    <s v="0000"/>
    <s v="000"/>
    <s v="00"/>
    <n v="6224"/>
    <n v="6044.72"/>
    <n v="179.28"/>
    <n v="0"/>
  </r>
  <r>
    <x v="5"/>
    <x v="2"/>
    <s v="0321"/>
    <s v="000"/>
    <s v="0000"/>
    <s v="000"/>
    <s v="00"/>
    <n v="33047.26"/>
    <n v="33047.26"/>
    <n v="0"/>
    <n v="0"/>
  </r>
  <r>
    <x v="5"/>
    <x v="2"/>
    <s v="0321"/>
    <s v="000"/>
    <s v="0000"/>
    <s v="000"/>
    <s v="00"/>
    <n v="11137.77"/>
    <n v="9360.7099999999991"/>
    <n v="1777.06"/>
    <n v="0"/>
  </r>
  <r>
    <x v="5"/>
    <x v="2"/>
    <s v="0321"/>
    <s v="000"/>
    <s v="0000"/>
    <s v="000"/>
    <s v="00"/>
    <n v="4308.01"/>
    <n v="3883.01"/>
    <n v="24"/>
    <n v="401"/>
  </r>
  <r>
    <x v="5"/>
    <x v="6"/>
    <s v="0321"/>
    <s v="000"/>
    <s v="0000"/>
    <s v="000"/>
    <s v="00"/>
    <n v="163751"/>
    <n v="139979.13"/>
    <n v="0"/>
    <n v="23771.87"/>
  </r>
  <r>
    <x v="5"/>
    <x v="6"/>
    <s v="0321"/>
    <s v="000"/>
    <s v="0000"/>
    <s v="000"/>
    <s v="00"/>
    <n v="100"/>
    <n v="50.5"/>
    <n v="0"/>
    <n v="49.5"/>
  </r>
  <r>
    <x v="5"/>
    <x v="3"/>
    <s v="0321"/>
    <s v="000"/>
    <s v="0000"/>
    <s v="000"/>
    <s v="00"/>
    <n v="28142.74"/>
    <n v="29074.19"/>
    <n v="60.19"/>
    <n v="-991.64"/>
  </r>
  <r>
    <x v="5"/>
    <x v="4"/>
    <s v="0321"/>
    <s v="000"/>
    <s v="0000"/>
    <s v="000"/>
    <s v="00"/>
    <n v="2500"/>
    <n v="1779.68"/>
    <n v="0"/>
    <n v="720.32"/>
  </r>
  <r>
    <x v="6"/>
    <x v="0"/>
    <s v="0321"/>
    <s v="000"/>
    <s v="0000"/>
    <s v="000"/>
    <s v="00"/>
    <n v="61540"/>
    <n v="55760.84"/>
    <n v="5069.16"/>
    <n v="710"/>
  </r>
  <r>
    <x v="6"/>
    <x v="1"/>
    <s v="0321"/>
    <s v="000"/>
    <s v="0000"/>
    <s v="000"/>
    <s v="00"/>
    <n v="22172"/>
    <n v="21230.09"/>
    <n v="1053.08"/>
    <n v="-111.17"/>
  </r>
  <r>
    <x v="6"/>
    <x v="2"/>
    <s v="0321"/>
    <s v="000"/>
    <s v="0000"/>
    <s v="000"/>
    <s v="00"/>
    <n v="1316.69"/>
    <n v="504.39"/>
    <n v="0"/>
    <n v="812.3"/>
  </r>
  <r>
    <x v="6"/>
    <x v="2"/>
    <s v="0321"/>
    <s v="000"/>
    <s v="0000"/>
    <s v="000"/>
    <s v="00"/>
    <n v="1339.48"/>
    <n v="1339.48"/>
    <n v="0"/>
    <n v="0"/>
  </r>
  <r>
    <x v="6"/>
    <x v="3"/>
    <s v="0321"/>
    <s v="000"/>
    <s v="0000"/>
    <s v="000"/>
    <s v="00"/>
    <n v="7439.83"/>
    <n v="0"/>
    <n v="0"/>
    <n v="7439.83"/>
  </r>
  <r>
    <x v="0"/>
    <x v="3"/>
    <s v="0321"/>
    <s v="107"/>
    <s v="0000"/>
    <s v="000"/>
    <s v="00"/>
    <n v="302"/>
    <n v="0"/>
    <n v="0"/>
    <n v="302"/>
  </r>
  <r>
    <x v="4"/>
    <x v="0"/>
    <s v="0321"/>
    <s v="107"/>
    <s v="0000"/>
    <s v="000"/>
    <s v="00"/>
    <n v="30000"/>
    <n v="22836.03"/>
    <n v="845.77"/>
    <n v="6318.2"/>
  </r>
  <r>
    <x v="4"/>
    <x v="1"/>
    <s v="0321"/>
    <s v="107"/>
    <s v="0000"/>
    <s v="000"/>
    <s v="00"/>
    <n v="20000"/>
    <n v="18686.400000000001"/>
    <n v="176.17"/>
    <n v="1137.43"/>
  </r>
  <r>
    <x v="15"/>
    <x v="2"/>
    <s v="0321"/>
    <s v="110"/>
    <s v="0000"/>
    <s v="000"/>
    <s v="00"/>
    <n v="400"/>
    <n v="0"/>
    <n v="0"/>
    <n v="400"/>
  </r>
  <r>
    <x v="15"/>
    <x v="5"/>
    <s v="0321"/>
    <s v="110"/>
    <s v="0000"/>
    <s v="000"/>
    <s v="00"/>
    <n v="1600"/>
    <n v="1484.96"/>
    <n v="0"/>
    <n v="115.04"/>
  </r>
  <r>
    <x v="2"/>
    <x v="0"/>
    <s v="0321"/>
    <s v="111"/>
    <s v="0000"/>
    <s v="000"/>
    <s v="00"/>
    <n v="4780"/>
    <n v="3612.15"/>
    <n v="0"/>
    <n v="1167.8499999999999"/>
  </r>
  <r>
    <x v="2"/>
    <x v="1"/>
    <s v="0321"/>
    <s v="111"/>
    <s v="0000"/>
    <s v="000"/>
    <s v="00"/>
    <n v="1052"/>
    <n v="832.55"/>
    <n v="0"/>
    <n v="219.45"/>
  </r>
  <r>
    <x v="0"/>
    <x v="0"/>
    <s v="0321"/>
    <s v="199"/>
    <s v="0000"/>
    <s v="000"/>
    <s v="00"/>
    <n v="10000"/>
    <n v="6772.26"/>
    <n v="0"/>
    <n v="3227.74"/>
  </r>
  <r>
    <x v="0"/>
    <x v="1"/>
    <s v="0321"/>
    <s v="199"/>
    <s v="0000"/>
    <s v="000"/>
    <s v="00"/>
    <n v="2000"/>
    <n v="1076.5"/>
    <n v="0"/>
    <n v="923.5"/>
  </r>
  <r>
    <x v="0"/>
    <x v="2"/>
    <s v="0321"/>
    <s v="199"/>
    <s v="0000"/>
    <s v="000"/>
    <s v="00"/>
    <n v="1541.25"/>
    <n v="426"/>
    <n v="0"/>
    <n v="1115.25"/>
  </r>
  <r>
    <x v="0"/>
    <x v="2"/>
    <s v="0321"/>
    <s v="199"/>
    <s v="0000"/>
    <s v="000"/>
    <s v="00"/>
    <n v="4000"/>
    <n v="443.75"/>
    <n v="0"/>
    <n v="3556.25"/>
  </r>
  <r>
    <x v="0"/>
    <x v="2"/>
    <s v="0321"/>
    <s v="199"/>
    <s v="0000"/>
    <s v="000"/>
    <s v="00"/>
    <n v="200.5"/>
    <n v="0"/>
    <n v="0"/>
    <n v="200.5"/>
  </r>
  <r>
    <x v="0"/>
    <x v="2"/>
    <s v="0321"/>
    <s v="199"/>
    <s v="0000"/>
    <s v="000"/>
    <s v="00"/>
    <n v="42.83"/>
    <n v="0"/>
    <n v="0"/>
    <n v="42.83"/>
  </r>
  <r>
    <x v="0"/>
    <x v="3"/>
    <s v="0321"/>
    <s v="199"/>
    <s v="0000"/>
    <s v="000"/>
    <s v="00"/>
    <n v="5737.82"/>
    <n v="370.87"/>
    <n v="0"/>
    <n v="5366.95"/>
  </r>
  <r>
    <x v="0"/>
    <x v="4"/>
    <s v="0321"/>
    <s v="199"/>
    <s v="0000"/>
    <s v="000"/>
    <s v="00"/>
    <n v="37.24"/>
    <n v="0"/>
    <n v="0"/>
    <n v="37.24"/>
  </r>
  <r>
    <x v="0"/>
    <x v="4"/>
    <s v="0321"/>
    <s v="199"/>
    <s v="0000"/>
    <s v="000"/>
    <s v="00"/>
    <n v="3725"/>
    <n v="0"/>
    <n v="0"/>
    <n v="3725"/>
  </r>
  <r>
    <x v="0"/>
    <x v="5"/>
    <s v="0321"/>
    <s v="199"/>
    <s v="0000"/>
    <s v="000"/>
    <s v="00"/>
    <n v="12751.2"/>
    <n v="10598.79"/>
    <n v="0"/>
    <n v="2152.41"/>
  </r>
  <r>
    <x v="1"/>
    <x v="5"/>
    <s v="0321"/>
    <s v="199"/>
    <s v="0000"/>
    <s v="000"/>
    <s v="00"/>
    <n v="571.36"/>
    <n v="571.36"/>
    <n v="0"/>
    <n v="0"/>
  </r>
  <r>
    <x v="2"/>
    <x v="3"/>
    <s v="0321"/>
    <s v="199"/>
    <s v="0000"/>
    <s v="000"/>
    <s v="00"/>
    <n v="147.62"/>
    <n v="0"/>
    <n v="0"/>
    <n v="147.62"/>
  </r>
  <r>
    <x v="4"/>
    <x v="0"/>
    <s v="0321"/>
    <s v="199"/>
    <s v="0000"/>
    <s v="000"/>
    <s v="00"/>
    <n v="630.04999999999995"/>
    <n v="0"/>
    <n v="0"/>
    <n v="630.04999999999995"/>
  </r>
  <r>
    <x v="4"/>
    <x v="1"/>
    <s v="0321"/>
    <s v="199"/>
    <s v="0000"/>
    <s v="000"/>
    <s v="00"/>
    <n v="375.49"/>
    <n v="0"/>
    <n v="0"/>
    <n v="375.49"/>
  </r>
  <r>
    <x v="4"/>
    <x v="2"/>
    <s v="0321"/>
    <s v="199"/>
    <s v="0000"/>
    <s v="000"/>
    <s v="00"/>
    <n v="0.26"/>
    <n v="117.01"/>
    <n v="0"/>
    <n v="-116.75"/>
  </r>
  <r>
    <x v="4"/>
    <x v="3"/>
    <s v="0321"/>
    <s v="199"/>
    <s v="0000"/>
    <s v="000"/>
    <s v="00"/>
    <n v="1429.9"/>
    <n v="425.03"/>
    <n v="0"/>
    <n v="1004.87"/>
  </r>
  <r>
    <x v="4"/>
    <x v="4"/>
    <s v="0321"/>
    <s v="199"/>
    <s v="0000"/>
    <s v="000"/>
    <s v="00"/>
    <n v="715"/>
    <n v="0"/>
    <n v="0"/>
    <n v="715"/>
  </r>
  <r>
    <x v="14"/>
    <x v="5"/>
    <s v="0321"/>
    <s v="199"/>
    <s v="0000"/>
    <s v="000"/>
    <s v="00"/>
    <n v="69.510000000000005"/>
    <n v="42.5"/>
    <n v="0"/>
    <n v="27.01"/>
  </r>
  <r>
    <x v="5"/>
    <x v="0"/>
    <s v="0321"/>
    <s v="199"/>
    <s v="0000"/>
    <s v="000"/>
    <s v="00"/>
    <n v="7922"/>
    <n v="4598.29"/>
    <n v="0"/>
    <n v="3323.71"/>
  </r>
  <r>
    <x v="5"/>
    <x v="1"/>
    <s v="0321"/>
    <s v="199"/>
    <s v="0000"/>
    <s v="000"/>
    <s v="00"/>
    <n v="1035.07"/>
    <n v="1150.45"/>
    <n v="0"/>
    <n v="-115.38"/>
  </r>
  <r>
    <x v="5"/>
    <x v="3"/>
    <s v="0321"/>
    <s v="199"/>
    <s v="0000"/>
    <s v="000"/>
    <s v="00"/>
    <n v="86.77"/>
    <n v="0"/>
    <n v="0"/>
    <n v="86.77"/>
  </r>
  <r>
    <x v="5"/>
    <x v="4"/>
    <s v="0321"/>
    <s v="199"/>
    <s v="0000"/>
    <s v="000"/>
    <s v="00"/>
    <n v="350"/>
    <n v="0"/>
    <n v="0"/>
    <n v="350"/>
  </r>
  <r>
    <x v="5"/>
    <x v="5"/>
    <s v="0321"/>
    <s v="199"/>
    <s v="0000"/>
    <s v="000"/>
    <s v="00"/>
    <n v="1362.6"/>
    <n v="1362.6"/>
    <n v="0"/>
    <n v="0"/>
  </r>
  <r>
    <x v="0"/>
    <x v="0"/>
    <s v="0321"/>
    <s v="501"/>
    <s v="0000"/>
    <s v="000"/>
    <s v="00"/>
    <n v="6500"/>
    <n v="36150"/>
    <n v="0"/>
    <n v="-29650"/>
  </r>
  <r>
    <x v="0"/>
    <x v="1"/>
    <s v="0321"/>
    <s v="501"/>
    <s v="0000"/>
    <s v="000"/>
    <s v="00"/>
    <n v="1568.16"/>
    <n v="8200.19"/>
    <n v="0"/>
    <n v="-6632.03"/>
  </r>
  <r>
    <x v="0"/>
    <x v="2"/>
    <s v="0321"/>
    <s v="501"/>
    <s v="0000"/>
    <s v="000"/>
    <s v="00"/>
    <n v="1250"/>
    <n v="1250"/>
    <n v="0"/>
    <n v="0"/>
  </r>
  <r>
    <x v="7"/>
    <x v="0"/>
    <s v="0321"/>
    <s v="507"/>
    <s v="0000"/>
    <s v="000"/>
    <s v="00"/>
    <n v="46206.01"/>
    <n v="42355.51"/>
    <n v="3850.5"/>
    <n v="0"/>
  </r>
  <r>
    <x v="7"/>
    <x v="1"/>
    <s v="0321"/>
    <s v="507"/>
    <s v="0000"/>
    <s v="000"/>
    <s v="00"/>
    <n v="17605.169999999998"/>
    <n v="16837.98"/>
    <n v="800.18"/>
    <n v="-32.99"/>
  </r>
  <r>
    <x v="1"/>
    <x v="0"/>
    <s v="0321"/>
    <s v="522"/>
    <s v="0000"/>
    <s v="000"/>
    <s v="00"/>
    <n v="29185.200000000001"/>
    <n v="24876.11"/>
    <n v="4864.2"/>
    <n v="-555.11"/>
  </r>
  <r>
    <x v="1"/>
    <x v="0"/>
    <s v="0321"/>
    <s v="522"/>
    <s v="0000"/>
    <s v="000"/>
    <s v="00"/>
    <n v="39674.480000000003"/>
    <n v="37550.78"/>
    <n v="1572.79"/>
    <n v="550.91"/>
  </r>
  <r>
    <x v="1"/>
    <x v="1"/>
    <s v="0321"/>
    <s v="522"/>
    <s v="0000"/>
    <s v="000"/>
    <s v="00"/>
    <n v="41790.949999999997"/>
    <n v="40294.199999999997"/>
    <n v="1405.87"/>
    <n v="90.88"/>
  </r>
  <r>
    <x v="1"/>
    <x v="5"/>
    <s v="0321"/>
    <s v="522"/>
    <s v="0000"/>
    <s v="000"/>
    <s v="00"/>
    <n v="14809.67"/>
    <n v="17679.52"/>
    <n v="0"/>
    <n v="-2869.85"/>
  </r>
  <r>
    <x v="2"/>
    <x v="0"/>
    <s v="0321"/>
    <s v="523"/>
    <s v="0000"/>
    <s v="000"/>
    <s v="00"/>
    <n v="42222"/>
    <n v="35185"/>
    <n v="7037"/>
    <n v="0"/>
  </r>
  <r>
    <x v="2"/>
    <x v="1"/>
    <s v="0321"/>
    <s v="523"/>
    <s v="0000"/>
    <s v="000"/>
    <s v="00"/>
    <n v="22988.79"/>
    <n v="21480.85"/>
    <n v="1460.6"/>
    <n v="47.34"/>
  </r>
  <r>
    <x v="0"/>
    <x v="0"/>
    <s v="0321"/>
    <s v="528"/>
    <s v="0000"/>
    <s v="000"/>
    <s v="00"/>
    <n v="380.54"/>
    <n v="380.54"/>
    <n v="0"/>
    <n v="0"/>
  </r>
  <r>
    <x v="0"/>
    <x v="1"/>
    <s v="0321"/>
    <s v="528"/>
    <s v="0000"/>
    <s v="000"/>
    <s v="00"/>
    <n v="83.82"/>
    <n v="83.82"/>
    <n v="0"/>
    <n v="0"/>
  </r>
  <r>
    <x v="0"/>
    <x v="3"/>
    <s v="0321"/>
    <s v="605"/>
    <s v="0000"/>
    <s v="000"/>
    <s v="00"/>
    <n v="4418"/>
    <n v="4418"/>
    <n v="0"/>
    <n v="0"/>
  </r>
  <r>
    <x v="16"/>
    <x v="0"/>
    <s v="0321"/>
    <s v="605"/>
    <s v="0000"/>
    <s v="000"/>
    <s v="00"/>
    <n v="11724.84"/>
    <n v="11724.84"/>
    <n v="0"/>
    <n v="0"/>
  </r>
  <r>
    <x v="16"/>
    <x v="1"/>
    <s v="0321"/>
    <s v="605"/>
    <s v="0000"/>
    <s v="000"/>
    <s v="00"/>
    <n v="2729.54"/>
    <n v="2704.2"/>
    <n v="0"/>
    <n v="25.34"/>
  </r>
  <r>
    <x v="16"/>
    <x v="2"/>
    <s v="0321"/>
    <s v="605"/>
    <s v="0000"/>
    <s v="000"/>
    <s v="00"/>
    <n v="450"/>
    <n v="450"/>
    <n v="0"/>
    <n v="0"/>
  </r>
  <r>
    <x v="16"/>
    <x v="3"/>
    <s v="0321"/>
    <s v="605"/>
    <s v="0000"/>
    <s v="000"/>
    <s v="00"/>
    <n v="38306.080000000002"/>
    <n v="1456.11"/>
    <n v="3252.18"/>
    <n v="33597.79"/>
  </r>
  <r>
    <x v="5"/>
    <x v="5"/>
    <s v="0321"/>
    <s v="605"/>
    <s v="0000"/>
    <s v="000"/>
    <s v="00"/>
    <n v="2409.36"/>
    <n v="2007.6"/>
    <n v="0"/>
    <n v="401.76"/>
  </r>
  <r>
    <x v="9"/>
    <x v="0"/>
    <s v="0321"/>
    <s v="804"/>
    <s v="0000"/>
    <s v="000"/>
    <s v="00"/>
    <n v="52579"/>
    <n v="43815.839999999997"/>
    <n v="8763.16"/>
    <n v="0"/>
  </r>
  <r>
    <x v="9"/>
    <x v="1"/>
    <s v="0321"/>
    <s v="804"/>
    <s v="0000"/>
    <s v="000"/>
    <s v="00"/>
    <n v="18917.849999999999"/>
    <n v="17162.650000000001"/>
    <n v="1818.96"/>
    <n v="-63.76"/>
  </r>
  <r>
    <x v="0"/>
    <x v="0"/>
    <s v="0331"/>
    <s v="000"/>
    <s v="0000"/>
    <s v="000"/>
    <s v="00"/>
    <n v="1595416"/>
    <n v="1357405.65"/>
    <n v="246431.64"/>
    <n v="-8421.2900000000009"/>
  </r>
  <r>
    <x v="0"/>
    <x v="0"/>
    <s v="0331"/>
    <s v="000"/>
    <s v="0000"/>
    <s v="000"/>
    <s v="00"/>
    <n v="34924.44"/>
    <n v="33755.74"/>
    <n v="1243.72"/>
    <n v="-75.02"/>
  </r>
  <r>
    <x v="0"/>
    <x v="1"/>
    <s v="0331"/>
    <s v="000"/>
    <s v="0000"/>
    <s v="000"/>
    <s v="00"/>
    <n v="633044"/>
    <n v="593752.35"/>
    <n v="51407.75"/>
    <n v="-12116.1"/>
  </r>
  <r>
    <x v="0"/>
    <x v="2"/>
    <s v="0331"/>
    <s v="000"/>
    <s v="0000"/>
    <s v="000"/>
    <s v="00"/>
    <n v="4142.04"/>
    <n v="2417.34"/>
    <n v="1724.7"/>
    <n v="0"/>
  </r>
  <r>
    <x v="0"/>
    <x v="2"/>
    <s v="0331"/>
    <s v="000"/>
    <s v="0000"/>
    <s v="000"/>
    <s v="00"/>
    <n v="199"/>
    <n v="199"/>
    <n v="0"/>
    <n v="0"/>
  </r>
  <r>
    <x v="0"/>
    <x v="2"/>
    <s v="0331"/>
    <s v="000"/>
    <s v="0000"/>
    <s v="000"/>
    <s v="00"/>
    <n v="2549.2399999999998"/>
    <n v="1525"/>
    <n v="0"/>
    <n v="1024.24"/>
  </r>
  <r>
    <x v="0"/>
    <x v="3"/>
    <s v="0331"/>
    <s v="000"/>
    <s v="0000"/>
    <s v="000"/>
    <s v="00"/>
    <n v="15317.34"/>
    <n v="7990.99"/>
    <n v="22.98"/>
    <n v="7303.37"/>
  </r>
  <r>
    <x v="0"/>
    <x v="3"/>
    <s v="0331"/>
    <s v="000"/>
    <s v="0000"/>
    <s v="000"/>
    <s v="00"/>
    <n v="46"/>
    <n v="45.83"/>
    <n v="0"/>
    <n v="0.17"/>
  </r>
  <r>
    <x v="0"/>
    <x v="3"/>
    <s v="0331"/>
    <s v="000"/>
    <s v="0000"/>
    <s v="000"/>
    <s v="00"/>
    <n v="42248.75"/>
    <n v="41883.089999999997"/>
    <n v="365.66"/>
    <n v="0"/>
  </r>
  <r>
    <x v="0"/>
    <x v="4"/>
    <s v="0331"/>
    <s v="000"/>
    <s v="0000"/>
    <s v="000"/>
    <s v="00"/>
    <n v="442.44"/>
    <n v="221.22"/>
    <n v="0"/>
    <n v="221.22"/>
  </r>
  <r>
    <x v="0"/>
    <x v="5"/>
    <s v="0331"/>
    <s v="000"/>
    <s v="0000"/>
    <s v="000"/>
    <s v="00"/>
    <n v="199"/>
    <n v="199"/>
    <n v="0"/>
    <n v="0"/>
  </r>
  <r>
    <x v="0"/>
    <x v="5"/>
    <s v="0331"/>
    <s v="000"/>
    <s v="0000"/>
    <s v="000"/>
    <s v="00"/>
    <n v="20298.27"/>
    <n v="40682.559999999998"/>
    <n v="0"/>
    <n v="-20384.29"/>
  </r>
  <r>
    <x v="1"/>
    <x v="0"/>
    <s v="0331"/>
    <s v="000"/>
    <s v="0000"/>
    <s v="000"/>
    <s v="00"/>
    <n v="566386.86"/>
    <n v="480984.77"/>
    <n v="93916.28"/>
    <n v="-8514.19"/>
  </r>
  <r>
    <x v="1"/>
    <x v="0"/>
    <s v="0331"/>
    <s v="000"/>
    <s v="0000"/>
    <s v="000"/>
    <s v="00"/>
    <n v="246484.08"/>
    <n v="239649.35"/>
    <n v="8917.26"/>
    <n v="-2082.5300000000002"/>
  </r>
  <r>
    <x v="1"/>
    <x v="1"/>
    <s v="0331"/>
    <s v="000"/>
    <s v="0000"/>
    <s v="000"/>
    <s v="00"/>
    <n v="329265.19"/>
    <n v="315240.68"/>
    <n v="21453.22"/>
    <n v="-7428.71"/>
  </r>
  <r>
    <x v="1"/>
    <x v="5"/>
    <s v="0331"/>
    <s v="000"/>
    <s v="0000"/>
    <s v="000"/>
    <s v="00"/>
    <n v="33400"/>
    <n v="19570.7"/>
    <n v="0"/>
    <n v="13829.3"/>
  </r>
  <r>
    <x v="2"/>
    <x v="0"/>
    <s v="0331"/>
    <s v="000"/>
    <s v="0000"/>
    <s v="000"/>
    <s v="00"/>
    <n v="53656"/>
    <n v="45925.84"/>
    <n v="8469.16"/>
    <n v="-739"/>
  </r>
  <r>
    <x v="2"/>
    <x v="0"/>
    <s v="0331"/>
    <s v="000"/>
    <s v="0000"/>
    <s v="000"/>
    <s v="00"/>
    <n v="47680.95"/>
    <n v="42370.25"/>
    <n v="5356.88"/>
    <n v="-46.18"/>
  </r>
  <r>
    <x v="2"/>
    <x v="1"/>
    <s v="0331"/>
    <s v="000"/>
    <s v="0000"/>
    <s v="000"/>
    <s v="00"/>
    <n v="42996.62"/>
    <n v="40765.980000000003"/>
    <n v="2868.09"/>
    <n v="-637.45000000000005"/>
  </r>
  <r>
    <x v="2"/>
    <x v="3"/>
    <s v="0331"/>
    <s v="000"/>
    <s v="0000"/>
    <s v="000"/>
    <s v="00"/>
    <n v="923"/>
    <n v="333"/>
    <n v="0"/>
    <n v="590"/>
  </r>
  <r>
    <x v="3"/>
    <x v="0"/>
    <s v="0331"/>
    <s v="000"/>
    <s v="0000"/>
    <s v="000"/>
    <s v="00"/>
    <n v="62188"/>
    <n v="52673.32"/>
    <n v="10364.68"/>
    <n v="-850"/>
  </r>
  <r>
    <x v="3"/>
    <x v="0"/>
    <s v="0331"/>
    <s v="000"/>
    <s v="0000"/>
    <s v="000"/>
    <s v="00"/>
    <n v="18103"/>
    <n v="12970.33"/>
    <n v="0"/>
    <n v="5132.67"/>
  </r>
  <r>
    <x v="3"/>
    <x v="1"/>
    <s v="0331"/>
    <s v="000"/>
    <s v="0000"/>
    <s v="000"/>
    <s v="00"/>
    <n v="33434"/>
    <n v="31538.89"/>
    <n v="2151.2800000000002"/>
    <n v="-256.17"/>
  </r>
  <r>
    <x v="3"/>
    <x v="2"/>
    <s v="0331"/>
    <s v="000"/>
    <s v="0000"/>
    <s v="000"/>
    <s v="00"/>
    <n v="529.57000000000005"/>
    <n v="320.54000000000002"/>
    <n v="0"/>
    <n v="209.03"/>
  </r>
  <r>
    <x v="3"/>
    <x v="3"/>
    <s v="0331"/>
    <s v="000"/>
    <s v="0000"/>
    <s v="000"/>
    <s v="00"/>
    <n v="2405.94"/>
    <n v="683.07"/>
    <n v="0"/>
    <n v="1722.87"/>
  </r>
  <r>
    <x v="3"/>
    <x v="4"/>
    <s v="0331"/>
    <s v="000"/>
    <s v="0000"/>
    <s v="000"/>
    <s v="00"/>
    <n v="485"/>
    <n v="459.89"/>
    <n v="0"/>
    <n v="25.11"/>
  </r>
  <r>
    <x v="3"/>
    <x v="4"/>
    <s v="0331"/>
    <s v="000"/>
    <s v="0000"/>
    <s v="000"/>
    <s v="00"/>
    <n v="85.49"/>
    <n v="85.49"/>
    <n v="0"/>
    <n v="0"/>
  </r>
  <r>
    <x v="3"/>
    <x v="5"/>
    <s v="0331"/>
    <s v="000"/>
    <s v="0000"/>
    <s v="000"/>
    <s v="00"/>
    <n v="1114.1600000000001"/>
    <n v="1285.57"/>
    <n v="0"/>
    <n v="-171.41"/>
  </r>
  <r>
    <x v="4"/>
    <x v="0"/>
    <s v="0331"/>
    <s v="000"/>
    <s v="0000"/>
    <s v="000"/>
    <s v="00"/>
    <n v="248493"/>
    <n v="227667"/>
    <n v="20697"/>
    <n v="129"/>
  </r>
  <r>
    <x v="4"/>
    <x v="0"/>
    <s v="0331"/>
    <s v="000"/>
    <s v="0000"/>
    <s v="000"/>
    <s v="00"/>
    <n v="23931"/>
    <n v="22836.03"/>
    <n v="845.77"/>
    <n v="249.2"/>
  </r>
  <r>
    <x v="4"/>
    <x v="1"/>
    <s v="0331"/>
    <s v="000"/>
    <s v="0000"/>
    <s v="000"/>
    <s v="00"/>
    <n v="102901.11"/>
    <n v="99917.08"/>
    <n v="4471.99"/>
    <n v="-1487.96"/>
  </r>
  <r>
    <x v="4"/>
    <x v="2"/>
    <s v="0331"/>
    <s v="000"/>
    <s v="0000"/>
    <s v="000"/>
    <s v="00"/>
    <n v="171"/>
    <n v="0"/>
    <n v="0"/>
    <n v="171"/>
  </r>
  <r>
    <x v="4"/>
    <x v="2"/>
    <s v="0331"/>
    <s v="000"/>
    <s v="0000"/>
    <s v="000"/>
    <s v="00"/>
    <n v="738"/>
    <n v="0"/>
    <n v="0"/>
    <n v="738"/>
  </r>
  <r>
    <x v="4"/>
    <x v="2"/>
    <s v="0331"/>
    <s v="000"/>
    <s v="0000"/>
    <s v="000"/>
    <s v="00"/>
    <n v="439.81"/>
    <n v="218.43"/>
    <n v="72.81"/>
    <n v="148.57"/>
  </r>
  <r>
    <x v="4"/>
    <x v="2"/>
    <s v="0331"/>
    <s v="000"/>
    <s v="0000"/>
    <s v="000"/>
    <s v="00"/>
    <n v="12977.92"/>
    <n v="6099.57"/>
    <n v="2033.19"/>
    <n v="4845.16"/>
  </r>
  <r>
    <x v="4"/>
    <x v="2"/>
    <s v="0331"/>
    <s v="000"/>
    <s v="0000"/>
    <s v="000"/>
    <s v="00"/>
    <n v="1607"/>
    <n v="6.08"/>
    <n v="0"/>
    <n v="1600.92"/>
  </r>
  <r>
    <x v="4"/>
    <x v="2"/>
    <s v="0331"/>
    <s v="000"/>
    <s v="0000"/>
    <s v="000"/>
    <s v="00"/>
    <n v="630"/>
    <n v="270"/>
    <n v="360"/>
    <n v="0"/>
  </r>
  <r>
    <x v="4"/>
    <x v="3"/>
    <s v="0331"/>
    <s v="000"/>
    <s v="0000"/>
    <s v="000"/>
    <s v="00"/>
    <n v="185.96"/>
    <n v="0"/>
    <n v="0"/>
    <n v="185.96"/>
  </r>
  <r>
    <x v="4"/>
    <x v="5"/>
    <s v="0331"/>
    <s v="000"/>
    <s v="0000"/>
    <s v="000"/>
    <s v="00"/>
    <n v="1400"/>
    <n v="1400"/>
    <n v="0"/>
    <n v="0"/>
  </r>
  <r>
    <x v="5"/>
    <x v="0"/>
    <s v="0331"/>
    <s v="000"/>
    <s v="0000"/>
    <s v="000"/>
    <s v="00"/>
    <n v="175623"/>
    <n v="156617.82"/>
    <n v="20151.52"/>
    <n v="-1146.3399999999999"/>
  </r>
  <r>
    <x v="5"/>
    <x v="1"/>
    <s v="0331"/>
    <s v="000"/>
    <s v="0000"/>
    <s v="000"/>
    <s v="00"/>
    <n v="89226.38"/>
    <n v="84925.41"/>
    <n v="5389.81"/>
    <n v="-1088.8399999999999"/>
  </r>
  <r>
    <x v="5"/>
    <x v="2"/>
    <s v="0331"/>
    <s v="000"/>
    <s v="0000"/>
    <s v="000"/>
    <s v="00"/>
    <n v="43321.56"/>
    <n v="43321.56"/>
    <n v="0"/>
    <n v="0"/>
  </r>
  <r>
    <x v="5"/>
    <x v="2"/>
    <s v="0331"/>
    <s v="000"/>
    <s v="0000"/>
    <s v="000"/>
    <s v="00"/>
    <n v="8548.1299999999992"/>
    <n v="6754.4"/>
    <n v="1793.73"/>
    <n v="0"/>
  </r>
  <r>
    <x v="5"/>
    <x v="2"/>
    <s v="0331"/>
    <s v="000"/>
    <s v="0000"/>
    <s v="000"/>
    <s v="00"/>
    <n v="971.35"/>
    <n v="971.35"/>
    <n v="0"/>
    <n v="0"/>
  </r>
  <r>
    <x v="5"/>
    <x v="6"/>
    <s v="0331"/>
    <s v="000"/>
    <s v="0000"/>
    <s v="000"/>
    <s v="00"/>
    <n v="100014"/>
    <n v="83061.3"/>
    <n v="0"/>
    <n v="16952.7"/>
  </r>
  <r>
    <x v="5"/>
    <x v="6"/>
    <s v="0331"/>
    <s v="000"/>
    <s v="0000"/>
    <s v="000"/>
    <s v="00"/>
    <n v="272.25"/>
    <n v="261.22000000000003"/>
    <n v="0"/>
    <n v="11.03"/>
  </r>
  <r>
    <x v="5"/>
    <x v="3"/>
    <s v="0331"/>
    <s v="000"/>
    <s v="0000"/>
    <s v="000"/>
    <s v="00"/>
    <n v="22380.76"/>
    <n v="20250.91"/>
    <n v="0"/>
    <n v="2129.85"/>
  </r>
  <r>
    <x v="5"/>
    <x v="4"/>
    <s v="0331"/>
    <s v="000"/>
    <s v="0000"/>
    <s v="000"/>
    <s v="00"/>
    <n v="200"/>
    <n v="125.85"/>
    <n v="0"/>
    <n v="74.150000000000006"/>
  </r>
  <r>
    <x v="6"/>
    <x v="0"/>
    <s v="0331"/>
    <s v="000"/>
    <s v="0000"/>
    <s v="000"/>
    <s v="00"/>
    <n v="59205"/>
    <n v="53585.57"/>
    <n v="4871.42"/>
    <n v="748.01"/>
  </r>
  <r>
    <x v="6"/>
    <x v="1"/>
    <s v="0331"/>
    <s v="000"/>
    <s v="0000"/>
    <s v="000"/>
    <s v="00"/>
    <n v="21635"/>
    <n v="20808.05"/>
    <n v="1012"/>
    <n v="-185.05"/>
  </r>
  <r>
    <x v="6"/>
    <x v="2"/>
    <s v="0331"/>
    <s v="000"/>
    <s v="0000"/>
    <s v="000"/>
    <s v="00"/>
    <n v="984.96"/>
    <n v="984.96"/>
    <n v="0"/>
    <n v="0"/>
  </r>
  <r>
    <x v="6"/>
    <x v="2"/>
    <s v="0331"/>
    <s v="000"/>
    <s v="0000"/>
    <s v="000"/>
    <s v="00"/>
    <n v="11499.3"/>
    <n v="9694.2999999999993"/>
    <n v="1805"/>
    <n v="0"/>
  </r>
  <r>
    <x v="6"/>
    <x v="3"/>
    <s v="0331"/>
    <s v="000"/>
    <s v="0000"/>
    <s v="000"/>
    <s v="00"/>
    <n v="1451.51"/>
    <n v="1451.51"/>
    <n v="0"/>
    <n v="0"/>
  </r>
  <r>
    <x v="6"/>
    <x v="4"/>
    <s v="0331"/>
    <s v="000"/>
    <s v="0000"/>
    <s v="000"/>
    <s v="00"/>
    <n v="1966.91"/>
    <n v="1966.91"/>
    <n v="0"/>
    <n v="0"/>
  </r>
  <r>
    <x v="6"/>
    <x v="4"/>
    <s v="0331"/>
    <s v="000"/>
    <s v="0000"/>
    <s v="000"/>
    <s v="00"/>
    <n v="738.32"/>
    <n v="738.32"/>
    <n v="0"/>
    <n v="0"/>
  </r>
  <r>
    <x v="0"/>
    <x v="1"/>
    <s v="0331"/>
    <s v="102"/>
    <s v="0000"/>
    <s v="000"/>
    <s v="00"/>
    <n v="3.99"/>
    <n v="0"/>
    <n v="0"/>
    <n v="3.99"/>
  </r>
  <r>
    <x v="0"/>
    <x v="2"/>
    <s v="0331"/>
    <s v="102"/>
    <s v="0000"/>
    <s v="000"/>
    <s v="00"/>
    <n v="270"/>
    <n v="0"/>
    <n v="0"/>
    <n v="270"/>
  </r>
  <r>
    <x v="0"/>
    <x v="2"/>
    <s v="0331"/>
    <s v="102"/>
    <s v="0000"/>
    <s v="000"/>
    <s v="00"/>
    <n v="1045"/>
    <n v="1042"/>
    <n v="0"/>
    <n v="3"/>
  </r>
  <r>
    <x v="0"/>
    <x v="2"/>
    <s v="0331"/>
    <s v="102"/>
    <s v="0000"/>
    <s v="000"/>
    <s v="00"/>
    <n v="300"/>
    <n v="0"/>
    <n v="0"/>
    <n v="300"/>
  </r>
  <r>
    <x v="0"/>
    <x v="3"/>
    <s v="0331"/>
    <s v="102"/>
    <s v="0000"/>
    <s v="000"/>
    <s v="00"/>
    <n v="9667.94"/>
    <n v="2436.37"/>
    <n v="0"/>
    <n v="7231.57"/>
  </r>
  <r>
    <x v="0"/>
    <x v="4"/>
    <s v="0331"/>
    <s v="102"/>
    <s v="0000"/>
    <s v="000"/>
    <s v="00"/>
    <n v="637"/>
    <n v="0"/>
    <n v="0"/>
    <n v="637"/>
  </r>
  <r>
    <x v="0"/>
    <x v="5"/>
    <s v="0331"/>
    <s v="102"/>
    <s v="0000"/>
    <s v="000"/>
    <s v="00"/>
    <n v="285.68"/>
    <n v="285.68"/>
    <n v="0"/>
    <n v="0"/>
  </r>
  <r>
    <x v="9"/>
    <x v="2"/>
    <s v="0331"/>
    <s v="102"/>
    <s v="0000"/>
    <s v="000"/>
    <s v="00"/>
    <n v="14.03"/>
    <n v="0"/>
    <n v="0"/>
    <n v="14.03"/>
  </r>
  <r>
    <x v="9"/>
    <x v="5"/>
    <s v="0331"/>
    <s v="102"/>
    <s v="0000"/>
    <s v="000"/>
    <s v="00"/>
    <n v="180.38"/>
    <n v="142.84"/>
    <n v="0"/>
    <n v="37.54"/>
  </r>
  <r>
    <x v="0"/>
    <x v="2"/>
    <s v="0331"/>
    <s v="199"/>
    <s v="0000"/>
    <s v="000"/>
    <s v="00"/>
    <n v="830.99"/>
    <n v="830.99"/>
    <n v="0"/>
    <n v="0"/>
  </r>
  <r>
    <x v="0"/>
    <x v="3"/>
    <s v="0331"/>
    <s v="199"/>
    <s v="0000"/>
    <s v="000"/>
    <s v="00"/>
    <n v="1155.3499999999999"/>
    <n v="0"/>
    <n v="0"/>
    <n v="1155.3499999999999"/>
  </r>
  <r>
    <x v="0"/>
    <x v="4"/>
    <s v="0331"/>
    <s v="199"/>
    <s v="0000"/>
    <s v="000"/>
    <s v="00"/>
    <n v="1099"/>
    <n v="1099"/>
    <n v="0"/>
    <n v="0"/>
  </r>
  <r>
    <x v="0"/>
    <x v="5"/>
    <s v="0331"/>
    <s v="199"/>
    <s v="0000"/>
    <s v="000"/>
    <s v="00"/>
    <n v="714.2"/>
    <n v="714.2"/>
    <n v="0"/>
    <n v="0"/>
  </r>
  <r>
    <x v="3"/>
    <x v="3"/>
    <s v="0331"/>
    <s v="199"/>
    <s v="0000"/>
    <s v="000"/>
    <s v="00"/>
    <n v="407.95"/>
    <n v="0"/>
    <n v="0"/>
    <n v="407.95"/>
  </r>
  <r>
    <x v="3"/>
    <x v="4"/>
    <s v="0331"/>
    <s v="199"/>
    <s v="0000"/>
    <s v="000"/>
    <s v="00"/>
    <n v="570.5"/>
    <n v="0"/>
    <n v="0"/>
    <n v="570.5"/>
  </r>
  <r>
    <x v="4"/>
    <x v="3"/>
    <s v="0331"/>
    <s v="199"/>
    <s v="0000"/>
    <s v="000"/>
    <s v="00"/>
    <n v="1160.93"/>
    <n v="294.68"/>
    <n v="0"/>
    <n v="866.25"/>
  </r>
  <r>
    <x v="13"/>
    <x v="2"/>
    <s v="0331"/>
    <s v="199"/>
    <s v="0000"/>
    <s v="000"/>
    <s v="00"/>
    <n v="1200"/>
    <n v="0"/>
    <n v="0"/>
    <n v="1200"/>
  </r>
  <r>
    <x v="5"/>
    <x v="4"/>
    <s v="0331"/>
    <s v="199"/>
    <s v="0000"/>
    <s v="000"/>
    <s v="00"/>
    <n v="189"/>
    <n v="0"/>
    <n v="0"/>
    <n v="189"/>
  </r>
  <r>
    <x v="5"/>
    <x v="5"/>
    <s v="0331"/>
    <s v="199"/>
    <s v="0000"/>
    <s v="000"/>
    <s v="00"/>
    <n v="85.13"/>
    <n v="85.09"/>
    <n v="0"/>
    <n v="0.04"/>
  </r>
  <r>
    <x v="6"/>
    <x v="2"/>
    <s v="0331"/>
    <s v="199"/>
    <s v="0000"/>
    <s v="000"/>
    <s v="00"/>
    <n v="1135.78"/>
    <n v="0"/>
    <n v="0"/>
    <n v="1135.78"/>
  </r>
  <r>
    <x v="6"/>
    <x v="3"/>
    <s v="0331"/>
    <s v="199"/>
    <s v="0000"/>
    <s v="000"/>
    <s v="00"/>
    <n v="151.51"/>
    <n v="0"/>
    <n v="0"/>
    <n v="151.51"/>
  </r>
  <r>
    <x v="8"/>
    <x v="3"/>
    <s v="0331"/>
    <s v="199"/>
    <s v="0000"/>
    <s v="000"/>
    <s v="00"/>
    <n v="10874.26"/>
    <n v="0"/>
    <n v="0"/>
    <n v="10874.26"/>
  </r>
  <r>
    <x v="0"/>
    <x v="0"/>
    <s v="0331"/>
    <s v="501"/>
    <s v="0000"/>
    <s v="000"/>
    <s v="00"/>
    <n v="1250"/>
    <n v="13500"/>
    <n v="0"/>
    <n v="-12250"/>
  </r>
  <r>
    <x v="0"/>
    <x v="1"/>
    <s v="0331"/>
    <s v="501"/>
    <s v="0000"/>
    <s v="000"/>
    <s v="00"/>
    <n v="288.29000000000002"/>
    <n v="2942.56"/>
    <n v="0"/>
    <n v="-2654.27"/>
  </r>
  <r>
    <x v="7"/>
    <x v="0"/>
    <s v="0331"/>
    <s v="507"/>
    <s v="0000"/>
    <s v="000"/>
    <s v="00"/>
    <n v="46668"/>
    <n v="42779"/>
    <n v="3889"/>
    <n v="0"/>
  </r>
  <r>
    <x v="7"/>
    <x v="1"/>
    <s v="0331"/>
    <s v="507"/>
    <s v="0000"/>
    <s v="000"/>
    <s v="00"/>
    <n v="19008.740000000002"/>
    <n v="18236.560000000001"/>
    <n v="808.16"/>
    <n v="-35.979999999999997"/>
  </r>
  <r>
    <x v="1"/>
    <x v="0"/>
    <s v="0331"/>
    <s v="522"/>
    <s v="0000"/>
    <s v="000"/>
    <s v="00"/>
    <n v="95355.85"/>
    <n v="81150.63"/>
    <n v="15892.64"/>
    <n v="-1687.42"/>
  </r>
  <r>
    <x v="1"/>
    <x v="0"/>
    <s v="0331"/>
    <s v="522"/>
    <s v="0000"/>
    <s v="000"/>
    <s v="00"/>
    <n v="75592.3"/>
    <n v="73011.61"/>
    <n v="2912.22"/>
    <n v="-331.53"/>
  </r>
  <r>
    <x v="1"/>
    <x v="1"/>
    <s v="0331"/>
    <s v="522"/>
    <s v="0000"/>
    <s v="000"/>
    <s v="00"/>
    <n v="83394.210000000006"/>
    <n v="80040.98"/>
    <n v="3905.04"/>
    <n v="-551.80999999999995"/>
  </r>
  <r>
    <x v="1"/>
    <x v="5"/>
    <s v="0331"/>
    <s v="522"/>
    <s v="0000"/>
    <s v="000"/>
    <s v="00"/>
    <n v="13941.85"/>
    <n v="14370.79"/>
    <n v="0"/>
    <n v="-428.94"/>
  </r>
  <r>
    <x v="4"/>
    <x v="0"/>
    <s v="0331"/>
    <s v="522"/>
    <s v="0000"/>
    <s v="000"/>
    <s v="00"/>
    <n v="75640"/>
    <n v="66184.990000000005"/>
    <n v="9455.01"/>
    <n v="0"/>
  </r>
  <r>
    <x v="4"/>
    <x v="1"/>
    <s v="0331"/>
    <s v="522"/>
    <s v="0000"/>
    <s v="000"/>
    <s v="00"/>
    <n v="25682.61"/>
    <n v="23724.7"/>
    <n v="1963.5"/>
    <n v="-5.59"/>
  </r>
  <r>
    <x v="2"/>
    <x v="0"/>
    <s v="0331"/>
    <s v="523"/>
    <s v="0000"/>
    <s v="000"/>
    <s v="00"/>
    <n v="40574"/>
    <n v="33811.68"/>
    <n v="6762.32"/>
    <n v="0"/>
  </r>
  <r>
    <x v="2"/>
    <x v="1"/>
    <s v="0331"/>
    <s v="523"/>
    <s v="0000"/>
    <s v="000"/>
    <s v="00"/>
    <n v="22665.58"/>
    <n v="21279.3"/>
    <n v="1403.68"/>
    <n v="-17.399999999999999"/>
  </r>
  <r>
    <x v="4"/>
    <x v="0"/>
    <s v="0331"/>
    <s v="601"/>
    <s v="0000"/>
    <s v="000"/>
    <s v="00"/>
    <n v="4772.3500000000004"/>
    <n v="1581"/>
    <n v="0"/>
    <n v="3191.35"/>
  </r>
  <r>
    <x v="4"/>
    <x v="1"/>
    <s v="0331"/>
    <s v="601"/>
    <s v="0000"/>
    <s v="000"/>
    <s v="00"/>
    <n v="976.99"/>
    <n v="364.42"/>
    <n v="0"/>
    <n v="612.57000000000005"/>
  </r>
  <r>
    <x v="5"/>
    <x v="5"/>
    <s v="0331"/>
    <s v="601"/>
    <s v="0000"/>
    <s v="000"/>
    <s v="00"/>
    <n v="7584.35"/>
    <n v="6143.4"/>
    <n v="0"/>
    <n v="1440.95"/>
  </r>
  <r>
    <x v="8"/>
    <x v="0"/>
    <s v="0331"/>
    <s v="601"/>
    <s v="0000"/>
    <s v="000"/>
    <s v="00"/>
    <n v="45825.58"/>
    <n v="38000.85"/>
    <n v="7600.16"/>
    <n v="224.57"/>
  </r>
  <r>
    <x v="8"/>
    <x v="0"/>
    <s v="0331"/>
    <s v="601"/>
    <s v="0000"/>
    <s v="000"/>
    <s v="00"/>
    <n v="44534.93"/>
    <n v="31848.16"/>
    <n v="805.87"/>
    <n v="11880.9"/>
  </r>
  <r>
    <x v="8"/>
    <x v="1"/>
    <s v="0331"/>
    <s v="601"/>
    <s v="0000"/>
    <s v="000"/>
    <s v="00"/>
    <n v="83404.62"/>
    <n v="36692.9"/>
    <n v="1745.44"/>
    <n v="44966.28"/>
  </r>
  <r>
    <x v="8"/>
    <x v="2"/>
    <s v="0331"/>
    <s v="601"/>
    <s v="0000"/>
    <s v="000"/>
    <s v="00"/>
    <n v="2160"/>
    <n v="0"/>
    <n v="0"/>
    <n v="2160"/>
  </r>
  <r>
    <x v="8"/>
    <x v="2"/>
    <s v="0331"/>
    <s v="601"/>
    <s v="0000"/>
    <s v="000"/>
    <s v="00"/>
    <n v="951.37"/>
    <n v="0"/>
    <n v="0"/>
    <n v="951.37"/>
  </r>
  <r>
    <x v="8"/>
    <x v="2"/>
    <s v="0331"/>
    <s v="601"/>
    <s v="0000"/>
    <s v="000"/>
    <s v="00"/>
    <n v="144"/>
    <n v="0"/>
    <n v="0"/>
    <n v="144"/>
  </r>
  <r>
    <x v="8"/>
    <x v="3"/>
    <s v="0331"/>
    <s v="601"/>
    <s v="0000"/>
    <s v="000"/>
    <s v="00"/>
    <n v="73154.25"/>
    <n v="3237.55"/>
    <n v="0"/>
    <n v="69916.7"/>
  </r>
  <r>
    <x v="8"/>
    <x v="4"/>
    <s v="0331"/>
    <s v="601"/>
    <s v="0000"/>
    <s v="000"/>
    <s v="00"/>
    <n v="150"/>
    <n v="0"/>
    <n v="0"/>
    <n v="150"/>
  </r>
  <r>
    <x v="8"/>
    <x v="5"/>
    <s v="0331"/>
    <s v="601"/>
    <s v="0000"/>
    <s v="000"/>
    <s v="00"/>
    <n v="6189.04"/>
    <n v="285.68"/>
    <n v="0"/>
    <n v="5903.36"/>
  </r>
  <r>
    <x v="0"/>
    <x v="0"/>
    <s v="0331"/>
    <s v="801"/>
    <s v="0000"/>
    <s v="000"/>
    <s v="00"/>
    <n v="24067.64"/>
    <n v="22428.71"/>
    <n v="1891.04"/>
    <n v="-252.11"/>
  </r>
  <r>
    <x v="0"/>
    <x v="0"/>
    <s v="0331"/>
    <s v="801"/>
    <s v="0000"/>
    <s v="000"/>
    <s v="00"/>
    <n v="34999.35"/>
    <n v="33780.629999999997"/>
    <n v="1243.72"/>
    <n v="-25"/>
  </r>
  <r>
    <x v="0"/>
    <x v="1"/>
    <s v="0331"/>
    <s v="801"/>
    <s v="0000"/>
    <s v="000"/>
    <s v="00"/>
    <n v="28392.37"/>
    <n v="27829.71"/>
    <n v="651.30999999999995"/>
    <n v="-88.65"/>
  </r>
  <r>
    <x v="0"/>
    <x v="2"/>
    <s v="0331"/>
    <s v="801"/>
    <s v="0000"/>
    <s v="000"/>
    <s v="00"/>
    <n v="11444"/>
    <n v="11444"/>
    <n v="0"/>
    <n v="0"/>
  </r>
  <r>
    <x v="0"/>
    <x v="3"/>
    <s v="0331"/>
    <s v="801"/>
    <s v="0000"/>
    <s v="000"/>
    <s v="00"/>
    <n v="21628.66"/>
    <n v="1199.8900000000001"/>
    <n v="20423.59"/>
    <n v="5.18"/>
  </r>
  <r>
    <x v="0"/>
    <x v="5"/>
    <s v="0331"/>
    <s v="801"/>
    <s v="0000"/>
    <s v="000"/>
    <s v="00"/>
    <n v="105.13"/>
    <n v="154.41"/>
    <n v="0"/>
    <n v="-49.28"/>
  </r>
  <r>
    <x v="1"/>
    <x v="0"/>
    <s v="0331"/>
    <s v="801"/>
    <s v="0000"/>
    <s v="000"/>
    <s v="00"/>
    <n v="5745.6"/>
    <n v="4873"/>
    <n v="957.6"/>
    <n v="-85"/>
  </r>
  <r>
    <x v="1"/>
    <x v="1"/>
    <s v="0331"/>
    <s v="801"/>
    <s v="0000"/>
    <s v="000"/>
    <s v="00"/>
    <n v="2003.33"/>
    <n v="1829.63"/>
    <n v="198.76"/>
    <n v="-25.06"/>
  </r>
  <r>
    <x v="1"/>
    <x v="5"/>
    <s v="0331"/>
    <s v="801"/>
    <s v="0000"/>
    <s v="000"/>
    <s v="00"/>
    <n v="17.14"/>
    <n v="17.14"/>
    <n v="0"/>
    <n v="0"/>
  </r>
  <r>
    <x v="2"/>
    <x v="0"/>
    <s v="0331"/>
    <s v="801"/>
    <s v="0000"/>
    <s v="000"/>
    <s v="00"/>
    <n v="77727.199999999997"/>
    <n v="65120.52"/>
    <n v="12606.68"/>
    <n v="0"/>
  </r>
  <r>
    <x v="2"/>
    <x v="1"/>
    <s v="0331"/>
    <s v="801"/>
    <s v="0000"/>
    <s v="000"/>
    <s v="00"/>
    <n v="32064.5"/>
    <n v="28525.74"/>
    <n v="3623.92"/>
    <n v="-85.16"/>
  </r>
  <r>
    <x v="9"/>
    <x v="2"/>
    <s v="0331"/>
    <s v="801"/>
    <s v="0000"/>
    <s v="000"/>
    <s v="00"/>
    <n v="1099"/>
    <n v="1099"/>
    <n v="0"/>
    <n v="0"/>
  </r>
  <r>
    <x v="9"/>
    <x v="0"/>
    <s v="0331"/>
    <s v="804"/>
    <s v="0000"/>
    <s v="000"/>
    <s v="00"/>
    <n v="70513"/>
    <n v="59610.84"/>
    <n v="11752.16"/>
    <n v="-850"/>
  </r>
  <r>
    <x v="9"/>
    <x v="1"/>
    <s v="0331"/>
    <s v="804"/>
    <s v="0000"/>
    <s v="000"/>
    <s v="00"/>
    <n v="35045.22"/>
    <n v="31972.03"/>
    <n v="3378.32"/>
    <n v="-305.13"/>
  </r>
  <r>
    <x v="10"/>
    <x v="0"/>
    <s v="0331"/>
    <s v="806"/>
    <s v="0000"/>
    <s v="000"/>
    <s v="00"/>
    <n v="49500"/>
    <n v="41926.5"/>
    <n v="7988.12"/>
    <n v="-414.62"/>
  </r>
  <r>
    <x v="10"/>
    <x v="0"/>
    <s v="0331"/>
    <s v="806"/>
    <s v="0000"/>
    <s v="000"/>
    <s v="00"/>
    <n v="26300"/>
    <n v="25001.06"/>
    <n v="937.9"/>
    <n v="361.04"/>
  </r>
  <r>
    <x v="10"/>
    <x v="1"/>
    <s v="0331"/>
    <s v="806"/>
    <s v="0000"/>
    <s v="000"/>
    <s v="00"/>
    <n v="31800"/>
    <n v="30051.81"/>
    <n v="1853.32"/>
    <n v="-105.13"/>
  </r>
  <r>
    <x v="10"/>
    <x v="5"/>
    <s v="0331"/>
    <s v="806"/>
    <s v="0000"/>
    <s v="000"/>
    <s v="00"/>
    <n v="2254.5300000000002"/>
    <n v="2722.27"/>
    <n v="0"/>
    <n v="-467.74"/>
  </r>
  <r>
    <x v="0"/>
    <x v="0"/>
    <s v="0341"/>
    <s v="000"/>
    <s v="0000"/>
    <s v="000"/>
    <s v="00"/>
    <n v="5388447"/>
    <n v="4521740.51"/>
    <n v="846915.44"/>
    <n v="19791.05"/>
  </r>
  <r>
    <x v="0"/>
    <x v="0"/>
    <s v="0341"/>
    <s v="000"/>
    <s v="0000"/>
    <s v="000"/>
    <s v="00"/>
    <n v="55307"/>
    <n v="61347.48"/>
    <n v="2399.25"/>
    <n v="-8439.73"/>
  </r>
  <r>
    <x v="0"/>
    <x v="1"/>
    <s v="0341"/>
    <s v="000"/>
    <s v="0000"/>
    <s v="000"/>
    <s v="00"/>
    <n v="2173248"/>
    <n v="2039409.44"/>
    <n v="177100.16"/>
    <n v="-43261.599999999999"/>
  </r>
  <r>
    <x v="0"/>
    <x v="2"/>
    <s v="0341"/>
    <s v="000"/>
    <s v="0000"/>
    <s v="000"/>
    <s v="00"/>
    <n v="14788.62"/>
    <n v="12514.88"/>
    <n v="2123.7399999999998"/>
    <n v="150"/>
  </r>
  <r>
    <x v="0"/>
    <x v="2"/>
    <s v="0341"/>
    <s v="000"/>
    <s v="0000"/>
    <s v="000"/>
    <s v="00"/>
    <n v="1562.47"/>
    <n v="1562.47"/>
    <n v="0"/>
    <n v="0"/>
  </r>
  <r>
    <x v="0"/>
    <x v="3"/>
    <s v="0341"/>
    <s v="000"/>
    <s v="0000"/>
    <s v="000"/>
    <s v="00"/>
    <n v="43580.75"/>
    <n v="40520.15"/>
    <n v="2565.81"/>
    <n v="494.79"/>
  </r>
  <r>
    <x v="0"/>
    <x v="3"/>
    <s v="0341"/>
    <s v="000"/>
    <s v="0000"/>
    <s v="000"/>
    <s v="00"/>
    <n v="1350.89"/>
    <n v="1338.9"/>
    <n v="11.99"/>
    <n v="0"/>
  </r>
  <r>
    <x v="0"/>
    <x v="3"/>
    <s v="0341"/>
    <s v="000"/>
    <s v="0000"/>
    <s v="000"/>
    <s v="00"/>
    <n v="190081.12"/>
    <n v="188360.83"/>
    <n v="1720.29"/>
    <n v="0"/>
  </r>
  <r>
    <x v="0"/>
    <x v="4"/>
    <s v="0341"/>
    <s v="000"/>
    <s v="0000"/>
    <s v="000"/>
    <s v="00"/>
    <n v="547.58000000000004"/>
    <n v="285"/>
    <n v="228.4"/>
    <n v="34.18"/>
  </r>
  <r>
    <x v="0"/>
    <x v="4"/>
    <s v="0341"/>
    <s v="000"/>
    <s v="0000"/>
    <s v="000"/>
    <s v="00"/>
    <n v="182.88"/>
    <n v="182.88"/>
    <n v="0"/>
    <n v="0"/>
  </r>
  <r>
    <x v="0"/>
    <x v="5"/>
    <s v="0341"/>
    <s v="000"/>
    <s v="0000"/>
    <s v="000"/>
    <s v="00"/>
    <n v="1049.4000000000001"/>
    <n v="1049.4000000000001"/>
    <n v="0"/>
    <n v="0"/>
  </r>
  <r>
    <x v="0"/>
    <x v="5"/>
    <s v="0341"/>
    <s v="000"/>
    <s v="0000"/>
    <s v="000"/>
    <s v="00"/>
    <n v="160536"/>
    <n v="206792.44"/>
    <n v="0"/>
    <n v="-46256.44"/>
  </r>
  <r>
    <x v="1"/>
    <x v="0"/>
    <s v="0341"/>
    <s v="000"/>
    <s v="0000"/>
    <s v="000"/>
    <s v="00"/>
    <n v="512322"/>
    <n v="417426.88"/>
    <n v="68079.399999999994"/>
    <n v="26815.72"/>
  </r>
  <r>
    <x v="1"/>
    <x v="0"/>
    <s v="0341"/>
    <s v="000"/>
    <s v="0000"/>
    <s v="000"/>
    <s v="00"/>
    <n v="121302.29"/>
    <n v="117146.49"/>
    <n v="4159.5600000000004"/>
    <n v="-3.76"/>
  </r>
  <r>
    <x v="1"/>
    <x v="1"/>
    <s v="0341"/>
    <s v="000"/>
    <s v="0000"/>
    <s v="000"/>
    <s v="00"/>
    <n v="265533"/>
    <n v="248279.15"/>
    <n v="14996.65"/>
    <n v="2257.1999999999998"/>
  </r>
  <r>
    <x v="1"/>
    <x v="5"/>
    <s v="0341"/>
    <s v="000"/>
    <s v="0000"/>
    <s v="000"/>
    <s v="00"/>
    <n v="13761.49"/>
    <n v="30317.43"/>
    <n v="0"/>
    <n v="-16555.939999999999"/>
  </r>
  <r>
    <x v="11"/>
    <x v="0"/>
    <s v="0341"/>
    <s v="000"/>
    <s v="0000"/>
    <s v="000"/>
    <s v="00"/>
    <n v="104613.99"/>
    <n v="96091.99"/>
    <n v="8522"/>
    <n v="0"/>
  </r>
  <r>
    <x v="11"/>
    <x v="1"/>
    <s v="0341"/>
    <s v="000"/>
    <s v="0000"/>
    <s v="000"/>
    <s v="00"/>
    <n v="43944.78"/>
    <n v="42735"/>
    <n v="1768.88"/>
    <n v="-559.1"/>
  </r>
  <r>
    <x v="11"/>
    <x v="5"/>
    <s v="0341"/>
    <s v="000"/>
    <s v="0000"/>
    <s v="000"/>
    <s v="00"/>
    <n v="714.2"/>
    <n v="1571.24"/>
    <n v="0"/>
    <n v="-857.04"/>
  </r>
  <r>
    <x v="2"/>
    <x v="0"/>
    <s v="0341"/>
    <s v="000"/>
    <s v="0000"/>
    <s v="000"/>
    <s v="00"/>
    <n v="356082.99"/>
    <n v="310048.95"/>
    <n v="48764.04"/>
    <n v="-2730"/>
  </r>
  <r>
    <x v="2"/>
    <x v="0"/>
    <s v="0341"/>
    <s v="000"/>
    <s v="0000"/>
    <s v="000"/>
    <s v="00"/>
    <n v="129729.08"/>
    <n v="117156.76"/>
    <n v="12178.96"/>
    <n v="393.36"/>
  </r>
  <r>
    <x v="2"/>
    <x v="1"/>
    <s v="0341"/>
    <s v="000"/>
    <s v="0000"/>
    <s v="000"/>
    <s v="00"/>
    <n v="192203.24"/>
    <n v="181860.86"/>
    <n v="13716.38"/>
    <n v="-3374"/>
  </r>
  <r>
    <x v="2"/>
    <x v="3"/>
    <s v="0341"/>
    <s v="000"/>
    <s v="0000"/>
    <s v="000"/>
    <s v="00"/>
    <n v="2345"/>
    <n v="1880.51"/>
    <n v="324.57"/>
    <n v="139.91999999999999"/>
  </r>
  <r>
    <x v="2"/>
    <x v="4"/>
    <s v="0341"/>
    <s v="000"/>
    <s v="0000"/>
    <s v="000"/>
    <s v="00"/>
    <n v="800"/>
    <n v="269"/>
    <n v="0"/>
    <n v="531"/>
  </r>
  <r>
    <x v="2"/>
    <x v="5"/>
    <s v="0341"/>
    <s v="000"/>
    <s v="0000"/>
    <s v="000"/>
    <s v="00"/>
    <n v="357.1"/>
    <n v="285.68"/>
    <n v="0"/>
    <n v="71.42"/>
  </r>
  <r>
    <x v="3"/>
    <x v="0"/>
    <s v="0341"/>
    <s v="000"/>
    <s v="0000"/>
    <s v="000"/>
    <s v="00"/>
    <n v="42656"/>
    <n v="39169.07"/>
    <n v="8717.32"/>
    <n v="-5230.3900000000003"/>
  </r>
  <r>
    <x v="3"/>
    <x v="0"/>
    <s v="0341"/>
    <s v="000"/>
    <s v="0000"/>
    <s v="000"/>
    <s v="00"/>
    <n v="43389.45"/>
    <n v="39943.75"/>
    <n v="1553.61"/>
    <n v="1892.09"/>
  </r>
  <r>
    <x v="3"/>
    <x v="1"/>
    <s v="0341"/>
    <s v="000"/>
    <s v="0000"/>
    <s v="000"/>
    <s v="00"/>
    <n v="30991"/>
    <n v="35292.769999999997"/>
    <n v="2228.94"/>
    <n v="-6530.71"/>
  </r>
  <r>
    <x v="3"/>
    <x v="2"/>
    <s v="0341"/>
    <s v="000"/>
    <s v="0000"/>
    <s v="000"/>
    <s v="00"/>
    <n v="300"/>
    <n v="212.54"/>
    <n v="0"/>
    <n v="87.46"/>
  </r>
  <r>
    <x v="3"/>
    <x v="3"/>
    <s v="0341"/>
    <s v="000"/>
    <s v="0000"/>
    <s v="000"/>
    <s v="00"/>
    <n v="14507.98"/>
    <n v="10515.21"/>
    <n v="0"/>
    <n v="3992.77"/>
  </r>
  <r>
    <x v="3"/>
    <x v="4"/>
    <s v="0341"/>
    <s v="000"/>
    <s v="0000"/>
    <s v="000"/>
    <s v="00"/>
    <n v="638.79999999999995"/>
    <n v="536.99"/>
    <n v="0"/>
    <n v="101.81"/>
  </r>
  <r>
    <x v="3"/>
    <x v="5"/>
    <s v="0341"/>
    <s v="000"/>
    <s v="0000"/>
    <s v="000"/>
    <s v="00"/>
    <n v="1071.3"/>
    <n v="1071.3"/>
    <n v="0"/>
    <n v="0"/>
  </r>
  <r>
    <x v="4"/>
    <x v="0"/>
    <s v="0341"/>
    <s v="000"/>
    <s v="0000"/>
    <s v="000"/>
    <s v="00"/>
    <n v="465348.39"/>
    <n v="400746.46"/>
    <n v="37776.36"/>
    <n v="26825.57"/>
  </r>
  <r>
    <x v="4"/>
    <x v="0"/>
    <s v="0341"/>
    <s v="000"/>
    <s v="0000"/>
    <s v="000"/>
    <s v="00"/>
    <n v="110236"/>
    <n v="101915.28"/>
    <n v="5356.23"/>
    <n v="2964.49"/>
  </r>
  <r>
    <x v="4"/>
    <x v="1"/>
    <s v="0341"/>
    <s v="000"/>
    <s v="0000"/>
    <s v="000"/>
    <s v="00"/>
    <n v="246605.93"/>
    <n v="231008.42"/>
    <n v="8954.2999999999993"/>
    <n v="6643.21"/>
  </r>
  <r>
    <x v="4"/>
    <x v="2"/>
    <s v="0341"/>
    <s v="000"/>
    <s v="0000"/>
    <s v="000"/>
    <s v="00"/>
    <n v="831"/>
    <n v="0"/>
    <n v="0"/>
    <n v="831"/>
  </r>
  <r>
    <x v="4"/>
    <x v="2"/>
    <s v="0341"/>
    <s v="000"/>
    <s v="0000"/>
    <s v="000"/>
    <s v="00"/>
    <n v="2353.0100000000002"/>
    <n v="0"/>
    <n v="0"/>
    <n v="2353.0100000000002"/>
  </r>
  <r>
    <x v="4"/>
    <x v="2"/>
    <s v="0341"/>
    <s v="000"/>
    <s v="0000"/>
    <s v="000"/>
    <s v="00"/>
    <n v="17757.439999999999"/>
    <n v="15295.79"/>
    <n v="2261.61"/>
    <n v="200.04"/>
  </r>
  <r>
    <x v="4"/>
    <x v="2"/>
    <s v="0341"/>
    <s v="000"/>
    <s v="0000"/>
    <s v="000"/>
    <s v="00"/>
    <n v="11200.92"/>
    <n v="9814.19"/>
    <n v="1477.73"/>
    <n v="-91"/>
  </r>
  <r>
    <x v="4"/>
    <x v="2"/>
    <s v="0341"/>
    <s v="000"/>
    <s v="0000"/>
    <s v="000"/>
    <s v="00"/>
    <n v="1924.89"/>
    <n v="564.5"/>
    <n v="0"/>
    <n v="1360.39"/>
  </r>
  <r>
    <x v="4"/>
    <x v="2"/>
    <s v="0341"/>
    <s v="000"/>
    <s v="0000"/>
    <s v="000"/>
    <s v="00"/>
    <n v="1493.89"/>
    <n v="2056.63"/>
    <n v="0"/>
    <n v="-562.74"/>
  </r>
  <r>
    <x v="4"/>
    <x v="3"/>
    <s v="0341"/>
    <s v="000"/>
    <s v="0000"/>
    <s v="000"/>
    <s v="00"/>
    <n v="771"/>
    <n v="804.27"/>
    <n v="0"/>
    <n v="-33.270000000000003"/>
  </r>
  <r>
    <x v="4"/>
    <x v="4"/>
    <s v="0341"/>
    <s v="000"/>
    <s v="0000"/>
    <s v="000"/>
    <s v="00"/>
    <n v="940.71"/>
    <n v="940.71"/>
    <n v="0"/>
    <n v="0"/>
  </r>
  <r>
    <x v="4"/>
    <x v="4"/>
    <s v="0341"/>
    <s v="000"/>
    <s v="0000"/>
    <s v="000"/>
    <s v="00"/>
    <n v="0"/>
    <n v="847.34"/>
    <n v="0"/>
    <n v="-847.34"/>
  </r>
  <r>
    <x v="4"/>
    <x v="5"/>
    <s v="0341"/>
    <s v="000"/>
    <s v="0000"/>
    <s v="000"/>
    <s v="00"/>
    <n v="1800"/>
    <n v="1800"/>
    <n v="0"/>
    <n v="0"/>
  </r>
  <r>
    <x v="5"/>
    <x v="0"/>
    <s v="0341"/>
    <s v="000"/>
    <s v="0000"/>
    <s v="000"/>
    <s v="00"/>
    <n v="405695"/>
    <n v="358929.91999999998"/>
    <n v="46803.68"/>
    <n v="-38.6"/>
  </r>
  <r>
    <x v="5"/>
    <x v="1"/>
    <s v="0341"/>
    <s v="000"/>
    <s v="0000"/>
    <s v="000"/>
    <s v="00"/>
    <n v="195768"/>
    <n v="184512.71"/>
    <n v="12659.14"/>
    <n v="-1403.85"/>
  </r>
  <r>
    <x v="5"/>
    <x v="2"/>
    <s v="0341"/>
    <s v="000"/>
    <s v="0000"/>
    <s v="000"/>
    <s v="00"/>
    <n v="2421.98"/>
    <n v="2421.98"/>
    <n v="0"/>
    <n v="0"/>
  </r>
  <r>
    <x v="5"/>
    <x v="2"/>
    <s v="0341"/>
    <s v="000"/>
    <s v="0000"/>
    <s v="000"/>
    <s v="00"/>
    <n v="33214"/>
    <n v="26182.05"/>
    <n v="0"/>
    <n v="7031.95"/>
  </r>
  <r>
    <x v="5"/>
    <x v="2"/>
    <s v="0341"/>
    <s v="000"/>
    <s v="0000"/>
    <s v="000"/>
    <s v="00"/>
    <n v="16904.009999999998"/>
    <n v="14675.29"/>
    <n v="1962.42"/>
    <n v="266.3"/>
  </r>
  <r>
    <x v="5"/>
    <x v="2"/>
    <s v="0341"/>
    <s v="000"/>
    <s v="0000"/>
    <s v="000"/>
    <s v="00"/>
    <n v="4449.12"/>
    <n v="4425.12"/>
    <n v="24"/>
    <n v="0"/>
  </r>
  <r>
    <x v="5"/>
    <x v="6"/>
    <s v="0341"/>
    <s v="000"/>
    <s v="0000"/>
    <s v="000"/>
    <s v="00"/>
    <n v="1637.7"/>
    <n v="1637.7"/>
    <n v="0"/>
    <n v="0"/>
  </r>
  <r>
    <x v="5"/>
    <x v="6"/>
    <s v="0341"/>
    <s v="000"/>
    <s v="0000"/>
    <s v="000"/>
    <s v="00"/>
    <n v="200888"/>
    <n v="183046.2"/>
    <n v="0"/>
    <n v="17841.8"/>
  </r>
  <r>
    <x v="5"/>
    <x v="6"/>
    <s v="0341"/>
    <s v="000"/>
    <s v="0000"/>
    <s v="000"/>
    <s v="00"/>
    <n v="300"/>
    <n v="271.01"/>
    <n v="0"/>
    <n v="28.99"/>
  </r>
  <r>
    <x v="5"/>
    <x v="6"/>
    <s v="0341"/>
    <s v="000"/>
    <s v="0000"/>
    <s v="000"/>
    <s v="00"/>
    <n v="100"/>
    <n v="32.729999999999997"/>
    <n v="0"/>
    <n v="67.27"/>
  </r>
  <r>
    <x v="5"/>
    <x v="3"/>
    <s v="0341"/>
    <s v="000"/>
    <s v="0000"/>
    <s v="000"/>
    <s v="00"/>
    <n v="46089.36"/>
    <n v="49104.12"/>
    <n v="0"/>
    <n v="-3014.76"/>
  </r>
  <r>
    <x v="5"/>
    <x v="4"/>
    <s v="0341"/>
    <s v="000"/>
    <s v="0000"/>
    <s v="000"/>
    <s v="00"/>
    <n v="469.96"/>
    <n v="469.96"/>
    <n v="0"/>
    <n v="0"/>
  </r>
  <r>
    <x v="5"/>
    <x v="5"/>
    <s v="0341"/>
    <s v="000"/>
    <s v="0000"/>
    <s v="000"/>
    <s v="00"/>
    <n v="150"/>
    <n v="150"/>
    <n v="0"/>
    <n v="0"/>
  </r>
  <r>
    <x v="6"/>
    <x v="0"/>
    <s v="0341"/>
    <s v="000"/>
    <s v="0000"/>
    <s v="000"/>
    <s v="00"/>
    <n v="64945.04"/>
    <n v="59532.959999999999"/>
    <n v="5412.08"/>
    <n v="0"/>
  </r>
  <r>
    <x v="6"/>
    <x v="1"/>
    <s v="0341"/>
    <s v="000"/>
    <s v="0000"/>
    <s v="000"/>
    <s v="00"/>
    <n v="33118.76"/>
    <n v="31817.13"/>
    <n v="1549.76"/>
    <n v="-248.13"/>
  </r>
  <r>
    <x v="6"/>
    <x v="2"/>
    <s v="0341"/>
    <s v="000"/>
    <s v="0000"/>
    <s v="000"/>
    <s v="00"/>
    <n v="1391.48"/>
    <n v="1391.48"/>
    <n v="0"/>
    <n v="0"/>
  </r>
  <r>
    <x v="6"/>
    <x v="2"/>
    <s v="0341"/>
    <s v="000"/>
    <s v="0000"/>
    <s v="000"/>
    <s v="00"/>
    <n v="900"/>
    <n v="900"/>
    <n v="0"/>
    <n v="0"/>
  </r>
  <r>
    <x v="6"/>
    <x v="3"/>
    <s v="0341"/>
    <s v="000"/>
    <s v="0000"/>
    <s v="000"/>
    <s v="00"/>
    <n v="11046.27"/>
    <n v="647.25"/>
    <n v="1851.6"/>
    <n v="8547.42"/>
  </r>
  <r>
    <x v="6"/>
    <x v="4"/>
    <s v="0341"/>
    <s v="000"/>
    <s v="0000"/>
    <s v="000"/>
    <s v="00"/>
    <n v="120"/>
    <n v="120"/>
    <n v="0"/>
    <n v="0"/>
  </r>
  <r>
    <x v="0"/>
    <x v="0"/>
    <s v="0341"/>
    <s v="102"/>
    <s v="0000"/>
    <s v="000"/>
    <s v="00"/>
    <n v="543.1"/>
    <n v="1596.05"/>
    <n v="0"/>
    <n v="-1052.95"/>
  </r>
  <r>
    <x v="0"/>
    <x v="1"/>
    <s v="0341"/>
    <s v="102"/>
    <s v="0000"/>
    <s v="000"/>
    <s v="00"/>
    <n v="1469.59"/>
    <n v="416.64"/>
    <n v="0"/>
    <n v="1052.95"/>
  </r>
  <r>
    <x v="0"/>
    <x v="2"/>
    <s v="0341"/>
    <s v="199"/>
    <s v="0000"/>
    <s v="000"/>
    <s v="00"/>
    <n v="1296"/>
    <n v="1296"/>
    <n v="0"/>
    <n v="0"/>
  </r>
  <r>
    <x v="0"/>
    <x v="3"/>
    <s v="0341"/>
    <s v="199"/>
    <s v="0000"/>
    <s v="000"/>
    <s v="00"/>
    <n v="12365.88"/>
    <n v="8334.73"/>
    <n v="3901.43"/>
    <n v="129.72"/>
  </r>
  <r>
    <x v="0"/>
    <x v="3"/>
    <s v="0341"/>
    <s v="199"/>
    <s v="0000"/>
    <s v="000"/>
    <s v="00"/>
    <n v="994.7"/>
    <n v="994.7"/>
    <n v="0"/>
    <n v="0"/>
  </r>
  <r>
    <x v="0"/>
    <x v="4"/>
    <s v="0341"/>
    <s v="199"/>
    <s v="0000"/>
    <s v="000"/>
    <s v="00"/>
    <n v="493.65"/>
    <n v="493.65"/>
    <n v="0"/>
    <n v="0"/>
  </r>
  <r>
    <x v="0"/>
    <x v="4"/>
    <s v="0341"/>
    <s v="199"/>
    <s v="0000"/>
    <s v="000"/>
    <s v="00"/>
    <n v="489"/>
    <n v="489"/>
    <n v="0"/>
    <n v="0"/>
  </r>
  <r>
    <x v="0"/>
    <x v="4"/>
    <s v="0341"/>
    <s v="199"/>
    <s v="0000"/>
    <s v="000"/>
    <s v="00"/>
    <n v="760"/>
    <n v="760"/>
    <n v="0"/>
    <n v="0"/>
  </r>
  <r>
    <x v="0"/>
    <x v="5"/>
    <s v="0341"/>
    <s v="199"/>
    <s v="0000"/>
    <s v="000"/>
    <s v="00"/>
    <n v="22921.58"/>
    <n v="22921.58"/>
    <n v="0"/>
    <n v="0"/>
  </r>
  <r>
    <x v="1"/>
    <x v="5"/>
    <s v="0341"/>
    <s v="199"/>
    <s v="0000"/>
    <s v="000"/>
    <s v="00"/>
    <n v="991.91"/>
    <n v="991.91"/>
    <n v="0"/>
    <n v="0"/>
  </r>
  <r>
    <x v="2"/>
    <x v="5"/>
    <s v="0341"/>
    <s v="199"/>
    <s v="0000"/>
    <s v="000"/>
    <s v="00"/>
    <n v="999.88"/>
    <n v="999.88"/>
    <n v="0"/>
    <n v="0"/>
  </r>
  <r>
    <x v="3"/>
    <x v="5"/>
    <s v="0341"/>
    <s v="199"/>
    <s v="0000"/>
    <s v="000"/>
    <s v="00"/>
    <n v="285.68"/>
    <n v="285.68"/>
    <n v="0"/>
    <n v="0"/>
  </r>
  <r>
    <x v="9"/>
    <x v="2"/>
    <s v="0341"/>
    <s v="199"/>
    <s v="0000"/>
    <s v="000"/>
    <s v="00"/>
    <n v="0"/>
    <n v="399"/>
    <n v="0"/>
    <n v="-399"/>
  </r>
  <r>
    <x v="4"/>
    <x v="2"/>
    <s v="0341"/>
    <s v="199"/>
    <s v="0000"/>
    <s v="000"/>
    <s v="00"/>
    <n v="757.61"/>
    <n v="757.61"/>
    <n v="0"/>
    <n v="0"/>
  </r>
  <r>
    <x v="4"/>
    <x v="3"/>
    <s v="0341"/>
    <s v="199"/>
    <s v="0000"/>
    <s v="000"/>
    <s v="00"/>
    <n v="424.9"/>
    <n v="424.9"/>
    <n v="0"/>
    <n v="0"/>
  </r>
  <r>
    <x v="5"/>
    <x v="0"/>
    <s v="0341"/>
    <s v="199"/>
    <s v="0000"/>
    <s v="000"/>
    <s v="00"/>
    <n v="3038.67"/>
    <n v="3382.03"/>
    <n v="0"/>
    <n v="-343.36"/>
  </r>
  <r>
    <x v="5"/>
    <x v="1"/>
    <s v="0341"/>
    <s v="199"/>
    <s v="0000"/>
    <s v="000"/>
    <s v="00"/>
    <n v="762.9"/>
    <n v="845.75"/>
    <n v="0"/>
    <n v="-82.85"/>
  </r>
  <r>
    <x v="5"/>
    <x v="5"/>
    <s v="0341"/>
    <s v="199"/>
    <s v="0000"/>
    <s v="000"/>
    <s v="00"/>
    <n v="826.39"/>
    <n v="817.32"/>
    <n v="0"/>
    <n v="9.07"/>
  </r>
  <r>
    <x v="6"/>
    <x v="2"/>
    <s v="0341"/>
    <s v="199"/>
    <s v="0000"/>
    <s v="000"/>
    <s v="00"/>
    <n v="1984.14"/>
    <n v="1984.14"/>
    <n v="0"/>
    <n v="0"/>
  </r>
  <r>
    <x v="0"/>
    <x v="0"/>
    <s v="0341"/>
    <s v="501"/>
    <s v="0000"/>
    <s v="000"/>
    <s v="00"/>
    <n v="500"/>
    <n v="35210"/>
    <n v="0"/>
    <n v="-34710"/>
  </r>
  <r>
    <x v="0"/>
    <x v="1"/>
    <s v="0341"/>
    <s v="501"/>
    <s v="0000"/>
    <s v="000"/>
    <s v="00"/>
    <n v="116.31"/>
    <n v="7904.34"/>
    <n v="0"/>
    <n v="-7788.03"/>
  </r>
  <r>
    <x v="0"/>
    <x v="2"/>
    <s v="0341"/>
    <s v="501"/>
    <s v="0000"/>
    <s v="000"/>
    <s v="00"/>
    <n v="7869"/>
    <n v="7869"/>
    <n v="0"/>
    <n v="0"/>
  </r>
  <r>
    <x v="7"/>
    <x v="0"/>
    <s v="0341"/>
    <s v="507"/>
    <s v="0000"/>
    <s v="000"/>
    <s v="00"/>
    <n v="49047.99"/>
    <n v="44960.65"/>
    <n v="4087.34"/>
    <n v="0"/>
  </r>
  <r>
    <x v="7"/>
    <x v="1"/>
    <s v="0341"/>
    <s v="507"/>
    <s v="0000"/>
    <s v="000"/>
    <s v="00"/>
    <n v="18238"/>
    <n v="17426.73"/>
    <n v="849.36"/>
    <n v="-38.090000000000003"/>
  </r>
  <r>
    <x v="0"/>
    <x v="0"/>
    <s v="0341"/>
    <s v="522"/>
    <s v="0000"/>
    <s v="000"/>
    <s v="00"/>
    <n v="93809.59"/>
    <n v="77545.960000000006"/>
    <n v="16214"/>
    <n v="49.63"/>
  </r>
  <r>
    <x v="0"/>
    <x v="1"/>
    <s v="0341"/>
    <s v="522"/>
    <s v="0000"/>
    <s v="000"/>
    <s v="00"/>
    <n v="35546.54"/>
    <n v="32190.34"/>
    <n v="3365.36"/>
    <n v="-9.16"/>
  </r>
  <r>
    <x v="0"/>
    <x v="5"/>
    <s v="0341"/>
    <s v="522"/>
    <s v="0000"/>
    <s v="000"/>
    <s v="00"/>
    <n v="999.88"/>
    <n v="999.88"/>
    <n v="0"/>
    <n v="0"/>
  </r>
  <r>
    <x v="1"/>
    <x v="0"/>
    <s v="0341"/>
    <s v="522"/>
    <s v="0000"/>
    <s v="000"/>
    <s v="00"/>
    <n v="16285.58"/>
    <n v="15405.53"/>
    <n v="863.62"/>
    <n v="16.43"/>
  </r>
  <r>
    <x v="1"/>
    <x v="1"/>
    <s v="0341"/>
    <s v="522"/>
    <s v="0000"/>
    <s v="000"/>
    <s v="00"/>
    <n v="8500"/>
    <n v="8270.2199999999993"/>
    <n v="179.88"/>
    <n v="49.9"/>
  </r>
  <r>
    <x v="1"/>
    <x v="5"/>
    <s v="0341"/>
    <s v="522"/>
    <s v="0000"/>
    <s v="000"/>
    <s v="00"/>
    <n v="285.76"/>
    <n v="285.76"/>
    <n v="0"/>
    <n v="0"/>
  </r>
  <r>
    <x v="9"/>
    <x v="0"/>
    <s v="0341"/>
    <s v="522"/>
    <s v="0000"/>
    <s v="000"/>
    <s v="00"/>
    <n v="29951.33"/>
    <n v="29951.33"/>
    <n v="0"/>
    <n v="0"/>
  </r>
  <r>
    <x v="9"/>
    <x v="1"/>
    <s v="0341"/>
    <s v="522"/>
    <s v="0000"/>
    <s v="000"/>
    <s v="00"/>
    <n v="11039.98"/>
    <n v="11002.99"/>
    <n v="0"/>
    <n v="36.99"/>
  </r>
  <r>
    <x v="9"/>
    <x v="5"/>
    <s v="0341"/>
    <s v="522"/>
    <s v="0000"/>
    <s v="000"/>
    <s v="00"/>
    <n v="976.08"/>
    <n v="976.08"/>
    <n v="0"/>
    <n v="0"/>
  </r>
  <r>
    <x v="4"/>
    <x v="0"/>
    <s v="0341"/>
    <s v="522"/>
    <s v="0000"/>
    <s v="000"/>
    <s v="00"/>
    <n v="9860.77"/>
    <n v="9860.77"/>
    <n v="0"/>
    <n v="0"/>
  </r>
  <r>
    <x v="4"/>
    <x v="1"/>
    <s v="0341"/>
    <s v="522"/>
    <s v="0000"/>
    <s v="000"/>
    <s v="00"/>
    <n v="2739.14"/>
    <n v="2667.12"/>
    <n v="0"/>
    <n v="72.02"/>
  </r>
  <r>
    <x v="2"/>
    <x v="0"/>
    <s v="0341"/>
    <s v="523"/>
    <s v="0000"/>
    <s v="000"/>
    <s v="00"/>
    <n v="40296"/>
    <n v="33600.839999999997"/>
    <n v="6695.16"/>
    <n v="0"/>
  </r>
  <r>
    <x v="2"/>
    <x v="1"/>
    <s v="0341"/>
    <s v="523"/>
    <s v="0000"/>
    <s v="000"/>
    <s v="00"/>
    <n v="16090.74"/>
    <n v="14721.45"/>
    <n v="1389.64"/>
    <n v="-20.350000000000001"/>
  </r>
  <r>
    <x v="0"/>
    <x v="0"/>
    <s v="0341"/>
    <s v="601"/>
    <s v="0000"/>
    <s v="000"/>
    <s v="00"/>
    <n v="17636.72"/>
    <n v="0"/>
    <n v="0"/>
    <n v="17636.72"/>
  </r>
  <r>
    <x v="0"/>
    <x v="1"/>
    <s v="0341"/>
    <s v="601"/>
    <s v="0000"/>
    <s v="000"/>
    <s v="00"/>
    <n v="3953.48"/>
    <n v="0"/>
    <n v="0"/>
    <n v="3953.48"/>
  </r>
  <r>
    <x v="0"/>
    <x v="5"/>
    <s v="0341"/>
    <s v="601"/>
    <s v="0000"/>
    <s v="000"/>
    <s v="00"/>
    <n v="963.73"/>
    <n v="1267.79"/>
    <n v="0"/>
    <n v="-304.06"/>
  </r>
  <r>
    <x v="3"/>
    <x v="0"/>
    <s v="0341"/>
    <s v="601"/>
    <s v="0000"/>
    <s v="000"/>
    <s v="00"/>
    <n v="25660.799999999999"/>
    <n v="23233.01"/>
    <n v="855.08"/>
    <n v="1572.71"/>
  </r>
  <r>
    <x v="3"/>
    <x v="1"/>
    <s v="0341"/>
    <s v="601"/>
    <s v="0000"/>
    <s v="000"/>
    <s v="00"/>
    <n v="11547"/>
    <n v="10298.19"/>
    <n v="177.98"/>
    <n v="1070.83"/>
  </r>
  <r>
    <x v="9"/>
    <x v="2"/>
    <s v="0341"/>
    <s v="601"/>
    <s v="0000"/>
    <s v="000"/>
    <s v="00"/>
    <n v="0"/>
    <n v="593"/>
    <n v="0"/>
    <n v="-593"/>
  </r>
  <r>
    <x v="5"/>
    <x v="3"/>
    <s v="0341"/>
    <s v="601"/>
    <s v="0000"/>
    <s v="000"/>
    <s v="00"/>
    <n v="86.03"/>
    <n v="0"/>
    <n v="0"/>
    <n v="86.03"/>
  </r>
  <r>
    <x v="5"/>
    <x v="5"/>
    <s v="0341"/>
    <s v="601"/>
    <s v="0000"/>
    <s v="000"/>
    <s v="00"/>
    <n v="18462.599999999999"/>
    <n v="18462.599999999999"/>
    <n v="0"/>
    <n v="0"/>
  </r>
  <r>
    <x v="8"/>
    <x v="0"/>
    <s v="0341"/>
    <s v="601"/>
    <s v="0000"/>
    <s v="000"/>
    <s v="00"/>
    <n v="46281.48"/>
    <n v="38379.17"/>
    <n v="7675.84"/>
    <n v="226.47"/>
  </r>
  <r>
    <x v="8"/>
    <x v="0"/>
    <s v="0341"/>
    <s v="601"/>
    <s v="0000"/>
    <s v="000"/>
    <s v="00"/>
    <n v="104335.59"/>
    <n v="101642.72"/>
    <n v="3417.92"/>
    <n v="-725.05"/>
  </r>
  <r>
    <x v="8"/>
    <x v="1"/>
    <s v="0341"/>
    <s v="601"/>
    <s v="0000"/>
    <s v="000"/>
    <s v="00"/>
    <n v="62887.839999999997"/>
    <n v="51253.61"/>
    <n v="2298.2600000000002"/>
    <n v="9335.9699999999993"/>
  </r>
  <r>
    <x v="8"/>
    <x v="3"/>
    <s v="0341"/>
    <s v="601"/>
    <s v="0000"/>
    <s v="000"/>
    <s v="00"/>
    <n v="65183.71"/>
    <n v="21012.25"/>
    <n v="395.95"/>
    <n v="43775.51"/>
  </r>
  <r>
    <x v="8"/>
    <x v="4"/>
    <s v="0341"/>
    <s v="601"/>
    <s v="0000"/>
    <s v="000"/>
    <s v="00"/>
    <n v="5231"/>
    <n v="5231"/>
    <n v="0"/>
    <n v="0"/>
  </r>
  <r>
    <x v="8"/>
    <x v="4"/>
    <s v="0341"/>
    <s v="601"/>
    <s v="0000"/>
    <s v="000"/>
    <s v="00"/>
    <n v="1500"/>
    <n v="0"/>
    <n v="0"/>
    <n v="1500"/>
  </r>
  <r>
    <x v="8"/>
    <x v="4"/>
    <s v="0341"/>
    <s v="601"/>
    <s v="0000"/>
    <s v="000"/>
    <s v="00"/>
    <n v="2000"/>
    <n v="1295"/>
    <n v="0"/>
    <n v="705"/>
  </r>
  <r>
    <x v="9"/>
    <x v="0"/>
    <s v="0341"/>
    <s v="804"/>
    <s v="0000"/>
    <s v="000"/>
    <s v="00"/>
    <n v="63998"/>
    <n v="53786.68"/>
    <n v="10211.32"/>
    <n v="0"/>
  </r>
  <r>
    <x v="9"/>
    <x v="1"/>
    <s v="0341"/>
    <s v="804"/>
    <s v="0000"/>
    <s v="000"/>
    <s v="00"/>
    <n v="27811.48"/>
    <n v="25731.08"/>
    <n v="2119.44"/>
    <n v="-39.04"/>
  </r>
  <r>
    <x v="9"/>
    <x v="5"/>
    <s v="0341"/>
    <s v="804"/>
    <s v="0000"/>
    <s v="000"/>
    <s v="00"/>
    <n v="704.71"/>
    <n v="647.54999999999995"/>
    <n v="0"/>
    <n v="57.16"/>
  </r>
  <r>
    <x v="0"/>
    <x v="0"/>
    <s v="0351"/>
    <s v="000"/>
    <s v="0000"/>
    <s v="000"/>
    <s v="00"/>
    <n v="2246680.4300000002"/>
    <n v="1854320.49"/>
    <n v="321042.2"/>
    <n v="71317.740000000005"/>
  </r>
  <r>
    <x v="0"/>
    <x v="0"/>
    <s v="0351"/>
    <s v="000"/>
    <s v="0000"/>
    <s v="000"/>
    <s v="00"/>
    <n v="33721.800000000003"/>
    <n v="32519.06"/>
    <n v="1204.3499999999999"/>
    <n v="-1.61"/>
  </r>
  <r>
    <x v="0"/>
    <x v="1"/>
    <s v="0351"/>
    <s v="000"/>
    <s v="0000"/>
    <s v="000"/>
    <s v="00"/>
    <n v="861424.9"/>
    <n v="794723.35"/>
    <n v="68979.87"/>
    <n v="-2278.3200000000002"/>
  </r>
  <r>
    <x v="0"/>
    <x v="2"/>
    <s v="0351"/>
    <s v="000"/>
    <s v="0000"/>
    <s v="000"/>
    <s v="00"/>
    <n v="14829.72"/>
    <n v="5813.22"/>
    <n v="1238.42"/>
    <n v="7778.08"/>
  </r>
  <r>
    <x v="0"/>
    <x v="2"/>
    <s v="0351"/>
    <s v="000"/>
    <s v="0000"/>
    <s v="000"/>
    <s v="00"/>
    <n v="17728.59"/>
    <n v="7964.2"/>
    <n v="2800.4"/>
    <n v="6963.99"/>
  </r>
  <r>
    <x v="0"/>
    <x v="3"/>
    <s v="0351"/>
    <s v="000"/>
    <s v="0000"/>
    <s v="000"/>
    <s v="00"/>
    <n v="8088.32"/>
    <n v="7756.27"/>
    <n v="0"/>
    <n v="332.05"/>
  </r>
  <r>
    <x v="0"/>
    <x v="3"/>
    <s v="0351"/>
    <s v="000"/>
    <s v="0000"/>
    <s v="000"/>
    <s v="00"/>
    <n v="63239.7"/>
    <n v="62599.67"/>
    <n v="640.03"/>
    <n v="0"/>
  </r>
  <r>
    <x v="0"/>
    <x v="5"/>
    <s v="0351"/>
    <s v="000"/>
    <s v="0000"/>
    <s v="000"/>
    <s v="00"/>
    <n v="51982"/>
    <n v="71742.350000000006"/>
    <n v="0"/>
    <n v="-19760.349999999999"/>
  </r>
  <r>
    <x v="1"/>
    <x v="0"/>
    <s v="0351"/>
    <s v="000"/>
    <s v="0000"/>
    <s v="000"/>
    <s v="00"/>
    <n v="828068"/>
    <n v="745591.97"/>
    <n v="133193.92000000001"/>
    <n v="-50717.89"/>
  </r>
  <r>
    <x v="1"/>
    <x v="0"/>
    <s v="0351"/>
    <s v="000"/>
    <s v="0000"/>
    <s v="000"/>
    <s v="00"/>
    <n v="73976.77"/>
    <n v="71758.929999999993"/>
    <n v="2784.9"/>
    <n v="-567.05999999999995"/>
  </r>
  <r>
    <x v="1"/>
    <x v="1"/>
    <s v="0351"/>
    <s v="000"/>
    <s v="0000"/>
    <s v="000"/>
    <s v="00"/>
    <n v="372235"/>
    <n v="362357.01"/>
    <n v="30906.76"/>
    <n v="-21028.77"/>
  </r>
  <r>
    <x v="1"/>
    <x v="5"/>
    <s v="0351"/>
    <s v="000"/>
    <s v="0000"/>
    <s v="000"/>
    <s v="00"/>
    <n v="7171.21"/>
    <n v="14696.38"/>
    <n v="0"/>
    <n v="-7525.17"/>
  </r>
  <r>
    <x v="2"/>
    <x v="0"/>
    <s v="0351"/>
    <s v="000"/>
    <s v="0000"/>
    <s v="000"/>
    <s v="00"/>
    <n v="66187"/>
    <n v="55035.65"/>
    <n v="10761.44"/>
    <n v="389.91"/>
  </r>
  <r>
    <x v="2"/>
    <x v="0"/>
    <s v="0351"/>
    <s v="000"/>
    <s v="0000"/>
    <s v="000"/>
    <s v="00"/>
    <n v="47236.63"/>
    <n v="41914.47"/>
    <n v="5356.88"/>
    <n v="-34.72"/>
  </r>
  <r>
    <x v="2"/>
    <x v="1"/>
    <s v="0351"/>
    <s v="000"/>
    <s v="0000"/>
    <s v="000"/>
    <s v="00"/>
    <n v="45135"/>
    <n v="42127.41"/>
    <n v="3343.77"/>
    <n v="-336.18"/>
  </r>
  <r>
    <x v="2"/>
    <x v="3"/>
    <s v="0351"/>
    <s v="000"/>
    <s v="0000"/>
    <s v="000"/>
    <s v="00"/>
    <n v="1425"/>
    <n v="1410.69"/>
    <n v="0"/>
    <n v="14.31"/>
  </r>
  <r>
    <x v="3"/>
    <x v="0"/>
    <s v="0351"/>
    <s v="000"/>
    <s v="0000"/>
    <s v="000"/>
    <s v="00"/>
    <n v="145491"/>
    <n v="121242.48"/>
    <n v="24248.52"/>
    <n v="0"/>
  </r>
  <r>
    <x v="3"/>
    <x v="0"/>
    <s v="0351"/>
    <s v="000"/>
    <s v="0000"/>
    <s v="000"/>
    <s v="00"/>
    <n v="50994.15"/>
    <n v="49595.68"/>
    <n v="1815.19"/>
    <n v="-416.72"/>
  </r>
  <r>
    <x v="3"/>
    <x v="1"/>
    <s v="0351"/>
    <s v="000"/>
    <s v="0000"/>
    <s v="000"/>
    <s v="00"/>
    <n v="81943.429999999993"/>
    <n v="76684.89"/>
    <n v="6474.18"/>
    <n v="-1215.6400000000001"/>
  </r>
  <r>
    <x v="3"/>
    <x v="2"/>
    <s v="0351"/>
    <s v="000"/>
    <s v="0000"/>
    <s v="000"/>
    <s v="00"/>
    <n v="226.7"/>
    <n v="212.54"/>
    <n v="0"/>
    <n v="14.16"/>
  </r>
  <r>
    <x v="3"/>
    <x v="3"/>
    <s v="0351"/>
    <s v="000"/>
    <s v="0000"/>
    <s v="000"/>
    <s v="00"/>
    <n v="4795.66"/>
    <n v="4795.66"/>
    <n v="0"/>
    <n v="0"/>
  </r>
  <r>
    <x v="3"/>
    <x v="4"/>
    <s v="0351"/>
    <s v="000"/>
    <s v="0000"/>
    <s v="000"/>
    <s v="00"/>
    <n v="317.64"/>
    <n v="317.64"/>
    <n v="0"/>
    <n v="0"/>
  </r>
  <r>
    <x v="3"/>
    <x v="5"/>
    <s v="0351"/>
    <s v="000"/>
    <s v="0000"/>
    <s v="000"/>
    <s v="00"/>
    <n v="75"/>
    <n v="75"/>
    <n v="0"/>
    <n v="0"/>
  </r>
  <r>
    <x v="3"/>
    <x v="5"/>
    <s v="0351"/>
    <s v="000"/>
    <s v="0000"/>
    <s v="000"/>
    <s v="00"/>
    <n v="1228.43"/>
    <n v="2885.38"/>
    <n v="0"/>
    <n v="-1656.95"/>
  </r>
  <r>
    <x v="4"/>
    <x v="0"/>
    <s v="0351"/>
    <s v="000"/>
    <s v="0000"/>
    <s v="000"/>
    <s v="00"/>
    <n v="241393"/>
    <n v="220629.74"/>
    <n v="20057.259999999998"/>
    <n v="706"/>
  </r>
  <r>
    <x v="4"/>
    <x v="0"/>
    <s v="0351"/>
    <s v="000"/>
    <s v="0000"/>
    <s v="000"/>
    <s v="00"/>
    <n v="52178.12"/>
    <n v="50273.42"/>
    <n v="1904.7"/>
    <n v="0"/>
  </r>
  <r>
    <x v="4"/>
    <x v="1"/>
    <s v="0351"/>
    <s v="000"/>
    <s v="0000"/>
    <s v="000"/>
    <s v="00"/>
    <n v="121690.38"/>
    <n v="116048.11"/>
    <n v="4560.55"/>
    <n v="1081.72"/>
  </r>
  <r>
    <x v="4"/>
    <x v="2"/>
    <s v="0351"/>
    <s v="000"/>
    <s v="0000"/>
    <s v="000"/>
    <s v="00"/>
    <n v="1561"/>
    <n v="0"/>
    <n v="0"/>
    <n v="1561"/>
  </r>
  <r>
    <x v="4"/>
    <x v="2"/>
    <s v="0351"/>
    <s v="000"/>
    <s v="0000"/>
    <s v="000"/>
    <s v="00"/>
    <n v="1140"/>
    <n v="0"/>
    <n v="0"/>
    <n v="1140"/>
  </r>
  <r>
    <x v="4"/>
    <x v="2"/>
    <s v="0351"/>
    <s v="000"/>
    <s v="0000"/>
    <s v="000"/>
    <s v="00"/>
    <n v="0.76"/>
    <n v="0"/>
    <n v="0"/>
    <n v="0.76"/>
  </r>
  <r>
    <x v="4"/>
    <x v="2"/>
    <s v="0351"/>
    <s v="000"/>
    <s v="0000"/>
    <s v="000"/>
    <s v="00"/>
    <n v="2011"/>
    <n v="0"/>
    <n v="78"/>
    <n v="1933"/>
  </r>
  <r>
    <x v="4"/>
    <x v="2"/>
    <s v="0351"/>
    <s v="000"/>
    <s v="0000"/>
    <s v="000"/>
    <s v="00"/>
    <n v="1224.18"/>
    <n v="531.54"/>
    <n v="173.16"/>
    <n v="519.48"/>
  </r>
  <r>
    <x v="4"/>
    <x v="3"/>
    <s v="0351"/>
    <s v="000"/>
    <s v="0000"/>
    <s v="000"/>
    <s v="00"/>
    <n v="3939.63"/>
    <n v="3925.38"/>
    <n v="0"/>
    <n v="14.25"/>
  </r>
  <r>
    <x v="4"/>
    <x v="4"/>
    <s v="0351"/>
    <s v="000"/>
    <s v="0000"/>
    <s v="000"/>
    <s v="00"/>
    <n v="1007.19"/>
    <n v="520.47"/>
    <n v="0"/>
    <n v="486.72"/>
  </r>
  <r>
    <x v="4"/>
    <x v="5"/>
    <s v="0351"/>
    <s v="000"/>
    <s v="0000"/>
    <s v="000"/>
    <s v="00"/>
    <n v="1599"/>
    <n v="1599"/>
    <n v="0"/>
    <n v="0"/>
  </r>
  <r>
    <x v="5"/>
    <x v="0"/>
    <s v="0351"/>
    <s v="000"/>
    <s v="0000"/>
    <s v="000"/>
    <s v="00"/>
    <n v="284229.21000000002"/>
    <n v="252654.49"/>
    <n v="32480"/>
    <n v="-905.28"/>
  </r>
  <r>
    <x v="5"/>
    <x v="1"/>
    <s v="0351"/>
    <s v="000"/>
    <s v="0000"/>
    <s v="000"/>
    <s v="00"/>
    <n v="124114"/>
    <n v="117473.99"/>
    <n v="8518.44"/>
    <n v="-1878.43"/>
  </r>
  <r>
    <x v="5"/>
    <x v="2"/>
    <s v="0351"/>
    <s v="000"/>
    <s v="0000"/>
    <s v="000"/>
    <s v="00"/>
    <n v="8553.85"/>
    <n v="4706.16"/>
    <n v="2353.08"/>
    <n v="1494.61"/>
  </r>
  <r>
    <x v="5"/>
    <x v="2"/>
    <s v="0351"/>
    <s v="000"/>
    <s v="0000"/>
    <s v="000"/>
    <s v="00"/>
    <n v="34085"/>
    <n v="29376.61"/>
    <n v="0"/>
    <n v="4708.3900000000003"/>
  </r>
  <r>
    <x v="5"/>
    <x v="2"/>
    <s v="0351"/>
    <s v="000"/>
    <s v="0000"/>
    <s v="000"/>
    <s v="00"/>
    <n v="14099.65"/>
    <n v="12288.56"/>
    <n v="1811.09"/>
    <n v="0"/>
  </r>
  <r>
    <x v="5"/>
    <x v="2"/>
    <s v="0351"/>
    <s v="000"/>
    <s v="0000"/>
    <s v="000"/>
    <s v="00"/>
    <n v="3286"/>
    <n v="3462"/>
    <n v="24"/>
    <n v="-200"/>
  </r>
  <r>
    <x v="5"/>
    <x v="6"/>
    <s v="0351"/>
    <s v="000"/>
    <s v="0000"/>
    <s v="000"/>
    <s v="00"/>
    <n v="145262"/>
    <n v="116787.38"/>
    <n v="0"/>
    <n v="28474.62"/>
  </r>
  <r>
    <x v="5"/>
    <x v="6"/>
    <s v="0351"/>
    <s v="000"/>
    <s v="0000"/>
    <s v="000"/>
    <s v="00"/>
    <n v="252.32"/>
    <n v="246.26"/>
    <n v="0"/>
    <n v="6.06"/>
  </r>
  <r>
    <x v="5"/>
    <x v="3"/>
    <s v="0351"/>
    <s v="000"/>
    <s v="0000"/>
    <s v="000"/>
    <s v="00"/>
    <n v="27813.55"/>
    <n v="28596.54"/>
    <n v="0"/>
    <n v="-782.99"/>
  </r>
  <r>
    <x v="5"/>
    <x v="4"/>
    <s v="0351"/>
    <s v="000"/>
    <s v="0000"/>
    <s v="000"/>
    <s v="00"/>
    <n v="307.64"/>
    <n v="307.64"/>
    <n v="0"/>
    <n v="0"/>
  </r>
  <r>
    <x v="6"/>
    <x v="0"/>
    <s v="0351"/>
    <s v="000"/>
    <s v="0000"/>
    <s v="000"/>
    <s v="00"/>
    <n v="58205"/>
    <n v="52529.57"/>
    <n v="4775.42"/>
    <n v="900.01"/>
  </r>
  <r>
    <x v="6"/>
    <x v="1"/>
    <s v="0351"/>
    <s v="000"/>
    <s v="0000"/>
    <s v="000"/>
    <s v="00"/>
    <n v="24899.47"/>
    <n v="24085.439999999999"/>
    <n v="992.14"/>
    <n v="-178.11"/>
  </r>
  <r>
    <x v="6"/>
    <x v="2"/>
    <s v="0351"/>
    <s v="000"/>
    <s v="0000"/>
    <s v="000"/>
    <s v="00"/>
    <n v="4489.76"/>
    <n v="4489.76"/>
    <n v="0"/>
    <n v="0"/>
  </r>
  <r>
    <x v="6"/>
    <x v="3"/>
    <s v="0351"/>
    <s v="000"/>
    <s v="0000"/>
    <s v="000"/>
    <s v="00"/>
    <n v="3455.18"/>
    <n v="3263.32"/>
    <n v="0"/>
    <n v="191.86"/>
  </r>
  <r>
    <x v="6"/>
    <x v="4"/>
    <s v="0351"/>
    <s v="000"/>
    <s v="0000"/>
    <s v="000"/>
    <s v="00"/>
    <n v="802.45"/>
    <n v="802.45"/>
    <n v="0"/>
    <n v="0"/>
  </r>
  <r>
    <x v="0"/>
    <x v="3"/>
    <s v="0351"/>
    <s v="102"/>
    <s v="0000"/>
    <s v="000"/>
    <s v="00"/>
    <n v="2656.62"/>
    <n v="0"/>
    <n v="0"/>
    <n v="2656.62"/>
  </r>
  <r>
    <x v="0"/>
    <x v="5"/>
    <s v="0351"/>
    <s v="102"/>
    <s v="0000"/>
    <s v="000"/>
    <s v="00"/>
    <n v="84.44"/>
    <n v="0"/>
    <n v="0"/>
    <n v="84.44"/>
  </r>
  <r>
    <x v="9"/>
    <x v="2"/>
    <s v="0351"/>
    <s v="102"/>
    <s v="0000"/>
    <s v="000"/>
    <s v="00"/>
    <n v="4.5"/>
    <n v="0"/>
    <n v="0"/>
    <n v="4.5"/>
  </r>
  <r>
    <x v="0"/>
    <x v="0"/>
    <s v="0351"/>
    <s v="199"/>
    <s v="0000"/>
    <s v="000"/>
    <s v="00"/>
    <n v="572.13"/>
    <n v="572.13"/>
    <n v="0"/>
    <n v="0"/>
  </r>
  <r>
    <x v="0"/>
    <x v="1"/>
    <s v="0351"/>
    <s v="199"/>
    <s v="0000"/>
    <s v="000"/>
    <s v="00"/>
    <n v="200"/>
    <n v="131.87"/>
    <n v="0"/>
    <n v="68.13"/>
  </r>
  <r>
    <x v="0"/>
    <x v="2"/>
    <s v="0351"/>
    <s v="199"/>
    <s v="0000"/>
    <s v="000"/>
    <s v="00"/>
    <n v="50137"/>
    <n v="50137"/>
    <n v="0"/>
    <n v="0"/>
  </r>
  <r>
    <x v="0"/>
    <x v="2"/>
    <s v="0351"/>
    <s v="199"/>
    <s v="0000"/>
    <s v="000"/>
    <s v="00"/>
    <n v="125.99"/>
    <n v="125.99"/>
    <n v="0"/>
    <n v="0"/>
  </r>
  <r>
    <x v="0"/>
    <x v="3"/>
    <s v="0351"/>
    <s v="199"/>
    <s v="0000"/>
    <s v="000"/>
    <s v="00"/>
    <n v="50549.440000000002"/>
    <n v="12854.49"/>
    <n v="15.66"/>
    <n v="37679.29"/>
  </r>
  <r>
    <x v="0"/>
    <x v="3"/>
    <s v="0351"/>
    <s v="199"/>
    <s v="0000"/>
    <s v="000"/>
    <s v="00"/>
    <n v="1220.95"/>
    <n v="925.25"/>
    <n v="279.95999999999998"/>
    <n v="15.74"/>
  </r>
  <r>
    <x v="0"/>
    <x v="4"/>
    <s v="0351"/>
    <s v="199"/>
    <s v="0000"/>
    <s v="000"/>
    <s v="00"/>
    <n v="32035.99"/>
    <n v="32035.99"/>
    <n v="0"/>
    <n v="0"/>
  </r>
  <r>
    <x v="0"/>
    <x v="4"/>
    <s v="0351"/>
    <s v="199"/>
    <s v="0000"/>
    <s v="000"/>
    <s v="00"/>
    <n v="3750"/>
    <n v="3750"/>
    <n v="0"/>
    <n v="0"/>
  </r>
  <r>
    <x v="0"/>
    <x v="5"/>
    <s v="0351"/>
    <s v="199"/>
    <s v="0000"/>
    <s v="000"/>
    <s v="00"/>
    <n v="599.92999999999995"/>
    <n v="599.92999999999995"/>
    <n v="0"/>
    <n v="0"/>
  </r>
  <r>
    <x v="1"/>
    <x v="5"/>
    <s v="0351"/>
    <s v="199"/>
    <s v="0000"/>
    <s v="000"/>
    <s v="00"/>
    <n v="457.09"/>
    <n v="457.09"/>
    <n v="0"/>
    <n v="0"/>
  </r>
  <r>
    <x v="3"/>
    <x v="3"/>
    <s v="0351"/>
    <s v="199"/>
    <s v="0000"/>
    <s v="000"/>
    <s v="00"/>
    <n v="536.57000000000005"/>
    <n v="701.53"/>
    <n v="0"/>
    <n v="-164.96"/>
  </r>
  <r>
    <x v="3"/>
    <x v="4"/>
    <s v="0351"/>
    <s v="199"/>
    <s v="0000"/>
    <s v="000"/>
    <s v="00"/>
    <n v="633.72"/>
    <n v="745.17"/>
    <n v="0"/>
    <n v="-111.45"/>
  </r>
  <r>
    <x v="3"/>
    <x v="5"/>
    <s v="0351"/>
    <s v="199"/>
    <s v="0000"/>
    <s v="000"/>
    <s v="00"/>
    <n v="1285.56"/>
    <n v="1285.56"/>
    <n v="0"/>
    <n v="0"/>
  </r>
  <r>
    <x v="4"/>
    <x v="0"/>
    <s v="0351"/>
    <s v="199"/>
    <s v="0000"/>
    <s v="000"/>
    <s v="00"/>
    <n v="1063.04"/>
    <n v="1063.04"/>
    <n v="0"/>
    <n v="0"/>
  </r>
  <r>
    <x v="4"/>
    <x v="1"/>
    <s v="0351"/>
    <s v="199"/>
    <s v="0000"/>
    <s v="000"/>
    <s v="00"/>
    <n v="600"/>
    <n v="573.92999999999995"/>
    <n v="0"/>
    <n v="26.07"/>
  </r>
  <r>
    <x v="13"/>
    <x v="4"/>
    <s v="0351"/>
    <s v="199"/>
    <s v="0000"/>
    <s v="000"/>
    <s v="00"/>
    <n v="120230"/>
    <n v="120230"/>
    <n v="0"/>
    <n v="0"/>
  </r>
  <r>
    <x v="5"/>
    <x v="3"/>
    <s v="0351"/>
    <s v="199"/>
    <s v="0000"/>
    <s v="000"/>
    <s v="00"/>
    <n v="2989.84"/>
    <n v="4648.6899999999996"/>
    <n v="0"/>
    <n v="-1658.85"/>
  </r>
  <r>
    <x v="5"/>
    <x v="5"/>
    <s v="0351"/>
    <s v="199"/>
    <s v="0000"/>
    <s v="000"/>
    <s v="00"/>
    <n v="2366.2600000000002"/>
    <n v="2366.17"/>
    <n v="0"/>
    <n v="0.09"/>
  </r>
  <r>
    <x v="6"/>
    <x v="3"/>
    <s v="0351"/>
    <s v="199"/>
    <s v="0000"/>
    <s v="000"/>
    <s v="00"/>
    <n v="584.91999999999996"/>
    <n v="0"/>
    <n v="0"/>
    <n v="584.91999999999996"/>
  </r>
  <r>
    <x v="0"/>
    <x v="0"/>
    <s v="0351"/>
    <s v="501"/>
    <s v="0000"/>
    <s v="000"/>
    <s v="00"/>
    <n v="1522.33"/>
    <n v="15470.33"/>
    <n v="0"/>
    <n v="-13948"/>
  </r>
  <r>
    <x v="0"/>
    <x v="1"/>
    <s v="0351"/>
    <s v="501"/>
    <s v="0000"/>
    <s v="000"/>
    <s v="00"/>
    <n v="314.16000000000003"/>
    <n v="3684.58"/>
    <n v="0"/>
    <n v="-3370.42"/>
  </r>
  <r>
    <x v="7"/>
    <x v="0"/>
    <s v="0351"/>
    <s v="507"/>
    <s v="0000"/>
    <s v="000"/>
    <s v="00"/>
    <n v="48561"/>
    <n v="44514.239999999998"/>
    <n v="4046.76"/>
    <n v="0"/>
  </r>
  <r>
    <x v="7"/>
    <x v="1"/>
    <s v="0351"/>
    <s v="507"/>
    <s v="0000"/>
    <s v="000"/>
    <s v="00"/>
    <n v="18139.09"/>
    <n v="17337.330000000002"/>
    <n v="840.92"/>
    <n v="-39.159999999999997"/>
  </r>
  <r>
    <x v="2"/>
    <x v="0"/>
    <s v="0351"/>
    <s v="523"/>
    <s v="0000"/>
    <s v="000"/>
    <s v="00"/>
    <n v="84033.23"/>
    <n v="70861.03"/>
    <n v="13172.2"/>
    <n v="0"/>
  </r>
  <r>
    <x v="2"/>
    <x v="1"/>
    <s v="0351"/>
    <s v="523"/>
    <s v="0000"/>
    <s v="000"/>
    <s v="00"/>
    <n v="39311.15"/>
    <n v="36623.31"/>
    <n v="2729.68"/>
    <n v="-41.84"/>
  </r>
  <r>
    <x v="0"/>
    <x v="0"/>
    <s v="0351"/>
    <s v="601"/>
    <s v="0000"/>
    <s v="000"/>
    <s v="00"/>
    <n v="51480.07"/>
    <n v="39154.980000000003"/>
    <n v="7669.16"/>
    <n v="4655.93"/>
  </r>
  <r>
    <x v="0"/>
    <x v="0"/>
    <s v="0351"/>
    <s v="601"/>
    <s v="0000"/>
    <s v="000"/>
    <s v="00"/>
    <n v="20925"/>
    <n v="20107.5"/>
    <n v="787.5"/>
    <n v="30"/>
  </r>
  <r>
    <x v="0"/>
    <x v="1"/>
    <s v="0351"/>
    <s v="601"/>
    <s v="0000"/>
    <s v="000"/>
    <s v="00"/>
    <n v="28948.77"/>
    <n v="34528.94"/>
    <n v="1755.97"/>
    <n v="-7336.14"/>
  </r>
  <r>
    <x v="0"/>
    <x v="5"/>
    <s v="0351"/>
    <s v="601"/>
    <s v="0000"/>
    <s v="000"/>
    <s v="00"/>
    <n v="397.81"/>
    <n v="397.81"/>
    <n v="0"/>
    <n v="0"/>
  </r>
  <r>
    <x v="2"/>
    <x v="0"/>
    <s v="0351"/>
    <s v="601"/>
    <s v="0000"/>
    <s v="000"/>
    <s v="00"/>
    <n v="11289.9"/>
    <n v="9463.31"/>
    <n v="1810.76"/>
    <n v="15.83"/>
  </r>
  <r>
    <x v="2"/>
    <x v="1"/>
    <s v="0351"/>
    <s v="601"/>
    <s v="0000"/>
    <s v="000"/>
    <s v="00"/>
    <n v="4350.7700000000004"/>
    <n v="3950.32"/>
    <n v="375.8"/>
    <n v="24.65"/>
  </r>
  <r>
    <x v="3"/>
    <x v="0"/>
    <s v="0351"/>
    <s v="601"/>
    <s v="0000"/>
    <s v="000"/>
    <s v="00"/>
    <n v="6935.61"/>
    <n v="6637.34"/>
    <n v="237.55"/>
    <n v="60.72"/>
  </r>
  <r>
    <x v="3"/>
    <x v="1"/>
    <s v="0351"/>
    <s v="601"/>
    <s v="0000"/>
    <s v="000"/>
    <s v="00"/>
    <n v="3668.25"/>
    <n v="3606.47"/>
    <n v="49.48"/>
    <n v="12.3"/>
  </r>
  <r>
    <x v="5"/>
    <x v="5"/>
    <s v="0351"/>
    <s v="601"/>
    <s v="0000"/>
    <s v="000"/>
    <s v="00"/>
    <n v="25702.41"/>
    <n v="22223.93"/>
    <n v="0"/>
    <n v="3478.48"/>
  </r>
  <r>
    <x v="8"/>
    <x v="0"/>
    <s v="0351"/>
    <s v="601"/>
    <s v="0000"/>
    <s v="000"/>
    <s v="00"/>
    <n v="47797.43"/>
    <n v="35093.32"/>
    <n v="7018.68"/>
    <n v="5685.43"/>
  </r>
  <r>
    <x v="8"/>
    <x v="0"/>
    <s v="0351"/>
    <s v="601"/>
    <s v="0000"/>
    <s v="000"/>
    <s v="00"/>
    <n v="160734.46"/>
    <n v="125581.4"/>
    <n v="3631.23"/>
    <n v="31521.83"/>
  </r>
  <r>
    <x v="8"/>
    <x v="1"/>
    <s v="0351"/>
    <s v="601"/>
    <s v="0000"/>
    <s v="000"/>
    <s v="00"/>
    <n v="92044.37"/>
    <n v="64537.74"/>
    <n v="2208.46"/>
    <n v="25298.17"/>
  </r>
  <r>
    <x v="8"/>
    <x v="2"/>
    <s v="0351"/>
    <s v="601"/>
    <s v="0000"/>
    <s v="000"/>
    <s v="00"/>
    <n v="4386"/>
    <n v="2598"/>
    <n v="0"/>
    <n v="1788"/>
  </r>
  <r>
    <x v="8"/>
    <x v="3"/>
    <s v="0351"/>
    <s v="601"/>
    <s v="0000"/>
    <s v="000"/>
    <s v="00"/>
    <n v="28861.93"/>
    <n v="11929.07"/>
    <n v="0"/>
    <n v="16932.86"/>
  </r>
  <r>
    <x v="0"/>
    <x v="3"/>
    <s v="0351"/>
    <s v="605"/>
    <s v="0000"/>
    <s v="000"/>
    <s v="00"/>
    <n v="0"/>
    <n v="747.17"/>
    <n v="0"/>
    <n v="-747.17"/>
  </r>
  <r>
    <x v="16"/>
    <x v="3"/>
    <s v="0351"/>
    <s v="605"/>
    <s v="0000"/>
    <s v="000"/>
    <s v="00"/>
    <n v="6832.26"/>
    <n v="0"/>
    <n v="0"/>
    <n v="6832.26"/>
  </r>
  <r>
    <x v="5"/>
    <x v="5"/>
    <s v="0351"/>
    <s v="605"/>
    <s v="0000"/>
    <s v="000"/>
    <s v="00"/>
    <n v="351"/>
    <n v="351"/>
    <n v="0"/>
    <n v="0"/>
  </r>
  <r>
    <x v="9"/>
    <x v="0"/>
    <s v="0351"/>
    <s v="804"/>
    <s v="0000"/>
    <s v="000"/>
    <s v="00"/>
    <n v="55641"/>
    <n v="46367.48"/>
    <n v="9273.52"/>
    <n v="0"/>
  </r>
  <r>
    <x v="9"/>
    <x v="1"/>
    <s v="0351"/>
    <s v="804"/>
    <s v="0000"/>
    <s v="000"/>
    <s v="00"/>
    <n v="19659.810000000001"/>
    <n v="17774.060000000001"/>
    <n v="1924.84"/>
    <n v="-39.090000000000003"/>
  </r>
  <r>
    <x v="0"/>
    <x v="0"/>
    <s v="0361"/>
    <s v="000"/>
    <s v="0000"/>
    <s v="000"/>
    <s v="00"/>
    <n v="1789553"/>
    <n v="1507783.33"/>
    <n v="286604.71999999997"/>
    <n v="-4835.05"/>
  </r>
  <r>
    <x v="0"/>
    <x v="0"/>
    <s v="0361"/>
    <s v="000"/>
    <s v="0000"/>
    <s v="000"/>
    <s v="00"/>
    <n v="23204"/>
    <n v="21616.98"/>
    <n v="826.87"/>
    <n v="760.15"/>
  </r>
  <r>
    <x v="0"/>
    <x v="1"/>
    <s v="0361"/>
    <s v="000"/>
    <s v="0000"/>
    <s v="000"/>
    <s v="00"/>
    <n v="757618.08"/>
    <n v="708853.15"/>
    <n v="61799.56"/>
    <n v="-13034.63"/>
  </r>
  <r>
    <x v="0"/>
    <x v="2"/>
    <s v="0361"/>
    <s v="000"/>
    <s v="0000"/>
    <s v="000"/>
    <s v="00"/>
    <n v="5223.05"/>
    <n v="4460.54"/>
    <n v="762.51"/>
    <n v="0"/>
  </r>
  <r>
    <x v="0"/>
    <x v="2"/>
    <s v="0361"/>
    <s v="000"/>
    <s v="0000"/>
    <s v="000"/>
    <s v="00"/>
    <n v="5447.69"/>
    <n v="3498.97"/>
    <n v="1080.27"/>
    <n v="868.45"/>
  </r>
  <r>
    <x v="0"/>
    <x v="3"/>
    <s v="0361"/>
    <s v="000"/>
    <s v="0000"/>
    <s v="000"/>
    <s v="00"/>
    <n v="11347.07"/>
    <n v="8537.68"/>
    <n v="5.73"/>
    <n v="2803.66"/>
  </r>
  <r>
    <x v="0"/>
    <x v="3"/>
    <s v="0361"/>
    <s v="000"/>
    <s v="0000"/>
    <s v="000"/>
    <s v="00"/>
    <n v="33"/>
    <n v="0"/>
    <n v="0"/>
    <n v="33"/>
  </r>
  <r>
    <x v="0"/>
    <x v="3"/>
    <s v="0361"/>
    <s v="000"/>
    <s v="0000"/>
    <s v="000"/>
    <s v="00"/>
    <n v="51773.11"/>
    <n v="51324.18"/>
    <n v="448.93"/>
    <n v="0"/>
  </r>
  <r>
    <x v="0"/>
    <x v="4"/>
    <s v="0361"/>
    <s v="000"/>
    <s v="0000"/>
    <s v="000"/>
    <s v="00"/>
    <n v="2712.4"/>
    <n v="2712.4"/>
    <n v="0"/>
    <n v="0"/>
  </r>
  <r>
    <x v="0"/>
    <x v="4"/>
    <s v="0361"/>
    <s v="000"/>
    <s v="0000"/>
    <s v="000"/>
    <s v="00"/>
    <n v="2850.78"/>
    <n v="2850.78"/>
    <n v="0"/>
    <n v="0"/>
  </r>
  <r>
    <x v="0"/>
    <x v="5"/>
    <s v="0361"/>
    <s v="000"/>
    <s v="0000"/>
    <s v="000"/>
    <s v="00"/>
    <n v="199"/>
    <n v="199"/>
    <n v="0"/>
    <n v="0"/>
  </r>
  <r>
    <x v="0"/>
    <x v="5"/>
    <s v="0361"/>
    <s v="000"/>
    <s v="0000"/>
    <s v="000"/>
    <s v="00"/>
    <n v="33743.839999999997"/>
    <n v="72313.070000000007"/>
    <n v="0"/>
    <n v="-38569.230000000003"/>
  </r>
  <r>
    <x v="1"/>
    <x v="0"/>
    <s v="0361"/>
    <s v="000"/>
    <s v="0000"/>
    <s v="000"/>
    <s v="00"/>
    <n v="346136"/>
    <n v="311979.46999999997"/>
    <n v="53898.239999999998"/>
    <n v="-19741.71"/>
  </r>
  <r>
    <x v="1"/>
    <x v="0"/>
    <s v="0361"/>
    <s v="000"/>
    <s v="0000"/>
    <s v="000"/>
    <s v="00"/>
    <n v="109814"/>
    <n v="104113.54"/>
    <n v="4224.45"/>
    <n v="1476.01"/>
  </r>
  <r>
    <x v="1"/>
    <x v="1"/>
    <s v="0361"/>
    <s v="000"/>
    <s v="0000"/>
    <s v="000"/>
    <s v="00"/>
    <n v="189785"/>
    <n v="186309.4"/>
    <n v="12066.8"/>
    <n v="-8591.2000000000007"/>
  </r>
  <r>
    <x v="1"/>
    <x v="5"/>
    <s v="0361"/>
    <s v="000"/>
    <s v="0000"/>
    <s v="000"/>
    <s v="00"/>
    <n v="13023.06"/>
    <n v="26914.28"/>
    <n v="0"/>
    <n v="-13891.22"/>
  </r>
  <r>
    <x v="2"/>
    <x v="0"/>
    <s v="0361"/>
    <s v="000"/>
    <s v="0000"/>
    <s v="000"/>
    <s v="00"/>
    <n v="53656"/>
    <n v="46853.04"/>
    <n v="8484.6"/>
    <n v="-1681.64"/>
  </r>
  <r>
    <x v="2"/>
    <x v="0"/>
    <s v="0361"/>
    <s v="000"/>
    <s v="0000"/>
    <s v="000"/>
    <s v="00"/>
    <n v="37709"/>
    <n v="33096.99"/>
    <n v="4229.3599999999997"/>
    <n v="382.65"/>
  </r>
  <r>
    <x v="2"/>
    <x v="1"/>
    <s v="0361"/>
    <s v="000"/>
    <s v="0000"/>
    <s v="000"/>
    <s v="00"/>
    <n v="28320"/>
    <n v="25652.21"/>
    <n v="2637.86"/>
    <n v="29.93"/>
  </r>
  <r>
    <x v="2"/>
    <x v="2"/>
    <s v="0361"/>
    <s v="000"/>
    <s v="0000"/>
    <s v="000"/>
    <s v="00"/>
    <n v="140"/>
    <n v="140"/>
    <n v="0"/>
    <n v="0"/>
  </r>
  <r>
    <x v="2"/>
    <x v="3"/>
    <s v="0361"/>
    <s v="000"/>
    <s v="0000"/>
    <s v="000"/>
    <s v="00"/>
    <n v="748.81"/>
    <n v="748.81"/>
    <n v="0"/>
    <n v="0"/>
  </r>
  <r>
    <x v="2"/>
    <x v="4"/>
    <s v="0361"/>
    <s v="000"/>
    <s v="0000"/>
    <s v="000"/>
    <s v="00"/>
    <n v="189.9"/>
    <n v="189.9"/>
    <n v="0"/>
    <n v="0"/>
  </r>
  <r>
    <x v="3"/>
    <x v="0"/>
    <s v="0361"/>
    <s v="000"/>
    <s v="0000"/>
    <s v="000"/>
    <s v="00"/>
    <n v="53421.01"/>
    <n v="45367.49"/>
    <n v="8903.52"/>
    <n v="-850"/>
  </r>
  <r>
    <x v="3"/>
    <x v="0"/>
    <s v="0361"/>
    <s v="000"/>
    <s v="0000"/>
    <s v="000"/>
    <s v="00"/>
    <n v="34849.279999999999"/>
    <n v="32589.59"/>
    <n v="1243.72"/>
    <n v="1015.97"/>
  </r>
  <r>
    <x v="3"/>
    <x v="1"/>
    <s v="0361"/>
    <s v="000"/>
    <s v="0000"/>
    <s v="000"/>
    <s v="00"/>
    <n v="41555.53"/>
    <n v="39805.5"/>
    <n v="2106.75"/>
    <n v="-356.72"/>
  </r>
  <r>
    <x v="3"/>
    <x v="2"/>
    <s v="0361"/>
    <s v="000"/>
    <s v="0000"/>
    <s v="000"/>
    <s v="00"/>
    <n v="212.54"/>
    <n v="212.54"/>
    <n v="0"/>
    <n v="0"/>
  </r>
  <r>
    <x v="3"/>
    <x v="3"/>
    <s v="0361"/>
    <s v="000"/>
    <s v="0000"/>
    <s v="000"/>
    <s v="00"/>
    <n v="315.24"/>
    <n v="310.39999999999998"/>
    <n v="0"/>
    <n v="4.84"/>
  </r>
  <r>
    <x v="3"/>
    <x v="4"/>
    <s v="0361"/>
    <s v="000"/>
    <s v="0000"/>
    <s v="000"/>
    <s v="00"/>
    <n v="4387.8599999999997"/>
    <n v="2863.43"/>
    <n v="1524.43"/>
    <n v="0"/>
  </r>
  <r>
    <x v="3"/>
    <x v="5"/>
    <s v="0361"/>
    <s v="000"/>
    <s v="0000"/>
    <s v="000"/>
    <s v="00"/>
    <n v="71.42"/>
    <n v="71.42"/>
    <n v="0"/>
    <n v="0"/>
  </r>
  <r>
    <x v="4"/>
    <x v="0"/>
    <s v="0361"/>
    <s v="000"/>
    <s v="0000"/>
    <s v="000"/>
    <s v="00"/>
    <n v="264735.19"/>
    <n v="242673.91"/>
    <n v="22061.279999999999"/>
    <n v="0"/>
  </r>
  <r>
    <x v="4"/>
    <x v="0"/>
    <s v="0361"/>
    <s v="000"/>
    <s v="0000"/>
    <s v="000"/>
    <s v="00"/>
    <n v="19744"/>
    <n v="18212.04"/>
    <n v="674.52"/>
    <n v="857.44"/>
  </r>
  <r>
    <x v="4"/>
    <x v="1"/>
    <s v="0361"/>
    <s v="000"/>
    <s v="0000"/>
    <s v="000"/>
    <s v="00"/>
    <n v="94652"/>
    <n v="90895.87"/>
    <n v="4715.49"/>
    <n v="-959.36"/>
  </r>
  <r>
    <x v="4"/>
    <x v="2"/>
    <s v="0361"/>
    <s v="000"/>
    <s v="0000"/>
    <s v="000"/>
    <s v="00"/>
    <n v="142.35"/>
    <n v="0"/>
    <n v="0"/>
    <n v="142.35"/>
  </r>
  <r>
    <x v="4"/>
    <x v="2"/>
    <s v="0361"/>
    <s v="000"/>
    <s v="0000"/>
    <s v="000"/>
    <s v="00"/>
    <n v="764"/>
    <n v="0"/>
    <n v="0"/>
    <n v="764"/>
  </r>
  <r>
    <x v="4"/>
    <x v="2"/>
    <s v="0361"/>
    <s v="000"/>
    <s v="0000"/>
    <s v="000"/>
    <s v="00"/>
    <n v="146"/>
    <n v="55.59"/>
    <n v="0"/>
    <n v="90.41"/>
  </r>
  <r>
    <x v="4"/>
    <x v="2"/>
    <s v="0361"/>
    <s v="000"/>
    <s v="0000"/>
    <s v="000"/>
    <s v="00"/>
    <n v="620"/>
    <n v="517.28"/>
    <n v="0"/>
    <n v="102.72"/>
  </r>
  <r>
    <x v="4"/>
    <x v="3"/>
    <s v="0361"/>
    <s v="000"/>
    <s v="0000"/>
    <s v="000"/>
    <s v="00"/>
    <n v="3715.01"/>
    <n v="1484.29"/>
    <n v="83.61"/>
    <n v="2147.11"/>
  </r>
  <r>
    <x v="4"/>
    <x v="3"/>
    <s v="0361"/>
    <s v="000"/>
    <s v="0000"/>
    <s v="000"/>
    <s v="00"/>
    <n v="131.97"/>
    <n v="131.97"/>
    <n v="0"/>
    <n v="0"/>
  </r>
  <r>
    <x v="4"/>
    <x v="4"/>
    <s v="0361"/>
    <s v="000"/>
    <s v="0000"/>
    <s v="000"/>
    <s v="00"/>
    <n v="242"/>
    <n v="92.01"/>
    <n v="149.99"/>
    <n v="0"/>
  </r>
  <r>
    <x v="4"/>
    <x v="4"/>
    <s v="0361"/>
    <s v="000"/>
    <s v="0000"/>
    <s v="000"/>
    <s v="00"/>
    <n v="1800"/>
    <n v="1800"/>
    <n v="0"/>
    <n v="0"/>
  </r>
  <r>
    <x v="4"/>
    <x v="5"/>
    <s v="0361"/>
    <s v="000"/>
    <s v="0000"/>
    <s v="000"/>
    <s v="00"/>
    <n v="1400"/>
    <n v="1400"/>
    <n v="0"/>
    <n v="0"/>
  </r>
  <r>
    <x v="5"/>
    <x v="0"/>
    <s v="0361"/>
    <s v="000"/>
    <s v="0000"/>
    <s v="000"/>
    <s v="00"/>
    <n v="144898"/>
    <n v="126992.39"/>
    <n v="17604.16"/>
    <n v="301.45"/>
  </r>
  <r>
    <x v="5"/>
    <x v="1"/>
    <s v="0361"/>
    <s v="000"/>
    <s v="0000"/>
    <s v="000"/>
    <s v="00"/>
    <n v="64922"/>
    <n v="60574.74"/>
    <n v="4390.6000000000004"/>
    <n v="-43.34"/>
  </r>
  <r>
    <x v="5"/>
    <x v="2"/>
    <s v="0361"/>
    <s v="000"/>
    <s v="0000"/>
    <s v="000"/>
    <s v="00"/>
    <n v="3904.52"/>
    <n v="3825.52"/>
    <n v="0"/>
    <n v="79"/>
  </r>
  <r>
    <x v="5"/>
    <x v="2"/>
    <s v="0361"/>
    <s v="000"/>
    <s v="0000"/>
    <s v="000"/>
    <s v="00"/>
    <n v="14677"/>
    <n v="11981.77"/>
    <n v="0"/>
    <n v="2695.23"/>
  </r>
  <r>
    <x v="5"/>
    <x v="2"/>
    <s v="0361"/>
    <s v="000"/>
    <s v="0000"/>
    <s v="000"/>
    <s v="00"/>
    <n v="13655.18"/>
    <n v="11443.69"/>
    <n v="2211.4899999999998"/>
    <n v="0"/>
  </r>
  <r>
    <x v="5"/>
    <x v="2"/>
    <s v="0361"/>
    <s v="000"/>
    <s v="0000"/>
    <s v="000"/>
    <s v="00"/>
    <n v="2046"/>
    <n v="1952"/>
    <n v="24"/>
    <n v="70"/>
  </r>
  <r>
    <x v="5"/>
    <x v="6"/>
    <s v="0361"/>
    <s v="000"/>
    <s v="0000"/>
    <s v="000"/>
    <s v="00"/>
    <n v="107381"/>
    <n v="90820.53"/>
    <n v="0"/>
    <n v="16560.47"/>
  </r>
  <r>
    <x v="5"/>
    <x v="6"/>
    <s v="0361"/>
    <s v="000"/>
    <s v="0000"/>
    <s v="000"/>
    <s v="00"/>
    <n v="133.24"/>
    <n v="133.96"/>
    <n v="0"/>
    <n v="-0.72"/>
  </r>
  <r>
    <x v="5"/>
    <x v="3"/>
    <s v="0361"/>
    <s v="000"/>
    <s v="0000"/>
    <s v="000"/>
    <s v="00"/>
    <n v="23858.91"/>
    <n v="19977.990000000002"/>
    <n v="0"/>
    <n v="3880.92"/>
  </r>
  <r>
    <x v="5"/>
    <x v="3"/>
    <s v="0361"/>
    <s v="000"/>
    <s v="0000"/>
    <s v="000"/>
    <s v="00"/>
    <n v="11.19"/>
    <n v="11.19"/>
    <n v="0"/>
    <n v="0"/>
  </r>
  <r>
    <x v="5"/>
    <x v="4"/>
    <s v="0361"/>
    <s v="000"/>
    <s v="0000"/>
    <s v="000"/>
    <s v="00"/>
    <n v="1395"/>
    <n v="1015.6"/>
    <n v="0"/>
    <n v="379.4"/>
  </r>
  <r>
    <x v="6"/>
    <x v="0"/>
    <s v="0361"/>
    <s v="000"/>
    <s v="0000"/>
    <s v="000"/>
    <s v="00"/>
    <n v="63057.71"/>
    <n v="58218.69"/>
    <n v="4839.0200000000004"/>
    <n v="0"/>
  </r>
  <r>
    <x v="6"/>
    <x v="1"/>
    <s v="0361"/>
    <s v="000"/>
    <s v="0000"/>
    <s v="000"/>
    <s v="00"/>
    <n v="21635"/>
    <n v="20508.650000000001"/>
    <n v="1003"/>
    <n v="123.35"/>
  </r>
  <r>
    <x v="6"/>
    <x v="2"/>
    <s v="0361"/>
    <s v="000"/>
    <s v="0000"/>
    <s v="000"/>
    <s v="00"/>
    <n v="2075.39"/>
    <n v="1536.63"/>
    <n v="0"/>
    <n v="538.76"/>
  </r>
  <r>
    <x v="6"/>
    <x v="3"/>
    <s v="0361"/>
    <s v="000"/>
    <s v="0000"/>
    <s v="000"/>
    <s v="00"/>
    <n v="5637.86"/>
    <n v="0"/>
    <n v="0"/>
    <n v="5637.86"/>
  </r>
  <r>
    <x v="6"/>
    <x v="4"/>
    <s v="0361"/>
    <s v="000"/>
    <s v="0000"/>
    <s v="000"/>
    <s v="00"/>
    <n v="3858.75"/>
    <n v="114.75"/>
    <n v="0"/>
    <n v="3744"/>
  </r>
  <r>
    <x v="0"/>
    <x v="3"/>
    <s v="0361"/>
    <s v="102"/>
    <s v="0000"/>
    <s v="000"/>
    <s v="00"/>
    <n v="7394.71"/>
    <n v="0"/>
    <n v="0"/>
    <n v="7394.71"/>
  </r>
  <r>
    <x v="3"/>
    <x v="3"/>
    <s v="0361"/>
    <s v="102"/>
    <s v="0000"/>
    <s v="000"/>
    <s v="00"/>
    <n v="0.5"/>
    <n v="0"/>
    <n v="0"/>
    <n v="0.5"/>
  </r>
  <r>
    <x v="9"/>
    <x v="2"/>
    <s v="0361"/>
    <s v="102"/>
    <s v="0000"/>
    <s v="000"/>
    <s v="00"/>
    <n v="53.98"/>
    <n v="0"/>
    <n v="0"/>
    <n v="53.98"/>
  </r>
  <r>
    <x v="0"/>
    <x v="0"/>
    <s v="0361"/>
    <s v="199"/>
    <s v="0000"/>
    <s v="000"/>
    <s v="00"/>
    <n v="358.7"/>
    <n v="0"/>
    <n v="0"/>
    <n v="358.7"/>
  </r>
  <r>
    <x v="0"/>
    <x v="1"/>
    <s v="0361"/>
    <s v="199"/>
    <s v="0000"/>
    <s v="000"/>
    <s v="00"/>
    <n v="67.180000000000007"/>
    <n v="0"/>
    <n v="0"/>
    <n v="67.180000000000007"/>
  </r>
  <r>
    <x v="0"/>
    <x v="2"/>
    <s v="0361"/>
    <s v="199"/>
    <s v="0000"/>
    <s v="000"/>
    <s v="00"/>
    <n v="2710.02"/>
    <n v="1526.83"/>
    <n v="0"/>
    <n v="1183.19"/>
  </r>
  <r>
    <x v="0"/>
    <x v="3"/>
    <s v="0361"/>
    <s v="199"/>
    <s v="0000"/>
    <s v="000"/>
    <s v="00"/>
    <n v="2990.04"/>
    <n v="1361.4"/>
    <n v="132.74"/>
    <n v="1495.9"/>
  </r>
  <r>
    <x v="0"/>
    <x v="4"/>
    <s v="0361"/>
    <s v="199"/>
    <s v="0000"/>
    <s v="000"/>
    <s v="00"/>
    <n v="20756.02"/>
    <n v="20600"/>
    <n v="0"/>
    <n v="156.02000000000001"/>
  </r>
  <r>
    <x v="0"/>
    <x v="5"/>
    <s v="0361"/>
    <s v="199"/>
    <s v="0000"/>
    <s v="000"/>
    <s v="00"/>
    <n v="2280.56"/>
    <n v="1509.36"/>
    <n v="0"/>
    <n v="771.2"/>
  </r>
  <r>
    <x v="2"/>
    <x v="4"/>
    <s v="0361"/>
    <s v="199"/>
    <s v="0000"/>
    <s v="000"/>
    <s v="00"/>
    <n v="250"/>
    <n v="0"/>
    <n v="0"/>
    <n v="250"/>
  </r>
  <r>
    <x v="3"/>
    <x v="3"/>
    <s v="0361"/>
    <s v="199"/>
    <s v="0000"/>
    <s v="000"/>
    <s v="00"/>
    <n v="1189.8699999999999"/>
    <n v="48.29"/>
    <n v="563.20000000000005"/>
    <n v="578.38"/>
  </r>
  <r>
    <x v="3"/>
    <x v="4"/>
    <s v="0361"/>
    <s v="199"/>
    <s v="0000"/>
    <s v="000"/>
    <s v="00"/>
    <n v="4149.3599999999997"/>
    <n v="1929.53"/>
    <n v="145.15"/>
    <n v="2074.6799999999998"/>
  </r>
  <r>
    <x v="3"/>
    <x v="4"/>
    <s v="0361"/>
    <s v="199"/>
    <s v="0000"/>
    <s v="000"/>
    <s v="00"/>
    <n v="1600.17"/>
    <n v="1600.17"/>
    <n v="0"/>
    <n v="0"/>
  </r>
  <r>
    <x v="3"/>
    <x v="4"/>
    <s v="0361"/>
    <s v="199"/>
    <s v="0000"/>
    <s v="000"/>
    <s v="00"/>
    <n v="3948"/>
    <n v="0"/>
    <n v="1974"/>
    <n v="1974"/>
  </r>
  <r>
    <x v="9"/>
    <x v="2"/>
    <s v="0361"/>
    <s v="199"/>
    <s v="0000"/>
    <s v="000"/>
    <s v="00"/>
    <n v="2459.48"/>
    <n v="1443.89"/>
    <n v="0"/>
    <n v="1015.59"/>
  </r>
  <r>
    <x v="4"/>
    <x v="4"/>
    <s v="0361"/>
    <s v="199"/>
    <s v="0000"/>
    <s v="000"/>
    <s v="00"/>
    <n v="129"/>
    <n v="0"/>
    <n v="0"/>
    <n v="129"/>
  </r>
  <r>
    <x v="14"/>
    <x v="5"/>
    <s v="0361"/>
    <s v="199"/>
    <s v="0000"/>
    <s v="000"/>
    <s v="00"/>
    <n v="0.01"/>
    <n v="0"/>
    <n v="0"/>
    <n v="0.01"/>
  </r>
  <r>
    <x v="5"/>
    <x v="0"/>
    <s v="0361"/>
    <s v="199"/>
    <s v="0000"/>
    <s v="000"/>
    <s v="00"/>
    <n v="219.3"/>
    <n v="0"/>
    <n v="0"/>
    <n v="219.3"/>
  </r>
  <r>
    <x v="5"/>
    <x v="1"/>
    <s v="0361"/>
    <s v="199"/>
    <s v="0000"/>
    <s v="000"/>
    <s v="00"/>
    <n v="1001.75"/>
    <n v="0"/>
    <n v="0"/>
    <n v="1001.75"/>
  </r>
  <r>
    <x v="5"/>
    <x v="5"/>
    <s v="0361"/>
    <s v="199"/>
    <s v="0000"/>
    <s v="000"/>
    <s v="00"/>
    <n v="1702.82"/>
    <n v="158.63999999999999"/>
    <n v="0"/>
    <n v="1544.18"/>
  </r>
  <r>
    <x v="6"/>
    <x v="3"/>
    <s v="0361"/>
    <s v="199"/>
    <s v="0000"/>
    <s v="000"/>
    <s v="00"/>
    <n v="739.72"/>
    <n v="0"/>
    <n v="0"/>
    <n v="739.72"/>
  </r>
  <r>
    <x v="8"/>
    <x v="3"/>
    <s v="0361"/>
    <s v="199"/>
    <s v="0000"/>
    <s v="000"/>
    <s v="00"/>
    <n v="2498.83"/>
    <n v="0"/>
    <n v="0"/>
    <n v="2498.83"/>
  </r>
  <r>
    <x v="0"/>
    <x v="0"/>
    <s v="0361"/>
    <s v="501"/>
    <s v="0000"/>
    <s v="000"/>
    <s v="00"/>
    <n v="0"/>
    <n v="12524"/>
    <n v="0"/>
    <n v="-12524"/>
  </r>
  <r>
    <x v="0"/>
    <x v="1"/>
    <s v="0361"/>
    <s v="501"/>
    <s v="0000"/>
    <s v="000"/>
    <s v="00"/>
    <n v="0"/>
    <n v="2716.21"/>
    <n v="0"/>
    <n v="-2716.21"/>
  </r>
  <r>
    <x v="7"/>
    <x v="0"/>
    <s v="0361"/>
    <s v="507"/>
    <s v="0000"/>
    <s v="000"/>
    <s v="00"/>
    <n v="42649"/>
    <n v="38872.870000000003"/>
    <n v="3737.26"/>
    <n v="38.869999999999997"/>
  </r>
  <r>
    <x v="7"/>
    <x v="1"/>
    <s v="0361"/>
    <s v="507"/>
    <s v="0000"/>
    <s v="000"/>
    <s v="00"/>
    <n v="17475"/>
    <n v="16687.29"/>
    <n v="776.66"/>
    <n v="11.05"/>
  </r>
  <r>
    <x v="2"/>
    <x v="0"/>
    <s v="0361"/>
    <s v="523"/>
    <s v="0000"/>
    <s v="000"/>
    <s v="00"/>
    <n v="42671"/>
    <n v="35975.839999999997"/>
    <n v="6695.16"/>
    <n v="0"/>
  </r>
  <r>
    <x v="2"/>
    <x v="1"/>
    <s v="0361"/>
    <s v="523"/>
    <s v="0000"/>
    <s v="000"/>
    <s v="00"/>
    <n v="16837.41"/>
    <n v="15483.77"/>
    <n v="1389.64"/>
    <n v="-36"/>
  </r>
  <r>
    <x v="0"/>
    <x v="0"/>
    <s v="0361"/>
    <s v="601"/>
    <s v="0000"/>
    <s v="000"/>
    <s v="00"/>
    <n v="56976.14"/>
    <n v="969.1"/>
    <n v="0"/>
    <n v="56007.040000000001"/>
  </r>
  <r>
    <x v="0"/>
    <x v="0"/>
    <s v="0361"/>
    <s v="601"/>
    <s v="0000"/>
    <s v="000"/>
    <s v="00"/>
    <n v="62346.04"/>
    <n v="0"/>
    <n v="0"/>
    <n v="62346.04"/>
  </r>
  <r>
    <x v="0"/>
    <x v="1"/>
    <s v="0361"/>
    <s v="601"/>
    <s v="0000"/>
    <s v="000"/>
    <s v="00"/>
    <n v="40076.85"/>
    <n v="403.1"/>
    <n v="0"/>
    <n v="39673.75"/>
  </r>
  <r>
    <x v="0"/>
    <x v="2"/>
    <s v="0361"/>
    <s v="601"/>
    <s v="0000"/>
    <s v="000"/>
    <s v="00"/>
    <n v="9832.75"/>
    <n v="0"/>
    <n v="0"/>
    <n v="9832.75"/>
  </r>
  <r>
    <x v="0"/>
    <x v="5"/>
    <s v="0361"/>
    <s v="601"/>
    <s v="0000"/>
    <s v="000"/>
    <s v="00"/>
    <n v="10299.969999999999"/>
    <n v="3606.01"/>
    <n v="0"/>
    <n v="6693.96"/>
  </r>
  <r>
    <x v="1"/>
    <x v="0"/>
    <s v="0361"/>
    <s v="601"/>
    <s v="0000"/>
    <s v="000"/>
    <s v="00"/>
    <n v="22782.7"/>
    <n v="0"/>
    <n v="0"/>
    <n v="22782.7"/>
  </r>
  <r>
    <x v="1"/>
    <x v="1"/>
    <s v="0361"/>
    <s v="601"/>
    <s v="0000"/>
    <s v="000"/>
    <s v="00"/>
    <n v="4857.08"/>
    <n v="0"/>
    <n v="0"/>
    <n v="4857.08"/>
  </r>
  <r>
    <x v="2"/>
    <x v="0"/>
    <s v="0361"/>
    <s v="601"/>
    <s v="0000"/>
    <s v="000"/>
    <s v="00"/>
    <n v="1585.84"/>
    <n v="1474.52"/>
    <n v="0"/>
    <n v="111.32"/>
  </r>
  <r>
    <x v="2"/>
    <x v="1"/>
    <s v="0361"/>
    <s v="601"/>
    <s v="0000"/>
    <s v="000"/>
    <s v="00"/>
    <n v="1169.1099999999999"/>
    <n v="336.61"/>
    <n v="0"/>
    <n v="832.5"/>
  </r>
  <r>
    <x v="2"/>
    <x v="4"/>
    <s v="0361"/>
    <s v="601"/>
    <s v="0000"/>
    <s v="000"/>
    <s v="00"/>
    <n v="270"/>
    <n v="0"/>
    <n v="0"/>
    <n v="270"/>
  </r>
  <r>
    <x v="3"/>
    <x v="4"/>
    <s v="0361"/>
    <s v="601"/>
    <s v="0000"/>
    <s v="000"/>
    <s v="00"/>
    <n v="538.61"/>
    <n v="0"/>
    <n v="0"/>
    <n v="538.61"/>
  </r>
  <r>
    <x v="3"/>
    <x v="4"/>
    <s v="0361"/>
    <s v="601"/>
    <s v="0000"/>
    <s v="000"/>
    <s v="00"/>
    <n v="203.4"/>
    <n v="0"/>
    <n v="0"/>
    <n v="203.4"/>
  </r>
  <r>
    <x v="12"/>
    <x v="1"/>
    <s v="0361"/>
    <s v="601"/>
    <s v="0000"/>
    <s v="000"/>
    <s v="00"/>
    <n v="8813.58"/>
    <n v="0"/>
    <n v="0"/>
    <n v="8813.58"/>
  </r>
  <r>
    <x v="9"/>
    <x v="5"/>
    <s v="0361"/>
    <s v="601"/>
    <s v="0000"/>
    <s v="000"/>
    <s v="00"/>
    <n v="200.74"/>
    <n v="0"/>
    <n v="0"/>
    <n v="200.74"/>
  </r>
  <r>
    <x v="4"/>
    <x v="0"/>
    <s v="0361"/>
    <s v="601"/>
    <s v="0000"/>
    <s v="000"/>
    <s v="00"/>
    <n v="691.47"/>
    <n v="0"/>
    <n v="0"/>
    <n v="691.47"/>
  </r>
  <r>
    <x v="4"/>
    <x v="1"/>
    <s v="0361"/>
    <s v="601"/>
    <s v="0000"/>
    <s v="000"/>
    <s v="00"/>
    <n v="1290.51"/>
    <n v="0"/>
    <n v="0"/>
    <n v="1290.51"/>
  </r>
  <r>
    <x v="4"/>
    <x v="2"/>
    <s v="0361"/>
    <s v="601"/>
    <s v="0000"/>
    <s v="000"/>
    <s v="00"/>
    <n v="180"/>
    <n v="0"/>
    <n v="0"/>
    <n v="180"/>
  </r>
  <r>
    <x v="4"/>
    <x v="3"/>
    <s v="0361"/>
    <s v="601"/>
    <s v="0000"/>
    <s v="000"/>
    <s v="00"/>
    <n v="442.48"/>
    <n v="0"/>
    <n v="0"/>
    <n v="442.48"/>
  </r>
  <r>
    <x v="4"/>
    <x v="4"/>
    <s v="0361"/>
    <s v="601"/>
    <s v="0000"/>
    <s v="000"/>
    <s v="00"/>
    <n v="97.2"/>
    <n v="0"/>
    <n v="0"/>
    <n v="97.2"/>
  </r>
  <r>
    <x v="4"/>
    <x v="4"/>
    <s v="0361"/>
    <s v="601"/>
    <s v="0000"/>
    <s v="000"/>
    <s v="00"/>
    <n v="486.01"/>
    <n v="0"/>
    <n v="0"/>
    <n v="486.01"/>
  </r>
  <r>
    <x v="13"/>
    <x v="4"/>
    <s v="0361"/>
    <s v="601"/>
    <s v="0000"/>
    <s v="000"/>
    <s v="00"/>
    <n v="7954.79"/>
    <n v="7954.79"/>
    <n v="0"/>
    <n v="0"/>
  </r>
  <r>
    <x v="13"/>
    <x v="4"/>
    <s v="0361"/>
    <s v="601"/>
    <s v="0000"/>
    <s v="000"/>
    <s v="00"/>
    <n v="103.5"/>
    <n v="0"/>
    <n v="0"/>
    <n v="103.5"/>
  </r>
  <r>
    <x v="5"/>
    <x v="2"/>
    <s v="0361"/>
    <s v="601"/>
    <s v="0000"/>
    <s v="000"/>
    <s v="00"/>
    <n v="400"/>
    <n v="0"/>
    <n v="0"/>
    <n v="400"/>
  </r>
  <r>
    <x v="5"/>
    <x v="3"/>
    <s v="0361"/>
    <s v="601"/>
    <s v="0000"/>
    <s v="000"/>
    <s v="00"/>
    <n v="1350"/>
    <n v="0"/>
    <n v="0"/>
    <n v="1350"/>
  </r>
  <r>
    <x v="5"/>
    <x v="5"/>
    <s v="0361"/>
    <s v="601"/>
    <s v="0000"/>
    <s v="000"/>
    <s v="00"/>
    <n v="17996.86"/>
    <n v="13943.91"/>
    <n v="0"/>
    <n v="4052.95"/>
  </r>
  <r>
    <x v="8"/>
    <x v="0"/>
    <s v="0361"/>
    <s v="601"/>
    <s v="0000"/>
    <s v="000"/>
    <s v="00"/>
    <n v="53737.69"/>
    <n v="41973.32"/>
    <n v="8394.68"/>
    <n v="3369.69"/>
  </r>
  <r>
    <x v="8"/>
    <x v="0"/>
    <s v="0361"/>
    <s v="601"/>
    <s v="0000"/>
    <s v="000"/>
    <s v="00"/>
    <n v="151697.32999999999"/>
    <n v="65133.49"/>
    <n v="2038.81"/>
    <n v="84525.03"/>
  </r>
  <r>
    <x v="8"/>
    <x v="1"/>
    <s v="0361"/>
    <s v="601"/>
    <s v="0000"/>
    <s v="000"/>
    <s v="00"/>
    <n v="102642.62"/>
    <n v="62677.760000000002"/>
    <n v="2836.72"/>
    <n v="37128.14"/>
  </r>
  <r>
    <x v="8"/>
    <x v="2"/>
    <s v="0361"/>
    <s v="601"/>
    <s v="0000"/>
    <s v="000"/>
    <s v="00"/>
    <n v="1830"/>
    <n v="712.5"/>
    <n v="0"/>
    <n v="1117.5"/>
  </r>
  <r>
    <x v="8"/>
    <x v="2"/>
    <s v="0361"/>
    <s v="601"/>
    <s v="0000"/>
    <s v="000"/>
    <s v="00"/>
    <n v="465.59"/>
    <n v="0"/>
    <n v="0"/>
    <n v="465.59"/>
  </r>
  <r>
    <x v="8"/>
    <x v="3"/>
    <s v="0361"/>
    <s v="601"/>
    <s v="0000"/>
    <s v="000"/>
    <s v="00"/>
    <n v="74113.81"/>
    <n v="3280.5"/>
    <n v="0"/>
    <n v="70833.31"/>
  </r>
  <r>
    <x v="8"/>
    <x v="3"/>
    <s v="0361"/>
    <s v="601"/>
    <s v="0000"/>
    <s v="000"/>
    <s v="00"/>
    <n v="55.25"/>
    <n v="0"/>
    <n v="0"/>
    <n v="55.25"/>
  </r>
  <r>
    <x v="8"/>
    <x v="4"/>
    <s v="0361"/>
    <s v="601"/>
    <s v="0000"/>
    <s v="000"/>
    <s v="00"/>
    <n v="1430.71"/>
    <n v="0"/>
    <n v="0"/>
    <n v="1430.71"/>
  </r>
  <r>
    <x v="8"/>
    <x v="4"/>
    <s v="0361"/>
    <s v="601"/>
    <s v="0000"/>
    <s v="000"/>
    <s v="00"/>
    <n v="549.33000000000004"/>
    <n v="69.989999999999995"/>
    <n v="0"/>
    <n v="479.34"/>
  </r>
  <r>
    <x v="8"/>
    <x v="4"/>
    <s v="0361"/>
    <s v="601"/>
    <s v="0000"/>
    <s v="000"/>
    <s v="00"/>
    <n v="162.01"/>
    <n v="0"/>
    <n v="0"/>
    <n v="162.01"/>
  </r>
  <r>
    <x v="8"/>
    <x v="4"/>
    <s v="0361"/>
    <s v="601"/>
    <s v="0000"/>
    <s v="000"/>
    <s v="00"/>
    <n v="452.98"/>
    <n v="0"/>
    <n v="0"/>
    <n v="452.98"/>
  </r>
  <r>
    <x v="8"/>
    <x v="5"/>
    <s v="0361"/>
    <s v="601"/>
    <s v="0000"/>
    <s v="000"/>
    <s v="00"/>
    <n v="2126.38"/>
    <n v="0"/>
    <n v="0"/>
    <n v="2126.38"/>
  </r>
  <r>
    <x v="0"/>
    <x v="0"/>
    <s v="0361"/>
    <s v="801"/>
    <s v="0000"/>
    <s v="000"/>
    <s v="00"/>
    <n v="53358.84"/>
    <n v="46394.400000000001"/>
    <n v="6460.44"/>
    <n v="504"/>
  </r>
  <r>
    <x v="0"/>
    <x v="1"/>
    <s v="0361"/>
    <s v="801"/>
    <s v="0000"/>
    <s v="000"/>
    <s v="00"/>
    <n v="20588.669999999998"/>
    <n v="19239.009999999998"/>
    <n v="1339.08"/>
    <n v="10.58"/>
  </r>
  <r>
    <x v="0"/>
    <x v="2"/>
    <s v="0361"/>
    <s v="801"/>
    <s v="0000"/>
    <s v="000"/>
    <s v="00"/>
    <n v="16120.92"/>
    <n v="16120.92"/>
    <n v="0"/>
    <n v="0"/>
  </r>
  <r>
    <x v="0"/>
    <x v="5"/>
    <s v="0361"/>
    <s v="801"/>
    <s v="0000"/>
    <s v="000"/>
    <s v="00"/>
    <n v="305.67"/>
    <n v="305.67"/>
    <n v="0"/>
    <n v="0"/>
  </r>
  <r>
    <x v="9"/>
    <x v="0"/>
    <s v="0361"/>
    <s v="804"/>
    <s v="0000"/>
    <s v="000"/>
    <s v="00"/>
    <n v="59944"/>
    <n v="51258.32"/>
    <n v="9535.68"/>
    <n v="-850"/>
  </r>
  <r>
    <x v="9"/>
    <x v="1"/>
    <s v="0361"/>
    <s v="804"/>
    <s v="0000"/>
    <s v="000"/>
    <s v="00"/>
    <n v="27020.14"/>
    <n v="25247.09"/>
    <n v="1979.2"/>
    <n v="-206.15"/>
  </r>
  <r>
    <x v="10"/>
    <x v="0"/>
    <s v="0361"/>
    <s v="806"/>
    <s v="0000"/>
    <s v="000"/>
    <s v="00"/>
    <n v="15100"/>
    <n v="12619.71"/>
    <n v="2432.08"/>
    <n v="48.21"/>
  </r>
  <r>
    <x v="10"/>
    <x v="0"/>
    <s v="0361"/>
    <s v="806"/>
    <s v="0000"/>
    <s v="000"/>
    <s v="00"/>
    <n v="7800"/>
    <n v="7421.72"/>
    <n v="279.72000000000003"/>
    <n v="98.56"/>
  </r>
  <r>
    <x v="10"/>
    <x v="1"/>
    <s v="0361"/>
    <s v="806"/>
    <s v="0000"/>
    <s v="000"/>
    <s v="00"/>
    <n v="11400"/>
    <n v="10813.47"/>
    <n v="563.05999999999995"/>
    <n v="23.47"/>
  </r>
  <r>
    <x v="10"/>
    <x v="5"/>
    <s v="0361"/>
    <s v="806"/>
    <s v="0000"/>
    <s v="000"/>
    <s v="00"/>
    <n v="670.65"/>
    <n v="670.65"/>
    <n v="0"/>
    <n v="0"/>
  </r>
  <r>
    <x v="0"/>
    <x v="0"/>
    <s v="0371"/>
    <s v="000"/>
    <s v="0000"/>
    <s v="000"/>
    <s v="00"/>
    <n v="1866241"/>
    <n v="1586143.87"/>
    <n v="291099.92"/>
    <n v="-11002.79"/>
  </r>
  <r>
    <x v="0"/>
    <x v="0"/>
    <s v="0371"/>
    <s v="000"/>
    <s v="0000"/>
    <s v="000"/>
    <s v="00"/>
    <n v="25103"/>
    <n v="23317.94"/>
    <n v="863.62"/>
    <n v="921.44"/>
  </r>
  <r>
    <x v="0"/>
    <x v="1"/>
    <s v="0371"/>
    <s v="000"/>
    <s v="0000"/>
    <s v="000"/>
    <s v="00"/>
    <n v="737760"/>
    <n v="695885.82"/>
    <n v="60600"/>
    <n v="-18725.82"/>
  </r>
  <r>
    <x v="0"/>
    <x v="2"/>
    <s v="0371"/>
    <s v="000"/>
    <s v="0000"/>
    <s v="000"/>
    <s v="00"/>
    <n v="13850.47"/>
    <n v="10671.36"/>
    <n v="2013.12"/>
    <n v="1165.99"/>
  </r>
  <r>
    <x v="0"/>
    <x v="3"/>
    <s v="0371"/>
    <s v="000"/>
    <s v="0000"/>
    <s v="000"/>
    <s v="00"/>
    <n v="18784"/>
    <n v="12421.54"/>
    <n v="319.95"/>
    <n v="6042.51"/>
  </r>
  <r>
    <x v="0"/>
    <x v="3"/>
    <s v="0371"/>
    <s v="000"/>
    <s v="0000"/>
    <s v="000"/>
    <s v="00"/>
    <n v="500"/>
    <n v="423.58"/>
    <n v="0"/>
    <n v="76.42"/>
  </r>
  <r>
    <x v="0"/>
    <x v="3"/>
    <s v="0371"/>
    <s v="000"/>
    <s v="0000"/>
    <s v="000"/>
    <s v="00"/>
    <n v="92495.76"/>
    <n v="92020.75"/>
    <n v="475.01"/>
    <n v="0"/>
  </r>
  <r>
    <x v="0"/>
    <x v="4"/>
    <s v="0371"/>
    <s v="000"/>
    <s v="0000"/>
    <s v="000"/>
    <s v="00"/>
    <n v="1500"/>
    <n v="1060.32"/>
    <n v="0"/>
    <n v="439.68"/>
  </r>
  <r>
    <x v="0"/>
    <x v="5"/>
    <s v="0371"/>
    <s v="000"/>
    <s v="0000"/>
    <s v="000"/>
    <s v="00"/>
    <n v="479"/>
    <n v="261.39999999999998"/>
    <n v="0"/>
    <n v="217.6"/>
  </r>
  <r>
    <x v="0"/>
    <x v="5"/>
    <s v="0371"/>
    <s v="000"/>
    <s v="0000"/>
    <s v="000"/>
    <s v="00"/>
    <n v="52033"/>
    <n v="68255.67"/>
    <n v="0"/>
    <n v="-16222.67"/>
  </r>
  <r>
    <x v="1"/>
    <x v="0"/>
    <s v="0371"/>
    <s v="000"/>
    <s v="0000"/>
    <s v="000"/>
    <s v="00"/>
    <n v="657991.32999999996"/>
    <n v="556613.30000000005"/>
    <n v="100538.68"/>
    <n v="839.35"/>
  </r>
  <r>
    <x v="1"/>
    <x v="0"/>
    <s v="0371"/>
    <s v="000"/>
    <s v="0000"/>
    <s v="000"/>
    <s v="00"/>
    <n v="111380"/>
    <n v="106088.22"/>
    <n v="3784.44"/>
    <n v="1507.34"/>
  </r>
  <r>
    <x v="1"/>
    <x v="1"/>
    <s v="0371"/>
    <s v="000"/>
    <s v="0000"/>
    <s v="000"/>
    <s v="00"/>
    <n v="311984"/>
    <n v="294575.3"/>
    <n v="21655.62"/>
    <n v="-4246.92"/>
  </r>
  <r>
    <x v="1"/>
    <x v="5"/>
    <s v="0371"/>
    <s v="000"/>
    <s v="0000"/>
    <s v="000"/>
    <s v="00"/>
    <n v="5457.71"/>
    <n v="16783.07"/>
    <n v="0"/>
    <n v="-11325.36"/>
  </r>
  <r>
    <x v="11"/>
    <x v="0"/>
    <s v="0371"/>
    <s v="000"/>
    <s v="0000"/>
    <s v="000"/>
    <s v="00"/>
    <n v="26796.38"/>
    <n v="22760.82"/>
    <n v="4448.2"/>
    <n v="-412.64"/>
  </r>
  <r>
    <x v="11"/>
    <x v="1"/>
    <s v="0371"/>
    <s v="000"/>
    <s v="0000"/>
    <s v="000"/>
    <s v="00"/>
    <n v="8839.4599999999991"/>
    <n v="8067.7"/>
    <n v="923.28"/>
    <n v="-151.52000000000001"/>
  </r>
  <r>
    <x v="11"/>
    <x v="3"/>
    <s v="0371"/>
    <s v="000"/>
    <s v="0000"/>
    <s v="000"/>
    <s v="00"/>
    <n v="5268"/>
    <n v="1354.66"/>
    <n v="264.68"/>
    <n v="3648.66"/>
  </r>
  <r>
    <x v="11"/>
    <x v="5"/>
    <s v="0371"/>
    <s v="000"/>
    <s v="0000"/>
    <s v="000"/>
    <s v="00"/>
    <n v="0"/>
    <n v="274.25"/>
    <n v="0"/>
    <n v="-274.25"/>
  </r>
  <r>
    <x v="2"/>
    <x v="0"/>
    <s v="0371"/>
    <s v="000"/>
    <s v="0000"/>
    <s v="000"/>
    <s v="00"/>
    <n v="195072.3"/>
    <n v="120272.3"/>
    <n v="23526"/>
    <n v="51274"/>
  </r>
  <r>
    <x v="2"/>
    <x v="0"/>
    <s v="0371"/>
    <s v="000"/>
    <s v="0000"/>
    <s v="000"/>
    <s v="00"/>
    <n v="94213.5"/>
    <n v="86965.34"/>
    <n v="7202.4"/>
    <n v="45.76"/>
  </r>
  <r>
    <x v="2"/>
    <x v="1"/>
    <s v="0371"/>
    <s v="000"/>
    <s v="0000"/>
    <s v="000"/>
    <s v="00"/>
    <n v="121887.19"/>
    <n v="91723.34"/>
    <n v="7137.23"/>
    <n v="23026.62"/>
  </r>
  <r>
    <x v="2"/>
    <x v="3"/>
    <s v="0371"/>
    <s v="000"/>
    <s v="0000"/>
    <s v="000"/>
    <s v="00"/>
    <n v="1190"/>
    <n v="1144.3699999999999"/>
    <n v="0"/>
    <n v="45.63"/>
  </r>
  <r>
    <x v="2"/>
    <x v="4"/>
    <s v="0371"/>
    <s v="000"/>
    <s v="0000"/>
    <s v="000"/>
    <s v="00"/>
    <n v="160"/>
    <n v="152.99"/>
    <n v="0"/>
    <n v="7.01"/>
  </r>
  <r>
    <x v="3"/>
    <x v="0"/>
    <s v="0371"/>
    <s v="000"/>
    <s v="0000"/>
    <s v="000"/>
    <s v="00"/>
    <n v="58348.94"/>
    <n v="50054.98"/>
    <n v="9257.32"/>
    <n v="-963.36"/>
  </r>
  <r>
    <x v="3"/>
    <x v="0"/>
    <s v="0371"/>
    <s v="000"/>
    <s v="0000"/>
    <s v="000"/>
    <s v="00"/>
    <n v="7020.12"/>
    <n v="6851.78"/>
    <n v="248.74"/>
    <n v="-80.400000000000006"/>
  </r>
  <r>
    <x v="3"/>
    <x v="1"/>
    <s v="0371"/>
    <s v="000"/>
    <s v="0000"/>
    <s v="000"/>
    <s v="00"/>
    <n v="29309.99"/>
    <n v="27789.91"/>
    <n v="1972.71"/>
    <n v="-452.63"/>
  </r>
  <r>
    <x v="3"/>
    <x v="2"/>
    <s v="0371"/>
    <s v="000"/>
    <s v="0000"/>
    <s v="000"/>
    <s v="00"/>
    <n v="412.5"/>
    <n v="320.54000000000002"/>
    <n v="0"/>
    <n v="91.96"/>
  </r>
  <r>
    <x v="3"/>
    <x v="2"/>
    <s v="0371"/>
    <s v="000"/>
    <s v="0000"/>
    <s v="000"/>
    <s v="00"/>
    <n v="449"/>
    <n v="449"/>
    <n v="0"/>
    <n v="0"/>
  </r>
  <r>
    <x v="3"/>
    <x v="3"/>
    <s v="0371"/>
    <s v="000"/>
    <s v="0000"/>
    <s v="000"/>
    <s v="00"/>
    <n v="2278.11"/>
    <n v="1806.82"/>
    <n v="0"/>
    <n v="471.29"/>
  </r>
  <r>
    <x v="3"/>
    <x v="4"/>
    <s v="0371"/>
    <s v="000"/>
    <s v="0000"/>
    <s v="000"/>
    <s v="00"/>
    <n v="1990.39"/>
    <n v="1841.99"/>
    <n v="49.5"/>
    <n v="98.9"/>
  </r>
  <r>
    <x v="4"/>
    <x v="0"/>
    <s v="0371"/>
    <s v="000"/>
    <s v="0000"/>
    <s v="000"/>
    <s v="00"/>
    <n v="249354"/>
    <n v="227997.39"/>
    <n v="20528.18"/>
    <n v="828.43"/>
  </r>
  <r>
    <x v="4"/>
    <x v="0"/>
    <s v="0371"/>
    <s v="000"/>
    <s v="0000"/>
    <s v="000"/>
    <s v="00"/>
    <n v="31281.599999999999"/>
    <n v="31230.3"/>
    <n v="1117.2"/>
    <n v="-1065.9000000000001"/>
  </r>
  <r>
    <x v="4"/>
    <x v="1"/>
    <s v="0371"/>
    <s v="000"/>
    <s v="0000"/>
    <s v="000"/>
    <s v="00"/>
    <n v="106276.63"/>
    <n v="103585.91"/>
    <n v="4583.09"/>
    <n v="-1892.37"/>
  </r>
  <r>
    <x v="4"/>
    <x v="2"/>
    <s v="0371"/>
    <s v="000"/>
    <s v="0000"/>
    <s v="000"/>
    <s v="00"/>
    <n v="609"/>
    <n v="0"/>
    <n v="0"/>
    <n v="609"/>
  </r>
  <r>
    <x v="4"/>
    <x v="2"/>
    <s v="0371"/>
    <s v="000"/>
    <s v="0000"/>
    <s v="000"/>
    <s v="00"/>
    <n v="1080"/>
    <n v="0"/>
    <n v="0"/>
    <n v="1080"/>
  </r>
  <r>
    <x v="4"/>
    <x v="2"/>
    <s v="0371"/>
    <s v="000"/>
    <s v="0000"/>
    <s v="000"/>
    <s v="00"/>
    <n v="7310.85"/>
    <n v="5140.93"/>
    <n v="2169.92"/>
    <n v="0"/>
  </r>
  <r>
    <x v="4"/>
    <x v="2"/>
    <s v="0371"/>
    <s v="000"/>
    <s v="0000"/>
    <s v="000"/>
    <s v="00"/>
    <n v="0.67"/>
    <n v="0"/>
    <n v="0"/>
    <n v="0.67"/>
  </r>
  <r>
    <x v="4"/>
    <x v="2"/>
    <s v="0371"/>
    <s v="000"/>
    <s v="0000"/>
    <s v="000"/>
    <s v="00"/>
    <n v="1620"/>
    <n v="780"/>
    <n v="0"/>
    <n v="840"/>
  </r>
  <r>
    <x v="4"/>
    <x v="2"/>
    <s v="0371"/>
    <s v="000"/>
    <s v="0000"/>
    <s v="000"/>
    <s v="00"/>
    <n v="500"/>
    <n v="375.93"/>
    <n v="0"/>
    <n v="124.07"/>
  </r>
  <r>
    <x v="4"/>
    <x v="3"/>
    <s v="0371"/>
    <s v="000"/>
    <s v="0000"/>
    <s v="000"/>
    <s v="00"/>
    <n v="2033"/>
    <n v="1110.26"/>
    <n v="36.03"/>
    <n v="886.71"/>
  </r>
  <r>
    <x v="4"/>
    <x v="4"/>
    <s v="0371"/>
    <s v="000"/>
    <s v="0000"/>
    <s v="000"/>
    <s v="00"/>
    <n v="1000"/>
    <n v="990.4"/>
    <n v="0"/>
    <n v="9.6"/>
  </r>
  <r>
    <x v="4"/>
    <x v="4"/>
    <s v="0371"/>
    <s v="000"/>
    <s v="0000"/>
    <s v="000"/>
    <s v="00"/>
    <n v="3350"/>
    <n v="1710"/>
    <n v="0"/>
    <n v="1640"/>
  </r>
  <r>
    <x v="4"/>
    <x v="4"/>
    <s v="0371"/>
    <s v="000"/>
    <s v="0000"/>
    <s v="000"/>
    <s v="00"/>
    <n v="700"/>
    <n v="586"/>
    <n v="0"/>
    <n v="114"/>
  </r>
  <r>
    <x v="4"/>
    <x v="5"/>
    <s v="0371"/>
    <s v="000"/>
    <s v="0000"/>
    <s v="000"/>
    <s v="00"/>
    <n v="1579"/>
    <n v="1579"/>
    <n v="0"/>
    <n v="0"/>
  </r>
  <r>
    <x v="5"/>
    <x v="0"/>
    <s v="0371"/>
    <s v="000"/>
    <s v="0000"/>
    <s v="000"/>
    <s v="00"/>
    <n v="232704.4"/>
    <n v="206892.66"/>
    <n v="26738"/>
    <n v="-926.26"/>
  </r>
  <r>
    <x v="5"/>
    <x v="1"/>
    <s v="0371"/>
    <s v="000"/>
    <s v="0000"/>
    <s v="000"/>
    <s v="00"/>
    <n v="107203.07"/>
    <n v="101773.61"/>
    <n v="6806.76"/>
    <n v="-1377.3"/>
  </r>
  <r>
    <x v="5"/>
    <x v="2"/>
    <s v="0371"/>
    <s v="000"/>
    <s v="0000"/>
    <s v="000"/>
    <s v="00"/>
    <n v="8044.45"/>
    <n v="3756.39"/>
    <n v="2596.58"/>
    <n v="1691.48"/>
  </r>
  <r>
    <x v="5"/>
    <x v="2"/>
    <s v="0371"/>
    <s v="000"/>
    <s v="0000"/>
    <s v="000"/>
    <s v="00"/>
    <n v="14877"/>
    <n v="13154.32"/>
    <n v="0"/>
    <n v="1722.68"/>
  </r>
  <r>
    <x v="5"/>
    <x v="2"/>
    <s v="0371"/>
    <s v="000"/>
    <s v="0000"/>
    <s v="000"/>
    <s v="00"/>
    <n v="11270"/>
    <n v="9403.18"/>
    <n v="1559.13"/>
    <n v="307.69"/>
  </r>
  <r>
    <x v="5"/>
    <x v="2"/>
    <s v="0371"/>
    <s v="000"/>
    <s v="0000"/>
    <s v="000"/>
    <s v="00"/>
    <n v="2426"/>
    <n v="2102"/>
    <n v="24"/>
    <n v="300"/>
  </r>
  <r>
    <x v="5"/>
    <x v="6"/>
    <s v="0371"/>
    <s v="000"/>
    <s v="0000"/>
    <s v="000"/>
    <s v="00"/>
    <n v="131794"/>
    <n v="109231.76"/>
    <n v="0"/>
    <n v="22562.240000000002"/>
  </r>
  <r>
    <x v="5"/>
    <x v="6"/>
    <s v="0371"/>
    <s v="000"/>
    <s v="0000"/>
    <s v="000"/>
    <s v="00"/>
    <n v="500"/>
    <n v="240"/>
    <n v="0"/>
    <n v="260"/>
  </r>
  <r>
    <x v="5"/>
    <x v="6"/>
    <s v="0371"/>
    <s v="000"/>
    <s v="0000"/>
    <s v="000"/>
    <s v="00"/>
    <n v="64.290000000000006"/>
    <n v="64.290000000000006"/>
    <n v="0"/>
    <n v="0"/>
  </r>
  <r>
    <x v="5"/>
    <x v="3"/>
    <s v="0371"/>
    <s v="000"/>
    <s v="0000"/>
    <s v="000"/>
    <s v="00"/>
    <n v="23751.919999999998"/>
    <n v="20857.439999999999"/>
    <n v="0"/>
    <n v="2894.48"/>
  </r>
  <r>
    <x v="5"/>
    <x v="4"/>
    <s v="0371"/>
    <s v="000"/>
    <s v="0000"/>
    <s v="000"/>
    <s v="00"/>
    <n v="2000"/>
    <n v="1723.31"/>
    <n v="0"/>
    <n v="276.69"/>
  </r>
  <r>
    <x v="6"/>
    <x v="0"/>
    <s v="0371"/>
    <s v="000"/>
    <s v="0000"/>
    <s v="000"/>
    <s v="00"/>
    <n v="67568.039999999994"/>
    <n v="61937.36"/>
    <n v="5630.68"/>
    <n v="0"/>
  </r>
  <r>
    <x v="6"/>
    <x v="1"/>
    <s v="0371"/>
    <s v="000"/>
    <s v="0000"/>
    <s v="000"/>
    <s v="00"/>
    <n v="33919.800000000003"/>
    <n v="32573.81"/>
    <n v="1612.56"/>
    <n v="-266.57"/>
  </r>
  <r>
    <x v="6"/>
    <x v="2"/>
    <s v="0371"/>
    <s v="000"/>
    <s v="0000"/>
    <s v="000"/>
    <s v="00"/>
    <n v="1566"/>
    <n v="1566"/>
    <n v="0"/>
    <n v="0"/>
  </r>
  <r>
    <x v="6"/>
    <x v="2"/>
    <s v="0371"/>
    <s v="000"/>
    <s v="0000"/>
    <s v="000"/>
    <s v="00"/>
    <n v="25"/>
    <n v="25"/>
    <n v="0"/>
    <n v="0"/>
  </r>
  <r>
    <x v="6"/>
    <x v="3"/>
    <s v="0371"/>
    <s v="000"/>
    <s v="0000"/>
    <s v="000"/>
    <s v="00"/>
    <n v="7390"/>
    <n v="2993.94"/>
    <n v="0"/>
    <n v="4396.0600000000004"/>
  </r>
  <r>
    <x v="0"/>
    <x v="2"/>
    <s v="0371"/>
    <s v="102"/>
    <s v="0000"/>
    <s v="000"/>
    <s v="00"/>
    <n v="0.01"/>
    <n v="0"/>
    <n v="0"/>
    <n v="0.01"/>
  </r>
  <r>
    <x v="0"/>
    <x v="3"/>
    <s v="0371"/>
    <s v="102"/>
    <s v="0000"/>
    <s v="000"/>
    <s v="00"/>
    <n v="1366.23"/>
    <n v="0"/>
    <n v="0"/>
    <n v="1366.23"/>
  </r>
  <r>
    <x v="3"/>
    <x v="0"/>
    <s v="0371"/>
    <s v="107"/>
    <s v="0000"/>
    <s v="000"/>
    <s v="00"/>
    <n v="28077.95"/>
    <n v="27402.59"/>
    <n v="994.98"/>
    <n v="-319.62"/>
  </r>
  <r>
    <x v="3"/>
    <x v="1"/>
    <s v="0371"/>
    <s v="107"/>
    <s v="0000"/>
    <s v="000"/>
    <s v="00"/>
    <n v="7200.05"/>
    <n v="11864.54"/>
    <n v="204.76"/>
    <n v="-4869.25"/>
  </r>
  <r>
    <x v="15"/>
    <x v="2"/>
    <s v="0371"/>
    <s v="110"/>
    <s v="0000"/>
    <s v="000"/>
    <s v="00"/>
    <n v="150.12"/>
    <n v="150.12"/>
    <n v="0"/>
    <n v="0"/>
  </r>
  <r>
    <x v="15"/>
    <x v="5"/>
    <s v="0371"/>
    <s v="110"/>
    <s v="0000"/>
    <s v="000"/>
    <s v="00"/>
    <n v="1849.88"/>
    <n v="0"/>
    <n v="0"/>
    <n v="1849.88"/>
  </r>
  <r>
    <x v="2"/>
    <x v="0"/>
    <s v="0371"/>
    <s v="111"/>
    <s v="0000"/>
    <s v="000"/>
    <s v="00"/>
    <n v="4780"/>
    <n v="1721.84"/>
    <n v="0"/>
    <n v="3058.16"/>
  </r>
  <r>
    <x v="2"/>
    <x v="1"/>
    <s v="0371"/>
    <s v="111"/>
    <s v="0000"/>
    <s v="000"/>
    <s v="00"/>
    <n v="1052"/>
    <n v="534.62"/>
    <n v="0"/>
    <n v="517.38"/>
  </r>
  <r>
    <x v="0"/>
    <x v="2"/>
    <s v="0371"/>
    <s v="199"/>
    <s v="0000"/>
    <s v="000"/>
    <s v="00"/>
    <n v="1695.36"/>
    <n v="0"/>
    <n v="0"/>
    <n v="1695.36"/>
  </r>
  <r>
    <x v="0"/>
    <x v="2"/>
    <s v="0371"/>
    <s v="199"/>
    <s v="0000"/>
    <s v="000"/>
    <s v="00"/>
    <n v="2329.44"/>
    <n v="2329.44"/>
    <n v="0"/>
    <n v="0"/>
  </r>
  <r>
    <x v="0"/>
    <x v="3"/>
    <s v="0371"/>
    <s v="199"/>
    <s v="0000"/>
    <s v="000"/>
    <s v="00"/>
    <n v="2388.92"/>
    <n v="0"/>
    <n v="0"/>
    <n v="2388.92"/>
  </r>
  <r>
    <x v="0"/>
    <x v="5"/>
    <s v="0371"/>
    <s v="199"/>
    <s v="0000"/>
    <s v="000"/>
    <s v="00"/>
    <n v="1605.36"/>
    <n v="1605.36"/>
    <n v="0"/>
    <n v="0"/>
  </r>
  <r>
    <x v="16"/>
    <x v="3"/>
    <s v="0371"/>
    <s v="199"/>
    <s v="0000"/>
    <s v="000"/>
    <s v="00"/>
    <n v="41913.53"/>
    <n v="0"/>
    <n v="0"/>
    <n v="41913.53"/>
  </r>
  <r>
    <x v="16"/>
    <x v="5"/>
    <s v="0371"/>
    <s v="199"/>
    <s v="0000"/>
    <s v="000"/>
    <s v="00"/>
    <n v="642.84"/>
    <n v="214.26"/>
    <n v="0"/>
    <n v="428.58"/>
  </r>
  <r>
    <x v="2"/>
    <x v="0"/>
    <s v="0371"/>
    <s v="199"/>
    <s v="0000"/>
    <s v="000"/>
    <s v="00"/>
    <n v="238.09"/>
    <n v="146.58000000000001"/>
    <n v="0"/>
    <n v="91.51"/>
  </r>
  <r>
    <x v="2"/>
    <x v="1"/>
    <s v="0371"/>
    <s v="199"/>
    <s v="0000"/>
    <s v="000"/>
    <s v="00"/>
    <n v="24.87"/>
    <n v="23.49"/>
    <n v="0"/>
    <n v="1.38"/>
  </r>
  <r>
    <x v="3"/>
    <x v="4"/>
    <s v="0371"/>
    <s v="199"/>
    <s v="0000"/>
    <s v="000"/>
    <s v="00"/>
    <n v="1906.96"/>
    <n v="0"/>
    <n v="0"/>
    <n v="1906.96"/>
  </r>
  <r>
    <x v="9"/>
    <x v="2"/>
    <s v="0371"/>
    <s v="199"/>
    <s v="0000"/>
    <s v="000"/>
    <s v="00"/>
    <n v="3109.11"/>
    <n v="352.08"/>
    <n v="0"/>
    <n v="2757.03"/>
  </r>
  <r>
    <x v="4"/>
    <x v="2"/>
    <s v="0371"/>
    <s v="199"/>
    <s v="0000"/>
    <s v="000"/>
    <s v="00"/>
    <n v="5286.88"/>
    <n v="406.24"/>
    <n v="959.6"/>
    <n v="3921.04"/>
  </r>
  <r>
    <x v="5"/>
    <x v="0"/>
    <s v="0371"/>
    <s v="199"/>
    <s v="0000"/>
    <s v="000"/>
    <s v="00"/>
    <n v="6984.92"/>
    <n v="3820.73"/>
    <n v="0"/>
    <n v="3164.19"/>
  </r>
  <r>
    <x v="5"/>
    <x v="1"/>
    <s v="0371"/>
    <s v="199"/>
    <s v="0000"/>
    <s v="000"/>
    <s v="00"/>
    <n v="810"/>
    <n v="963.55"/>
    <n v="0"/>
    <n v="-153.55000000000001"/>
  </r>
  <r>
    <x v="5"/>
    <x v="2"/>
    <s v="0371"/>
    <s v="199"/>
    <s v="0000"/>
    <s v="000"/>
    <s v="00"/>
    <n v="833.18"/>
    <n v="833.18"/>
    <n v="0"/>
    <n v="0"/>
  </r>
  <r>
    <x v="5"/>
    <x v="3"/>
    <s v="0371"/>
    <s v="199"/>
    <s v="0000"/>
    <s v="000"/>
    <s v="00"/>
    <n v="324.75"/>
    <n v="0"/>
    <n v="0"/>
    <n v="324.75"/>
  </r>
  <r>
    <x v="5"/>
    <x v="5"/>
    <s v="0371"/>
    <s v="199"/>
    <s v="0000"/>
    <s v="000"/>
    <s v="00"/>
    <n v="2059.1999999999998"/>
    <n v="2059.1999999999998"/>
    <n v="0"/>
    <n v="0"/>
  </r>
  <r>
    <x v="0"/>
    <x v="0"/>
    <s v="0371"/>
    <s v="501"/>
    <s v="0000"/>
    <s v="000"/>
    <s v="00"/>
    <n v="2000"/>
    <n v="29995"/>
    <n v="0"/>
    <n v="-27995"/>
  </r>
  <r>
    <x v="0"/>
    <x v="1"/>
    <s v="0371"/>
    <s v="501"/>
    <s v="0000"/>
    <s v="000"/>
    <s v="00"/>
    <n v="458.36"/>
    <n v="6613"/>
    <n v="0"/>
    <n v="-6154.64"/>
  </r>
  <r>
    <x v="0"/>
    <x v="2"/>
    <s v="0371"/>
    <s v="501"/>
    <s v="0000"/>
    <s v="000"/>
    <s v="00"/>
    <n v="0"/>
    <n v="1000"/>
    <n v="0"/>
    <n v="-1000"/>
  </r>
  <r>
    <x v="7"/>
    <x v="0"/>
    <s v="0371"/>
    <s v="507"/>
    <s v="0000"/>
    <s v="000"/>
    <s v="00"/>
    <n v="46668"/>
    <n v="42779"/>
    <n v="3889"/>
    <n v="0"/>
  </r>
  <r>
    <x v="7"/>
    <x v="1"/>
    <s v="0371"/>
    <s v="507"/>
    <s v="0000"/>
    <s v="000"/>
    <s v="00"/>
    <n v="24068.89"/>
    <n v="23276.47"/>
    <n v="808.16"/>
    <n v="-15.74"/>
  </r>
  <r>
    <x v="2"/>
    <x v="0"/>
    <s v="0371"/>
    <s v="523"/>
    <s v="0000"/>
    <s v="000"/>
    <s v="00"/>
    <n v="41024.01"/>
    <n v="34483.4"/>
    <n v="6437.32"/>
    <n v="103.29"/>
  </r>
  <r>
    <x v="2"/>
    <x v="1"/>
    <s v="0371"/>
    <s v="523"/>
    <s v="0000"/>
    <s v="000"/>
    <s v="00"/>
    <n v="22703.68"/>
    <n v="21382.77"/>
    <n v="1336.16"/>
    <n v="-15.25"/>
  </r>
  <r>
    <x v="16"/>
    <x v="1"/>
    <s v="0371"/>
    <s v="605"/>
    <s v="0000"/>
    <s v="000"/>
    <s v="00"/>
    <n v="653.44000000000005"/>
    <n v="0"/>
    <n v="0"/>
    <n v="653.44000000000005"/>
  </r>
  <r>
    <x v="16"/>
    <x v="3"/>
    <s v="0371"/>
    <s v="605"/>
    <s v="0000"/>
    <s v="000"/>
    <s v="00"/>
    <n v="1350.92"/>
    <n v="0"/>
    <n v="0"/>
    <n v="1350.92"/>
  </r>
  <r>
    <x v="0"/>
    <x v="0"/>
    <s v="0371"/>
    <s v="801"/>
    <s v="0000"/>
    <s v="000"/>
    <s v="00"/>
    <n v="92793.05"/>
    <n v="86767.37"/>
    <n v="8594.32"/>
    <n v="-2568.64"/>
  </r>
  <r>
    <x v="0"/>
    <x v="1"/>
    <s v="0371"/>
    <s v="801"/>
    <s v="0000"/>
    <s v="000"/>
    <s v="00"/>
    <n v="37482.629999999997"/>
    <n v="39335"/>
    <n v="1783.88"/>
    <n v="-3636.25"/>
  </r>
  <r>
    <x v="0"/>
    <x v="2"/>
    <s v="0371"/>
    <s v="801"/>
    <s v="0000"/>
    <s v="000"/>
    <s v="00"/>
    <n v="451.5"/>
    <n v="451.5"/>
    <n v="0"/>
    <n v="0"/>
  </r>
  <r>
    <x v="0"/>
    <x v="2"/>
    <s v="0371"/>
    <s v="801"/>
    <s v="0000"/>
    <s v="000"/>
    <s v="00"/>
    <n v="187.5"/>
    <n v="187.5"/>
    <n v="0"/>
    <n v="0"/>
  </r>
  <r>
    <x v="0"/>
    <x v="3"/>
    <s v="0371"/>
    <s v="801"/>
    <s v="0000"/>
    <s v="000"/>
    <s v="00"/>
    <n v="2127.96"/>
    <n v="0"/>
    <n v="0"/>
    <n v="2127.96"/>
  </r>
  <r>
    <x v="0"/>
    <x v="5"/>
    <s v="0371"/>
    <s v="801"/>
    <s v="0000"/>
    <s v="000"/>
    <s v="00"/>
    <n v="12379.78"/>
    <n v="12522.62"/>
    <n v="0"/>
    <n v="-142.84"/>
  </r>
  <r>
    <x v="2"/>
    <x v="0"/>
    <s v="0371"/>
    <s v="801"/>
    <s v="0000"/>
    <s v="000"/>
    <s v="00"/>
    <n v="45155.92"/>
    <n v="38673.919999999998"/>
    <n v="7162"/>
    <n v="-680"/>
  </r>
  <r>
    <x v="2"/>
    <x v="1"/>
    <s v="0371"/>
    <s v="801"/>
    <s v="0000"/>
    <s v="000"/>
    <s v="00"/>
    <n v="20988.43"/>
    <n v="19713.349999999999"/>
    <n v="1486.56"/>
    <n v="-211.48"/>
  </r>
  <r>
    <x v="9"/>
    <x v="0"/>
    <s v="0371"/>
    <s v="801"/>
    <s v="0000"/>
    <s v="000"/>
    <s v="00"/>
    <n v="2243.75"/>
    <n v="2243.75"/>
    <n v="0"/>
    <n v="0"/>
  </r>
  <r>
    <x v="9"/>
    <x v="1"/>
    <s v="0371"/>
    <s v="801"/>
    <s v="0000"/>
    <s v="000"/>
    <s v="00"/>
    <n v="522.02"/>
    <n v="517.17999999999995"/>
    <n v="0"/>
    <n v="4.84"/>
  </r>
  <r>
    <x v="15"/>
    <x v="2"/>
    <s v="0371"/>
    <s v="801"/>
    <s v="0000"/>
    <s v="000"/>
    <s v="00"/>
    <n v="292.45999999999998"/>
    <n v="292.45999999999998"/>
    <n v="0"/>
    <n v="0"/>
  </r>
  <r>
    <x v="9"/>
    <x v="0"/>
    <s v="0371"/>
    <s v="804"/>
    <s v="0000"/>
    <s v="000"/>
    <s v="00"/>
    <n v="61321.75"/>
    <n v="52547.51"/>
    <n v="9722.68"/>
    <n v="-948.44"/>
  </r>
  <r>
    <x v="9"/>
    <x v="1"/>
    <s v="0371"/>
    <s v="804"/>
    <s v="0000"/>
    <s v="000"/>
    <s v="00"/>
    <n v="27281.599999999999"/>
    <n v="25493.71"/>
    <n v="2018"/>
    <n v="-230.11"/>
  </r>
  <r>
    <x v="0"/>
    <x v="0"/>
    <s v="0381"/>
    <s v="000"/>
    <s v="0000"/>
    <s v="000"/>
    <s v="00"/>
    <n v="1490010"/>
    <n v="1241157.43"/>
    <n v="224726.64"/>
    <n v="24125.93"/>
  </r>
  <r>
    <x v="0"/>
    <x v="0"/>
    <s v="0381"/>
    <s v="000"/>
    <s v="0000"/>
    <s v="000"/>
    <s v="00"/>
    <n v="42153.34"/>
    <n v="39295.06"/>
    <n v="1540.56"/>
    <n v="1317.72"/>
  </r>
  <r>
    <x v="0"/>
    <x v="1"/>
    <s v="0381"/>
    <s v="000"/>
    <s v="0000"/>
    <s v="000"/>
    <s v="00"/>
    <n v="589125"/>
    <n v="550591.57999999996"/>
    <n v="48824.24"/>
    <n v="-10290.82"/>
  </r>
  <r>
    <x v="0"/>
    <x v="2"/>
    <s v="0381"/>
    <s v="000"/>
    <s v="0000"/>
    <s v="000"/>
    <s v="00"/>
    <n v="3634.53"/>
    <n v="2571.7399999999998"/>
    <n v="827.58"/>
    <n v="235.21"/>
  </r>
  <r>
    <x v="0"/>
    <x v="3"/>
    <s v="0381"/>
    <s v="000"/>
    <s v="0000"/>
    <s v="000"/>
    <s v="00"/>
    <n v="20812.48"/>
    <n v="20623.099999999999"/>
    <n v="401.51"/>
    <n v="-212.13"/>
  </r>
  <r>
    <x v="0"/>
    <x v="3"/>
    <s v="0381"/>
    <s v="000"/>
    <s v="0000"/>
    <s v="000"/>
    <s v="00"/>
    <n v="128"/>
    <n v="109.32"/>
    <n v="0"/>
    <n v="18.68"/>
  </r>
  <r>
    <x v="0"/>
    <x v="3"/>
    <s v="0381"/>
    <s v="000"/>
    <s v="0000"/>
    <s v="000"/>
    <s v="00"/>
    <n v="38922.379999999997"/>
    <n v="38603.82"/>
    <n v="318.56"/>
    <n v="0"/>
  </r>
  <r>
    <x v="0"/>
    <x v="4"/>
    <s v="0381"/>
    <s v="000"/>
    <s v="0000"/>
    <s v="000"/>
    <s v="00"/>
    <n v="4833.91"/>
    <n v="4832.66"/>
    <n v="0"/>
    <n v="1.25"/>
  </r>
  <r>
    <x v="0"/>
    <x v="4"/>
    <s v="0381"/>
    <s v="000"/>
    <s v="0000"/>
    <s v="000"/>
    <s v="00"/>
    <n v="611"/>
    <n v="535.89"/>
    <n v="0"/>
    <n v="75.11"/>
  </r>
  <r>
    <x v="0"/>
    <x v="5"/>
    <s v="0381"/>
    <s v="000"/>
    <s v="0000"/>
    <s v="000"/>
    <s v="00"/>
    <n v="34971"/>
    <n v="53503.78"/>
    <n v="0"/>
    <n v="-18532.78"/>
  </r>
  <r>
    <x v="1"/>
    <x v="0"/>
    <s v="0381"/>
    <s v="000"/>
    <s v="0000"/>
    <s v="000"/>
    <s v="00"/>
    <n v="481912.14"/>
    <n v="429263.91"/>
    <n v="78075.960000000006"/>
    <n v="-25427.73"/>
  </r>
  <r>
    <x v="1"/>
    <x v="0"/>
    <s v="0381"/>
    <s v="000"/>
    <s v="0000"/>
    <s v="000"/>
    <s v="00"/>
    <n v="205096.82"/>
    <n v="205103.84"/>
    <n v="7878.45"/>
    <n v="-7885.47"/>
  </r>
  <r>
    <x v="1"/>
    <x v="1"/>
    <s v="0381"/>
    <s v="000"/>
    <s v="0000"/>
    <s v="000"/>
    <s v="00"/>
    <n v="304306.31"/>
    <n v="304157.81"/>
    <n v="18915"/>
    <n v="-18766.5"/>
  </r>
  <r>
    <x v="1"/>
    <x v="5"/>
    <s v="0381"/>
    <s v="000"/>
    <s v="0000"/>
    <s v="000"/>
    <s v="00"/>
    <n v="8830.16"/>
    <n v="30697.88"/>
    <n v="0"/>
    <n v="-21867.72"/>
  </r>
  <r>
    <x v="2"/>
    <x v="0"/>
    <s v="0381"/>
    <s v="000"/>
    <s v="0000"/>
    <s v="000"/>
    <s v="00"/>
    <n v="53656"/>
    <n v="44941.68"/>
    <n v="8442.32"/>
    <n v="272"/>
  </r>
  <r>
    <x v="2"/>
    <x v="0"/>
    <s v="0381"/>
    <s v="000"/>
    <s v="0000"/>
    <s v="000"/>
    <s v="00"/>
    <n v="47447.15"/>
    <n v="42090.45"/>
    <n v="5356.88"/>
    <n v="-0.18"/>
  </r>
  <r>
    <x v="2"/>
    <x v="1"/>
    <s v="0381"/>
    <s v="000"/>
    <s v="0000"/>
    <s v="000"/>
    <s v="00"/>
    <n v="37320"/>
    <n v="34388.370000000003"/>
    <n v="2862.57"/>
    <n v="69.06"/>
  </r>
  <r>
    <x v="2"/>
    <x v="3"/>
    <s v="0381"/>
    <s v="000"/>
    <s v="0000"/>
    <s v="000"/>
    <s v="00"/>
    <n v="693"/>
    <n v="399.6"/>
    <n v="0"/>
    <n v="293.39999999999998"/>
  </r>
  <r>
    <x v="2"/>
    <x v="4"/>
    <s v="0381"/>
    <s v="000"/>
    <s v="0000"/>
    <s v="000"/>
    <s v="00"/>
    <n v="215"/>
    <n v="214.98"/>
    <n v="0"/>
    <n v="0.02"/>
  </r>
  <r>
    <x v="3"/>
    <x v="0"/>
    <s v="0381"/>
    <s v="000"/>
    <s v="0000"/>
    <s v="000"/>
    <s v="00"/>
    <n v="56656"/>
    <n v="46984.02"/>
    <n v="8903.52"/>
    <n v="768.46"/>
  </r>
  <r>
    <x v="3"/>
    <x v="0"/>
    <s v="0381"/>
    <s v="000"/>
    <s v="0000"/>
    <s v="000"/>
    <s v="00"/>
    <n v="25103"/>
    <n v="23651.5"/>
    <n v="894.07"/>
    <n v="557.42999999999995"/>
  </r>
  <r>
    <x v="3"/>
    <x v="1"/>
    <s v="0381"/>
    <s v="000"/>
    <s v="0000"/>
    <s v="000"/>
    <s v="00"/>
    <n v="38635.160000000003"/>
    <n v="36914.800000000003"/>
    <n v="2034.14"/>
    <n v="-313.77999999999997"/>
  </r>
  <r>
    <x v="3"/>
    <x v="2"/>
    <s v="0381"/>
    <s v="000"/>
    <s v="0000"/>
    <s v="000"/>
    <s v="00"/>
    <n v="831.27"/>
    <n v="831.27"/>
    <n v="0"/>
    <n v="0"/>
  </r>
  <r>
    <x v="3"/>
    <x v="2"/>
    <s v="0381"/>
    <s v="000"/>
    <s v="0000"/>
    <s v="000"/>
    <s v="00"/>
    <n v="212.54"/>
    <n v="212.54"/>
    <n v="0"/>
    <n v="0"/>
  </r>
  <r>
    <x v="3"/>
    <x v="3"/>
    <s v="0381"/>
    <s v="000"/>
    <s v="0000"/>
    <s v="000"/>
    <s v="00"/>
    <n v="2329.9299999999998"/>
    <n v="2329.9299999999998"/>
    <n v="0"/>
    <n v="0"/>
  </r>
  <r>
    <x v="3"/>
    <x v="4"/>
    <s v="0381"/>
    <s v="000"/>
    <s v="0000"/>
    <s v="000"/>
    <s v="00"/>
    <n v="75.260000000000005"/>
    <n v="75.260000000000005"/>
    <n v="0"/>
    <n v="0"/>
  </r>
  <r>
    <x v="3"/>
    <x v="5"/>
    <s v="0381"/>
    <s v="000"/>
    <s v="0000"/>
    <s v="000"/>
    <s v="00"/>
    <n v="1171.29"/>
    <n v="1671.23"/>
    <n v="0"/>
    <n v="-499.94"/>
  </r>
  <r>
    <x v="4"/>
    <x v="0"/>
    <s v="0381"/>
    <s v="000"/>
    <s v="0000"/>
    <s v="000"/>
    <s v="00"/>
    <n v="239393"/>
    <n v="219163.08"/>
    <n v="19923.919999999998"/>
    <n v="306"/>
  </r>
  <r>
    <x v="4"/>
    <x v="0"/>
    <s v="0381"/>
    <s v="000"/>
    <s v="0000"/>
    <s v="000"/>
    <s v="00"/>
    <n v="25631.759999999998"/>
    <n v="25291.279999999999"/>
    <n v="893.76"/>
    <n v="-553.28"/>
  </r>
  <r>
    <x v="4"/>
    <x v="1"/>
    <s v="0381"/>
    <s v="000"/>
    <s v="0000"/>
    <s v="000"/>
    <s v="00"/>
    <n v="100652"/>
    <n v="97506.45"/>
    <n v="4322.49"/>
    <n v="-1176.94"/>
  </r>
  <r>
    <x v="4"/>
    <x v="2"/>
    <s v="0381"/>
    <s v="000"/>
    <s v="0000"/>
    <s v="000"/>
    <s v="00"/>
    <n v="1738"/>
    <n v="0"/>
    <n v="0"/>
    <n v="1738"/>
  </r>
  <r>
    <x v="4"/>
    <x v="2"/>
    <s v="0381"/>
    <s v="000"/>
    <s v="0000"/>
    <s v="000"/>
    <s v="00"/>
    <n v="726"/>
    <n v="0"/>
    <n v="0"/>
    <n v="726"/>
  </r>
  <r>
    <x v="4"/>
    <x v="2"/>
    <s v="0381"/>
    <s v="000"/>
    <s v="0000"/>
    <s v="000"/>
    <s v="00"/>
    <n v="4251.93"/>
    <n v="3327.23"/>
    <n v="804.7"/>
    <n v="120"/>
  </r>
  <r>
    <x v="4"/>
    <x v="2"/>
    <s v="0381"/>
    <s v="000"/>
    <s v="0000"/>
    <s v="000"/>
    <s v="00"/>
    <n v="954.75"/>
    <n v="0"/>
    <n v="0"/>
    <n v="954.75"/>
  </r>
  <r>
    <x v="4"/>
    <x v="2"/>
    <s v="0381"/>
    <s v="000"/>
    <s v="0000"/>
    <s v="000"/>
    <s v="00"/>
    <n v="169"/>
    <n v="105.41"/>
    <n v="0"/>
    <n v="63.59"/>
  </r>
  <r>
    <x v="4"/>
    <x v="2"/>
    <s v="0381"/>
    <s v="000"/>
    <s v="0000"/>
    <s v="000"/>
    <s v="00"/>
    <n v="296.83999999999997"/>
    <n v="296.05"/>
    <n v="0"/>
    <n v="0.79"/>
  </r>
  <r>
    <x v="4"/>
    <x v="3"/>
    <s v="0381"/>
    <s v="000"/>
    <s v="0000"/>
    <s v="000"/>
    <s v="00"/>
    <n v="4340.16"/>
    <n v="0"/>
    <n v="0"/>
    <n v="4340.16"/>
  </r>
  <r>
    <x v="4"/>
    <x v="3"/>
    <s v="0381"/>
    <s v="000"/>
    <s v="0000"/>
    <s v="000"/>
    <s v="00"/>
    <n v="0"/>
    <n v="119"/>
    <n v="0"/>
    <n v="-119"/>
  </r>
  <r>
    <x v="4"/>
    <x v="5"/>
    <s v="0381"/>
    <s v="000"/>
    <s v="0000"/>
    <s v="000"/>
    <s v="00"/>
    <n v="1400"/>
    <n v="1400"/>
    <n v="0"/>
    <n v="0"/>
  </r>
  <r>
    <x v="5"/>
    <x v="0"/>
    <s v="0381"/>
    <s v="000"/>
    <s v="0000"/>
    <s v="000"/>
    <s v="00"/>
    <n v="210848"/>
    <n v="185347.18"/>
    <n v="24902.880000000001"/>
    <n v="597.94000000000005"/>
  </r>
  <r>
    <x v="5"/>
    <x v="1"/>
    <s v="0381"/>
    <s v="000"/>
    <s v="0000"/>
    <s v="000"/>
    <s v="00"/>
    <n v="103384"/>
    <n v="97491.75"/>
    <n v="6527.47"/>
    <n v="-635.22"/>
  </r>
  <r>
    <x v="5"/>
    <x v="2"/>
    <s v="0381"/>
    <s v="000"/>
    <s v="0000"/>
    <s v="000"/>
    <s v="00"/>
    <n v="7001.1"/>
    <n v="6432.58"/>
    <n v="368.52"/>
    <n v="200"/>
  </r>
  <r>
    <x v="5"/>
    <x v="2"/>
    <s v="0381"/>
    <s v="000"/>
    <s v="0000"/>
    <s v="000"/>
    <s v="00"/>
    <n v="21545"/>
    <n v="16944.22"/>
    <n v="0"/>
    <n v="4600.78"/>
  </r>
  <r>
    <x v="5"/>
    <x v="2"/>
    <s v="0381"/>
    <s v="000"/>
    <s v="0000"/>
    <s v="000"/>
    <s v="00"/>
    <n v="9253.4500000000007"/>
    <n v="6997.91"/>
    <n v="2255.54"/>
    <n v="0"/>
  </r>
  <r>
    <x v="5"/>
    <x v="2"/>
    <s v="0381"/>
    <s v="000"/>
    <s v="0000"/>
    <s v="000"/>
    <s v="00"/>
    <n v="2330"/>
    <n v="938"/>
    <n v="48"/>
    <n v="1344"/>
  </r>
  <r>
    <x v="5"/>
    <x v="6"/>
    <s v="0381"/>
    <s v="000"/>
    <s v="0000"/>
    <s v="000"/>
    <s v="00"/>
    <n v="115975"/>
    <n v="79627.75"/>
    <n v="0"/>
    <n v="36347.25"/>
  </r>
  <r>
    <x v="5"/>
    <x v="3"/>
    <s v="0381"/>
    <s v="000"/>
    <s v="0000"/>
    <s v="000"/>
    <s v="00"/>
    <n v="20423.45"/>
    <n v="21291.82"/>
    <n v="0"/>
    <n v="-868.37"/>
  </r>
  <r>
    <x v="5"/>
    <x v="4"/>
    <s v="0381"/>
    <s v="000"/>
    <s v="0000"/>
    <s v="000"/>
    <s v="00"/>
    <n v="800"/>
    <n v="731.97"/>
    <n v="0"/>
    <n v="68.03"/>
  </r>
  <r>
    <x v="6"/>
    <x v="0"/>
    <s v="0381"/>
    <s v="000"/>
    <s v="0000"/>
    <s v="000"/>
    <s v="00"/>
    <n v="61205"/>
    <n v="56100.959999999999"/>
    <n v="5100.08"/>
    <n v="3.96"/>
  </r>
  <r>
    <x v="6"/>
    <x v="1"/>
    <s v="0381"/>
    <s v="000"/>
    <s v="0000"/>
    <s v="000"/>
    <s v="00"/>
    <n v="22635"/>
    <n v="21277.72"/>
    <n v="1055"/>
    <n v="302.27999999999997"/>
  </r>
  <r>
    <x v="6"/>
    <x v="2"/>
    <s v="0381"/>
    <s v="000"/>
    <s v="0000"/>
    <s v="000"/>
    <s v="00"/>
    <n v="892.91"/>
    <n v="892.91"/>
    <n v="0"/>
    <n v="0"/>
  </r>
  <r>
    <x v="6"/>
    <x v="2"/>
    <s v="0381"/>
    <s v="000"/>
    <s v="0000"/>
    <s v="000"/>
    <s v="00"/>
    <n v="300"/>
    <n v="300"/>
    <n v="0"/>
    <n v="0"/>
  </r>
  <r>
    <x v="6"/>
    <x v="3"/>
    <s v="0381"/>
    <s v="000"/>
    <s v="0000"/>
    <s v="000"/>
    <s v="00"/>
    <n v="6463.09"/>
    <n v="46.49"/>
    <n v="0"/>
    <n v="6416.6"/>
  </r>
  <r>
    <x v="6"/>
    <x v="4"/>
    <s v="0381"/>
    <s v="000"/>
    <s v="0000"/>
    <s v="000"/>
    <s v="00"/>
    <n v="392"/>
    <n v="196"/>
    <n v="0"/>
    <n v="196"/>
  </r>
  <r>
    <x v="0"/>
    <x v="0"/>
    <s v="0381"/>
    <s v="102"/>
    <s v="0000"/>
    <s v="000"/>
    <s v="00"/>
    <n v="137.28"/>
    <n v="0"/>
    <n v="0"/>
    <n v="137.28"/>
  </r>
  <r>
    <x v="0"/>
    <x v="1"/>
    <s v="0381"/>
    <s v="102"/>
    <s v="0000"/>
    <s v="000"/>
    <s v="00"/>
    <n v="200"/>
    <n v="0"/>
    <n v="0"/>
    <n v="200"/>
  </r>
  <r>
    <x v="0"/>
    <x v="2"/>
    <s v="0381"/>
    <s v="102"/>
    <s v="0000"/>
    <s v="000"/>
    <s v="00"/>
    <n v="1943.92"/>
    <n v="0"/>
    <n v="0"/>
    <n v="1943.92"/>
  </r>
  <r>
    <x v="0"/>
    <x v="3"/>
    <s v="0381"/>
    <s v="102"/>
    <s v="0000"/>
    <s v="000"/>
    <s v="00"/>
    <n v="1665.7"/>
    <n v="0"/>
    <n v="0"/>
    <n v="1665.7"/>
  </r>
  <r>
    <x v="0"/>
    <x v="4"/>
    <s v="0381"/>
    <s v="102"/>
    <s v="0000"/>
    <s v="000"/>
    <s v="00"/>
    <n v="29.26"/>
    <n v="0"/>
    <n v="0"/>
    <n v="29.26"/>
  </r>
  <r>
    <x v="6"/>
    <x v="4"/>
    <s v="0381"/>
    <s v="102"/>
    <s v="0000"/>
    <s v="000"/>
    <s v="00"/>
    <n v="0.01"/>
    <n v="0"/>
    <n v="0"/>
    <n v="0.01"/>
  </r>
  <r>
    <x v="0"/>
    <x v="3"/>
    <s v="0381"/>
    <s v="199"/>
    <s v="0000"/>
    <s v="000"/>
    <s v="00"/>
    <n v="44328.800000000003"/>
    <n v="10.5"/>
    <n v="0"/>
    <n v="44318.3"/>
  </r>
  <r>
    <x v="0"/>
    <x v="4"/>
    <s v="0381"/>
    <s v="199"/>
    <s v="0000"/>
    <s v="000"/>
    <s v="00"/>
    <n v="79.959999999999994"/>
    <n v="79.959999999999994"/>
    <n v="0"/>
    <n v="0"/>
  </r>
  <r>
    <x v="0"/>
    <x v="5"/>
    <s v="0381"/>
    <s v="199"/>
    <s v="0000"/>
    <s v="000"/>
    <s v="00"/>
    <n v="3245.5"/>
    <n v="933.25"/>
    <n v="0"/>
    <n v="2312.25"/>
  </r>
  <r>
    <x v="1"/>
    <x v="0"/>
    <s v="0381"/>
    <s v="199"/>
    <s v="0000"/>
    <s v="000"/>
    <s v="00"/>
    <n v="14797.92"/>
    <n v="12406.6"/>
    <n v="2466.3200000000002"/>
    <n v="-75"/>
  </r>
  <r>
    <x v="1"/>
    <x v="1"/>
    <s v="0381"/>
    <s v="199"/>
    <s v="0000"/>
    <s v="000"/>
    <s v="00"/>
    <n v="5473.49"/>
    <n v="4986.62"/>
    <n v="511.92"/>
    <n v="-25.05"/>
  </r>
  <r>
    <x v="1"/>
    <x v="5"/>
    <s v="0381"/>
    <s v="199"/>
    <s v="0000"/>
    <s v="000"/>
    <s v="00"/>
    <n v="492.35"/>
    <n v="401.4"/>
    <n v="0"/>
    <n v="90.95"/>
  </r>
  <r>
    <x v="3"/>
    <x v="3"/>
    <s v="0381"/>
    <s v="199"/>
    <s v="0000"/>
    <s v="000"/>
    <s v="00"/>
    <n v="355.06"/>
    <n v="0"/>
    <n v="0"/>
    <n v="355.06"/>
  </r>
  <r>
    <x v="3"/>
    <x v="4"/>
    <s v="0381"/>
    <s v="199"/>
    <s v="0000"/>
    <s v="000"/>
    <s v="00"/>
    <n v="1703.41"/>
    <n v="1703.41"/>
    <n v="0"/>
    <n v="0"/>
  </r>
  <r>
    <x v="3"/>
    <x v="5"/>
    <s v="0381"/>
    <s v="199"/>
    <s v="0000"/>
    <s v="000"/>
    <s v="00"/>
    <n v="142.84"/>
    <n v="142.84"/>
    <n v="0"/>
    <n v="0"/>
  </r>
  <r>
    <x v="4"/>
    <x v="3"/>
    <s v="0381"/>
    <s v="199"/>
    <s v="0000"/>
    <s v="000"/>
    <s v="00"/>
    <n v="106.74"/>
    <n v="0"/>
    <n v="0"/>
    <n v="106.74"/>
  </r>
  <r>
    <x v="13"/>
    <x v="4"/>
    <s v="0381"/>
    <s v="199"/>
    <s v="0000"/>
    <s v="000"/>
    <s v="00"/>
    <n v="13175.42"/>
    <n v="0"/>
    <n v="0"/>
    <n v="13175.42"/>
  </r>
  <r>
    <x v="14"/>
    <x v="5"/>
    <s v="0381"/>
    <s v="199"/>
    <s v="0000"/>
    <s v="000"/>
    <s v="00"/>
    <n v="11.42"/>
    <n v="0"/>
    <n v="0"/>
    <n v="11.42"/>
  </r>
  <r>
    <x v="5"/>
    <x v="2"/>
    <s v="0381"/>
    <s v="199"/>
    <s v="0000"/>
    <s v="000"/>
    <s v="00"/>
    <n v="1044.1500000000001"/>
    <n v="0"/>
    <n v="0"/>
    <n v="1044.1500000000001"/>
  </r>
  <r>
    <x v="5"/>
    <x v="3"/>
    <s v="0381"/>
    <s v="199"/>
    <s v="0000"/>
    <s v="000"/>
    <s v="00"/>
    <n v="1221.3599999999999"/>
    <n v="306.92"/>
    <n v="49.48"/>
    <n v="864.96"/>
  </r>
  <r>
    <x v="5"/>
    <x v="4"/>
    <s v="0381"/>
    <s v="199"/>
    <s v="0000"/>
    <s v="000"/>
    <s v="00"/>
    <n v="282.67"/>
    <n v="282.67"/>
    <n v="0"/>
    <n v="0"/>
  </r>
  <r>
    <x v="5"/>
    <x v="5"/>
    <s v="0381"/>
    <s v="199"/>
    <s v="0000"/>
    <s v="000"/>
    <s v="00"/>
    <n v="980.69"/>
    <n v="953.86"/>
    <n v="0"/>
    <n v="26.83"/>
  </r>
  <r>
    <x v="0"/>
    <x v="0"/>
    <s v="0381"/>
    <s v="501"/>
    <s v="0000"/>
    <s v="000"/>
    <s v="00"/>
    <n v="1500"/>
    <n v="10285"/>
    <n v="0"/>
    <n v="-8785"/>
  </r>
  <r>
    <x v="0"/>
    <x v="1"/>
    <s v="0381"/>
    <s v="501"/>
    <s v="0000"/>
    <s v="000"/>
    <s v="00"/>
    <n v="348.93"/>
    <n v="2304.1999999999998"/>
    <n v="0"/>
    <n v="-1955.27"/>
  </r>
  <r>
    <x v="7"/>
    <x v="0"/>
    <s v="0381"/>
    <s v="507"/>
    <s v="0000"/>
    <s v="000"/>
    <s v="00"/>
    <n v="47135"/>
    <n v="43207.08"/>
    <n v="3927.92"/>
    <n v="0"/>
  </r>
  <r>
    <x v="7"/>
    <x v="1"/>
    <s v="0381"/>
    <s v="507"/>
    <s v="0000"/>
    <s v="000"/>
    <s v="00"/>
    <n v="19096.97"/>
    <n v="18317.07"/>
    <n v="816.24"/>
    <n v="-36.340000000000003"/>
  </r>
  <r>
    <x v="1"/>
    <x v="0"/>
    <s v="0381"/>
    <s v="522"/>
    <s v="0000"/>
    <s v="000"/>
    <s v="00"/>
    <n v="15400.14"/>
    <n v="14573.06"/>
    <n v="810.72"/>
    <n v="16.36"/>
  </r>
  <r>
    <x v="1"/>
    <x v="0"/>
    <s v="0381"/>
    <s v="522"/>
    <s v="0000"/>
    <s v="000"/>
    <s v="00"/>
    <n v="61320.73"/>
    <n v="58307.58"/>
    <n v="2639.38"/>
    <n v="373.77"/>
  </r>
  <r>
    <x v="1"/>
    <x v="1"/>
    <s v="0381"/>
    <s v="522"/>
    <s v="0000"/>
    <s v="000"/>
    <s v="00"/>
    <n v="39682.699999999997"/>
    <n v="38937"/>
    <n v="717.59"/>
    <n v="28.11"/>
  </r>
  <r>
    <x v="1"/>
    <x v="5"/>
    <s v="0381"/>
    <s v="522"/>
    <s v="0000"/>
    <s v="000"/>
    <s v="00"/>
    <n v="1862.87"/>
    <n v="1862.87"/>
    <n v="0"/>
    <n v="0"/>
  </r>
  <r>
    <x v="2"/>
    <x v="0"/>
    <s v="0381"/>
    <s v="522"/>
    <s v="0000"/>
    <s v="000"/>
    <s v="00"/>
    <n v="29666.55"/>
    <n v="22591.22"/>
    <n v="6898.32"/>
    <n v="177.01"/>
  </r>
  <r>
    <x v="2"/>
    <x v="1"/>
    <s v="0381"/>
    <s v="522"/>
    <s v="0000"/>
    <s v="000"/>
    <s v="00"/>
    <n v="12500"/>
    <n v="10897.9"/>
    <n v="1431.8"/>
    <n v="170.3"/>
  </r>
  <r>
    <x v="2"/>
    <x v="0"/>
    <s v="0381"/>
    <s v="523"/>
    <s v="0000"/>
    <s v="000"/>
    <s v="00"/>
    <n v="45140.19"/>
    <n v="38218.81"/>
    <n v="6907.64"/>
    <n v="13.74"/>
  </r>
  <r>
    <x v="2"/>
    <x v="1"/>
    <s v="0381"/>
    <s v="523"/>
    <s v="0000"/>
    <s v="000"/>
    <s v="00"/>
    <n v="17351.61"/>
    <n v="15927.44"/>
    <n v="1429.24"/>
    <n v="-5.07"/>
  </r>
  <r>
    <x v="0"/>
    <x v="0"/>
    <s v="0381"/>
    <s v="601"/>
    <s v="0000"/>
    <s v="000"/>
    <s v="00"/>
    <n v="32574.55"/>
    <n v="27355.05"/>
    <n v="5143.3999999999996"/>
    <n v="76.099999999999994"/>
  </r>
  <r>
    <x v="0"/>
    <x v="1"/>
    <s v="0381"/>
    <s v="601"/>
    <s v="0000"/>
    <s v="000"/>
    <s v="00"/>
    <n v="11599.15"/>
    <n v="10549.26"/>
    <n v="1067.52"/>
    <n v="-17.63"/>
  </r>
  <r>
    <x v="0"/>
    <x v="5"/>
    <s v="0381"/>
    <s v="601"/>
    <s v="0000"/>
    <s v="000"/>
    <s v="00"/>
    <n v="999.88"/>
    <n v="771.33"/>
    <n v="0"/>
    <n v="228.55"/>
  </r>
  <r>
    <x v="5"/>
    <x v="5"/>
    <s v="0381"/>
    <s v="601"/>
    <s v="0000"/>
    <s v="000"/>
    <s v="00"/>
    <n v="13923.16"/>
    <n v="12891.91"/>
    <n v="0"/>
    <n v="1031.25"/>
  </r>
  <r>
    <x v="8"/>
    <x v="0"/>
    <s v="0381"/>
    <s v="601"/>
    <s v="0000"/>
    <s v="000"/>
    <s v="00"/>
    <n v="43964.91"/>
    <n v="34211.54"/>
    <n v="5837"/>
    <n v="3916.37"/>
  </r>
  <r>
    <x v="8"/>
    <x v="0"/>
    <s v="0381"/>
    <s v="601"/>
    <s v="0000"/>
    <s v="000"/>
    <s v="00"/>
    <n v="153151.07"/>
    <n v="90277.15"/>
    <n v="2599.8200000000002"/>
    <n v="60274.1"/>
  </r>
  <r>
    <x v="8"/>
    <x v="1"/>
    <s v="0381"/>
    <s v="601"/>
    <s v="0000"/>
    <s v="000"/>
    <s v="00"/>
    <n v="105967.88"/>
    <n v="45231.67"/>
    <n v="1829.03"/>
    <n v="58907.18"/>
  </r>
  <r>
    <x v="8"/>
    <x v="2"/>
    <s v="0381"/>
    <s v="601"/>
    <s v="0000"/>
    <s v="000"/>
    <s v="00"/>
    <n v="2024.81"/>
    <n v="1726.84"/>
    <n v="253.56"/>
    <n v="44.41"/>
  </r>
  <r>
    <x v="8"/>
    <x v="3"/>
    <s v="0381"/>
    <s v="601"/>
    <s v="0000"/>
    <s v="000"/>
    <s v="00"/>
    <n v="43153.17"/>
    <n v="5808.92"/>
    <n v="0"/>
    <n v="37344.25"/>
  </r>
  <r>
    <x v="8"/>
    <x v="4"/>
    <s v="0381"/>
    <s v="601"/>
    <s v="0000"/>
    <s v="000"/>
    <s v="00"/>
    <n v="2012.33"/>
    <n v="2012.33"/>
    <n v="0"/>
    <n v="0"/>
  </r>
  <r>
    <x v="8"/>
    <x v="4"/>
    <s v="0381"/>
    <s v="601"/>
    <s v="0000"/>
    <s v="000"/>
    <s v="00"/>
    <n v="661.81"/>
    <n v="661.81"/>
    <n v="0"/>
    <n v="0"/>
  </r>
  <r>
    <x v="0"/>
    <x v="0"/>
    <s v="0381"/>
    <s v="602"/>
    <s v="0000"/>
    <s v="000"/>
    <s v="00"/>
    <n v="21760.6"/>
    <n v="18236.63"/>
    <n v="3428.92"/>
    <n v="95.05"/>
  </r>
  <r>
    <x v="0"/>
    <x v="0"/>
    <s v="0381"/>
    <s v="602"/>
    <s v="0000"/>
    <s v="000"/>
    <s v="00"/>
    <n v="14112.12"/>
    <n v="13598.75"/>
    <n v="504.31"/>
    <n v="9.06"/>
  </r>
  <r>
    <x v="0"/>
    <x v="1"/>
    <s v="0381"/>
    <s v="602"/>
    <s v="0000"/>
    <s v="000"/>
    <s v="00"/>
    <n v="18175.96"/>
    <n v="15525.26"/>
    <n v="816.69"/>
    <n v="1834.01"/>
  </r>
  <r>
    <x v="0"/>
    <x v="5"/>
    <s v="0381"/>
    <s v="602"/>
    <s v="0000"/>
    <s v="000"/>
    <s v="00"/>
    <n v="657.07"/>
    <n v="657.07"/>
    <n v="0"/>
    <n v="0"/>
  </r>
  <r>
    <x v="5"/>
    <x v="5"/>
    <s v="0381"/>
    <s v="602"/>
    <s v="0000"/>
    <s v="000"/>
    <s v="00"/>
    <n v="12000"/>
    <n v="11540.1"/>
    <n v="0"/>
    <n v="459.9"/>
  </r>
  <r>
    <x v="8"/>
    <x v="0"/>
    <s v="0381"/>
    <s v="602"/>
    <s v="0000"/>
    <s v="000"/>
    <s v="00"/>
    <n v="56741.32"/>
    <n v="35093.32"/>
    <n v="7018.68"/>
    <n v="14629.32"/>
  </r>
  <r>
    <x v="8"/>
    <x v="0"/>
    <s v="0381"/>
    <s v="602"/>
    <s v="0000"/>
    <s v="000"/>
    <s v="00"/>
    <n v="73945.34"/>
    <n v="49668.24"/>
    <n v="1869.48"/>
    <n v="22407.62"/>
  </r>
  <r>
    <x v="8"/>
    <x v="1"/>
    <s v="0381"/>
    <s v="602"/>
    <s v="0000"/>
    <s v="000"/>
    <s v="00"/>
    <n v="84405.59"/>
    <n v="33523.49"/>
    <n v="1843.7"/>
    <n v="49038.400000000001"/>
  </r>
  <r>
    <x v="8"/>
    <x v="2"/>
    <s v="0381"/>
    <s v="602"/>
    <s v="0000"/>
    <s v="000"/>
    <s v="00"/>
    <n v="17645.09"/>
    <n v="0"/>
    <n v="0"/>
    <n v="17645.09"/>
  </r>
  <r>
    <x v="8"/>
    <x v="3"/>
    <s v="0381"/>
    <s v="602"/>
    <s v="0000"/>
    <s v="000"/>
    <s v="00"/>
    <n v="74836.3"/>
    <n v="3699.71"/>
    <n v="29.99"/>
    <n v="71106.600000000006"/>
  </r>
  <r>
    <x v="8"/>
    <x v="3"/>
    <s v="0381"/>
    <s v="602"/>
    <s v="0000"/>
    <s v="000"/>
    <s v="00"/>
    <n v="234.78"/>
    <n v="0"/>
    <n v="0"/>
    <n v="234.78"/>
  </r>
  <r>
    <x v="8"/>
    <x v="4"/>
    <s v="0381"/>
    <s v="602"/>
    <s v="0000"/>
    <s v="000"/>
    <s v="00"/>
    <n v="8725.8799999999992"/>
    <n v="549.03"/>
    <n v="0"/>
    <n v="8176.85"/>
  </r>
  <r>
    <x v="8"/>
    <x v="4"/>
    <s v="0381"/>
    <s v="602"/>
    <s v="0000"/>
    <s v="000"/>
    <s v="00"/>
    <n v="2598.88"/>
    <n v="61.99"/>
    <n v="1580"/>
    <n v="956.89"/>
  </r>
  <r>
    <x v="8"/>
    <x v="4"/>
    <s v="0381"/>
    <s v="602"/>
    <s v="0000"/>
    <s v="000"/>
    <s v="00"/>
    <n v="12095.05"/>
    <n v="1313.7"/>
    <n v="0"/>
    <n v="10781.35"/>
  </r>
  <r>
    <x v="8"/>
    <x v="5"/>
    <s v="0381"/>
    <s v="602"/>
    <s v="0000"/>
    <s v="000"/>
    <s v="00"/>
    <n v="38.380000000000003"/>
    <n v="38.380000000000003"/>
    <n v="0"/>
    <n v="0"/>
  </r>
  <r>
    <x v="0"/>
    <x v="0"/>
    <s v="0381"/>
    <s v="804"/>
    <s v="0000"/>
    <s v="000"/>
    <s v="00"/>
    <n v="314.76"/>
    <n v="314.76"/>
    <n v="0"/>
    <n v="0"/>
  </r>
  <r>
    <x v="0"/>
    <x v="1"/>
    <s v="0381"/>
    <s v="804"/>
    <s v="0000"/>
    <s v="000"/>
    <s v="00"/>
    <n v="173.21"/>
    <n v="72.540000000000006"/>
    <n v="0"/>
    <n v="100.67"/>
  </r>
  <r>
    <x v="9"/>
    <x v="0"/>
    <s v="0381"/>
    <s v="804"/>
    <s v="0000"/>
    <s v="000"/>
    <s v="00"/>
    <n v="68342.990000000005"/>
    <n v="57407.47"/>
    <n v="10935.52"/>
    <n v="0"/>
  </r>
  <r>
    <x v="9"/>
    <x v="1"/>
    <s v="0381"/>
    <s v="804"/>
    <s v="0000"/>
    <s v="000"/>
    <s v="00"/>
    <n v="23885.07"/>
    <n v="21696.38"/>
    <n v="2269.8000000000002"/>
    <n v="-81.11"/>
  </r>
  <r>
    <x v="0"/>
    <x v="0"/>
    <s v="0391"/>
    <s v="000"/>
    <s v="0000"/>
    <s v="000"/>
    <s v="00"/>
    <n v="1093682.47"/>
    <n v="938771.87"/>
    <n v="158417.48000000001"/>
    <n v="-3506.88"/>
  </r>
  <r>
    <x v="0"/>
    <x v="1"/>
    <s v="0391"/>
    <s v="000"/>
    <s v="0000"/>
    <s v="000"/>
    <s v="00"/>
    <n v="422226.67"/>
    <n v="395268.27"/>
    <n v="32880.720000000001"/>
    <n v="-5922.32"/>
  </r>
  <r>
    <x v="0"/>
    <x v="2"/>
    <s v="0391"/>
    <s v="000"/>
    <s v="0000"/>
    <s v="000"/>
    <s v="00"/>
    <n v="6981.7"/>
    <n v="5412.4"/>
    <n v="1569.3"/>
    <n v="0"/>
  </r>
  <r>
    <x v="0"/>
    <x v="2"/>
    <s v="0391"/>
    <s v="000"/>
    <s v="0000"/>
    <s v="000"/>
    <s v="00"/>
    <n v="54.66"/>
    <n v="54.66"/>
    <n v="0"/>
    <n v="0"/>
  </r>
  <r>
    <x v="0"/>
    <x v="3"/>
    <s v="0391"/>
    <s v="000"/>
    <s v="0000"/>
    <s v="000"/>
    <s v="00"/>
    <n v="7759.53"/>
    <n v="7753.55"/>
    <n v="0"/>
    <n v="5.98"/>
  </r>
  <r>
    <x v="0"/>
    <x v="3"/>
    <s v="0391"/>
    <s v="000"/>
    <s v="0000"/>
    <s v="000"/>
    <s v="00"/>
    <n v="23174.6"/>
    <n v="22856.36"/>
    <n v="318.24"/>
    <n v="0"/>
  </r>
  <r>
    <x v="0"/>
    <x v="4"/>
    <s v="0391"/>
    <s v="000"/>
    <s v="0000"/>
    <s v="000"/>
    <s v="00"/>
    <n v="90"/>
    <n v="76.3"/>
    <n v="0"/>
    <n v="13.7"/>
  </r>
  <r>
    <x v="0"/>
    <x v="5"/>
    <s v="0391"/>
    <s v="000"/>
    <s v="0000"/>
    <s v="000"/>
    <s v="00"/>
    <n v="199"/>
    <n v="199"/>
    <n v="0"/>
    <n v="0"/>
  </r>
  <r>
    <x v="0"/>
    <x v="5"/>
    <s v="0391"/>
    <s v="000"/>
    <s v="0000"/>
    <s v="000"/>
    <s v="00"/>
    <n v="16137"/>
    <n v="33486.75"/>
    <n v="0"/>
    <n v="-17349.75"/>
  </r>
  <r>
    <x v="1"/>
    <x v="0"/>
    <s v="0391"/>
    <s v="000"/>
    <s v="0000"/>
    <s v="000"/>
    <s v="00"/>
    <n v="518963.92"/>
    <n v="458089.26"/>
    <n v="61709.16"/>
    <n v="-834.5"/>
  </r>
  <r>
    <x v="1"/>
    <x v="0"/>
    <s v="0391"/>
    <s v="000"/>
    <s v="0000"/>
    <s v="000"/>
    <s v="00"/>
    <n v="144251.43"/>
    <n v="135063.42000000001"/>
    <n v="4417.34"/>
    <n v="4770.67"/>
  </r>
  <r>
    <x v="1"/>
    <x v="1"/>
    <s v="0391"/>
    <s v="000"/>
    <s v="0000"/>
    <s v="000"/>
    <s v="00"/>
    <n v="302349.56"/>
    <n v="289215.15999999997"/>
    <n v="13726.11"/>
    <n v="-591.71"/>
  </r>
  <r>
    <x v="1"/>
    <x v="5"/>
    <s v="0391"/>
    <s v="000"/>
    <s v="0000"/>
    <s v="000"/>
    <s v="00"/>
    <n v="10269.530000000001"/>
    <n v="39575.74"/>
    <n v="0"/>
    <n v="-29306.21"/>
  </r>
  <r>
    <x v="2"/>
    <x v="0"/>
    <s v="0391"/>
    <s v="000"/>
    <s v="0000"/>
    <s v="000"/>
    <s v="00"/>
    <n v="56656"/>
    <n v="47822.48"/>
    <n v="8918.52"/>
    <n v="-85"/>
  </r>
  <r>
    <x v="2"/>
    <x v="0"/>
    <s v="0391"/>
    <s v="000"/>
    <s v="0000"/>
    <s v="000"/>
    <s v="00"/>
    <n v="47201.919999999998"/>
    <n v="42029.86"/>
    <n v="5356.88"/>
    <n v="-184.82"/>
  </r>
  <r>
    <x v="2"/>
    <x v="1"/>
    <s v="0391"/>
    <s v="000"/>
    <s v="0000"/>
    <s v="000"/>
    <s v="00"/>
    <n v="37320"/>
    <n v="39940.800000000003"/>
    <n v="2961.23"/>
    <n v="-5582.03"/>
  </r>
  <r>
    <x v="2"/>
    <x v="3"/>
    <s v="0391"/>
    <s v="000"/>
    <s v="0000"/>
    <s v="000"/>
    <s v="00"/>
    <n v="573"/>
    <n v="240.06"/>
    <n v="0"/>
    <n v="332.94"/>
  </r>
  <r>
    <x v="3"/>
    <x v="0"/>
    <s v="0391"/>
    <s v="000"/>
    <s v="0000"/>
    <s v="000"/>
    <s v="00"/>
    <n v="59859.01"/>
    <n v="50337.49"/>
    <n v="9521.52"/>
    <n v="0"/>
  </r>
  <r>
    <x v="3"/>
    <x v="1"/>
    <s v="0391"/>
    <s v="000"/>
    <s v="0000"/>
    <s v="000"/>
    <s v="00"/>
    <n v="21167"/>
    <n v="18708.72"/>
    <n v="1976.32"/>
    <n v="481.96"/>
  </r>
  <r>
    <x v="3"/>
    <x v="2"/>
    <s v="0391"/>
    <s v="000"/>
    <s v="0000"/>
    <s v="000"/>
    <s v="00"/>
    <n v="212.54"/>
    <n v="212.54"/>
    <n v="0"/>
    <n v="0"/>
  </r>
  <r>
    <x v="3"/>
    <x v="3"/>
    <s v="0391"/>
    <s v="000"/>
    <s v="0000"/>
    <s v="000"/>
    <s v="00"/>
    <n v="1963.46"/>
    <n v="1724.38"/>
    <n v="0"/>
    <n v="239.08"/>
  </r>
  <r>
    <x v="3"/>
    <x v="5"/>
    <s v="0391"/>
    <s v="000"/>
    <s v="0000"/>
    <s v="000"/>
    <s v="00"/>
    <n v="714.2"/>
    <n v="1285.56"/>
    <n v="0"/>
    <n v="-571.36"/>
  </r>
  <r>
    <x v="4"/>
    <x v="0"/>
    <s v="0391"/>
    <s v="000"/>
    <s v="0000"/>
    <s v="000"/>
    <s v="00"/>
    <n v="247393"/>
    <n v="226314.57"/>
    <n v="20449"/>
    <n v="629.42999999999995"/>
  </r>
  <r>
    <x v="4"/>
    <x v="0"/>
    <s v="0391"/>
    <s v="000"/>
    <s v="0000"/>
    <s v="000"/>
    <s v="00"/>
    <n v="23931"/>
    <n v="23150.21"/>
    <n v="845.77"/>
    <n v="-64.98"/>
  </r>
  <r>
    <x v="4"/>
    <x v="1"/>
    <s v="0391"/>
    <s v="000"/>
    <s v="0000"/>
    <s v="000"/>
    <s v="00"/>
    <n v="105312.3"/>
    <n v="102191.33"/>
    <n v="5015.6099999999997"/>
    <n v="-1894.64"/>
  </r>
  <r>
    <x v="4"/>
    <x v="2"/>
    <s v="0391"/>
    <s v="000"/>
    <s v="0000"/>
    <s v="000"/>
    <s v="00"/>
    <n v="3238.43"/>
    <n v="3103.85"/>
    <n v="134.58000000000001"/>
    <n v="0"/>
  </r>
  <r>
    <x v="4"/>
    <x v="2"/>
    <s v="0391"/>
    <s v="000"/>
    <s v="0000"/>
    <s v="000"/>
    <s v="00"/>
    <n v="0.37"/>
    <n v="0"/>
    <n v="0"/>
    <n v="0.37"/>
  </r>
  <r>
    <x v="4"/>
    <x v="2"/>
    <s v="0391"/>
    <s v="000"/>
    <s v="0000"/>
    <s v="000"/>
    <s v="00"/>
    <n v="153.76"/>
    <n v="61.39"/>
    <n v="0"/>
    <n v="92.37"/>
  </r>
  <r>
    <x v="4"/>
    <x v="2"/>
    <s v="0391"/>
    <s v="000"/>
    <s v="0000"/>
    <s v="000"/>
    <s v="00"/>
    <n v="149.32"/>
    <n v="147.96"/>
    <n v="0"/>
    <n v="1.36"/>
  </r>
  <r>
    <x v="4"/>
    <x v="3"/>
    <s v="0391"/>
    <s v="000"/>
    <s v="0000"/>
    <s v="000"/>
    <s v="00"/>
    <n v="5330.45"/>
    <n v="5328.56"/>
    <n v="0"/>
    <n v="1.89"/>
  </r>
  <r>
    <x v="4"/>
    <x v="3"/>
    <s v="0391"/>
    <s v="000"/>
    <s v="0000"/>
    <s v="000"/>
    <s v="00"/>
    <n v="32.29"/>
    <n v="32.29"/>
    <n v="0"/>
    <n v="0"/>
  </r>
  <r>
    <x v="4"/>
    <x v="4"/>
    <s v="0391"/>
    <s v="000"/>
    <s v="0000"/>
    <s v="000"/>
    <s v="00"/>
    <n v="89.98"/>
    <n v="89.98"/>
    <n v="0"/>
    <n v="0"/>
  </r>
  <r>
    <x v="4"/>
    <x v="4"/>
    <s v="0391"/>
    <s v="000"/>
    <s v="0000"/>
    <s v="000"/>
    <s v="00"/>
    <n v="368.24"/>
    <n v="368.24"/>
    <n v="0"/>
    <n v="0"/>
  </r>
  <r>
    <x v="4"/>
    <x v="4"/>
    <s v="0391"/>
    <s v="000"/>
    <s v="0000"/>
    <s v="000"/>
    <s v="00"/>
    <n v="200"/>
    <n v="195.25"/>
    <n v="0"/>
    <n v="4.75"/>
  </r>
  <r>
    <x v="4"/>
    <x v="5"/>
    <s v="0391"/>
    <s v="000"/>
    <s v="0000"/>
    <s v="000"/>
    <s v="00"/>
    <n v="1400"/>
    <n v="1400"/>
    <n v="0"/>
    <n v="0"/>
  </r>
  <r>
    <x v="5"/>
    <x v="0"/>
    <s v="0391"/>
    <s v="000"/>
    <s v="0000"/>
    <s v="000"/>
    <s v="00"/>
    <n v="184587.3"/>
    <n v="155873.79"/>
    <n v="17569.36"/>
    <n v="11144.15"/>
  </r>
  <r>
    <x v="5"/>
    <x v="1"/>
    <s v="0391"/>
    <s v="000"/>
    <s v="0000"/>
    <s v="000"/>
    <s v="00"/>
    <n v="90910.68"/>
    <n v="82805.14"/>
    <n v="4397.22"/>
    <n v="3708.32"/>
  </r>
  <r>
    <x v="5"/>
    <x v="2"/>
    <s v="0391"/>
    <s v="000"/>
    <s v="0000"/>
    <s v="000"/>
    <s v="00"/>
    <n v="8597.2800000000007"/>
    <n v="3920.16"/>
    <n v="1204.1400000000001"/>
    <n v="3472.98"/>
  </r>
  <r>
    <x v="5"/>
    <x v="2"/>
    <s v="0391"/>
    <s v="000"/>
    <s v="0000"/>
    <s v="000"/>
    <s v="00"/>
    <n v="21497"/>
    <n v="14282.86"/>
    <n v="0"/>
    <n v="7214.14"/>
  </r>
  <r>
    <x v="5"/>
    <x v="2"/>
    <s v="0391"/>
    <s v="000"/>
    <s v="0000"/>
    <s v="000"/>
    <s v="00"/>
    <n v="11373.22"/>
    <n v="9674.92"/>
    <n v="1698.3"/>
    <n v="0"/>
  </r>
  <r>
    <x v="5"/>
    <x v="2"/>
    <s v="0391"/>
    <s v="000"/>
    <s v="0000"/>
    <s v="000"/>
    <s v="00"/>
    <n v="1197"/>
    <n v="1173"/>
    <n v="24"/>
    <n v="0"/>
  </r>
  <r>
    <x v="5"/>
    <x v="6"/>
    <s v="0391"/>
    <s v="000"/>
    <s v="0000"/>
    <s v="000"/>
    <s v="00"/>
    <n v="114697"/>
    <n v="91936.59"/>
    <n v="0"/>
    <n v="22760.41"/>
  </r>
  <r>
    <x v="5"/>
    <x v="6"/>
    <s v="0391"/>
    <s v="000"/>
    <s v="0000"/>
    <s v="000"/>
    <s v="00"/>
    <n v="315.54000000000002"/>
    <n v="310.43"/>
    <n v="0"/>
    <n v="5.1100000000000003"/>
  </r>
  <r>
    <x v="5"/>
    <x v="3"/>
    <s v="0391"/>
    <s v="000"/>
    <s v="0000"/>
    <s v="000"/>
    <s v="00"/>
    <n v="18818.080000000002"/>
    <n v="16346.59"/>
    <n v="0"/>
    <n v="2471.4899999999998"/>
  </r>
  <r>
    <x v="5"/>
    <x v="3"/>
    <s v="0391"/>
    <s v="000"/>
    <s v="0000"/>
    <s v="000"/>
    <s v="00"/>
    <n v="0"/>
    <n v="27.99"/>
    <n v="0"/>
    <n v="-27.99"/>
  </r>
  <r>
    <x v="5"/>
    <x v="4"/>
    <s v="0391"/>
    <s v="000"/>
    <s v="0000"/>
    <s v="000"/>
    <s v="00"/>
    <n v="2525.7199999999998"/>
    <n v="2482.54"/>
    <n v="0"/>
    <n v="43.18"/>
  </r>
  <r>
    <x v="6"/>
    <x v="0"/>
    <s v="0391"/>
    <s v="000"/>
    <s v="0000"/>
    <s v="000"/>
    <s v="00"/>
    <n v="61439"/>
    <n v="51199.16"/>
    <n v="5119.92"/>
    <n v="5119.92"/>
  </r>
  <r>
    <x v="6"/>
    <x v="1"/>
    <s v="0391"/>
    <s v="000"/>
    <s v="0000"/>
    <s v="000"/>
    <s v="00"/>
    <n v="21635"/>
    <n v="18238.23"/>
    <n v="1063.5999999999999"/>
    <n v="2333.17"/>
  </r>
  <r>
    <x v="6"/>
    <x v="2"/>
    <s v="0391"/>
    <s v="000"/>
    <s v="0000"/>
    <s v="000"/>
    <s v="00"/>
    <n v="1213.71"/>
    <n v="1953.38"/>
    <n v="0"/>
    <n v="-739.67"/>
  </r>
  <r>
    <x v="6"/>
    <x v="2"/>
    <s v="0391"/>
    <s v="000"/>
    <s v="0000"/>
    <s v="000"/>
    <s v="00"/>
    <n v="185"/>
    <n v="185"/>
    <n v="0"/>
    <n v="0"/>
  </r>
  <r>
    <x v="6"/>
    <x v="3"/>
    <s v="0391"/>
    <s v="000"/>
    <s v="0000"/>
    <s v="000"/>
    <s v="00"/>
    <n v="3325.01"/>
    <n v="23.99"/>
    <n v="0"/>
    <n v="3301.02"/>
  </r>
  <r>
    <x v="6"/>
    <x v="4"/>
    <s v="0391"/>
    <s v="000"/>
    <s v="0000"/>
    <s v="000"/>
    <s v="00"/>
    <n v="1030.6199999999999"/>
    <n v="1030.6199999999999"/>
    <n v="0"/>
    <n v="0"/>
  </r>
  <r>
    <x v="6"/>
    <x v="4"/>
    <s v="0391"/>
    <s v="000"/>
    <s v="0000"/>
    <s v="000"/>
    <s v="00"/>
    <n v="1268.6600000000001"/>
    <n v="1923.07"/>
    <n v="0"/>
    <n v="-654.41"/>
  </r>
  <r>
    <x v="6"/>
    <x v="4"/>
    <s v="0391"/>
    <s v="000"/>
    <s v="0000"/>
    <s v="000"/>
    <s v="00"/>
    <n v="500"/>
    <n v="500"/>
    <n v="0"/>
    <n v="0"/>
  </r>
  <r>
    <x v="0"/>
    <x v="3"/>
    <s v="0391"/>
    <s v="102"/>
    <s v="0000"/>
    <s v="000"/>
    <s v="00"/>
    <n v="895.42"/>
    <n v="0"/>
    <n v="0"/>
    <n v="895.42"/>
  </r>
  <r>
    <x v="0"/>
    <x v="2"/>
    <s v="0391"/>
    <s v="199"/>
    <s v="0000"/>
    <s v="000"/>
    <s v="00"/>
    <n v="7973.5"/>
    <n v="6255.5"/>
    <n v="0"/>
    <n v="1718"/>
  </r>
  <r>
    <x v="0"/>
    <x v="2"/>
    <s v="0391"/>
    <s v="199"/>
    <s v="0000"/>
    <s v="000"/>
    <s v="00"/>
    <n v="504"/>
    <n v="504"/>
    <n v="0"/>
    <n v="0"/>
  </r>
  <r>
    <x v="0"/>
    <x v="2"/>
    <s v="0391"/>
    <s v="199"/>
    <s v="0000"/>
    <s v="000"/>
    <s v="00"/>
    <n v="2195"/>
    <n v="2195"/>
    <n v="0"/>
    <n v="0"/>
  </r>
  <r>
    <x v="0"/>
    <x v="3"/>
    <s v="0391"/>
    <s v="199"/>
    <s v="0000"/>
    <s v="000"/>
    <s v="00"/>
    <n v="5833.26"/>
    <n v="550.61"/>
    <n v="116.28"/>
    <n v="5166.37"/>
  </r>
  <r>
    <x v="0"/>
    <x v="3"/>
    <s v="0391"/>
    <s v="199"/>
    <s v="0000"/>
    <s v="000"/>
    <s v="00"/>
    <n v="458.5"/>
    <n v="94.95"/>
    <n v="0"/>
    <n v="363.55"/>
  </r>
  <r>
    <x v="0"/>
    <x v="4"/>
    <s v="0391"/>
    <s v="199"/>
    <s v="0000"/>
    <s v="000"/>
    <s v="00"/>
    <n v="53280"/>
    <n v="37980"/>
    <n v="15300"/>
    <n v="0"/>
  </r>
  <r>
    <x v="0"/>
    <x v="4"/>
    <s v="0391"/>
    <s v="199"/>
    <s v="0000"/>
    <s v="000"/>
    <s v="00"/>
    <n v="1237.81"/>
    <n v="800"/>
    <n v="0"/>
    <n v="437.81"/>
  </r>
  <r>
    <x v="0"/>
    <x v="5"/>
    <s v="0391"/>
    <s v="199"/>
    <s v="0000"/>
    <s v="000"/>
    <s v="00"/>
    <n v="18908.14"/>
    <n v="10086.15"/>
    <n v="0"/>
    <n v="8821.99"/>
  </r>
  <r>
    <x v="1"/>
    <x v="0"/>
    <s v="0391"/>
    <s v="199"/>
    <s v="0000"/>
    <s v="000"/>
    <s v="00"/>
    <n v="1083.3900000000001"/>
    <n v="1083.3900000000001"/>
    <n v="0"/>
    <n v="0"/>
  </r>
  <r>
    <x v="1"/>
    <x v="1"/>
    <s v="0391"/>
    <s v="199"/>
    <s v="0000"/>
    <s v="000"/>
    <s v="00"/>
    <n v="438.9"/>
    <n v="249.92"/>
    <n v="0"/>
    <n v="188.98"/>
  </r>
  <r>
    <x v="1"/>
    <x v="5"/>
    <s v="0391"/>
    <s v="199"/>
    <s v="0000"/>
    <s v="000"/>
    <s v="00"/>
    <n v="695.19"/>
    <n v="980.87"/>
    <n v="0"/>
    <n v="-285.68"/>
  </r>
  <r>
    <x v="3"/>
    <x v="5"/>
    <s v="0391"/>
    <s v="199"/>
    <s v="0000"/>
    <s v="000"/>
    <s v="00"/>
    <n v="71.42"/>
    <n v="214.26"/>
    <n v="0"/>
    <n v="-142.84"/>
  </r>
  <r>
    <x v="4"/>
    <x v="2"/>
    <s v="0391"/>
    <s v="199"/>
    <s v="0000"/>
    <s v="000"/>
    <s v="00"/>
    <n v="0"/>
    <n v="11.27"/>
    <n v="0"/>
    <n v="-11.27"/>
  </r>
  <r>
    <x v="4"/>
    <x v="3"/>
    <s v="0391"/>
    <s v="199"/>
    <s v="0000"/>
    <s v="000"/>
    <s v="00"/>
    <n v="137.66999999999999"/>
    <n v="137.66999999999999"/>
    <n v="0"/>
    <n v="0"/>
  </r>
  <r>
    <x v="5"/>
    <x v="5"/>
    <s v="0391"/>
    <s v="199"/>
    <s v="0000"/>
    <s v="000"/>
    <s v="00"/>
    <n v="1089.1400000000001"/>
    <n v="1062.24"/>
    <n v="0"/>
    <n v="26.9"/>
  </r>
  <r>
    <x v="6"/>
    <x v="2"/>
    <s v="0391"/>
    <s v="199"/>
    <s v="0000"/>
    <s v="000"/>
    <s v="00"/>
    <n v="198"/>
    <n v="601.79"/>
    <n v="0"/>
    <n v="-403.79"/>
  </r>
  <r>
    <x v="0"/>
    <x v="0"/>
    <s v="0391"/>
    <s v="501"/>
    <s v="0000"/>
    <s v="000"/>
    <s v="00"/>
    <n v="3000"/>
    <n v="8630"/>
    <n v="0"/>
    <n v="-5630"/>
  </r>
  <r>
    <x v="0"/>
    <x v="1"/>
    <s v="0391"/>
    <s v="501"/>
    <s v="0000"/>
    <s v="000"/>
    <s v="00"/>
    <n v="737.86"/>
    <n v="1952.64"/>
    <n v="0"/>
    <n v="-1214.78"/>
  </r>
  <r>
    <x v="2"/>
    <x v="0"/>
    <s v="0391"/>
    <s v="523"/>
    <s v="0000"/>
    <s v="000"/>
    <s v="00"/>
    <n v="42275"/>
    <n v="35645.839999999997"/>
    <n v="6629.16"/>
    <n v="0"/>
  </r>
  <r>
    <x v="2"/>
    <x v="1"/>
    <s v="0391"/>
    <s v="523"/>
    <s v="0000"/>
    <s v="000"/>
    <s v="00"/>
    <n v="16773.849999999999"/>
    <n v="15422.85"/>
    <n v="1375.96"/>
    <n v="-24.96"/>
  </r>
  <r>
    <x v="0"/>
    <x v="0"/>
    <s v="0391"/>
    <s v="801"/>
    <s v="0000"/>
    <s v="000"/>
    <s v="00"/>
    <n v="10654"/>
    <n v="10395"/>
    <n v="0"/>
    <n v="259"/>
  </r>
  <r>
    <x v="0"/>
    <x v="1"/>
    <s v="0391"/>
    <s v="801"/>
    <s v="0000"/>
    <s v="000"/>
    <s v="00"/>
    <n v="2306"/>
    <n v="267.55"/>
    <n v="0"/>
    <n v="2038.45"/>
  </r>
  <r>
    <x v="9"/>
    <x v="0"/>
    <s v="0391"/>
    <s v="804"/>
    <s v="0000"/>
    <s v="000"/>
    <s v="00"/>
    <n v="54233"/>
    <n v="45194.16"/>
    <n v="9038.84"/>
    <n v="0"/>
  </r>
  <r>
    <x v="9"/>
    <x v="1"/>
    <s v="0391"/>
    <s v="804"/>
    <s v="0000"/>
    <s v="000"/>
    <s v="00"/>
    <n v="25740.81"/>
    <n v="23900.81"/>
    <n v="1876.12"/>
    <n v="-36.119999999999997"/>
  </r>
  <r>
    <x v="0"/>
    <x v="0"/>
    <s v="0401"/>
    <s v="000"/>
    <s v="0000"/>
    <s v="000"/>
    <s v="00"/>
    <n v="2545188"/>
    <n v="2174232.84"/>
    <n v="405811.8"/>
    <n v="-34856.639999999999"/>
  </r>
  <r>
    <x v="0"/>
    <x v="1"/>
    <s v="0401"/>
    <s v="000"/>
    <s v="0000"/>
    <s v="000"/>
    <s v="00"/>
    <n v="991197"/>
    <n v="925977.8"/>
    <n v="87866.6"/>
    <n v="-22647.4"/>
  </r>
  <r>
    <x v="0"/>
    <x v="2"/>
    <s v="0401"/>
    <s v="000"/>
    <s v="0000"/>
    <s v="000"/>
    <s v="00"/>
    <n v="500"/>
    <n v="500"/>
    <n v="0"/>
    <n v="0"/>
  </r>
  <r>
    <x v="0"/>
    <x v="2"/>
    <s v="0401"/>
    <s v="000"/>
    <s v="0000"/>
    <s v="000"/>
    <s v="00"/>
    <n v="326.85000000000002"/>
    <n v="326.85000000000002"/>
    <n v="0"/>
    <n v="0"/>
  </r>
  <r>
    <x v="0"/>
    <x v="2"/>
    <s v="0401"/>
    <s v="000"/>
    <s v="0000"/>
    <s v="000"/>
    <s v="00"/>
    <n v="11021.1"/>
    <n v="7155.88"/>
    <n v="3865.22"/>
    <n v="0"/>
  </r>
  <r>
    <x v="0"/>
    <x v="2"/>
    <s v="0401"/>
    <s v="000"/>
    <s v="0000"/>
    <s v="000"/>
    <s v="00"/>
    <n v="16687.16"/>
    <n v="14309.62"/>
    <n v="2376.54"/>
    <n v="1"/>
  </r>
  <r>
    <x v="0"/>
    <x v="2"/>
    <s v="0401"/>
    <s v="000"/>
    <s v="0000"/>
    <s v="000"/>
    <s v="00"/>
    <n v="45.88"/>
    <n v="83.48"/>
    <n v="0"/>
    <n v="-37.6"/>
  </r>
  <r>
    <x v="0"/>
    <x v="2"/>
    <s v="0401"/>
    <s v="000"/>
    <s v="0000"/>
    <s v="000"/>
    <s v="00"/>
    <n v="1352.98"/>
    <n v="1352.98"/>
    <n v="0"/>
    <n v="0"/>
  </r>
  <r>
    <x v="0"/>
    <x v="3"/>
    <s v="0401"/>
    <s v="000"/>
    <s v="0000"/>
    <s v="000"/>
    <s v="00"/>
    <n v="30183.89"/>
    <n v="17271.2"/>
    <n v="2930.75"/>
    <n v="9981.94"/>
  </r>
  <r>
    <x v="0"/>
    <x v="3"/>
    <s v="0401"/>
    <s v="000"/>
    <s v="0000"/>
    <s v="000"/>
    <s v="00"/>
    <n v="250"/>
    <n v="239.76"/>
    <n v="0"/>
    <n v="10.24"/>
  </r>
  <r>
    <x v="0"/>
    <x v="3"/>
    <s v="0401"/>
    <s v="000"/>
    <s v="0000"/>
    <s v="000"/>
    <s v="00"/>
    <n v="97211"/>
    <n v="88060.96"/>
    <n v="9150.0400000000009"/>
    <n v="0"/>
  </r>
  <r>
    <x v="0"/>
    <x v="3"/>
    <s v="0401"/>
    <s v="000"/>
    <s v="0000"/>
    <s v="000"/>
    <s v="00"/>
    <n v="36648"/>
    <n v="36648"/>
    <n v="0"/>
    <n v="0"/>
  </r>
  <r>
    <x v="0"/>
    <x v="4"/>
    <s v="0401"/>
    <s v="000"/>
    <s v="0000"/>
    <s v="000"/>
    <s v="00"/>
    <n v="500"/>
    <n v="483.72"/>
    <n v="0"/>
    <n v="16.28"/>
  </r>
  <r>
    <x v="0"/>
    <x v="4"/>
    <s v="0401"/>
    <s v="000"/>
    <s v="0000"/>
    <s v="000"/>
    <s v="00"/>
    <n v="359"/>
    <n v="359"/>
    <n v="0"/>
    <n v="0"/>
  </r>
  <r>
    <x v="0"/>
    <x v="5"/>
    <s v="0401"/>
    <s v="000"/>
    <s v="0000"/>
    <s v="000"/>
    <s v="00"/>
    <n v="640.4"/>
    <n v="640.4"/>
    <n v="0"/>
    <n v="0"/>
  </r>
  <r>
    <x v="0"/>
    <x v="5"/>
    <s v="0401"/>
    <s v="000"/>
    <s v="0000"/>
    <s v="000"/>
    <s v="00"/>
    <n v="75577"/>
    <n v="77886.179999999993"/>
    <n v="0"/>
    <n v="-2309.1799999999998"/>
  </r>
  <r>
    <x v="1"/>
    <x v="0"/>
    <s v="0401"/>
    <s v="000"/>
    <s v="0000"/>
    <s v="000"/>
    <s v="00"/>
    <n v="741187"/>
    <n v="662656.11"/>
    <n v="112336.84"/>
    <n v="-33805.949999999997"/>
  </r>
  <r>
    <x v="1"/>
    <x v="0"/>
    <s v="0401"/>
    <s v="000"/>
    <s v="0000"/>
    <s v="000"/>
    <s v="00"/>
    <n v="180656"/>
    <n v="173219.98"/>
    <n v="7522.6"/>
    <n v="-86.58"/>
  </r>
  <r>
    <x v="1"/>
    <x v="1"/>
    <s v="0401"/>
    <s v="000"/>
    <s v="0000"/>
    <s v="000"/>
    <s v="00"/>
    <n v="469896"/>
    <n v="380793.38"/>
    <n v="26340.04"/>
    <n v="62762.58"/>
  </r>
  <r>
    <x v="1"/>
    <x v="5"/>
    <s v="0401"/>
    <s v="000"/>
    <s v="0000"/>
    <s v="000"/>
    <s v="00"/>
    <n v="14651.98"/>
    <n v="32052.37"/>
    <n v="0"/>
    <n v="-17400.39"/>
  </r>
  <r>
    <x v="11"/>
    <x v="0"/>
    <s v="0401"/>
    <s v="000"/>
    <s v="0000"/>
    <s v="000"/>
    <s v="00"/>
    <n v="275869.57"/>
    <n v="235011.62"/>
    <n v="45430.04"/>
    <n v="-4572.09"/>
  </r>
  <r>
    <x v="11"/>
    <x v="1"/>
    <s v="0401"/>
    <s v="000"/>
    <s v="0000"/>
    <s v="000"/>
    <s v="00"/>
    <n v="106079.97"/>
    <n v="99095.039999999994"/>
    <n v="9429.2000000000007"/>
    <n v="-2444.27"/>
  </r>
  <r>
    <x v="11"/>
    <x v="2"/>
    <s v="0401"/>
    <s v="000"/>
    <s v="0000"/>
    <s v="000"/>
    <s v="00"/>
    <n v="144"/>
    <n v="144"/>
    <n v="0"/>
    <n v="0"/>
  </r>
  <r>
    <x v="11"/>
    <x v="2"/>
    <s v="0401"/>
    <s v="000"/>
    <s v="0000"/>
    <s v="000"/>
    <s v="00"/>
    <n v="95.88"/>
    <n v="95.88"/>
    <n v="0"/>
    <n v="0"/>
  </r>
  <r>
    <x v="11"/>
    <x v="2"/>
    <s v="0401"/>
    <s v="000"/>
    <s v="0000"/>
    <s v="000"/>
    <s v="00"/>
    <n v="1832.27"/>
    <n v="1832.27"/>
    <n v="0"/>
    <n v="0"/>
  </r>
  <r>
    <x v="11"/>
    <x v="3"/>
    <s v="0401"/>
    <s v="000"/>
    <s v="0000"/>
    <s v="000"/>
    <s v="00"/>
    <n v="2236.89"/>
    <n v="2236.89"/>
    <n v="0"/>
    <n v="0"/>
  </r>
  <r>
    <x v="11"/>
    <x v="3"/>
    <s v="0401"/>
    <s v="000"/>
    <s v="0000"/>
    <s v="000"/>
    <s v="00"/>
    <n v="76.33"/>
    <n v="76.33"/>
    <n v="0"/>
    <n v="0"/>
  </r>
  <r>
    <x v="11"/>
    <x v="4"/>
    <s v="0401"/>
    <s v="000"/>
    <s v="0000"/>
    <s v="000"/>
    <s v="00"/>
    <n v="8383.6299999999992"/>
    <n v="8373.6200000000008"/>
    <n v="0"/>
    <n v="10.01"/>
  </r>
  <r>
    <x v="11"/>
    <x v="5"/>
    <s v="0401"/>
    <s v="000"/>
    <s v="0000"/>
    <s v="000"/>
    <s v="00"/>
    <n v="2014.05"/>
    <n v="3042.5"/>
    <n v="0"/>
    <n v="-1028.45"/>
  </r>
  <r>
    <x v="2"/>
    <x v="0"/>
    <s v="0401"/>
    <s v="000"/>
    <s v="0000"/>
    <s v="000"/>
    <s v="00"/>
    <n v="178624"/>
    <n v="150631.19"/>
    <n v="29603"/>
    <n v="-1610.19"/>
  </r>
  <r>
    <x v="2"/>
    <x v="0"/>
    <s v="0401"/>
    <s v="000"/>
    <s v="0000"/>
    <s v="000"/>
    <s v="00"/>
    <n v="91919.37"/>
    <n v="84295.26"/>
    <n v="10219.6"/>
    <n v="-2595.4899999999998"/>
  </r>
  <r>
    <x v="2"/>
    <x v="1"/>
    <s v="0401"/>
    <s v="000"/>
    <s v="0000"/>
    <s v="000"/>
    <s v="00"/>
    <n v="102164"/>
    <n v="95748.07"/>
    <n v="8262.3700000000008"/>
    <n v="-1846.44"/>
  </r>
  <r>
    <x v="2"/>
    <x v="3"/>
    <s v="0401"/>
    <s v="000"/>
    <s v="0000"/>
    <s v="000"/>
    <s v="00"/>
    <n v="2010"/>
    <n v="676.54"/>
    <n v="0"/>
    <n v="1333.46"/>
  </r>
  <r>
    <x v="3"/>
    <x v="0"/>
    <s v="0401"/>
    <s v="000"/>
    <s v="0000"/>
    <s v="000"/>
    <s v="00"/>
    <n v="50656"/>
    <n v="51429"/>
    <n v="0"/>
    <n v="-773"/>
  </r>
  <r>
    <x v="3"/>
    <x v="0"/>
    <s v="0401"/>
    <s v="000"/>
    <s v="0000"/>
    <s v="000"/>
    <s v="00"/>
    <n v="24103"/>
    <n v="22467.55"/>
    <n v="845.25"/>
    <n v="790.2"/>
  </r>
  <r>
    <x v="3"/>
    <x v="1"/>
    <s v="0401"/>
    <s v="000"/>
    <s v="0000"/>
    <s v="000"/>
    <s v="00"/>
    <n v="31432"/>
    <n v="31322.9"/>
    <n v="176.07"/>
    <n v="-66.97"/>
  </r>
  <r>
    <x v="3"/>
    <x v="2"/>
    <s v="0401"/>
    <s v="000"/>
    <s v="0000"/>
    <s v="000"/>
    <s v="00"/>
    <n v="212.54"/>
    <n v="212.54"/>
    <n v="0"/>
    <n v="0"/>
  </r>
  <r>
    <x v="3"/>
    <x v="3"/>
    <s v="0401"/>
    <s v="000"/>
    <s v="0000"/>
    <s v="000"/>
    <s v="00"/>
    <n v="5407.34"/>
    <n v="5173.16"/>
    <n v="0"/>
    <n v="234.18"/>
  </r>
  <r>
    <x v="3"/>
    <x v="4"/>
    <s v="0401"/>
    <s v="000"/>
    <s v="0000"/>
    <s v="000"/>
    <s v="00"/>
    <n v="1550"/>
    <n v="1534.98"/>
    <n v="0"/>
    <n v="15.02"/>
  </r>
  <r>
    <x v="3"/>
    <x v="4"/>
    <s v="0401"/>
    <s v="000"/>
    <s v="0000"/>
    <s v="000"/>
    <s v="00"/>
    <n v="489"/>
    <n v="489"/>
    <n v="0"/>
    <n v="0"/>
  </r>
  <r>
    <x v="3"/>
    <x v="5"/>
    <s v="0401"/>
    <s v="000"/>
    <s v="0000"/>
    <s v="000"/>
    <s v="00"/>
    <n v="285.68"/>
    <n v="285.68"/>
    <n v="0"/>
    <n v="0"/>
  </r>
  <r>
    <x v="12"/>
    <x v="0"/>
    <s v="0401"/>
    <s v="000"/>
    <s v="0000"/>
    <s v="000"/>
    <s v="00"/>
    <n v="14442"/>
    <n v="11795.98"/>
    <n v="2359.1999999999998"/>
    <n v="286.82"/>
  </r>
  <r>
    <x v="12"/>
    <x v="1"/>
    <s v="0401"/>
    <s v="000"/>
    <s v="0000"/>
    <s v="000"/>
    <s v="00"/>
    <n v="5264"/>
    <n v="4120.29"/>
    <n v="488.92"/>
    <n v="654.79"/>
  </r>
  <r>
    <x v="4"/>
    <x v="0"/>
    <s v="0401"/>
    <s v="000"/>
    <s v="0000"/>
    <s v="000"/>
    <s v="00"/>
    <n v="565506.78"/>
    <n v="519527"/>
    <n v="45979.78"/>
    <n v="0"/>
  </r>
  <r>
    <x v="4"/>
    <x v="0"/>
    <s v="0401"/>
    <s v="000"/>
    <s v="0000"/>
    <s v="000"/>
    <s v="00"/>
    <n v="65256"/>
    <n v="43494.06"/>
    <n v="0"/>
    <n v="21761.94"/>
  </r>
  <r>
    <x v="4"/>
    <x v="1"/>
    <s v="0401"/>
    <s v="000"/>
    <s v="0000"/>
    <s v="000"/>
    <s v="00"/>
    <n v="232502"/>
    <n v="214742.74"/>
    <n v="10085.58"/>
    <n v="7673.68"/>
  </r>
  <r>
    <x v="4"/>
    <x v="2"/>
    <s v="0401"/>
    <s v="000"/>
    <s v="0000"/>
    <s v="000"/>
    <s v="00"/>
    <n v="749"/>
    <n v="710.96"/>
    <n v="0"/>
    <n v="38.04"/>
  </r>
  <r>
    <x v="4"/>
    <x v="2"/>
    <s v="0401"/>
    <s v="000"/>
    <s v="0000"/>
    <s v="000"/>
    <s v="00"/>
    <n v="1608"/>
    <n v="0"/>
    <n v="0"/>
    <n v="1608"/>
  </r>
  <r>
    <x v="4"/>
    <x v="2"/>
    <s v="0401"/>
    <s v="000"/>
    <s v="0000"/>
    <s v="000"/>
    <s v="00"/>
    <n v="757.68"/>
    <n v="378.84"/>
    <n v="0"/>
    <n v="378.84"/>
  </r>
  <r>
    <x v="4"/>
    <x v="2"/>
    <s v="0401"/>
    <s v="000"/>
    <s v="0000"/>
    <s v="000"/>
    <s v="00"/>
    <n v="1738.12"/>
    <n v="1000"/>
    <n v="0"/>
    <n v="738.12"/>
  </r>
  <r>
    <x v="4"/>
    <x v="2"/>
    <s v="0401"/>
    <s v="000"/>
    <s v="0000"/>
    <s v="000"/>
    <s v="00"/>
    <n v="3154.32"/>
    <n v="834.59"/>
    <n v="0"/>
    <n v="2319.73"/>
  </r>
  <r>
    <x v="4"/>
    <x v="2"/>
    <s v="0401"/>
    <s v="000"/>
    <s v="0000"/>
    <s v="000"/>
    <s v="00"/>
    <n v="1393.59"/>
    <n v="1393.59"/>
    <n v="0"/>
    <n v="0"/>
  </r>
  <r>
    <x v="4"/>
    <x v="3"/>
    <s v="0401"/>
    <s v="000"/>
    <s v="0000"/>
    <s v="000"/>
    <s v="00"/>
    <n v="8854.5400000000009"/>
    <n v="4432.6099999999997"/>
    <n v="1103.92"/>
    <n v="3318.01"/>
  </r>
  <r>
    <x v="4"/>
    <x v="3"/>
    <s v="0401"/>
    <s v="000"/>
    <s v="0000"/>
    <s v="000"/>
    <s v="00"/>
    <n v="2120.98"/>
    <n v="2114.58"/>
    <n v="0"/>
    <n v="6.4"/>
  </r>
  <r>
    <x v="4"/>
    <x v="4"/>
    <s v="0401"/>
    <s v="000"/>
    <s v="0000"/>
    <s v="000"/>
    <s v="00"/>
    <n v="2631"/>
    <n v="2458.09"/>
    <n v="0"/>
    <n v="172.91"/>
  </r>
  <r>
    <x v="4"/>
    <x v="4"/>
    <s v="0401"/>
    <s v="000"/>
    <s v="0000"/>
    <s v="000"/>
    <s v="00"/>
    <n v="1639"/>
    <n v="1105"/>
    <n v="529"/>
    <n v="5"/>
  </r>
  <r>
    <x v="4"/>
    <x v="4"/>
    <s v="0401"/>
    <s v="000"/>
    <s v="0000"/>
    <s v="000"/>
    <s v="00"/>
    <n v="2000"/>
    <n v="0"/>
    <n v="0"/>
    <n v="2000"/>
  </r>
  <r>
    <x v="4"/>
    <x v="5"/>
    <s v="0401"/>
    <s v="000"/>
    <s v="0000"/>
    <s v="000"/>
    <s v="00"/>
    <n v="1702.89"/>
    <n v="1702.89"/>
    <n v="0"/>
    <n v="0"/>
  </r>
  <r>
    <x v="5"/>
    <x v="0"/>
    <s v="0401"/>
    <s v="000"/>
    <s v="0000"/>
    <s v="000"/>
    <s v="00"/>
    <n v="378971"/>
    <n v="330290.74"/>
    <n v="40238.080000000002"/>
    <n v="8442.18"/>
  </r>
  <r>
    <x v="5"/>
    <x v="1"/>
    <s v="0401"/>
    <s v="000"/>
    <s v="0000"/>
    <s v="000"/>
    <s v="00"/>
    <n v="196530.19"/>
    <n v="184390.64"/>
    <n v="9910.7999999999993"/>
    <n v="2228.75"/>
  </r>
  <r>
    <x v="5"/>
    <x v="2"/>
    <s v="0401"/>
    <s v="000"/>
    <s v="0000"/>
    <s v="000"/>
    <s v="00"/>
    <n v="8684.36"/>
    <n v="8684.36"/>
    <n v="0"/>
    <n v="0"/>
  </r>
  <r>
    <x v="5"/>
    <x v="2"/>
    <s v="0401"/>
    <s v="000"/>
    <s v="0000"/>
    <s v="000"/>
    <s v="00"/>
    <n v="18832"/>
    <n v="17014.22"/>
    <n v="0"/>
    <n v="1817.78"/>
  </r>
  <r>
    <x v="5"/>
    <x v="2"/>
    <s v="0401"/>
    <s v="000"/>
    <s v="0000"/>
    <s v="000"/>
    <s v="00"/>
    <n v="13237.59"/>
    <n v="10744.62"/>
    <n v="2492.9699999999998"/>
    <n v="0"/>
  </r>
  <r>
    <x v="5"/>
    <x v="2"/>
    <s v="0401"/>
    <s v="000"/>
    <s v="0000"/>
    <s v="000"/>
    <s v="00"/>
    <n v="4447.62"/>
    <n v="3961.75"/>
    <n v="29"/>
    <n v="456.87"/>
  </r>
  <r>
    <x v="5"/>
    <x v="6"/>
    <s v="0401"/>
    <s v="000"/>
    <s v="0000"/>
    <s v="000"/>
    <s v="00"/>
    <n v="2276.04"/>
    <n v="2276.04"/>
    <n v="0"/>
    <n v="0"/>
  </r>
  <r>
    <x v="5"/>
    <x v="6"/>
    <s v="0401"/>
    <s v="000"/>
    <s v="0000"/>
    <s v="000"/>
    <s v="00"/>
    <n v="309561"/>
    <n v="270574.92"/>
    <n v="0"/>
    <n v="38986.080000000002"/>
  </r>
  <r>
    <x v="5"/>
    <x v="6"/>
    <s v="0401"/>
    <s v="000"/>
    <s v="0000"/>
    <s v="000"/>
    <s v="00"/>
    <n v="768.66"/>
    <n v="768.66"/>
    <n v="0"/>
    <n v="0"/>
  </r>
  <r>
    <x v="5"/>
    <x v="6"/>
    <s v="0401"/>
    <s v="000"/>
    <s v="0000"/>
    <s v="000"/>
    <s v="00"/>
    <n v="645.13"/>
    <n v="645.13"/>
    <n v="0"/>
    <n v="0"/>
  </r>
  <r>
    <x v="5"/>
    <x v="3"/>
    <s v="0401"/>
    <s v="000"/>
    <s v="0000"/>
    <s v="000"/>
    <s v="00"/>
    <n v="38004.160000000003"/>
    <n v="37020.49"/>
    <n v="0"/>
    <n v="983.67"/>
  </r>
  <r>
    <x v="5"/>
    <x v="4"/>
    <s v="0401"/>
    <s v="000"/>
    <s v="0000"/>
    <s v="000"/>
    <s v="00"/>
    <n v="6467.94"/>
    <n v="6467.94"/>
    <n v="0"/>
    <n v="0"/>
  </r>
  <r>
    <x v="5"/>
    <x v="5"/>
    <s v="0401"/>
    <s v="000"/>
    <s v="0000"/>
    <s v="000"/>
    <s v="00"/>
    <n v="925"/>
    <n v="925"/>
    <n v="0"/>
    <n v="0"/>
  </r>
  <r>
    <x v="6"/>
    <x v="0"/>
    <s v="0401"/>
    <s v="000"/>
    <s v="0000"/>
    <s v="000"/>
    <s v="00"/>
    <n v="69263"/>
    <n v="62825.57"/>
    <n v="5711.42"/>
    <n v="726.01"/>
  </r>
  <r>
    <x v="6"/>
    <x v="1"/>
    <s v="0401"/>
    <s v="000"/>
    <s v="0000"/>
    <s v="000"/>
    <s v="00"/>
    <n v="22488"/>
    <n v="21598.11"/>
    <n v="1186.42"/>
    <n v="-296.52999999999997"/>
  </r>
  <r>
    <x v="6"/>
    <x v="2"/>
    <s v="0401"/>
    <s v="000"/>
    <s v="0000"/>
    <s v="000"/>
    <s v="00"/>
    <n v="3609.76"/>
    <n v="3609.76"/>
    <n v="0"/>
    <n v="0"/>
  </r>
  <r>
    <x v="6"/>
    <x v="2"/>
    <s v="0401"/>
    <s v="000"/>
    <s v="0000"/>
    <s v="000"/>
    <s v="00"/>
    <n v="2609.11"/>
    <n v="2609.11"/>
    <n v="0"/>
    <n v="0"/>
  </r>
  <r>
    <x v="6"/>
    <x v="3"/>
    <s v="0401"/>
    <s v="000"/>
    <s v="0000"/>
    <s v="000"/>
    <s v="00"/>
    <n v="4467.08"/>
    <n v="3967.08"/>
    <n v="0"/>
    <n v="500"/>
  </r>
  <r>
    <x v="0"/>
    <x v="0"/>
    <s v="0401"/>
    <s v="102"/>
    <s v="0000"/>
    <s v="000"/>
    <s v="00"/>
    <n v="1488"/>
    <n v="0"/>
    <n v="0"/>
    <n v="1488"/>
  </r>
  <r>
    <x v="0"/>
    <x v="1"/>
    <s v="0401"/>
    <s v="102"/>
    <s v="0000"/>
    <s v="000"/>
    <s v="00"/>
    <n v="89.33"/>
    <n v="0"/>
    <n v="0"/>
    <n v="89.33"/>
  </r>
  <r>
    <x v="0"/>
    <x v="2"/>
    <s v="0401"/>
    <s v="102"/>
    <s v="0000"/>
    <s v="000"/>
    <s v="00"/>
    <n v="2000"/>
    <n v="2000"/>
    <n v="0"/>
    <n v="0"/>
  </r>
  <r>
    <x v="0"/>
    <x v="3"/>
    <s v="0401"/>
    <s v="102"/>
    <s v="0000"/>
    <s v="000"/>
    <s v="00"/>
    <n v="12318.29"/>
    <n v="1232.45"/>
    <n v="0"/>
    <n v="11085.84"/>
  </r>
  <r>
    <x v="0"/>
    <x v="3"/>
    <s v="0401"/>
    <s v="102"/>
    <s v="0000"/>
    <s v="000"/>
    <s v="00"/>
    <n v="80"/>
    <n v="0"/>
    <n v="0"/>
    <n v="80"/>
  </r>
  <r>
    <x v="0"/>
    <x v="5"/>
    <s v="0401"/>
    <s v="102"/>
    <s v="0000"/>
    <s v="000"/>
    <s v="00"/>
    <n v="300"/>
    <n v="0"/>
    <n v="0"/>
    <n v="300"/>
  </r>
  <r>
    <x v="9"/>
    <x v="5"/>
    <s v="0401"/>
    <s v="102"/>
    <s v="0000"/>
    <s v="000"/>
    <s v="00"/>
    <n v="1858.96"/>
    <n v="0"/>
    <n v="0"/>
    <n v="1858.96"/>
  </r>
  <r>
    <x v="0"/>
    <x v="0"/>
    <s v="0401"/>
    <s v="104"/>
    <s v="0000"/>
    <s v="000"/>
    <s v="00"/>
    <n v="3750"/>
    <n v="3750"/>
    <n v="0"/>
    <n v="0"/>
  </r>
  <r>
    <x v="0"/>
    <x v="1"/>
    <s v="0401"/>
    <s v="104"/>
    <s v="0000"/>
    <s v="000"/>
    <s v="00"/>
    <n v="346.29"/>
    <n v="338.18"/>
    <n v="0"/>
    <n v="8.11"/>
  </r>
  <r>
    <x v="0"/>
    <x v="2"/>
    <s v="0401"/>
    <s v="104"/>
    <s v="0000"/>
    <s v="000"/>
    <s v="00"/>
    <n v="5014.88"/>
    <n v="0"/>
    <n v="0"/>
    <n v="5014.88"/>
  </r>
  <r>
    <x v="0"/>
    <x v="2"/>
    <s v="0401"/>
    <s v="104"/>
    <s v="0000"/>
    <s v="000"/>
    <s v="00"/>
    <n v="6133.12"/>
    <n v="6133.12"/>
    <n v="0"/>
    <n v="0"/>
  </r>
  <r>
    <x v="0"/>
    <x v="3"/>
    <s v="0401"/>
    <s v="104"/>
    <s v="0000"/>
    <s v="000"/>
    <s v="00"/>
    <n v="263310.68"/>
    <n v="2967.25"/>
    <n v="16110"/>
    <n v="244233.43"/>
  </r>
  <r>
    <x v="0"/>
    <x v="4"/>
    <s v="0401"/>
    <s v="104"/>
    <s v="0000"/>
    <s v="000"/>
    <s v="00"/>
    <n v="1243.3"/>
    <n v="1194"/>
    <n v="0"/>
    <n v="49.3"/>
  </r>
  <r>
    <x v="11"/>
    <x v="0"/>
    <s v="0401"/>
    <s v="108"/>
    <s v="0000"/>
    <s v="000"/>
    <s v="00"/>
    <n v="29553.96"/>
    <n v="21200"/>
    <n v="0"/>
    <n v="8353.9599999999991"/>
  </r>
  <r>
    <x v="11"/>
    <x v="1"/>
    <s v="0401"/>
    <s v="108"/>
    <s v="0000"/>
    <s v="000"/>
    <s v="00"/>
    <n v="5938.04"/>
    <n v="1695.99"/>
    <n v="0"/>
    <n v="4242.05"/>
  </r>
  <r>
    <x v="12"/>
    <x v="0"/>
    <s v="0401"/>
    <s v="108"/>
    <s v="0000"/>
    <s v="000"/>
    <s v="00"/>
    <n v="57570.71"/>
    <n v="47183.519999999997"/>
    <n v="9436.7199999999993"/>
    <n v="950.47"/>
  </r>
  <r>
    <x v="12"/>
    <x v="1"/>
    <s v="0401"/>
    <s v="108"/>
    <s v="0000"/>
    <s v="000"/>
    <s v="00"/>
    <n v="17996.099999999999"/>
    <n v="16097.11"/>
    <n v="1955.64"/>
    <n v="-56.65"/>
  </r>
  <r>
    <x v="2"/>
    <x v="0"/>
    <s v="0401"/>
    <s v="111"/>
    <s v="0000"/>
    <s v="000"/>
    <s v="00"/>
    <n v="10080"/>
    <n v="6407.84"/>
    <n v="0"/>
    <n v="3672.16"/>
  </r>
  <r>
    <x v="2"/>
    <x v="1"/>
    <s v="0401"/>
    <s v="111"/>
    <s v="0000"/>
    <s v="000"/>
    <s v="00"/>
    <n v="2218"/>
    <n v="1477.3"/>
    <n v="0"/>
    <n v="740.7"/>
  </r>
  <r>
    <x v="0"/>
    <x v="0"/>
    <s v="0401"/>
    <s v="199"/>
    <s v="0000"/>
    <s v="000"/>
    <s v="00"/>
    <n v="1638.4"/>
    <n v="358.19"/>
    <n v="0"/>
    <n v="1280.21"/>
  </r>
  <r>
    <x v="0"/>
    <x v="1"/>
    <s v="0401"/>
    <s v="199"/>
    <s v="0000"/>
    <s v="000"/>
    <s v="00"/>
    <n v="425.09"/>
    <n v="82.55"/>
    <n v="0"/>
    <n v="342.54"/>
  </r>
  <r>
    <x v="0"/>
    <x v="2"/>
    <s v="0401"/>
    <s v="199"/>
    <s v="0000"/>
    <s v="000"/>
    <s v="00"/>
    <n v="6401.75"/>
    <n v="3667.95"/>
    <n v="0"/>
    <n v="2733.8"/>
  </r>
  <r>
    <x v="0"/>
    <x v="2"/>
    <s v="0401"/>
    <s v="199"/>
    <s v="0000"/>
    <s v="000"/>
    <s v="00"/>
    <n v="9265"/>
    <n v="6265"/>
    <n v="0"/>
    <n v="3000"/>
  </r>
  <r>
    <x v="0"/>
    <x v="2"/>
    <s v="0401"/>
    <s v="199"/>
    <s v="0000"/>
    <s v="000"/>
    <s v="00"/>
    <n v="37.6"/>
    <n v="0"/>
    <n v="0"/>
    <n v="37.6"/>
  </r>
  <r>
    <x v="0"/>
    <x v="2"/>
    <s v="0401"/>
    <s v="199"/>
    <s v="0000"/>
    <s v="000"/>
    <s v="00"/>
    <n v="13291.67"/>
    <n v="13096.67"/>
    <n v="0"/>
    <n v="195"/>
  </r>
  <r>
    <x v="0"/>
    <x v="3"/>
    <s v="0401"/>
    <s v="199"/>
    <s v="0000"/>
    <s v="000"/>
    <s v="00"/>
    <n v="15047.46"/>
    <n v="6932.67"/>
    <n v="0"/>
    <n v="8114.79"/>
  </r>
  <r>
    <x v="0"/>
    <x v="3"/>
    <s v="0401"/>
    <s v="199"/>
    <s v="0000"/>
    <s v="000"/>
    <s v="00"/>
    <n v="1201"/>
    <n v="760"/>
    <n v="0"/>
    <n v="441"/>
  </r>
  <r>
    <x v="0"/>
    <x v="4"/>
    <s v="0401"/>
    <s v="199"/>
    <s v="0000"/>
    <s v="000"/>
    <s v="00"/>
    <n v="3554.72"/>
    <n v="0"/>
    <n v="0"/>
    <n v="3554.72"/>
  </r>
  <r>
    <x v="0"/>
    <x v="4"/>
    <s v="0401"/>
    <s v="199"/>
    <s v="0000"/>
    <s v="000"/>
    <s v="00"/>
    <n v="20625"/>
    <n v="20625"/>
    <n v="0"/>
    <n v="0"/>
  </r>
  <r>
    <x v="0"/>
    <x v="5"/>
    <s v="0401"/>
    <s v="199"/>
    <s v="0000"/>
    <s v="000"/>
    <s v="00"/>
    <n v="3013.12"/>
    <n v="285"/>
    <n v="0"/>
    <n v="2728.12"/>
  </r>
  <r>
    <x v="0"/>
    <x v="5"/>
    <s v="0401"/>
    <s v="199"/>
    <s v="0000"/>
    <s v="000"/>
    <s v="00"/>
    <n v="8007.07"/>
    <n v="6252.55"/>
    <n v="0"/>
    <n v="1754.52"/>
  </r>
  <r>
    <x v="1"/>
    <x v="0"/>
    <s v="0401"/>
    <s v="199"/>
    <s v="0000"/>
    <s v="000"/>
    <s v="00"/>
    <n v="1986.88"/>
    <n v="1986.88"/>
    <n v="0"/>
    <n v="0"/>
  </r>
  <r>
    <x v="1"/>
    <x v="1"/>
    <s v="0401"/>
    <s v="199"/>
    <s v="0000"/>
    <s v="000"/>
    <s v="00"/>
    <n v="542.02"/>
    <n v="523.09"/>
    <n v="0"/>
    <n v="18.93"/>
  </r>
  <r>
    <x v="1"/>
    <x v="5"/>
    <s v="0401"/>
    <s v="199"/>
    <s v="0000"/>
    <s v="000"/>
    <s v="00"/>
    <n v="1744.95"/>
    <n v="1437.79"/>
    <n v="0"/>
    <n v="307.16000000000003"/>
  </r>
  <r>
    <x v="11"/>
    <x v="0"/>
    <s v="0401"/>
    <s v="199"/>
    <s v="0000"/>
    <s v="000"/>
    <s v="00"/>
    <n v="400"/>
    <n v="249.36"/>
    <n v="0"/>
    <n v="150.63999999999999"/>
  </r>
  <r>
    <x v="11"/>
    <x v="1"/>
    <s v="0401"/>
    <s v="199"/>
    <s v="0000"/>
    <s v="000"/>
    <s v="00"/>
    <n v="120"/>
    <n v="57.64"/>
    <n v="0"/>
    <n v="62.36"/>
  </r>
  <r>
    <x v="11"/>
    <x v="2"/>
    <s v="0401"/>
    <s v="199"/>
    <s v="0000"/>
    <s v="000"/>
    <s v="00"/>
    <n v="1019.01"/>
    <n v="1019.01"/>
    <n v="0"/>
    <n v="0"/>
  </r>
  <r>
    <x v="16"/>
    <x v="2"/>
    <s v="0401"/>
    <s v="199"/>
    <s v="0000"/>
    <s v="000"/>
    <s v="00"/>
    <n v="18934.89"/>
    <n v="21537.02"/>
    <n v="0"/>
    <n v="-2602.13"/>
  </r>
  <r>
    <x v="16"/>
    <x v="2"/>
    <s v="0401"/>
    <s v="199"/>
    <s v="0000"/>
    <s v="000"/>
    <s v="00"/>
    <n v="3586.47"/>
    <n v="3586.47"/>
    <n v="0"/>
    <n v="0"/>
  </r>
  <r>
    <x v="16"/>
    <x v="2"/>
    <s v="0401"/>
    <s v="199"/>
    <s v="0000"/>
    <s v="000"/>
    <s v="00"/>
    <n v="1820.5"/>
    <n v="374"/>
    <n v="0"/>
    <n v="1446.5"/>
  </r>
  <r>
    <x v="16"/>
    <x v="2"/>
    <s v="0401"/>
    <s v="199"/>
    <s v="0000"/>
    <s v="000"/>
    <s v="00"/>
    <n v="375"/>
    <n v="375"/>
    <n v="0"/>
    <n v="0"/>
  </r>
  <r>
    <x v="16"/>
    <x v="3"/>
    <s v="0401"/>
    <s v="199"/>
    <s v="0000"/>
    <s v="000"/>
    <s v="00"/>
    <n v="5518.02"/>
    <n v="8244.73"/>
    <n v="0"/>
    <n v="-2726.71"/>
  </r>
  <r>
    <x v="16"/>
    <x v="4"/>
    <s v="0401"/>
    <s v="199"/>
    <s v="0000"/>
    <s v="000"/>
    <s v="00"/>
    <n v="91.16"/>
    <n v="0"/>
    <n v="0"/>
    <n v="91.16"/>
  </r>
  <r>
    <x v="16"/>
    <x v="4"/>
    <s v="0401"/>
    <s v="199"/>
    <s v="0000"/>
    <s v="000"/>
    <s v="00"/>
    <n v="15699.74"/>
    <n v="16980.53"/>
    <n v="0"/>
    <n v="-1280.79"/>
  </r>
  <r>
    <x v="16"/>
    <x v="4"/>
    <s v="0401"/>
    <s v="199"/>
    <s v="0000"/>
    <s v="000"/>
    <s v="00"/>
    <n v="508"/>
    <n v="429"/>
    <n v="0"/>
    <n v="79"/>
  </r>
  <r>
    <x v="16"/>
    <x v="5"/>
    <s v="0401"/>
    <s v="199"/>
    <s v="0000"/>
    <s v="000"/>
    <s v="00"/>
    <n v="191"/>
    <n v="191"/>
    <n v="0"/>
    <n v="0"/>
  </r>
  <r>
    <x v="2"/>
    <x v="0"/>
    <s v="0401"/>
    <s v="199"/>
    <s v="0000"/>
    <s v="000"/>
    <s v="00"/>
    <n v="793.17"/>
    <n v="696.05"/>
    <n v="0"/>
    <n v="97.12"/>
  </r>
  <r>
    <x v="2"/>
    <x v="1"/>
    <s v="0401"/>
    <s v="199"/>
    <s v="0000"/>
    <s v="000"/>
    <s v="00"/>
    <n v="322.08999999999997"/>
    <n v="160.41999999999999"/>
    <n v="0"/>
    <n v="161.66999999999999"/>
  </r>
  <r>
    <x v="3"/>
    <x v="5"/>
    <s v="0401"/>
    <s v="199"/>
    <s v="0000"/>
    <s v="000"/>
    <s v="00"/>
    <n v="142.84"/>
    <n v="142.84"/>
    <n v="0"/>
    <n v="0"/>
  </r>
  <r>
    <x v="4"/>
    <x v="2"/>
    <s v="0401"/>
    <s v="199"/>
    <s v="0000"/>
    <s v="000"/>
    <s v="00"/>
    <n v="3756.75"/>
    <n v="0"/>
    <n v="0"/>
    <n v="3756.75"/>
  </r>
  <r>
    <x v="4"/>
    <x v="3"/>
    <s v="0401"/>
    <s v="199"/>
    <s v="0000"/>
    <s v="000"/>
    <s v="00"/>
    <n v="5284.84"/>
    <n v="339.99"/>
    <n v="0"/>
    <n v="4944.8500000000004"/>
  </r>
  <r>
    <x v="4"/>
    <x v="3"/>
    <s v="0401"/>
    <s v="199"/>
    <s v="0000"/>
    <s v="000"/>
    <s v="00"/>
    <n v="60.1"/>
    <n v="18.989999999999998"/>
    <n v="0"/>
    <n v="41.11"/>
  </r>
  <r>
    <x v="4"/>
    <x v="4"/>
    <s v="0401"/>
    <s v="199"/>
    <s v="0000"/>
    <s v="000"/>
    <s v="00"/>
    <n v="2338.4"/>
    <n v="0"/>
    <n v="0"/>
    <n v="2338.4"/>
  </r>
  <r>
    <x v="4"/>
    <x v="4"/>
    <s v="0401"/>
    <s v="199"/>
    <s v="0000"/>
    <s v="000"/>
    <s v="00"/>
    <n v="14449.03"/>
    <n v="0"/>
    <n v="0"/>
    <n v="14449.03"/>
  </r>
  <r>
    <x v="4"/>
    <x v="4"/>
    <s v="0401"/>
    <s v="199"/>
    <s v="0000"/>
    <s v="000"/>
    <s v="00"/>
    <n v="4423.95"/>
    <n v="2436.62"/>
    <n v="0"/>
    <n v="1987.33"/>
  </r>
  <r>
    <x v="13"/>
    <x v="4"/>
    <s v="0401"/>
    <s v="199"/>
    <s v="0000"/>
    <s v="000"/>
    <s v="00"/>
    <n v="11393.78"/>
    <n v="11393.03"/>
    <n v="0"/>
    <n v="0.75"/>
  </r>
  <r>
    <x v="13"/>
    <x v="4"/>
    <s v="0401"/>
    <s v="199"/>
    <s v="0000"/>
    <s v="000"/>
    <s v="00"/>
    <n v="2000"/>
    <n v="1000"/>
    <n v="1000"/>
    <n v="0"/>
  </r>
  <r>
    <x v="5"/>
    <x v="0"/>
    <s v="0401"/>
    <s v="199"/>
    <s v="0000"/>
    <s v="000"/>
    <s v="00"/>
    <n v="38510.730000000003"/>
    <n v="30629.63"/>
    <n v="830.02"/>
    <n v="7051.08"/>
  </r>
  <r>
    <x v="5"/>
    <x v="1"/>
    <s v="0401"/>
    <s v="199"/>
    <s v="0000"/>
    <s v="000"/>
    <s v="00"/>
    <n v="9408.65"/>
    <n v="7219.08"/>
    <n v="170.82"/>
    <n v="2018.75"/>
  </r>
  <r>
    <x v="5"/>
    <x v="2"/>
    <s v="0401"/>
    <s v="199"/>
    <s v="0000"/>
    <s v="000"/>
    <s v="00"/>
    <n v="158.34"/>
    <n v="0"/>
    <n v="0"/>
    <n v="158.34"/>
  </r>
  <r>
    <x v="5"/>
    <x v="3"/>
    <s v="0401"/>
    <s v="199"/>
    <s v="0000"/>
    <s v="000"/>
    <s v="00"/>
    <n v="5831.71"/>
    <n v="4063.41"/>
    <n v="0"/>
    <n v="1768.3"/>
  </r>
  <r>
    <x v="5"/>
    <x v="4"/>
    <s v="0401"/>
    <s v="199"/>
    <s v="0000"/>
    <s v="000"/>
    <s v="00"/>
    <n v="3565.65"/>
    <n v="3400.37"/>
    <n v="0"/>
    <n v="165.28"/>
  </r>
  <r>
    <x v="5"/>
    <x v="5"/>
    <s v="0401"/>
    <s v="199"/>
    <s v="0000"/>
    <s v="000"/>
    <s v="00"/>
    <n v="3680.4"/>
    <n v="3680.4"/>
    <n v="0"/>
    <n v="0"/>
  </r>
  <r>
    <x v="6"/>
    <x v="3"/>
    <s v="0401"/>
    <s v="199"/>
    <s v="0000"/>
    <s v="000"/>
    <s v="00"/>
    <n v="4383.7"/>
    <n v="0"/>
    <n v="0"/>
    <n v="4383.7"/>
  </r>
  <r>
    <x v="6"/>
    <x v="4"/>
    <s v="0401"/>
    <s v="199"/>
    <s v="0000"/>
    <s v="000"/>
    <s v="00"/>
    <n v="350"/>
    <n v="0"/>
    <n v="0"/>
    <n v="350"/>
  </r>
  <r>
    <x v="6"/>
    <x v="4"/>
    <s v="0401"/>
    <s v="199"/>
    <s v="0000"/>
    <s v="000"/>
    <s v="00"/>
    <n v="1700"/>
    <n v="0"/>
    <n v="0"/>
    <n v="1700"/>
  </r>
  <r>
    <x v="6"/>
    <x v="4"/>
    <s v="0401"/>
    <s v="199"/>
    <s v="0000"/>
    <s v="000"/>
    <s v="00"/>
    <n v="265.5"/>
    <n v="0"/>
    <n v="0"/>
    <n v="265.5"/>
  </r>
  <r>
    <x v="6"/>
    <x v="4"/>
    <s v="0401"/>
    <s v="199"/>
    <s v="0000"/>
    <s v="000"/>
    <s v="00"/>
    <n v="780.55"/>
    <n v="0"/>
    <n v="0"/>
    <n v="780.55"/>
  </r>
  <r>
    <x v="0"/>
    <x v="0"/>
    <s v="0401"/>
    <s v="501"/>
    <s v="0000"/>
    <s v="000"/>
    <s v="00"/>
    <n v="57425"/>
    <n v="143845"/>
    <n v="0"/>
    <n v="-86420"/>
  </r>
  <r>
    <x v="0"/>
    <x v="1"/>
    <s v="0401"/>
    <s v="501"/>
    <s v="0000"/>
    <s v="000"/>
    <s v="00"/>
    <n v="12971.33"/>
    <n v="31594.87"/>
    <n v="0"/>
    <n v="-18623.54"/>
  </r>
  <r>
    <x v="0"/>
    <x v="2"/>
    <s v="0401"/>
    <s v="501"/>
    <s v="0000"/>
    <s v="000"/>
    <s v="00"/>
    <n v="95237.5"/>
    <n v="101387.5"/>
    <n v="0"/>
    <n v="-6150"/>
  </r>
  <r>
    <x v="7"/>
    <x v="0"/>
    <s v="0401"/>
    <s v="507"/>
    <s v="0000"/>
    <s v="000"/>
    <s v="00"/>
    <n v="48561"/>
    <n v="44514.239999999998"/>
    <n v="4046.76"/>
    <n v="0"/>
  </r>
  <r>
    <x v="7"/>
    <x v="1"/>
    <s v="0401"/>
    <s v="507"/>
    <s v="0000"/>
    <s v="000"/>
    <s v="00"/>
    <n v="18138.849999999999"/>
    <n v="17337.09"/>
    <n v="840.92"/>
    <n v="-39.159999999999997"/>
  </r>
  <r>
    <x v="0"/>
    <x v="0"/>
    <s v="0401"/>
    <s v="508"/>
    <s v="0000"/>
    <s v="000"/>
    <s v="00"/>
    <n v="15242.22"/>
    <n v="15242.22"/>
    <n v="0"/>
    <n v="0"/>
  </r>
  <r>
    <x v="0"/>
    <x v="1"/>
    <s v="0401"/>
    <s v="508"/>
    <s v="0000"/>
    <s v="000"/>
    <s v="00"/>
    <n v="5768.52"/>
    <n v="5735.59"/>
    <n v="0"/>
    <n v="32.93"/>
  </r>
  <r>
    <x v="0"/>
    <x v="2"/>
    <s v="0401"/>
    <s v="508"/>
    <s v="0000"/>
    <s v="000"/>
    <s v="00"/>
    <n v="34955.26"/>
    <n v="9461.43"/>
    <n v="3538.57"/>
    <n v="21955.26"/>
  </r>
  <r>
    <x v="0"/>
    <x v="0"/>
    <s v="0401"/>
    <s v="522"/>
    <s v="0000"/>
    <s v="000"/>
    <s v="00"/>
    <n v="48807.46"/>
    <n v="41550.46"/>
    <n v="8107"/>
    <n v="-850"/>
  </r>
  <r>
    <x v="0"/>
    <x v="1"/>
    <s v="0401"/>
    <s v="522"/>
    <s v="0000"/>
    <s v="000"/>
    <s v="00"/>
    <n v="18222.240000000002"/>
    <n v="16727.95"/>
    <n v="1682.68"/>
    <n v="-188.39"/>
  </r>
  <r>
    <x v="0"/>
    <x v="5"/>
    <s v="0401"/>
    <s v="522"/>
    <s v="0000"/>
    <s v="000"/>
    <s v="00"/>
    <n v="1071.31"/>
    <n v="1071.31"/>
    <n v="0"/>
    <n v="0"/>
  </r>
  <r>
    <x v="1"/>
    <x v="0"/>
    <s v="0401"/>
    <s v="522"/>
    <s v="0000"/>
    <s v="000"/>
    <s v="00"/>
    <n v="106930.37"/>
    <n v="94585.1"/>
    <n v="14592.6"/>
    <n v="-2247.33"/>
  </r>
  <r>
    <x v="1"/>
    <x v="0"/>
    <s v="0401"/>
    <s v="522"/>
    <s v="0000"/>
    <s v="000"/>
    <s v="00"/>
    <n v="76365.66"/>
    <n v="74228.08"/>
    <n v="2254.98"/>
    <n v="-117.4"/>
  </r>
  <r>
    <x v="1"/>
    <x v="1"/>
    <s v="0401"/>
    <s v="522"/>
    <s v="0000"/>
    <s v="000"/>
    <s v="00"/>
    <n v="82256.87"/>
    <n v="79082.009999999995"/>
    <n v="3498.28"/>
    <n v="-323.42"/>
  </r>
  <r>
    <x v="1"/>
    <x v="5"/>
    <s v="0401"/>
    <s v="522"/>
    <s v="0000"/>
    <s v="000"/>
    <s v="00"/>
    <n v="4581.45"/>
    <n v="4581.45"/>
    <n v="0"/>
    <n v="0"/>
  </r>
  <r>
    <x v="2"/>
    <x v="0"/>
    <s v="0401"/>
    <s v="523"/>
    <s v="0000"/>
    <s v="000"/>
    <s v="00"/>
    <n v="46000"/>
    <n v="41954.27"/>
    <n v="7250"/>
    <n v="-3204.27"/>
  </r>
  <r>
    <x v="2"/>
    <x v="1"/>
    <s v="0401"/>
    <s v="523"/>
    <s v="0000"/>
    <s v="000"/>
    <s v="00"/>
    <n v="17620.02"/>
    <n v="16465.169999999998"/>
    <n v="1504.88"/>
    <n v="-350.03"/>
  </r>
  <r>
    <x v="0"/>
    <x v="3"/>
    <s v="0401"/>
    <s v="605"/>
    <s v="0000"/>
    <s v="000"/>
    <s v="00"/>
    <n v="460.05"/>
    <n v="460.05"/>
    <n v="0"/>
    <n v="0"/>
  </r>
  <r>
    <x v="16"/>
    <x v="0"/>
    <s v="0401"/>
    <s v="605"/>
    <s v="0000"/>
    <s v="000"/>
    <s v="00"/>
    <n v="2414.16"/>
    <n v="2414.16"/>
    <n v="0"/>
    <n v="0"/>
  </r>
  <r>
    <x v="16"/>
    <x v="1"/>
    <s v="0401"/>
    <s v="605"/>
    <s v="0000"/>
    <s v="000"/>
    <s v="00"/>
    <n v="504.78"/>
    <n v="499.56"/>
    <n v="0"/>
    <n v="5.22"/>
  </r>
  <r>
    <x v="16"/>
    <x v="2"/>
    <s v="0401"/>
    <s v="605"/>
    <s v="0000"/>
    <s v="000"/>
    <s v="00"/>
    <n v="1588.32"/>
    <n v="1588.32"/>
    <n v="0"/>
    <n v="0"/>
  </r>
  <r>
    <x v="16"/>
    <x v="3"/>
    <s v="0401"/>
    <s v="605"/>
    <s v="0000"/>
    <s v="000"/>
    <s v="00"/>
    <n v="2055.06"/>
    <n v="0"/>
    <n v="0"/>
    <n v="2055.06"/>
  </r>
  <r>
    <x v="5"/>
    <x v="5"/>
    <s v="0401"/>
    <s v="605"/>
    <s v="0000"/>
    <s v="000"/>
    <s v="00"/>
    <n v="940.53"/>
    <n v="312.64"/>
    <n v="0"/>
    <n v="627.89"/>
  </r>
  <r>
    <x v="0"/>
    <x v="0"/>
    <s v="0401"/>
    <s v="801"/>
    <s v="0000"/>
    <s v="000"/>
    <s v="00"/>
    <n v="111645.8"/>
    <n v="95410.5"/>
    <n v="17140.52"/>
    <n v="-905.22"/>
  </r>
  <r>
    <x v="0"/>
    <x v="1"/>
    <s v="0401"/>
    <s v="801"/>
    <s v="0000"/>
    <s v="000"/>
    <s v="00"/>
    <n v="45538.43"/>
    <n v="42348.98"/>
    <n v="3557.72"/>
    <n v="-368.27"/>
  </r>
  <r>
    <x v="0"/>
    <x v="3"/>
    <s v="0401"/>
    <s v="801"/>
    <s v="0000"/>
    <s v="000"/>
    <s v="00"/>
    <n v="3769.91"/>
    <n v="2250.13"/>
    <n v="0"/>
    <n v="1519.78"/>
  </r>
  <r>
    <x v="0"/>
    <x v="5"/>
    <s v="0401"/>
    <s v="801"/>
    <s v="0000"/>
    <s v="000"/>
    <s v="00"/>
    <n v="2571.12"/>
    <n v="2642.54"/>
    <n v="0"/>
    <n v="-71.42"/>
  </r>
  <r>
    <x v="2"/>
    <x v="0"/>
    <s v="0401"/>
    <s v="801"/>
    <s v="0000"/>
    <s v="000"/>
    <s v="00"/>
    <n v="110819"/>
    <n v="48097.49"/>
    <n v="8903.52"/>
    <n v="53817.99"/>
  </r>
  <r>
    <x v="2"/>
    <x v="1"/>
    <s v="0401"/>
    <s v="801"/>
    <s v="0000"/>
    <s v="000"/>
    <s v="00"/>
    <n v="43581.74"/>
    <n v="18299.400000000001"/>
    <n v="1847.92"/>
    <n v="23434.42"/>
  </r>
  <r>
    <x v="9"/>
    <x v="2"/>
    <s v="0401"/>
    <s v="801"/>
    <s v="0000"/>
    <s v="000"/>
    <s v="00"/>
    <n v="7500"/>
    <n v="858"/>
    <n v="804.27"/>
    <n v="5837.73"/>
  </r>
  <r>
    <x v="9"/>
    <x v="0"/>
    <s v="0401"/>
    <s v="804"/>
    <s v="0000"/>
    <s v="000"/>
    <s v="00"/>
    <n v="33523.980000000003"/>
    <n v="25515.82"/>
    <n v="8903.52"/>
    <n v="-895.36"/>
  </r>
  <r>
    <x v="9"/>
    <x v="1"/>
    <s v="0401"/>
    <s v="804"/>
    <s v="0000"/>
    <s v="000"/>
    <s v="00"/>
    <n v="11530.77"/>
    <n v="9942.2099999999991"/>
    <n v="1847.92"/>
    <n v="-259.36"/>
  </r>
  <r>
    <x v="0"/>
    <x v="0"/>
    <s v="0411"/>
    <s v="000"/>
    <s v="0000"/>
    <s v="000"/>
    <s v="00"/>
    <n v="3997154"/>
    <n v="3348992.13"/>
    <n v="616866.76"/>
    <n v="31295.11"/>
  </r>
  <r>
    <x v="0"/>
    <x v="1"/>
    <s v="0411"/>
    <s v="000"/>
    <s v="0000"/>
    <s v="000"/>
    <s v="00"/>
    <n v="1534337"/>
    <n v="1420425.62"/>
    <n v="129921.88"/>
    <n v="-16010.5"/>
  </r>
  <r>
    <x v="0"/>
    <x v="2"/>
    <s v="0411"/>
    <s v="000"/>
    <s v="0000"/>
    <s v="000"/>
    <s v="00"/>
    <n v="20357.28"/>
    <n v="16717.34"/>
    <n v="3393.78"/>
    <n v="246.16"/>
  </r>
  <r>
    <x v="0"/>
    <x v="2"/>
    <s v="0411"/>
    <s v="000"/>
    <s v="0000"/>
    <s v="000"/>
    <s v="00"/>
    <n v="582"/>
    <n v="572.5"/>
    <n v="0"/>
    <n v="9.5"/>
  </r>
  <r>
    <x v="0"/>
    <x v="2"/>
    <s v="0411"/>
    <s v="000"/>
    <s v="0000"/>
    <s v="000"/>
    <s v="00"/>
    <n v="1000"/>
    <n v="1000"/>
    <n v="0"/>
    <n v="0"/>
  </r>
  <r>
    <x v="0"/>
    <x v="3"/>
    <s v="0411"/>
    <s v="000"/>
    <s v="0000"/>
    <s v="000"/>
    <s v="00"/>
    <n v="55673.23"/>
    <n v="35388.67"/>
    <n v="0"/>
    <n v="20284.560000000001"/>
  </r>
  <r>
    <x v="0"/>
    <x v="3"/>
    <s v="0411"/>
    <s v="000"/>
    <s v="0000"/>
    <s v="000"/>
    <s v="00"/>
    <n v="296392.67"/>
    <n v="293391.49"/>
    <n v="2946.18"/>
    <n v="55"/>
  </r>
  <r>
    <x v="0"/>
    <x v="3"/>
    <s v="0411"/>
    <s v="000"/>
    <s v="0000"/>
    <s v="000"/>
    <s v="00"/>
    <n v="12600"/>
    <n v="12600"/>
    <n v="0"/>
    <n v="0"/>
  </r>
  <r>
    <x v="0"/>
    <x v="4"/>
    <s v="0411"/>
    <s v="000"/>
    <s v="0000"/>
    <s v="000"/>
    <s v="00"/>
    <n v="3681.73"/>
    <n v="3681.73"/>
    <n v="0"/>
    <n v="0"/>
  </r>
  <r>
    <x v="0"/>
    <x v="4"/>
    <s v="0411"/>
    <s v="000"/>
    <s v="0000"/>
    <s v="000"/>
    <s v="00"/>
    <n v="7.99"/>
    <n v="7.99"/>
    <n v="0"/>
    <n v="0"/>
  </r>
  <r>
    <x v="0"/>
    <x v="5"/>
    <s v="0411"/>
    <s v="000"/>
    <s v="0000"/>
    <s v="000"/>
    <s v="00"/>
    <n v="3767.2"/>
    <n v="3757.2"/>
    <n v="0"/>
    <n v="10"/>
  </r>
  <r>
    <x v="0"/>
    <x v="5"/>
    <s v="0411"/>
    <s v="000"/>
    <s v="0000"/>
    <s v="000"/>
    <s v="00"/>
    <n v="94358"/>
    <n v="182637.34"/>
    <n v="0"/>
    <n v="-88279.34"/>
  </r>
  <r>
    <x v="1"/>
    <x v="0"/>
    <s v="0411"/>
    <s v="000"/>
    <s v="0000"/>
    <s v="000"/>
    <s v="00"/>
    <n v="527153"/>
    <n v="441335.85"/>
    <n v="88840.08"/>
    <n v="-3022.93"/>
  </r>
  <r>
    <x v="1"/>
    <x v="0"/>
    <s v="0411"/>
    <s v="000"/>
    <s v="0000"/>
    <s v="000"/>
    <s v="00"/>
    <n v="54736"/>
    <n v="52340.47"/>
    <n v="1956.56"/>
    <n v="438.97"/>
  </r>
  <r>
    <x v="1"/>
    <x v="1"/>
    <s v="0411"/>
    <s v="000"/>
    <s v="0000"/>
    <s v="000"/>
    <s v="00"/>
    <n v="231385"/>
    <n v="212616.95999999999"/>
    <n v="19706.02"/>
    <n v="-937.98"/>
  </r>
  <r>
    <x v="1"/>
    <x v="5"/>
    <s v="0411"/>
    <s v="000"/>
    <s v="0000"/>
    <s v="000"/>
    <s v="00"/>
    <n v="8600.09"/>
    <n v="19553.939999999999"/>
    <n v="0"/>
    <n v="-10953.85"/>
  </r>
  <r>
    <x v="11"/>
    <x v="0"/>
    <s v="0411"/>
    <s v="000"/>
    <s v="0000"/>
    <s v="000"/>
    <s v="00"/>
    <n v="435059.71"/>
    <n v="371503.34"/>
    <n v="63556.36"/>
    <n v="0.01"/>
  </r>
  <r>
    <x v="11"/>
    <x v="1"/>
    <s v="0411"/>
    <s v="000"/>
    <s v="0000"/>
    <s v="000"/>
    <s v="00"/>
    <n v="151093.67000000001"/>
    <n v="141196.67000000001"/>
    <n v="12549.44"/>
    <n v="-2652.44"/>
  </r>
  <r>
    <x v="11"/>
    <x v="2"/>
    <s v="0411"/>
    <s v="000"/>
    <s v="0000"/>
    <s v="000"/>
    <s v="00"/>
    <n v="0"/>
    <n v="198.71"/>
    <n v="0"/>
    <n v="-198.71"/>
  </r>
  <r>
    <x v="11"/>
    <x v="2"/>
    <s v="0411"/>
    <s v="000"/>
    <s v="0000"/>
    <s v="000"/>
    <s v="00"/>
    <n v="1000"/>
    <n v="0"/>
    <n v="0"/>
    <n v="1000"/>
  </r>
  <r>
    <x v="11"/>
    <x v="3"/>
    <s v="0411"/>
    <s v="000"/>
    <s v="0000"/>
    <s v="000"/>
    <s v="00"/>
    <n v="3546"/>
    <n v="0"/>
    <n v="0"/>
    <n v="3546"/>
  </r>
  <r>
    <x v="11"/>
    <x v="4"/>
    <s v="0411"/>
    <s v="000"/>
    <s v="0000"/>
    <s v="000"/>
    <s v="00"/>
    <n v="10872"/>
    <n v="0"/>
    <n v="8372"/>
    <n v="2500"/>
  </r>
  <r>
    <x v="11"/>
    <x v="5"/>
    <s v="0411"/>
    <s v="000"/>
    <s v="0000"/>
    <s v="000"/>
    <s v="00"/>
    <n v="5942.17"/>
    <n v="9741.73"/>
    <n v="0"/>
    <n v="-3799.56"/>
  </r>
  <r>
    <x v="2"/>
    <x v="0"/>
    <s v="0411"/>
    <s v="000"/>
    <s v="0000"/>
    <s v="000"/>
    <s v="00"/>
    <n v="460209.06"/>
    <n v="385236.54"/>
    <n v="74972.52"/>
    <n v="0"/>
  </r>
  <r>
    <x v="2"/>
    <x v="0"/>
    <s v="0411"/>
    <s v="000"/>
    <s v="0000"/>
    <s v="000"/>
    <s v="00"/>
    <n v="89746.27"/>
    <n v="79516.210000000006"/>
    <n v="10277.6"/>
    <n v="-47.54"/>
  </r>
  <r>
    <x v="2"/>
    <x v="1"/>
    <s v="0411"/>
    <s v="000"/>
    <s v="0000"/>
    <s v="000"/>
    <s v="00"/>
    <n v="212636"/>
    <n v="195369.55"/>
    <n v="20434.21"/>
    <n v="-3167.76"/>
  </r>
  <r>
    <x v="2"/>
    <x v="3"/>
    <s v="0411"/>
    <s v="000"/>
    <s v="0000"/>
    <s v="000"/>
    <s v="00"/>
    <n v="2910"/>
    <n v="150.47999999999999"/>
    <n v="0"/>
    <n v="2759.52"/>
  </r>
  <r>
    <x v="2"/>
    <x v="4"/>
    <s v="0411"/>
    <s v="000"/>
    <s v="0000"/>
    <s v="000"/>
    <s v="00"/>
    <n v="315"/>
    <n v="315"/>
    <n v="0"/>
    <n v="0"/>
  </r>
  <r>
    <x v="3"/>
    <x v="0"/>
    <s v="0411"/>
    <s v="000"/>
    <s v="0000"/>
    <s v="000"/>
    <s v="00"/>
    <n v="57656"/>
    <n v="46645.22"/>
    <n v="9468.16"/>
    <n v="1542.62"/>
  </r>
  <r>
    <x v="3"/>
    <x v="0"/>
    <s v="0411"/>
    <s v="000"/>
    <s v="0000"/>
    <s v="000"/>
    <s v="00"/>
    <n v="24103"/>
    <n v="22914.93"/>
    <n v="848.4"/>
    <n v="339.67"/>
  </r>
  <r>
    <x v="3"/>
    <x v="1"/>
    <s v="0411"/>
    <s v="000"/>
    <s v="0000"/>
    <s v="000"/>
    <s v="00"/>
    <n v="35432"/>
    <n v="32874.050000000003"/>
    <n v="2141.91"/>
    <n v="416.04"/>
  </r>
  <r>
    <x v="3"/>
    <x v="2"/>
    <s v="0411"/>
    <s v="000"/>
    <s v="0000"/>
    <s v="000"/>
    <s v="00"/>
    <n v="840.07"/>
    <n v="840.07"/>
    <n v="0"/>
    <n v="0"/>
  </r>
  <r>
    <x v="3"/>
    <x v="3"/>
    <s v="0411"/>
    <s v="000"/>
    <s v="0000"/>
    <s v="000"/>
    <s v="00"/>
    <n v="8016.31"/>
    <n v="1454.86"/>
    <n v="0"/>
    <n v="6561.45"/>
  </r>
  <r>
    <x v="3"/>
    <x v="4"/>
    <s v="0411"/>
    <s v="000"/>
    <s v="0000"/>
    <s v="000"/>
    <s v="00"/>
    <n v="3126.1"/>
    <n v="3777.18"/>
    <n v="0"/>
    <n v="-651.08000000000004"/>
  </r>
  <r>
    <x v="3"/>
    <x v="4"/>
    <s v="0411"/>
    <s v="000"/>
    <s v="0000"/>
    <s v="000"/>
    <s v="00"/>
    <n v="457.68"/>
    <n v="503.67"/>
    <n v="0"/>
    <n v="-45.99"/>
  </r>
  <r>
    <x v="12"/>
    <x v="0"/>
    <s v="0411"/>
    <s v="000"/>
    <s v="0000"/>
    <s v="000"/>
    <s v="00"/>
    <n v="12442"/>
    <n v="7412.67"/>
    <n v="0"/>
    <n v="5029.33"/>
  </r>
  <r>
    <x v="12"/>
    <x v="1"/>
    <s v="0411"/>
    <s v="000"/>
    <s v="0000"/>
    <s v="000"/>
    <s v="00"/>
    <n v="3264"/>
    <n v="3050.3"/>
    <n v="0"/>
    <n v="213.7"/>
  </r>
  <r>
    <x v="4"/>
    <x v="0"/>
    <s v="0411"/>
    <s v="000"/>
    <s v="0000"/>
    <s v="000"/>
    <s v="00"/>
    <n v="722895.55"/>
    <n v="668218.68999999994"/>
    <n v="54676.86"/>
    <n v="0"/>
  </r>
  <r>
    <x v="4"/>
    <x v="0"/>
    <s v="0411"/>
    <s v="000"/>
    <s v="0000"/>
    <s v="000"/>
    <s v="00"/>
    <n v="104745"/>
    <n v="96118.03"/>
    <n v="5167.13"/>
    <n v="3459.84"/>
  </r>
  <r>
    <x v="4"/>
    <x v="1"/>
    <s v="0411"/>
    <s v="000"/>
    <s v="0000"/>
    <s v="000"/>
    <s v="00"/>
    <n v="279300"/>
    <n v="272104.51"/>
    <n v="11610"/>
    <n v="-4414.51"/>
  </r>
  <r>
    <x v="4"/>
    <x v="2"/>
    <s v="0411"/>
    <s v="000"/>
    <s v="0000"/>
    <s v="000"/>
    <s v="00"/>
    <n v="2138.1799999999998"/>
    <n v="1523.2"/>
    <n v="0"/>
    <n v="614.98"/>
  </r>
  <r>
    <x v="4"/>
    <x v="2"/>
    <s v="0411"/>
    <s v="000"/>
    <s v="0000"/>
    <s v="000"/>
    <s v="00"/>
    <n v="1699.8"/>
    <n v="112.5"/>
    <n v="0"/>
    <n v="1587.3"/>
  </r>
  <r>
    <x v="4"/>
    <x v="2"/>
    <s v="0411"/>
    <s v="000"/>
    <s v="0000"/>
    <s v="000"/>
    <s v="00"/>
    <n v="20788.990000000002"/>
    <n v="10987.83"/>
    <n v="7201.16"/>
    <n v="2600"/>
  </r>
  <r>
    <x v="4"/>
    <x v="2"/>
    <s v="0411"/>
    <s v="000"/>
    <s v="0000"/>
    <s v="000"/>
    <s v="00"/>
    <n v="1760.19"/>
    <n v="1750.29"/>
    <n v="0"/>
    <n v="9.9"/>
  </r>
  <r>
    <x v="4"/>
    <x v="2"/>
    <s v="0411"/>
    <s v="000"/>
    <s v="0000"/>
    <s v="000"/>
    <s v="00"/>
    <n v="15956.6"/>
    <n v="3385"/>
    <n v="0"/>
    <n v="12571.6"/>
  </r>
  <r>
    <x v="4"/>
    <x v="2"/>
    <s v="0411"/>
    <s v="000"/>
    <s v="0000"/>
    <s v="000"/>
    <s v="00"/>
    <n v="4318.88"/>
    <n v="2914.11"/>
    <n v="394.86"/>
    <n v="1009.91"/>
  </r>
  <r>
    <x v="4"/>
    <x v="2"/>
    <s v="0411"/>
    <s v="000"/>
    <s v="0000"/>
    <s v="000"/>
    <s v="00"/>
    <n v="550.54999999999995"/>
    <n v="550.54999999999995"/>
    <n v="0"/>
    <n v="0"/>
  </r>
  <r>
    <x v="4"/>
    <x v="2"/>
    <s v="0411"/>
    <s v="000"/>
    <s v="0000"/>
    <s v="000"/>
    <s v="00"/>
    <n v="242.4"/>
    <n v="242.4"/>
    <n v="0"/>
    <n v="0"/>
  </r>
  <r>
    <x v="4"/>
    <x v="3"/>
    <s v="0411"/>
    <s v="000"/>
    <s v="0000"/>
    <s v="000"/>
    <s v="00"/>
    <n v="271.23"/>
    <n v="90.58"/>
    <n v="0"/>
    <n v="180.65"/>
  </r>
  <r>
    <x v="4"/>
    <x v="4"/>
    <s v="0411"/>
    <s v="000"/>
    <s v="0000"/>
    <s v="000"/>
    <s v="00"/>
    <n v="1564.09"/>
    <n v="1564.09"/>
    <n v="0"/>
    <n v="0"/>
  </r>
  <r>
    <x v="4"/>
    <x v="4"/>
    <s v="0411"/>
    <s v="000"/>
    <s v="0000"/>
    <s v="000"/>
    <s v="00"/>
    <n v="1075.27"/>
    <n v="1075.27"/>
    <n v="0"/>
    <n v="0"/>
  </r>
  <r>
    <x v="4"/>
    <x v="5"/>
    <s v="0411"/>
    <s v="000"/>
    <s v="0000"/>
    <s v="000"/>
    <s v="00"/>
    <n v="2198.8000000000002"/>
    <n v="2198.8000000000002"/>
    <n v="0"/>
    <n v="0"/>
  </r>
  <r>
    <x v="5"/>
    <x v="0"/>
    <s v="0411"/>
    <s v="000"/>
    <s v="0000"/>
    <s v="000"/>
    <s v="00"/>
    <n v="478869"/>
    <n v="422034.46"/>
    <n v="57150.879999999997"/>
    <n v="-316.33999999999997"/>
  </r>
  <r>
    <x v="5"/>
    <x v="1"/>
    <s v="0411"/>
    <s v="000"/>
    <s v="0000"/>
    <s v="000"/>
    <s v="00"/>
    <n v="236959"/>
    <n v="223867.92"/>
    <n v="15231.09"/>
    <n v="-2140.0100000000002"/>
  </r>
  <r>
    <x v="5"/>
    <x v="2"/>
    <s v="0411"/>
    <s v="000"/>
    <s v="0000"/>
    <s v="000"/>
    <s v="00"/>
    <n v="12800"/>
    <n v="11112.59"/>
    <n v="0"/>
    <n v="1687.41"/>
  </r>
  <r>
    <x v="5"/>
    <x v="2"/>
    <s v="0411"/>
    <s v="000"/>
    <s v="0000"/>
    <s v="000"/>
    <s v="00"/>
    <n v="26312"/>
    <n v="24055.85"/>
    <n v="0"/>
    <n v="2256.15"/>
  </r>
  <r>
    <x v="5"/>
    <x v="2"/>
    <s v="0411"/>
    <s v="000"/>
    <s v="0000"/>
    <s v="000"/>
    <s v="00"/>
    <n v="19496.189999999999"/>
    <n v="16980.45"/>
    <n v="2515.7399999999998"/>
    <n v="0"/>
  </r>
  <r>
    <x v="5"/>
    <x v="2"/>
    <s v="0411"/>
    <s v="000"/>
    <s v="0000"/>
    <s v="000"/>
    <s v="00"/>
    <n v="3663.88"/>
    <n v="3633.88"/>
    <n v="30"/>
    <n v="0"/>
  </r>
  <r>
    <x v="5"/>
    <x v="6"/>
    <s v="0411"/>
    <s v="000"/>
    <s v="0000"/>
    <s v="000"/>
    <s v="00"/>
    <n v="6000"/>
    <n v="3812.03"/>
    <n v="2227.9499999999998"/>
    <n v="-39.979999999999997"/>
  </r>
  <r>
    <x v="5"/>
    <x v="6"/>
    <s v="0411"/>
    <s v="000"/>
    <s v="0000"/>
    <s v="000"/>
    <s v="00"/>
    <n v="399034"/>
    <n v="362642.98"/>
    <n v="0"/>
    <n v="36391.019999999997"/>
  </r>
  <r>
    <x v="5"/>
    <x v="6"/>
    <s v="0411"/>
    <s v="000"/>
    <s v="0000"/>
    <s v="000"/>
    <s v="00"/>
    <n v="1140.93"/>
    <n v="1355.86"/>
    <n v="0"/>
    <n v="-214.93"/>
  </r>
  <r>
    <x v="5"/>
    <x v="6"/>
    <s v="0411"/>
    <s v="000"/>
    <s v="0000"/>
    <s v="000"/>
    <s v="00"/>
    <n v="448.98"/>
    <n v="492.6"/>
    <n v="0"/>
    <n v="-43.62"/>
  </r>
  <r>
    <x v="5"/>
    <x v="3"/>
    <s v="0411"/>
    <s v="000"/>
    <s v="0000"/>
    <s v="000"/>
    <s v="00"/>
    <n v="45858.28"/>
    <n v="38257.440000000002"/>
    <n v="0"/>
    <n v="7600.84"/>
  </r>
  <r>
    <x v="5"/>
    <x v="4"/>
    <s v="0411"/>
    <s v="000"/>
    <s v="0000"/>
    <s v="000"/>
    <s v="00"/>
    <n v="3337.74"/>
    <n v="3337.74"/>
    <n v="0"/>
    <n v="0"/>
  </r>
  <r>
    <x v="6"/>
    <x v="0"/>
    <s v="0411"/>
    <s v="000"/>
    <s v="0000"/>
    <s v="000"/>
    <s v="00"/>
    <n v="75236.039999999994"/>
    <n v="68966.36"/>
    <n v="6269.68"/>
    <n v="0"/>
  </r>
  <r>
    <x v="6"/>
    <x v="1"/>
    <s v="0411"/>
    <s v="000"/>
    <s v="0000"/>
    <s v="000"/>
    <s v="00"/>
    <n v="29825.9"/>
    <n v="25146.06"/>
    <n v="1297.76"/>
    <n v="3382.08"/>
  </r>
  <r>
    <x v="6"/>
    <x v="2"/>
    <s v="0411"/>
    <s v="000"/>
    <s v="0000"/>
    <s v="000"/>
    <s v="00"/>
    <n v="3669.25"/>
    <n v="3669.25"/>
    <n v="0"/>
    <n v="0"/>
  </r>
  <r>
    <x v="6"/>
    <x v="3"/>
    <s v="0411"/>
    <s v="000"/>
    <s v="0000"/>
    <s v="000"/>
    <s v="00"/>
    <n v="14210.55"/>
    <n v="0"/>
    <n v="0"/>
    <n v="14210.55"/>
  </r>
  <r>
    <x v="6"/>
    <x v="4"/>
    <s v="0411"/>
    <s v="000"/>
    <s v="0000"/>
    <s v="000"/>
    <s v="00"/>
    <n v="878.2"/>
    <n v="878.2"/>
    <n v="0"/>
    <n v="0"/>
  </r>
  <r>
    <x v="0"/>
    <x v="2"/>
    <s v="0411"/>
    <s v="102"/>
    <s v="0000"/>
    <s v="000"/>
    <s v="00"/>
    <n v="819.3"/>
    <n v="315.5"/>
    <n v="0"/>
    <n v="503.8"/>
  </r>
  <r>
    <x v="0"/>
    <x v="3"/>
    <s v="0411"/>
    <s v="102"/>
    <s v="0000"/>
    <s v="000"/>
    <s v="00"/>
    <n v="18253.57"/>
    <n v="0"/>
    <n v="0"/>
    <n v="18253.57"/>
  </r>
  <r>
    <x v="0"/>
    <x v="4"/>
    <s v="0411"/>
    <s v="102"/>
    <s v="0000"/>
    <s v="000"/>
    <s v="00"/>
    <n v="310.32"/>
    <n v="0"/>
    <n v="0"/>
    <n v="310.32"/>
  </r>
  <r>
    <x v="0"/>
    <x v="4"/>
    <s v="0411"/>
    <s v="102"/>
    <s v="0000"/>
    <s v="000"/>
    <s v="00"/>
    <n v="750"/>
    <n v="0"/>
    <n v="0"/>
    <n v="750"/>
  </r>
  <r>
    <x v="0"/>
    <x v="4"/>
    <s v="0411"/>
    <s v="102"/>
    <s v="0000"/>
    <s v="000"/>
    <s v="00"/>
    <n v="140.04"/>
    <n v="0"/>
    <n v="0"/>
    <n v="140.04"/>
  </r>
  <r>
    <x v="13"/>
    <x v="4"/>
    <s v="0411"/>
    <s v="102"/>
    <s v="0000"/>
    <s v="000"/>
    <s v="00"/>
    <n v="244.28"/>
    <n v="0"/>
    <n v="0"/>
    <n v="244.28"/>
  </r>
  <r>
    <x v="0"/>
    <x v="0"/>
    <s v="0411"/>
    <s v="104"/>
    <s v="0000"/>
    <s v="000"/>
    <s v="00"/>
    <n v="229584.67"/>
    <n v="212454.63"/>
    <n v="18322.72"/>
    <n v="-1192.68"/>
  </r>
  <r>
    <x v="0"/>
    <x v="0"/>
    <s v="0411"/>
    <s v="104"/>
    <s v="0000"/>
    <s v="000"/>
    <s v="00"/>
    <n v="12475.2"/>
    <n v="11992.5"/>
    <n v="481.74"/>
    <n v="0.96"/>
  </r>
  <r>
    <x v="0"/>
    <x v="1"/>
    <s v="0411"/>
    <s v="104"/>
    <s v="0000"/>
    <s v="000"/>
    <s v="00"/>
    <n v="70504.34"/>
    <n v="66995.3"/>
    <n v="3900.65"/>
    <n v="-391.61"/>
  </r>
  <r>
    <x v="0"/>
    <x v="2"/>
    <s v="0411"/>
    <s v="104"/>
    <s v="0000"/>
    <s v="000"/>
    <s v="00"/>
    <n v="2224.4"/>
    <n v="2224.4"/>
    <n v="0"/>
    <n v="0"/>
  </r>
  <r>
    <x v="0"/>
    <x v="2"/>
    <s v="0411"/>
    <s v="104"/>
    <s v="0000"/>
    <s v="000"/>
    <s v="00"/>
    <n v="11071.3"/>
    <n v="11311.18"/>
    <n v="0"/>
    <n v="-239.88"/>
  </r>
  <r>
    <x v="0"/>
    <x v="2"/>
    <s v="0411"/>
    <s v="104"/>
    <s v="0000"/>
    <s v="000"/>
    <s v="00"/>
    <n v="840"/>
    <n v="840"/>
    <n v="0"/>
    <n v="0"/>
  </r>
  <r>
    <x v="0"/>
    <x v="3"/>
    <s v="0411"/>
    <s v="104"/>
    <s v="0000"/>
    <s v="000"/>
    <s v="00"/>
    <n v="1268386.31"/>
    <n v="43975.12"/>
    <n v="0"/>
    <n v="1224411.19"/>
  </r>
  <r>
    <x v="0"/>
    <x v="4"/>
    <s v="0411"/>
    <s v="104"/>
    <s v="0000"/>
    <s v="000"/>
    <s v="00"/>
    <n v="9062.7199999999993"/>
    <n v="5262.9"/>
    <n v="1799.82"/>
    <n v="2000"/>
  </r>
  <r>
    <x v="0"/>
    <x v="4"/>
    <s v="0411"/>
    <s v="104"/>
    <s v="0000"/>
    <s v="000"/>
    <s v="00"/>
    <n v="104879"/>
    <n v="101719"/>
    <n v="3160"/>
    <n v="0"/>
  </r>
  <r>
    <x v="0"/>
    <x v="4"/>
    <s v="0411"/>
    <s v="104"/>
    <s v="0000"/>
    <s v="000"/>
    <s v="00"/>
    <n v="3554"/>
    <n v="3350.32"/>
    <n v="200"/>
    <n v="3.68"/>
  </r>
  <r>
    <x v="0"/>
    <x v="5"/>
    <s v="0411"/>
    <s v="104"/>
    <s v="0000"/>
    <s v="000"/>
    <s v="00"/>
    <n v="2255"/>
    <n v="2255"/>
    <n v="0"/>
    <n v="0"/>
  </r>
  <r>
    <x v="0"/>
    <x v="5"/>
    <s v="0411"/>
    <s v="104"/>
    <s v="0000"/>
    <s v="000"/>
    <s v="00"/>
    <n v="10198.84"/>
    <n v="10913.05"/>
    <n v="0"/>
    <n v="-714.21"/>
  </r>
  <r>
    <x v="2"/>
    <x v="0"/>
    <s v="0411"/>
    <s v="104"/>
    <s v="0000"/>
    <s v="000"/>
    <s v="00"/>
    <n v="12.02"/>
    <n v="12.02"/>
    <n v="0"/>
    <n v="0"/>
  </r>
  <r>
    <x v="2"/>
    <x v="1"/>
    <s v="0411"/>
    <s v="104"/>
    <s v="0000"/>
    <s v="000"/>
    <s v="00"/>
    <n v="2.82"/>
    <n v="2.79"/>
    <n v="0"/>
    <n v="0.03"/>
  </r>
  <r>
    <x v="9"/>
    <x v="5"/>
    <s v="0411"/>
    <s v="104"/>
    <s v="0000"/>
    <s v="000"/>
    <s v="00"/>
    <n v="2571.15"/>
    <n v="6385.05"/>
    <n v="0"/>
    <n v="-3813.9"/>
  </r>
  <r>
    <x v="4"/>
    <x v="0"/>
    <s v="0411"/>
    <s v="104"/>
    <s v="0000"/>
    <s v="000"/>
    <s v="00"/>
    <n v="35369.519999999997"/>
    <n v="34077.17"/>
    <n v="1271.1300000000001"/>
    <n v="21.22"/>
  </r>
  <r>
    <x v="4"/>
    <x v="1"/>
    <s v="0411"/>
    <s v="104"/>
    <s v="0000"/>
    <s v="000"/>
    <s v="00"/>
    <n v="18003.07"/>
    <n v="17780.310000000001"/>
    <n v="264.73"/>
    <n v="-41.97"/>
  </r>
  <r>
    <x v="2"/>
    <x v="0"/>
    <s v="0411"/>
    <s v="111"/>
    <s v="0000"/>
    <s v="000"/>
    <s v="00"/>
    <n v="10080"/>
    <n v="6616.48"/>
    <n v="0"/>
    <n v="3463.52"/>
  </r>
  <r>
    <x v="2"/>
    <x v="1"/>
    <s v="0411"/>
    <s v="111"/>
    <s v="0000"/>
    <s v="000"/>
    <s v="00"/>
    <n v="2218"/>
    <n v="1655.12"/>
    <n v="0"/>
    <n v="562.88"/>
  </r>
  <r>
    <x v="0"/>
    <x v="0"/>
    <s v="0411"/>
    <s v="199"/>
    <s v="0000"/>
    <s v="000"/>
    <s v="00"/>
    <n v="2500"/>
    <n v="5000"/>
    <n v="0"/>
    <n v="-2500"/>
  </r>
  <r>
    <x v="0"/>
    <x v="0"/>
    <s v="0411"/>
    <s v="199"/>
    <s v="0000"/>
    <s v="000"/>
    <s v="00"/>
    <n v="23.49"/>
    <n v="23.49"/>
    <n v="0"/>
    <n v="0"/>
  </r>
  <r>
    <x v="0"/>
    <x v="1"/>
    <s v="0411"/>
    <s v="199"/>
    <s v="0000"/>
    <s v="000"/>
    <s v="00"/>
    <n v="605.72"/>
    <n v="1115.24"/>
    <n v="0"/>
    <n v="-509.52"/>
  </r>
  <r>
    <x v="0"/>
    <x v="2"/>
    <s v="0411"/>
    <s v="199"/>
    <s v="0000"/>
    <s v="000"/>
    <s v="00"/>
    <n v="0"/>
    <n v="1625"/>
    <n v="0"/>
    <n v="-1625"/>
  </r>
  <r>
    <x v="0"/>
    <x v="3"/>
    <s v="0411"/>
    <s v="199"/>
    <s v="0000"/>
    <s v="000"/>
    <s v="00"/>
    <n v="5121.07"/>
    <n v="4967.99"/>
    <n v="0"/>
    <n v="153.08000000000001"/>
  </r>
  <r>
    <x v="0"/>
    <x v="5"/>
    <s v="0411"/>
    <s v="199"/>
    <s v="0000"/>
    <s v="000"/>
    <s v="00"/>
    <n v="1050"/>
    <n v="1050"/>
    <n v="0"/>
    <n v="0"/>
  </r>
  <r>
    <x v="0"/>
    <x v="5"/>
    <s v="0411"/>
    <s v="199"/>
    <s v="0000"/>
    <s v="000"/>
    <s v="00"/>
    <n v="5417.89"/>
    <n v="6284.98"/>
    <n v="0"/>
    <n v="-867.09"/>
  </r>
  <r>
    <x v="11"/>
    <x v="5"/>
    <s v="0411"/>
    <s v="199"/>
    <s v="0000"/>
    <s v="000"/>
    <s v="00"/>
    <n v="285.68"/>
    <n v="285.68"/>
    <n v="0"/>
    <n v="0"/>
  </r>
  <r>
    <x v="16"/>
    <x v="2"/>
    <s v="0411"/>
    <s v="199"/>
    <s v="0000"/>
    <s v="000"/>
    <s v="00"/>
    <n v="59514.64"/>
    <n v="51011.8"/>
    <n v="0"/>
    <n v="8502.84"/>
  </r>
  <r>
    <x v="16"/>
    <x v="2"/>
    <s v="0411"/>
    <s v="199"/>
    <s v="0000"/>
    <s v="000"/>
    <s v="00"/>
    <n v="7107.19"/>
    <n v="8677.19"/>
    <n v="0"/>
    <n v="-1570"/>
  </r>
  <r>
    <x v="16"/>
    <x v="2"/>
    <s v="0411"/>
    <s v="199"/>
    <s v="0000"/>
    <s v="000"/>
    <s v="00"/>
    <n v="4097.88"/>
    <n v="4097.88"/>
    <n v="0"/>
    <n v="0"/>
  </r>
  <r>
    <x v="16"/>
    <x v="2"/>
    <s v="0411"/>
    <s v="199"/>
    <s v="0000"/>
    <s v="000"/>
    <s v="00"/>
    <n v="0"/>
    <n v="112.19"/>
    <n v="0"/>
    <n v="-112.19"/>
  </r>
  <r>
    <x v="16"/>
    <x v="2"/>
    <s v="0411"/>
    <s v="199"/>
    <s v="0000"/>
    <s v="000"/>
    <s v="00"/>
    <n v="1648.5"/>
    <n v="1831"/>
    <n v="0"/>
    <n v="-182.5"/>
  </r>
  <r>
    <x v="16"/>
    <x v="2"/>
    <s v="0411"/>
    <s v="199"/>
    <s v="0000"/>
    <s v="000"/>
    <s v="00"/>
    <n v="80"/>
    <n v="80"/>
    <n v="0"/>
    <n v="0"/>
  </r>
  <r>
    <x v="16"/>
    <x v="3"/>
    <s v="0411"/>
    <s v="199"/>
    <s v="0000"/>
    <s v="000"/>
    <s v="00"/>
    <n v="18137.52"/>
    <n v="22053.4"/>
    <n v="152.5"/>
    <n v="-4068.38"/>
  </r>
  <r>
    <x v="16"/>
    <x v="4"/>
    <s v="0411"/>
    <s v="199"/>
    <s v="0000"/>
    <s v="000"/>
    <s v="00"/>
    <n v="6342.96"/>
    <n v="2517.75"/>
    <n v="3965"/>
    <n v="-139.79"/>
  </r>
  <r>
    <x v="16"/>
    <x v="5"/>
    <s v="0411"/>
    <s v="199"/>
    <s v="0000"/>
    <s v="000"/>
    <s v="00"/>
    <n v="4253.83"/>
    <n v="5153.83"/>
    <n v="0"/>
    <n v="-900"/>
  </r>
  <r>
    <x v="16"/>
    <x v="5"/>
    <s v="0411"/>
    <s v="199"/>
    <s v="0000"/>
    <s v="000"/>
    <s v="00"/>
    <n v="9069.27"/>
    <n v="6732.57"/>
    <n v="0"/>
    <n v="2336.6999999999998"/>
  </r>
  <r>
    <x v="4"/>
    <x v="2"/>
    <s v="0411"/>
    <s v="199"/>
    <s v="0000"/>
    <s v="000"/>
    <s v="00"/>
    <n v="509.85"/>
    <n v="509.85"/>
    <n v="0"/>
    <n v="0"/>
  </r>
  <r>
    <x v="4"/>
    <x v="2"/>
    <s v="0411"/>
    <s v="199"/>
    <s v="0000"/>
    <s v="000"/>
    <s v="00"/>
    <n v="798.55"/>
    <n v="798.55"/>
    <n v="0"/>
    <n v="0"/>
  </r>
  <r>
    <x v="4"/>
    <x v="5"/>
    <s v="0411"/>
    <s v="199"/>
    <s v="0000"/>
    <s v="000"/>
    <s v="00"/>
    <n v="242.9"/>
    <n v="242.9"/>
    <n v="0"/>
    <n v="0"/>
  </r>
  <r>
    <x v="13"/>
    <x v="4"/>
    <s v="0411"/>
    <s v="199"/>
    <s v="0000"/>
    <s v="000"/>
    <s v="00"/>
    <n v="13.32"/>
    <n v="13.32"/>
    <n v="0"/>
    <n v="0"/>
  </r>
  <r>
    <x v="5"/>
    <x v="0"/>
    <s v="0411"/>
    <s v="199"/>
    <s v="0000"/>
    <s v="000"/>
    <s v="00"/>
    <n v="29895.3"/>
    <n v="37429.08"/>
    <n v="1290.97"/>
    <n v="-8824.75"/>
  </r>
  <r>
    <x v="5"/>
    <x v="1"/>
    <s v="0411"/>
    <s v="199"/>
    <s v="0000"/>
    <s v="000"/>
    <s v="00"/>
    <n v="12089.07"/>
    <n v="17732.77"/>
    <n v="268.98"/>
    <n v="-5912.68"/>
  </r>
  <r>
    <x v="5"/>
    <x v="4"/>
    <s v="0411"/>
    <s v="199"/>
    <s v="0000"/>
    <s v="000"/>
    <s v="00"/>
    <n v="16395"/>
    <n v="16395"/>
    <n v="0"/>
    <n v="0"/>
  </r>
  <r>
    <x v="5"/>
    <x v="5"/>
    <s v="0411"/>
    <s v="199"/>
    <s v="0000"/>
    <s v="000"/>
    <s v="00"/>
    <n v="711.3"/>
    <n v="711.3"/>
    <n v="0"/>
    <n v="0"/>
  </r>
  <r>
    <x v="0"/>
    <x v="0"/>
    <s v="0411"/>
    <s v="501"/>
    <s v="0000"/>
    <s v="000"/>
    <s v="00"/>
    <n v="128012.09"/>
    <n v="209207.09"/>
    <n v="0"/>
    <n v="-81195"/>
  </r>
  <r>
    <x v="0"/>
    <x v="1"/>
    <s v="0411"/>
    <s v="501"/>
    <s v="0000"/>
    <s v="000"/>
    <s v="00"/>
    <n v="28940.25"/>
    <n v="47759.6"/>
    <n v="0"/>
    <n v="-18819.349999999999"/>
  </r>
  <r>
    <x v="0"/>
    <x v="2"/>
    <s v="0411"/>
    <s v="501"/>
    <s v="0000"/>
    <s v="000"/>
    <s v="00"/>
    <n v="66810"/>
    <n v="60810"/>
    <n v="6000"/>
    <n v="0"/>
  </r>
  <r>
    <x v="7"/>
    <x v="0"/>
    <s v="0411"/>
    <s v="507"/>
    <s v="0000"/>
    <s v="000"/>
    <s v="00"/>
    <n v="48561"/>
    <n v="44514.239999999998"/>
    <n v="4046.76"/>
    <n v="0"/>
  </r>
  <r>
    <x v="7"/>
    <x v="1"/>
    <s v="0411"/>
    <s v="507"/>
    <s v="0000"/>
    <s v="000"/>
    <s v="00"/>
    <n v="19535.36"/>
    <n v="18734"/>
    <n v="840.92"/>
    <n v="-39.56"/>
  </r>
  <r>
    <x v="0"/>
    <x v="0"/>
    <s v="0411"/>
    <s v="508"/>
    <s v="0000"/>
    <s v="000"/>
    <s v="00"/>
    <n v="69896"/>
    <n v="58246.68"/>
    <n v="11649.32"/>
    <n v="0"/>
  </r>
  <r>
    <x v="0"/>
    <x v="1"/>
    <s v="0411"/>
    <s v="508"/>
    <s v="0000"/>
    <s v="000"/>
    <s v="00"/>
    <n v="29169.5"/>
    <n v="26807.119999999999"/>
    <n v="2417.84"/>
    <n v="-55.46"/>
  </r>
  <r>
    <x v="2"/>
    <x v="0"/>
    <s v="0411"/>
    <s v="523"/>
    <s v="0000"/>
    <s v="000"/>
    <s v="00"/>
    <n v="41124.01"/>
    <n v="34686.69"/>
    <n v="6437.32"/>
    <n v="0"/>
  </r>
  <r>
    <x v="2"/>
    <x v="1"/>
    <s v="0411"/>
    <s v="523"/>
    <s v="0000"/>
    <s v="000"/>
    <s v="00"/>
    <n v="16381.91"/>
    <n v="15072.35"/>
    <n v="1336.16"/>
    <n v="-26.6"/>
  </r>
  <r>
    <x v="9"/>
    <x v="0"/>
    <s v="0411"/>
    <s v="804"/>
    <s v="0000"/>
    <s v="000"/>
    <s v="00"/>
    <n v="52589"/>
    <n v="52589"/>
    <n v="0"/>
    <n v="0"/>
  </r>
  <r>
    <x v="9"/>
    <x v="1"/>
    <s v="0411"/>
    <s v="804"/>
    <s v="0000"/>
    <s v="000"/>
    <s v="00"/>
    <n v="19082.53"/>
    <n v="19169.79"/>
    <n v="0"/>
    <n v="-87.26"/>
  </r>
  <r>
    <x v="0"/>
    <x v="0"/>
    <s v="0441"/>
    <s v="000"/>
    <s v="0000"/>
    <s v="000"/>
    <s v="00"/>
    <n v="3078491"/>
    <n v="2611463.0499999998"/>
    <n v="446059.76"/>
    <n v="20968.189999999999"/>
  </r>
  <r>
    <x v="0"/>
    <x v="0"/>
    <s v="0441"/>
    <s v="000"/>
    <s v="0000"/>
    <s v="000"/>
    <s v="00"/>
    <n v="30153"/>
    <n v="33873.769999999997"/>
    <n v="824.25"/>
    <n v="-4545.0200000000004"/>
  </r>
  <r>
    <x v="0"/>
    <x v="1"/>
    <s v="0441"/>
    <s v="000"/>
    <s v="0000"/>
    <s v="000"/>
    <s v="00"/>
    <n v="1206419"/>
    <n v="1131004.07"/>
    <n v="92755.22"/>
    <n v="-17340.29"/>
  </r>
  <r>
    <x v="0"/>
    <x v="2"/>
    <s v="0441"/>
    <s v="000"/>
    <s v="0000"/>
    <s v="000"/>
    <s v="00"/>
    <n v="5965.54"/>
    <n v="4304.26"/>
    <n v="1368.42"/>
    <n v="292.86"/>
  </r>
  <r>
    <x v="0"/>
    <x v="3"/>
    <s v="0441"/>
    <s v="000"/>
    <s v="0000"/>
    <s v="000"/>
    <s v="00"/>
    <n v="28400.09"/>
    <n v="20912.689999999999"/>
    <n v="158.91"/>
    <n v="7328.49"/>
  </r>
  <r>
    <x v="0"/>
    <x v="3"/>
    <s v="0441"/>
    <s v="000"/>
    <s v="0000"/>
    <s v="000"/>
    <s v="00"/>
    <n v="3984.88"/>
    <n v="3856.08"/>
    <n v="0"/>
    <n v="128.80000000000001"/>
  </r>
  <r>
    <x v="0"/>
    <x v="3"/>
    <s v="0441"/>
    <s v="000"/>
    <s v="0000"/>
    <s v="000"/>
    <s v="00"/>
    <n v="74397.72"/>
    <n v="73820.789999999994"/>
    <n v="576.92999999999995"/>
    <n v="0"/>
  </r>
  <r>
    <x v="0"/>
    <x v="4"/>
    <s v="0441"/>
    <s v="000"/>
    <s v="0000"/>
    <s v="000"/>
    <s v="00"/>
    <n v="644.91"/>
    <n v="344.91"/>
    <n v="0"/>
    <n v="300"/>
  </r>
  <r>
    <x v="0"/>
    <x v="4"/>
    <s v="0441"/>
    <s v="000"/>
    <s v="0000"/>
    <s v="000"/>
    <s v="00"/>
    <n v="430.12"/>
    <n v="430.12"/>
    <n v="0"/>
    <n v="0"/>
  </r>
  <r>
    <x v="0"/>
    <x v="5"/>
    <s v="0441"/>
    <s v="000"/>
    <s v="0000"/>
    <s v="000"/>
    <s v="00"/>
    <n v="65321"/>
    <n v="85206.54"/>
    <n v="0"/>
    <n v="-19885.54"/>
  </r>
  <r>
    <x v="1"/>
    <x v="0"/>
    <s v="0441"/>
    <s v="000"/>
    <s v="0000"/>
    <s v="000"/>
    <s v="00"/>
    <n v="577114.4"/>
    <n v="486844.11"/>
    <n v="94320.76"/>
    <n v="-4050.47"/>
  </r>
  <r>
    <x v="1"/>
    <x v="0"/>
    <s v="0441"/>
    <s v="000"/>
    <s v="0000"/>
    <s v="000"/>
    <s v="00"/>
    <n v="218478.68"/>
    <n v="208566.24"/>
    <n v="7314.28"/>
    <n v="2598.16"/>
  </r>
  <r>
    <x v="1"/>
    <x v="1"/>
    <s v="0441"/>
    <s v="000"/>
    <s v="0000"/>
    <s v="000"/>
    <s v="00"/>
    <n v="350982.42"/>
    <n v="336122.79"/>
    <n v="21874.66"/>
    <n v="-7015.03"/>
  </r>
  <r>
    <x v="1"/>
    <x v="5"/>
    <s v="0441"/>
    <s v="000"/>
    <s v="0000"/>
    <s v="000"/>
    <s v="00"/>
    <n v="17516.98"/>
    <n v="59415.06"/>
    <n v="0"/>
    <n v="-41898.080000000002"/>
  </r>
  <r>
    <x v="2"/>
    <x v="0"/>
    <s v="0441"/>
    <s v="000"/>
    <s v="0000"/>
    <s v="000"/>
    <s v="00"/>
    <n v="100312"/>
    <n v="83559.14"/>
    <n v="16219.6"/>
    <n v="533.26"/>
  </r>
  <r>
    <x v="2"/>
    <x v="0"/>
    <s v="0441"/>
    <s v="000"/>
    <s v="0000"/>
    <s v="000"/>
    <s v="00"/>
    <n v="64310"/>
    <n v="58517.2"/>
    <n v="5281"/>
    <n v="511.8"/>
  </r>
  <r>
    <x v="2"/>
    <x v="1"/>
    <s v="0441"/>
    <s v="000"/>
    <s v="0000"/>
    <s v="000"/>
    <s v="00"/>
    <n v="77498"/>
    <n v="73715.86"/>
    <n v="4461.97"/>
    <n v="-679.83"/>
  </r>
  <r>
    <x v="2"/>
    <x v="3"/>
    <s v="0441"/>
    <s v="000"/>
    <s v="0000"/>
    <s v="000"/>
    <s v="00"/>
    <n v="1728"/>
    <n v="1089.8499999999999"/>
    <n v="0"/>
    <n v="638.15"/>
  </r>
  <r>
    <x v="3"/>
    <x v="0"/>
    <s v="0441"/>
    <s v="000"/>
    <s v="0000"/>
    <s v="000"/>
    <s v="00"/>
    <n v="63748.01"/>
    <n v="53123.33"/>
    <n v="10624.68"/>
    <n v="0"/>
  </r>
  <r>
    <x v="3"/>
    <x v="0"/>
    <s v="0441"/>
    <s v="000"/>
    <s v="0000"/>
    <s v="000"/>
    <s v="00"/>
    <n v="33721.800000000003"/>
    <n v="32523.19"/>
    <n v="1204.3499999999999"/>
    <n v="-5.74"/>
  </r>
  <r>
    <x v="3"/>
    <x v="1"/>
    <s v="0441"/>
    <s v="000"/>
    <s v="0000"/>
    <s v="000"/>
    <s v="00"/>
    <n v="36434"/>
    <n v="33835.870000000003"/>
    <n v="2455.91"/>
    <n v="142.22"/>
  </r>
  <r>
    <x v="3"/>
    <x v="2"/>
    <s v="0441"/>
    <s v="000"/>
    <s v="0000"/>
    <s v="000"/>
    <s v="00"/>
    <n v="821.61"/>
    <n v="735.6"/>
    <n v="0"/>
    <n v="86.01"/>
  </r>
  <r>
    <x v="3"/>
    <x v="2"/>
    <s v="0441"/>
    <s v="000"/>
    <s v="0000"/>
    <s v="000"/>
    <s v="00"/>
    <n v="108"/>
    <n v="108"/>
    <n v="0"/>
    <n v="0"/>
  </r>
  <r>
    <x v="3"/>
    <x v="2"/>
    <s v="0441"/>
    <s v="000"/>
    <s v="0000"/>
    <s v="000"/>
    <s v="00"/>
    <n v="0"/>
    <n v="321.06"/>
    <n v="0"/>
    <n v="-321.06"/>
  </r>
  <r>
    <x v="3"/>
    <x v="3"/>
    <s v="0441"/>
    <s v="000"/>
    <s v="0000"/>
    <s v="000"/>
    <s v="00"/>
    <n v="2401.09"/>
    <n v="2182.4499999999998"/>
    <n v="0"/>
    <n v="218.64"/>
  </r>
  <r>
    <x v="3"/>
    <x v="4"/>
    <s v="0441"/>
    <s v="000"/>
    <s v="0000"/>
    <s v="000"/>
    <s v="00"/>
    <n v="3234.3"/>
    <n v="3249.26"/>
    <n v="0"/>
    <n v="-14.96"/>
  </r>
  <r>
    <x v="3"/>
    <x v="5"/>
    <s v="0441"/>
    <s v="000"/>
    <s v="0000"/>
    <s v="000"/>
    <s v="00"/>
    <n v="785.62"/>
    <n v="1071.3"/>
    <n v="0"/>
    <n v="-285.68"/>
  </r>
  <r>
    <x v="4"/>
    <x v="0"/>
    <s v="0441"/>
    <s v="000"/>
    <s v="0000"/>
    <s v="000"/>
    <s v="00"/>
    <n v="244393"/>
    <n v="223889.64"/>
    <n v="20335.740000000002"/>
    <n v="167.62"/>
  </r>
  <r>
    <x v="4"/>
    <x v="0"/>
    <s v="0441"/>
    <s v="000"/>
    <s v="0000"/>
    <s v="000"/>
    <s v="00"/>
    <n v="23931"/>
    <n v="23006.080000000002"/>
    <n v="852.07"/>
    <n v="72.849999999999994"/>
  </r>
  <r>
    <x v="4"/>
    <x v="1"/>
    <s v="0441"/>
    <s v="000"/>
    <s v="0000"/>
    <s v="000"/>
    <s v="00"/>
    <n v="102585"/>
    <n v="99356.71"/>
    <n v="4399.13"/>
    <n v="-1170.8399999999999"/>
  </r>
  <r>
    <x v="4"/>
    <x v="2"/>
    <s v="0441"/>
    <s v="000"/>
    <s v="0000"/>
    <s v="000"/>
    <s v="00"/>
    <n v="3457.24"/>
    <n v="3299.6"/>
    <n v="0"/>
    <n v="157.63999999999999"/>
  </r>
  <r>
    <x v="4"/>
    <x v="2"/>
    <s v="0441"/>
    <s v="000"/>
    <s v="0000"/>
    <s v="000"/>
    <s v="00"/>
    <n v="1382"/>
    <n v="0"/>
    <n v="0"/>
    <n v="1382"/>
  </r>
  <r>
    <x v="4"/>
    <x v="2"/>
    <s v="0441"/>
    <s v="000"/>
    <s v="0000"/>
    <s v="000"/>
    <s v="00"/>
    <n v="7822.85"/>
    <n v="4765.6499999999996"/>
    <n v="3057.2"/>
    <n v="0"/>
  </r>
  <r>
    <x v="4"/>
    <x v="2"/>
    <s v="0441"/>
    <s v="000"/>
    <s v="0000"/>
    <s v="000"/>
    <s v="00"/>
    <n v="0.47"/>
    <n v="0"/>
    <n v="0"/>
    <n v="0.47"/>
  </r>
  <r>
    <x v="4"/>
    <x v="2"/>
    <s v="0441"/>
    <s v="000"/>
    <s v="0000"/>
    <s v="000"/>
    <s v="00"/>
    <n v="2096.5"/>
    <n v="336.43"/>
    <n v="0"/>
    <n v="1760.07"/>
  </r>
  <r>
    <x v="4"/>
    <x v="2"/>
    <s v="0441"/>
    <s v="000"/>
    <s v="0000"/>
    <s v="000"/>
    <s v="00"/>
    <n v="1194.7"/>
    <n v="1089.6199999999999"/>
    <n v="0"/>
    <n v="105.08"/>
  </r>
  <r>
    <x v="4"/>
    <x v="3"/>
    <s v="0441"/>
    <s v="000"/>
    <s v="0000"/>
    <s v="000"/>
    <s v="00"/>
    <n v="2719.35"/>
    <n v="1601.55"/>
    <n v="153.75"/>
    <n v="964.05"/>
  </r>
  <r>
    <x v="4"/>
    <x v="3"/>
    <s v="0441"/>
    <s v="000"/>
    <s v="0000"/>
    <s v="000"/>
    <s v="00"/>
    <n v="120"/>
    <n v="40.64"/>
    <n v="0"/>
    <n v="79.36"/>
  </r>
  <r>
    <x v="4"/>
    <x v="4"/>
    <s v="0441"/>
    <s v="000"/>
    <s v="0000"/>
    <s v="000"/>
    <s v="00"/>
    <n v="354.63"/>
    <n v="354.57"/>
    <n v="0"/>
    <n v="0.06"/>
  </r>
  <r>
    <x v="4"/>
    <x v="4"/>
    <s v="0441"/>
    <s v="000"/>
    <s v="0000"/>
    <s v="000"/>
    <s v="00"/>
    <n v="574.58000000000004"/>
    <n v="449.57"/>
    <n v="0"/>
    <n v="125.01"/>
  </r>
  <r>
    <x v="4"/>
    <x v="5"/>
    <s v="0441"/>
    <s v="000"/>
    <s v="0000"/>
    <s v="000"/>
    <s v="00"/>
    <n v="1400"/>
    <n v="1400"/>
    <n v="0"/>
    <n v="0"/>
  </r>
  <r>
    <x v="5"/>
    <x v="0"/>
    <s v="0441"/>
    <s v="000"/>
    <s v="0000"/>
    <s v="000"/>
    <s v="00"/>
    <n v="226072"/>
    <n v="200339.99"/>
    <n v="24914.48"/>
    <n v="817.53"/>
  </r>
  <r>
    <x v="5"/>
    <x v="1"/>
    <s v="0441"/>
    <s v="000"/>
    <s v="0000"/>
    <s v="000"/>
    <s v="00"/>
    <n v="109114"/>
    <n v="103305.84"/>
    <n v="6082.62"/>
    <n v="-274.45999999999998"/>
  </r>
  <r>
    <x v="5"/>
    <x v="2"/>
    <s v="0441"/>
    <s v="000"/>
    <s v="0000"/>
    <s v="000"/>
    <s v="00"/>
    <n v="8123.43"/>
    <n v="3342.24"/>
    <n v="4781.1899999999996"/>
    <n v="0"/>
  </r>
  <r>
    <x v="5"/>
    <x v="2"/>
    <s v="0441"/>
    <s v="000"/>
    <s v="0000"/>
    <s v="000"/>
    <s v="00"/>
    <n v="22913"/>
    <n v="20927.849999999999"/>
    <n v="0"/>
    <n v="1985.15"/>
  </r>
  <r>
    <x v="5"/>
    <x v="2"/>
    <s v="0441"/>
    <s v="000"/>
    <s v="0000"/>
    <s v="000"/>
    <s v="00"/>
    <n v="9118.73"/>
    <n v="7646.36"/>
    <n v="1472.37"/>
    <n v="0"/>
  </r>
  <r>
    <x v="5"/>
    <x v="2"/>
    <s v="0441"/>
    <s v="000"/>
    <s v="0000"/>
    <s v="000"/>
    <s v="00"/>
    <n v="906"/>
    <n v="882"/>
    <n v="24"/>
    <n v="0"/>
  </r>
  <r>
    <x v="5"/>
    <x v="6"/>
    <s v="0441"/>
    <s v="000"/>
    <s v="0000"/>
    <s v="000"/>
    <s v="00"/>
    <n v="188343"/>
    <n v="141363.37"/>
    <n v="0"/>
    <n v="46979.63"/>
  </r>
  <r>
    <x v="5"/>
    <x v="6"/>
    <s v="0441"/>
    <s v="000"/>
    <s v="0000"/>
    <s v="000"/>
    <s v="00"/>
    <n v="103.16"/>
    <n v="103.16"/>
    <n v="0"/>
    <n v="0"/>
  </r>
  <r>
    <x v="5"/>
    <x v="3"/>
    <s v="0441"/>
    <s v="000"/>
    <s v="0000"/>
    <s v="000"/>
    <s v="00"/>
    <n v="30356.560000000001"/>
    <n v="29810.1"/>
    <n v="0"/>
    <n v="546.46"/>
  </r>
  <r>
    <x v="5"/>
    <x v="4"/>
    <s v="0441"/>
    <s v="000"/>
    <s v="0000"/>
    <s v="000"/>
    <s v="00"/>
    <n v="5880.71"/>
    <n v="5723.39"/>
    <n v="0"/>
    <n v="157.32"/>
  </r>
  <r>
    <x v="5"/>
    <x v="4"/>
    <s v="0441"/>
    <s v="000"/>
    <s v="0000"/>
    <s v="000"/>
    <s v="00"/>
    <n v="40.75"/>
    <n v="40.75"/>
    <n v="0"/>
    <n v="0"/>
  </r>
  <r>
    <x v="6"/>
    <x v="0"/>
    <s v="0441"/>
    <s v="000"/>
    <s v="0000"/>
    <s v="000"/>
    <s v="00"/>
    <n v="58205"/>
    <n v="52529.57"/>
    <n v="4775.42"/>
    <n v="900.01"/>
  </r>
  <r>
    <x v="6"/>
    <x v="1"/>
    <s v="0441"/>
    <s v="000"/>
    <s v="0000"/>
    <s v="000"/>
    <s v="00"/>
    <n v="26443.64"/>
    <n v="25659.13"/>
    <n v="992.14"/>
    <n v="-207.63"/>
  </r>
  <r>
    <x v="6"/>
    <x v="2"/>
    <s v="0441"/>
    <s v="000"/>
    <s v="0000"/>
    <s v="000"/>
    <s v="00"/>
    <n v="5748.68"/>
    <n v="5717.69"/>
    <n v="0"/>
    <n v="30.99"/>
  </r>
  <r>
    <x v="6"/>
    <x v="3"/>
    <s v="0441"/>
    <s v="000"/>
    <s v="0000"/>
    <s v="000"/>
    <s v="00"/>
    <n v="4659.5200000000004"/>
    <n v="4205.3500000000004"/>
    <n v="0"/>
    <n v="454.17"/>
  </r>
  <r>
    <x v="0"/>
    <x v="3"/>
    <s v="0441"/>
    <s v="102"/>
    <s v="0000"/>
    <s v="000"/>
    <s v="00"/>
    <n v="924.8"/>
    <n v="0"/>
    <n v="0"/>
    <n v="924.8"/>
  </r>
  <r>
    <x v="0"/>
    <x v="4"/>
    <s v="0441"/>
    <s v="102"/>
    <s v="0000"/>
    <s v="000"/>
    <s v="00"/>
    <n v="224.85"/>
    <n v="0"/>
    <n v="0"/>
    <n v="224.85"/>
  </r>
  <r>
    <x v="9"/>
    <x v="2"/>
    <s v="0441"/>
    <s v="102"/>
    <s v="0000"/>
    <s v="000"/>
    <s v="00"/>
    <n v="44.8"/>
    <n v="0"/>
    <n v="0"/>
    <n v="44.8"/>
  </r>
  <r>
    <x v="0"/>
    <x v="0"/>
    <s v="0441"/>
    <s v="199"/>
    <s v="0000"/>
    <s v="000"/>
    <s v="00"/>
    <n v="0"/>
    <n v="375"/>
    <n v="0"/>
    <n v="-375"/>
  </r>
  <r>
    <x v="0"/>
    <x v="1"/>
    <s v="0441"/>
    <s v="199"/>
    <s v="0000"/>
    <s v="000"/>
    <s v="00"/>
    <n v="0"/>
    <n v="81.31"/>
    <n v="0"/>
    <n v="-81.31"/>
  </r>
  <r>
    <x v="0"/>
    <x v="3"/>
    <s v="0441"/>
    <s v="199"/>
    <s v="0000"/>
    <s v="000"/>
    <s v="00"/>
    <n v="2447.21"/>
    <n v="0"/>
    <n v="0"/>
    <n v="2447.21"/>
  </r>
  <r>
    <x v="0"/>
    <x v="3"/>
    <s v="0441"/>
    <s v="199"/>
    <s v="0000"/>
    <s v="000"/>
    <s v="00"/>
    <n v="625.95000000000005"/>
    <n v="0"/>
    <n v="0"/>
    <n v="625.95000000000005"/>
  </r>
  <r>
    <x v="0"/>
    <x v="4"/>
    <s v="0441"/>
    <s v="199"/>
    <s v="0000"/>
    <s v="000"/>
    <s v="00"/>
    <n v="13721.82"/>
    <n v="10300"/>
    <n v="0"/>
    <n v="3421.82"/>
  </r>
  <r>
    <x v="0"/>
    <x v="4"/>
    <s v="0441"/>
    <s v="199"/>
    <s v="0000"/>
    <s v="000"/>
    <s v="00"/>
    <n v="165"/>
    <n v="0"/>
    <n v="0"/>
    <n v="165"/>
  </r>
  <r>
    <x v="0"/>
    <x v="4"/>
    <s v="0441"/>
    <s v="199"/>
    <s v="0000"/>
    <s v="000"/>
    <s v="00"/>
    <n v="6870.98"/>
    <n v="6863.19"/>
    <n v="0"/>
    <n v="7.79"/>
  </r>
  <r>
    <x v="0"/>
    <x v="5"/>
    <s v="0441"/>
    <s v="199"/>
    <s v="0000"/>
    <s v="000"/>
    <s v="00"/>
    <n v="4900"/>
    <n v="1799.79"/>
    <n v="0"/>
    <n v="3100.21"/>
  </r>
  <r>
    <x v="1"/>
    <x v="5"/>
    <s v="0441"/>
    <s v="199"/>
    <s v="0000"/>
    <s v="000"/>
    <s v="00"/>
    <n v="601.97"/>
    <n v="1141.23"/>
    <n v="0"/>
    <n v="-539.26"/>
  </r>
  <r>
    <x v="3"/>
    <x v="3"/>
    <s v="0441"/>
    <s v="199"/>
    <s v="0000"/>
    <s v="000"/>
    <s v="00"/>
    <n v="769.44"/>
    <n v="0"/>
    <n v="0"/>
    <n v="769.44"/>
  </r>
  <r>
    <x v="3"/>
    <x v="4"/>
    <s v="0441"/>
    <s v="199"/>
    <s v="0000"/>
    <s v="000"/>
    <s v="00"/>
    <n v="1185.42"/>
    <n v="0"/>
    <n v="0"/>
    <n v="1185.42"/>
  </r>
  <r>
    <x v="9"/>
    <x v="1"/>
    <s v="0441"/>
    <s v="199"/>
    <s v="0000"/>
    <s v="000"/>
    <s v="00"/>
    <n v="8.8699999999999992"/>
    <n v="0"/>
    <n v="0"/>
    <n v="8.8699999999999992"/>
  </r>
  <r>
    <x v="4"/>
    <x v="0"/>
    <s v="0441"/>
    <s v="199"/>
    <s v="0000"/>
    <s v="000"/>
    <s v="00"/>
    <n v="2404.86"/>
    <n v="0"/>
    <n v="0"/>
    <n v="2404.86"/>
  </r>
  <r>
    <x v="4"/>
    <x v="1"/>
    <s v="0441"/>
    <s v="199"/>
    <s v="0000"/>
    <s v="000"/>
    <s v="00"/>
    <n v="1.0900000000000001"/>
    <n v="0"/>
    <n v="0"/>
    <n v="1.0900000000000001"/>
  </r>
  <r>
    <x v="4"/>
    <x v="2"/>
    <s v="0441"/>
    <s v="199"/>
    <s v="0000"/>
    <s v="000"/>
    <s v="00"/>
    <n v="9839.4699999999993"/>
    <n v="6250"/>
    <n v="0"/>
    <n v="3589.47"/>
  </r>
  <r>
    <x v="4"/>
    <x v="2"/>
    <s v="0441"/>
    <s v="199"/>
    <s v="0000"/>
    <s v="000"/>
    <s v="00"/>
    <n v="789.47"/>
    <n v="0"/>
    <n v="0"/>
    <n v="789.47"/>
  </r>
  <r>
    <x v="4"/>
    <x v="3"/>
    <s v="0441"/>
    <s v="199"/>
    <s v="0000"/>
    <s v="000"/>
    <s v="00"/>
    <n v="174479.15"/>
    <n v="289.02999999999997"/>
    <n v="0"/>
    <n v="174190.12"/>
  </r>
  <r>
    <x v="4"/>
    <x v="4"/>
    <s v="0441"/>
    <s v="199"/>
    <s v="0000"/>
    <s v="000"/>
    <s v="00"/>
    <n v="600"/>
    <n v="0"/>
    <n v="0"/>
    <n v="600"/>
  </r>
  <r>
    <x v="4"/>
    <x v="4"/>
    <s v="0441"/>
    <s v="199"/>
    <s v="0000"/>
    <s v="000"/>
    <s v="00"/>
    <n v="2640"/>
    <n v="2640"/>
    <n v="0"/>
    <n v="0"/>
  </r>
  <r>
    <x v="13"/>
    <x v="4"/>
    <s v="0441"/>
    <s v="199"/>
    <s v="0000"/>
    <s v="000"/>
    <s v="00"/>
    <n v="8888.0499999999993"/>
    <n v="1015"/>
    <n v="0"/>
    <n v="7873.05"/>
  </r>
  <r>
    <x v="13"/>
    <x v="4"/>
    <s v="0441"/>
    <s v="199"/>
    <s v="0000"/>
    <s v="000"/>
    <s v="00"/>
    <n v="38637.25"/>
    <n v="19317.25"/>
    <n v="0"/>
    <n v="19320"/>
  </r>
  <r>
    <x v="14"/>
    <x v="5"/>
    <s v="0441"/>
    <s v="199"/>
    <s v="0000"/>
    <s v="000"/>
    <s v="00"/>
    <n v="254.52"/>
    <n v="0"/>
    <n v="0"/>
    <n v="254.52"/>
  </r>
  <r>
    <x v="5"/>
    <x v="3"/>
    <s v="0441"/>
    <s v="199"/>
    <s v="0000"/>
    <s v="000"/>
    <s v="00"/>
    <n v="2.94"/>
    <n v="0"/>
    <n v="0"/>
    <n v="2.94"/>
  </r>
  <r>
    <x v="5"/>
    <x v="5"/>
    <s v="0441"/>
    <s v="199"/>
    <s v="0000"/>
    <s v="000"/>
    <s v="00"/>
    <n v="4140.08"/>
    <n v="3870.81"/>
    <n v="0"/>
    <n v="269.27"/>
  </r>
  <r>
    <x v="6"/>
    <x v="3"/>
    <s v="0441"/>
    <s v="199"/>
    <s v="0000"/>
    <s v="000"/>
    <s v="00"/>
    <n v="2283.75"/>
    <n v="0"/>
    <n v="0"/>
    <n v="2283.75"/>
  </r>
  <r>
    <x v="8"/>
    <x v="3"/>
    <s v="0441"/>
    <s v="199"/>
    <s v="0000"/>
    <s v="000"/>
    <s v="00"/>
    <n v="28319.82"/>
    <n v="0"/>
    <n v="0"/>
    <n v="28319.82"/>
  </r>
  <r>
    <x v="0"/>
    <x v="0"/>
    <s v="0441"/>
    <s v="501"/>
    <s v="0000"/>
    <s v="000"/>
    <s v="00"/>
    <n v="5000"/>
    <n v="17687.5"/>
    <n v="0"/>
    <n v="-12687.5"/>
  </r>
  <r>
    <x v="0"/>
    <x v="1"/>
    <s v="0441"/>
    <s v="501"/>
    <s v="0000"/>
    <s v="000"/>
    <s v="00"/>
    <n v="1163.18"/>
    <n v="3904.76"/>
    <n v="0"/>
    <n v="-2741.58"/>
  </r>
  <r>
    <x v="7"/>
    <x v="0"/>
    <s v="0441"/>
    <s v="507"/>
    <s v="0000"/>
    <s v="000"/>
    <s v="00"/>
    <n v="46668"/>
    <n v="42779"/>
    <n v="3889"/>
    <n v="0"/>
  </r>
  <r>
    <x v="7"/>
    <x v="1"/>
    <s v="0441"/>
    <s v="507"/>
    <s v="0000"/>
    <s v="000"/>
    <s v="00"/>
    <n v="17819.16"/>
    <n v="17042.98"/>
    <n v="808.16"/>
    <n v="-31.98"/>
  </r>
  <r>
    <x v="1"/>
    <x v="0"/>
    <s v="0441"/>
    <s v="522"/>
    <s v="0000"/>
    <s v="000"/>
    <s v="00"/>
    <n v="11743.09"/>
    <n v="9505.93"/>
    <n v="2466.6"/>
    <n v="-229.44"/>
  </r>
  <r>
    <x v="1"/>
    <x v="0"/>
    <s v="0441"/>
    <s v="522"/>
    <s v="0000"/>
    <s v="000"/>
    <s v="00"/>
    <n v="30023.67"/>
    <n v="28735.26"/>
    <n v="1168.8"/>
    <n v="119.61"/>
  </r>
  <r>
    <x v="1"/>
    <x v="1"/>
    <s v="0441"/>
    <s v="522"/>
    <s v="0000"/>
    <s v="000"/>
    <s v="00"/>
    <n v="21845.67"/>
    <n v="20873.009999999998"/>
    <n v="755.37"/>
    <n v="217.29"/>
  </r>
  <r>
    <x v="1"/>
    <x v="5"/>
    <s v="0441"/>
    <s v="522"/>
    <s v="0000"/>
    <s v="000"/>
    <s v="00"/>
    <n v="6437.17"/>
    <n v="6437.17"/>
    <n v="0"/>
    <n v="0"/>
  </r>
  <r>
    <x v="4"/>
    <x v="0"/>
    <s v="0441"/>
    <s v="522"/>
    <s v="0000"/>
    <s v="000"/>
    <s v="00"/>
    <n v="82158.83"/>
    <n v="72610.58"/>
    <n v="9548.25"/>
    <n v="0"/>
  </r>
  <r>
    <x v="4"/>
    <x v="1"/>
    <s v="0441"/>
    <s v="522"/>
    <s v="0000"/>
    <s v="000"/>
    <s v="00"/>
    <n v="26075.09"/>
    <n v="23983.3"/>
    <n v="1982.28"/>
    <n v="109.51"/>
  </r>
  <r>
    <x v="2"/>
    <x v="0"/>
    <s v="0441"/>
    <s v="523"/>
    <s v="0000"/>
    <s v="000"/>
    <s v="00"/>
    <n v="41502"/>
    <n v="35001.68"/>
    <n v="6500.32"/>
    <n v="0"/>
  </r>
  <r>
    <x v="2"/>
    <x v="1"/>
    <s v="0441"/>
    <s v="523"/>
    <s v="0000"/>
    <s v="000"/>
    <s v="00"/>
    <n v="16593.580000000002"/>
    <n v="15273.95"/>
    <n v="1349.28"/>
    <n v="-29.65"/>
  </r>
  <r>
    <x v="0"/>
    <x v="0"/>
    <s v="0441"/>
    <s v="601"/>
    <s v="0000"/>
    <s v="000"/>
    <s v="00"/>
    <n v="9605.34"/>
    <n v="11417.67"/>
    <n v="0"/>
    <n v="-1812.33"/>
  </r>
  <r>
    <x v="0"/>
    <x v="1"/>
    <s v="0441"/>
    <s v="601"/>
    <s v="0000"/>
    <s v="000"/>
    <s v="00"/>
    <n v="7876.29"/>
    <n v="9368.9500000000007"/>
    <n v="0"/>
    <n v="-1492.66"/>
  </r>
  <r>
    <x v="0"/>
    <x v="5"/>
    <s v="0441"/>
    <s v="601"/>
    <s v="0000"/>
    <s v="000"/>
    <s v="00"/>
    <n v="3809.25"/>
    <n v="4051.97"/>
    <n v="0"/>
    <n v="-242.72"/>
  </r>
  <r>
    <x v="1"/>
    <x v="0"/>
    <s v="0441"/>
    <s v="601"/>
    <s v="0000"/>
    <s v="000"/>
    <s v="00"/>
    <n v="21049.4"/>
    <n v="17719.43"/>
    <n v="3343.72"/>
    <n v="-13.75"/>
  </r>
  <r>
    <x v="1"/>
    <x v="0"/>
    <s v="0441"/>
    <s v="601"/>
    <s v="0000"/>
    <s v="000"/>
    <s v="00"/>
    <n v="17559.47"/>
    <n v="16831.189999999999"/>
    <n v="624.99"/>
    <n v="103.29"/>
  </r>
  <r>
    <x v="1"/>
    <x v="1"/>
    <s v="0441"/>
    <s v="601"/>
    <s v="0000"/>
    <s v="000"/>
    <s v="00"/>
    <n v="20493.25"/>
    <n v="19637.29"/>
    <n v="824.38"/>
    <n v="31.58"/>
  </r>
  <r>
    <x v="1"/>
    <x v="5"/>
    <s v="0441"/>
    <s v="601"/>
    <s v="0000"/>
    <s v="000"/>
    <s v="00"/>
    <n v="3347.85"/>
    <n v="3727.83"/>
    <n v="0"/>
    <n v="-379.98"/>
  </r>
  <r>
    <x v="4"/>
    <x v="0"/>
    <s v="0441"/>
    <s v="601"/>
    <s v="0000"/>
    <s v="000"/>
    <s v="00"/>
    <n v="35347.19"/>
    <n v="31220.15"/>
    <n v="4060"/>
    <n v="67.040000000000006"/>
  </r>
  <r>
    <x v="4"/>
    <x v="1"/>
    <s v="0441"/>
    <s v="601"/>
    <s v="0000"/>
    <s v="000"/>
    <s v="00"/>
    <n v="15165.61"/>
    <n v="14400.93"/>
    <n v="841.67"/>
    <n v="-76.989999999999995"/>
  </r>
  <r>
    <x v="5"/>
    <x v="5"/>
    <s v="0441"/>
    <s v="601"/>
    <s v="0000"/>
    <s v="000"/>
    <s v="00"/>
    <n v="26764.86"/>
    <n v="23716.76"/>
    <n v="0"/>
    <n v="3048.1"/>
  </r>
  <r>
    <x v="8"/>
    <x v="0"/>
    <s v="0441"/>
    <s v="601"/>
    <s v="0000"/>
    <s v="000"/>
    <s v="00"/>
    <n v="61325.87"/>
    <n v="32072.35"/>
    <n v="6880.16"/>
    <n v="22373.360000000001"/>
  </r>
  <r>
    <x v="8"/>
    <x v="0"/>
    <s v="0441"/>
    <s v="601"/>
    <s v="0000"/>
    <s v="000"/>
    <s v="00"/>
    <n v="151255.51999999999"/>
    <n v="78593.52"/>
    <n v="2496.4"/>
    <n v="70165.600000000006"/>
  </r>
  <r>
    <x v="8"/>
    <x v="1"/>
    <s v="0441"/>
    <s v="601"/>
    <s v="0000"/>
    <s v="000"/>
    <s v="00"/>
    <n v="176732.77"/>
    <n v="53802.02"/>
    <n v="1945.93"/>
    <n v="120984.82"/>
  </r>
  <r>
    <x v="8"/>
    <x v="3"/>
    <s v="0441"/>
    <s v="601"/>
    <s v="0000"/>
    <s v="000"/>
    <s v="00"/>
    <n v="531025.5"/>
    <n v="8878.51"/>
    <n v="0"/>
    <n v="522146.99"/>
  </r>
  <r>
    <x v="8"/>
    <x v="4"/>
    <s v="0441"/>
    <s v="601"/>
    <s v="0000"/>
    <s v="000"/>
    <s v="00"/>
    <n v="69.900000000000006"/>
    <n v="69.900000000000006"/>
    <n v="0"/>
    <n v="0"/>
  </r>
  <r>
    <x v="0"/>
    <x v="0"/>
    <s v="0441"/>
    <s v="804"/>
    <s v="0000"/>
    <s v="000"/>
    <s v="00"/>
    <n v="15151.55"/>
    <n v="15151.55"/>
    <n v="0"/>
    <n v="0"/>
  </r>
  <r>
    <x v="0"/>
    <x v="1"/>
    <s v="0441"/>
    <s v="804"/>
    <s v="0000"/>
    <s v="000"/>
    <s v="00"/>
    <n v="3624.81"/>
    <n v="3492.08"/>
    <n v="0"/>
    <n v="132.72999999999999"/>
  </r>
  <r>
    <x v="9"/>
    <x v="0"/>
    <s v="0441"/>
    <s v="804"/>
    <s v="0000"/>
    <s v="000"/>
    <s v="00"/>
    <n v="53511"/>
    <n v="44592.480000000003"/>
    <n v="8918.52"/>
    <n v="0"/>
  </r>
  <r>
    <x v="9"/>
    <x v="1"/>
    <s v="0441"/>
    <s v="804"/>
    <s v="0000"/>
    <s v="000"/>
    <s v="00"/>
    <n v="19201.169999999998"/>
    <n v="17373.63"/>
    <n v="1851.2"/>
    <n v="-23.66"/>
  </r>
  <r>
    <x v="0"/>
    <x v="0"/>
    <s v="0451"/>
    <s v="000"/>
    <s v="0000"/>
    <s v="000"/>
    <s v="00"/>
    <n v="1777769.99"/>
    <n v="1485962.22"/>
    <n v="272425.12"/>
    <n v="19382.650000000001"/>
  </r>
  <r>
    <x v="0"/>
    <x v="0"/>
    <s v="0451"/>
    <s v="000"/>
    <s v="0000"/>
    <s v="000"/>
    <s v="00"/>
    <n v="34153"/>
    <n v="32042.42"/>
    <n v="1210.3800000000001"/>
    <n v="900.2"/>
  </r>
  <r>
    <x v="0"/>
    <x v="1"/>
    <s v="0451"/>
    <s v="000"/>
    <s v="0000"/>
    <s v="000"/>
    <s v="00"/>
    <n v="701461.31"/>
    <n v="658844.23"/>
    <n v="58618.52"/>
    <n v="-16001.44"/>
  </r>
  <r>
    <x v="0"/>
    <x v="2"/>
    <s v="0451"/>
    <s v="000"/>
    <s v="0000"/>
    <s v="000"/>
    <s v="00"/>
    <n v="9236.34"/>
    <n v="7658.86"/>
    <n v="1273.6199999999999"/>
    <n v="303.86"/>
  </r>
  <r>
    <x v="0"/>
    <x v="3"/>
    <s v="0451"/>
    <s v="000"/>
    <s v="0000"/>
    <s v="000"/>
    <s v="00"/>
    <n v="8542.4699999999993"/>
    <n v="8513.42"/>
    <n v="0"/>
    <n v="29.05"/>
  </r>
  <r>
    <x v="0"/>
    <x v="3"/>
    <s v="0451"/>
    <s v="000"/>
    <s v="0000"/>
    <s v="000"/>
    <s v="00"/>
    <n v="44902.95"/>
    <n v="44481.89"/>
    <n v="421.06"/>
    <n v="0"/>
  </r>
  <r>
    <x v="0"/>
    <x v="4"/>
    <s v="0451"/>
    <s v="000"/>
    <s v="0000"/>
    <s v="000"/>
    <s v="00"/>
    <n v="197.22"/>
    <n v="197.22"/>
    <n v="0"/>
    <n v="0"/>
  </r>
  <r>
    <x v="0"/>
    <x v="5"/>
    <s v="0451"/>
    <s v="000"/>
    <s v="0000"/>
    <s v="000"/>
    <s v="00"/>
    <n v="199"/>
    <n v="199"/>
    <n v="0"/>
    <n v="0"/>
  </r>
  <r>
    <x v="0"/>
    <x v="5"/>
    <s v="0451"/>
    <s v="000"/>
    <s v="0000"/>
    <s v="000"/>
    <s v="00"/>
    <n v="43917"/>
    <n v="61940.97"/>
    <n v="0"/>
    <n v="-18023.97"/>
  </r>
  <r>
    <x v="1"/>
    <x v="0"/>
    <s v="0451"/>
    <s v="000"/>
    <s v="0000"/>
    <s v="000"/>
    <s v="00"/>
    <n v="514491.88"/>
    <n v="433595.1"/>
    <n v="75286.039999999994"/>
    <n v="5610.74"/>
  </r>
  <r>
    <x v="1"/>
    <x v="0"/>
    <s v="0451"/>
    <s v="000"/>
    <s v="0000"/>
    <s v="000"/>
    <s v="00"/>
    <n v="225749.57"/>
    <n v="214907.22"/>
    <n v="8254.2099999999991"/>
    <n v="2588.14"/>
  </r>
  <r>
    <x v="1"/>
    <x v="1"/>
    <s v="0451"/>
    <s v="000"/>
    <s v="0000"/>
    <s v="000"/>
    <s v="00"/>
    <n v="336465.74"/>
    <n v="319063.23"/>
    <n v="17344.84"/>
    <n v="57.67"/>
  </r>
  <r>
    <x v="1"/>
    <x v="3"/>
    <s v="0451"/>
    <s v="000"/>
    <s v="0000"/>
    <s v="000"/>
    <s v="00"/>
    <n v="397.45"/>
    <n v="396.64"/>
    <n v="0"/>
    <n v="0.81"/>
  </r>
  <r>
    <x v="1"/>
    <x v="5"/>
    <s v="0451"/>
    <s v="000"/>
    <s v="0000"/>
    <s v="000"/>
    <s v="00"/>
    <n v="25972.06"/>
    <n v="66910.39"/>
    <n v="0"/>
    <n v="-40938.33"/>
  </r>
  <r>
    <x v="2"/>
    <x v="0"/>
    <s v="0451"/>
    <s v="000"/>
    <s v="0000"/>
    <s v="000"/>
    <s v="00"/>
    <n v="53656"/>
    <n v="53384"/>
    <n v="0"/>
    <n v="272"/>
  </r>
  <r>
    <x v="2"/>
    <x v="0"/>
    <s v="0451"/>
    <s v="000"/>
    <s v="0000"/>
    <s v="000"/>
    <s v="00"/>
    <n v="45579.83"/>
    <n v="40723.230000000003"/>
    <n v="5356.88"/>
    <n v="-500.28"/>
  </r>
  <r>
    <x v="2"/>
    <x v="1"/>
    <s v="0451"/>
    <s v="000"/>
    <s v="0000"/>
    <s v="000"/>
    <s v="00"/>
    <n v="42656.09"/>
    <n v="42163.55"/>
    <n v="1110.25"/>
    <n v="-617.71"/>
  </r>
  <r>
    <x v="2"/>
    <x v="3"/>
    <s v="0451"/>
    <s v="000"/>
    <s v="0000"/>
    <s v="000"/>
    <s v="00"/>
    <n v="1123"/>
    <n v="907.13"/>
    <n v="11.99"/>
    <n v="203.88"/>
  </r>
  <r>
    <x v="3"/>
    <x v="0"/>
    <s v="0451"/>
    <s v="000"/>
    <s v="0000"/>
    <s v="000"/>
    <s v="00"/>
    <n v="59229.99"/>
    <n v="49813.31"/>
    <n v="9416.68"/>
    <n v="0"/>
  </r>
  <r>
    <x v="3"/>
    <x v="0"/>
    <s v="0451"/>
    <s v="000"/>
    <s v="0000"/>
    <s v="000"/>
    <s v="00"/>
    <n v="23103"/>
    <n v="14247.8"/>
    <n v="0"/>
    <n v="8855.2000000000007"/>
  </r>
  <r>
    <x v="3"/>
    <x v="1"/>
    <s v="0451"/>
    <s v="000"/>
    <s v="0000"/>
    <s v="000"/>
    <s v="00"/>
    <n v="33434"/>
    <n v="26494.81"/>
    <n v="1954.6"/>
    <n v="4984.59"/>
  </r>
  <r>
    <x v="3"/>
    <x v="2"/>
    <s v="0451"/>
    <s v="000"/>
    <s v="0000"/>
    <s v="000"/>
    <s v="00"/>
    <n v="424"/>
    <n v="424"/>
    <n v="0"/>
    <n v="0"/>
  </r>
  <r>
    <x v="3"/>
    <x v="2"/>
    <s v="0451"/>
    <s v="000"/>
    <s v="0000"/>
    <s v="000"/>
    <s v="00"/>
    <n v="930.28"/>
    <n v="930.28"/>
    <n v="0"/>
    <n v="0"/>
  </r>
  <r>
    <x v="3"/>
    <x v="2"/>
    <s v="0451"/>
    <s v="000"/>
    <s v="0000"/>
    <s v="000"/>
    <s v="00"/>
    <n v="59.33"/>
    <n v="59.33"/>
    <n v="0"/>
    <n v="0"/>
  </r>
  <r>
    <x v="3"/>
    <x v="3"/>
    <s v="0451"/>
    <s v="000"/>
    <s v="0000"/>
    <s v="000"/>
    <s v="00"/>
    <n v="1344.82"/>
    <n v="3058.16"/>
    <n v="0"/>
    <n v="-1713.34"/>
  </r>
  <r>
    <x v="3"/>
    <x v="4"/>
    <s v="0451"/>
    <s v="000"/>
    <s v="0000"/>
    <s v="000"/>
    <s v="00"/>
    <n v="747.57"/>
    <n v="957.13"/>
    <n v="0"/>
    <n v="-209.56"/>
  </r>
  <r>
    <x v="3"/>
    <x v="5"/>
    <s v="0451"/>
    <s v="000"/>
    <s v="0000"/>
    <s v="000"/>
    <s v="00"/>
    <n v="1328.46"/>
    <n v="1471.3"/>
    <n v="0"/>
    <n v="-142.84"/>
  </r>
  <r>
    <x v="4"/>
    <x v="0"/>
    <s v="0451"/>
    <s v="000"/>
    <s v="0000"/>
    <s v="000"/>
    <s v="00"/>
    <n v="243393"/>
    <n v="222880.37"/>
    <n v="20261.86"/>
    <n v="250.77"/>
  </r>
  <r>
    <x v="4"/>
    <x v="0"/>
    <s v="0451"/>
    <s v="000"/>
    <s v="0000"/>
    <s v="000"/>
    <s v="00"/>
    <n v="23931"/>
    <n v="23030.59"/>
    <n v="852.07"/>
    <n v="48.34"/>
  </r>
  <r>
    <x v="4"/>
    <x v="1"/>
    <s v="0451"/>
    <s v="000"/>
    <s v="0000"/>
    <s v="000"/>
    <s v="00"/>
    <n v="96585"/>
    <n v="93016.21"/>
    <n v="4383.63"/>
    <n v="-814.84"/>
  </r>
  <r>
    <x v="4"/>
    <x v="2"/>
    <s v="0451"/>
    <s v="000"/>
    <s v="0000"/>
    <s v="000"/>
    <s v="00"/>
    <n v="1491"/>
    <n v="0"/>
    <n v="0"/>
    <n v="1491"/>
  </r>
  <r>
    <x v="4"/>
    <x v="2"/>
    <s v="0451"/>
    <s v="000"/>
    <s v="0000"/>
    <s v="000"/>
    <s v="00"/>
    <n v="738"/>
    <n v="0"/>
    <n v="0"/>
    <n v="738"/>
  </r>
  <r>
    <x v="4"/>
    <x v="2"/>
    <s v="0451"/>
    <s v="000"/>
    <s v="0000"/>
    <s v="000"/>
    <s v="00"/>
    <n v="5782.61"/>
    <n v="5019.18"/>
    <n v="763.43"/>
    <n v="0"/>
  </r>
  <r>
    <x v="4"/>
    <x v="2"/>
    <s v="0451"/>
    <s v="000"/>
    <s v="0000"/>
    <s v="000"/>
    <s v="00"/>
    <n v="0.91"/>
    <n v="0"/>
    <n v="0"/>
    <n v="0.91"/>
  </r>
  <r>
    <x v="4"/>
    <x v="2"/>
    <s v="0451"/>
    <s v="000"/>
    <s v="0000"/>
    <s v="000"/>
    <s v="00"/>
    <n v="607"/>
    <n v="281.36"/>
    <n v="0"/>
    <n v="325.64"/>
  </r>
  <r>
    <x v="4"/>
    <x v="3"/>
    <s v="0451"/>
    <s v="000"/>
    <s v="0000"/>
    <s v="000"/>
    <s v="00"/>
    <n v="5145"/>
    <n v="3967.43"/>
    <n v="0"/>
    <n v="1177.57"/>
  </r>
  <r>
    <x v="4"/>
    <x v="5"/>
    <s v="0451"/>
    <s v="000"/>
    <s v="0000"/>
    <s v="000"/>
    <s v="00"/>
    <n v="1400"/>
    <n v="1400"/>
    <n v="0"/>
    <n v="0"/>
  </r>
  <r>
    <x v="5"/>
    <x v="0"/>
    <s v="0451"/>
    <s v="000"/>
    <s v="0000"/>
    <s v="000"/>
    <s v="00"/>
    <n v="142898"/>
    <n v="126822.97"/>
    <n v="16444.16"/>
    <n v="-369.13"/>
  </r>
  <r>
    <x v="5"/>
    <x v="1"/>
    <s v="0451"/>
    <s v="000"/>
    <s v="0000"/>
    <s v="000"/>
    <s v="00"/>
    <n v="69922"/>
    <n v="65006.29"/>
    <n v="4988.21"/>
    <n v="-72.5"/>
  </r>
  <r>
    <x v="5"/>
    <x v="2"/>
    <s v="0451"/>
    <s v="000"/>
    <s v="0000"/>
    <s v="000"/>
    <s v="00"/>
    <n v="8000"/>
    <n v="3738.48"/>
    <n v="3872.22"/>
    <n v="389.3"/>
  </r>
  <r>
    <x v="5"/>
    <x v="2"/>
    <s v="0451"/>
    <s v="000"/>
    <s v="0000"/>
    <s v="000"/>
    <s v="00"/>
    <n v="27600"/>
    <n v="19078.13"/>
    <n v="0"/>
    <n v="8521.8700000000008"/>
  </r>
  <r>
    <x v="5"/>
    <x v="2"/>
    <s v="0451"/>
    <s v="000"/>
    <s v="0000"/>
    <s v="000"/>
    <s v="00"/>
    <n v="10486.92"/>
    <n v="8788.6200000000008"/>
    <n v="1698.3"/>
    <n v="0"/>
  </r>
  <r>
    <x v="5"/>
    <x v="2"/>
    <s v="0451"/>
    <s v="000"/>
    <s v="0000"/>
    <s v="000"/>
    <s v="00"/>
    <n v="426"/>
    <n v="378"/>
    <n v="48"/>
    <n v="0"/>
  </r>
  <r>
    <x v="5"/>
    <x v="6"/>
    <s v="0451"/>
    <s v="000"/>
    <s v="0000"/>
    <s v="000"/>
    <s v="00"/>
    <n v="172932"/>
    <n v="139177.98000000001"/>
    <n v="0"/>
    <n v="33754.019999999997"/>
  </r>
  <r>
    <x v="5"/>
    <x v="6"/>
    <s v="0451"/>
    <s v="000"/>
    <s v="0000"/>
    <s v="000"/>
    <s v="00"/>
    <n v="100"/>
    <n v="28.2"/>
    <n v="0"/>
    <n v="71.8"/>
  </r>
  <r>
    <x v="5"/>
    <x v="6"/>
    <s v="0451"/>
    <s v="000"/>
    <s v="0000"/>
    <s v="000"/>
    <s v="00"/>
    <n v="2055.29"/>
    <n v="1955.29"/>
    <n v="0"/>
    <n v="100"/>
  </r>
  <r>
    <x v="5"/>
    <x v="3"/>
    <s v="0451"/>
    <s v="000"/>
    <s v="0000"/>
    <s v="000"/>
    <s v="00"/>
    <n v="25849.71"/>
    <n v="22544.12"/>
    <n v="0"/>
    <n v="3305.59"/>
  </r>
  <r>
    <x v="5"/>
    <x v="4"/>
    <s v="0451"/>
    <s v="000"/>
    <s v="0000"/>
    <s v="000"/>
    <s v="00"/>
    <n v="1669.44"/>
    <n v="1128.29"/>
    <n v="0"/>
    <n v="541.15"/>
  </r>
  <r>
    <x v="6"/>
    <x v="0"/>
    <s v="0451"/>
    <s v="000"/>
    <s v="0000"/>
    <s v="000"/>
    <s v="00"/>
    <n v="57205"/>
    <n v="52008.92"/>
    <n v="4728.08"/>
    <n v="468"/>
  </r>
  <r>
    <x v="6"/>
    <x v="1"/>
    <s v="0451"/>
    <s v="000"/>
    <s v="0000"/>
    <s v="000"/>
    <s v="00"/>
    <n v="20635"/>
    <n v="19109.22"/>
    <n v="982.28"/>
    <n v="543.5"/>
  </r>
  <r>
    <x v="6"/>
    <x v="2"/>
    <s v="0451"/>
    <s v="000"/>
    <s v="0000"/>
    <s v="000"/>
    <s v="00"/>
    <n v="1675.04"/>
    <n v="1675.04"/>
    <n v="0"/>
    <n v="0"/>
  </r>
  <r>
    <x v="6"/>
    <x v="3"/>
    <s v="0451"/>
    <s v="000"/>
    <s v="0000"/>
    <s v="000"/>
    <s v="00"/>
    <n v="9000.9599999999991"/>
    <n v="983.24"/>
    <n v="0"/>
    <n v="8017.72"/>
  </r>
  <r>
    <x v="0"/>
    <x v="0"/>
    <s v="0451"/>
    <s v="102"/>
    <s v="0000"/>
    <s v="000"/>
    <s v="00"/>
    <n v="8875.92"/>
    <n v="13057.5"/>
    <n v="598.5"/>
    <n v="-4780.08"/>
  </r>
  <r>
    <x v="0"/>
    <x v="1"/>
    <s v="0451"/>
    <s v="102"/>
    <s v="0000"/>
    <s v="000"/>
    <s v="00"/>
    <n v="385.48"/>
    <n v="2809.81"/>
    <n v="123.17"/>
    <n v="-2547.5"/>
  </r>
  <r>
    <x v="0"/>
    <x v="2"/>
    <s v="0451"/>
    <s v="199"/>
    <s v="0000"/>
    <s v="000"/>
    <s v="00"/>
    <n v="1037.8"/>
    <n v="1037.8"/>
    <n v="0"/>
    <n v="0"/>
  </r>
  <r>
    <x v="0"/>
    <x v="3"/>
    <s v="0451"/>
    <s v="199"/>
    <s v="0000"/>
    <s v="000"/>
    <s v="00"/>
    <n v="28938.02"/>
    <n v="10857.93"/>
    <n v="0"/>
    <n v="18080.09"/>
  </r>
  <r>
    <x v="0"/>
    <x v="5"/>
    <s v="0451"/>
    <s v="199"/>
    <s v="0000"/>
    <s v="000"/>
    <s v="00"/>
    <n v="499.95"/>
    <n v="499.94"/>
    <n v="0"/>
    <n v="0.01"/>
  </r>
  <r>
    <x v="1"/>
    <x v="5"/>
    <s v="0451"/>
    <s v="199"/>
    <s v="0000"/>
    <s v="000"/>
    <s v="00"/>
    <n v="342.82"/>
    <n v="342.82"/>
    <n v="0"/>
    <n v="0"/>
  </r>
  <r>
    <x v="2"/>
    <x v="5"/>
    <s v="0451"/>
    <s v="199"/>
    <s v="0000"/>
    <s v="000"/>
    <s v="00"/>
    <n v="59.06"/>
    <n v="59.06"/>
    <n v="0"/>
    <n v="0"/>
  </r>
  <r>
    <x v="3"/>
    <x v="4"/>
    <s v="0451"/>
    <s v="199"/>
    <s v="0000"/>
    <s v="000"/>
    <s v="00"/>
    <n v="2832.56"/>
    <n v="2832.56"/>
    <n v="0"/>
    <n v="0"/>
  </r>
  <r>
    <x v="3"/>
    <x v="5"/>
    <s v="0451"/>
    <s v="199"/>
    <s v="0000"/>
    <s v="000"/>
    <s v="00"/>
    <n v="915.68"/>
    <n v="915.68"/>
    <n v="0"/>
    <n v="0"/>
  </r>
  <r>
    <x v="4"/>
    <x v="2"/>
    <s v="0451"/>
    <s v="199"/>
    <s v="0000"/>
    <s v="000"/>
    <s v="00"/>
    <n v="22.4"/>
    <n v="22.4"/>
    <n v="0"/>
    <n v="0"/>
  </r>
  <r>
    <x v="4"/>
    <x v="3"/>
    <s v="0451"/>
    <s v="199"/>
    <s v="0000"/>
    <s v="000"/>
    <s v="00"/>
    <n v="2848.65"/>
    <n v="1148.71"/>
    <n v="0"/>
    <n v="1699.94"/>
  </r>
  <r>
    <x v="4"/>
    <x v="4"/>
    <s v="0451"/>
    <s v="199"/>
    <s v="0000"/>
    <s v="000"/>
    <s v="00"/>
    <n v="2700"/>
    <n v="2700"/>
    <n v="0"/>
    <n v="0"/>
  </r>
  <r>
    <x v="13"/>
    <x v="4"/>
    <s v="0451"/>
    <s v="199"/>
    <s v="0000"/>
    <s v="000"/>
    <s v="00"/>
    <n v="5346.96"/>
    <n v="0"/>
    <n v="0"/>
    <n v="5346.96"/>
  </r>
  <r>
    <x v="5"/>
    <x v="2"/>
    <s v="0451"/>
    <s v="199"/>
    <s v="0000"/>
    <s v="000"/>
    <s v="00"/>
    <n v="698.26"/>
    <n v="0"/>
    <n v="0"/>
    <n v="698.26"/>
  </r>
  <r>
    <x v="5"/>
    <x v="5"/>
    <s v="0451"/>
    <s v="199"/>
    <s v="0000"/>
    <s v="000"/>
    <s v="00"/>
    <n v="678.54"/>
    <n v="678.48"/>
    <n v="0"/>
    <n v="0.06"/>
  </r>
  <r>
    <x v="0"/>
    <x v="0"/>
    <s v="0451"/>
    <s v="501"/>
    <s v="0000"/>
    <s v="000"/>
    <s v="00"/>
    <n v="1000"/>
    <n v="12130"/>
    <n v="0"/>
    <n v="-11130"/>
  </r>
  <r>
    <x v="0"/>
    <x v="1"/>
    <s v="0451"/>
    <s v="501"/>
    <s v="0000"/>
    <s v="000"/>
    <s v="00"/>
    <n v="230.89"/>
    <n v="2683.01"/>
    <n v="0"/>
    <n v="-2452.12"/>
  </r>
  <r>
    <x v="7"/>
    <x v="0"/>
    <s v="0451"/>
    <s v="507"/>
    <s v="0000"/>
    <s v="000"/>
    <s v="00"/>
    <n v="44738"/>
    <n v="40997.19"/>
    <n v="3663.66"/>
    <n v="77.150000000000006"/>
  </r>
  <r>
    <x v="7"/>
    <x v="1"/>
    <s v="0451"/>
    <s v="507"/>
    <s v="0000"/>
    <s v="000"/>
    <s v="00"/>
    <n v="24836.32"/>
    <n v="24109.759999999998"/>
    <n v="761.42"/>
    <n v="-34.86"/>
  </r>
  <r>
    <x v="2"/>
    <x v="0"/>
    <s v="0451"/>
    <s v="523"/>
    <s v="0000"/>
    <s v="000"/>
    <s v="00"/>
    <n v="42275"/>
    <n v="35645.839999999997"/>
    <n v="6629.16"/>
    <n v="0"/>
  </r>
  <r>
    <x v="2"/>
    <x v="1"/>
    <s v="0451"/>
    <s v="523"/>
    <s v="0000"/>
    <s v="000"/>
    <s v="00"/>
    <n v="16651.439999999999"/>
    <n v="15312.1"/>
    <n v="1375.96"/>
    <n v="-36.619999999999997"/>
  </r>
  <r>
    <x v="0"/>
    <x v="0"/>
    <s v="0451"/>
    <s v="601"/>
    <s v="0000"/>
    <s v="000"/>
    <s v="00"/>
    <n v="48126"/>
    <n v="30196.92"/>
    <n v="1134"/>
    <n v="16795.080000000002"/>
  </r>
  <r>
    <x v="0"/>
    <x v="0"/>
    <s v="0451"/>
    <s v="601"/>
    <s v="0000"/>
    <s v="000"/>
    <s v="00"/>
    <n v="12420.43"/>
    <n v="11453.67"/>
    <n v="422.88"/>
    <n v="543.88"/>
  </r>
  <r>
    <x v="0"/>
    <x v="1"/>
    <s v="0451"/>
    <s v="601"/>
    <s v="0000"/>
    <s v="000"/>
    <s v="00"/>
    <n v="29506.54"/>
    <n v="27714.09"/>
    <n v="323.95999999999998"/>
    <n v="1468.49"/>
  </r>
  <r>
    <x v="0"/>
    <x v="3"/>
    <s v="0451"/>
    <s v="601"/>
    <s v="0000"/>
    <s v="000"/>
    <s v="00"/>
    <n v="1000"/>
    <n v="988.77"/>
    <n v="0"/>
    <n v="11.23"/>
  </r>
  <r>
    <x v="0"/>
    <x v="5"/>
    <s v="0451"/>
    <s v="601"/>
    <s v="0000"/>
    <s v="000"/>
    <s v="00"/>
    <n v="179"/>
    <n v="179"/>
    <n v="0"/>
    <n v="0"/>
  </r>
  <r>
    <x v="0"/>
    <x v="5"/>
    <s v="0451"/>
    <s v="601"/>
    <s v="0000"/>
    <s v="000"/>
    <s v="00"/>
    <n v="8194.73"/>
    <n v="8194.73"/>
    <n v="0"/>
    <n v="0"/>
  </r>
  <r>
    <x v="1"/>
    <x v="0"/>
    <s v="0451"/>
    <s v="601"/>
    <s v="0000"/>
    <s v="000"/>
    <s v="00"/>
    <n v="16274.45"/>
    <n v="13121.43"/>
    <n v="2466.3200000000002"/>
    <n v="686.7"/>
  </r>
  <r>
    <x v="1"/>
    <x v="1"/>
    <s v="0451"/>
    <s v="601"/>
    <s v="0000"/>
    <s v="000"/>
    <s v="00"/>
    <n v="7832.3"/>
    <n v="6835.33"/>
    <n v="511.96"/>
    <n v="485.01"/>
  </r>
  <r>
    <x v="4"/>
    <x v="3"/>
    <s v="0451"/>
    <s v="601"/>
    <s v="0000"/>
    <s v="000"/>
    <s v="00"/>
    <n v="400"/>
    <n v="400"/>
    <n v="0"/>
    <n v="0"/>
  </r>
  <r>
    <x v="5"/>
    <x v="5"/>
    <s v="0451"/>
    <s v="601"/>
    <s v="0000"/>
    <s v="000"/>
    <s v="00"/>
    <n v="10191"/>
    <n v="10191"/>
    <n v="0"/>
    <n v="0"/>
  </r>
  <r>
    <x v="8"/>
    <x v="0"/>
    <s v="0451"/>
    <s v="601"/>
    <s v="0000"/>
    <s v="000"/>
    <s v="00"/>
    <n v="45646.89"/>
    <n v="36517.49"/>
    <n v="7303.52"/>
    <n v="1825.88"/>
  </r>
  <r>
    <x v="8"/>
    <x v="0"/>
    <s v="0451"/>
    <s v="601"/>
    <s v="0000"/>
    <s v="000"/>
    <s v="00"/>
    <n v="54273.66"/>
    <n v="52484.11"/>
    <n v="1689.32"/>
    <n v="100.23"/>
  </r>
  <r>
    <x v="8"/>
    <x v="1"/>
    <s v="0451"/>
    <s v="601"/>
    <s v="0000"/>
    <s v="000"/>
    <s v="00"/>
    <n v="53451.78"/>
    <n v="44357.83"/>
    <n v="1866.7"/>
    <n v="7227.25"/>
  </r>
  <r>
    <x v="8"/>
    <x v="2"/>
    <s v="0451"/>
    <s v="601"/>
    <s v="0000"/>
    <s v="000"/>
    <s v="00"/>
    <n v="1352"/>
    <n v="1352"/>
    <n v="0"/>
    <n v="0"/>
  </r>
  <r>
    <x v="8"/>
    <x v="3"/>
    <s v="0451"/>
    <s v="601"/>
    <s v="0000"/>
    <s v="000"/>
    <s v="00"/>
    <n v="15080.98"/>
    <n v="8057.9"/>
    <n v="3709.26"/>
    <n v="3313.82"/>
  </r>
  <r>
    <x v="8"/>
    <x v="5"/>
    <s v="0451"/>
    <s v="601"/>
    <s v="0000"/>
    <s v="000"/>
    <s v="00"/>
    <n v="1399.89"/>
    <n v="1399.89"/>
    <n v="0"/>
    <n v="0"/>
  </r>
  <r>
    <x v="0"/>
    <x v="0"/>
    <s v="0451"/>
    <s v="602"/>
    <s v="0000"/>
    <s v="000"/>
    <s v="00"/>
    <n v="21823.1"/>
    <n v="15911.95"/>
    <n v="567"/>
    <n v="5344.15"/>
  </r>
  <r>
    <x v="0"/>
    <x v="1"/>
    <s v="0451"/>
    <s v="602"/>
    <s v="0000"/>
    <s v="000"/>
    <s v="00"/>
    <n v="6320"/>
    <n v="2525.86"/>
    <n v="76.08"/>
    <n v="3718.06"/>
  </r>
  <r>
    <x v="0"/>
    <x v="3"/>
    <s v="0451"/>
    <s v="602"/>
    <s v="0000"/>
    <s v="000"/>
    <s v="00"/>
    <n v="2373.86"/>
    <n v="0"/>
    <n v="0"/>
    <n v="2373.86"/>
  </r>
  <r>
    <x v="0"/>
    <x v="5"/>
    <s v="0451"/>
    <s v="602"/>
    <s v="0000"/>
    <s v="000"/>
    <s v="00"/>
    <n v="5054.8900000000003"/>
    <n v="5054.8900000000003"/>
    <n v="0"/>
    <n v="0"/>
  </r>
  <r>
    <x v="1"/>
    <x v="5"/>
    <s v="0451"/>
    <s v="602"/>
    <s v="0000"/>
    <s v="000"/>
    <s v="00"/>
    <n v="2277.4899999999998"/>
    <n v="2277.4899999999998"/>
    <n v="0"/>
    <n v="0"/>
  </r>
  <r>
    <x v="16"/>
    <x v="3"/>
    <s v="0451"/>
    <s v="602"/>
    <s v="0000"/>
    <s v="000"/>
    <s v="00"/>
    <n v="47133.47"/>
    <n v="0"/>
    <n v="0"/>
    <n v="47133.47"/>
  </r>
  <r>
    <x v="2"/>
    <x v="0"/>
    <s v="0451"/>
    <s v="602"/>
    <s v="0000"/>
    <s v="000"/>
    <s v="00"/>
    <n v="32824.300000000003"/>
    <n v="18598.82"/>
    <n v="0"/>
    <n v="14225.48"/>
  </r>
  <r>
    <x v="2"/>
    <x v="1"/>
    <s v="0451"/>
    <s v="602"/>
    <s v="0000"/>
    <s v="000"/>
    <s v="00"/>
    <n v="11345.76"/>
    <n v="7041.37"/>
    <n v="0"/>
    <n v="4304.3900000000003"/>
  </r>
  <r>
    <x v="4"/>
    <x v="3"/>
    <s v="0451"/>
    <s v="602"/>
    <s v="0000"/>
    <s v="000"/>
    <s v="00"/>
    <n v="1939.84"/>
    <n v="0"/>
    <n v="0"/>
    <n v="1939.84"/>
  </r>
  <r>
    <x v="13"/>
    <x v="4"/>
    <s v="0451"/>
    <s v="602"/>
    <s v="0000"/>
    <s v="000"/>
    <s v="00"/>
    <n v="33616.15"/>
    <n v="0"/>
    <n v="0"/>
    <n v="33616.15"/>
  </r>
  <r>
    <x v="5"/>
    <x v="0"/>
    <s v="0451"/>
    <s v="602"/>
    <s v="0000"/>
    <s v="000"/>
    <s v="00"/>
    <n v="16320.11"/>
    <n v="14200.11"/>
    <n v="2030"/>
    <n v="90"/>
  </r>
  <r>
    <x v="5"/>
    <x v="1"/>
    <s v="0451"/>
    <s v="602"/>
    <s v="0000"/>
    <s v="000"/>
    <s v="00"/>
    <n v="4078.76"/>
    <n v="3608.82"/>
    <n v="468.74"/>
    <n v="1.2"/>
  </r>
  <r>
    <x v="5"/>
    <x v="5"/>
    <s v="0451"/>
    <s v="602"/>
    <s v="0000"/>
    <s v="000"/>
    <s v="00"/>
    <n v="26400"/>
    <n v="21178.639999999999"/>
    <n v="0"/>
    <n v="5221.3599999999997"/>
  </r>
  <r>
    <x v="8"/>
    <x v="0"/>
    <s v="0451"/>
    <s v="602"/>
    <s v="0000"/>
    <s v="000"/>
    <s v="00"/>
    <n v="172910.82"/>
    <n v="38000.85"/>
    <n v="7600.16"/>
    <n v="127309.81"/>
  </r>
  <r>
    <x v="8"/>
    <x v="0"/>
    <s v="0451"/>
    <s v="602"/>
    <s v="0000"/>
    <s v="000"/>
    <s v="00"/>
    <n v="273687.40999999997"/>
    <n v="91981.86"/>
    <n v="3474.44"/>
    <n v="178231.11"/>
  </r>
  <r>
    <x v="8"/>
    <x v="1"/>
    <s v="0451"/>
    <s v="602"/>
    <s v="0000"/>
    <s v="000"/>
    <s v="00"/>
    <n v="192683.87"/>
    <n v="79349.75"/>
    <n v="2301.2399999999998"/>
    <n v="111032.88"/>
  </r>
  <r>
    <x v="8"/>
    <x v="2"/>
    <s v="0451"/>
    <s v="602"/>
    <s v="0000"/>
    <s v="000"/>
    <s v="00"/>
    <n v="1354.49"/>
    <n v="0"/>
    <n v="0"/>
    <n v="1354.49"/>
  </r>
  <r>
    <x v="8"/>
    <x v="2"/>
    <s v="0451"/>
    <s v="602"/>
    <s v="0000"/>
    <s v="000"/>
    <s v="00"/>
    <n v="24015.48"/>
    <n v="20012.900000000001"/>
    <n v="4002.58"/>
    <n v="0"/>
  </r>
  <r>
    <x v="8"/>
    <x v="2"/>
    <s v="0451"/>
    <s v="602"/>
    <s v="0000"/>
    <s v="000"/>
    <s v="00"/>
    <n v="96.96"/>
    <n v="96.96"/>
    <n v="0"/>
    <n v="0"/>
  </r>
  <r>
    <x v="8"/>
    <x v="3"/>
    <s v="0451"/>
    <s v="602"/>
    <s v="0000"/>
    <s v="000"/>
    <s v="00"/>
    <n v="110393.96"/>
    <n v="2573.9899999999998"/>
    <n v="213.84"/>
    <n v="107606.13"/>
  </r>
  <r>
    <x v="8"/>
    <x v="4"/>
    <s v="0451"/>
    <s v="602"/>
    <s v="0000"/>
    <s v="000"/>
    <s v="00"/>
    <n v="519"/>
    <n v="519"/>
    <n v="0"/>
    <n v="0"/>
  </r>
  <r>
    <x v="8"/>
    <x v="5"/>
    <s v="0451"/>
    <s v="602"/>
    <s v="0000"/>
    <s v="000"/>
    <s v="00"/>
    <n v="3982.21"/>
    <n v="3982.21"/>
    <n v="0"/>
    <n v="0"/>
  </r>
  <r>
    <x v="16"/>
    <x v="0"/>
    <s v="0451"/>
    <s v="605"/>
    <s v="0000"/>
    <s v="000"/>
    <s v="00"/>
    <n v="172.73"/>
    <n v="0"/>
    <n v="0"/>
    <n v="172.73"/>
  </r>
  <r>
    <x v="16"/>
    <x v="1"/>
    <s v="0451"/>
    <s v="605"/>
    <s v="0000"/>
    <s v="000"/>
    <s v="00"/>
    <n v="103.91"/>
    <n v="0"/>
    <n v="0"/>
    <n v="103.91"/>
  </r>
  <r>
    <x v="16"/>
    <x v="3"/>
    <s v="0451"/>
    <s v="605"/>
    <s v="0000"/>
    <s v="000"/>
    <s v="00"/>
    <n v="3028.26"/>
    <n v="0"/>
    <n v="0"/>
    <n v="3028.26"/>
  </r>
  <r>
    <x v="9"/>
    <x v="0"/>
    <s v="0451"/>
    <s v="804"/>
    <s v="0000"/>
    <s v="000"/>
    <s v="00"/>
    <n v="56445.01"/>
    <n v="47492.49"/>
    <n v="8952.52"/>
    <n v="0"/>
  </r>
  <r>
    <x v="9"/>
    <x v="1"/>
    <s v="0451"/>
    <s v="804"/>
    <s v="0000"/>
    <s v="000"/>
    <s v="00"/>
    <n v="26204.23"/>
    <n v="24335.919999999998"/>
    <n v="1858.16"/>
    <n v="10.15"/>
  </r>
  <r>
    <x v="10"/>
    <x v="0"/>
    <s v="0451"/>
    <s v="807"/>
    <s v="0000"/>
    <s v="000"/>
    <s v="00"/>
    <n v="131658.88"/>
    <n v="126950.54"/>
    <n v="4671.45"/>
    <n v="36.89"/>
  </r>
  <r>
    <x v="10"/>
    <x v="1"/>
    <s v="0451"/>
    <s v="807"/>
    <s v="0000"/>
    <s v="000"/>
    <s v="00"/>
    <n v="63259.46"/>
    <n v="62460.25"/>
    <n v="972.36"/>
    <n v="-173.15"/>
  </r>
  <r>
    <x v="10"/>
    <x v="3"/>
    <s v="0451"/>
    <s v="807"/>
    <s v="0000"/>
    <s v="000"/>
    <s v="00"/>
    <n v="187553.39"/>
    <n v="0"/>
    <n v="0"/>
    <n v="187553.39"/>
  </r>
  <r>
    <x v="10"/>
    <x v="5"/>
    <s v="0451"/>
    <s v="807"/>
    <s v="0000"/>
    <s v="000"/>
    <s v="00"/>
    <n v="2740.78"/>
    <n v="2740.78"/>
    <n v="0"/>
    <n v="0"/>
  </r>
  <r>
    <x v="0"/>
    <x v="0"/>
    <s v="0461"/>
    <s v="000"/>
    <s v="0000"/>
    <s v="000"/>
    <s v="00"/>
    <n v="1715362"/>
    <n v="1474670.11"/>
    <n v="266354.52"/>
    <n v="-25662.63"/>
  </r>
  <r>
    <x v="0"/>
    <x v="0"/>
    <s v="0461"/>
    <s v="000"/>
    <s v="0000"/>
    <s v="000"/>
    <s v="00"/>
    <n v="25103"/>
    <n v="22746.959999999999"/>
    <n v="879.9"/>
    <n v="1476.14"/>
  </r>
  <r>
    <x v="0"/>
    <x v="1"/>
    <s v="0461"/>
    <s v="000"/>
    <s v="0000"/>
    <s v="000"/>
    <s v="00"/>
    <n v="703244"/>
    <n v="664235.4"/>
    <n v="57430.19"/>
    <n v="-18421.59"/>
  </r>
  <r>
    <x v="0"/>
    <x v="2"/>
    <s v="0461"/>
    <s v="000"/>
    <s v="0000"/>
    <s v="000"/>
    <s v="00"/>
    <n v="5050.9799999999996"/>
    <n v="3228.45"/>
    <n v="1822.53"/>
    <n v="0"/>
  </r>
  <r>
    <x v="0"/>
    <x v="2"/>
    <s v="0461"/>
    <s v="000"/>
    <s v="0000"/>
    <s v="000"/>
    <s v="00"/>
    <n v="8878.84"/>
    <n v="6411.71"/>
    <n v="2467.13"/>
    <n v="0"/>
  </r>
  <r>
    <x v="0"/>
    <x v="3"/>
    <s v="0461"/>
    <s v="000"/>
    <s v="0000"/>
    <s v="000"/>
    <s v="00"/>
    <n v="13599.78"/>
    <n v="13599.78"/>
    <n v="0"/>
    <n v="0"/>
  </r>
  <r>
    <x v="0"/>
    <x v="3"/>
    <s v="0461"/>
    <s v="000"/>
    <s v="0000"/>
    <s v="000"/>
    <s v="00"/>
    <n v="46888.72"/>
    <n v="46444.6"/>
    <n v="444.12"/>
    <n v="0"/>
  </r>
  <r>
    <x v="0"/>
    <x v="4"/>
    <s v="0461"/>
    <s v="000"/>
    <s v="0000"/>
    <s v="000"/>
    <s v="00"/>
    <n v="71.38"/>
    <n v="71.38"/>
    <n v="0"/>
    <n v="0"/>
  </r>
  <r>
    <x v="0"/>
    <x v="5"/>
    <s v="0461"/>
    <s v="000"/>
    <s v="0000"/>
    <s v="000"/>
    <s v="00"/>
    <n v="199"/>
    <n v="199"/>
    <n v="0"/>
    <n v="0"/>
  </r>
  <r>
    <x v="0"/>
    <x v="5"/>
    <s v="0461"/>
    <s v="000"/>
    <s v="0000"/>
    <s v="000"/>
    <s v="00"/>
    <n v="63338"/>
    <n v="30609.360000000001"/>
    <n v="0"/>
    <n v="32728.639999999999"/>
  </r>
  <r>
    <x v="1"/>
    <x v="0"/>
    <s v="0461"/>
    <s v="000"/>
    <s v="0000"/>
    <s v="000"/>
    <s v="00"/>
    <n v="708225.98"/>
    <n v="604061.9"/>
    <n v="106184"/>
    <n v="-2019.92"/>
  </r>
  <r>
    <x v="1"/>
    <x v="0"/>
    <s v="0461"/>
    <s v="000"/>
    <s v="0000"/>
    <s v="000"/>
    <s v="00"/>
    <n v="297760.46999999997"/>
    <n v="287643.69"/>
    <n v="10770.75"/>
    <n v="-653.97"/>
  </r>
  <r>
    <x v="1"/>
    <x v="1"/>
    <s v="0461"/>
    <s v="000"/>
    <s v="0000"/>
    <s v="000"/>
    <s v="00"/>
    <n v="447622.7"/>
    <n v="428758.52"/>
    <n v="26341.84"/>
    <n v="-7477.66"/>
  </r>
  <r>
    <x v="1"/>
    <x v="5"/>
    <s v="0461"/>
    <s v="000"/>
    <s v="0000"/>
    <s v="000"/>
    <s v="00"/>
    <n v="56986.36"/>
    <n v="113963.29"/>
    <n v="0"/>
    <n v="-56976.93"/>
  </r>
  <r>
    <x v="2"/>
    <x v="0"/>
    <s v="0461"/>
    <s v="000"/>
    <s v="0000"/>
    <s v="000"/>
    <s v="00"/>
    <n v="56656"/>
    <n v="57383"/>
    <n v="0"/>
    <n v="-727"/>
  </r>
  <r>
    <x v="2"/>
    <x v="0"/>
    <s v="0461"/>
    <s v="000"/>
    <s v="0000"/>
    <s v="000"/>
    <s v="00"/>
    <n v="23709"/>
    <n v="35783.86"/>
    <n v="0"/>
    <n v="-12074.86"/>
  </r>
  <r>
    <x v="2"/>
    <x v="1"/>
    <s v="0461"/>
    <s v="000"/>
    <s v="0000"/>
    <s v="000"/>
    <s v="00"/>
    <n v="30320"/>
    <n v="36960.89"/>
    <n v="0"/>
    <n v="-6640.89"/>
  </r>
  <r>
    <x v="2"/>
    <x v="3"/>
    <s v="0461"/>
    <s v="000"/>
    <s v="0000"/>
    <s v="000"/>
    <s v="00"/>
    <n v="1025"/>
    <n v="1013.87"/>
    <n v="0"/>
    <n v="11.13"/>
  </r>
  <r>
    <x v="3"/>
    <x v="0"/>
    <s v="0461"/>
    <s v="000"/>
    <s v="0000"/>
    <s v="000"/>
    <s v="00"/>
    <n v="59227.99"/>
    <n v="50219.83"/>
    <n v="9858.16"/>
    <n v="-850"/>
  </r>
  <r>
    <x v="3"/>
    <x v="1"/>
    <s v="0461"/>
    <s v="000"/>
    <s v="0000"/>
    <s v="000"/>
    <s v="00"/>
    <n v="21167"/>
    <n v="18685.8"/>
    <n v="2046.16"/>
    <n v="435.04"/>
  </r>
  <r>
    <x v="3"/>
    <x v="2"/>
    <s v="0461"/>
    <s v="000"/>
    <s v="0000"/>
    <s v="000"/>
    <s v="00"/>
    <n v="212.54"/>
    <n v="212.54"/>
    <n v="0"/>
    <n v="0"/>
  </r>
  <r>
    <x v="3"/>
    <x v="3"/>
    <s v="0461"/>
    <s v="000"/>
    <s v="0000"/>
    <s v="000"/>
    <s v="00"/>
    <n v="1696.42"/>
    <n v="1696.42"/>
    <n v="0"/>
    <n v="0"/>
  </r>
  <r>
    <x v="3"/>
    <x v="4"/>
    <s v="0461"/>
    <s v="000"/>
    <s v="0000"/>
    <s v="000"/>
    <s v="00"/>
    <n v="1986.04"/>
    <n v="1825.81"/>
    <n v="0"/>
    <n v="160.22999999999999"/>
  </r>
  <r>
    <x v="3"/>
    <x v="5"/>
    <s v="0461"/>
    <s v="000"/>
    <s v="0000"/>
    <s v="000"/>
    <s v="00"/>
    <n v="999.88"/>
    <n v="1142.72"/>
    <n v="0"/>
    <n v="-142.84"/>
  </r>
  <r>
    <x v="4"/>
    <x v="0"/>
    <s v="0461"/>
    <s v="000"/>
    <s v="0000"/>
    <s v="000"/>
    <s v="00"/>
    <n v="253387.08"/>
    <n v="232271.48"/>
    <n v="21115.599999999999"/>
    <n v="0"/>
  </r>
  <r>
    <x v="4"/>
    <x v="0"/>
    <s v="0461"/>
    <s v="000"/>
    <s v="0000"/>
    <s v="000"/>
    <s v="00"/>
    <n v="23931"/>
    <n v="22714"/>
    <n v="852.07"/>
    <n v="364.93"/>
  </r>
  <r>
    <x v="4"/>
    <x v="1"/>
    <s v="0461"/>
    <s v="000"/>
    <s v="0000"/>
    <s v="000"/>
    <s v="00"/>
    <n v="109100.29"/>
    <n v="105935.33"/>
    <n v="4559.37"/>
    <n v="-1394.41"/>
  </r>
  <r>
    <x v="4"/>
    <x v="2"/>
    <s v="0461"/>
    <s v="000"/>
    <s v="0000"/>
    <s v="000"/>
    <s v="00"/>
    <n v="1091"/>
    <n v="19.170000000000002"/>
    <n v="0"/>
    <n v="1071.83"/>
  </r>
  <r>
    <x v="4"/>
    <x v="2"/>
    <s v="0461"/>
    <s v="000"/>
    <s v="0000"/>
    <s v="000"/>
    <s v="00"/>
    <n v="786.96"/>
    <n v="0"/>
    <n v="0"/>
    <n v="786.96"/>
  </r>
  <r>
    <x v="4"/>
    <x v="2"/>
    <s v="0461"/>
    <s v="000"/>
    <s v="0000"/>
    <s v="000"/>
    <s v="00"/>
    <n v="1730"/>
    <n v="159.52000000000001"/>
    <n v="0"/>
    <n v="1570.48"/>
  </r>
  <r>
    <x v="4"/>
    <x v="2"/>
    <s v="0461"/>
    <s v="000"/>
    <s v="0000"/>
    <s v="000"/>
    <s v="00"/>
    <n v="73.11"/>
    <n v="73.11"/>
    <n v="0"/>
    <n v="0"/>
  </r>
  <r>
    <x v="4"/>
    <x v="3"/>
    <s v="0461"/>
    <s v="000"/>
    <s v="0000"/>
    <s v="000"/>
    <s v="00"/>
    <n v="4738.88"/>
    <n v="5226.7700000000004"/>
    <n v="0"/>
    <n v="-487.89"/>
  </r>
  <r>
    <x v="4"/>
    <x v="5"/>
    <s v="0461"/>
    <s v="000"/>
    <s v="0000"/>
    <s v="000"/>
    <s v="00"/>
    <n v="1400"/>
    <n v="1400"/>
    <n v="0"/>
    <n v="0"/>
  </r>
  <r>
    <x v="5"/>
    <x v="0"/>
    <s v="0461"/>
    <s v="000"/>
    <s v="0000"/>
    <s v="000"/>
    <s v="00"/>
    <n v="231926.31"/>
    <n v="205746.31"/>
    <n v="26680"/>
    <n v="-500"/>
  </r>
  <r>
    <x v="5"/>
    <x v="1"/>
    <s v="0461"/>
    <s v="000"/>
    <s v="0000"/>
    <s v="000"/>
    <s v="00"/>
    <n v="107747.95"/>
    <n v="101295.56"/>
    <n v="7877.54"/>
    <n v="-1425.15"/>
  </r>
  <r>
    <x v="5"/>
    <x v="2"/>
    <s v="0461"/>
    <s v="000"/>
    <s v="0000"/>
    <s v="000"/>
    <s v="00"/>
    <n v="5399.64"/>
    <n v="3262.98"/>
    <n v="2136.66"/>
    <n v="0"/>
  </r>
  <r>
    <x v="5"/>
    <x v="2"/>
    <s v="0461"/>
    <s v="000"/>
    <s v="0000"/>
    <s v="000"/>
    <s v="00"/>
    <n v="10450.219999999999"/>
    <n v="8761.5499999999993"/>
    <n v="1688.67"/>
    <n v="0"/>
  </r>
  <r>
    <x v="5"/>
    <x v="2"/>
    <s v="0461"/>
    <s v="000"/>
    <s v="0000"/>
    <s v="000"/>
    <s v="00"/>
    <n v="2896.9"/>
    <n v="2848.9"/>
    <n v="48"/>
    <n v="0"/>
  </r>
  <r>
    <x v="5"/>
    <x v="6"/>
    <s v="0461"/>
    <s v="000"/>
    <s v="0000"/>
    <s v="000"/>
    <s v="00"/>
    <n v="170808"/>
    <n v="136826.96"/>
    <n v="0"/>
    <n v="33981.040000000001"/>
  </r>
  <r>
    <x v="5"/>
    <x v="6"/>
    <s v="0461"/>
    <s v="000"/>
    <s v="0000"/>
    <s v="000"/>
    <s v="00"/>
    <n v="168.59"/>
    <n v="168.59"/>
    <n v="0"/>
    <n v="0"/>
  </r>
  <r>
    <x v="5"/>
    <x v="3"/>
    <s v="0461"/>
    <s v="000"/>
    <s v="0000"/>
    <s v="000"/>
    <s v="00"/>
    <n v="27818.76"/>
    <n v="26126.04"/>
    <n v="0"/>
    <n v="1692.72"/>
  </r>
  <r>
    <x v="6"/>
    <x v="0"/>
    <s v="0461"/>
    <s v="000"/>
    <s v="0000"/>
    <s v="000"/>
    <s v="00"/>
    <n v="61205"/>
    <n v="56100.959999999999"/>
    <n v="5100.08"/>
    <n v="3.96"/>
  </r>
  <r>
    <x v="6"/>
    <x v="1"/>
    <s v="0461"/>
    <s v="000"/>
    <s v="0000"/>
    <s v="000"/>
    <s v="00"/>
    <n v="20635"/>
    <n v="19757.509999999998"/>
    <n v="1055"/>
    <n v="-177.51"/>
  </r>
  <r>
    <x v="6"/>
    <x v="2"/>
    <s v="0461"/>
    <s v="000"/>
    <s v="0000"/>
    <s v="000"/>
    <s v="00"/>
    <n v="5201"/>
    <n v="4198.5"/>
    <n v="0"/>
    <n v="1002.5"/>
  </r>
  <r>
    <x v="6"/>
    <x v="3"/>
    <s v="0461"/>
    <s v="000"/>
    <s v="0000"/>
    <s v="000"/>
    <s v="00"/>
    <n v="4168"/>
    <n v="2581.6799999999998"/>
    <n v="0"/>
    <n v="1586.32"/>
  </r>
  <r>
    <x v="0"/>
    <x v="0"/>
    <s v="0461"/>
    <s v="102"/>
    <s v="0000"/>
    <s v="000"/>
    <s v="00"/>
    <n v="0.52"/>
    <n v="0"/>
    <n v="0"/>
    <n v="0.52"/>
  </r>
  <r>
    <x v="0"/>
    <x v="1"/>
    <s v="0461"/>
    <s v="102"/>
    <s v="0000"/>
    <s v="000"/>
    <s v="00"/>
    <n v="9.58"/>
    <n v="0"/>
    <n v="0"/>
    <n v="9.58"/>
  </r>
  <r>
    <x v="0"/>
    <x v="2"/>
    <s v="0461"/>
    <s v="102"/>
    <s v="0000"/>
    <s v="000"/>
    <s v="00"/>
    <n v="5484"/>
    <n v="5483.89"/>
    <n v="0"/>
    <n v="0.11"/>
  </r>
  <r>
    <x v="0"/>
    <x v="2"/>
    <s v="0461"/>
    <s v="102"/>
    <s v="0000"/>
    <s v="000"/>
    <s v="00"/>
    <n v="164"/>
    <n v="0"/>
    <n v="0"/>
    <n v="164"/>
  </r>
  <r>
    <x v="0"/>
    <x v="3"/>
    <s v="0461"/>
    <s v="102"/>
    <s v="0000"/>
    <s v="000"/>
    <s v="00"/>
    <n v="9604.06"/>
    <n v="0"/>
    <n v="0"/>
    <n v="9604.06"/>
  </r>
  <r>
    <x v="9"/>
    <x v="2"/>
    <s v="0461"/>
    <s v="102"/>
    <s v="0000"/>
    <s v="000"/>
    <s v="00"/>
    <n v="10"/>
    <n v="0"/>
    <n v="0"/>
    <n v="10"/>
  </r>
  <r>
    <x v="0"/>
    <x v="3"/>
    <s v="0461"/>
    <s v="199"/>
    <s v="0000"/>
    <s v="000"/>
    <s v="00"/>
    <n v="1261.4000000000001"/>
    <n v="1261.4000000000001"/>
    <n v="0"/>
    <n v="0"/>
  </r>
  <r>
    <x v="0"/>
    <x v="5"/>
    <s v="0461"/>
    <s v="199"/>
    <s v="0000"/>
    <s v="000"/>
    <s v="00"/>
    <n v="71.42"/>
    <n v="785.62"/>
    <n v="0"/>
    <n v="-714.2"/>
  </r>
  <r>
    <x v="1"/>
    <x v="0"/>
    <s v="0461"/>
    <s v="199"/>
    <s v="0000"/>
    <s v="000"/>
    <s v="00"/>
    <n v="123.75"/>
    <n v="123.75"/>
    <n v="0"/>
    <n v="0"/>
  </r>
  <r>
    <x v="1"/>
    <x v="1"/>
    <s v="0461"/>
    <s v="199"/>
    <s v="0000"/>
    <s v="000"/>
    <s v="00"/>
    <n v="30"/>
    <n v="28.09"/>
    <n v="0"/>
    <n v="1.91"/>
  </r>
  <r>
    <x v="3"/>
    <x v="4"/>
    <s v="0461"/>
    <s v="199"/>
    <s v="0000"/>
    <s v="000"/>
    <s v="00"/>
    <n v="0"/>
    <n v="420.79"/>
    <n v="0"/>
    <n v="-420.79"/>
  </r>
  <r>
    <x v="3"/>
    <x v="5"/>
    <s v="0461"/>
    <s v="199"/>
    <s v="0000"/>
    <s v="000"/>
    <s v="00"/>
    <n v="2214.02"/>
    <n v="499.94"/>
    <n v="0"/>
    <n v="1714.08"/>
  </r>
  <r>
    <x v="4"/>
    <x v="2"/>
    <s v="0461"/>
    <s v="199"/>
    <s v="0000"/>
    <s v="000"/>
    <s v="00"/>
    <n v="0"/>
    <n v="5845.19"/>
    <n v="0"/>
    <n v="-5845.19"/>
  </r>
  <r>
    <x v="15"/>
    <x v="5"/>
    <s v="0461"/>
    <s v="199"/>
    <s v="0000"/>
    <s v="000"/>
    <s v="00"/>
    <n v="404.56"/>
    <n v="0"/>
    <n v="0"/>
    <n v="404.56"/>
  </r>
  <r>
    <x v="5"/>
    <x v="5"/>
    <s v="0461"/>
    <s v="199"/>
    <s v="0000"/>
    <s v="000"/>
    <s v="00"/>
    <n v="54"/>
    <n v="54"/>
    <n v="0"/>
    <n v="0"/>
  </r>
  <r>
    <x v="6"/>
    <x v="3"/>
    <s v="0461"/>
    <s v="199"/>
    <s v="0000"/>
    <s v="000"/>
    <s v="00"/>
    <n v="1403.35"/>
    <n v="1142.5"/>
    <n v="0"/>
    <n v="260.85000000000002"/>
  </r>
  <r>
    <x v="0"/>
    <x v="0"/>
    <s v="0461"/>
    <s v="501"/>
    <s v="0000"/>
    <s v="000"/>
    <s v="00"/>
    <n v="0"/>
    <n v="11515"/>
    <n v="0"/>
    <n v="-11515"/>
  </r>
  <r>
    <x v="0"/>
    <x v="1"/>
    <s v="0461"/>
    <s v="501"/>
    <s v="0000"/>
    <s v="000"/>
    <s v="00"/>
    <n v="0"/>
    <n v="2497.64"/>
    <n v="0"/>
    <n v="-2497.64"/>
  </r>
  <r>
    <x v="2"/>
    <x v="0"/>
    <s v="0461"/>
    <s v="523"/>
    <s v="0000"/>
    <s v="000"/>
    <s v="00"/>
    <n v="39930.19"/>
    <n v="32783.89"/>
    <n v="6898.32"/>
    <n v="247.98"/>
  </r>
  <r>
    <x v="2"/>
    <x v="1"/>
    <s v="0461"/>
    <s v="523"/>
    <s v="0000"/>
    <s v="000"/>
    <s v="00"/>
    <n v="17455"/>
    <n v="15950.6"/>
    <n v="1431.8"/>
    <n v="72.599999999999994"/>
  </r>
  <r>
    <x v="0"/>
    <x v="0"/>
    <s v="0461"/>
    <s v="801"/>
    <s v="0000"/>
    <s v="000"/>
    <s v="00"/>
    <n v="12600.28"/>
    <n v="12600.28"/>
    <n v="0"/>
    <n v="0"/>
  </r>
  <r>
    <x v="0"/>
    <x v="1"/>
    <s v="0461"/>
    <s v="801"/>
    <s v="0000"/>
    <s v="000"/>
    <s v="00"/>
    <n v="2904.06"/>
    <n v="2904.06"/>
    <n v="0"/>
    <n v="0"/>
  </r>
  <r>
    <x v="0"/>
    <x v="2"/>
    <s v="0461"/>
    <s v="801"/>
    <s v="0000"/>
    <s v="000"/>
    <s v="00"/>
    <n v="5999.86"/>
    <n v="5999.86"/>
    <n v="0"/>
    <n v="0"/>
  </r>
  <r>
    <x v="0"/>
    <x v="3"/>
    <s v="0461"/>
    <s v="801"/>
    <s v="0000"/>
    <s v="000"/>
    <s v="00"/>
    <n v="17404.990000000002"/>
    <n v="17259.490000000002"/>
    <n v="144.30000000000001"/>
    <n v="1.2"/>
  </r>
  <r>
    <x v="1"/>
    <x v="0"/>
    <s v="0461"/>
    <s v="801"/>
    <s v="0000"/>
    <s v="000"/>
    <s v="00"/>
    <n v="10888.27"/>
    <n v="10739.5"/>
    <n v="388.86"/>
    <n v="-240.09"/>
  </r>
  <r>
    <x v="1"/>
    <x v="1"/>
    <s v="0461"/>
    <s v="801"/>
    <s v="0000"/>
    <s v="000"/>
    <s v="00"/>
    <n v="4636.72"/>
    <n v="4628.99"/>
    <n v="80.930000000000007"/>
    <n v="-73.2"/>
  </r>
  <r>
    <x v="1"/>
    <x v="5"/>
    <s v="0461"/>
    <s v="801"/>
    <s v="0000"/>
    <s v="000"/>
    <s v="00"/>
    <n v="473.97"/>
    <n v="473.97"/>
    <n v="0"/>
    <n v="0"/>
  </r>
  <r>
    <x v="2"/>
    <x v="0"/>
    <s v="0461"/>
    <s v="801"/>
    <s v="0000"/>
    <s v="000"/>
    <s v="00"/>
    <n v="65130.49"/>
    <n v="55408.33"/>
    <n v="10572.16"/>
    <n v="-850"/>
  </r>
  <r>
    <x v="2"/>
    <x v="1"/>
    <s v="0461"/>
    <s v="801"/>
    <s v="0000"/>
    <s v="000"/>
    <s v="00"/>
    <n v="21762.26"/>
    <n v="19862.439999999999"/>
    <n v="2194.2800000000002"/>
    <n v="-294.45999999999998"/>
  </r>
  <r>
    <x v="4"/>
    <x v="0"/>
    <s v="0461"/>
    <s v="801"/>
    <s v="0000"/>
    <s v="000"/>
    <s v="00"/>
    <n v="1722.86"/>
    <n v="1722.86"/>
    <n v="0"/>
    <n v="0"/>
  </r>
  <r>
    <x v="4"/>
    <x v="1"/>
    <s v="0461"/>
    <s v="801"/>
    <s v="0000"/>
    <s v="000"/>
    <s v="00"/>
    <n v="397.25"/>
    <n v="397.25"/>
    <n v="0"/>
    <n v="0"/>
  </r>
  <r>
    <x v="0"/>
    <x v="0"/>
    <s v="0461"/>
    <s v="804"/>
    <s v="0000"/>
    <s v="000"/>
    <s v="00"/>
    <n v="13909.48"/>
    <n v="13909.48"/>
    <n v="0"/>
    <n v="0"/>
  </r>
  <r>
    <x v="0"/>
    <x v="1"/>
    <s v="0461"/>
    <s v="804"/>
    <s v="0000"/>
    <s v="000"/>
    <s v="00"/>
    <n v="3335.9"/>
    <n v="3205.85"/>
    <n v="0"/>
    <n v="130.05000000000001"/>
  </r>
  <r>
    <x v="9"/>
    <x v="0"/>
    <s v="0461"/>
    <s v="804"/>
    <s v="0000"/>
    <s v="000"/>
    <s v="00"/>
    <n v="57846"/>
    <n v="49055"/>
    <n v="9641"/>
    <n v="-850"/>
  </r>
  <r>
    <x v="9"/>
    <x v="1"/>
    <s v="0461"/>
    <s v="804"/>
    <s v="0000"/>
    <s v="000"/>
    <s v="00"/>
    <n v="26589.88"/>
    <n v="24786.87"/>
    <n v="2001.08"/>
    <n v="-198.07"/>
  </r>
  <r>
    <x v="10"/>
    <x v="0"/>
    <s v="0461"/>
    <s v="806"/>
    <s v="0000"/>
    <s v="000"/>
    <s v="00"/>
    <n v="30800"/>
    <n v="28803.19"/>
    <n v="2499.2399999999998"/>
    <n v="-502.43"/>
  </r>
  <r>
    <x v="10"/>
    <x v="0"/>
    <s v="0461"/>
    <s v="806"/>
    <s v="0000"/>
    <s v="000"/>
    <s v="00"/>
    <n v="19600"/>
    <n v="18940.16"/>
    <n v="677.09"/>
    <n v="-17.25"/>
  </r>
  <r>
    <x v="10"/>
    <x v="1"/>
    <s v="0461"/>
    <s v="806"/>
    <s v="0000"/>
    <s v="000"/>
    <s v="00"/>
    <n v="23800"/>
    <n v="23288.28"/>
    <n v="659.7"/>
    <n v="-147.97999999999999"/>
  </r>
  <r>
    <x v="10"/>
    <x v="5"/>
    <s v="0461"/>
    <s v="806"/>
    <s v="0000"/>
    <s v="000"/>
    <s v="00"/>
    <n v="1923.74"/>
    <n v="2075.0700000000002"/>
    <n v="0"/>
    <n v="-151.33000000000001"/>
  </r>
  <r>
    <x v="0"/>
    <x v="0"/>
    <s v="0472"/>
    <s v="000"/>
    <s v="0000"/>
    <s v="000"/>
    <s v="00"/>
    <n v="4798222"/>
    <n v="4053543.84"/>
    <n v="719103.08"/>
    <n v="25575.08"/>
  </r>
  <r>
    <x v="0"/>
    <x v="0"/>
    <s v="0472"/>
    <s v="000"/>
    <s v="0000"/>
    <s v="000"/>
    <s v="00"/>
    <n v="57475.44"/>
    <n v="55293.41"/>
    <n v="2052.75"/>
    <n v="129.28"/>
  </r>
  <r>
    <x v="0"/>
    <x v="1"/>
    <s v="0472"/>
    <s v="000"/>
    <s v="0000"/>
    <s v="000"/>
    <s v="00"/>
    <n v="1908826"/>
    <n v="1794824.44"/>
    <n v="151483.42000000001"/>
    <n v="-37481.86"/>
  </r>
  <r>
    <x v="0"/>
    <x v="2"/>
    <s v="0472"/>
    <s v="000"/>
    <s v="0000"/>
    <s v="000"/>
    <s v="00"/>
    <n v="500"/>
    <n v="0"/>
    <n v="0"/>
    <n v="500"/>
  </r>
  <r>
    <x v="0"/>
    <x v="2"/>
    <s v="0472"/>
    <s v="000"/>
    <s v="0000"/>
    <s v="000"/>
    <s v="00"/>
    <n v="388"/>
    <n v="388"/>
    <n v="0"/>
    <n v="0"/>
  </r>
  <r>
    <x v="0"/>
    <x v="3"/>
    <s v="0472"/>
    <s v="000"/>
    <s v="0000"/>
    <s v="000"/>
    <s v="00"/>
    <n v="49168.6"/>
    <n v="30476.06"/>
    <n v="802.1"/>
    <n v="17890.439999999999"/>
  </r>
  <r>
    <x v="0"/>
    <x v="3"/>
    <s v="0472"/>
    <s v="000"/>
    <s v="0000"/>
    <s v="000"/>
    <s v="00"/>
    <n v="790"/>
    <n v="521.35"/>
    <n v="0"/>
    <n v="268.64999999999998"/>
  </r>
  <r>
    <x v="0"/>
    <x v="3"/>
    <s v="0472"/>
    <s v="000"/>
    <s v="0000"/>
    <s v="000"/>
    <s v="00"/>
    <n v="164553.38"/>
    <n v="163534.03"/>
    <n v="1019.35"/>
    <n v="0"/>
  </r>
  <r>
    <x v="0"/>
    <x v="4"/>
    <s v="0472"/>
    <s v="000"/>
    <s v="0000"/>
    <s v="000"/>
    <s v="00"/>
    <n v="410"/>
    <n v="343.45"/>
    <n v="0"/>
    <n v="66.55"/>
  </r>
  <r>
    <x v="0"/>
    <x v="4"/>
    <s v="0472"/>
    <s v="000"/>
    <s v="0000"/>
    <s v="000"/>
    <s v="00"/>
    <n v="106"/>
    <n v="105.99"/>
    <n v="0"/>
    <n v="0.01"/>
  </r>
  <r>
    <x v="0"/>
    <x v="4"/>
    <s v="0472"/>
    <s v="000"/>
    <s v="0000"/>
    <s v="000"/>
    <s v="00"/>
    <n v="1880"/>
    <n v="1749.97"/>
    <n v="0"/>
    <n v="130.03"/>
  </r>
  <r>
    <x v="0"/>
    <x v="5"/>
    <s v="0472"/>
    <s v="000"/>
    <s v="0000"/>
    <s v="000"/>
    <s v="00"/>
    <n v="461.4"/>
    <n v="460.4"/>
    <n v="0"/>
    <n v="1"/>
  </r>
  <r>
    <x v="0"/>
    <x v="5"/>
    <s v="0472"/>
    <s v="000"/>
    <s v="0000"/>
    <s v="000"/>
    <s v="00"/>
    <n v="98763"/>
    <n v="139737.53"/>
    <n v="0"/>
    <n v="-40974.53"/>
  </r>
  <r>
    <x v="1"/>
    <x v="0"/>
    <s v="0472"/>
    <s v="000"/>
    <s v="0000"/>
    <s v="000"/>
    <s v="00"/>
    <n v="352882"/>
    <n v="277256.26"/>
    <n v="48359.519999999997"/>
    <n v="27266.22"/>
  </r>
  <r>
    <x v="1"/>
    <x v="0"/>
    <s v="0472"/>
    <s v="000"/>
    <s v="0000"/>
    <s v="000"/>
    <s v="00"/>
    <n v="44841"/>
    <n v="42046.78"/>
    <n v="1730.4"/>
    <n v="1063.82"/>
  </r>
  <r>
    <x v="1"/>
    <x v="1"/>
    <s v="0472"/>
    <s v="000"/>
    <s v="0000"/>
    <s v="000"/>
    <s v="00"/>
    <n v="154066"/>
    <n v="136260"/>
    <n v="11440.36"/>
    <n v="6365.64"/>
  </r>
  <r>
    <x v="1"/>
    <x v="5"/>
    <s v="0472"/>
    <s v="000"/>
    <s v="0000"/>
    <s v="000"/>
    <s v="00"/>
    <n v="5908.92"/>
    <n v="10691.65"/>
    <n v="0"/>
    <n v="-4782.7299999999996"/>
  </r>
  <r>
    <x v="2"/>
    <x v="0"/>
    <s v="0472"/>
    <s v="000"/>
    <s v="0000"/>
    <s v="000"/>
    <s v="00"/>
    <n v="392625.08"/>
    <n v="334937.49"/>
    <n v="46357.96"/>
    <n v="11329.63"/>
  </r>
  <r>
    <x v="2"/>
    <x v="0"/>
    <s v="0472"/>
    <s v="000"/>
    <s v="0000"/>
    <s v="000"/>
    <s v="00"/>
    <n v="93655.93"/>
    <n v="84522.13"/>
    <n v="9355.07"/>
    <n v="-221.27"/>
  </r>
  <r>
    <x v="2"/>
    <x v="1"/>
    <s v="0472"/>
    <s v="000"/>
    <s v="0000"/>
    <s v="000"/>
    <s v="00"/>
    <n v="194487.73"/>
    <n v="183068.45"/>
    <n v="11561.55"/>
    <n v="-142.27000000000001"/>
  </r>
  <r>
    <x v="2"/>
    <x v="3"/>
    <s v="0472"/>
    <s v="000"/>
    <s v="0000"/>
    <s v="000"/>
    <s v="00"/>
    <n v="2803"/>
    <n v="896.33"/>
    <n v="0"/>
    <n v="1906.67"/>
  </r>
  <r>
    <x v="3"/>
    <x v="0"/>
    <s v="0472"/>
    <s v="000"/>
    <s v="0000"/>
    <s v="000"/>
    <s v="00"/>
    <n v="55656"/>
    <n v="46128.32"/>
    <n v="8679.68"/>
    <n v="848"/>
  </r>
  <r>
    <x v="3"/>
    <x v="0"/>
    <s v="0472"/>
    <s v="000"/>
    <s v="0000"/>
    <s v="000"/>
    <s v="00"/>
    <n v="44204"/>
    <n v="33540.17"/>
    <n v="787.5"/>
    <n v="9876.33"/>
  </r>
  <r>
    <x v="3"/>
    <x v="1"/>
    <s v="0472"/>
    <s v="000"/>
    <s v="0000"/>
    <s v="000"/>
    <s v="00"/>
    <n v="39700"/>
    <n v="41111.21"/>
    <n v="1965.61"/>
    <n v="-3376.82"/>
  </r>
  <r>
    <x v="3"/>
    <x v="2"/>
    <s v="0472"/>
    <s v="000"/>
    <s v="0000"/>
    <s v="000"/>
    <s v="00"/>
    <n v="212.54"/>
    <n v="212.54"/>
    <n v="0"/>
    <n v="0"/>
  </r>
  <r>
    <x v="3"/>
    <x v="3"/>
    <s v="0472"/>
    <s v="000"/>
    <s v="0000"/>
    <s v="000"/>
    <s v="00"/>
    <n v="3387.46"/>
    <n v="1466.91"/>
    <n v="0"/>
    <n v="1920.55"/>
  </r>
  <r>
    <x v="3"/>
    <x v="4"/>
    <s v="0472"/>
    <s v="000"/>
    <s v="0000"/>
    <s v="000"/>
    <s v="00"/>
    <n v="7000"/>
    <n v="6912.03"/>
    <n v="0"/>
    <n v="87.97"/>
  </r>
  <r>
    <x v="3"/>
    <x v="4"/>
    <s v="0472"/>
    <s v="000"/>
    <s v="0000"/>
    <s v="000"/>
    <s v="00"/>
    <n v="50"/>
    <n v="49.94"/>
    <n v="0"/>
    <n v="0.06"/>
  </r>
  <r>
    <x v="3"/>
    <x v="5"/>
    <s v="0472"/>
    <s v="000"/>
    <s v="0000"/>
    <s v="000"/>
    <s v="00"/>
    <n v="285.68"/>
    <n v="857.04"/>
    <n v="0"/>
    <n v="-571.36"/>
  </r>
  <r>
    <x v="4"/>
    <x v="0"/>
    <s v="0472"/>
    <s v="000"/>
    <s v="0000"/>
    <s v="000"/>
    <s v="00"/>
    <n v="406410"/>
    <n v="360387.91"/>
    <n v="43045.41"/>
    <n v="2976.68"/>
  </r>
  <r>
    <x v="4"/>
    <x v="0"/>
    <s v="0472"/>
    <s v="000"/>
    <s v="0000"/>
    <s v="000"/>
    <s v="00"/>
    <n v="118317.92"/>
    <n v="109442.62"/>
    <n v="7570.94"/>
    <n v="1304.3599999999999"/>
  </r>
  <r>
    <x v="4"/>
    <x v="1"/>
    <s v="0472"/>
    <s v="000"/>
    <s v="0000"/>
    <s v="000"/>
    <s v="00"/>
    <n v="197464"/>
    <n v="186656.86"/>
    <n v="10509.12"/>
    <n v="298.02"/>
  </r>
  <r>
    <x v="4"/>
    <x v="2"/>
    <s v="0472"/>
    <s v="000"/>
    <s v="0000"/>
    <s v="000"/>
    <s v="00"/>
    <n v="1326"/>
    <n v="892.1"/>
    <n v="0"/>
    <n v="433.9"/>
  </r>
  <r>
    <x v="4"/>
    <x v="2"/>
    <s v="0472"/>
    <s v="000"/>
    <s v="0000"/>
    <s v="000"/>
    <s v="00"/>
    <n v="2242"/>
    <n v="499"/>
    <n v="0"/>
    <n v="1743"/>
  </r>
  <r>
    <x v="4"/>
    <x v="2"/>
    <s v="0472"/>
    <s v="000"/>
    <s v="0000"/>
    <s v="000"/>
    <s v="00"/>
    <n v="15929.03"/>
    <n v="11391.12"/>
    <n v="3640.68"/>
    <n v="897.23"/>
  </r>
  <r>
    <x v="4"/>
    <x v="2"/>
    <s v="0472"/>
    <s v="000"/>
    <s v="0000"/>
    <s v="000"/>
    <s v="00"/>
    <n v="15293.42"/>
    <n v="10879.2"/>
    <n v="3626.4"/>
    <n v="787.82"/>
  </r>
  <r>
    <x v="4"/>
    <x v="2"/>
    <s v="0472"/>
    <s v="000"/>
    <s v="0000"/>
    <s v="000"/>
    <s v="00"/>
    <n v="2572.46"/>
    <n v="649.39"/>
    <n v="0"/>
    <n v="1923.07"/>
  </r>
  <r>
    <x v="4"/>
    <x v="2"/>
    <s v="0472"/>
    <s v="000"/>
    <s v="0000"/>
    <s v="000"/>
    <s v="00"/>
    <n v="1200"/>
    <n v="1085.04"/>
    <n v="0"/>
    <n v="114.96"/>
  </r>
  <r>
    <x v="4"/>
    <x v="3"/>
    <s v="0472"/>
    <s v="000"/>
    <s v="0000"/>
    <s v="000"/>
    <s v="00"/>
    <n v="6568.96"/>
    <n v="161.61000000000001"/>
    <n v="0"/>
    <n v="6407.35"/>
  </r>
  <r>
    <x v="4"/>
    <x v="3"/>
    <s v="0472"/>
    <s v="000"/>
    <s v="0000"/>
    <s v="000"/>
    <s v="00"/>
    <n v="200"/>
    <n v="59.98"/>
    <n v="0"/>
    <n v="140.02000000000001"/>
  </r>
  <r>
    <x v="4"/>
    <x v="4"/>
    <s v="0472"/>
    <s v="000"/>
    <s v="0000"/>
    <s v="000"/>
    <s v="00"/>
    <n v="400"/>
    <n v="237.06"/>
    <n v="0"/>
    <n v="162.94"/>
  </r>
  <r>
    <x v="4"/>
    <x v="5"/>
    <s v="0472"/>
    <s v="000"/>
    <s v="0000"/>
    <s v="000"/>
    <s v="00"/>
    <n v="1400"/>
    <n v="1400"/>
    <n v="0"/>
    <n v="0"/>
  </r>
  <r>
    <x v="5"/>
    <x v="0"/>
    <s v="0472"/>
    <s v="000"/>
    <s v="0000"/>
    <s v="000"/>
    <s v="00"/>
    <n v="385971"/>
    <n v="341764.39"/>
    <n v="45147.199999999997"/>
    <n v="-940.59"/>
  </r>
  <r>
    <x v="5"/>
    <x v="1"/>
    <s v="0472"/>
    <s v="000"/>
    <s v="0000"/>
    <s v="000"/>
    <s v="00"/>
    <n v="187037"/>
    <n v="182696.9"/>
    <n v="10882.89"/>
    <n v="-6542.79"/>
  </r>
  <r>
    <x v="5"/>
    <x v="2"/>
    <s v="0472"/>
    <s v="000"/>
    <s v="0000"/>
    <s v="000"/>
    <s v="00"/>
    <n v="27411"/>
    <n v="24835.73"/>
    <n v="0"/>
    <n v="2575.27"/>
  </r>
  <r>
    <x v="5"/>
    <x v="2"/>
    <s v="0472"/>
    <s v="000"/>
    <s v="0000"/>
    <s v="000"/>
    <s v="00"/>
    <n v="13589.45"/>
    <n v="11507.49"/>
    <n v="2081.96"/>
    <n v="0"/>
  </r>
  <r>
    <x v="5"/>
    <x v="2"/>
    <s v="0472"/>
    <s v="000"/>
    <s v="0000"/>
    <s v="000"/>
    <s v="00"/>
    <n v="1508"/>
    <n v="1484"/>
    <n v="24"/>
    <n v="0"/>
  </r>
  <r>
    <x v="5"/>
    <x v="6"/>
    <s v="0472"/>
    <s v="000"/>
    <s v="0000"/>
    <s v="000"/>
    <s v="00"/>
    <n v="258482"/>
    <n v="188171.75"/>
    <n v="0"/>
    <n v="70310.25"/>
  </r>
  <r>
    <x v="5"/>
    <x v="6"/>
    <s v="0472"/>
    <s v="000"/>
    <s v="0000"/>
    <s v="000"/>
    <s v="00"/>
    <n v="700"/>
    <n v="531.75"/>
    <n v="0"/>
    <n v="168.25"/>
  </r>
  <r>
    <x v="5"/>
    <x v="3"/>
    <s v="0472"/>
    <s v="000"/>
    <s v="0000"/>
    <s v="000"/>
    <s v="00"/>
    <n v="48351.09"/>
    <n v="44912.959999999999"/>
    <n v="0"/>
    <n v="3438.13"/>
  </r>
  <r>
    <x v="5"/>
    <x v="4"/>
    <s v="0472"/>
    <s v="000"/>
    <s v="0000"/>
    <s v="000"/>
    <s v="00"/>
    <n v="2800"/>
    <n v="1835.15"/>
    <n v="0"/>
    <n v="964.85"/>
  </r>
  <r>
    <x v="6"/>
    <x v="0"/>
    <s v="0472"/>
    <s v="000"/>
    <s v="0000"/>
    <s v="000"/>
    <s v="00"/>
    <n v="63303"/>
    <n v="58027.74"/>
    <n v="5275.26"/>
    <n v="0"/>
  </r>
  <r>
    <x v="6"/>
    <x v="1"/>
    <s v="0472"/>
    <s v="000"/>
    <s v="0000"/>
    <s v="000"/>
    <s v="00"/>
    <n v="21635"/>
    <n v="20490.32"/>
    <n v="1095.8599999999999"/>
    <n v="48.82"/>
  </r>
  <r>
    <x v="6"/>
    <x v="2"/>
    <s v="0472"/>
    <s v="000"/>
    <s v="0000"/>
    <s v="000"/>
    <s v="00"/>
    <n v="9924.19"/>
    <n v="10284.469999999999"/>
    <n v="552.32000000000005"/>
    <n v="-912.6"/>
  </r>
  <r>
    <x v="6"/>
    <x v="3"/>
    <s v="0472"/>
    <s v="000"/>
    <s v="0000"/>
    <s v="000"/>
    <s v="00"/>
    <n v="3326.81"/>
    <n v="0"/>
    <n v="0"/>
    <n v="3326.81"/>
  </r>
  <r>
    <x v="0"/>
    <x v="0"/>
    <s v="0472"/>
    <s v="102"/>
    <s v="0000"/>
    <s v="000"/>
    <s v="00"/>
    <n v="588"/>
    <n v="0"/>
    <n v="0"/>
    <n v="588"/>
  </r>
  <r>
    <x v="0"/>
    <x v="1"/>
    <s v="0472"/>
    <s v="102"/>
    <s v="0000"/>
    <s v="000"/>
    <s v="00"/>
    <n v="72.37"/>
    <n v="0"/>
    <n v="0"/>
    <n v="72.37"/>
  </r>
  <r>
    <x v="0"/>
    <x v="2"/>
    <s v="0472"/>
    <s v="102"/>
    <s v="0000"/>
    <s v="000"/>
    <s v="00"/>
    <n v="112.49"/>
    <n v="0"/>
    <n v="0"/>
    <n v="112.49"/>
  </r>
  <r>
    <x v="0"/>
    <x v="3"/>
    <s v="0472"/>
    <s v="102"/>
    <s v="0000"/>
    <s v="000"/>
    <s v="00"/>
    <n v="5708.41"/>
    <n v="1140"/>
    <n v="0"/>
    <n v="4568.41"/>
  </r>
  <r>
    <x v="0"/>
    <x v="5"/>
    <s v="0472"/>
    <s v="102"/>
    <s v="0000"/>
    <s v="000"/>
    <s v="00"/>
    <n v="14.26"/>
    <n v="0"/>
    <n v="0"/>
    <n v="14.26"/>
  </r>
  <r>
    <x v="3"/>
    <x v="4"/>
    <s v="0472"/>
    <s v="102"/>
    <s v="0000"/>
    <s v="000"/>
    <s v="00"/>
    <n v="14.28"/>
    <n v="0"/>
    <n v="0"/>
    <n v="14.28"/>
  </r>
  <r>
    <x v="15"/>
    <x v="2"/>
    <s v="0472"/>
    <s v="102"/>
    <s v="0000"/>
    <s v="000"/>
    <s v="00"/>
    <n v="130"/>
    <n v="0"/>
    <n v="0"/>
    <n v="130"/>
  </r>
  <r>
    <x v="0"/>
    <x v="0"/>
    <s v="0472"/>
    <s v="107"/>
    <s v="0000"/>
    <s v="000"/>
    <s v="00"/>
    <n v="11728.59"/>
    <n v="1016.52"/>
    <n v="0"/>
    <n v="10712.07"/>
  </r>
  <r>
    <x v="0"/>
    <x v="1"/>
    <s v="0472"/>
    <s v="107"/>
    <s v="0000"/>
    <s v="000"/>
    <s v="00"/>
    <n v="200"/>
    <n v="228.73"/>
    <n v="0"/>
    <n v="-28.73"/>
  </r>
  <r>
    <x v="0"/>
    <x v="5"/>
    <s v="0472"/>
    <s v="107"/>
    <s v="0000"/>
    <s v="000"/>
    <s v="00"/>
    <n v="16231.41"/>
    <n v="18945.37"/>
    <n v="0"/>
    <n v="-2713.96"/>
  </r>
  <r>
    <x v="0"/>
    <x v="2"/>
    <s v="0472"/>
    <s v="110"/>
    <s v="0000"/>
    <s v="000"/>
    <s v="00"/>
    <n v="1977"/>
    <n v="1977"/>
    <n v="0"/>
    <n v="0"/>
  </r>
  <r>
    <x v="15"/>
    <x v="5"/>
    <s v="0472"/>
    <s v="110"/>
    <s v="0000"/>
    <s v="000"/>
    <s v="00"/>
    <n v="23"/>
    <n v="0"/>
    <n v="0"/>
    <n v="23"/>
  </r>
  <r>
    <x v="2"/>
    <x v="0"/>
    <s v="0472"/>
    <s v="111"/>
    <s v="0000"/>
    <s v="000"/>
    <s v="00"/>
    <n v="3963.08"/>
    <n v="531.34"/>
    <n v="0"/>
    <n v="3431.74"/>
  </r>
  <r>
    <x v="2"/>
    <x v="0"/>
    <s v="0472"/>
    <s v="111"/>
    <s v="0000"/>
    <s v="000"/>
    <s v="00"/>
    <n v="816.92"/>
    <n v="816.92"/>
    <n v="0"/>
    <n v="0"/>
  </r>
  <r>
    <x v="2"/>
    <x v="1"/>
    <s v="0472"/>
    <s v="111"/>
    <s v="0000"/>
    <s v="000"/>
    <s v="00"/>
    <n v="1052"/>
    <n v="310.81"/>
    <n v="0"/>
    <n v="741.19"/>
  </r>
  <r>
    <x v="0"/>
    <x v="0"/>
    <s v="0472"/>
    <s v="199"/>
    <s v="0000"/>
    <s v="000"/>
    <s v="00"/>
    <n v="0"/>
    <n v="463.26"/>
    <n v="0"/>
    <n v="-463.26"/>
  </r>
  <r>
    <x v="0"/>
    <x v="1"/>
    <s v="0472"/>
    <s v="199"/>
    <s v="0000"/>
    <s v="000"/>
    <s v="00"/>
    <n v="0"/>
    <n v="102.1"/>
    <n v="0"/>
    <n v="-102.1"/>
  </r>
  <r>
    <x v="0"/>
    <x v="2"/>
    <s v="0472"/>
    <s v="199"/>
    <s v="0000"/>
    <s v="000"/>
    <s v="00"/>
    <n v="4727.5"/>
    <n v="4727.5"/>
    <n v="0"/>
    <n v="0"/>
  </r>
  <r>
    <x v="0"/>
    <x v="2"/>
    <s v="0472"/>
    <s v="199"/>
    <s v="0000"/>
    <s v="000"/>
    <s v="00"/>
    <n v="2799.89"/>
    <n v="2799.89"/>
    <n v="0"/>
    <n v="0"/>
  </r>
  <r>
    <x v="0"/>
    <x v="2"/>
    <s v="0472"/>
    <s v="199"/>
    <s v="0000"/>
    <s v="000"/>
    <s v="00"/>
    <n v="500"/>
    <n v="500"/>
    <n v="0"/>
    <n v="0"/>
  </r>
  <r>
    <x v="0"/>
    <x v="3"/>
    <s v="0472"/>
    <s v="199"/>
    <s v="0000"/>
    <s v="000"/>
    <s v="00"/>
    <n v="6865.01"/>
    <n v="1784.97"/>
    <n v="0"/>
    <n v="5080.04"/>
  </r>
  <r>
    <x v="0"/>
    <x v="4"/>
    <s v="0472"/>
    <s v="199"/>
    <s v="0000"/>
    <s v="000"/>
    <s v="00"/>
    <n v="85.49"/>
    <n v="85.49"/>
    <n v="0"/>
    <n v="0"/>
  </r>
  <r>
    <x v="0"/>
    <x v="5"/>
    <s v="0472"/>
    <s v="199"/>
    <s v="0000"/>
    <s v="000"/>
    <s v="00"/>
    <n v="480"/>
    <n v="480"/>
    <n v="0"/>
    <n v="0"/>
  </r>
  <r>
    <x v="0"/>
    <x v="5"/>
    <s v="0472"/>
    <s v="199"/>
    <s v="0000"/>
    <s v="000"/>
    <s v="00"/>
    <n v="7290.67"/>
    <n v="10248.89"/>
    <n v="0"/>
    <n v="-2958.22"/>
  </r>
  <r>
    <x v="1"/>
    <x v="5"/>
    <s v="0472"/>
    <s v="199"/>
    <s v="0000"/>
    <s v="000"/>
    <s v="00"/>
    <n v="714.2"/>
    <n v="714.2"/>
    <n v="0"/>
    <n v="0"/>
  </r>
  <r>
    <x v="2"/>
    <x v="0"/>
    <s v="0472"/>
    <s v="199"/>
    <s v="0000"/>
    <s v="000"/>
    <s v="00"/>
    <n v="341.72"/>
    <n v="989.2"/>
    <n v="0"/>
    <n v="-647.48"/>
  </r>
  <r>
    <x v="2"/>
    <x v="1"/>
    <s v="0472"/>
    <s v="199"/>
    <s v="0000"/>
    <s v="000"/>
    <s v="00"/>
    <n v="200"/>
    <n v="219.66"/>
    <n v="0"/>
    <n v="-19.66"/>
  </r>
  <r>
    <x v="3"/>
    <x v="4"/>
    <s v="0472"/>
    <s v="199"/>
    <s v="0000"/>
    <s v="000"/>
    <s v="00"/>
    <n v="8000"/>
    <n v="0"/>
    <n v="7050"/>
    <n v="950"/>
  </r>
  <r>
    <x v="3"/>
    <x v="5"/>
    <s v="0472"/>
    <s v="199"/>
    <s v="0000"/>
    <s v="000"/>
    <s v="00"/>
    <n v="2500"/>
    <n v="2353.06"/>
    <n v="0"/>
    <n v="146.94"/>
  </r>
  <r>
    <x v="4"/>
    <x v="0"/>
    <s v="0472"/>
    <s v="199"/>
    <s v="0000"/>
    <s v="000"/>
    <s v="00"/>
    <n v="2260"/>
    <n v="0"/>
    <n v="0"/>
    <n v="2260"/>
  </r>
  <r>
    <x v="4"/>
    <x v="2"/>
    <s v="0472"/>
    <s v="199"/>
    <s v="0000"/>
    <s v="000"/>
    <s v="00"/>
    <n v="12379.53"/>
    <n v="1962.5"/>
    <n v="0"/>
    <n v="10417.030000000001"/>
  </r>
  <r>
    <x v="4"/>
    <x v="3"/>
    <s v="0472"/>
    <s v="199"/>
    <s v="0000"/>
    <s v="000"/>
    <s v="00"/>
    <n v="72772.95"/>
    <n v="257.2"/>
    <n v="0"/>
    <n v="72515.75"/>
  </r>
  <r>
    <x v="4"/>
    <x v="4"/>
    <s v="0472"/>
    <s v="199"/>
    <s v="0000"/>
    <s v="000"/>
    <s v="00"/>
    <n v="35.979999999999997"/>
    <n v="35.979999999999997"/>
    <n v="0"/>
    <n v="0"/>
  </r>
  <r>
    <x v="4"/>
    <x v="4"/>
    <s v="0472"/>
    <s v="199"/>
    <s v="0000"/>
    <s v="000"/>
    <s v="00"/>
    <n v="5282.12"/>
    <n v="0"/>
    <n v="0"/>
    <n v="5282.12"/>
  </r>
  <r>
    <x v="4"/>
    <x v="4"/>
    <s v="0472"/>
    <s v="199"/>
    <s v="0000"/>
    <s v="000"/>
    <s v="00"/>
    <n v="17790.41"/>
    <n v="6938.02"/>
    <n v="3290"/>
    <n v="7562.39"/>
  </r>
  <r>
    <x v="13"/>
    <x v="4"/>
    <s v="0472"/>
    <s v="199"/>
    <s v="0000"/>
    <s v="000"/>
    <s v="00"/>
    <n v="67990.8"/>
    <n v="28645"/>
    <n v="0"/>
    <n v="39345.800000000003"/>
  </r>
  <r>
    <x v="13"/>
    <x v="4"/>
    <s v="0472"/>
    <s v="199"/>
    <s v="0000"/>
    <s v="000"/>
    <s v="00"/>
    <n v="770"/>
    <n v="770"/>
    <n v="0"/>
    <n v="0"/>
  </r>
  <r>
    <x v="14"/>
    <x v="5"/>
    <s v="0472"/>
    <s v="199"/>
    <s v="0000"/>
    <s v="000"/>
    <s v="00"/>
    <n v="300"/>
    <n v="0"/>
    <n v="0"/>
    <n v="300"/>
  </r>
  <r>
    <x v="5"/>
    <x v="0"/>
    <s v="0472"/>
    <s v="199"/>
    <s v="0000"/>
    <s v="000"/>
    <s v="00"/>
    <n v="9283.91"/>
    <n v="6775.74"/>
    <n v="0"/>
    <n v="2508.17"/>
  </r>
  <r>
    <x v="5"/>
    <x v="1"/>
    <s v="0472"/>
    <s v="199"/>
    <s v="0000"/>
    <s v="000"/>
    <s v="00"/>
    <n v="9483.4599999999991"/>
    <n v="1705.21"/>
    <n v="0"/>
    <n v="7778.25"/>
  </r>
  <r>
    <x v="5"/>
    <x v="3"/>
    <s v="0472"/>
    <s v="199"/>
    <s v="0000"/>
    <s v="000"/>
    <s v="00"/>
    <n v="4043.76"/>
    <n v="0"/>
    <n v="0"/>
    <n v="4043.76"/>
  </r>
  <r>
    <x v="5"/>
    <x v="4"/>
    <s v="0472"/>
    <s v="199"/>
    <s v="0000"/>
    <s v="000"/>
    <s v="00"/>
    <n v="3300"/>
    <n v="3230.6"/>
    <n v="0"/>
    <n v="69.400000000000006"/>
  </r>
  <r>
    <x v="5"/>
    <x v="5"/>
    <s v="0472"/>
    <s v="199"/>
    <s v="0000"/>
    <s v="000"/>
    <s v="00"/>
    <n v="5245.22"/>
    <n v="4968.18"/>
    <n v="0"/>
    <n v="277.04000000000002"/>
  </r>
  <r>
    <x v="8"/>
    <x v="2"/>
    <s v="0472"/>
    <s v="199"/>
    <s v="0000"/>
    <s v="000"/>
    <s v="00"/>
    <n v="21716.12"/>
    <n v="0"/>
    <n v="0"/>
    <n v="21716.12"/>
  </r>
  <r>
    <x v="8"/>
    <x v="3"/>
    <s v="0472"/>
    <s v="199"/>
    <s v="0000"/>
    <s v="000"/>
    <s v="00"/>
    <n v="59989.06"/>
    <n v="0"/>
    <n v="0"/>
    <n v="59989.06"/>
  </r>
  <r>
    <x v="0"/>
    <x v="0"/>
    <s v="0472"/>
    <s v="501"/>
    <s v="0000"/>
    <s v="000"/>
    <s v="00"/>
    <n v="9250"/>
    <n v="42910"/>
    <n v="0"/>
    <n v="-33660"/>
  </r>
  <r>
    <x v="0"/>
    <x v="1"/>
    <s v="0472"/>
    <s v="501"/>
    <s v="0000"/>
    <s v="000"/>
    <s v="00"/>
    <n v="2155.0500000000002"/>
    <n v="9576.73"/>
    <n v="0"/>
    <n v="-7421.68"/>
  </r>
  <r>
    <x v="0"/>
    <x v="2"/>
    <s v="0472"/>
    <s v="501"/>
    <s v="0000"/>
    <s v="000"/>
    <s v="00"/>
    <n v="1000"/>
    <n v="0"/>
    <n v="1000"/>
    <n v="0"/>
  </r>
  <r>
    <x v="7"/>
    <x v="0"/>
    <s v="0472"/>
    <s v="507"/>
    <s v="0000"/>
    <s v="000"/>
    <s v="00"/>
    <n v="49539.99"/>
    <n v="45411.65"/>
    <n v="4128.34"/>
    <n v="0"/>
  </r>
  <r>
    <x v="7"/>
    <x v="1"/>
    <s v="0472"/>
    <s v="507"/>
    <s v="0000"/>
    <s v="000"/>
    <s v="00"/>
    <n v="19680.54"/>
    <n v="18860.88"/>
    <n v="857.84"/>
    <n v="-38.18"/>
  </r>
  <r>
    <x v="2"/>
    <x v="0"/>
    <s v="0472"/>
    <s v="523"/>
    <s v="0000"/>
    <s v="000"/>
    <s v="00"/>
    <n v="40749.01"/>
    <n v="34374.17"/>
    <n v="6374.84"/>
    <n v="0"/>
  </r>
  <r>
    <x v="2"/>
    <x v="1"/>
    <s v="0472"/>
    <s v="523"/>
    <s v="0000"/>
    <s v="000"/>
    <s v="00"/>
    <n v="22662.19"/>
    <n v="21367.439999999999"/>
    <n v="1323.2"/>
    <n v="-28.45"/>
  </r>
  <r>
    <x v="0"/>
    <x v="0"/>
    <s v="0472"/>
    <s v="601"/>
    <s v="0000"/>
    <s v="000"/>
    <s v="00"/>
    <n v="37693.360000000001"/>
    <n v="0"/>
    <n v="0"/>
    <n v="37693.360000000001"/>
  </r>
  <r>
    <x v="0"/>
    <x v="1"/>
    <s v="0472"/>
    <s v="601"/>
    <s v="0000"/>
    <s v="000"/>
    <s v="00"/>
    <n v="33302.33"/>
    <n v="0"/>
    <n v="0"/>
    <n v="33302.33"/>
  </r>
  <r>
    <x v="0"/>
    <x v="5"/>
    <s v="0472"/>
    <s v="601"/>
    <s v="0000"/>
    <s v="000"/>
    <s v="00"/>
    <n v="1649.6"/>
    <n v="0"/>
    <n v="0"/>
    <n v="1649.6"/>
  </r>
  <r>
    <x v="1"/>
    <x v="0"/>
    <s v="0472"/>
    <s v="601"/>
    <s v="0000"/>
    <s v="000"/>
    <s v="00"/>
    <n v="392.53"/>
    <n v="392.53"/>
    <n v="0"/>
    <n v="0"/>
  </r>
  <r>
    <x v="1"/>
    <x v="1"/>
    <s v="0472"/>
    <s v="601"/>
    <s v="0000"/>
    <s v="000"/>
    <s v="00"/>
    <n v="107.37"/>
    <n v="91.36"/>
    <n v="0"/>
    <n v="16.010000000000002"/>
  </r>
  <r>
    <x v="1"/>
    <x v="5"/>
    <s v="0472"/>
    <s v="601"/>
    <s v="0000"/>
    <s v="000"/>
    <s v="00"/>
    <n v="57.14"/>
    <n v="57.14"/>
    <n v="0"/>
    <n v="0"/>
  </r>
  <r>
    <x v="2"/>
    <x v="0"/>
    <s v="0472"/>
    <s v="601"/>
    <s v="0000"/>
    <s v="000"/>
    <s v="00"/>
    <n v="5304.63"/>
    <n v="4406.3999999999996"/>
    <n v="881.28"/>
    <n v="16.95"/>
  </r>
  <r>
    <x v="2"/>
    <x v="1"/>
    <s v="0472"/>
    <s v="601"/>
    <s v="0000"/>
    <s v="000"/>
    <s v="00"/>
    <n v="1913.87"/>
    <n v="1724.89"/>
    <n v="182.92"/>
    <n v="6.06"/>
  </r>
  <r>
    <x v="5"/>
    <x v="5"/>
    <s v="0472"/>
    <s v="601"/>
    <s v="0000"/>
    <s v="000"/>
    <s v="00"/>
    <n v="29275.79"/>
    <n v="29275.8"/>
    <n v="0"/>
    <n v="-0.01"/>
  </r>
  <r>
    <x v="8"/>
    <x v="0"/>
    <s v="0472"/>
    <s v="601"/>
    <s v="0000"/>
    <s v="000"/>
    <s v="00"/>
    <n v="45296.83"/>
    <n v="37251.68"/>
    <n v="7450.32"/>
    <n v="594.83000000000004"/>
  </r>
  <r>
    <x v="8"/>
    <x v="0"/>
    <s v="0472"/>
    <s v="601"/>
    <s v="0000"/>
    <s v="000"/>
    <s v="00"/>
    <n v="426884.27"/>
    <n v="140853.18"/>
    <n v="4840.66"/>
    <n v="281190.43"/>
  </r>
  <r>
    <x v="8"/>
    <x v="1"/>
    <s v="0472"/>
    <s v="601"/>
    <s v="0000"/>
    <s v="000"/>
    <s v="00"/>
    <n v="167296.29"/>
    <n v="88708.47"/>
    <n v="2550.27"/>
    <n v="76037.55"/>
  </r>
  <r>
    <x v="8"/>
    <x v="2"/>
    <s v="0472"/>
    <s v="601"/>
    <s v="0000"/>
    <s v="000"/>
    <s v="00"/>
    <n v="681"/>
    <n v="681"/>
    <n v="0"/>
    <n v="0"/>
  </r>
  <r>
    <x v="8"/>
    <x v="3"/>
    <s v="0472"/>
    <s v="601"/>
    <s v="0000"/>
    <s v="000"/>
    <s v="00"/>
    <n v="495882.05"/>
    <n v="14351.19"/>
    <n v="166.82"/>
    <n v="481364.04"/>
  </r>
  <r>
    <x v="0"/>
    <x v="3"/>
    <s v="0472"/>
    <s v="605"/>
    <s v="0000"/>
    <s v="000"/>
    <s v="00"/>
    <n v="927.95"/>
    <n v="0"/>
    <n v="0"/>
    <n v="927.95"/>
  </r>
  <r>
    <x v="16"/>
    <x v="0"/>
    <s v="0472"/>
    <s v="605"/>
    <s v="0000"/>
    <s v="000"/>
    <s v="00"/>
    <n v="2849.4"/>
    <n v="2849.4"/>
    <n v="0"/>
    <n v="0"/>
  </r>
  <r>
    <x v="16"/>
    <x v="1"/>
    <s v="0472"/>
    <s v="605"/>
    <s v="0000"/>
    <s v="000"/>
    <s v="00"/>
    <n v="663.4"/>
    <n v="657.25"/>
    <n v="0"/>
    <n v="6.15"/>
  </r>
  <r>
    <x v="16"/>
    <x v="3"/>
    <s v="0472"/>
    <s v="605"/>
    <s v="0000"/>
    <s v="000"/>
    <s v="00"/>
    <n v="1999.84"/>
    <n v="287.68"/>
    <n v="0"/>
    <n v="1712.16"/>
  </r>
  <r>
    <x v="5"/>
    <x v="5"/>
    <s v="0472"/>
    <s v="605"/>
    <s v="0000"/>
    <s v="000"/>
    <s v="00"/>
    <n v="15.62"/>
    <n v="15.62"/>
    <n v="0"/>
    <n v="0"/>
  </r>
  <r>
    <x v="0"/>
    <x v="0"/>
    <s v="0472"/>
    <s v="801"/>
    <s v="0000"/>
    <s v="000"/>
    <s v="00"/>
    <n v="10550"/>
    <n v="6048"/>
    <n v="302.39999999999998"/>
    <n v="4199.6000000000004"/>
  </r>
  <r>
    <x v="0"/>
    <x v="1"/>
    <s v="0472"/>
    <s v="801"/>
    <s v="0000"/>
    <s v="000"/>
    <s v="00"/>
    <n v="2282"/>
    <n v="1378.52"/>
    <n v="62.24"/>
    <n v="841.24"/>
  </r>
  <r>
    <x v="0"/>
    <x v="3"/>
    <s v="0472"/>
    <s v="801"/>
    <s v="0000"/>
    <s v="000"/>
    <s v="00"/>
    <n v="534"/>
    <n v="0"/>
    <n v="0"/>
    <n v="534"/>
  </r>
  <r>
    <x v="0"/>
    <x v="0"/>
    <s v="0472"/>
    <s v="804"/>
    <s v="0000"/>
    <s v="000"/>
    <s v="00"/>
    <n v="15592.38"/>
    <n v="15592.38"/>
    <n v="0"/>
    <n v="0"/>
  </r>
  <r>
    <x v="0"/>
    <x v="1"/>
    <s v="0472"/>
    <s v="804"/>
    <s v="0000"/>
    <s v="000"/>
    <s v="00"/>
    <n v="3727.36"/>
    <n v="3593.68"/>
    <n v="0"/>
    <n v="133.68"/>
  </r>
  <r>
    <x v="9"/>
    <x v="0"/>
    <s v="0472"/>
    <s v="804"/>
    <s v="0000"/>
    <s v="000"/>
    <s v="00"/>
    <n v="59767"/>
    <n v="49805.84"/>
    <n v="9961.16"/>
    <n v="0"/>
  </r>
  <r>
    <x v="9"/>
    <x v="1"/>
    <s v="0472"/>
    <s v="804"/>
    <s v="0000"/>
    <s v="000"/>
    <s v="00"/>
    <n v="23579.01"/>
    <n v="21563.91"/>
    <n v="2067.56"/>
    <n v="-52.46"/>
  </r>
  <r>
    <x v="0"/>
    <x v="0"/>
    <s v="0481"/>
    <s v="000"/>
    <s v="0000"/>
    <s v="000"/>
    <s v="00"/>
    <n v="3492763"/>
    <n v="2961506.52"/>
    <n v="527212.72"/>
    <n v="4043.76"/>
  </r>
  <r>
    <x v="0"/>
    <x v="0"/>
    <s v="0481"/>
    <s v="000"/>
    <s v="0000"/>
    <s v="000"/>
    <s v="00"/>
    <n v="48204"/>
    <n v="45659.98"/>
    <n v="1691.54"/>
    <n v="852.48"/>
  </r>
  <r>
    <x v="0"/>
    <x v="1"/>
    <s v="0481"/>
    <s v="000"/>
    <s v="0000"/>
    <s v="000"/>
    <s v="00"/>
    <n v="1384280"/>
    <n v="1303834.7"/>
    <n v="113253.7"/>
    <n v="-32808.400000000001"/>
  </r>
  <r>
    <x v="0"/>
    <x v="2"/>
    <s v="0481"/>
    <s v="000"/>
    <s v="0000"/>
    <s v="000"/>
    <s v="00"/>
    <n v="19801.36"/>
    <n v="8515.7000000000007"/>
    <n v="3516.68"/>
    <n v="7768.98"/>
  </r>
  <r>
    <x v="0"/>
    <x v="2"/>
    <s v="0481"/>
    <s v="000"/>
    <s v="0000"/>
    <s v="000"/>
    <s v="00"/>
    <n v="21708.560000000001"/>
    <n v="14392.17"/>
    <n v="2682.39"/>
    <n v="4634"/>
  </r>
  <r>
    <x v="0"/>
    <x v="2"/>
    <s v="0481"/>
    <s v="000"/>
    <s v="0000"/>
    <s v="000"/>
    <s v="00"/>
    <n v="5358.32"/>
    <n v="5254.75"/>
    <n v="0"/>
    <n v="103.57"/>
  </r>
  <r>
    <x v="0"/>
    <x v="3"/>
    <s v="0481"/>
    <s v="000"/>
    <s v="0000"/>
    <s v="000"/>
    <s v="00"/>
    <n v="31205.84"/>
    <n v="18745.04"/>
    <n v="26.57"/>
    <n v="12434.23"/>
  </r>
  <r>
    <x v="0"/>
    <x v="3"/>
    <s v="0481"/>
    <s v="000"/>
    <s v="0000"/>
    <s v="000"/>
    <s v="00"/>
    <n v="50"/>
    <n v="28.49"/>
    <n v="0"/>
    <n v="21.51"/>
  </r>
  <r>
    <x v="0"/>
    <x v="3"/>
    <s v="0481"/>
    <s v="000"/>
    <s v="0000"/>
    <s v="000"/>
    <s v="00"/>
    <n v="175213.88"/>
    <n v="173993.45"/>
    <n v="1220.43"/>
    <n v="0"/>
  </r>
  <r>
    <x v="0"/>
    <x v="4"/>
    <s v="0481"/>
    <s v="000"/>
    <s v="0000"/>
    <s v="000"/>
    <s v="00"/>
    <n v="300"/>
    <n v="219.6"/>
    <n v="0"/>
    <n v="80.400000000000006"/>
  </r>
  <r>
    <x v="0"/>
    <x v="5"/>
    <s v="0481"/>
    <s v="000"/>
    <s v="0000"/>
    <s v="000"/>
    <s v="00"/>
    <n v="261.39999999999998"/>
    <n v="261.39999999999998"/>
    <n v="0"/>
    <n v="0"/>
  </r>
  <r>
    <x v="0"/>
    <x v="5"/>
    <s v="0481"/>
    <s v="000"/>
    <s v="0000"/>
    <s v="000"/>
    <s v="00"/>
    <n v="69227"/>
    <n v="116221.3"/>
    <n v="0"/>
    <n v="-46994.3"/>
  </r>
  <r>
    <x v="1"/>
    <x v="0"/>
    <s v="0481"/>
    <s v="000"/>
    <s v="0000"/>
    <s v="000"/>
    <s v="00"/>
    <n v="516068"/>
    <n v="440637.29"/>
    <n v="76463.48"/>
    <n v="-1032.77"/>
  </r>
  <r>
    <x v="1"/>
    <x v="0"/>
    <s v="0481"/>
    <s v="000"/>
    <s v="0000"/>
    <s v="000"/>
    <s v="00"/>
    <n v="123814"/>
    <n v="119096.68"/>
    <n v="4270.34"/>
    <n v="446.98"/>
  </r>
  <r>
    <x v="1"/>
    <x v="1"/>
    <s v="0481"/>
    <s v="000"/>
    <s v="0000"/>
    <s v="000"/>
    <s v="00"/>
    <n v="280043"/>
    <n v="263328.39"/>
    <n v="16759.64"/>
    <n v="-45.03"/>
  </r>
  <r>
    <x v="1"/>
    <x v="5"/>
    <s v="0481"/>
    <s v="000"/>
    <s v="0000"/>
    <s v="000"/>
    <s v="00"/>
    <n v="9222.2900000000009"/>
    <n v="12968.99"/>
    <n v="0"/>
    <n v="-3746.7"/>
  </r>
  <r>
    <x v="2"/>
    <x v="0"/>
    <s v="0481"/>
    <s v="000"/>
    <s v="0000"/>
    <s v="000"/>
    <s v="00"/>
    <n v="299663.31"/>
    <n v="250629.39"/>
    <n v="49033.919999999998"/>
    <n v="0"/>
  </r>
  <r>
    <x v="2"/>
    <x v="0"/>
    <s v="0481"/>
    <s v="000"/>
    <s v="0000"/>
    <s v="000"/>
    <s v="00"/>
    <n v="79396.87"/>
    <n v="71902.559999999998"/>
    <n v="6590.08"/>
    <n v="904.23"/>
  </r>
  <r>
    <x v="2"/>
    <x v="1"/>
    <s v="0481"/>
    <s v="000"/>
    <s v="0000"/>
    <s v="000"/>
    <s v="00"/>
    <n v="154980.57"/>
    <n v="145314.57"/>
    <n v="11544.3"/>
    <n v="-1878.3"/>
  </r>
  <r>
    <x v="2"/>
    <x v="3"/>
    <s v="0481"/>
    <s v="000"/>
    <s v="0000"/>
    <s v="000"/>
    <s v="00"/>
    <n v="2223"/>
    <n v="185.94"/>
    <n v="486.18"/>
    <n v="1550.88"/>
  </r>
  <r>
    <x v="2"/>
    <x v="4"/>
    <s v="0481"/>
    <s v="000"/>
    <s v="0000"/>
    <s v="000"/>
    <s v="00"/>
    <n v="200"/>
    <n v="134.93"/>
    <n v="0"/>
    <n v="65.069999999999993"/>
  </r>
  <r>
    <x v="3"/>
    <x v="0"/>
    <s v="0481"/>
    <s v="000"/>
    <s v="0000"/>
    <s v="000"/>
    <s v="00"/>
    <n v="57392.07"/>
    <n v="55184.89"/>
    <n v="2050.12"/>
    <n v="157.06"/>
  </r>
  <r>
    <x v="3"/>
    <x v="1"/>
    <s v="0481"/>
    <s v="000"/>
    <s v="0000"/>
    <s v="000"/>
    <s v="00"/>
    <n v="29982.720000000001"/>
    <n v="29528.18"/>
    <n v="523.07000000000005"/>
    <n v="-68.53"/>
  </r>
  <r>
    <x v="3"/>
    <x v="2"/>
    <s v="0481"/>
    <s v="000"/>
    <s v="0000"/>
    <s v="000"/>
    <s v="00"/>
    <n v="212.54"/>
    <n v="212.54"/>
    <n v="0"/>
    <n v="0"/>
  </r>
  <r>
    <x v="3"/>
    <x v="3"/>
    <s v="0481"/>
    <s v="000"/>
    <s v="0000"/>
    <s v="000"/>
    <s v="00"/>
    <n v="6582.52"/>
    <n v="1614.27"/>
    <n v="0"/>
    <n v="4968.25"/>
  </r>
  <r>
    <x v="3"/>
    <x v="4"/>
    <s v="0481"/>
    <s v="000"/>
    <s v="0000"/>
    <s v="000"/>
    <s v="00"/>
    <n v="2000"/>
    <n v="1401.26"/>
    <n v="0"/>
    <n v="598.74"/>
  </r>
  <r>
    <x v="3"/>
    <x v="4"/>
    <s v="0481"/>
    <s v="000"/>
    <s v="0000"/>
    <s v="000"/>
    <s v="00"/>
    <n v="410.94"/>
    <n v="359.99"/>
    <n v="0"/>
    <n v="50.95"/>
  </r>
  <r>
    <x v="4"/>
    <x v="0"/>
    <s v="0481"/>
    <s v="000"/>
    <s v="0000"/>
    <s v="000"/>
    <s v="00"/>
    <n v="331883"/>
    <n v="301201.78999999998"/>
    <n v="30584.94"/>
    <n v="96.27"/>
  </r>
  <r>
    <x v="4"/>
    <x v="0"/>
    <s v="0481"/>
    <s v="000"/>
    <s v="0000"/>
    <s v="000"/>
    <s v="00"/>
    <n v="95083.15"/>
    <n v="88373.8"/>
    <n v="6709.42"/>
    <n v="-7.0000000000000007E-2"/>
  </r>
  <r>
    <x v="4"/>
    <x v="1"/>
    <s v="0481"/>
    <s v="000"/>
    <s v="0000"/>
    <s v="000"/>
    <s v="00"/>
    <n v="150421"/>
    <n v="145131.74"/>
    <n v="7659.08"/>
    <n v="-2369.8200000000002"/>
  </r>
  <r>
    <x v="4"/>
    <x v="2"/>
    <s v="0481"/>
    <s v="000"/>
    <s v="0000"/>
    <s v="000"/>
    <s v="00"/>
    <n v="914"/>
    <n v="36.4"/>
    <n v="0"/>
    <n v="877.6"/>
  </r>
  <r>
    <x v="4"/>
    <x v="2"/>
    <s v="0481"/>
    <s v="000"/>
    <s v="0000"/>
    <s v="000"/>
    <s v="00"/>
    <n v="2738"/>
    <n v="2701.76"/>
    <n v="0"/>
    <n v="36.24"/>
  </r>
  <r>
    <x v="4"/>
    <x v="2"/>
    <s v="0481"/>
    <s v="000"/>
    <s v="0000"/>
    <s v="000"/>
    <s v="00"/>
    <n v="108"/>
    <n v="108"/>
    <n v="0"/>
    <n v="0"/>
  </r>
  <r>
    <x v="4"/>
    <x v="2"/>
    <s v="0481"/>
    <s v="000"/>
    <s v="0000"/>
    <s v="000"/>
    <s v="00"/>
    <n v="3907"/>
    <n v="1073.79"/>
    <n v="0"/>
    <n v="2833.21"/>
  </r>
  <r>
    <x v="4"/>
    <x v="2"/>
    <s v="0481"/>
    <s v="000"/>
    <s v="0000"/>
    <s v="000"/>
    <s v="00"/>
    <n v="362.5"/>
    <n v="466.07"/>
    <n v="0"/>
    <n v="-103.57"/>
  </r>
  <r>
    <x v="4"/>
    <x v="3"/>
    <s v="0481"/>
    <s v="000"/>
    <s v="0000"/>
    <s v="000"/>
    <s v="00"/>
    <n v="7504.5"/>
    <n v="2364.16"/>
    <n v="0"/>
    <n v="5140.34"/>
  </r>
  <r>
    <x v="4"/>
    <x v="5"/>
    <s v="0481"/>
    <s v="000"/>
    <s v="0000"/>
    <s v="000"/>
    <s v="00"/>
    <n v="1744"/>
    <n v="1744"/>
    <n v="0"/>
    <n v="0"/>
  </r>
  <r>
    <x v="5"/>
    <x v="0"/>
    <s v="0481"/>
    <s v="000"/>
    <s v="0000"/>
    <s v="000"/>
    <s v="00"/>
    <n v="367977.41"/>
    <n v="326966.21999999997"/>
    <n v="42108"/>
    <n v="-1096.81"/>
  </r>
  <r>
    <x v="5"/>
    <x v="1"/>
    <s v="0481"/>
    <s v="000"/>
    <s v="0000"/>
    <s v="000"/>
    <s v="00"/>
    <n v="177710.03"/>
    <n v="168406.33"/>
    <n v="11583.82"/>
    <n v="-2280.12"/>
  </r>
  <r>
    <x v="5"/>
    <x v="2"/>
    <s v="0481"/>
    <s v="000"/>
    <s v="0000"/>
    <s v="000"/>
    <s v="00"/>
    <n v="17045"/>
    <n v="15419.9"/>
    <n v="0"/>
    <n v="1625.1"/>
  </r>
  <r>
    <x v="5"/>
    <x v="2"/>
    <s v="0481"/>
    <s v="000"/>
    <s v="0000"/>
    <s v="000"/>
    <s v="00"/>
    <n v="11468.98"/>
    <n v="9770.68"/>
    <n v="1698.3"/>
    <n v="0"/>
  </r>
  <r>
    <x v="5"/>
    <x v="2"/>
    <s v="0481"/>
    <s v="000"/>
    <s v="0000"/>
    <s v="000"/>
    <s v="00"/>
    <n v="3054.58"/>
    <n v="3836.43"/>
    <n v="72"/>
    <n v="-853.85"/>
  </r>
  <r>
    <x v="5"/>
    <x v="6"/>
    <s v="0481"/>
    <s v="000"/>
    <s v="0000"/>
    <s v="000"/>
    <s v="00"/>
    <n v="291952.55"/>
    <n v="213805.1"/>
    <n v="0"/>
    <n v="78147.45"/>
  </r>
  <r>
    <x v="5"/>
    <x v="6"/>
    <s v="0481"/>
    <s v="000"/>
    <s v="0000"/>
    <s v="000"/>
    <s v="00"/>
    <n v="304.05"/>
    <n v="395.04"/>
    <n v="0"/>
    <n v="-90.99"/>
  </r>
  <r>
    <x v="5"/>
    <x v="3"/>
    <s v="0481"/>
    <s v="000"/>
    <s v="0000"/>
    <s v="000"/>
    <s v="00"/>
    <n v="47669.38"/>
    <n v="37196.65"/>
    <n v="0"/>
    <n v="10472.73"/>
  </r>
  <r>
    <x v="5"/>
    <x v="4"/>
    <s v="0481"/>
    <s v="000"/>
    <s v="0000"/>
    <s v="000"/>
    <s v="00"/>
    <n v="501.3"/>
    <n v="501.3"/>
    <n v="0"/>
    <n v="0"/>
  </r>
  <r>
    <x v="6"/>
    <x v="0"/>
    <s v="0481"/>
    <s v="000"/>
    <s v="0000"/>
    <s v="000"/>
    <s v="00"/>
    <n v="60540"/>
    <n v="55382.5"/>
    <n v="5034.78"/>
    <n v="122.72"/>
  </r>
  <r>
    <x v="6"/>
    <x v="1"/>
    <s v="0481"/>
    <s v="000"/>
    <s v="0000"/>
    <s v="000"/>
    <s v="00"/>
    <n v="26916.63"/>
    <n v="26074.05"/>
    <n v="1043.6400000000001"/>
    <n v="-201.06"/>
  </r>
  <r>
    <x v="6"/>
    <x v="2"/>
    <s v="0481"/>
    <s v="000"/>
    <s v="0000"/>
    <s v="000"/>
    <s v="00"/>
    <n v="2044.98"/>
    <n v="1708.25"/>
    <n v="0"/>
    <n v="336.73"/>
  </r>
  <r>
    <x v="6"/>
    <x v="2"/>
    <s v="0481"/>
    <s v="000"/>
    <s v="0000"/>
    <s v="000"/>
    <s v="00"/>
    <n v="6218.22"/>
    <n v="9436.66"/>
    <n v="0"/>
    <n v="-3218.44"/>
  </r>
  <r>
    <x v="6"/>
    <x v="3"/>
    <s v="0481"/>
    <s v="000"/>
    <s v="0000"/>
    <s v="000"/>
    <s v="00"/>
    <n v="4864.8"/>
    <n v="1988.94"/>
    <n v="0"/>
    <n v="2875.86"/>
  </r>
  <r>
    <x v="0"/>
    <x v="3"/>
    <s v="0481"/>
    <s v="102"/>
    <s v="0000"/>
    <s v="000"/>
    <s v="00"/>
    <n v="1776.52"/>
    <n v="1116.99"/>
    <n v="0"/>
    <n v="659.53"/>
  </r>
  <r>
    <x v="16"/>
    <x v="3"/>
    <s v="0481"/>
    <s v="102"/>
    <s v="0000"/>
    <s v="000"/>
    <s v="00"/>
    <n v="294.31"/>
    <n v="0"/>
    <n v="0"/>
    <n v="294.31"/>
  </r>
  <r>
    <x v="9"/>
    <x v="2"/>
    <s v="0481"/>
    <s v="102"/>
    <s v="0000"/>
    <s v="000"/>
    <s v="00"/>
    <n v="16"/>
    <n v="0"/>
    <n v="0"/>
    <n v="16"/>
  </r>
  <r>
    <x v="9"/>
    <x v="5"/>
    <s v="0481"/>
    <s v="102"/>
    <s v="0000"/>
    <s v="000"/>
    <s v="00"/>
    <n v="0.52"/>
    <n v="0"/>
    <n v="0"/>
    <n v="0.52"/>
  </r>
  <r>
    <x v="0"/>
    <x v="2"/>
    <s v="0481"/>
    <s v="107"/>
    <s v="0000"/>
    <s v="000"/>
    <s v="00"/>
    <n v="5901.88"/>
    <n v="5901.88"/>
    <n v="0"/>
    <n v="0"/>
  </r>
  <r>
    <x v="0"/>
    <x v="3"/>
    <s v="0481"/>
    <s v="107"/>
    <s v="0000"/>
    <s v="000"/>
    <s v="00"/>
    <n v="3842.47"/>
    <n v="0"/>
    <n v="0"/>
    <n v="3842.47"/>
  </r>
  <r>
    <x v="0"/>
    <x v="4"/>
    <s v="0481"/>
    <s v="107"/>
    <s v="0000"/>
    <s v="000"/>
    <s v="00"/>
    <n v="10688.4"/>
    <n v="0"/>
    <n v="10688.4"/>
    <n v="0"/>
  </r>
  <r>
    <x v="0"/>
    <x v="4"/>
    <s v="0481"/>
    <s v="107"/>
    <s v="0000"/>
    <s v="000"/>
    <s v="00"/>
    <n v="28644"/>
    <n v="0"/>
    <n v="28200"/>
    <n v="444"/>
  </r>
  <r>
    <x v="0"/>
    <x v="4"/>
    <s v="0481"/>
    <s v="107"/>
    <s v="0000"/>
    <s v="000"/>
    <s v="00"/>
    <n v="1200"/>
    <n v="800"/>
    <n v="0"/>
    <n v="400"/>
  </r>
  <r>
    <x v="1"/>
    <x v="0"/>
    <s v="0481"/>
    <s v="107"/>
    <s v="0000"/>
    <s v="000"/>
    <s v="00"/>
    <n v="4988.91"/>
    <n v="4809.92"/>
    <n v="178.6"/>
    <n v="0.39"/>
  </r>
  <r>
    <x v="1"/>
    <x v="1"/>
    <s v="0481"/>
    <s v="107"/>
    <s v="0000"/>
    <s v="000"/>
    <s v="00"/>
    <n v="2841.34"/>
    <n v="2793.25"/>
    <n v="37.21"/>
    <n v="10.88"/>
  </r>
  <r>
    <x v="1"/>
    <x v="5"/>
    <s v="0481"/>
    <s v="107"/>
    <s v="0000"/>
    <s v="000"/>
    <s v="00"/>
    <n v="100"/>
    <n v="124.48"/>
    <n v="0"/>
    <n v="-24.48"/>
  </r>
  <r>
    <x v="16"/>
    <x v="2"/>
    <s v="0481"/>
    <s v="110"/>
    <s v="0000"/>
    <s v="000"/>
    <s v="00"/>
    <n v="1500"/>
    <n v="1320"/>
    <n v="0"/>
    <n v="180"/>
  </r>
  <r>
    <x v="15"/>
    <x v="5"/>
    <s v="0481"/>
    <s v="110"/>
    <s v="0000"/>
    <s v="000"/>
    <s v="00"/>
    <n v="500"/>
    <n v="0"/>
    <n v="0"/>
    <n v="500"/>
  </r>
  <r>
    <x v="2"/>
    <x v="0"/>
    <s v="0481"/>
    <s v="111"/>
    <s v="0000"/>
    <s v="000"/>
    <s v="00"/>
    <n v="4780"/>
    <n v="4301.8100000000004"/>
    <n v="0"/>
    <n v="478.19"/>
  </r>
  <r>
    <x v="2"/>
    <x v="1"/>
    <s v="0481"/>
    <s v="111"/>
    <s v="0000"/>
    <s v="000"/>
    <s v="00"/>
    <n v="1052"/>
    <n v="991.48"/>
    <n v="0"/>
    <n v="60.52"/>
  </r>
  <r>
    <x v="0"/>
    <x v="0"/>
    <s v="0481"/>
    <s v="199"/>
    <s v="0000"/>
    <s v="000"/>
    <s v="00"/>
    <n v="111418.16"/>
    <n v="21622.87"/>
    <n v="981.56"/>
    <n v="88813.73"/>
  </r>
  <r>
    <x v="0"/>
    <x v="1"/>
    <s v="0481"/>
    <s v="199"/>
    <s v="0000"/>
    <s v="000"/>
    <s v="00"/>
    <n v="6546.29"/>
    <n v="5667.95"/>
    <n v="203.72"/>
    <n v="674.62"/>
  </r>
  <r>
    <x v="0"/>
    <x v="2"/>
    <s v="0481"/>
    <s v="199"/>
    <s v="0000"/>
    <s v="000"/>
    <s v="00"/>
    <n v="2080.56"/>
    <n v="266.95999999999998"/>
    <n v="0"/>
    <n v="1813.6"/>
  </r>
  <r>
    <x v="0"/>
    <x v="2"/>
    <s v="0481"/>
    <s v="199"/>
    <s v="0000"/>
    <s v="000"/>
    <s v="00"/>
    <n v="2496"/>
    <n v="2496"/>
    <n v="0"/>
    <n v="0"/>
  </r>
  <r>
    <x v="0"/>
    <x v="3"/>
    <s v="0481"/>
    <s v="199"/>
    <s v="0000"/>
    <s v="000"/>
    <s v="00"/>
    <n v="622.01"/>
    <n v="537.25"/>
    <n v="0"/>
    <n v="84.76"/>
  </r>
  <r>
    <x v="0"/>
    <x v="4"/>
    <s v="0481"/>
    <s v="199"/>
    <s v="0000"/>
    <s v="000"/>
    <s v="00"/>
    <n v="5602.58"/>
    <n v="5602.58"/>
    <n v="0"/>
    <n v="0"/>
  </r>
  <r>
    <x v="0"/>
    <x v="4"/>
    <s v="0481"/>
    <s v="199"/>
    <s v="0000"/>
    <s v="000"/>
    <s v="00"/>
    <n v="15844.93"/>
    <n v="15450"/>
    <n v="0"/>
    <n v="394.93"/>
  </r>
  <r>
    <x v="0"/>
    <x v="4"/>
    <s v="0481"/>
    <s v="199"/>
    <s v="0000"/>
    <s v="000"/>
    <s v="00"/>
    <n v="2000"/>
    <n v="1600"/>
    <n v="0"/>
    <n v="400"/>
  </r>
  <r>
    <x v="0"/>
    <x v="5"/>
    <s v="0481"/>
    <s v="199"/>
    <s v="0000"/>
    <s v="000"/>
    <s v="00"/>
    <n v="0"/>
    <n v="115"/>
    <n v="0"/>
    <n v="-115"/>
  </r>
  <r>
    <x v="0"/>
    <x v="5"/>
    <s v="0481"/>
    <s v="199"/>
    <s v="0000"/>
    <s v="000"/>
    <s v="00"/>
    <n v="8147.4"/>
    <n v="10404.290000000001"/>
    <n v="0"/>
    <n v="-2256.89"/>
  </r>
  <r>
    <x v="1"/>
    <x v="0"/>
    <s v="0481"/>
    <s v="199"/>
    <s v="0000"/>
    <s v="000"/>
    <s v="00"/>
    <n v="33178.5"/>
    <n v="28216.639999999999"/>
    <n v="5065.3999999999996"/>
    <n v="-103.54"/>
  </r>
  <r>
    <x v="1"/>
    <x v="1"/>
    <s v="0481"/>
    <s v="199"/>
    <s v="0000"/>
    <s v="000"/>
    <s v="00"/>
    <n v="13683.9"/>
    <n v="11694.88"/>
    <n v="1051.4000000000001"/>
    <n v="937.62"/>
  </r>
  <r>
    <x v="1"/>
    <x v="5"/>
    <s v="0481"/>
    <s v="199"/>
    <s v="0000"/>
    <s v="000"/>
    <s v="00"/>
    <n v="400"/>
    <n v="394.24"/>
    <n v="0"/>
    <n v="5.76"/>
  </r>
  <r>
    <x v="2"/>
    <x v="0"/>
    <s v="0481"/>
    <s v="199"/>
    <s v="0000"/>
    <s v="000"/>
    <s v="00"/>
    <n v="407.16"/>
    <n v="0"/>
    <n v="0"/>
    <n v="407.16"/>
  </r>
  <r>
    <x v="2"/>
    <x v="1"/>
    <s v="0481"/>
    <s v="199"/>
    <s v="0000"/>
    <s v="000"/>
    <s v="00"/>
    <n v="20.57"/>
    <n v="0"/>
    <n v="0"/>
    <n v="20.57"/>
  </r>
  <r>
    <x v="2"/>
    <x v="4"/>
    <s v="0481"/>
    <s v="199"/>
    <s v="0000"/>
    <s v="000"/>
    <s v="00"/>
    <n v="344.62"/>
    <n v="192.97"/>
    <n v="0"/>
    <n v="151.65"/>
  </r>
  <r>
    <x v="3"/>
    <x v="4"/>
    <s v="0481"/>
    <s v="199"/>
    <s v="0000"/>
    <s v="000"/>
    <s v="00"/>
    <n v="12.43"/>
    <n v="0"/>
    <n v="0"/>
    <n v="12.43"/>
  </r>
  <r>
    <x v="9"/>
    <x v="2"/>
    <s v="0481"/>
    <s v="199"/>
    <s v="0000"/>
    <s v="000"/>
    <s v="00"/>
    <n v="227"/>
    <n v="0"/>
    <n v="0"/>
    <n v="227"/>
  </r>
  <r>
    <x v="4"/>
    <x v="0"/>
    <s v="0481"/>
    <s v="199"/>
    <s v="0000"/>
    <s v="000"/>
    <s v="00"/>
    <n v="2612.1"/>
    <n v="2612.1"/>
    <n v="0"/>
    <n v="0"/>
  </r>
  <r>
    <x v="4"/>
    <x v="1"/>
    <s v="0481"/>
    <s v="199"/>
    <s v="0000"/>
    <s v="000"/>
    <s v="00"/>
    <n v="607.74"/>
    <n v="602.09"/>
    <n v="0"/>
    <n v="5.65"/>
  </r>
  <r>
    <x v="4"/>
    <x v="2"/>
    <s v="0481"/>
    <s v="199"/>
    <s v="0000"/>
    <s v="000"/>
    <s v="00"/>
    <n v="0"/>
    <n v="32.869999999999997"/>
    <n v="0"/>
    <n v="-32.869999999999997"/>
  </r>
  <r>
    <x v="4"/>
    <x v="2"/>
    <s v="0481"/>
    <s v="199"/>
    <s v="0000"/>
    <s v="000"/>
    <s v="00"/>
    <n v="136.19"/>
    <n v="0"/>
    <n v="0"/>
    <n v="136.19"/>
  </r>
  <r>
    <x v="4"/>
    <x v="2"/>
    <s v="0481"/>
    <s v="199"/>
    <s v="0000"/>
    <s v="000"/>
    <s v="00"/>
    <n v="579.76"/>
    <n v="0"/>
    <n v="0"/>
    <n v="579.76"/>
  </r>
  <r>
    <x v="4"/>
    <x v="3"/>
    <s v="0481"/>
    <s v="199"/>
    <s v="0000"/>
    <s v="000"/>
    <s v="00"/>
    <n v="1890"/>
    <n v="1890"/>
    <n v="0"/>
    <n v="0"/>
  </r>
  <r>
    <x v="4"/>
    <x v="4"/>
    <s v="0481"/>
    <s v="199"/>
    <s v="0000"/>
    <s v="000"/>
    <s v="00"/>
    <n v="182.83"/>
    <n v="176.7"/>
    <n v="0"/>
    <n v="6.13"/>
  </r>
  <r>
    <x v="4"/>
    <x v="5"/>
    <s v="0481"/>
    <s v="199"/>
    <s v="0000"/>
    <s v="000"/>
    <s v="00"/>
    <n v="770"/>
    <n v="770"/>
    <n v="0"/>
    <n v="0"/>
  </r>
  <r>
    <x v="13"/>
    <x v="4"/>
    <s v="0481"/>
    <s v="199"/>
    <s v="0000"/>
    <s v="000"/>
    <s v="00"/>
    <n v="11863.95"/>
    <n v="0"/>
    <n v="11863.95"/>
    <n v="0"/>
  </r>
  <r>
    <x v="5"/>
    <x v="0"/>
    <s v="0481"/>
    <s v="199"/>
    <s v="0000"/>
    <s v="000"/>
    <s v="00"/>
    <n v="9354.7900000000009"/>
    <n v="9978.4699999999993"/>
    <n v="0"/>
    <n v="-623.67999999999995"/>
  </r>
  <r>
    <x v="5"/>
    <x v="1"/>
    <s v="0481"/>
    <s v="199"/>
    <s v="0000"/>
    <s v="000"/>
    <s v="00"/>
    <n v="2373.4899999999998"/>
    <n v="2513.6799999999998"/>
    <n v="0"/>
    <n v="-140.19"/>
  </r>
  <r>
    <x v="5"/>
    <x v="4"/>
    <s v="0481"/>
    <s v="199"/>
    <s v="0000"/>
    <s v="000"/>
    <s v="00"/>
    <n v="8945.6"/>
    <n v="0"/>
    <n v="8945.6"/>
    <n v="0"/>
  </r>
  <r>
    <x v="5"/>
    <x v="5"/>
    <s v="0481"/>
    <s v="199"/>
    <s v="0000"/>
    <s v="000"/>
    <s v="00"/>
    <n v="5137.8"/>
    <n v="5132.3999999999996"/>
    <n v="0"/>
    <n v="5.4"/>
  </r>
  <r>
    <x v="0"/>
    <x v="0"/>
    <s v="0481"/>
    <s v="501"/>
    <s v="0000"/>
    <s v="000"/>
    <s v="00"/>
    <n v="6625"/>
    <n v="41485"/>
    <n v="0"/>
    <n v="-34860"/>
  </r>
  <r>
    <x v="0"/>
    <x v="1"/>
    <s v="0481"/>
    <s v="501"/>
    <s v="0000"/>
    <s v="000"/>
    <s v="00"/>
    <n v="1552.81"/>
    <n v="9175.0499999999993"/>
    <n v="0"/>
    <n v="-7622.24"/>
  </r>
  <r>
    <x v="7"/>
    <x v="0"/>
    <s v="0481"/>
    <s v="507"/>
    <s v="0000"/>
    <s v="000"/>
    <s v="00"/>
    <n v="44523.61"/>
    <n v="40668.660000000003"/>
    <n v="3812.34"/>
    <n v="42.61"/>
  </r>
  <r>
    <x v="7"/>
    <x v="1"/>
    <s v="0481"/>
    <s v="507"/>
    <s v="0000"/>
    <s v="000"/>
    <s v="00"/>
    <n v="17803.419999999998"/>
    <n v="17050.810000000001"/>
    <n v="792.24"/>
    <n v="-39.630000000000003"/>
  </r>
  <r>
    <x v="2"/>
    <x v="0"/>
    <s v="0481"/>
    <s v="523"/>
    <s v="0000"/>
    <s v="000"/>
    <s v="00"/>
    <n v="43074"/>
    <n v="36311.68"/>
    <n v="6762.32"/>
    <n v="0"/>
  </r>
  <r>
    <x v="2"/>
    <x v="1"/>
    <s v="0481"/>
    <s v="523"/>
    <s v="0000"/>
    <s v="000"/>
    <s v="00"/>
    <n v="16939.54"/>
    <n v="15581.05"/>
    <n v="1403.68"/>
    <n v="-45.19"/>
  </r>
  <r>
    <x v="0"/>
    <x v="0"/>
    <s v="0481"/>
    <s v="528"/>
    <s v="0000"/>
    <s v="000"/>
    <s v="00"/>
    <n v="430.17"/>
    <n v="430.17"/>
    <n v="0"/>
    <n v="0"/>
  </r>
  <r>
    <x v="0"/>
    <x v="1"/>
    <s v="0481"/>
    <s v="528"/>
    <s v="0000"/>
    <s v="000"/>
    <s v="00"/>
    <n v="94.77"/>
    <n v="94.77"/>
    <n v="0"/>
    <n v="0"/>
  </r>
  <r>
    <x v="16"/>
    <x v="0"/>
    <s v="0481"/>
    <s v="605"/>
    <s v="0000"/>
    <s v="000"/>
    <s v="00"/>
    <n v="3517.42"/>
    <n v="3517.42"/>
    <n v="0"/>
    <n v="0"/>
  </r>
  <r>
    <x v="16"/>
    <x v="1"/>
    <s v="0481"/>
    <s v="605"/>
    <s v="0000"/>
    <s v="000"/>
    <s v="00"/>
    <n v="5866.81"/>
    <n v="810.77"/>
    <n v="0"/>
    <n v="5056.04"/>
  </r>
  <r>
    <x v="16"/>
    <x v="3"/>
    <s v="0481"/>
    <s v="605"/>
    <s v="0000"/>
    <s v="000"/>
    <s v="00"/>
    <n v="16459.23"/>
    <n v="0"/>
    <n v="0"/>
    <n v="16459.23"/>
  </r>
  <r>
    <x v="16"/>
    <x v="4"/>
    <s v="0481"/>
    <s v="605"/>
    <s v="0000"/>
    <s v="000"/>
    <s v="00"/>
    <n v="992.65"/>
    <n v="0"/>
    <n v="0"/>
    <n v="992.65"/>
  </r>
  <r>
    <x v="16"/>
    <x v="4"/>
    <s v="0481"/>
    <s v="605"/>
    <s v="0000"/>
    <s v="000"/>
    <s v="00"/>
    <n v="67.349999999999994"/>
    <n v="0"/>
    <n v="0"/>
    <n v="67.349999999999994"/>
  </r>
  <r>
    <x v="9"/>
    <x v="2"/>
    <s v="0481"/>
    <s v="605"/>
    <s v="0000"/>
    <s v="000"/>
    <s v="00"/>
    <n v="1075.18"/>
    <n v="0"/>
    <n v="0"/>
    <n v="1075.18"/>
  </r>
  <r>
    <x v="5"/>
    <x v="5"/>
    <s v="0481"/>
    <s v="605"/>
    <s v="0000"/>
    <s v="000"/>
    <s v="00"/>
    <n v="923.92"/>
    <n v="0"/>
    <n v="0"/>
    <n v="923.92"/>
  </r>
  <r>
    <x v="9"/>
    <x v="0"/>
    <s v="0481"/>
    <s v="804"/>
    <s v="0000"/>
    <s v="000"/>
    <s v="00"/>
    <n v="54013"/>
    <n v="45010.84"/>
    <n v="9002.16"/>
    <n v="0"/>
  </r>
  <r>
    <x v="9"/>
    <x v="1"/>
    <s v="0481"/>
    <s v="804"/>
    <s v="0000"/>
    <s v="000"/>
    <s v="00"/>
    <n v="19268.919999999998"/>
    <n v="17443.78"/>
    <n v="1868.56"/>
    <n v="-43.42"/>
  </r>
  <r>
    <x v="9"/>
    <x v="5"/>
    <s v="0481"/>
    <s v="804"/>
    <s v="0000"/>
    <s v="000"/>
    <s v="00"/>
    <n v="814.2"/>
    <n v="1028.46"/>
    <n v="0"/>
    <n v="-214.26"/>
  </r>
  <r>
    <x v="0"/>
    <x v="0"/>
    <s v="0482"/>
    <s v="000"/>
    <s v="0000"/>
    <s v="000"/>
    <s v="00"/>
    <n v="3641962"/>
    <n v="3029411.98"/>
    <n v="561143.28"/>
    <n v="51406.74"/>
  </r>
  <r>
    <x v="0"/>
    <x v="0"/>
    <s v="0482"/>
    <s v="000"/>
    <s v="0000"/>
    <s v="000"/>
    <s v="00"/>
    <n v="46204"/>
    <n v="42424.17"/>
    <n v="1657.42"/>
    <n v="2122.41"/>
  </r>
  <r>
    <x v="0"/>
    <x v="1"/>
    <s v="0482"/>
    <s v="000"/>
    <s v="0000"/>
    <s v="000"/>
    <s v="00"/>
    <n v="1504745.53"/>
    <n v="1402888.33"/>
    <n v="120262.52"/>
    <n v="-18405.32"/>
  </r>
  <r>
    <x v="0"/>
    <x v="2"/>
    <s v="0482"/>
    <s v="000"/>
    <s v="0000"/>
    <s v="000"/>
    <s v="00"/>
    <n v="8424.92"/>
    <n v="7201.66"/>
    <n v="1223.26"/>
    <n v="0"/>
  </r>
  <r>
    <x v="0"/>
    <x v="2"/>
    <s v="0482"/>
    <s v="000"/>
    <s v="0000"/>
    <s v="000"/>
    <s v="00"/>
    <n v="9116.83"/>
    <n v="6322.14"/>
    <n v="7463.38"/>
    <n v="-4668.6899999999996"/>
  </r>
  <r>
    <x v="0"/>
    <x v="2"/>
    <s v="0482"/>
    <s v="000"/>
    <s v="0000"/>
    <s v="000"/>
    <s v="00"/>
    <n v="658.65"/>
    <n v="458.65"/>
    <n v="0"/>
    <n v="200"/>
  </r>
  <r>
    <x v="0"/>
    <x v="3"/>
    <s v="0482"/>
    <s v="000"/>
    <s v="0000"/>
    <s v="000"/>
    <s v="00"/>
    <n v="22316.400000000001"/>
    <n v="18096.439999999999"/>
    <n v="0"/>
    <n v="4219.96"/>
  </r>
  <r>
    <x v="0"/>
    <x v="3"/>
    <s v="0482"/>
    <s v="000"/>
    <s v="0000"/>
    <s v="000"/>
    <s v="00"/>
    <n v="5675.52"/>
    <n v="175.52"/>
    <n v="0"/>
    <n v="5500"/>
  </r>
  <r>
    <x v="0"/>
    <x v="3"/>
    <s v="0482"/>
    <s v="000"/>
    <s v="0000"/>
    <s v="000"/>
    <s v="00"/>
    <n v="82106.17"/>
    <n v="81679.11"/>
    <n v="427.06"/>
    <n v="0"/>
  </r>
  <r>
    <x v="0"/>
    <x v="4"/>
    <s v="0482"/>
    <s v="000"/>
    <s v="0000"/>
    <s v="000"/>
    <s v="00"/>
    <n v="172.24"/>
    <n v="155.83000000000001"/>
    <n v="0"/>
    <n v="16.41"/>
  </r>
  <r>
    <x v="0"/>
    <x v="4"/>
    <s v="0482"/>
    <s v="000"/>
    <s v="0000"/>
    <s v="000"/>
    <s v="00"/>
    <n v="1603.19"/>
    <n v="1603.19"/>
    <n v="0"/>
    <n v="0"/>
  </r>
  <r>
    <x v="0"/>
    <x v="5"/>
    <s v="0482"/>
    <s v="000"/>
    <s v="0000"/>
    <s v="000"/>
    <s v="00"/>
    <n v="199"/>
    <n v="199"/>
    <n v="0"/>
    <n v="0"/>
  </r>
  <r>
    <x v="0"/>
    <x v="5"/>
    <s v="0482"/>
    <s v="000"/>
    <s v="0000"/>
    <s v="000"/>
    <s v="00"/>
    <n v="80312"/>
    <n v="156731.44"/>
    <n v="0"/>
    <n v="-76419.44"/>
  </r>
  <r>
    <x v="1"/>
    <x v="0"/>
    <s v="0482"/>
    <s v="000"/>
    <s v="0000"/>
    <s v="000"/>
    <s v="00"/>
    <n v="704973.67"/>
    <n v="604410.24"/>
    <n v="98283.92"/>
    <n v="2279.5100000000002"/>
  </r>
  <r>
    <x v="1"/>
    <x v="0"/>
    <s v="0482"/>
    <s v="000"/>
    <s v="0000"/>
    <s v="000"/>
    <s v="00"/>
    <n v="276192.81"/>
    <n v="289989.39"/>
    <n v="11523.71"/>
    <n v="-25320.29"/>
  </r>
  <r>
    <x v="1"/>
    <x v="1"/>
    <s v="0482"/>
    <s v="000"/>
    <s v="0000"/>
    <s v="000"/>
    <s v="00"/>
    <n v="419779.21"/>
    <n v="419408.64000000001"/>
    <n v="23597.88"/>
    <n v="-23227.31"/>
  </r>
  <r>
    <x v="1"/>
    <x v="5"/>
    <s v="0482"/>
    <s v="000"/>
    <s v="0000"/>
    <s v="000"/>
    <s v="00"/>
    <n v="17893.669999999998"/>
    <n v="43775.18"/>
    <n v="0"/>
    <n v="-25881.51"/>
  </r>
  <r>
    <x v="2"/>
    <x v="0"/>
    <s v="0482"/>
    <s v="000"/>
    <s v="0000"/>
    <s v="000"/>
    <s v="00"/>
    <n v="110312"/>
    <n v="92226.21"/>
    <n v="17409"/>
    <n v="676.79"/>
  </r>
  <r>
    <x v="2"/>
    <x v="0"/>
    <s v="0482"/>
    <s v="000"/>
    <s v="0000"/>
    <s v="000"/>
    <s v="00"/>
    <n v="70310"/>
    <n v="63328.31"/>
    <n v="6239.13"/>
    <n v="742.56"/>
  </r>
  <r>
    <x v="2"/>
    <x v="1"/>
    <s v="0482"/>
    <s v="000"/>
    <s v="0000"/>
    <s v="000"/>
    <s v="00"/>
    <n v="68498"/>
    <n v="64470.22"/>
    <n v="4907.38"/>
    <n v="-879.6"/>
  </r>
  <r>
    <x v="2"/>
    <x v="3"/>
    <s v="0482"/>
    <s v="000"/>
    <s v="0000"/>
    <s v="000"/>
    <s v="00"/>
    <n v="1965"/>
    <n v="1698.2"/>
    <n v="39.630000000000003"/>
    <n v="227.17"/>
  </r>
  <r>
    <x v="3"/>
    <x v="0"/>
    <s v="0482"/>
    <s v="000"/>
    <s v="0000"/>
    <s v="000"/>
    <s v="00"/>
    <n v="58421.99"/>
    <n v="49139.99"/>
    <n v="9282"/>
    <n v="0"/>
  </r>
  <r>
    <x v="3"/>
    <x v="0"/>
    <s v="0482"/>
    <s v="000"/>
    <s v="0000"/>
    <s v="000"/>
    <s v="00"/>
    <n v="54646.8"/>
    <n v="53014.95"/>
    <n v="1991.85"/>
    <n v="-360"/>
  </r>
  <r>
    <x v="3"/>
    <x v="1"/>
    <s v="0482"/>
    <s v="000"/>
    <s v="0000"/>
    <s v="000"/>
    <s v="00"/>
    <n v="52823.13"/>
    <n v="51176.17"/>
    <n v="2341.36"/>
    <n v="-694.4"/>
  </r>
  <r>
    <x v="3"/>
    <x v="2"/>
    <s v="0482"/>
    <s v="000"/>
    <s v="0000"/>
    <s v="000"/>
    <s v="00"/>
    <n v="212.54"/>
    <n v="212.54"/>
    <n v="0"/>
    <n v="0"/>
  </r>
  <r>
    <x v="3"/>
    <x v="3"/>
    <s v="0482"/>
    <s v="000"/>
    <s v="0000"/>
    <s v="000"/>
    <s v="00"/>
    <n v="3433.98"/>
    <n v="538.76"/>
    <n v="0"/>
    <n v="2895.22"/>
  </r>
  <r>
    <x v="3"/>
    <x v="4"/>
    <s v="0482"/>
    <s v="000"/>
    <s v="0000"/>
    <s v="000"/>
    <s v="00"/>
    <n v="3820.48"/>
    <n v="6215.41"/>
    <n v="0"/>
    <n v="-2394.9299999999998"/>
  </r>
  <r>
    <x v="3"/>
    <x v="5"/>
    <s v="0482"/>
    <s v="000"/>
    <s v="0000"/>
    <s v="000"/>
    <s v="00"/>
    <n v="142.84"/>
    <n v="428.52"/>
    <n v="0"/>
    <n v="-285.68"/>
  </r>
  <r>
    <x v="9"/>
    <x v="0"/>
    <s v="0482"/>
    <s v="000"/>
    <s v="0000"/>
    <s v="000"/>
    <s v="00"/>
    <n v="54061.279999999999"/>
    <n v="45051.08"/>
    <n v="9010.2000000000007"/>
    <n v="0"/>
  </r>
  <r>
    <x v="9"/>
    <x v="1"/>
    <s v="0482"/>
    <s v="000"/>
    <s v="0000"/>
    <s v="000"/>
    <s v="00"/>
    <n v="24186.16"/>
    <n v="22508.75"/>
    <n v="1870.2"/>
    <n v="-192.79"/>
  </r>
  <r>
    <x v="4"/>
    <x v="0"/>
    <s v="0482"/>
    <s v="000"/>
    <s v="0000"/>
    <s v="000"/>
    <s v="00"/>
    <n v="323406"/>
    <n v="291314.63"/>
    <n v="30419.8"/>
    <n v="1671.57"/>
  </r>
  <r>
    <x v="4"/>
    <x v="0"/>
    <s v="0482"/>
    <s v="000"/>
    <s v="0000"/>
    <s v="000"/>
    <s v="00"/>
    <n v="76269.289999999994"/>
    <n v="70969.58"/>
    <n v="6036.36"/>
    <n v="-736.65"/>
  </r>
  <r>
    <x v="4"/>
    <x v="1"/>
    <s v="0482"/>
    <s v="000"/>
    <s v="0000"/>
    <s v="000"/>
    <s v="00"/>
    <n v="145710"/>
    <n v="139830.72"/>
    <n v="7566.04"/>
    <n v="-1686.76"/>
  </r>
  <r>
    <x v="4"/>
    <x v="2"/>
    <s v="0482"/>
    <s v="000"/>
    <s v="0000"/>
    <s v="000"/>
    <s v="00"/>
    <n v="958"/>
    <n v="52.05"/>
    <n v="0"/>
    <n v="905.95"/>
  </r>
  <r>
    <x v="4"/>
    <x v="2"/>
    <s v="0482"/>
    <s v="000"/>
    <s v="0000"/>
    <s v="000"/>
    <s v="00"/>
    <n v="1572"/>
    <n v="0"/>
    <n v="0"/>
    <n v="1572"/>
  </r>
  <r>
    <x v="4"/>
    <x v="2"/>
    <s v="0482"/>
    <s v="000"/>
    <s v="0000"/>
    <s v="000"/>
    <s v="00"/>
    <n v="48.17"/>
    <n v="28.39"/>
    <n v="0"/>
    <n v="19.78"/>
  </r>
  <r>
    <x v="4"/>
    <x v="2"/>
    <s v="0482"/>
    <s v="000"/>
    <s v="0000"/>
    <s v="000"/>
    <s v="00"/>
    <n v="467.57"/>
    <n v="467.57"/>
    <n v="0"/>
    <n v="0"/>
  </r>
  <r>
    <x v="4"/>
    <x v="3"/>
    <s v="0482"/>
    <s v="000"/>
    <s v="0000"/>
    <s v="000"/>
    <s v="00"/>
    <n v="7922.8"/>
    <n v="3623.11"/>
    <n v="1079.96"/>
    <n v="3219.73"/>
  </r>
  <r>
    <x v="4"/>
    <x v="3"/>
    <s v="0482"/>
    <s v="000"/>
    <s v="0000"/>
    <s v="000"/>
    <s v="00"/>
    <n v="107.19"/>
    <n v="100.26"/>
    <n v="0"/>
    <n v="6.93"/>
  </r>
  <r>
    <x v="4"/>
    <x v="4"/>
    <s v="0482"/>
    <s v="000"/>
    <s v="0000"/>
    <s v="000"/>
    <s v="00"/>
    <n v="792.84"/>
    <n v="752.82"/>
    <n v="0"/>
    <n v="40.020000000000003"/>
  </r>
  <r>
    <x v="4"/>
    <x v="4"/>
    <s v="0482"/>
    <s v="000"/>
    <s v="0000"/>
    <s v="000"/>
    <s v="00"/>
    <n v="298.99"/>
    <n v="298.99"/>
    <n v="0"/>
    <n v="0"/>
  </r>
  <r>
    <x v="4"/>
    <x v="5"/>
    <s v="0482"/>
    <s v="000"/>
    <s v="0000"/>
    <s v="000"/>
    <s v="00"/>
    <n v="1539"/>
    <n v="1400"/>
    <n v="0"/>
    <n v="139"/>
  </r>
  <r>
    <x v="5"/>
    <x v="0"/>
    <s v="0482"/>
    <s v="000"/>
    <s v="0000"/>
    <s v="000"/>
    <s v="00"/>
    <n v="256072"/>
    <n v="226423.53"/>
    <n v="29424.560000000001"/>
    <n v="223.91"/>
  </r>
  <r>
    <x v="5"/>
    <x v="1"/>
    <s v="0482"/>
    <s v="000"/>
    <s v="0000"/>
    <s v="000"/>
    <s v="00"/>
    <n v="118114"/>
    <n v="111399.52"/>
    <n v="7810.17"/>
    <n v="-1095.69"/>
  </r>
  <r>
    <x v="5"/>
    <x v="2"/>
    <s v="0482"/>
    <s v="000"/>
    <s v="0000"/>
    <s v="000"/>
    <s v="00"/>
    <n v="6889.08"/>
    <n v="4099.62"/>
    <n v="2789.46"/>
    <n v="0"/>
  </r>
  <r>
    <x v="5"/>
    <x v="2"/>
    <s v="0482"/>
    <s v="000"/>
    <s v="0000"/>
    <s v="000"/>
    <s v="00"/>
    <n v="20446"/>
    <n v="19582.330000000002"/>
    <n v="0"/>
    <n v="863.67"/>
  </r>
  <r>
    <x v="5"/>
    <x v="2"/>
    <s v="0482"/>
    <s v="000"/>
    <s v="0000"/>
    <s v="000"/>
    <s v="00"/>
    <n v="7277.13"/>
    <n v="5936.29"/>
    <n v="1340.84"/>
    <n v="0"/>
  </r>
  <r>
    <x v="5"/>
    <x v="2"/>
    <s v="0482"/>
    <s v="000"/>
    <s v="0000"/>
    <s v="000"/>
    <s v="00"/>
    <n v="336"/>
    <n v="312"/>
    <n v="24"/>
    <n v="0"/>
  </r>
  <r>
    <x v="5"/>
    <x v="6"/>
    <s v="0482"/>
    <s v="000"/>
    <s v="0000"/>
    <s v="000"/>
    <s v="00"/>
    <n v="188153"/>
    <n v="166011.94"/>
    <n v="0"/>
    <n v="22141.06"/>
  </r>
  <r>
    <x v="5"/>
    <x v="6"/>
    <s v="0482"/>
    <s v="000"/>
    <s v="0000"/>
    <s v="000"/>
    <s v="00"/>
    <n v="132.66"/>
    <n v="132.66"/>
    <n v="0"/>
    <n v="0"/>
  </r>
  <r>
    <x v="5"/>
    <x v="6"/>
    <s v="0482"/>
    <s v="000"/>
    <s v="0000"/>
    <s v="000"/>
    <s v="00"/>
    <n v="100"/>
    <n v="56.39"/>
    <n v="0"/>
    <n v="43.61"/>
  </r>
  <r>
    <x v="5"/>
    <x v="3"/>
    <s v="0482"/>
    <s v="000"/>
    <s v="0000"/>
    <s v="000"/>
    <s v="00"/>
    <n v="36365.160000000003"/>
    <n v="29773.61"/>
    <n v="273.42"/>
    <n v="6318.13"/>
  </r>
  <r>
    <x v="5"/>
    <x v="4"/>
    <s v="0482"/>
    <s v="000"/>
    <s v="0000"/>
    <s v="000"/>
    <s v="00"/>
    <n v="300"/>
    <n v="279.99"/>
    <n v="0"/>
    <n v="20.010000000000002"/>
  </r>
  <r>
    <x v="6"/>
    <x v="0"/>
    <s v="0482"/>
    <s v="000"/>
    <s v="0000"/>
    <s v="000"/>
    <s v="00"/>
    <n v="60205"/>
    <n v="54295.34"/>
    <n v="4935.9399999999996"/>
    <n v="973.72"/>
  </r>
  <r>
    <x v="6"/>
    <x v="1"/>
    <s v="0482"/>
    <s v="000"/>
    <s v="0000"/>
    <s v="000"/>
    <s v="00"/>
    <n v="21635"/>
    <n v="20891.080000000002"/>
    <n v="1023.16"/>
    <n v="-279.24"/>
  </r>
  <r>
    <x v="6"/>
    <x v="2"/>
    <s v="0482"/>
    <s v="000"/>
    <s v="0000"/>
    <s v="000"/>
    <s v="00"/>
    <n v="1891.07"/>
    <n v="1626.71"/>
    <n v="0"/>
    <n v="264.36"/>
  </r>
  <r>
    <x v="6"/>
    <x v="2"/>
    <s v="0482"/>
    <s v="000"/>
    <s v="0000"/>
    <s v="000"/>
    <s v="00"/>
    <n v="588"/>
    <n v="588"/>
    <n v="0"/>
    <n v="0"/>
  </r>
  <r>
    <x v="6"/>
    <x v="3"/>
    <s v="0482"/>
    <s v="000"/>
    <s v="0000"/>
    <s v="000"/>
    <s v="00"/>
    <n v="7749.21"/>
    <n v="7234.68"/>
    <n v="126.44"/>
    <n v="388.09"/>
  </r>
  <r>
    <x v="6"/>
    <x v="4"/>
    <s v="0482"/>
    <s v="000"/>
    <s v="0000"/>
    <s v="000"/>
    <s v="00"/>
    <n v="1393.72"/>
    <n v="858.75"/>
    <n v="0"/>
    <n v="534.97"/>
  </r>
  <r>
    <x v="0"/>
    <x v="3"/>
    <s v="0482"/>
    <s v="102"/>
    <s v="0000"/>
    <s v="000"/>
    <s v="00"/>
    <n v="2655.19"/>
    <n v="288.75"/>
    <n v="0"/>
    <n v="2366.44"/>
  </r>
  <r>
    <x v="0"/>
    <x v="2"/>
    <s v="0482"/>
    <s v="199"/>
    <s v="0000"/>
    <s v="000"/>
    <s v="00"/>
    <n v="3000"/>
    <n v="3000"/>
    <n v="0"/>
    <n v="0"/>
  </r>
  <r>
    <x v="0"/>
    <x v="3"/>
    <s v="0482"/>
    <s v="199"/>
    <s v="0000"/>
    <s v="000"/>
    <s v="00"/>
    <n v="33332.699999999997"/>
    <n v="0"/>
    <n v="0"/>
    <n v="33332.699999999997"/>
  </r>
  <r>
    <x v="0"/>
    <x v="3"/>
    <s v="0482"/>
    <s v="199"/>
    <s v="0000"/>
    <s v="000"/>
    <s v="00"/>
    <n v="137.46"/>
    <n v="0"/>
    <n v="35.950000000000003"/>
    <n v="101.51"/>
  </r>
  <r>
    <x v="0"/>
    <x v="5"/>
    <s v="0482"/>
    <s v="199"/>
    <s v="0000"/>
    <s v="000"/>
    <s v="00"/>
    <n v="375"/>
    <n v="375"/>
    <n v="0"/>
    <n v="0"/>
  </r>
  <r>
    <x v="0"/>
    <x v="5"/>
    <s v="0482"/>
    <s v="199"/>
    <s v="0000"/>
    <s v="000"/>
    <s v="00"/>
    <n v="142.84"/>
    <n v="142.84"/>
    <n v="0"/>
    <n v="0"/>
  </r>
  <r>
    <x v="1"/>
    <x v="5"/>
    <s v="0482"/>
    <s v="199"/>
    <s v="0000"/>
    <s v="000"/>
    <s v="00"/>
    <n v="571.36"/>
    <n v="571.36"/>
    <n v="0"/>
    <n v="0"/>
  </r>
  <r>
    <x v="2"/>
    <x v="3"/>
    <s v="0482"/>
    <s v="199"/>
    <s v="0000"/>
    <s v="000"/>
    <s v="00"/>
    <n v="430.91"/>
    <n v="0"/>
    <n v="0"/>
    <n v="430.91"/>
  </r>
  <r>
    <x v="3"/>
    <x v="4"/>
    <s v="0482"/>
    <s v="199"/>
    <s v="0000"/>
    <s v="000"/>
    <s v="00"/>
    <n v="1099.0899999999999"/>
    <n v="0"/>
    <n v="0"/>
    <n v="1099.0899999999999"/>
  </r>
  <r>
    <x v="3"/>
    <x v="5"/>
    <s v="0482"/>
    <s v="199"/>
    <s v="0000"/>
    <s v="000"/>
    <s v="00"/>
    <n v="275"/>
    <n v="214.26"/>
    <n v="0"/>
    <n v="60.74"/>
  </r>
  <r>
    <x v="4"/>
    <x v="2"/>
    <s v="0482"/>
    <s v="199"/>
    <s v="0000"/>
    <s v="000"/>
    <s v="00"/>
    <n v="487.93"/>
    <n v="0"/>
    <n v="0"/>
    <n v="487.93"/>
  </r>
  <r>
    <x v="4"/>
    <x v="3"/>
    <s v="0482"/>
    <s v="199"/>
    <s v="0000"/>
    <s v="000"/>
    <s v="00"/>
    <n v="31105.22"/>
    <n v="990.21"/>
    <n v="0"/>
    <n v="30115.01"/>
  </r>
  <r>
    <x v="4"/>
    <x v="4"/>
    <s v="0482"/>
    <s v="199"/>
    <s v="0000"/>
    <s v="000"/>
    <s v="00"/>
    <n v="15.31"/>
    <n v="0"/>
    <n v="0"/>
    <n v="15.31"/>
  </r>
  <r>
    <x v="4"/>
    <x v="4"/>
    <s v="0482"/>
    <s v="199"/>
    <s v="0000"/>
    <s v="000"/>
    <s v="00"/>
    <n v="1330"/>
    <n v="0"/>
    <n v="0"/>
    <n v="1330"/>
  </r>
  <r>
    <x v="13"/>
    <x v="4"/>
    <s v="0482"/>
    <s v="199"/>
    <s v="0000"/>
    <s v="000"/>
    <s v="00"/>
    <n v="50595.8"/>
    <n v="0"/>
    <n v="50595.8"/>
    <n v="0"/>
  </r>
  <r>
    <x v="14"/>
    <x v="5"/>
    <s v="0482"/>
    <s v="199"/>
    <s v="0000"/>
    <s v="000"/>
    <s v="00"/>
    <n v="54"/>
    <n v="0"/>
    <n v="0"/>
    <n v="54"/>
  </r>
  <r>
    <x v="5"/>
    <x v="0"/>
    <s v="0482"/>
    <s v="199"/>
    <s v="0000"/>
    <s v="000"/>
    <s v="00"/>
    <n v="3997.55"/>
    <n v="1899.06"/>
    <n v="0"/>
    <n v="2098.4899999999998"/>
  </r>
  <r>
    <x v="5"/>
    <x v="1"/>
    <s v="0482"/>
    <s v="199"/>
    <s v="0000"/>
    <s v="000"/>
    <s v="00"/>
    <n v="494.79"/>
    <n v="475.38"/>
    <n v="0"/>
    <n v="19.41"/>
  </r>
  <r>
    <x v="5"/>
    <x v="3"/>
    <s v="0482"/>
    <s v="199"/>
    <s v="0000"/>
    <s v="000"/>
    <s v="00"/>
    <n v="202.18"/>
    <n v="0"/>
    <n v="0"/>
    <n v="202.18"/>
  </r>
  <r>
    <x v="5"/>
    <x v="5"/>
    <s v="0482"/>
    <s v="199"/>
    <s v="0000"/>
    <s v="000"/>
    <s v="00"/>
    <n v="1704.72"/>
    <n v="1704.72"/>
    <n v="0"/>
    <n v="0"/>
  </r>
  <r>
    <x v="6"/>
    <x v="2"/>
    <s v="0482"/>
    <s v="199"/>
    <s v="0000"/>
    <s v="000"/>
    <s v="00"/>
    <n v="450"/>
    <n v="0"/>
    <n v="0"/>
    <n v="450"/>
  </r>
  <r>
    <x v="6"/>
    <x v="3"/>
    <s v="0482"/>
    <s v="199"/>
    <s v="0000"/>
    <s v="000"/>
    <s v="00"/>
    <n v="574.23"/>
    <n v="0"/>
    <n v="0"/>
    <n v="574.23"/>
  </r>
  <r>
    <x v="6"/>
    <x v="4"/>
    <s v="0482"/>
    <s v="199"/>
    <s v="0000"/>
    <s v="000"/>
    <s v="00"/>
    <n v="1475.45"/>
    <n v="1475.45"/>
    <n v="0"/>
    <n v="0"/>
  </r>
  <r>
    <x v="6"/>
    <x v="4"/>
    <s v="0482"/>
    <s v="199"/>
    <s v="0000"/>
    <s v="000"/>
    <s v="00"/>
    <n v="6973.6"/>
    <n v="6973.6"/>
    <n v="0"/>
    <n v="0"/>
  </r>
  <r>
    <x v="8"/>
    <x v="3"/>
    <s v="0482"/>
    <s v="199"/>
    <s v="0000"/>
    <s v="000"/>
    <s v="00"/>
    <n v="1343.22"/>
    <n v="0"/>
    <n v="0"/>
    <n v="1343.22"/>
  </r>
  <r>
    <x v="0"/>
    <x v="0"/>
    <s v="0482"/>
    <s v="501"/>
    <s v="0000"/>
    <s v="000"/>
    <s v="00"/>
    <n v="0"/>
    <n v="20020"/>
    <n v="0"/>
    <n v="-20020"/>
  </r>
  <r>
    <x v="0"/>
    <x v="1"/>
    <s v="0482"/>
    <s v="501"/>
    <s v="0000"/>
    <s v="000"/>
    <s v="00"/>
    <n v="0"/>
    <n v="4342.2299999999996"/>
    <n v="0"/>
    <n v="-4342.2299999999996"/>
  </r>
  <r>
    <x v="7"/>
    <x v="0"/>
    <s v="0482"/>
    <s v="507"/>
    <s v="0000"/>
    <s v="000"/>
    <s v="00"/>
    <n v="45569"/>
    <n v="41287.620000000003"/>
    <n v="4211.08"/>
    <n v="70.3"/>
  </r>
  <r>
    <x v="7"/>
    <x v="1"/>
    <s v="0482"/>
    <s v="507"/>
    <s v="0000"/>
    <s v="000"/>
    <s v="00"/>
    <n v="18039.689999999999"/>
    <n v="17203.09"/>
    <n v="875.04"/>
    <n v="-38.44"/>
  </r>
  <r>
    <x v="2"/>
    <x v="0"/>
    <s v="0482"/>
    <s v="523"/>
    <s v="0000"/>
    <s v="000"/>
    <s v="00"/>
    <n v="41193.85"/>
    <n v="34732.94"/>
    <n v="6437.32"/>
    <n v="23.59"/>
  </r>
  <r>
    <x v="2"/>
    <x v="1"/>
    <s v="0482"/>
    <s v="523"/>
    <s v="0000"/>
    <s v="000"/>
    <s v="00"/>
    <n v="22628.77"/>
    <n v="21301.33"/>
    <n v="1336.16"/>
    <n v="-8.7200000000000006"/>
  </r>
  <r>
    <x v="0"/>
    <x v="1"/>
    <s v="0482"/>
    <s v="601"/>
    <s v="0000"/>
    <s v="000"/>
    <s v="00"/>
    <n v="461.92"/>
    <n v="0"/>
    <n v="0"/>
    <n v="461.92"/>
  </r>
  <r>
    <x v="0"/>
    <x v="3"/>
    <s v="0482"/>
    <s v="601"/>
    <s v="0000"/>
    <s v="000"/>
    <s v="00"/>
    <n v="341.87"/>
    <n v="251.61"/>
    <n v="0"/>
    <n v="90.26"/>
  </r>
  <r>
    <x v="0"/>
    <x v="4"/>
    <s v="0482"/>
    <s v="601"/>
    <s v="0000"/>
    <s v="000"/>
    <s v="00"/>
    <n v="386.36"/>
    <n v="0"/>
    <n v="0"/>
    <n v="386.36"/>
  </r>
  <r>
    <x v="0"/>
    <x v="5"/>
    <s v="0482"/>
    <s v="601"/>
    <s v="0000"/>
    <s v="000"/>
    <s v="00"/>
    <n v="4356.1400000000003"/>
    <n v="4356.1400000000003"/>
    <n v="0"/>
    <n v="0"/>
  </r>
  <r>
    <x v="1"/>
    <x v="0"/>
    <s v="0482"/>
    <s v="601"/>
    <s v="0000"/>
    <s v="000"/>
    <s v="00"/>
    <n v="9434.1200000000008"/>
    <n v="1431.75"/>
    <n v="0"/>
    <n v="8002.37"/>
  </r>
  <r>
    <x v="1"/>
    <x v="1"/>
    <s v="0482"/>
    <s v="601"/>
    <s v="0000"/>
    <s v="000"/>
    <s v="00"/>
    <n v="2275.4"/>
    <n v="333.58"/>
    <n v="0"/>
    <n v="1941.82"/>
  </r>
  <r>
    <x v="9"/>
    <x v="0"/>
    <s v="0482"/>
    <s v="601"/>
    <s v="0000"/>
    <s v="000"/>
    <s v="00"/>
    <n v="6147.75"/>
    <n v="5005.6000000000004"/>
    <n v="1001.12"/>
    <n v="141.03"/>
  </r>
  <r>
    <x v="9"/>
    <x v="1"/>
    <s v="0482"/>
    <s v="601"/>
    <s v="0000"/>
    <s v="000"/>
    <s v="00"/>
    <n v="2743.26"/>
    <n v="2500.88"/>
    <n v="207.8"/>
    <n v="34.58"/>
  </r>
  <r>
    <x v="4"/>
    <x v="0"/>
    <s v="0482"/>
    <s v="601"/>
    <s v="0000"/>
    <s v="000"/>
    <s v="00"/>
    <n v="11876.27"/>
    <n v="11609.61"/>
    <n v="401.62"/>
    <n v="-134.96"/>
  </r>
  <r>
    <x v="4"/>
    <x v="1"/>
    <s v="0482"/>
    <s v="601"/>
    <s v="0000"/>
    <s v="000"/>
    <s v="00"/>
    <n v="6421.86"/>
    <n v="6353.57"/>
    <n v="83.68"/>
    <n v="-15.39"/>
  </r>
  <r>
    <x v="13"/>
    <x v="4"/>
    <s v="0482"/>
    <s v="601"/>
    <s v="0000"/>
    <s v="000"/>
    <s v="00"/>
    <n v="12217.13"/>
    <n v="0"/>
    <n v="0"/>
    <n v="12217.13"/>
  </r>
  <r>
    <x v="5"/>
    <x v="5"/>
    <s v="0482"/>
    <s v="601"/>
    <s v="0000"/>
    <s v="000"/>
    <s v="00"/>
    <n v="17309.330000000002"/>
    <n v="15914.94"/>
    <n v="0"/>
    <n v="1394.39"/>
  </r>
  <r>
    <x v="8"/>
    <x v="0"/>
    <s v="0482"/>
    <s v="601"/>
    <s v="0000"/>
    <s v="000"/>
    <s v="00"/>
    <n v="75773.2"/>
    <n v="36881.68"/>
    <n v="7376.32"/>
    <n v="31515.200000000001"/>
  </r>
  <r>
    <x v="8"/>
    <x v="0"/>
    <s v="0482"/>
    <s v="601"/>
    <s v="0000"/>
    <s v="000"/>
    <s v="00"/>
    <n v="202745.17"/>
    <n v="78629.58"/>
    <n v="2006.34"/>
    <n v="122109.25"/>
  </r>
  <r>
    <x v="8"/>
    <x v="1"/>
    <s v="0482"/>
    <s v="601"/>
    <s v="0000"/>
    <s v="000"/>
    <s v="00"/>
    <n v="74914.83"/>
    <n v="59043.19"/>
    <n v="1949.23"/>
    <n v="13922.41"/>
  </r>
  <r>
    <x v="8"/>
    <x v="2"/>
    <s v="0482"/>
    <s v="601"/>
    <s v="0000"/>
    <s v="000"/>
    <s v="00"/>
    <n v="721"/>
    <n v="721"/>
    <n v="0"/>
    <n v="0"/>
  </r>
  <r>
    <x v="8"/>
    <x v="3"/>
    <s v="0482"/>
    <s v="601"/>
    <s v="0000"/>
    <s v="000"/>
    <s v="00"/>
    <n v="51143.68"/>
    <n v="8169.99"/>
    <n v="503.1"/>
    <n v="42470.59"/>
  </r>
  <r>
    <x v="8"/>
    <x v="4"/>
    <s v="0482"/>
    <s v="601"/>
    <s v="0000"/>
    <s v="000"/>
    <s v="00"/>
    <n v="103.98"/>
    <n v="103.98"/>
    <n v="0"/>
    <n v="0"/>
  </r>
  <r>
    <x v="8"/>
    <x v="5"/>
    <s v="0482"/>
    <s v="601"/>
    <s v="0000"/>
    <s v="000"/>
    <s v="00"/>
    <n v="4041.31"/>
    <n v="0"/>
    <n v="0"/>
    <n v="4041.31"/>
  </r>
  <r>
    <x v="16"/>
    <x v="0"/>
    <s v="0482"/>
    <s v="605"/>
    <s v="0000"/>
    <s v="000"/>
    <s v="00"/>
    <n v="446.03"/>
    <n v="0"/>
    <n v="0"/>
    <n v="446.03"/>
  </r>
  <r>
    <x v="16"/>
    <x v="1"/>
    <s v="0482"/>
    <s v="605"/>
    <s v="0000"/>
    <s v="000"/>
    <s v="00"/>
    <n v="242.32"/>
    <n v="0"/>
    <n v="0"/>
    <n v="242.32"/>
  </r>
  <r>
    <x v="16"/>
    <x v="2"/>
    <s v="0482"/>
    <s v="605"/>
    <s v="0000"/>
    <s v="000"/>
    <s v="00"/>
    <n v="50"/>
    <n v="0"/>
    <n v="0"/>
    <n v="50"/>
  </r>
  <r>
    <x v="16"/>
    <x v="3"/>
    <s v="0482"/>
    <s v="605"/>
    <s v="0000"/>
    <s v="000"/>
    <s v="00"/>
    <n v="68.28"/>
    <n v="0"/>
    <n v="0"/>
    <n v="68.28"/>
  </r>
  <r>
    <x v="16"/>
    <x v="4"/>
    <s v="0482"/>
    <s v="605"/>
    <s v="0000"/>
    <s v="000"/>
    <s v="00"/>
    <n v="100"/>
    <n v="0"/>
    <n v="0"/>
    <n v="100"/>
  </r>
  <r>
    <x v="5"/>
    <x v="5"/>
    <s v="0482"/>
    <s v="605"/>
    <s v="0000"/>
    <s v="000"/>
    <s v="00"/>
    <n v="9"/>
    <n v="0"/>
    <n v="0"/>
    <n v="9"/>
  </r>
  <r>
    <x v="0"/>
    <x v="0"/>
    <s v="0482"/>
    <s v="804"/>
    <s v="0000"/>
    <s v="000"/>
    <s v="00"/>
    <n v="16908.439999999999"/>
    <n v="16908.439999999999"/>
    <n v="0"/>
    <n v="0"/>
  </r>
  <r>
    <x v="0"/>
    <x v="1"/>
    <s v="0482"/>
    <s v="804"/>
    <s v="0000"/>
    <s v="000"/>
    <s v="00"/>
    <n v="4224.8500000000004"/>
    <n v="4088.33"/>
    <n v="0"/>
    <n v="136.52000000000001"/>
  </r>
  <r>
    <x v="9"/>
    <x v="0"/>
    <s v="0482"/>
    <s v="804"/>
    <s v="0000"/>
    <s v="000"/>
    <s v="00"/>
    <n v="64418"/>
    <n v="53681.68"/>
    <n v="10736.32"/>
    <n v="0"/>
  </r>
  <r>
    <x v="9"/>
    <x v="1"/>
    <s v="0482"/>
    <s v="804"/>
    <s v="0000"/>
    <s v="000"/>
    <s v="00"/>
    <n v="28088.29"/>
    <n v="25916.59"/>
    <n v="2228.36"/>
    <n v="-56.66"/>
  </r>
  <r>
    <x v="0"/>
    <x v="0"/>
    <s v="0491"/>
    <s v="000"/>
    <s v="0000"/>
    <s v="000"/>
    <s v="00"/>
    <n v="2359109.92"/>
    <n v="1997199.57"/>
    <n v="362460.84"/>
    <n v="-550.49"/>
  </r>
  <r>
    <x v="0"/>
    <x v="0"/>
    <s v="0491"/>
    <s v="000"/>
    <s v="0000"/>
    <s v="000"/>
    <s v="00"/>
    <n v="33721.800000000003"/>
    <n v="32517.45"/>
    <n v="1204.3499999999999"/>
    <n v="0"/>
  </r>
  <r>
    <x v="0"/>
    <x v="1"/>
    <s v="0491"/>
    <s v="000"/>
    <s v="0000"/>
    <s v="000"/>
    <s v="00"/>
    <n v="928770"/>
    <n v="871934.87"/>
    <n v="77242.58"/>
    <n v="-20407.45"/>
  </r>
  <r>
    <x v="0"/>
    <x v="2"/>
    <s v="0491"/>
    <s v="000"/>
    <s v="0000"/>
    <s v="000"/>
    <s v="00"/>
    <n v="9059.44"/>
    <n v="5977.79"/>
    <n v="3081.65"/>
    <n v="0"/>
  </r>
  <r>
    <x v="0"/>
    <x v="2"/>
    <s v="0491"/>
    <s v="000"/>
    <s v="0000"/>
    <s v="000"/>
    <s v="00"/>
    <n v="7379.39"/>
    <n v="5189.3100000000004"/>
    <n v="1729.77"/>
    <n v="460.31"/>
  </r>
  <r>
    <x v="0"/>
    <x v="3"/>
    <s v="0491"/>
    <s v="000"/>
    <s v="0000"/>
    <s v="000"/>
    <s v="00"/>
    <n v="32007.7"/>
    <n v="16592.34"/>
    <n v="0"/>
    <n v="15415.36"/>
  </r>
  <r>
    <x v="0"/>
    <x v="3"/>
    <s v="0491"/>
    <s v="000"/>
    <s v="0000"/>
    <s v="000"/>
    <s v="00"/>
    <n v="1633.12"/>
    <n v="1519.51"/>
    <n v="0"/>
    <n v="113.61"/>
  </r>
  <r>
    <x v="0"/>
    <x v="3"/>
    <s v="0491"/>
    <s v="000"/>
    <s v="0000"/>
    <s v="000"/>
    <s v="00"/>
    <n v="141057.85999999999"/>
    <n v="140377.26"/>
    <n v="680.6"/>
    <n v="0"/>
  </r>
  <r>
    <x v="0"/>
    <x v="4"/>
    <s v="0491"/>
    <s v="000"/>
    <s v="0000"/>
    <s v="000"/>
    <s v="00"/>
    <n v="1076.81"/>
    <n v="0"/>
    <n v="0"/>
    <n v="1076.81"/>
  </r>
  <r>
    <x v="0"/>
    <x v="4"/>
    <s v="0491"/>
    <s v="000"/>
    <s v="0000"/>
    <s v="000"/>
    <s v="00"/>
    <n v="357.97"/>
    <n v="491.92"/>
    <n v="0"/>
    <n v="-133.94999999999999"/>
  </r>
  <r>
    <x v="0"/>
    <x v="4"/>
    <s v="0491"/>
    <s v="000"/>
    <s v="0000"/>
    <s v="000"/>
    <s v="00"/>
    <n v="2030"/>
    <n v="2028.84"/>
    <n v="0"/>
    <n v="1.1599999999999999"/>
  </r>
  <r>
    <x v="0"/>
    <x v="5"/>
    <s v="0491"/>
    <s v="000"/>
    <s v="0000"/>
    <s v="000"/>
    <s v="00"/>
    <n v="460.4"/>
    <n v="460.4"/>
    <n v="0"/>
    <n v="0"/>
  </r>
  <r>
    <x v="0"/>
    <x v="5"/>
    <s v="0491"/>
    <s v="000"/>
    <s v="0000"/>
    <s v="000"/>
    <s v="00"/>
    <n v="37086"/>
    <n v="56774.7"/>
    <n v="0"/>
    <n v="-19688.7"/>
  </r>
  <r>
    <x v="1"/>
    <x v="0"/>
    <s v="0491"/>
    <s v="000"/>
    <s v="0000"/>
    <s v="000"/>
    <s v="00"/>
    <n v="755077.12"/>
    <n v="630974.82999999996"/>
    <n v="125254.76"/>
    <n v="-1152.47"/>
  </r>
  <r>
    <x v="1"/>
    <x v="0"/>
    <s v="0491"/>
    <s v="000"/>
    <s v="0000"/>
    <s v="000"/>
    <s v="00"/>
    <n v="64929.41"/>
    <n v="62613.06"/>
    <n v="2316.4"/>
    <n v="-0.05"/>
  </r>
  <r>
    <x v="1"/>
    <x v="1"/>
    <s v="0491"/>
    <s v="000"/>
    <s v="0000"/>
    <s v="000"/>
    <s v="00"/>
    <n v="316239"/>
    <n v="291282.74"/>
    <n v="27474.51"/>
    <n v="-2518.25"/>
  </r>
  <r>
    <x v="1"/>
    <x v="5"/>
    <s v="0491"/>
    <s v="000"/>
    <s v="0000"/>
    <s v="000"/>
    <s v="00"/>
    <n v="8830.26"/>
    <n v="14067.86"/>
    <n v="0"/>
    <n v="-5237.6000000000004"/>
  </r>
  <r>
    <x v="11"/>
    <x v="3"/>
    <s v="0491"/>
    <s v="000"/>
    <s v="0000"/>
    <s v="000"/>
    <s v="00"/>
    <n v="4482.04"/>
    <n v="0"/>
    <n v="0"/>
    <n v="4482.04"/>
  </r>
  <r>
    <x v="11"/>
    <x v="3"/>
    <s v="0491"/>
    <s v="000"/>
    <s v="0000"/>
    <s v="000"/>
    <s v="00"/>
    <n v="159.96"/>
    <n v="159.96"/>
    <n v="0"/>
    <n v="0"/>
  </r>
  <r>
    <x v="11"/>
    <x v="4"/>
    <s v="0491"/>
    <s v="000"/>
    <s v="0000"/>
    <s v="000"/>
    <s v="00"/>
    <n v="1500"/>
    <n v="1488.51"/>
    <n v="0"/>
    <n v="11.49"/>
  </r>
  <r>
    <x v="2"/>
    <x v="0"/>
    <s v="0491"/>
    <s v="000"/>
    <s v="0000"/>
    <s v="000"/>
    <s v="00"/>
    <n v="279038.02"/>
    <n v="232908.07"/>
    <n v="45596.36"/>
    <n v="533.59"/>
  </r>
  <r>
    <x v="2"/>
    <x v="0"/>
    <s v="0491"/>
    <s v="000"/>
    <s v="0000"/>
    <s v="000"/>
    <s v="00"/>
    <n v="112535"/>
    <n v="102767.99"/>
    <n v="10267.280000000001"/>
    <n v="-500.27"/>
  </r>
  <r>
    <x v="2"/>
    <x v="1"/>
    <s v="0491"/>
    <s v="000"/>
    <s v="0000"/>
    <s v="000"/>
    <s v="00"/>
    <n v="156879.54999999999"/>
    <n v="146724.38"/>
    <n v="12464.96"/>
    <n v="-2309.79"/>
  </r>
  <r>
    <x v="2"/>
    <x v="3"/>
    <s v="0491"/>
    <s v="000"/>
    <s v="0000"/>
    <s v="000"/>
    <s v="00"/>
    <n v="1870"/>
    <n v="755.23"/>
    <n v="0"/>
    <n v="1114.77"/>
  </r>
  <r>
    <x v="3"/>
    <x v="0"/>
    <s v="0491"/>
    <s v="000"/>
    <s v="0000"/>
    <s v="000"/>
    <s v="00"/>
    <n v="63834.43"/>
    <n v="52921.43"/>
    <n v="10913"/>
    <n v="0"/>
  </r>
  <r>
    <x v="3"/>
    <x v="1"/>
    <s v="0491"/>
    <s v="000"/>
    <s v="0000"/>
    <s v="000"/>
    <s v="00"/>
    <n v="26475.19"/>
    <n v="23670.38"/>
    <n v="3136.96"/>
    <n v="-332.15"/>
  </r>
  <r>
    <x v="3"/>
    <x v="2"/>
    <s v="0491"/>
    <s v="000"/>
    <s v="0000"/>
    <s v="000"/>
    <s v="00"/>
    <n v="212.54"/>
    <n v="212.54"/>
    <n v="0"/>
    <n v="0"/>
  </r>
  <r>
    <x v="3"/>
    <x v="3"/>
    <s v="0491"/>
    <s v="000"/>
    <s v="0000"/>
    <s v="000"/>
    <s v="00"/>
    <n v="516.62"/>
    <n v="516.66"/>
    <n v="0"/>
    <n v="-0.04"/>
  </r>
  <r>
    <x v="3"/>
    <x v="4"/>
    <s v="0491"/>
    <s v="000"/>
    <s v="0000"/>
    <s v="000"/>
    <s v="00"/>
    <n v="6376.84"/>
    <n v="6375.43"/>
    <n v="0"/>
    <n v="1.41"/>
  </r>
  <r>
    <x v="4"/>
    <x v="0"/>
    <s v="0491"/>
    <s v="000"/>
    <s v="0000"/>
    <s v="000"/>
    <s v="00"/>
    <n v="331883"/>
    <n v="300571.48"/>
    <n v="30605.84"/>
    <n v="705.68"/>
  </r>
  <r>
    <x v="4"/>
    <x v="0"/>
    <s v="0491"/>
    <s v="000"/>
    <s v="0000"/>
    <s v="000"/>
    <s v="00"/>
    <n v="31281.599999999999"/>
    <n v="30164.400000000001"/>
    <n v="1117.2"/>
    <n v="0"/>
  </r>
  <r>
    <x v="4"/>
    <x v="1"/>
    <s v="0491"/>
    <s v="000"/>
    <s v="0000"/>
    <s v="000"/>
    <s v="00"/>
    <n v="118808"/>
    <n v="114357.82"/>
    <n v="6586.59"/>
    <n v="-2136.41"/>
  </r>
  <r>
    <x v="4"/>
    <x v="2"/>
    <s v="0491"/>
    <s v="000"/>
    <s v="0000"/>
    <s v="000"/>
    <s v="00"/>
    <n v="1529"/>
    <n v="0"/>
    <n v="0"/>
    <n v="1529"/>
  </r>
  <r>
    <x v="4"/>
    <x v="2"/>
    <s v="0491"/>
    <s v="000"/>
    <s v="0000"/>
    <s v="000"/>
    <s v="00"/>
    <n v="1496"/>
    <n v="0"/>
    <n v="0"/>
    <n v="1496"/>
  </r>
  <r>
    <x v="4"/>
    <x v="2"/>
    <s v="0491"/>
    <s v="000"/>
    <s v="0000"/>
    <s v="000"/>
    <s v="00"/>
    <n v="4095.52"/>
    <n v="2662.92"/>
    <n v="887.64"/>
    <n v="544.96"/>
  </r>
  <r>
    <x v="4"/>
    <x v="2"/>
    <s v="0491"/>
    <s v="000"/>
    <s v="0000"/>
    <s v="000"/>
    <s v="00"/>
    <n v="3244"/>
    <n v="536.42999999999995"/>
    <n v="0"/>
    <n v="2707.57"/>
  </r>
  <r>
    <x v="4"/>
    <x v="2"/>
    <s v="0491"/>
    <s v="000"/>
    <s v="0000"/>
    <s v="000"/>
    <s v="00"/>
    <n v="1416.52"/>
    <n v="905.29"/>
    <n v="0"/>
    <n v="511.23"/>
  </r>
  <r>
    <x v="4"/>
    <x v="3"/>
    <s v="0491"/>
    <s v="000"/>
    <s v="0000"/>
    <s v="000"/>
    <s v="00"/>
    <n v="4206.91"/>
    <n v="2553.39"/>
    <n v="0"/>
    <n v="1653.52"/>
  </r>
  <r>
    <x v="4"/>
    <x v="3"/>
    <s v="0491"/>
    <s v="000"/>
    <s v="0000"/>
    <s v="000"/>
    <s v="00"/>
    <n v="97.78"/>
    <n v="97.78"/>
    <n v="0"/>
    <n v="0"/>
  </r>
  <r>
    <x v="4"/>
    <x v="4"/>
    <s v="0491"/>
    <s v="000"/>
    <s v="0000"/>
    <s v="000"/>
    <s v="00"/>
    <n v="1714.06"/>
    <n v="1569.67"/>
    <n v="0"/>
    <n v="144.38999999999999"/>
  </r>
  <r>
    <x v="4"/>
    <x v="4"/>
    <s v="0491"/>
    <s v="000"/>
    <s v="0000"/>
    <s v="000"/>
    <s v="00"/>
    <n v="166.98"/>
    <n v="166.98"/>
    <n v="0"/>
    <n v="0"/>
  </r>
  <r>
    <x v="4"/>
    <x v="5"/>
    <s v="0491"/>
    <s v="000"/>
    <s v="0000"/>
    <s v="000"/>
    <s v="00"/>
    <n v="1717.75"/>
    <n v="1555.95"/>
    <n v="0"/>
    <n v="161.80000000000001"/>
  </r>
  <r>
    <x v="5"/>
    <x v="0"/>
    <s v="0491"/>
    <s v="000"/>
    <s v="0000"/>
    <s v="000"/>
    <s v="00"/>
    <n v="305937.89"/>
    <n v="272654.23"/>
    <n v="35238.480000000003"/>
    <n v="-1954.82"/>
  </r>
  <r>
    <x v="5"/>
    <x v="1"/>
    <s v="0491"/>
    <s v="000"/>
    <s v="0000"/>
    <s v="000"/>
    <s v="00"/>
    <n v="137845"/>
    <n v="131017.1"/>
    <n v="9046.23"/>
    <n v="-2218.33"/>
  </r>
  <r>
    <x v="5"/>
    <x v="2"/>
    <s v="0491"/>
    <s v="000"/>
    <s v="0000"/>
    <s v="000"/>
    <s v="00"/>
    <n v="6621.84"/>
    <n v="4966.38"/>
    <n v="1655.46"/>
    <n v="0"/>
  </r>
  <r>
    <x v="5"/>
    <x v="2"/>
    <s v="0491"/>
    <s v="000"/>
    <s v="0000"/>
    <s v="000"/>
    <s v="00"/>
    <n v="13778"/>
    <n v="12414.23"/>
    <n v="0"/>
    <n v="1363.77"/>
  </r>
  <r>
    <x v="5"/>
    <x v="2"/>
    <s v="0491"/>
    <s v="000"/>
    <s v="0000"/>
    <s v="000"/>
    <s v="00"/>
    <n v="10845.41"/>
    <n v="9147.11"/>
    <n v="1698.3"/>
    <n v="0"/>
  </r>
  <r>
    <x v="5"/>
    <x v="2"/>
    <s v="0491"/>
    <s v="000"/>
    <s v="0000"/>
    <s v="000"/>
    <s v="00"/>
    <n v="3116.63"/>
    <n v="2677.89"/>
    <n v="48"/>
    <n v="390.74"/>
  </r>
  <r>
    <x v="5"/>
    <x v="6"/>
    <s v="0491"/>
    <s v="000"/>
    <s v="0000"/>
    <s v="000"/>
    <s v="00"/>
    <n v="161863"/>
    <n v="121509.96"/>
    <n v="0"/>
    <n v="40353.040000000001"/>
  </r>
  <r>
    <x v="5"/>
    <x v="6"/>
    <s v="0491"/>
    <s v="000"/>
    <s v="0000"/>
    <s v="000"/>
    <s v="00"/>
    <n v="500"/>
    <n v="421.99"/>
    <n v="0"/>
    <n v="78.010000000000005"/>
  </r>
  <r>
    <x v="5"/>
    <x v="3"/>
    <s v="0491"/>
    <s v="000"/>
    <s v="0000"/>
    <s v="000"/>
    <s v="00"/>
    <n v="31348.53"/>
    <n v="20487.099999999999"/>
    <n v="0"/>
    <n v="10861.43"/>
  </r>
  <r>
    <x v="6"/>
    <x v="0"/>
    <s v="0491"/>
    <s v="000"/>
    <s v="0000"/>
    <s v="000"/>
    <s v="00"/>
    <n v="62540"/>
    <n v="56882.84"/>
    <n v="5171.16"/>
    <n v="486"/>
  </r>
  <r>
    <x v="6"/>
    <x v="1"/>
    <s v="0491"/>
    <s v="000"/>
    <s v="0000"/>
    <s v="000"/>
    <s v="00"/>
    <n v="21172"/>
    <n v="20234.21"/>
    <n v="1074.3"/>
    <n v="-136.51"/>
  </r>
  <r>
    <x v="6"/>
    <x v="2"/>
    <s v="0491"/>
    <s v="000"/>
    <s v="0000"/>
    <s v="000"/>
    <s v="00"/>
    <n v="3000"/>
    <n v="2212.35"/>
    <n v="0"/>
    <n v="787.65"/>
  </r>
  <r>
    <x v="6"/>
    <x v="3"/>
    <s v="0491"/>
    <s v="000"/>
    <s v="0000"/>
    <s v="000"/>
    <s v="00"/>
    <n v="6947"/>
    <n v="0"/>
    <n v="0"/>
    <n v="6947"/>
  </r>
  <r>
    <x v="6"/>
    <x v="4"/>
    <s v="0491"/>
    <s v="000"/>
    <s v="0000"/>
    <s v="000"/>
    <s v="00"/>
    <n v="540"/>
    <n v="540"/>
    <n v="0"/>
    <n v="0"/>
  </r>
  <r>
    <x v="0"/>
    <x v="3"/>
    <s v="0491"/>
    <s v="102"/>
    <s v="0000"/>
    <s v="000"/>
    <s v="00"/>
    <n v="266.43"/>
    <n v="0"/>
    <n v="0"/>
    <n v="266.43"/>
  </r>
  <r>
    <x v="0"/>
    <x v="4"/>
    <s v="0491"/>
    <s v="102"/>
    <s v="0000"/>
    <s v="000"/>
    <s v="00"/>
    <n v="9600.9"/>
    <n v="9600.9"/>
    <n v="0"/>
    <n v="0"/>
  </r>
  <r>
    <x v="0"/>
    <x v="2"/>
    <s v="0491"/>
    <s v="107"/>
    <s v="0000"/>
    <s v="000"/>
    <s v="00"/>
    <n v="7791.31"/>
    <n v="7791.31"/>
    <n v="0"/>
    <n v="0"/>
  </r>
  <r>
    <x v="0"/>
    <x v="2"/>
    <s v="0491"/>
    <s v="107"/>
    <s v="0000"/>
    <s v="000"/>
    <s v="00"/>
    <n v="6000"/>
    <n v="6000"/>
    <n v="0"/>
    <n v="0"/>
  </r>
  <r>
    <x v="0"/>
    <x v="3"/>
    <s v="0491"/>
    <s v="107"/>
    <s v="0000"/>
    <s v="000"/>
    <s v="00"/>
    <n v="1748.56"/>
    <n v="0"/>
    <n v="0"/>
    <n v="1748.56"/>
  </r>
  <r>
    <x v="0"/>
    <x v="4"/>
    <s v="0491"/>
    <s v="107"/>
    <s v="0000"/>
    <s v="000"/>
    <s v="00"/>
    <n v="35250"/>
    <n v="0"/>
    <n v="35250"/>
    <n v="0"/>
  </r>
  <r>
    <x v="0"/>
    <x v="5"/>
    <s v="0491"/>
    <s v="107"/>
    <s v="0000"/>
    <s v="000"/>
    <s v="00"/>
    <n v="314.25"/>
    <n v="599.92999999999995"/>
    <n v="0"/>
    <n v="-285.68"/>
  </r>
  <r>
    <x v="1"/>
    <x v="5"/>
    <s v="0491"/>
    <s v="107"/>
    <s v="0000"/>
    <s v="000"/>
    <s v="00"/>
    <n v="999.88"/>
    <n v="1171.29"/>
    <n v="0"/>
    <n v="-171.41"/>
  </r>
  <r>
    <x v="5"/>
    <x v="2"/>
    <s v="0491"/>
    <s v="110"/>
    <s v="0000"/>
    <s v="000"/>
    <s v="00"/>
    <n v="2000"/>
    <n v="1980"/>
    <n v="0"/>
    <n v="20"/>
  </r>
  <r>
    <x v="2"/>
    <x v="0"/>
    <s v="0491"/>
    <s v="111"/>
    <s v="0000"/>
    <s v="000"/>
    <s v="00"/>
    <n v="4780"/>
    <n v="2504.3200000000002"/>
    <n v="0"/>
    <n v="2275.6799999999998"/>
  </r>
  <r>
    <x v="2"/>
    <x v="1"/>
    <s v="0491"/>
    <s v="111"/>
    <s v="0000"/>
    <s v="000"/>
    <s v="00"/>
    <n v="1052"/>
    <n v="577.30999999999995"/>
    <n v="0"/>
    <n v="474.69"/>
  </r>
  <r>
    <x v="0"/>
    <x v="3"/>
    <s v="0491"/>
    <s v="199"/>
    <s v="0000"/>
    <s v="000"/>
    <s v="00"/>
    <n v="49098.239999999998"/>
    <n v="0"/>
    <n v="0"/>
    <n v="49098.239999999998"/>
  </r>
  <r>
    <x v="0"/>
    <x v="4"/>
    <s v="0491"/>
    <s v="199"/>
    <s v="0000"/>
    <s v="000"/>
    <s v="00"/>
    <n v="338.14"/>
    <n v="338.14"/>
    <n v="0"/>
    <n v="0"/>
  </r>
  <r>
    <x v="0"/>
    <x v="4"/>
    <s v="0491"/>
    <s v="199"/>
    <s v="0000"/>
    <s v="000"/>
    <s v="00"/>
    <n v="10300"/>
    <n v="10300"/>
    <n v="0"/>
    <n v="0"/>
  </r>
  <r>
    <x v="0"/>
    <x v="5"/>
    <s v="0491"/>
    <s v="199"/>
    <s v="0000"/>
    <s v="000"/>
    <s v="00"/>
    <n v="2717.61"/>
    <n v="2799.68"/>
    <n v="0"/>
    <n v="-82.07"/>
  </r>
  <r>
    <x v="1"/>
    <x v="0"/>
    <s v="0491"/>
    <s v="199"/>
    <s v="0000"/>
    <s v="000"/>
    <s v="00"/>
    <n v="36918.120000000003"/>
    <n v="31258.6"/>
    <n v="5834.52"/>
    <n v="-175"/>
  </r>
  <r>
    <x v="1"/>
    <x v="0"/>
    <s v="0491"/>
    <s v="199"/>
    <s v="0000"/>
    <s v="000"/>
    <s v="00"/>
    <n v="14900.49"/>
    <n v="14369.4"/>
    <n v="531.09"/>
    <n v="0"/>
  </r>
  <r>
    <x v="1"/>
    <x v="1"/>
    <s v="0491"/>
    <s v="199"/>
    <s v="0000"/>
    <s v="000"/>
    <s v="00"/>
    <n v="21064.14"/>
    <n v="19827.93"/>
    <n v="1321.69"/>
    <n v="-85.48"/>
  </r>
  <r>
    <x v="1"/>
    <x v="5"/>
    <s v="0491"/>
    <s v="199"/>
    <s v="0000"/>
    <s v="000"/>
    <s v="00"/>
    <n v="1453.1"/>
    <n v="1347.38"/>
    <n v="0"/>
    <n v="105.72"/>
  </r>
  <r>
    <x v="9"/>
    <x v="2"/>
    <s v="0491"/>
    <s v="199"/>
    <s v="0000"/>
    <s v="000"/>
    <s v="00"/>
    <n v="1045.2"/>
    <n v="1045.2"/>
    <n v="0"/>
    <n v="0"/>
  </r>
  <r>
    <x v="4"/>
    <x v="0"/>
    <s v="0491"/>
    <s v="199"/>
    <s v="0000"/>
    <s v="000"/>
    <s v="00"/>
    <n v="2942.07"/>
    <n v="2942.07"/>
    <n v="0"/>
    <n v="0"/>
  </r>
  <r>
    <x v="4"/>
    <x v="1"/>
    <s v="0491"/>
    <s v="199"/>
    <s v="0000"/>
    <s v="000"/>
    <s v="00"/>
    <n v="798.37"/>
    <n v="792.03"/>
    <n v="0"/>
    <n v="6.34"/>
  </r>
  <r>
    <x v="13"/>
    <x v="4"/>
    <s v="0491"/>
    <s v="199"/>
    <s v="0000"/>
    <s v="000"/>
    <s v="00"/>
    <n v="28335.3"/>
    <n v="0"/>
    <n v="28335.3"/>
    <n v="0"/>
  </r>
  <r>
    <x v="13"/>
    <x v="4"/>
    <s v="0491"/>
    <s v="199"/>
    <s v="0000"/>
    <s v="000"/>
    <s v="00"/>
    <n v="7218.5"/>
    <n v="7218.5"/>
    <n v="0"/>
    <n v="0"/>
  </r>
  <r>
    <x v="14"/>
    <x v="5"/>
    <s v="0491"/>
    <s v="199"/>
    <s v="0000"/>
    <s v="000"/>
    <s v="00"/>
    <n v="347.25"/>
    <n v="114.75"/>
    <n v="0"/>
    <n v="232.5"/>
  </r>
  <r>
    <x v="5"/>
    <x v="0"/>
    <s v="0491"/>
    <s v="199"/>
    <s v="0000"/>
    <s v="000"/>
    <s v="00"/>
    <n v="4709.82"/>
    <n v="5686.9"/>
    <n v="0"/>
    <n v="-977.08"/>
  </r>
  <r>
    <x v="5"/>
    <x v="1"/>
    <s v="0491"/>
    <s v="199"/>
    <s v="0000"/>
    <s v="000"/>
    <s v="00"/>
    <n v="1222.71"/>
    <n v="1431.2"/>
    <n v="0"/>
    <n v="-208.49"/>
  </r>
  <r>
    <x v="5"/>
    <x v="5"/>
    <s v="0491"/>
    <s v="199"/>
    <s v="0000"/>
    <s v="000"/>
    <s v="00"/>
    <n v="3106.5"/>
    <n v="3106.5"/>
    <n v="0"/>
    <n v="0"/>
  </r>
  <r>
    <x v="6"/>
    <x v="3"/>
    <s v="0491"/>
    <s v="199"/>
    <s v="0000"/>
    <s v="000"/>
    <s v="00"/>
    <n v="6046.71"/>
    <n v="0"/>
    <n v="0"/>
    <n v="6046.71"/>
  </r>
  <r>
    <x v="0"/>
    <x v="0"/>
    <s v="0491"/>
    <s v="501"/>
    <s v="0000"/>
    <s v="000"/>
    <s v="00"/>
    <n v="5500"/>
    <n v="33584"/>
    <n v="0"/>
    <n v="-28084"/>
  </r>
  <r>
    <x v="0"/>
    <x v="1"/>
    <s v="0491"/>
    <s v="501"/>
    <s v="0000"/>
    <s v="000"/>
    <s v="00"/>
    <n v="1255.8"/>
    <n v="7671.71"/>
    <n v="0"/>
    <n v="-6415.91"/>
  </r>
  <r>
    <x v="0"/>
    <x v="2"/>
    <s v="0491"/>
    <s v="501"/>
    <s v="0000"/>
    <s v="000"/>
    <s v="00"/>
    <n v="2000"/>
    <n v="2000"/>
    <n v="0"/>
    <n v="0"/>
  </r>
  <r>
    <x v="7"/>
    <x v="0"/>
    <s v="0491"/>
    <s v="507"/>
    <s v="0000"/>
    <s v="000"/>
    <s v="00"/>
    <n v="46296"/>
    <n v="42150.239999999998"/>
    <n v="4128.34"/>
    <n v="17.420000000000002"/>
  </r>
  <r>
    <x v="7"/>
    <x v="1"/>
    <s v="0491"/>
    <s v="507"/>
    <s v="0000"/>
    <s v="000"/>
    <s v="00"/>
    <n v="23959.98"/>
    <n v="23129.56"/>
    <n v="857.84"/>
    <n v="-27.42"/>
  </r>
  <r>
    <x v="2"/>
    <x v="0"/>
    <s v="0491"/>
    <s v="523"/>
    <s v="0000"/>
    <s v="000"/>
    <s v="00"/>
    <n v="44304"/>
    <n v="37336.68"/>
    <n v="6967.32"/>
    <n v="0"/>
  </r>
  <r>
    <x v="2"/>
    <x v="1"/>
    <s v="0491"/>
    <s v="523"/>
    <s v="0000"/>
    <s v="000"/>
    <s v="00"/>
    <n v="17101.349999999999"/>
    <n v="15691.49"/>
    <n v="1446.12"/>
    <n v="-36.26"/>
  </r>
  <r>
    <x v="0"/>
    <x v="5"/>
    <s v="0491"/>
    <s v="605"/>
    <s v="0000"/>
    <s v="000"/>
    <s v="00"/>
    <n v="72.05"/>
    <n v="0"/>
    <n v="0"/>
    <n v="72.05"/>
  </r>
  <r>
    <x v="0"/>
    <x v="0"/>
    <s v="0492"/>
    <s v="000"/>
    <s v="0000"/>
    <s v="000"/>
    <s v="00"/>
    <n v="3453391"/>
    <n v="2979223.07"/>
    <n v="508087.2"/>
    <n v="-33919.269999999997"/>
  </r>
  <r>
    <x v="0"/>
    <x v="1"/>
    <s v="0492"/>
    <s v="000"/>
    <s v="0000"/>
    <s v="000"/>
    <s v="00"/>
    <n v="1334163"/>
    <n v="1268521.8400000001"/>
    <n v="105700.92"/>
    <n v="-40059.760000000002"/>
  </r>
  <r>
    <x v="0"/>
    <x v="2"/>
    <s v="0492"/>
    <s v="000"/>
    <s v="0000"/>
    <s v="000"/>
    <s v="00"/>
    <n v="19520"/>
    <n v="16812.5"/>
    <n v="2707.5"/>
    <n v="0"/>
  </r>
  <r>
    <x v="0"/>
    <x v="2"/>
    <s v="0492"/>
    <s v="000"/>
    <s v="0000"/>
    <s v="000"/>
    <s v="00"/>
    <n v="23.8"/>
    <n v="23.8"/>
    <n v="0"/>
    <n v="0"/>
  </r>
  <r>
    <x v="0"/>
    <x v="2"/>
    <s v="0492"/>
    <s v="000"/>
    <s v="0000"/>
    <s v="000"/>
    <s v="00"/>
    <n v="1080.6400000000001"/>
    <n v="1080.6400000000001"/>
    <n v="0"/>
    <n v="0"/>
  </r>
  <r>
    <x v="0"/>
    <x v="3"/>
    <s v="0492"/>
    <s v="000"/>
    <s v="0000"/>
    <s v="000"/>
    <s v="00"/>
    <n v="38528.5"/>
    <n v="38366.35"/>
    <n v="18.97"/>
    <n v="143.18"/>
  </r>
  <r>
    <x v="0"/>
    <x v="3"/>
    <s v="0492"/>
    <s v="000"/>
    <s v="0000"/>
    <s v="000"/>
    <s v="00"/>
    <n v="200"/>
    <n v="187.98"/>
    <n v="0"/>
    <n v="12.02"/>
  </r>
  <r>
    <x v="0"/>
    <x v="3"/>
    <s v="0492"/>
    <s v="000"/>
    <s v="0000"/>
    <s v="000"/>
    <s v="00"/>
    <n v="145672.26999999999"/>
    <n v="126387.65"/>
    <n v="19284.62"/>
    <n v="0"/>
  </r>
  <r>
    <x v="0"/>
    <x v="4"/>
    <s v="0492"/>
    <s v="000"/>
    <s v="0000"/>
    <s v="000"/>
    <s v="00"/>
    <n v="2600"/>
    <n v="1421.25"/>
    <n v="0"/>
    <n v="1178.75"/>
  </r>
  <r>
    <x v="0"/>
    <x v="4"/>
    <s v="0492"/>
    <s v="000"/>
    <s v="0000"/>
    <s v="000"/>
    <s v="00"/>
    <n v="180"/>
    <n v="0"/>
    <n v="0"/>
    <n v="180"/>
  </r>
  <r>
    <x v="0"/>
    <x v="4"/>
    <s v="0492"/>
    <s v="000"/>
    <s v="0000"/>
    <s v="000"/>
    <s v="00"/>
    <n v="4320"/>
    <n v="4070"/>
    <n v="0"/>
    <n v="250"/>
  </r>
  <r>
    <x v="0"/>
    <x v="5"/>
    <s v="0492"/>
    <s v="000"/>
    <s v="0000"/>
    <s v="000"/>
    <s v="00"/>
    <n v="1498.4"/>
    <n v="885.4"/>
    <n v="0"/>
    <n v="613"/>
  </r>
  <r>
    <x v="0"/>
    <x v="5"/>
    <s v="0492"/>
    <s v="000"/>
    <s v="0000"/>
    <s v="000"/>
    <s v="00"/>
    <n v="84760"/>
    <n v="90698.06"/>
    <n v="0"/>
    <n v="-5938.06"/>
  </r>
  <r>
    <x v="1"/>
    <x v="0"/>
    <s v="0492"/>
    <s v="000"/>
    <s v="0000"/>
    <s v="000"/>
    <s v="00"/>
    <n v="468729"/>
    <n v="395856.71"/>
    <n v="75825"/>
    <n v="-2952.71"/>
  </r>
  <r>
    <x v="1"/>
    <x v="0"/>
    <s v="0492"/>
    <s v="000"/>
    <s v="0000"/>
    <s v="000"/>
    <s v="00"/>
    <n v="119157"/>
    <n v="112136.51"/>
    <n v="4249.55"/>
    <n v="2770.94"/>
  </r>
  <r>
    <x v="1"/>
    <x v="1"/>
    <s v="0492"/>
    <s v="000"/>
    <s v="0000"/>
    <s v="000"/>
    <s v="00"/>
    <n v="244399"/>
    <n v="229192.13"/>
    <n v="16622.599999999999"/>
    <n v="-1415.73"/>
  </r>
  <r>
    <x v="1"/>
    <x v="5"/>
    <s v="0492"/>
    <s v="000"/>
    <s v="0000"/>
    <s v="000"/>
    <s v="00"/>
    <n v="14930.21"/>
    <n v="25418.52"/>
    <n v="0"/>
    <n v="-10488.31"/>
  </r>
  <r>
    <x v="11"/>
    <x v="0"/>
    <s v="0492"/>
    <s v="000"/>
    <s v="0000"/>
    <s v="000"/>
    <s v="00"/>
    <n v="231598.53"/>
    <n v="210683.67"/>
    <n v="36212"/>
    <n v="-15297.14"/>
  </r>
  <r>
    <x v="11"/>
    <x v="1"/>
    <s v="0492"/>
    <s v="000"/>
    <s v="0000"/>
    <s v="000"/>
    <s v="00"/>
    <n v="89706.55"/>
    <n v="100319.54"/>
    <n v="7516.08"/>
    <n v="-18129.07"/>
  </r>
  <r>
    <x v="11"/>
    <x v="2"/>
    <s v="0492"/>
    <s v="000"/>
    <s v="0000"/>
    <s v="000"/>
    <s v="00"/>
    <n v="330"/>
    <n v="330"/>
    <n v="0"/>
    <n v="0"/>
  </r>
  <r>
    <x v="11"/>
    <x v="3"/>
    <s v="0492"/>
    <s v="000"/>
    <s v="0000"/>
    <s v="000"/>
    <s v="00"/>
    <n v="5677"/>
    <n v="4208.92"/>
    <n v="308.43"/>
    <n v="1159.6500000000001"/>
  </r>
  <r>
    <x v="11"/>
    <x v="3"/>
    <s v="0492"/>
    <s v="000"/>
    <s v="0000"/>
    <s v="000"/>
    <s v="00"/>
    <n v="1500"/>
    <n v="1089.27"/>
    <n v="316.02999999999997"/>
    <n v="94.7"/>
  </r>
  <r>
    <x v="11"/>
    <x v="5"/>
    <s v="0492"/>
    <s v="000"/>
    <s v="0000"/>
    <s v="000"/>
    <s v="00"/>
    <n v="1856.92"/>
    <n v="3785.26"/>
    <n v="0"/>
    <n v="-1928.34"/>
  </r>
  <r>
    <x v="2"/>
    <x v="0"/>
    <s v="0492"/>
    <s v="000"/>
    <s v="0000"/>
    <s v="000"/>
    <s v="00"/>
    <n v="361592"/>
    <n v="300598.93"/>
    <n v="51611"/>
    <n v="9382.07"/>
  </r>
  <r>
    <x v="2"/>
    <x v="0"/>
    <s v="0492"/>
    <s v="000"/>
    <s v="0000"/>
    <s v="000"/>
    <s v="00"/>
    <n v="91089.67"/>
    <n v="80953.87"/>
    <n v="10277.6"/>
    <n v="-141.80000000000001"/>
  </r>
  <r>
    <x v="2"/>
    <x v="1"/>
    <s v="0492"/>
    <s v="000"/>
    <s v="0000"/>
    <s v="000"/>
    <s v="00"/>
    <n v="189379"/>
    <n v="174986.19"/>
    <n v="13873.71"/>
    <n v="519.1"/>
  </r>
  <r>
    <x v="2"/>
    <x v="3"/>
    <s v="0492"/>
    <s v="000"/>
    <s v="0000"/>
    <s v="000"/>
    <s v="00"/>
    <n v="2683"/>
    <n v="742.85"/>
    <n v="0"/>
    <n v="1940.15"/>
  </r>
  <r>
    <x v="3"/>
    <x v="0"/>
    <s v="0492"/>
    <s v="000"/>
    <s v="0000"/>
    <s v="000"/>
    <s v="00"/>
    <n v="63393.64"/>
    <n v="53598.07"/>
    <n v="10083.68"/>
    <n v="-288.11"/>
  </r>
  <r>
    <x v="3"/>
    <x v="1"/>
    <s v="0492"/>
    <s v="000"/>
    <s v="0000"/>
    <s v="000"/>
    <s v="00"/>
    <n v="22166"/>
    <n v="19507.580000000002"/>
    <n v="2093.04"/>
    <n v="565.38"/>
  </r>
  <r>
    <x v="3"/>
    <x v="2"/>
    <s v="0492"/>
    <s v="000"/>
    <s v="0000"/>
    <s v="000"/>
    <s v="00"/>
    <n v="2247.54"/>
    <n v="2247.54"/>
    <n v="0"/>
    <n v="0"/>
  </r>
  <r>
    <x v="3"/>
    <x v="3"/>
    <s v="0492"/>
    <s v="000"/>
    <s v="0000"/>
    <s v="000"/>
    <s v="00"/>
    <n v="7846.46"/>
    <n v="5358.16"/>
    <n v="2388.61"/>
    <n v="99.69"/>
  </r>
  <r>
    <x v="3"/>
    <x v="3"/>
    <s v="0492"/>
    <s v="000"/>
    <s v="0000"/>
    <s v="000"/>
    <s v="00"/>
    <n v="100"/>
    <n v="69.319999999999993"/>
    <n v="0"/>
    <n v="30.68"/>
  </r>
  <r>
    <x v="12"/>
    <x v="0"/>
    <s v="0492"/>
    <s v="000"/>
    <s v="0000"/>
    <s v="000"/>
    <s v="00"/>
    <n v="14442"/>
    <n v="11885.8"/>
    <n v="2377.16"/>
    <n v="179.04"/>
  </r>
  <r>
    <x v="12"/>
    <x v="1"/>
    <s v="0492"/>
    <s v="000"/>
    <s v="0000"/>
    <s v="000"/>
    <s v="00"/>
    <n v="5935.17"/>
    <n v="5422.75"/>
    <n v="493.4"/>
    <n v="19.02"/>
  </r>
  <r>
    <x v="4"/>
    <x v="0"/>
    <s v="0492"/>
    <s v="000"/>
    <s v="0000"/>
    <s v="000"/>
    <s v="00"/>
    <n v="573490.51"/>
    <n v="526292.66"/>
    <n v="46644.6"/>
    <n v="553.25"/>
  </r>
  <r>
    <x v="4"/>
    <x v="1"/>
    <s v="0492"/>
    <s v="000"/>
    <s v="0000"/>
    <s v="000"/>
    <s v="00"/>
    <n v="180890"/>
    <n v="173969.43"/>
    <n v="9682.24"/>
    <n v="-2761.67"/>
  </r>
  <r>
    <x v="4"/>
    <x v="2"/>
    <s v="0492"/>
    <s v="000"/>
    <s v="0000"/>
    <s v="000"/>
    <s v="00"/>
    <n v="1421"/>
    <n v="262"/>
    <n v="0"/>
    <n v="1159"/>
  </r>
  <r>
    <x v="4"/>
    <x v="2"/>
    <s v="0492"/>
    <s v="000"/>
    <s v="0000"/>
    <s v="000"/>
    <s v="00"/>
    <n v="1981"/>
    <n v="0"/>
    <n v="0"/>
    <n v="1981"/>
  </r>
  <r>
    <x v="4"/>
    <x v="2"/>
    <s v="0492"/>
    <s v="000"/>
    <s v="0000"/>
    <s v="000"/>
    <s v="00"/>
    <n v="16199.92"/>
    <n v="13586.8"/>
    <n v="2613.12"/>
    <n v="0"/>
  </r>
  <r>
    <x v="4"/>
    <x v="2"/>
    <s v="0492"/>
    <s v="000"/>
    <s v="0000"/>
    <s v="000"/>
    <s v="00"/>
    <n v="1500"/>
    <n v="858.78"/>
    <n v="521.22"/>
    <n v="120"/>
  </r>
  <r>
    <x v="4"/>
    <x v="2"/>
    <s v="0492"/>
    <s v="000"/>
    <s v="0000"/>
    <s v="000"/>
    <s v="00"/>
    <n v="1199"/>
    <n v="1199"/>
    <n v="0"/>
    <n v="0"/>
  </r>
  <r>
    <x v="4"/>
    <x v="2"/>
    <s v="0492"/>
    <s v="000"/>
    <s v="0000"/>
    <s v="000"/>
    <s v="00"/>
    <n v="10496.52"/>
    <n v="1609.6"/>
    <n v="1890.4"/>
    <n v="6996.52"/>
  </r>
  <r>
    <x v="4"/>
    <x v="2"/>
    <s v="0492"/>
    <s v="000"/>
    <s v="0000"/>
    <s v="000"/>
    <s v="00"/>
    <n v="1651.8"/>
    <n v="1816.8"/>
    <n v="0"/>
    <n v="-165"/>
  </r>
  <r>
    <x v="4"/>
    <x v="3"/>
    <s v="0492"/>
    <s v="000"/>
    <s v="0000"/>
    <s v="000"/>
    <s v="00"/>
    <n v="12215.85"/>
    <n v="12137.45"/>
    <n v="0"/>
    <n v="78.400000000000006"/>
  </r>
  <r>
    <x v="4"/>
    <x v="5"/>
    <s v="0492"/>
    <s v="000"/>
    <s v="0000"/>
    <s v="000"/>
    <s v="00"/>
    <n v="1400"/>
    <n v="1400"/>
    <n v="0"/>
    <n v="0"/>
  </r>
  <r>
    <x v="5"/>
    <x v="0"/>
    <s v="0492"/>
    <s v="000"/>
    <s v="0000"/>
    <s v="000"/>
    <s v="00"/>
    <n v="541759"/>
    <n v="477718.44"/>
    <n v="57436.24"/>
    <n v="6604.32"/>
  </r>
  <r>
    <x v="5"/>
    <x v="1"/>
    <s v="0492"/>
    <s v="000"/>
    <s v="0000"/>
    <s v="000"/>
    <s v="00"/>
    <n v="239229"/>
    <n v="223743.75"/>
    <n v="15041.57"/>
    <n v="443.68"/>
  </r>
  <r>
    <x v="5"/>
    <x v="2"/>
    <s v="0492"/>
    <s v="000"/>
    <s v="0000"/>
    <s v="000"/>
    <s v="00"/>
    <n v="4232.6400000000003"/>
    <n v="4232.6400000000003"/>
    <n v="0"/>
    <n v="0"/>
  </r>
  <r>
    <x v="5"/>
    <x v="2"/>
    <s v="0492"/>
    <s v="000"/>
    <s v="0000"/>
    <s v="000"/>
    <s v="00"/>
    <n v="84928"/>
    <n v="72546.42"/>
    <n v="0"/>
    <n v="12381.58"/>
  </r>
  <r>
    <x v="5"/>
    <x v="2"/>
    <s v="0492"/>
    <s v="000"/>
    <s v="0000"/>
    <s v="000"/>
    <s v="00"/>
    <n v="16457.810000000001"/>
    <n v="14020.76"/>
    <n v="2437.0500000000002"/>
    <n v="0"/>
  </r>
  <r>
    <x v="5"/>
    <x v="2"/>
    <s v="0492"/>
    <s v="000"/>
    <s v="0000"/>
    <s v="000"/>
    <s v="00"/>
    <n v="435.38"/>
    <n v="406.38"/>
    <n v="29"/>
    <n v="0"/>
  </r>
  <r>
    <x v="5"/>
    <x v="6"/>
    <s v="0492"/>
    <s v="000"/>
    <s v="0000"/>
    <s v="000"/>
    <s v="00"/>
    <n v="747.7"/>
    <n v="747.7"/>
    <n v="0"/>
    <n v="0"/>
  </r>
  <r>
    <x v="5"/>
    <x v="6"/>
    <s v="0492"/>
    <s v="000"/>
    <s v="0000"/>
    <s v="000"/>
    <s v="00"/>
    <n v="348519"/>
    <n v="310609.38"/>
    <n v="0"/>
    <n v="37909.620000000003"/>
  </r>
  <r>
    <x v="5"/>
    <x v="6"/>
    <s v="0492"/>
    <s v="000"/>
    <s v="0000"/>
    <s v="000"/>
    <s v="00"/>
    <n v="2230.9"/>
    <n v="2446.5100000000002"/>
    <n v="0"/>
    <n v="-215.61"/>
  </r>
  <r>
    <x v="5"/>
    <x v="6"/>
    <s v="0492"/>
    <s v="000"/>
    <s v="0000"/>
    <s v="000"/>
    <s v="00"/>
    <n v="1000"/>
    <n v="811.51"/>
    <n v="0"/>
    <n v="188.49"/>
  </r>
  <r>
    <x v="5"/>
    <x v="3"/>
    <s v="0492"/>
    <s v="000"/>
    <s v="0000"/>
    <s v="000"/>
    <s v="00"/>
    <n v="58508.86"/>
    <n v="48565.09"/>
    <n v="2891.21"/>
    <n v="7052.56"/>
  </r>
  <r>
    <x v="5"/>
    <x v="4"/>
    <s v="0492"/>
    <s v="000"/>
    <s v="0000"/>
    <s v="000"/>
    <s v="00"/>
    <n v="1215"/>
    <n v="188.79"/>
    <n v="784.76"/>
    <n v="241.45"/>
  </r>
  <r>
    <x v="5"/>
    <x v="5"/>
    <s v="0492"/>
    <s v="000"/>
    <s v="0000"/>
    <s v="000"/>
    <s v="00"/>
    <n v="650"/>
    <n v="650"/>
    <n v="0"/>
    <n v="0"/>
  </r>
  <r>
    <x v="6"/>
    <x v="0"/>
    <s v="0492"/>
    <s v="000"/>
    <s v="0000"/>
    <s v="000"/>
    <s v="00"/>
    <n v="72263"/>
    <n v="65340"/>
    <n v="5940"/>
    <n v="983"/>
  </r>
  <r>
    <x v="6"/>
    <x v="1"/>
    <s v="0492"/>
    <s v="000"/>
    <s v="0000"/>
    <s v="000"/>
    <s v="00"/>
    <n v="23488"/>
    <n v="22318.58"/>
    <n v="1233.8399999999999"/>
    <n v="-64.42"/>
  </r>
  <r>
    <x v="6"/>
    <x v="2"/>
    <s v="0492"/>
    <s v="000"/>
    <s v="0000"/>
    <s v="000"/>
    <s v="00"/>
    <n v="2546.75"/>
    <n v="2546.75"/>
    <n v="0"/>
    <n v="0"/>
  </r>
  <r>
    <x v="6"/>
    <x v="3"/>
    <s v="0492"/>
    <s v="000"/>
    <s v="0000"/>
    <s v="000"/>
    <s v="00"/>
    <n v="15061.25"/>
    <n v="14900.95"/>
    <n v="0"/>
    <n v="160.30000000000001"/>
  </r>
  <r>
    <x v="0"/>
    <x v="2"/>
    <s v="0492"/>
    <s v="102"/>
    <s v="0000"/>
    <s v="000"/>
    <s v="00"/>
    <n v="1396.83"/>
    <n v="0"/>
    <n v="0"/>
    <n v="1396.83"/>
  </r>
  <r>
    <x v="0"/>
    <x v="3"/>
    <s v="0492"/>
    <s v="102"/>
    <s v="0000"/>
    <s v="000"/>
    <s v="00"/>
    <n v="5853.43"/>
    <n v="0"/>
    <n v="0"/>
    <n v="5853.43"/>
  </r>
  <r>
    <x v="0"/>
    <x v="0"/>
    <s v="0492"/>
    <s v="104"/>
    <s v="0000"/>
    <s v="000"/>
    <s v="00"/>
    <n v="470866.01"/>
    <n v="425725.37"/>
    <n v="44067.88"/>
    <n v="1072.76"/>
  </r>
  <r>
    <x v="0"/>
    <x v="1"/>
    <s v="0492"/>
    <s v="104"/>
    <s v="0000"/>
    <s v="000"/>
    <s v="00"/>
    <n v="138214.79"/>
    <n v="128462.69"/>
    <n v="9144.66"/>
    <n v="607.44000000000005"/>
  </r>
  <r>
    <x v="0"/>
    <x v="2"/>
    <s v="0492"/>
    <s v="104"/>
    <s v="0000"/>
    <s v="000"/>
    <s v="00"/>
    <n v="6119.5"/>
    <n v="5418.5"/>
    <n v="0"/>
    <n v="701"/>
  </r>
  <r>
    <x v="0"/>
    <x v="2"/>
    <s v="0492"/>
    <s v="104"/>
    <s v="0000"/>
    <s v="000"/>
    <s v="00"/>
    <n v="13618.11"/>
    <n v="13618.11"/>
    <n v="0"/>
    <n v="0"/>
  </r>
  <r>
    <x v="0"/>
    <x v="2"/>
    <s v="0492"/>
    <s v="104"/>
    <s v="0000"/>
    <s v="000"/>
    <s v="00"/>
    <n v="697.2"/>
    <n v="697.2"/>
    <n v="0"/>
    <n v="0"/>
  </r>
  <r>
    <x v="0"/>
    <x v="3"/>
    <s v="0492"/>
    <s v="104"/>
    <s v="0000"/>
    <s v="000"/>
    <s v="00"/>
    <n v="1873682.38"/>
    <n v="29780.91"/>
    <n v="304396.69"/>
    <n v="1539504.78"/>
  </r>
  <r>
    <x v="0"/>
    <x v="3"/>
    <s v="0492"/>
    <s v="104"/>
    <s v="0000"/>
    <s v="000"/>
    <s v="00"/>
    <n v="879.52"/>
    <n v="879.52"/>
    <n v="0"/>
    <n v="0"/>
  </r>
  <r>
    <x v="0"/>
    <x v="3"/>
    <s v="0492"/>
    <s v="104"/>
    <s v="0000"/>
    <s v="000"/>
    <s v="00"/>
    <n v="329.67"/>
    <n v="329.67"/>
    <n v="0"/>
    <n v="0"/>
  </r>
  <r>
    <x v="0"/>
    <x v="4"/>
    <s v="0492"/>
    <s v="104"/>
    <s v="0000"/>
    <s v="000"/>
    <s v="00"/>
    <n v="6105"/>
    <n v="6105"/>
    <n v="0"/>
    <n v="0"/>
  </r>
  <r>
    <x v="0"/>
    <x v="4"/>
    <s v="0492"/>
    <s v="104"/>
    <s v="0000"/>
    <s v="000"/>
    <s v="00"/>
    <n v="31616.400000000001"/>
    <n v="31616.400000000001"/>
    <n v="0"/>
    <n v="0"/>
  </r>
  <r>
    <x v="0"/>
    <x v="4"/>
    <s v="0492"/>
    <s v="104"/>
    <s v="0000"/>
    <s v="000"/>
    <s v="00"/>
    <n v="122218"/>
    <n v="122218"/>
    <n v="0"/>
    <n v="0"/>
  </r>
  <r>
    <x v="0"/>
    <x v="5"/>
    <s v="0492"/>
    <s v="104"/>
    <s v="0000"/>
    <s v="000"/>
    <s v="00"/>
    <n v="8513.2800000000007"/>
    <n v="8513.2800000000007"/>
    <n v="0"/>
    <n v="0"/>
  </r>
  <r>
    <x v="1"/>
    <x v="0"/>
    <s v="0492"/>
    <s v="104"/>
    <s v="0000"/>
    <s v="000"/>
    <s v="00"/>
    <n v="5561.7"/>
    <n v="5561.7"/>
    <n v="0"/>
    <n v="0"/>
  </r>
  <r>
    <x v="1"/>
    <x v="1"/>
    <s v="0492"/>
    <s v="104"/>
    <s v="0000"/>
    <s v="000"/>
    <s v="00"/>
    <n v="1335.05"/>
    <n v="1282.06"/>
    <n v="0"/>
    <n v="52.99"/>
  </r>
  <r>
    <x v="2"/>
    <x v="0"/>
    <s v="0492"/>
    <s v="104"/>
    <s v="0000"/>
    <s v="000"/>
    <s v="00"/>
    <n v="124395.48"/>
    <n v="102051.69"/>
    <n v="19257.48"/>
    <n v="3086.31"/>
  </r>
  <r>
    <x v="2"/>
    <x v="0"/>
    <s v="0492"/>
    <s v="104"/>
    <s v="0000"/>
    <s v="000"/>
    <s v="00"/>
    <n v="1485.69"/>
    <n v="0"/>
    <n v="0"/>
    <n v="1485.69"/>
  </r>
  <r>
    <x v="2"/>
    <x v="1"/>
    <s v="0492"/>
    <s v="104"/>
    <s v="0000"/>
    <s v="000"/>
    <s v="00"/>
    <n v="48691.13"/>
    <n v="44248.800000000003"/>
    <n v="3997.04"/>
    <n v="445.29"/>
  </r>
  <r>
    <x v="3"/>
    <x v="0"/>
    <s v="0492"/>
    <s v="104"/>
    <s v="0000"/>
    <s v="000"/>
    <s v="00"/>
    <n v="60650.879999999997"/>
    <n v="55385.88"/>
    <n v="2047.5"/>
    <n v="3217.5"/>
  </r>
  <r>
    <x v="3"/>
    <x v="1"/>
    <s v="0492"/>
    <s v="104"/>
    <s v="0000"/>
    <s v="000"/>
    <s v="00"/>
    <n v="28169.77"/>
    <n v="27035.55"/>
    <n v="426.3"/>
    <n v="707.92"/>
  </r>
  <r>
    <x v="9"/>
    <x v="0"/>
    <s v="0492"/>
    <s v="104"/>
    <s v="0000"/>
    <s v="000"/>
    <s v="00"/>
    <n v="862.29"/>
    <n v="862.29"/>
    <n v="0"/>
    <n v="0"/>
  </r>
  <r>
    <x v="9"/>
    <x v="1"/>
    <s v="0492"/>
    <s v="104"/>
    <s v="0000"/>
    <s v="000"/>
    <s v="00"/>
    <n v="207.14"/>
    <n v="198.92"/>
    <n v="0"/>
    <n v="8.2200000000000006"/>
  </r>
  <r>
    <x v="4"/>
    <x v="0"/>
    <s v="0492"/>
    <s v="104"/>
    <s v="0000"/>
    <s v="000"/>
    <s v="00"/>
    <n v="1696.75"/>
    <n v="1696.75"/>
    <n v="0"/>
    <n v="0"/>
  </r>
  <r>
    <x v="4"/>
    <x v="0"/>
    <s v="0492"/>
    <s v="104"/>
    <s v="0000"/>
    <s v="000"/>
    <s v="00"/>
    <n v="151446.54999999999"/>
    <n v="129179.84"/>
    <n v="7289.4"/>
    <n v="14977.31"/>
  </r>
  <r>
    <x v="4"/>
    <x v="1"/>
    <s v="0492"/>
    <s v="104"/>
    <s v="0000"/>
    <s v="000"/>
    <s v="00"/>
    <n v="92259.66"/>
    <n v="90126.81"/>
    <n v="1514.7"/>
    <n v="618.15"/>
  </r>
  <r>
    <x v="2"/>
    <x v="0"/>
    <s v="0492"/>
    <s v="111"/>
    <s v="0000"/>
    <s v="000"/>
    <s v="00"/>
    <n v="10080"/>
    <n v="3891.08"/>
    <n v="0"/>
    <n v="6188.92"/>
  </r>
  <r>
    <x v="2"/>
    <x v="1"/>
    <s v="0492"/>
    <s v="111"/>
    <s v="0000"/>
    <s v="000"/>
    <s v="00"/>
    <n v="2218"/>
    <n v="897.27"/>
    <n v="0"/>
    <n v="1320.73"/>
  </r>
  <r>
    <x v="0"/>
    <x v="0"/>
    <s v="0492"/>
    <s v="199"/>
    <s v="0000"/>
    <s v="000"/>
    <s v="00"/>
    <n v="4030.55"/>
    <n v="1500"/>
    <n v="0"/>
    <n v="2530.5500000000002"/>
  </r>
  <r>
    <x v="0"/>
    <x v="1"/>
    <s v="0492"/>
    <s v="199"/>
    <s v="0000"/>
    <s v="000"/>
    <s v="00"/>
    <n v="140"/>
    <n v="120"/>
    <n v="0"/>
    <n v="20"/>
  </r>
  <r>
    <x v="0"/>
    <x v="2"/>
    <s v="0492"/>
    <s v="199"/>
    <s v="0000"/>
    <s v="000"/>
    <s v="00"/>
    <n v="23804.79"/>
    <n v="25914.35"/>
    <n v="0"/>
    <n v="-2109.56"/>
  </r>
  <r>
    <x v="0"/>
    <x v="2"/>
    <s v="0492"/>
    <s v="199"/>
    <s v="0000"/>
    <s v="000"/>
    <s v="00"/>
    <n v="1159"/>
    <n v="1159"/>
    <n v="0"/>
    <n v="0"/>
  </r>
  <r>
    <x v="0"/>
    <x v="3"/>
    <s v="0492"/>
    <s v="199"/>
    <s v="0000"/>
    <s v="000"/>
    <s v="00"/>
    <n v="2063.5"/>
    <n v="1854.5"/>
    <n v="0"/>
    <n v="209"/>
  </r>
  <r>
    <x v="0"/>
    <x v="4"/>
    <s v="0492"/>
    <s v="199"/>
    <s v="0000"/>
    <s v="000"/>
    <s v="00"/>
    <n v="10246.719999999999"/>
    <n v="5691.94"/>
    <n v="4554.78"/>
    <n v="0"/>
  </r>
  <r>
    <x v="0"/>
    <x v="5"/>
    <s v="0492"/>
    <s v="199"/>
    <s v="0000"/>
    <s v="000"/>
    <s v="00"/>
    <n v="22817.61"/>
    <n v="21657.86"/>
    <n v="0"/>
    <n v="1159.75"/>
  </r>
  <r>
    <x v="16"/>
    <x v="0"/>
    <s v="0492"/>
    <s v="199"/>
    <s v="0000"/>
    <s v="000"/>
    <s v="00"/>
    <n v="9785.26"/>
    <n v="12405.82"/>
    <n v="0"/>
    <n v="-2620.56"/>
  </r>
  <r>
    <x v="16"/>
    <x v="1"/>
    <s v="0492"/>
    <s v="199"/>
    <s v="0000"/>
    <s v="000"/>
    <s v="00"/>
    <n v="2209.37"/>
    <n v="1967.52"/>
    <n v="0"/>
    <n v="241.85"/>
  </r>
  <r>
    <x v="16"/>
    <x v="2"/>
    <s v="0492"/>
    <s v="199"/>
    <s v="0000"/>
    <s v="000"/>
    <s v="00"/>
    <n v="15810.93"/>
    <n v="16540.87"/>
    <n v="570"/>
    <n v="-1299.94"/>
  </r>
  <r>
    <x v="16"/>
    <x v="2"/>
    <s v="0492"/>
    <s v="199"/>
    <s v="0000"/>
    <s v="000"/>
    <s v="00"/>
    <n v="600"/>
    <n v="600"/>
    <n v="0"/>
    <n v="0"/>
  </r>
  <r>
    <x v="16"/>
    <x v="2"/>
    <s v="0492"/>
    <s v="199"/>
    <s v="0000"/>
    <s v="000"/>
    <s v="00"/>
    <n v="6827.03"/>
    <n v="7347.03"/>
    <n v="0"/>
    <n v="-520"/>
  </r>
  <r>
    <x v="16"/>
    <x v="6"/>
    <s v="0492"/>
    <s v="199"/>
    <s v="0000"/>
    <s v="000"/>
    <s v="00"/>
    <n v="88.04"/>
    <n v="249.67"/>
    <n v="0"/>
    <n v="-161.63"/>
  </r>
  <r>
    <x v="16"/>
    <x v="3"/>
    <s v="0492"/>
    <s v="199"/>
    <s v="0000"/>
    <s v="000"/>
    <s v="00"/>
    <n v="3834.25"/>
    <n v="4068.09"/>
    <n v="0"/>
    <n v="-233.84"/>
  </r>
  <r>
    <x v="16"/>
    <x v="4"/>
    <s v="0492"/>
    <s v="199"/>
    <s v="0000"/>
    <s v="000"/>
    <s v="00"/>
    <n v="5901"/>
    <n v="5899.95"/>
    <n v="0"/>
    <n v="1.05"/>
  </r>
  <r>
    <x v="16"/>
    <x v="5"/>
    <s v="0492"/>
    <s v="199"/>
    <s v="0000"/>
    <s v="000"/>
    <s v="00"/>
    <n v="0"/>
    <n v="189"/>
    <n v="0"/>
    <n v="-189"/>
  </r>
  <r>
    <x v="16"/>
    <x v="5"/>
    <s v="0492"/>
    <s v="199"/>
    <s v="0000"/>
    <s v="000"/>
    <s v="00"/>
    <n v="5612.76"/>
    <n v="5361.42"/>
    <n v="0"/>
    <n v="251.34"/>
  </r>
  <r>
    <x v="2"/>
    <x v="0"/>
    <s v="0492"/>
    <s v="199"/>
    <s v="0000"/>
    <s v="000"/>
    <s v="00"/>
    <n v="9060.56"/>
    <n v="8373.02"/>
    <n v="0"/>
    <n v="687.54"/>
  </r>
  <r>
    <x v="2"/>
    <x v="1"/>
    <s v="0492"/>
    <s v="199"/>
    <s v="0000"/>
    <s v="000"/>
    <s v="00"/>
    <n v="2117.9299999999998"/>
    <n v="2594.94"/>
    <n v="0"/>
    <n v="-477.01"/>
  </r>
  <r>
    <x v="4"/>
    <x v="2"/>
    <s v="0492"/>
    <s v="199"/>
    <s v="0000"/>
    <s v="000"/>
    <s v="00"/>
    <n v="3149.3"/>
    <n v="3149.3"/>
    <n v="0"/>
    <n v="0"/>
  </r>
  <r>
    <x v="4"/>
    <x v="3"/>
    <s v="0492"/>
    <s v="199"/>
    <s v="0000"/>
    <s v="000"/>
    <s v="00"/>
    <n v="167328.87"/>
    <n v="3485.6"/>
    <n v="0"/>
    <n v="163843.26999999999"/>
  </r>
  <r>
    <x v="13"/>
    <x v="4"/>
    <s v="0492"/>
    <s v="199"/>
    <s v="0000"/>
    <s v="000"/>
    <s v="00"/>
    <n v="29846"/>
    <n v="29846"/>
    <n v="0"/>
    <n v="0"/>
  </r>
  <r>
    <x v="13"/>
    <x v="4"/>
    <s v="0492"/>
    <s v="199"/>
    <s v="0000"/>
    <s v="000"/>
    <s v="00"/>
    <n v="2739"/>
    <n v="2739"/>
    <n v="0"/>
    <n v="0"/>
  </r>
  <r>
    <x v="13"/>
    <x v="4"/>
    <s v="0492"/>
    <s v="199"/>
    <s v="0000"/>
    <s v="000"/>
    <s v="00"/>
    <n v="171333.42"/>
    <n v="171333.42"/>
    <n v="0"/>
    <n v="0"/>
  </r>
  <r>
    <x v="13"/>
    <x v="4"/>
    <s v="0492"/>
    <s v="199"/>
    <s v="0000"/>
    <s v="000"/>
    <s v="00"/>
    <n v="21317.8"/>
    <n v="3786.5"/>
    <n v="17531.3"/>
    <n v="0"/>
  </r>
  <r>
    <x v="14"/>
    <x v="5"/>
    <s v="0492"/>
    <s v="199"/>
    <s v="0000"/>
    <s v="000"/>
    <s v="00"/>
    <n v="513.04"/>
    <n v="513.04"/>
    <n v="0"/>
    <n v="0"/>
  </r>
  <r>
    <x v="5"/>
    <x v="0"/>
    <s v="0492"/>
    <s v="199"/>
    <s v="0000"/>
    <s v="000"/>
    <s v="00"/>
    <n v="89340.22"/>
    <n v="91041.22"/>
    <n v="2101.04"/>
    <n v="-3802.04"/>
  </r>
  <r>
    <x v="5"/>
    <x v="1"/>
    <s v="0492"/>
    <s v="199"/>
    <s v="0000"/>
    <s v="000"/>
    <s v="00"/>
    <n v="35273.360000000001"/>
    <n v="35971.1"/>
    <n v="437.44"/>
    <n v="-1135.18"/>
  </r>
  <r>
    <x v="5"/>
    <x v="5"/>
    <s v="0492"/>
    <s v="199"/>
    <s v="0000"/>
    <s v="000"/>
    <s v="00"/>
    <n v="18963.41"/>
    <n v="20659.91"/>
    <n v="0"/>
    <n v="-1696.5"/>
  </r>
  <r>
    <x v="0"/>
    <x v="0"/>
    <s v="0492"/>
    <s v="501"/>
    <s v="0000"/>
    <s v="000"/>
    <s v="00"/>
    <n v="32740"/>
    <n v="130400"/>
    <n v="0"/>
    <n v="-97660"/>
  </r>
  <r>
    <x v="0"/>
    <x v="1"/>
    <s v="0492"/>
    <s v="501"/>
    <s v="0000"/>
    <s v="000"/>
    <s v="00"/>
    <n v="7410.34"/>
    <n v="28913.89"/>
    <n v="0"/>
    <n v="-21503.55"/>
  </r>
  <r>
    <x v="0"/>
    <x v="2"/>
    <s v="0492"/>
    <s v="501"/>
    <s v="0000"/>
    <s v="000"/>
    <s v="00"/>
    <n v="148014.5"/>
    <n v="142514.5"/>
    <n v="12500"/>
    <n v="-7000"/>
  </r>
  <r>
    <x v="7"/>
    <x v="0"/>
    <s v="0492"/>
    <s v="507"/>
    <s v="0000"/>
    <s v="000"/>
    <s v="00"/>
    <n v="47604"/>
    <n v="43637"/>
    <n v="3967"/>
    <n v="0"/>
  </r>
  <r>
    <x v="7"/>
    <x v="1"/>
    <s v="0492"/>
    <s v="507"/>
    <s v="0000"/>
    <s v="000"/>
    <s v="00"/>
    <n v="19196.310000000001"/>
    <n v="18410.87"/>
    <n v="824.38"/>
    <n v="-38.94"/>
  </r>
  <r>
    <x v="0"/>
    <x v="0"/>
    <s v="0492"/>
    <s v="508"/>
    <s v="0000"/>
    <s v="000"/>
    <s v="00"/>
    <n v="27504"/>
    <n v="11599.6"/>
    <n v="0"/>
    <n v="15904.4"/>
  </r>
  <r>
    <x v="0"/>
    <x v="1"/>
    <s v="0492"/>
    <s v="508"/>
    <s v="0000"/>
    <s v="000"/>
    <s v="00"/>
    <n v="12281.03"/>
    <n v="5073.12"/>
    <n v="0"/>
    <n v="7207.91"/>
  </r>
  <r>
    <x v="0"/>
    <x v="2"/>
    <s v="0492"/>
    <s v="508"/>
    <s v="0000"/>
    <s v="000"/>
    <s v="00"/>
    <n v="5400"/>
    <n v="4098.87"/>
    <n v="1301.1300000000001"/>
    <n v="0"/>
  </r>
  <r>
    <x v="2"/>
    <x v="0"/>
    <s v="0492"/>
    <s v="523"/>
    <s v="0000"/>
    <s v="000"/>
    <s v="00"/>
    <n v="36698"/>
    <n v="30571.34"/>
    <n v="5888.32"/>
    <n v="238.34"/>
  </r>
  <r>
    <x v="2"/>
    <x v="1"/>
    <s v="0492"/>
    <s v="523"/>
    <s v="0000"/>
    <s v="000"/>
    <s v="00"/>
    <n v="22151"/>
    <n v="20902.62"/>
    <n v="1222.1600000000001"/>
    <n v="26.22"/>
  </r>
  <r>
    <x v="9"/>
    <x v="0"/>
    <s v="0492"/>
    <s v="804"/>
    <s v="0000"/>
    <s v="000"/>
    <s v="00"/>
    <n v="54948"/>
    <n v="45790"/>
    <n v="9158"/>
    <n v="0"/>
  </r>
  <r>
    <x v="9"/>
    <x v="1"/>
    <s v="0492"/>
    <s v="804"/>
    <s v="0000"/>
    <s v="000"/>
    <s v="00"/>
    <n v="19505.05"/>
    <n v="17640.54"/>
    <n v="1900.76"/>
    <n v="-36.25"/>
  </r>
  <r>
    <x v="0"/>
    <x v="0"/>
    <s v="0493"/>
    <s v="000"/>
    <s v="0000"/>
    <s v="000"/>
    <s v="00"/>
    <n v="4453799"/>
    <n v="3741771.68"/>
    <n v="686961.14"/>
    <n v="25066.18"/>
  </r>
  <r>
    <x v="0"/>
    <x v="1"/>
    <s v="0493"/>
    <s v="000"/>
    <s v="0000"/>
    <s v="000"/>
    <s v="00"/>
    <n v="1727991"/>
    <n v="1601562.63"/>
    <n v="144460.06"/>
    <n v="-18031.689999999999"/>
  </r>
  <r>
    <x v="0"/>
    <x v="2"/>
    <s v="0493"/>
    <s v="000"/>
    <s v="0000"/>
    <s v="000"/>
    <s v="00"/>
    <n v="20963.14"/>
    <n v="16991.46"/>
    <n v="3971.68"/>
    <n v="0"/>
  </r>
  <r>
    <x v="0"/>
    <x v="2"/>
    <s v="0493"/>
    <s v="000"/>
    <s v="0000"/>
    <s v="000"/>
    <s v="00"/>
    <n v="11959.6"/>
    <n v="9103.7000000000007"/>
    <n v="2739.9"/>
    <n v="116"/>
  </r>
  <r>
    <x v="0"/>
    <x v="3"/>
    <s v="0493"/>
    <s v="000"/>
    <s v="0000"/>
    <s v="000"/>
    <s v="00"/>
    <n v="57682.66"/>
    <n v="40754.9"/>
    <n v="6393.13"/>
    <n v="10534.63"/>
  </r>
  <r>
    <x v="0"/>
    <x v="3"/>
    <s v="0493"/>
    <s v="000"/>
    <s v="0000"/>
    <s v="000"/>
    <s v="00"/>
    <n v="500"/>
    <n v="243.17"/>
    <n v="0"/>
    <n v="256.83"/>
  </r>
  <r>
    <x v="0"/>
    <x v="3"/>
    <s v="0493"/>
    <s v="000"/>
    <s v="0000"/>
    <s v="000"/>
    <s v="00"/>
    <n v="159249.99"/>
    <n v="157422.04999999999"/>
    <n v="1827.94"/>
    <n v="0"/>
  </r>
  <r>
    <x v="0"/>
    <x v="4"/>
    <s v="0493"/>
    <s v="000"/>
    <s v="0000"/>
    <s v="000"/>
    <s v="00"/>
    <n v="550"/>
    <n v="123.79"/>
    <n v="0"/>
    <n v="426.21"/>
  </r>
  <r>
    <x v="0"/>
    <x v="4"/>
    <s v="0493"/>
    <s v="000"/>
    <s v="0000"/>
    <s v="000"/>
    <s v="00"/>
    <n v="200"/>
    <n v="100"/>
    <n v="0"/>
    <n v="100"/>
  </r>
  <r>
    <x v="0"/>
    <x v="5"/>
    <s v="0493"/>
    <s v="000"/>
    <s v="0000"/>
    <s v="000"/>
    <s v="00"/>
    <n v="1550"/>
    <n v="705.4"/>
    <n v="0"/>
    <n v="844.6"/>
  </r>
  <r>
    <x v="0"/>
    <x v="5"/>
    <s v="0493"/>
    <s v="000"/>
    <s v="0000"/>
    <s v="000"/>
    <s v="00"/>
    <n v="97531"/>
    <n v="128709.48"/>
    <n v="0"/>
    <n v="-31178.48"/>
  </r>
  <r>
    <x v="1"/>
    <x v="0"/>
    <s v="0493"/>
    <s v="000"/>
    <s v="0000"/>
    <s v="000"/>
    <s v="00"/>
    <n v="722678"/>
    <n v="629921.25"/>
    <n v="91810"/>
    <n v="946.75"/>
  </r>
  <r>
    <x v="1"/>
    <x v="0"/>
    <s v="0493"/>
    <s v="000"/>
    <s v="0000"/>
    <s v="000"/>
    <s v="00"/>
    <n v="179446"/>
    <n v="162860.07"/>
    <n v="5255.97"/>
    <n v="11329.96"/>
  </r>
  <r>
    <x v="1"/>
    <x v="1"/>
    <s v="0493"/>
    <s v="000"/>
    <s v="0000"/>
    <s v="000"/>
    <s v="00"/>
    <n v="376689"/>
    <n v="354864.97"/>
    <n v="20150.43"/>
    <n v="1673.6"/>
  </r>
  <r>
    <x v="1"/>
    <x v="5"/>
    <s v="0493"/>
    <s v="000"/>
    <s v="0000"/>
    <s v="000"/>
    <s v="00"/>
    <n v="14471.59"/>
    <n v="23576.34"/>
    <n v="0"/>
    <n v="-9104.75"/>
  </r>
  <r>
    <x v="11"/>
    <x v="0"/>
    <s v="0493"/>
    <s v="000"/>
    <s v="0000"/>
    <s v="000"/>
    <s v="00"/>
    <n v="487920.32"/>
    <n v="409091.76"/>
    <n v="78487.360000000001"/>
    <n v="341.2"/>
  </r>
  <r>
    <x v="11"/>
    <x v="1"/>
    <s v="0493"/>
    <s v="000"/>
    <s v="0000"/>
    <s v="000"/>
    <s v="00"/>
    <n v="183318.35"/>
    <n v="170308.68"/>
    <n v="15782.16"/>
    <n v="-2772.49"/>
  </r>
  <r>
    <x v="11"/>
    <x v="2"/>
    <s v="0493"/>
    <s v="000"/>
    <s v="0000"/>
    <s v="000"/>
    <s v="00"/>
    <n v="2250"/>
    <n v="2438.8000000000002"/>
    <n v="0"/>
    <n v="-188.8"/>
  </r>
  <r>
    <x v="11"/>
    <x v="3"/>
    <s v="0493"/>
    <s v="000"/>
    <s v="0000"/>
    <s v="000"/>
    <s v="00"/>
    <n v="12907.04"/>
    <n v="12456.25"/>
    <n v="0"/>
    <n v="450.79"/>
  </r>
  <r>
    <x v="11"/>
    <x v="3"/>
    <s v="0493"/>
    <s v="000"/>
    <s v="0000"/>
    <s v="000"/>
    <s v="00"/>
    <n v="500"/>
    <n v="432.19"/>
    <n v="0"/>
    <n v="67.81"/>
  </r>
  <r>
    <x v="11"/>
    <x v="4"/>
    <s v="0493"/>
    <s v="000"/>
    <s v="0000"/>
    <s v="000"/>
    <s v="00"/>
    <n v="500"/>
    <n v="134.9"/>
    <n v="0"/>
    <n v="365.1"/>
  </r>
  <r>
    <x v="11"/>
    <x v="5"/>
    <s v="0493"/>
    <s v="000"/>
    <s v="0000"/>
    <s v="000"/>
    <s v="00"/>
    <n v="6013.57"/>
    <n v="11203.45"/>
    <n v="0"/>
    <n v="-5189.88"/>
  </r>
  <r>
    <x v="2"/>
    <x v="0"/>
    <s v="0493"/>
    <s v="000"/>
    <s v="0000"/>
    <s v="000"/>
    <s v="00"/>
    <n v="462592.78"/>
    <n v="397939.89"/>
    <n v="64834.84"/>
    <n v="-181.95"/>
  </r>
  <r>
    <x v="2"/>
    <x v="0"/>
    <s v="0493"/>
    <s v="000"/>
    <s v="0000"/>
    <s v="000"/>
    <s v="00"/>
    <n v="158825.06"/>
    <n v="141823.51"/>
    <n v="15735.52"/>
    <n v="1266.03"/>
  </r>
  <r>
    <x v="2"/>
    <x v="1"/>
    <s v="0493"/>
    <s v="000"/>
    <s v="0000"/>
    <s v="000"/>
    <s v="00"/>
    <n v="258666.16"/>
    <n v="248933.81"/>
    <n v="17783.150000000001"/>
    <n v="-8050.8"/>
  </r>
  <r>
    <x v="2"/>
    <x v="3"/>
    <s v="0493"/>
    <s v="000"/>
    <s v="0000"/>
    <s v="000"/>
    <s v="00"/>
    <n v="3635"/>
    <n v="2439.2399999999998"/>
    <n v="0"/>
    <n v="1195.76"/>
  </r>
  <r>
    <x v="3"/>
    <x v="0"/>
    <s v="0493"/>
    <s v="000"/>
    <s v="0000"/>
    <s v="000"/>
    <s v="00"/>
    <n v="57656"/>
    <n v="48364.36"/>
    <n v="9038.84"/>
    <n v="252.8"/>
  </r>
  <r>
    <x v="3"/>
    <x v="0"/>
    <s v="0493"/>
    <s v="000"/>
    <s v="0000"/>
    <s v="000"/>
    <s v="00"/>
    <n v="24103"/>
    <n v="22835.98"/>
    <n v="845.77"/>
    <n v="421.25"/>
  </r>
  <r>
    <x v="3"/>
    <x v="1"/>
    <s v="0493"/>
    <s v="000"/>
    <s v="0000"/>
    <s v="000"/>
    <s v="00"/>
    <n v="32432"/>
    <n v="30733.16"/>
    <n v="2052.29"/>
    <n v="-353.45"/>
  </r>
  <r>
    <x v="3"/>
    <x v="2"/>
    <s v="0493"/>
    <s v="000"/>
    <s v="0000"/>
    <s v="000"/>
    <s v="00"/>
    <n v="10275"/>
    <n v="9929.65"/>
    <n v="0"/>
    <n v="345.35"/>
  </r>
  <r>
    <x v="3"/>
    <x v="3"/>
    <s v="0493"/>
    <s v="000"/>
    <s v="0000"/>
    <s v="000"/>
    <s v="00"/>
    <n v="2113"/>
    <n v="1627.87"/>
    <n v="0"/>
    <n v="485.13"/>
  </r>
  <r>
    <x v="3"/>
    <x v="3"/>
    <s v="0493"/>
    <s v="000"/>
    <s v="0000"/>
    <s v="000"/>
    <s v="00"/>
    <n v="250"/>
    <n v="225.73"/>
    <n v="0"/>
    <n v="24.27"/>
  </r>
  <r>
    <x v="3"/>
    <x v="4"/>
    <s v="0493"/>
    <s v="000"/>
    <s v="0000"/>
    <s v="000"/>
    <s v="00"/>
    <n v="1100"/>
    <n v="1439.55"/>
    <n v="0"/>
    <n v="-339.55"/>
  </r>
  <r>
    <x v="3"/>
    <x v="4"/>
    <s v="0493"/>
    <s v="000"/>
    <s v="0000"/>
    <s v="000"/>
    <s v="00"/>
    <n v="0"/>
    <n v="488.99"/>
    <n v="0"/>
    <n v="-488.99"/>
  </r>
  <r>
    <x v="3"/>
    <x v="5"/>
    <s v="0493"/>
    <s v="000"/>
    <s v="0000"/>
    <s v="000"/>
    <s v="00"/>
    <n v="75"/>
    <n v="75"/>
    <n v="0"/>
    <n v="0"/>
  </r>
  <r>
    <x v="12"/>
    <x v="0"/>
    <s v="0493"/>
    <s v="000"/>
    <s v="0000"/>
    <s v="000"/>
    <s v="00"/>
    <n v="14833.91"/>
    <n v="12361.59"/>
    <n v="2472.3200000000002"/>
    <n v="0"/>
  </r>
  <r>
    <x v="12"/>
    <x v="1"/>
    <s v="0493"/>
    <s v="000"/>
    <s v="0000"/>
    <s v="000"/>
    <s v="00"/>
    <n v="5264"/>
    <n v="4274.1000000000004"/>
    <n v="513.16"/>
    <n v="476.74"/>
  </r>
  <r>
    <x v="4"/>
    <x v="0"/>
    <s v="0493"/>
    <s v="000"/>
    <s v="0000"/>
    <s v="000"/>
    <s v="00"/>
    <n v="624969"/>
    <n v="588619.25"/>
    <n v="46952.74"/>
    <n v="-10602.99"/>
  </r>
  <r>
    <x v="4"/>
    <x v="0"/>
    <s v="0493"/>
    <s v="000"/>
    <s v="0000"/>
    <s v="000"/>
    <s v="00"/>
    <n v="77186"/>
    <n v="70928.899999999994"/>
    <n v="5288.98"/>
    <n v="968.12"/>
  </r>
  <r>
    <x v="4"/>
    <x v="1"/>
    <s v="0493"/>
    <s v="000"/>
    <s v="0000"/>
    <s v="000"/>
    <s v="00"/>
    <n v="254503"/>
    <n v="248715.49"/>
    <n v="11748.13"/>
    <n v="-5960.62"/>
  </r>
  <r>
    <x v="4"/>
    <x v="2"/>
    <s v="0493"/>
    <s v="000"/>
    <s v="0000"/>
    <s v="000"/>
    <s v="00"/>
    <n v="1491"/>
    <n v="0"/>
    <n v="0"/>
    <n v="1491"/>
  </r>
  <r>
    <x v="4"/>
    <x v="2"/>
    <s v="0493"/>
    <s v="000"/>
    <s v="0000"/>
    <s v="000"/>
    <s v="00"/>
    <n v="2908"/>
    <n v="0"/>
    <n v="0"/>
    <n v="2908"/>
  </r>
  <r>
    <x v="4"/>
    <x v="2"/>
    <s v="0493"/>
    <s v="000"/>
    <s v="0000"/>
    <s v="000"/>
    <s v="00"/>
    <n v="1000"/>
    <n v="905.01"/>
    <n v="0"/>
    <n v="94.99"/>
  </r>
  <r>
    <x v="4"/>
    <x v="2"/>
    <s v="0493"/>
    <s v="000"/>
    <s v="0000"/>
    <s v="000"/>
    <s v="00"/>
    <n v="1199.26"/>
    <n v="1199"/>
    <n v="0"/>
    <n v="0.26"/>
  </r>
  <r>
    <x v="4"/>
    <x v="2"/>
    <s v="0493"/>
    <s v="000"/>
    <s v="0000"/>
    <s v="000"/>
    <s v="00"/>
    <n v="6046.25"/>
    <n v="1764.02"/>
    <n v="339.72"/>
    <n v="3942.51"/>
  </r>
  <r>
    <x v="4"/>
    <x v="2"/>
    <s v="0493"/>
    <s v="000"/>
    <s v="0000"/>
    <s v="000"/>
    <s v="00"/>
    <n v="3500"/>
    <n v="2991.69"/>
    <n v="0"/>
    <n v="508.31"/>
  </r>
  <r>
    <x v="4"/>
    <x v="3"/>
    <s v="0493"/>
    <s v="000"/>
    <s v="0000"/>
    <s v="000"/>
    <s v="00"/>
    <n v="15282.27"/>
    <n v="5781.82"/>
    <n v="280.45999999999998"/>
    <n v="9219.99"/>
  </r>
  <r>
    <x v="4"/>
    <x v="3"/>
    <s v="0493"/>
    <s v="000"/>
    <s v="0000"/>
    <s v="000"/>
    <s v="00"/>
    <n v="1336.97"/>
    <n v="702.59"/>
    <n v="30.65"/>
    <n v="603.73"/>
  </r>
  <r>
    <x v="4"/>
    <x v="4"/>
    <s v="0493"/>
    <s v="000"/>
    <s v="0000"/>
    <s v="000"/>
    <s v="00"/>
    <n v="1548.86"/>
    <n v="1181.1199999999999"/>
    <n v="0"/>
    <n v="367.74"/>
  </r>
  <r>
    <x v="4"/>
    <x v="4"/>
    <s v="0493"/>
    <s v="000"/>
    <s v="0000"/>
    <s v="000"/>
    <s v="00"/>
    <n v="750"/>
    <n v="687.81"/>
    <n v="0"/>
    <n v="62.19"/>
  </r>
  <r>
    <x v="4"/>
    <x v="5"/>
    <s v="0493"/>
    <s v="000"/>
    <s v="0000"/>
    <s v="000"/>
    <s v="00"/>
    <n v="1700"/>
    <n v="1658"/>
    <n v="0"/>
    <n v="42"/>
  </r>
  <r>
    <x v="5"/>
    <x v="0"/>
    <s v="0493"/>
    <s v="000"/>
    <s v="0000"/>
    <s v="000"/>
    <s v="00"/>
    <n v="577607.69999999995"/>
    <n v="513014.22"/>
    <n v="66697.679999999993"/>
    <n v="-2104.1999999999998"/>
  </r>
  <r>
    <x v="5"/>
    <x v="1"/>
    <s v="0493"/>
    <s v="000"/>
    <s v="0000"/>
    <s v="000"/>
    <s v="00"/>
    <n v="256959"/>
    <n v="244416.28"/>
    <n v="16159.29"/>
    <n v="-3616.57"/>
  </r>
  <r>
    <x v="5"/>
    <x v="2"/>
    <s v="0493"/>
    <s v="000"/>
    <s v="0000"/>
    <s v="000"/>
    <s v="00"/>
    <n v="8500"/>
    <n v="8584.4699999999993"/>
    <n v="0"/>
    <n v="-84.47"/>
  </r>
  <r>
    <x v="5"/>
    <x v="2"/>
    <s v="0493"/>
    <s v="000"/>
    <s v="0000"/>
    <s v="000"/>
    <s v="00"/>
    <n v="51274"/>
    <n v="43620.99"/>
    <n v="0"/>
    <n v="7653.01"/>
  </r>
  <r>
    <x v="5"/>
    <x v="2"/>
    <s v="0493"/>
    <s v="000"/>
    <s v="0000"/>
    <s v="000"/>
    <s v="00"/>
    <n v="12263.72"/>
    <n v="10280.98"/>
    <n v="1982.74"/>
    <n v="0"/>
  </r>
  <r>
    <x v="5"/>
    <x v="2"/>
    <s v="0493"/>
    <s v="000"/>
    <s v="0000"/>
    <s v="000"/>
    <s v="00"/>
    <n v="3350"/>
    <n v="3255.5"/>
    <n v="29"/>
    <n v="65.5"/>
  </r>
  <r>
    <x v="5"/>
    <x v="6"/>
    <s v="0493"/>
    <s v="000"/>
    <s v="0000"/>
    <s v="000"/>
    <s v="00"/>
    <n v="1750"/>
    <n v="1079.1199999999999"/>
    <n v="470.88"/>
    <n v="200"/>
  </r>
  <r>
    <x v="5"/>
    <x v="6"/>
    <s v="0493"/>
    <s v="000"/>
    <s v="0000"/>
    <s v="000"/>
    <s v="00"/>
    <n v="408804"/>
    <n v="291116.92"/>
    <n v="0"/>
    <n v="117687.08"/>
  </r>
  <r>
    <x v="5"/>
    <x v="6"/>
    <s v="0493"/>
    <s v="000"/>
    <s v="0000"/>
    <s v="000"/>
    <s v="00"/>
    <n v="2250"/>
    <n v="1563.81"/>
    <n v="0"/>
    <n v="686.19"/>
  </r>
  <r>
    <x v="5"/>
    <x v="6"/>
    <s v="0493"/>
    <s v="000"/>
    <s v="0000"/>
    <s v="000"/>
    <s v="00"/>
    <n v="700"/>
    <n v="521.78"/>
    <n v="0"/>
    <n v="178.22"/>
  </r>
  <r>
    <x v="5"/>
    <x v="3"/>
    <s v="0493"/>
    <s v="000"/>
    <s v="0000"/>
    <s v="000"/>
    <s v="00"/>
    <n v="56720"/>
    <n v="35090.769999999997"/>
    <n v="9288.5499999999993"/>
    <n v="12340.68"/>
  </r>
  <r>
    <x v="5"/>
    <x v="4"/>
    <s v="0493"/>
    <s v="000"/>
    <s v="0000"/>
    <s v="000"/>
    <s v="00"/>
    <n v="2000"/>
    <n v="1605.98"/>
    <n v="0"/>
    <n v="394.02"/>
  </r>
  <r>
    <x v="5"/>
    <x v="5"/>
    <s v="0493"/>
    <s v="000"/>
    <s v="0000"/>
    <s v="000"/>
    <s v="00"/>
    <n v="0"/>
    <n v="475"/>
    <n v="0"/>
    <n v="-475"/>
  </r>
  <r>
    <x v="6"/>
    <x v="0"/>
    <s v="0493"/>
    <s v="000"/>
    <s v="0000"/>
    <s v="000"/>
    <s v="00"/>
    <n v="75136.2"/>
    <n v="68874.84"/>
    <n v="6261.36"/>
    <n v="0"/>
  </r>
  <r>
    <x v="6"/>
    <x v="1"/>
    <s v="0493"/>
    <s v="000"/>
    <s v="0000"/>
    <s v="000"/>
    <s v="00"/>
    <n v="30392.61"/>
    <n v="29432.39"/>
    <n v="1297.24"/>
    <n v="-337.02"/>
  </r>
  <r>
    <x v="6"/>
    <x v="2"/>
    <s v="0493"/>
    <s v="000"/>
    <s v="0000"/>
    <s v="000"/>
    <s v="00"/>
    <n v="8800"/>
    <n v="6633.38"/>
    <n v="0"/>
    <n v="2166.62"/>
  </r>
  <r>
    <x v="6"/>
    <x v="2"/>
    <s v="0493"/>
    <s v="000"/>
    <s v="0000"/>
    <s v="000"/>
    <s v="00"/>
    <n v="1000"/>
    <n v="610.79999999999995"/>
    <n v="0"/>
    <n v="389.2"/>
  </r>
  <r>
    <x v="6"/>
    <x v="3"/>
    <s v="0493"/>
    <s v="000"/>
    <s v="0000"/>
    <s v="000"/>
    <s v="00"/>
    <n v="7767"/>
    <n v="4775.63"/>
    <n v="0"/>
    <n v="2991.37"/>
  </r>
  <r>
    <x v="6"/>
    <x v="4"/>
    <s v="0493"/>
    <s v="000"/>
    <s v="0000"/>
    <s v="000"/>
    <s v="00"/>
    <n v="1250"/>
    <n v="1205"/>
    <n v="0"/>
    <n v="45"/>
  </r>
  <r>
    <x v="0"/>
    <x v="2"/>
    <s v="0493"/>
    <s v="102"/>
    <s v="0000"/>
    <s v="000"/>
    <s v="00"/>
    <n v="956.33"/>
    <n v="0"/>
    <n v="0"/>
    <n v="956.33"/>
  </r>
  <r>
    <x v="0"/>
    <x v="2"/>
    <s v="0493"/>
    <s v="102"/>
    <s v="0000"/>
    <s v="000"/>
    <s v="00"/>
    <n v="360.93"/>
    <n v="0"/>
    <n v="0"/>
    <n v="360.93"/>
  </r>
  <r>
    <x v="0"/>
    <x v="2"/>
    <s v="0493"/>
    <s v="102"/>
    <s v="0000"/>
    <s v="000"/>
    <s v="00"/>
    <n v="500"/>
    <n v="0"/>
    <n v="0"/>
    <n v="500"/>
  </r>
  <r>
    <x v="0"/>
    <x v="3"/>
    <s v="0493"/>
    <s v="102"/>
    <s v="0000"/>
    <s v="000"/>
    <s v="00"/>
    <n v="18357.810000000001"/>
    <n v="0"/>
    <n v="0"/>
    <n v="18357.810000000001"/>
  </r>
  <r>
    <x v="0"/>
    <x v="4"/>
    <s v="0493"/>
    <s v="102"/>
    <s v="0000"/>
    <s v="000"/>
    <s v="00"/>
    <n v="3.62"/>
    <n v="0"/>
    <n v="0"/>
    <n v="3.62"/>
  </r>
  <r>
    <x v="0"/>
    <x v="4"/>
    <s v="0493"/>
    <s v="102"/>
    <s v="0000"/>
    <s v="000"/>
    <s v="00"/>
    <n v="25003.39"/>
    <n v="24600"/>
    <n v="0"/>
    <n v="403.39"/>
  </r>
  <r>
    <x v="0"/>
    <x v="5"/>
    <s v="0493"/>
    <s v="102"/>
    <s v="0000"/>
    <s v="000"/>
    <s v="00"/>
    <n v="15.81"/>
    <n v="0"/>
    <n v="0"/>
    <n v="15.81"/>
  </r>
  <r>
    <x v="2"/>
    <x v="2"/>
    <s v="0493"/>
    <s v="102"/>
    <s v="0000"/>
    <s v="000"/>
    <s v="00"/>
    <n v="573"/>
    <n v="0"/>
    <n v="0"/>
    <n v="573"/>
  </r>
  <r>
    <x v="2"/>
    <x v="2"/>
    <s v="0493"/>
    <s v="102"/>
    <s v="0000"/>
    <s v="000"/>
    <s v="00"/>
    <n v="209.25"/>
    <n v="0"/>
    <n v="0"/>
    <n v="209.25"/>
  </r>
  <r>
    <x v="9"/>
    <x v="2"/>
    <s v="0493"/>
    <s v="102"/>
    <s v="0000"/>
    <s v="000"/>
    <s v="00"/>
    <n v="578.65"/>
    <n v="0"/>
    <n v="0"/>
    <n v="578.65"/>
  </r>
  <r>
    <x v="9"/>
    <x v="5"/>
    <s v="0493"/>
    <s v="102"/>
    <s v="0000"/>
    <s v="000"/>
    <s v="00"/>
    <n v="16.670000000000002"/>
    <n v="0"/>
    <n v="0"/>
    <n v="16.670000000000002"/>
  </r>
  <r>
    <x v="6"/>
    <x v="4"/>
    <s v="0493"/>
    <s v="102"/>
    <s v="0000"/>
    <s v="000"/>
    <s v="00"/>
    <n v="0.13"/>
    <n v="0"/>
    <n v="0"/>
    <n v="0.13"/>
  </r>
  <r>
    <x v="0"/>
    <x v="0"/>
    <s v="0493"/>
    <s v="104"/>
    <s v="0000"/>
    <s v="000"/>
    <s v="00"/>
    <n v="503308.86"/>
    <n v="435330.93"/>
    <n v="43944.639999999999"/>
    <n v="24033.29"/>
  </r>
  <r>
    <x v="0"/>
    <x v="1"/>
    <s v="0493"/>
    <s v="104"/>
    <s v="0000"/>
    <s v="000"/>
    <s v="00"/>
    <n v="155404.84"/>
    <n v="136165.88"/>
    <n v="9121.2000000000007"/>
    <n v="10117.76"/>
  </r>
  <r>
    <x v="0"/>
    <x v="2"/>
    <s v="0493"/>
    <s v="104"/>
    <s v="0000"/>
    <s v="000"/>
    <s v="00"/>
    <n v="53227.75"/>
    <n v="46359"/>
    <n v="0"/>
    <n v="6868.75"/>
  </r>
  <r>
    <x v="0"/>
    <x v="3"/>
    <s v="0493"/>
    <s v="104"/>
    <s v="0000"/>
    <s v="000"/>
    <s v="00"/>
    <n v="1731401.38"/>
    <n v="300387.48"/>
    <n v="34294.81"/>
    <n v="1396719.09"/>
  </r>
  <r>
    <x v="0"/>
    <x v="3"/>
    <s v="0493"/>
    <s v="104"/>
    <s v="0000"/>
    <s v="000"/>
    <s v="00"/>
    <n v="7905.48"/>
    <n v="6625.98"/>
    <n v="0"/>
    <n v="1279.5"/>
  </r>
  <r>
    <x v="0"/>
    <x v="3"/>
    <s v="0493"/>
    <s v="104"/>
    <s v="0000"/>
    <s v="000"/>
    <s v="00"/>
    <n v="2105.16"/>
    <n v="0"/>
    <n v="0"/>
    <n v="2105.16"/>
  </r>
  <r>
    <x v="0"/>
    <x v="4"/>
    <s v="0493"/>
    <s v="104"/>
    <s v="0000"/>
    <s v="000"/>
    <s v="00"/>
    <n v="11281.44"/>
    <n v="4467"/>
    <n v="0"/>
    <n v="6814.44"/>
  </r>
  <r>
    <x v="0"/>
    <x v="4"/>
    <s v="0493"/>
    <s v="104"/>
    <s v="0000"/>
    <s v="000"/>
    <s v="00"/>
    <n v="2125.44"/>
    <n v="0"/>
    <n v="0"/>
    <n v="2125.44"/>
  </r>
  <r>
    <x v="0"/>
    <x v="4"/>
    <s v="0493"/>
    <s v="104"/>
    <s v="0000"/>
    <s v="000"/>
    <s v="00"/>
    <n v="86347.9"/>
    <n v="85450.21"/>
    <n v="0"/>
    <n v="897.69"/>
  </r>
  <r>
    <x v="0"/>
    <x v="4"/>
    <s v="0493"/>
    <s v="104"/>
    <s v="0000"/>
    <s v="000"/>
    <s v="00"/>
    <n v="1054.26"/>
    <n v="0"/>
    <n v="0"/>
    <n v="1054.26"/>
  </r>
  <r>
    <x v="0"/>
    <x v="4"/>
    <s v="0493"/>
    <s v="104"/>
    <s v="0000"/>
    <s v="000"/>
    <s v="00"/>
    <n v="526.26"/>
    <n v="0"/>
    <n v="0"/>
    <n v="526.26"/>
  </r>
  <r>
    <x v="0"/>
    <x v="5"/>
    <s v="0493"/>
    <s v="104"/>
    <s v="0000"/>
    <s v="000"/>
    <s v="00"/>
    <n v="13331.77"/>
    <n v="18145.52"/>
    <n v="0"/>
    <n v="-4813.75"/>
  </r>
  <r>
    <x v="11"/>
    <x v="0"/>
    <s v="0493"/>
    <s v="104"/>
    <s v="0000"/>
    <s v="000"/>
    <s v="00"/>
    <n v="56024.34"/>
    <n v="42517.48"/>
    <n v="8503.52"/>
    <n v="5003.34"/>
  </r>
  <r>
    <x v="11"/>
    <x v="1"/>
    <s v="0493"/>
    <s v="104"/>
    <s v="0000"/>
    <s v="000"/>
    <s v="00"/>
    <n v="19671.400000000001"/>
    <n v="16956.330000000002"/>
    <n v="1765.04"/>
    <n v="950.03"/>
  </r>
  <r>
    <x v="11"/>
    <x v="5"/>
    <s v="0493"/>
    <s v="104"/>
    <s v="0000"/>
    <s v="000"/>
    <s v="00"/>
    <n v="2000"/>
    <n v="1999.76"/>
    <n v="0"/>
    <n v="0.24"/>
  </r>
  <r>
    <x v="2"/>
    <x v="0"/>
    <s v="0493"/>
    <s v="104"/>
    <s v="0000"/>
    <s v="000"/>
    <s v="00"/>
    <n v="119234.15"/>
    <n v="92826.44"/>
    <n v="9543"/>
    <n v="16864.71"/>
  </r>
  <r>
    <x v="2"/>
    <x v="1"/>
    <s v="0493"/>
    <s v="104"/>
    <s v="0000"/>
    <s v="000"/>
    <s v="00"/>
    <n v="48849.49"/>
    <n v="39073.160000000003"/>
    <n v="1980.76"/>
    <n v="7795.57"/>
  </r>
  <r>
    <x v="9"/>
    <x v="2"/>
    <s v="0493"/>
    <s v="104"/>
    <s v="0000"/>
    <s v="000"/>
    <s v="00"/>
    <n v="6810.66"/>
    <n v="5700.85"/>
    <n v="0"/>
    <n v="1109.81"/>
  </r>
  <r>
    <x v="4"/>
    <x v="0"/>
    <s v="0493"/>
    <s v="104"/>
    <s v="0000"/>
    <s v="000"/>
    <s v="00"/>
    <n v="33584.65"/>
    <n v="30164.400000000001"/>
    <n v="1117.2"/>
    <n v="2303.0500000000002"/>
  </r>
  <r>
    <x v="4"/>
    <x v="1"/>
    <s v="0493"/>
    <s v="104"/>
    <s v="0000"/>
    <s v="000"/>
    <s v="00"/>
    <n v="16686.41"/>
    <n v="14139.33"/>
    <n v="232.58"/>
    <n v="2314.5"/>
  </r>
  <r>
    <x v="4"/>
    <x v="2"/>
    <s v="0493"/>
    <s v="104"/>
    <s v="0000"/>
    <s v="000"/>
    <s v="00"/>
    <n v="2000"/>
    <n v="945.53"/>
    <n v="0"/>
    <n v="1054.47"/>
  </r>
  <r>
    <x v="4"/>
    <x v="3"/>
    <s v="0493"/>
    <s v="104"/>
    <s v="0000"/>
    <s v="000"/>
    <s v="00"/>
    <n v="352.01"/>
    <n v="18.489999999999998"/>
    <n v="0"/>
    <n v="333.52"/>
  </r>
  <r>
    <x v="4"/>
    <x v="4"/>
    <s v="0493"/>
    <s v="104"/>
    <s v="0000"/>
    <s v="000"/>
    <s v="00"/>
    <n v="2890.76"/>
    <n v="1280.07"/>
    <n v="0"/>
    <n v="1610.69"/>
  </r>
  <r>
    <x v="4"/>
    <x v="4"/>
    <s v="0493"/>
    <s v="104"/>
    <s v="0000"/>
    <s v="000"/>
    <s v="00"/>
    <n v="1651"/>
    <n v="0"/>
    <n v="0"/>
    <n v="1651"/>
  </r>
  <r>
    <x v="4"/>
    <x v="4"/>
    <s v="0493"/>
    <s v="104"/>
    <s v="0000"/>
    <s v="000"/>
    <s v="00"/>
    <n v="490.02"/>
    <n v="450.85"/>
    <n v="0"/>
    <n v="39.17"/>
  </r>
  <r>
    <x v="4"/>
    <x v="5"/>
    <s v="0493"/>
    <s v="104"/>
    <s v="0000"/>
    <s v="000"/>
    <s v="00"/>
    <n v="500"/>
    <n v="400"/>
    <n v="0"/>
    <n v="100"/>
  </r>
  <r>
    <x v="2"/>
    <x v="0"/>
    <s v="0493"/>
    <s v="111"/>
    <s v="0000"/>
    <s v="000"/>
    <s v="00"/>
    <n v="10080"/>
    <n v="4659.91"/>
    <n v="0"/>
    <n v="5420.09"/>
  </r>
  <r>
    <x v="2"/>
    <x v="1"/>
    <s v="0493"/>
    <s v="111"/>
    <s v="0000"/>
    <s v="000"/>
    <s v="00"/>
    <n v="2218"/>
    <n v="1074.17"/>
    <n v="0"/>
    <n v="1143.83"/>
  </r>
  <r>
    <x v="0"/>
    <x v="0"/>
    <s v="0493"/>
    <s v="199"/>
    <s v="0000"/>
    <s v="000"/>
    <s v="00"/>
    <n v="750"/>
    <n v="0"/>
    <n v="0"/>
    <n v="750"/>
  </r>
  <r>
    <x v="0"/>
    <x v="1"/>
    <s v="0493"/>
    <s v="199"/>
    <s v="0000"/>
    <s v="000"/>
    <s v="00"/>
    <n v="47.49"/>
    <n v="0"/>
    <n v="0"/>
    <n v="47.49"/>
  </r>
  <r>
    <x v="0"/>
    <x v="2"/>
    <s v="0493"/>
    <s v="199"/>
    <s v="0000"/>
    <s v="000"/>
    <s v="00"/>
    <n v="4786.57"/>
    <n v="516.08000000000004"/>
    <n v="0"/>
    <n v="4270.49"/>
  </r>
  <r>
    <x v="0"/>
    <x v="2"/>
    <s v="0493"/>
    <s v="199"/>
    <s v="0000"/>
    <s v="000"/>
    <s v="00"/>
    <n v="8.16"/>
    <n v="0"/>
    <n v="0"/>
    <n v="8.16"/>
  </r>
  <r>
    <x v="0"/>
    <x v="2"/>
    <s v="0493"/>
    <s v="199"/>
    <s v="0000"/>
    <s v="000"/>
    <s v="00"/>
    <n v="1757.43"/>
    <n v="0"/>
    <n v="0"/>
    <n v="1757.43"/>
  </r>
  <r>
    <x v="0"/>
    <x v="2"/>
    <s v="0493"/>
    <s v="199"/>
    <s v="0000"/>
    <s v="000"/>
    <s v="00"/>
    <n v="4930"/>
    <n v="0"/>
    <n v="0"/>
    <n v="4930"/>
  </r>
  <r>
    <x v="0"/>
    <x v="2"/>
    <s v="0493"/>
    <s v="199"/>
    <s v="0000"/>
    <s v="000"/>
    <s v="00"/>
    <n v="474.9"/>
    <n v="0"/>
    <n v="0"/>
    <n v="474.9"/>
  </r>
  <r>
    <x v="0"/>
    <x v="2"/>
    <s v="0493"/>
    <s v="199"/>
    <s v="0000"/>
    <s v="000"/>
    <s v="00"/>
    <n v="387.94"/>
    <n v="0"/>
    <n v="0"/>
    <n v="387.94"/>
  </r>
  <r>
    <x v="0"/>
    <x v="3"/>
    <s v="0493"/>
    <s v="199"/>
    <s v="0000"/>
    <s v="000"/>
    <s v="00"/>
    <n v="5858.75"/>
    <n v="2243.7800000000002"/>
    <n v="0"/>
    <n v="3614.97"/>
  </r>
  <r>
    <x v="0"/>
    <x v="3"/>
    <s v="0493"/>
    <s v="199"/>
    <s v="0000"/>
    <s v="000"/>
    <s v="00"/>
    <n v="186.36"/>
    <n v="0"/>
    <n v="0"/>
    <n v="186.36"/>
  </r>
  <r>
    <x v="0"/>
    <x v="4"/>
    <s v="0493"/>
    <s v="199"/>
    <s v="0000"/>
    <s v="000"/>
    <s v="00"/>
    <n v="4001.01"/>
    <n v="0"/>
    <n v="0"/>
    <n v="4001.01"/>
  </r>
  <r>
    <x v="0"/>
    <x v="4"/>
    <s v="0493"/>
    <s v="199"/>
    <s v="0000"/>
    <s v="000"/>
    <s v="00"/>
    <n v="14175.87"/>
    <n v="10793"/>
    <n v="0"/>
    <n v="3382.87"/>
  </r>
  <r>
    <x v="0"/>
    <x v="4"/>
    <s v="0493"/>
    <s v="199"/>
    <s v="0000"/>
    <s v="000"/>
    <s v="00"/>
    <n v="1350"/>
    <n v="0"/>
    <n v="0"/>
    <n v="1350"/>
  </r>
  <r>
    <x v="0"/>
    <x v="4"/>
    <s v="0493"/>
    <s v="199"/>
    <s v="0000"/>
    <s v="000"/>
    <s v="00"/>
    <n v="25097"/>
    <n v="24920"/>
    <n v="0"/>
    <n v="177"/>
  </r>
  <r>
    <x v="0"/>
    <x v="4"/>
    <s v="0493"/>
    <s v="199"/>
    <s v="0000"/>
    <s v="000"/>
    <s v="00"/>
    <n v="475"/>
    <n v="0"/>
    <n v="0"/>
    <n v="475"/>
  </r>
  <r>
    <x v="0"/>
    <x v="5"/>
    <s v="0493"/>
    <s v="199"/>
    <s v="0000"/>
    <s v="000"/>
    <s v="00"/>
    <n v="1129.05"/>
    <n v="970"/>
    <n v="0"/>
    <n v="159.05000000000001"/>
  </r>
  <r>
    <x v="0"/>
    <x v="5"/>
    <s v="0493"/>
    <s v="199"/>
    <s v="0000"/>
    <s v="000"/>
    <s v="00"/>
    <n v="6195.5"/>
    <n v="5772.07"/>
    <n v="0"/>
    <n v="423.43"/>
  </r>
  <r>
    <x v="1"/>
    <x v="5"/>
    <s v="0493"/>
    <s v="199"/>
    <s v="0000"/>
    <s v="000"/>
    <s v="00"/>
    <n v="1157.5"/>
    <n v="1714.53"/>
    <n v="0"/>
    <n v="-557.03"/>
  </r>
  <r>
    <x v="11"/>
    <x v="0"/>
    <s v="0493"/>
    <s v="199"/>
    <s v="0000"/>
    <s v="000"/>
    <s v="00"/>
    <n v="273.33999999999997"/>
    <n v="0"/>
    <n v="0"/>
    <n v="273.33999999999997"/>
  </r>
  <r>
    <x v="11"/>
    <x v="2"/>
    <s v="0493"/>
    <s v="199"/>
    <s v="0000"/>
    <s v="000"/>
    <s v="00"/>
    <n v="1100"/>
    <n v="0"/>
    <n v="0"/>
    <n v="1100"/>
  </r>
  <r>
    <x v="11"/>
    <x v="2"/>
    <s v="0493"/>
    <s v="199"/>
    <s v="0000"/>
    <s v="000"/>
    <s v="00"/>
    <n v="576"/>
    <n v="0"/>
    <n v="0"/>
    <n v="576"/>
  </r>
  <r>
    <x v="11"/>
    <x v="3"/>
    <s v="0493"/>
    <s v="199"/>
    <s v="0000"/>
    <s v="000"/>
    <s v="00"/>
    <n v="1240.53"/>
    <n v="0"/>
    <n v="0"/>
    <n v="1240.53"/>
  </r>
  <r>
    <x v="11"/>
    <x v="4"/>
    <s v="0493"/>
    <s v="199"/>
    <s v="0000"/>
    <s v="000"/>
    <s v="00"/>
    <n v="381.18"/>
    <n v="0"/>
    <n v="0"/>
    <n v="381.18"/>
  </r>
  <r>
    <x v="11"/>
    <x v="5"/>
    <s v="0493"/>
    <s v="199"/>
    <s v="0000"/>
    <s v="000"/>
    <s v="00"/>
    <n v="109.5"/>
    <n v="0"/>
    <n v="0"/>
    <n v="109.5"/>
  </r>
  <r>
    <x v="16"/>
    <x v="0"/>
    <s v="0493"/>
    <s v="199"/>
    <s v="0000"/>
    <s v="000"/>
    <s v="00"/>
    <n v="10947.99"/>
    <n v="10423.14"/>
    <n v="0"/>
    <n v="524.85"/>
  </r>
  <r>
    <x v="16"/>
    <x v="1"/>
    <s v="0493"/>
    <s v="199"/>
    <s v="0000"/>
    <s v="000"/>
    <s v="00"/>
    <n v="1865.65"/>
    <n v="1853.46"/>
    <n v="0"/>
    <n v="12.19"/>
  </r>
  <r>
    <x v="16"/>
    <x v="2"/>
    <s v="0493"/>
    <s v="199"/>
    <s v="0000"/>
    <s v="000"/>
    <s v="00"/>
    <n v="70134"/>
    <n v="48596.12"/>
    <n v="0"/>
    <n v="21537.88"/>
  </r>
  <r>
    <x v="16"/>
    <x v="2"/>
    <s v="0493"/>
    <s v="199"/>
    <s v="0000"/>
    <s v="000"/>
    <s v="00"/>
    <n v="6571.08"/>
    <n v="5251.46"/>
    <n v="0"/>
    <n v="1319.62"/>
  </r>
  <r>
    <x v="16"/>
    <x v="2"/>
    <s v="0493"/>
    <s v="199"/>
    <s v="0000"/>
    <s v="000"/>
    <s v="00"/>
    <n v="1161.9000000000001"/>
    <n v="740"/>
    <n v="0"/>
    <n v="421.9"/>
  </r>
  <r>
    <x v="16"/>
    <x v="2"/>
    <s v="0493"/>
    <s v="199"/>
    <s v="0000"/>
    <s v="000"/>
    <s v="00"/>
    <n v="754.79"/>
    <n v="1548.79"/>
    <n v="0"/>
    <n v="-794"/>
  </r>
  <r>
    <x v="16"/>
    <x v="2"/>
    <s v="0493"/>
    <s v="199"/>
    <s v="0000"/>
    <s v="000"/>
    <s v="00"/>
    <n v="164.09"/>
    <n v="0"/>
    <n v="0"/>
    <n v="164.09"/>
  </r>
  <r>
    <x v="16"/>
    <x v="2"/>
    <s v="0493"/>
    <s v="199"/>
    <s v="0000"/>
    <s v="000"/>
    <s v="00"/>
    <n v="10451.870000000001"/>
    <n v="7397.72"/>
    <n v="0"/>
    <n v="3054.15"/>
  </r>
  <r>
    <x v="16"/>
    <x v="6"/>
    <s v="0493"/>
    <s v="199"/>
    <s v="0000"/>
    <s v="000"/>
    <s v="00"/>
    <n v="693.75"/>
    <n v="295.62"/>
    <n v="0"/>
    <n v="398.13"/>
  </r>
  <r>
    <x v="16"/>
    <x v="3"/>
    <s v="0493"/>
    <s v="199"/>
    <s v="0000"/>
    <s v="000"/>
    <s v="00"/>
    <n v="44966.6"/>
    <n v="8637.5499999999993"/>
    <n v="0"/>
    <n v="36329.050000000003"/>
  </r>
  <r>
    <x v="16"/>
    <x v="3"/>
    <s v="0493"/>
    <s v="199"/>
    <s v="0000"/>
    <s v="000"/>
    <s v="00"/>
    <n v="66.19"/>
    <n v="0"/>
    <n v="0"/>
    <n v="66.19"/>
  </r>
  <r>
    <x v="16"/>
    <x v="4"/>
    <s v="0493"/>
    <s v="199"/>
    <s v="0000"/>
    <s v="000"/>
    <s v="00"/>
    <n v="1377.21"/>
    <n v="0"/>
    <n v="0"/>
    <n v="1377.21"/>
  </r>
  <r>
    <x v="16"/>
    <x v="4"/>
    <s v="0493"/>
    <s v="199"/>
    <s v="0000"/>
    <s v="000"/>
    <s v="00"/>
    <n v="6571.95"/>
    <n v="6548.44"/>
    <n v="0"/>
    <n v="23.51"/>
  </r>
  <r>
    <x v="16"/>
    <x v="4"/>
    <s v="0493"/>
    <s v="199"/>
    <s v="0000"/>
    <s v="000"/>
    <s v="00"/>
    <n v="1395.9"/>
    <n v="0"/>
    <n v="0"/>
    <n v="1395.9"/>
  </r>
  <r>
    <x v="16"/>
    <x v="4"/>
    <s v="0493"/>
    <s v="199"/>
    <s v="0000"/>
    <s v="000"/>
    <s v="00"/>
    <n v="1493.55"/>
    <n v="1350"/>
    <n v="0"/>
    <n v="143.55000000000001"/>
  </r>
  <r>
    <x v="16"/>
    <x v="5"/>
    <s v="0493"/>
    <s v="199"/>
    <s v="0000"/>
    <s v="000"/>
    <s v="00"/>
    <n v="10245.66"/>
    <n v="8445.66"/>
    <n v="0"/>
    <n v="1800"/>
  </r>
  <r>
    <x v="16"/>
    <x v="5"/>
    <s v="0493"/>
    <s v="199"/>
    <s v="0000"/>
    <s v="000"/>
    <s v="00"/>
    <n v="9145.5"/>
    <n v="8981.36"/>
    <n v="0"/>
    <n v="164.14"/>
  </r>
  <r>
    <x v="2"/>
    <x v="0"/>
    <s v="0493"/>
    <s v="199"/>
    <s v="0000"/>
    <s v="000"/>
    <s v="00"/>
    <n v="2350"/>
    <n v="1990.25"/>
    <n v="0"/>
    <n v="359.75"/>
  </r>
  <r>
    <x v="2"/>
    <x v="1"/>
    <s v="0493"/>
    <s v="199"/>
    <s v="0000"/>
    <s v="000"/>
    <s v="00"/>
    <n v="522.76"/>
    <n v="452.61"/>
    <n v="0"/>
    <n v="70.150000000000006"/>
  </r>
  <r>
    <x v="9"/>
    <x v="2"/>
    <s v="0493"/>
    <s v="199"/>
    <s v="0000"/>
    <s v="000"/>
    <s v="00"/>
    <n v="2039.54"/>
    <n v="734.08"/>
    <n v="0"/>
    <n v="1305.46"/>
  </r>
  <r>
    <x v="4"/>
    <x v="0"/>
    <s v="0493"/>
    <s v="199"/>
    <s v="0000"/>
    <s v="000"/>
    <s v="00"/>
    <n v="500"/>
    <n v="434.01"/>
    <n v="0"/>
    <n v="65.989999999999995"/>
  </r>
  <r>
    <x v="4"/>
    <x v="1"/>
    <s v="0493"/>
    <s v="199"/>
    <s v="0000"/>
    <s v="000"/>
    <s v="00"/>
    <n v="500"/>
    <n v="97.14"/>
    <n v="0"/>
    <n v="402.86"/>
  </r>
  <r>
    <x v="4"/>
    <x v="2"/>
    <s v="0493"/>
    <s v="199"/>
    <s v="0000"/>
    <s v="000"/>
    <s v="00"/>
    <n v="600"/>
    <n v="0"/>
    <n v="0"/>
    <n v="600"/>
  </r>
  <r>
    <x v="4"/>
    <x v="2"/>
    <s v="0493"/>
    <s v="199"/>
    <s v="0000"/>
    <s v="000"/>
    <s v="00"/>
    <n v="220.03"/>
    <n v="0"/>
    <n v="0"/>
    <n v="220.03"/>
  </r>
  <r>
    <x v="4"/>
    <x v="2"/>
    <s v="0493"/>
    <s v="199"/>
    <s v="0000"/>
    <s v="000"/>
    <s v="00"/>
    <n v="5944.38"/>
    <n v="346.43"/>
    <n v="61.56"/>
    <n v="5536.39"/>
  </r>
  <r>
    <x v="4"/>
    <x v="3"/>
    <s v="0493"/>
    <s v="199"/>
    <s v="0000"/>
    <s v="000"/>
    <s v="00"/>
    <n v="146945.66"/>
    <n v="1240.58"/>
    <n v="24.96"/>
    <n v="145680.12"/>
  </r>
  <r>
    <x v="4"/>
    <x v="3"/>
    <s v="0493"/>
    <s v="199"/>
    <s v="0000"/>
    <s v="000"/>
    <s v="00"/>
    <n v="540"/>
    <n v="0"/>
    <n v="0"/>
    <n v="540"/>
  </r>
  <r>
    <x v="4"/>
    <x v="4"/>
    <s v="0493"/>
    <s v="199"/>
    <s v="0000"/>
    <s v="000"/>
    <s v="00"/>
    <n v="1500"/>
    <n v="0"/>
    <n v="0"/>
    <n v="1500"/>
  </r>
  <r>
    <x v="4"/>
    <x v="4"/>
    <s v="0493"/>
    <s v="199"/>
    <s v="0000"/>
    <s v="000"/>
    <s v="00"/>
    <n v="150.21"/>
    <n v="0"/>
    <n v="0"/>
    <n v="150.21"/>
  </r>
  <r>
    <x v="4"/>
    <x v="4"/>
    <s v="0493"/>
    <s v="199"/>
    <s v="0000"/>
    <s v="000"/>
    <s v="00"/>
    <n v="1929.6"/>
    <n v="0"/>
    <n v="0"/>
    <n v="1929.6"/>
  </r>
  <r>
    <x v="4"/>
    <x v="4"/>
    <s v="0493"/>
    <s v="199"/>
    <s v="0000"/>
    <s v="000"/>
    <s v="00"/>
    <n v="260.61"/>
    <n v="0"/>
    <n v="0"/>
    <n v="260.61"/>
  </r>
  <r>
    <x v="4"/>
    <x v="5"/>
    <s v="0493"/>
    <s v="199"/>
    <s v="0000"/>
    <s v="000"/>
    <s v="00"/>
    <n v="1407"/>
    <n v="1040"/>
    <n v="0"/>
    <n v="367"/>
  </r>
  <r>
    <x v="13"/>
    <x v="2"/>
    <s v="0493"/>
    <s v="199"/>
    <s v="0000"/>
    <s v="000"/>
    <s v="00"/>
    <n v="1325"/>
    <n v="1104"/>
    <n v="0"/>
    <n v="221"/>
  </r>
  <r>
    <x v="13"/>
    <x v="3"/>
    <s v="0493"/>
    <s v="199"/>
    <s v="0000"/>
    <s v="000"/>
    <s v="00"/>
    <n v="283.05"/>
    <n v="0"/>
    <n v="0"/>
    <n v="283.05"/>
  </r>
  <r>
    <x v="13"/>
    <x v="4"/>
    <s v="0493"/>
    <s v="199"/>
    <s v="0000"/>
    <s v="000"/>
    <s v="00"/>
    <n v="1550"/>
    <n v="0"/>
    <n v="0"/>
    <n v="1550"/>
  </r>
  <r>
    <x v="13"/>
    <x v="4"/>
    <s v="0493"/>
    <s v="199"/>
    <s v="0000"/>
    <s v="000"/>
    <s v="00"/>
    <n v="8000"/>
    <n v="7936.3"/>
    <n v="0"/>
    <n v="63.7"/>
  </r>
  <r>
    <x v="13"/>
    <x v="4"/>
    <s v="0493"/>
    <s v="199"/>
    <s v="0000"/>
    <s v="000"/>
    <s v="00"/>
    <n v="2200"/>
    <n v="0"/>
    <n v="0"/>
    <n v="2200"/>
  </r>
  <r>
    <x v="13"/>
    <x v="4"/>
    <s v="0493"/>
    <s v="199"/>
    <s v="0000"/>
    <s v="000"/>
    <s v="00"/>
    <n v="49868.71"/>
    <n v="40187.449999999997"/>
    <n v="9670"/>
    <n v="11.26"/>
  </r>
  <r>
    <x v="13"/>
    <x v="4"/>
    <s v="0493"/>
    <s v="199"/>
    <s v="0000"/>
    <s v="000"/>
    <s v="00"/>
    <n v="90332.4"/>
    <n v="60134.93"/>
    <n v="7040"/>
    <n v="23157.47"/>
  </r>
  <r>
    <x v="14"/>
    <x v="5"/>
    <s v="0493"/>
    <s v="199"/>
    <s v="0000"/>
    <s v="000"/>
    <s v="00"/>
    <n v="1409.42"/>
    <n v="530.97"/>
    <n v="0"/>
    <n v="878.45"/>
  </r>
  <r>
    <x v="5"/>
    <x v="0"/>
    <s v="0493"/>
    <s v="199"/>
    <s v="0000"/>
    <s v="000"/>
    <s v="00"/>
    <n v="67789.25"/>
    <n v="61374.53"/>
    <n v="2101.04"/>
    <n v="4313.68"/>
  </r>
  <r>
    <x v="5"/>
    <x v="1"/>
    <s v="0493"/>
    <s v="199"/>
    <s v="0000"/>
    <s v="000"/>
    <s v="00"/>
    <n v="32324.49"/>
    <n v="28558.87"/>
    <n v="437.44"/>
    <n v="3328.18"/>
  </r>
  <r>
    <x v="5"/>
    <x v="2"/>
    <s v="0493"/>
    <s v="199"/>
    <s v="0000"/>
    <s v="000"/>
    <s v="00"/>
    <n v="5007.13"/>
    <n v="4998"/>
    <n v="0"/>
    <n v="9.1300000000000008"/>
  </r>
  <r>
    <x v="5"/>
    <x v="2"/>
    <s v="0493"/>
    <s v="199"/>
    <s v="0000"/>
    <s v="000"/>
    <s v="00"/>
    <n v="102.85"/>
    <n v="0"/>
    <n v="0"/>
    <n v="102.85"/>
  </r>
  <r>
    <x v="5"/>
    <x v="2"/>
    <s v="0493"/>
    <s v="199"/>
    <s v="0000"/>
    <s v="000"/>
    <s v="00"/>
    <n v="1000"/>
    <n v="950"/>
    <n v="0"/>
    <n v="50"/>
  </r>
  <r>
    <x v="5"/>
    <x v="3"/>
    <s v="0493"/>
    <s v="199"/>
    <s v="0000"/>
    <s v="000"/>
    <s v="00"/>
    <n v="1366.61"/>
    <n v="0"/>
    <n v="0"/>
    <n v="1366.61"/>
  </r>
  <r>
    <x v="5"/>
    <x v="5"/>
    <s v="0493"/>
    <s v="199"/>
    <s v="0000"/>
    <s v="000"/>
    <s v="00"/>
    <n v="1107"/>
    <n v="0"/>
    <n v="0"/>
    <n v="1107"/>
  </r>
  <r>
    <x v="5"/>
    <x v="5"/>
    <s v="0493"/>
    <s v="199"/>
    <s v="0000"/>
    <s v="000"/>
    <s v="00"/>
    <n v="7901.08"/>
    <n v="4360.71"/>
    <n v="0"/>
    <n v="3540.37"/>
  </r>
  <r>
    <x v="6"/>
    <x v="2"/>
    <s v="0493"/>
    <s v="199"/>
    <s v="0000"/>
    <s v="000"/>
    <s v="00"/>
    <n v="13639"/>
    <n v="10640.55"/>
    <n v="0"/>
    <n v="2998.45"/>
  </r>
  <r>
    <x v="6"/>
    <x v="3"/>
    <s v="0493"/>
    <s v="199"/>
    <s v="0000"/>
    <s v="000"/>
    <s v="00"/>
    <n v="349.21"/>
    <n v="0"/>
    <n v="0"/>
    <n v="349.21"/>
  </r>
  <r>
    <x v="6"/>
    <x v="4"/>
    <s v="0493"/>
    <s v="199"/>
    <s v="0000"/>
    <s v="000"/>
    <s v="00"/>
    <n v="357"/>
    <n v="0"/>
    <n v="0"/>
    <n v="357"/>
  </r>
  <r>
    <x v="6"/>
    <x v="4"/>
    <s v="0493"/>
    <s v="199"/>
    <s v="0000"/>
    <s v="000"/>
    <s v="00"/>
    <n v="16"/>
    <n v="0"/>
    <n v="0"/>
    <n v="16"/>
  </r>
  <r>
    <x v="0"/>
    <x v="0"/>
    <s v="0493"/>
    <s v="501"/>
    <s v="0000"/>
    <s v="000"/>
    <s v="00"/>
    <n v="92780"/>
    <n v="181650"/>
    <n v="0"/>
    <n v="-88870"/>
  </r>
  <r>
    <x v="0"/>
    <x v="1"/>
    <s v="0493"/>
    <s v="501"/>
    <s v="0000"/>
    <s v="000"/>
    <s v="00"/>
    <n v="21112.959999999999"/>
    <n v="40639.21"/>
    <n v="0"/>
    <n v="-19526.25"/>
  </r>
  <r>
    <x v="0"/>
    <x v="2"/>
    <s v="0493"/>
    <s v="501"/>
    <s v="0000"/>
    <s v="000"/>
    <s v="00"/>
    <n v="124514.63"/>
    <n v="124514.63"/>
    <n v="0"/>
    <n v="0"/>
  </r>
  <r>
    <x v="7"/>
    <x v="0"/>
    <s v="0493"/>
    <s v="507"/>
    <s v="0000"/>
    <s v="000"/>
    <s v="00"/>
    <n v="51551"/>
    <n v="47255.08"/>
    <n v="4295.92"/>
    <n v="0"/>
  </r>
  <r>
    <x v="7"/>
    <x v="1"/>
    <s v="0493"/>
    <s v="507"/>
    <s v="0000"/>
    <s v="000"/>
    <s v="00"/>
    <n v="18980"/>
    <n v="18122.54"/>
    <n v="892.64"/>
    <n v="-35.18"/>
  </r>
  <r>
    <x v="0"/>
    <x v="0"/>
    <s v="0493"/>
    <s v="508"/>
    <s v="0000"/>
    <s v="000"/>
    <s v="00"/>
    <n v="67197.009999999995"/>
    <n v="55997.49"/>
    <n v="11199.52"/>
    <n v="0"/>
  </r>
  <r>
    <x v="0"/>
    <x v="1"/>
    <s v="0493"/>
    <s v="508"/>
    <s v="0000"/>
    <s v="000"/>
    <s v="00"/>
    <n v="22260"/>
    <n v="20004.36"/>
    <n v="2324.56"/>
    <n v="-68.92"/>
  </r>
  <r>
    <x v="2"/>
    <x v="0"/>
    <s v="0493"/>
    <s v="523"/>
    <s v="0000"/>
    <s v="000"/>
    <s v="00"/>
    <n v="86181.34"/>
    <n v="72589.02"/>
    <n v="13592.32"/>
    <n v="0"/>
  </r>
  <r>
    <x v="2"/>
    <x v="1"/>
    <s v="0493"/>
    <s v="523"/>
    <s v="0000"/>
    <s v="000"/>
    <s v="00"/>
    <n v="44706.28"/>
    <n v="41937.74"/>
    <n v="2821.28"/>
    <n v="-52.74"/>
  </r>
  <r>
    <x v="16"/>
    <x v="0"/>
    <s v="0493"/>
    <s v="605"/>
    <s v="0000"/>
    <s v="000"/>
    <s v="00"/>
    <n v="1029.6300000000001"/>
    <n v="829.08"/>
    <n v="0"/>
    <n v="200.55"/>
  </r>
  <r>
    <x v="16"/>
    <x v="1"/>
    <s v="0493"/>
    <s v="605"/>
    <s v="0000"/>
    <s v="000"/>
    <s v="00"/>
    <n v="215.72"/>
    <n v="191.13"/>
    <n v="0"/>
    <n v="24.59"/>
  </r>
  <r>
    <x v="16"/>
    <x v="2"/>
    <s v="0493"/>
    <s v="605"/>
    <s v="0000"/>
    <s v="000"/>
    <s v="00"/>
    <n v="17298.41"/>
    <n v="12925"/>
    <n v="0"/>
    <n v="4373.41"/>
  </r>
  <r>
    <x v="16"/>
    <x v="2"/>
    <s v="0493"/>
    <s v="605"/>
    <s v="0000"/>
    <s v="000"/>
    <s v="00"/>
    <n v="9115"/>
    <n v="6642.9"/>
    <n v="0"/>
    <n v="2472.1"/>
  </r>
  <r>
    <x v="16"/>
    <x v="3"/>
    <s v="0493"/>
    <s v="605"/>
    <s v="0000"/>
    <s v="000"/>
    <s v="00"/>
    <n v="17272.16"/>
    <n v="7298.75"/>
    <n v="0"/>
    <n v="9973.41"/>
  </r>
  <r>
    <x v="16"/>
    <x v="4"/>
    <s v="0493"/>
    <s v="605"/>
    <s v="0000"/>
    <s v="000"/>
    <s v="00"/>
    <n v="20.18"/>
    <n v="0"/>
    <n v="0"/>
    <n v="20.18"/>
  </r>
  <r>
    <x v="16"/>
    <x v="4"/>
    <s v="0493"/>
    <s v="605"/>
    <s v="0000"/>
    <s v="000"/>
    <s v="00"/>
    <n v="892.51"/>
    <n v="0"/>
    <n v="0"/>
    <n v="892.51"/>
  </r>
  <r>
    <x v="16"/>
    <x v="5"/>
    <s v="0493"/>
    <s v="605"/>
    <s v="0000"/>
    <s v="000"/>
    <s v="00"/>
    <n v="5250"/>
    <n v="4963"/>
    <n v="0"/>
    <n v="287"/>
  </r>
  <r>
    <x v="5"/>
    <x v="5"/>
    <s v="0493"/>
    <s v="605"/>
    <s v="0000"/>
    <s v="000"/>
    <s v="00"/>
    <n v="2638.77"/>
    <n v="1385.23"/>
    <n v="0"/>
    <n v="1253.54"/>
  </r>
  <r>
    <x v="9"/>
    <x v="0"/>
    <s v="0493"/>
    <s v="804"/>
    <s v="0000"/>
    <s v="000"/>
    <s v="00"/>
    <n v="61638"/>
    <n v="51820"/>
    <n v="9818"/>
    <n v="0"/>
  </r>
  <r>
    <x v="9"/>
    <x v="1"/>
    <s v="0493"/>
    <s v="804"/>
    <s v="0000"/>
    <s v="000"/>
    <s v="00"/>
    <n v="21108.61"/>
    <n v="19169.349999999999"/>
    <n v="2037.76"/>
    <n v="-98.5"/>
  </r>
  <r>
    <x v="0"/>
    <x v="0"/>
    <s v="0501"/>
    <s v="000"/>
    <s v="0000"/>
    <s v="000"/>
    <s v="00"/>
    <n v="1853016.78"/>
    <n v="1555951.51"/>
    <n v="297008.32"/>
    <n v="56.95"/>
  </r>
  <r>
    <x v="0"/>
    <x v="0"/>
    <s v="0501"/>
    <s v="000"/>
    <s v="0000"/>
    <s v="000"/>
    <s v="00"/>
    <n v="37964"/>
    <n v="35181.17"/>
    <n v="1344.84"/>
    <n v="1437.99"/>
  </r>
  <r>
    <x v="0"/>
    <x v="1"/>
    <s v="0501"/>
    <s v="000"/>
    <s v="0000"/>
    <s v="000"/>
    <s v="00"/>
    <n v="743955.23"/>
    <n v="701772.5"/>
    <n v="62951.46"/>
    <n v="-20768.73"/>
  </r>
  <r>
    <x v="0"/>
    <x v="2"/>
    <s v="0501"/>
    <s v="000"/>
    <s v="0000"/>
    <s v="000"/>
    <s v="00"/>
    <n v="7239.26"/>
    <n v="2304.2600000000002"/>
    <n v="2697.24"/>
    <n v="2237.7600000000002"/>
  </r>
  <r>
    <x v="0"/>
    <x v="2"/>
    <s v="0501"/>
    <s v="000"/>
    <s v="0000"/>
    <s v="000"/>
    <s v="00"/>
    <n v="6443.42"/>
    <n v="4203.41"/>
    <n v="1291.47"/>
    <n v="948.54"/>
  </r>
  <r>
    <x v="0"/>
    <x v="3"/>
    <s v="0501"/>
    <s v="000"/>
    <s v="0000"/>
    <s v="000"/>
    <s v="00"/>
    <n v="10088.5"/>
    <n v="3729.62"/>
    <n v="116.28"/>
    <n v="6242.6"/>
  </r>
  <r>
    <x v="0"/>
    <x v="3"/>
    <s v="0501"/>
    <s v="000"/>
    <s v="0000"/>
    <s v="000"/>
    <s v="00"/>
    <n v="100998"/>
    <n v="100577.64"/>
    <n v="420.36"/>
    <n v="0"/>
  </r>
  <r>
    <x v="0"/>
    <x v="4"/>
    <s v="0501"/>
    <s v="000"/>
    <s v="0000"/>
    <s v="000"/>
    <s v="00"/>
    <n v="500"/>
    <n v="454.97"/>
    <n v="0"/>
    <n v="45.03"/>
  </r>
  <r>
    <x v="0"/>
    <x v="4"/>
    <s v="0501"/>
    <s v="000"/>
    <s v="0000"/>
    <s v="000"/>
    <s v="00"/>
    <n v="3750"/>
    <n v="0"/>
    <n v="0"/>
    <n v="3750"/>
  </r>
  <r>
    <x v="0"/>
    <x v="4"/>
    <s v="0501"/>
    <s v="000"/>
    <s v="0000"/>
    <s v="000"/>
    <s v="00"/>
    <n v="5408.99"/>
    <n v="5408.99"/>
    <n v="0"/>
    <n v="0"/>
  </r>
  <r>
    <x v="0"/>
    <x v="5"/>
    <s v="0501"/>
    <s v="000"/>
    <s v="0000"/>
    <s v="000"/>
    <s v="00"/>
    <n v="199"/>
    <n v="199"/>
    <n v="0"/>
    <n v="0"/>
  </r>
  <r>
    <x v="0"/>
    <x v="5"/>
    <s v="0501"/>
    <s v="000"/>
    <s v="0000"/>
    <s v="000"/>
    <s v="00"/>
    <n v="29953"/>
    <n v="36662.83"/>
    <n v="0"/>
    <n v="-6709.83"/>
  </r>
  <r>
    <x v="1"/>
    <x v="0"/>
    <s v="0501"/>
    <s v="000"/>
    <s v="0000"/>
    <s v="000"/>
    <s v="00"/>
    <n v="455434.97"/>
    <n v="420113.67"/>
    <n v="65919.72"/>
    <n v="-30598.42"/>
  </r>
  <r>
    <x v="1"/>
    <x v="0"/>
    <s v="0501"/>
    <s v="000"/>
    <s v="0000"/>
    <s v="000"/>
    <s v="00"/>
    <n v="100604"/>
    <n v="111642.81"/>
    <n v="5245.26"/>
    <n v="-16284.07"/>
  </r>
  <r>
    <x v="1"/>
    <x v="1"/>
    <s v="0501"/>
    <s v="000"/>
    <s v="0000"/>
    <s v="000"/>
    <s v="00"/>
    <n v="228789"/>
    <n v="234377.65"/>
    <n v="14774.46"/>
    <n v="-20363.11"/>
  </r>
  <r>
    <x v="1"/>
    <x v="5"/>
    <s v="0501"/>
    <s v="000"/>
    <s v="0000"/>
    <s v="000"/>
    <s v="00"/>
    <n v="14614.97"/>
    <n v="36650.85"/>
    <n v="0"/>
    <n v="-22035.88"/>
  </r>
  <r>
    <x v="2"/>
    <x v="0"/>
    <s v="0501"/>
    <s v="000"/>
    <s v="0000"/>
    <s v="000"/>
    <s v="00"/>
    <n v="54656"/>
    <n v="45701.68"/>
    <n v="8594.32"/>
    <n v="360"/>
  </r>
  <r>
    <x v="2"/>
    <x v="0"/>
    <s v="0501"/>
    <s v="000"/>
    <s v="0000"/>
    <s v="000"/>
    <s v="00"/>
    <n v="67310"/>
    <n v="61410.53"/>
    <n v="5116.88"/>
    <n v="782.59"/>
  </r>
  <r>
    <x v="2"/>
    <x v="1"/>
    <s v="0501"/>
    <s v="000"/>
    <s v="0000"/>
    <s v="000"/>
    <s v="00"/>
    <n v="48426"/>
    <n v="46314.23"/>
    <n v="2845.65"/>
    <n v="-733.88"/>
  </r>
  <r>
    <x v="2"/>
    <x v="3"/>
    <s v="0501"/>
    <s v="000"/>
    <s v="0000"/>
    <s v="000"/>
    <s v="00"/>
    <n v="1040"/>
    <n v="935.45"/>
    <n v="84.93"/>
    <n v="19.62"/>
  </r>
  <r>
    <x v="3"/>
    <x v="0"/>
    <s v="0501"/>
    <s v="000"/>
    <s v="0000"/>
    <s v="000"/>
    <s v="00"/>
    <n v="33594"/>
    <n v="28367.16"/>
    <n v="4648.5600000000004"/>
    <n v="578.28"/>
  </r>
  <r>
    <x v="3"/>
    <x v="1"/>
    <s v="0501"/>
    <s v="000"/>
    <s v="0000"/>
    <s v="000"/>
    <s v="00"/>
    <n v="7367"/>
    <n v="6543.43"/>
    <n v="964.84"/>
    <n v="-141.27000000000001"/>
  </r>
  <r>
    <x v="3"/>
    <x v="2"/>
    <s v="0501"/>
    <s v="000"/>
    <s v="0000"/>
    <s v="000"/>
    <s v="00"/>
    <n v="212.54"/>
    <n v="212.54"/>
    <n v="0"/>
    <n v="0"/>
  </r>
  <r>
    <x v="3"/>
    <x v="3"/>
    <s v="0501"/>
    <s v="000"/>
    <s v="0000"/>
    <s v="000"/>
    <s v="00"/>
    <n v="729.75"/>
    <n v="300.12"/>
    <n v="0"/>
    <n v="429.63"/>
  </r>
  <r>
    <x v="3"/>
    <x v="4"/>
    <s v="0501"/>
    <s v="000"/>
    <s v="0000"/>
    <s v="000"/>
    <s v="00"/>
    <n v="2934.71"/>
    <n v="3230.07"/>
    <n v="0"/>
    <n v="-295.36"/>
  </r>
  <r>
    <x v="3"/>
    <x v="5"/>
    <s v="0501"/>
    <s v="000"/>
    <s v="0000"/>
    <s v="000"/>
    <s v="00"/>
    <n v="75"/>
    <n v="75"/>
    <n v="0"/>
    <n v="0"/>
  </r>
  <r>
    <x v="3"/>
    <x v="5"/>
    <s v="0501"/>
    <s v="000"/>
    <s v="0000"/>
    <s v="000"/>
    <s v="00"/>
    <n v="1285.56"/>
    <n v="1285.56"/>
    <n v="0"/>
    <n v="0"/>
  </r>
  <r>
    <x v="4"/>
    <x v="0"/>
    <s v="0501"/>
    <s v="000"/>
    <s v="0000"/>
    <s v="000"/>
    <s v="00"/>
    <n v="239393"/>
    <n v="219141.29"/>
    <n v="19921.96"/>
    <n v="329.75"/>
  </r>
  <r>
    <x v="4"/>
    <x v="0"/>
    <s v="0501"/>
    <s v="000"/>
    <s v="0000"/>
    <s v="000"/>
    <s v="00"/>
    <n v="23079"/>
    <n v="22254.75"/>
    <n v="824.25"/>
    <n v="0"/>
  </r>
  <r>
    <x v="4"/>
    <x v="1"/>
    <s v="0501"/>
    <s v="000"/>
    <s v="0000"/>
    <s v="000"/>
    <s v="00"/>
    <n v="86923"/>
    <n v="84135.91"/>
    <n v="4307.68"/>
    <n v="-1520.59"/>
  </r>
  <r>
    <x v="4"/>
    <x v="2"/>
    <s v="0501"/>
    <s v="000"/>
    <s v="0000"/>
    <s v="000"/>
    <s v="00"/>
    <n v="1629"/>
    <n v="58.29"/>
    <n v="0"/>
    <n v="1570.71"/>
  </r>
  <r>
    <x v="4"/>
    <x v="2"/>
    <s v="0501"/>
    <s v="000"/>
    <s v="0000"/>
    <s v="000"/>
    <s v="00"/>
    <n v="832"/>
    <n v="0"/>
    <n v="0"/>
    <n v="832"/>
  </r>
  <r>
    <x v="4"/>
    <x v="2"/>
    <s v="0501"/>
    <s v="000"/>
    <s v="0000"/>
    <s v="000"/>
    <s v="00"/>
    <n v="48"/>
    <n v="0"/>
    <n v="0"/>
    <n v="48"/>
  </r>
  <r>
    <x v="4"/>
    <x v="2"/>
    <s v="0501"/>
    <s v="000"/>
    <s v="0000"/>
    <s v="000"/>
    <s v="00"/>
    <n v="255.46"/>
    <n v="255.46"/>
    <n v="0"/>
    <n v="0"/>
  </r>
  <r>
    <x v="4"/>
    <x v="3"/>
    <s v="0501"/>
    <s v="000"/>
    <s v="0000"/>
    <s v="000"/>
    <s v="00"/>
    <n v="5360.55"/>
    <n v="3545.61"/>
    <n v="996.4"/>
    <n v="818.54"/>
  </r>
  <r>
    <x v="4"/>
    <x v="3"/>
    <s v="0501"/>
    <s v="000"/>
    <s v="0000"/>
    <s v="000"/>
    <s v="00"/>
    <n v="250"/>
    <n v="60.3"/>
    <n v="0"/>
    <n v="189.7"/>
  </r>
  <r>
    <x v="4"/>
    <x v="4"/>
    <s v="0501"/>
    <s v="000"/>
    <s v="0000"/>
    <s v="000"/>
    <s v="00"/>
    <n v="500"/>
    <n v="156.21"/>
    <n v="0"/>
    <n v="343.79"/>
  </r>
  <r>
    <x v="4"/>
    <x v="4"/>
    <s v="0501"/>
    <s v="000"/>
    <s v="0000"/>
    <s v="000"/>
    <s v="00"/>
    <n v="879.98"/>
    <n v="814.96"/>
    <n v="0"/>
    <n v="65.02"/>
  </r>
  <r>
    <x v="4"/>
    <x v="5"/>
    <s v="0501"/>
    <s v="000"/>
    <s v="0000"/>
    <s v="000"/>
    <s v="00"/>
    <n v="1400"/>
    <n v="1400"/>
    <n v="0"/>
    <n v="0"/>
  </r>
  <r>
    <x v="5"/>
    <x v="0"/>
    <s v="0501"/>
    <s v="000"/>
    <s v="0000"/>
    <s v="000"/>
    <s v="00"/>
    <n v="184658"/>
    <n v="165516.57999999999"/>
    <n v="20537.38"/>
    <n v="-1395.96"/>
  </r>
  <r>
    <x v="5"/>
    <x v="1"/>
    <s v="0501"/>
    <s v="000"/>
    <s v="0000"/>
    <s v="000"/>
    <s v="00"/>
    <n v="88292"/>
    <n v="84261.28"/>
    <n v="5121.1400000000003"/>
    <n v="-1090.42"/>
  </r>
  <r>
    <x v="5"/>
    <x v="2"/>
    <s v="0501"/>
    <s v="000"/>
    <s v="0000"/>
    <s v="000"/>
    <s v="00"/>
    <n v="2661.96"/>
    <n v="3896.96"/>
    <n v="0"/>
    <n v="-1235"/>
  </r>
  <r>
    <x v="5"/>
    <x v="2"/>
    <s v="0501"/>
    <s v="000"/>
    <s v="0000"/>
    <s v="000"/>
    <s v="00"/>
    <n v="21255"/>
    <n v="19124.46"/>
    <n v="0"/>
    <n v="2130.54"/>
  </r>
  <r>
    <x v="5"/>
    <x v="2"/>
    <s v="0501"/>
    <s v="000"/>
    <s v="0000"/>
    <s v="000"/>
    <s v="00"/>
    <n v="11739.53"/>
    <n v="10041.23"/>
    <n v="1698.3"/>
    <n v="0"/>
  </r>
  <r>
    <x v="5"/>
    <x v="2"/>
    <s v="0501"/>
    <s v="000"/>
    <s v="0000"/>
    <s v="000"/>
    <s v="00"/>
    <n v="10670.62"/>
    <n v="7967.96"/>
    <n v="2073"/>
    <n v="629.66"/>
  </r>
  <r>
    <x v="5"/>
    <x v="6"/>
    <s v="0501"/>
    <s v="000"/>
    <s v="0000"/>
    <s v="000"/>
    <s v="00"/>
    <n v="246553"/>
    <n v="211894.2"/>
    <n v="0"/>
    <n v="34658.800000000003"/>
  </r>
  <r>
    <x v="5"/>
    <x v="6"/>
    <s v="0501"/>
    <s v="000"/>
    <s v="0000"/>
    <s v="000"/>
    <s v="00"/>
    <n v="222.51"/>
    <n v="214.59"/>
    <n v="0"/>
    <n v="7.92"/>
  </r>
  <r>
    <x v="5"/>
    <x v="3"/>
    <s v="0501"/>
    <s v="000"/>
    <s v="0000"/>
    <s v="000"/>
    <s v="00"/>
    <n v="19199.330000000002"/>
    <n v="16666.5"/>
    <n v="0"/>
    <n v="2532.83"/>
  </r>
  <r>
    <x v="5"/>
    <x v="4"/>
    <s v="0501"/>
    <s v="000"/>
    <s v="0000"/>
    <s v="000"/>
    <s v="00"/>
    <n v="4503.75"/>
    <n v="4503.75"/>
    <n v="0"/>
    <n v="0"/>
  </r>
  <r>
    <x v="5"/>
    <x v="4"/>
    <s v="0501"/>
    <s v="000"/>
    <s v="0000"/>
    <s v="000"/>
    <s v="00"/>
    <n v="464.81"/>
    <n v="0"/>
    <n v="0"/>
    <n v="464.81"/>
  </r>
  <r>
    <x v="6"/>
    <x v="0"/>
    <s v="0501"/>
    <s v="000"/>
    <s v="0000"/>
    <s v="000"/>
    <s v="00"/>
    <n v="59205"/>
    <n v="53760.91"/>
    <n v="4887.3599999999997"/>
    <n v="556.73"/>
  </r>
  <r>
    <x v="6"/>
    <x v="1"/>
    <s v="0501"/>
    <s v="000"/>
    <s v="0000"/>
    <s v="000"/>
    <s v="00"/>
    <n v="20635"/>
    <n v="19446.68"/>
    <n v="1013"/>
    <n v="175.32"/>
  </r>
  <r>
    <x v="6"/>
    <x v="2"/>
    <s v="0501"/>
    <s v="000"/>
    <s v="0000"/>
    <s v="000"/>
    <s v="00"/>
    <n v="4287.04"/>
    <n v="4287.04"/>
    <n v="0"/>
    <n v="0"/>
  </r>
  <r>
    <x v="6"/>
    <x v="2"/>
    <s v="0501"/>
    <s v="000"/>
    <s v="0000"/>
    <s v="000"/>
    <s v="00"/>
    <n v="3100"/>
    <n v="1713.86"/>
    <n v="0"/>
    <n v="1386.14"/>
  </r>
  <r>
    <x v="6"/>
    <x v="3"/>
    <s v="0501"/>
    <s v="000"/>
    <s v="0000"/>
    <s v="000"/>
    <s v="00"/>
    <n v="2114.2199999999998"/>
    <n v="45.12"/>
    <n v="0"/>
    <n v="2069.1"/>
  </r>
  <r>
    <x v="6"/>
    <x v="4"/>
    <s v="0501"/>
    <s v="000"/>
    <s v="0000"/>
    <s v="000"/>
    <s v="00"/>
    <n v="714.8"/>
    <n v="714.8"/>
    <n v="0"/>
    <n v="0"/>
  </r>
  <r>
    <x v="6"/>
    <x v="4"/>
    <s v="0501"/>
    <s v="000"/>
    <s v="0000"/>
    <s v="000"/>
    <s v="00"/>
    <n v="176.94"/>
    <n v="56.94"/>
    <n v="0"/>
    <n v="120"/>
  </r>
  <r>
    <x v="0"/>
    <x v="3"/>
    <s v="0501"/>
    <s v="102"/>
    <s v="0000"/>
    <s v="000"/>
    <s v="00"/>
    <n v="1480.45"/>
    <n v="0"/>
    <n v="0"/>
    <n v="1480.45"/>
  </r>
  <r>
    <x v="3"/>
    <x v="2"/>
    <s v="0501"/>
    <s v="102"/>
    <s v="0000"/>
    <s v="000"/>
    <s v="00"/>
    <n v="22"/>
    <n v="0"/>
    <n v="0"/>
    <n v="22"/>
  </r>
  <r>
    <x v="3"/>
    <x v="5"/>
    <s v="0501"/>
    <s v="102"/>
    <s v="0000"/>
    <s v="000"/>
    <s v="00"/>
    <n v="101.06"/>
    <n v="0"/>
    <n v="0"/>
    <n v="101.06"/>
  </r>
  <r>
    <x v="9"/>
    <x v="2"/>
    <s v="0501"/>
    <s v="102"/>
    <s v="0000"/>
    <s v="000"/>
    <s v="00"/>
    <n v="493"/>
    <n v="236"/>
    <n v="0"/>
    <n v="257"/>
  </r>
  <r>
    <x v="0"/>
    <x v="2"/>
    <s v="0501"/>
    <s v="199"/>
    <s v="0000"/>
    <s v="000"/>
    <s v="00"/>
    <n v="1843"/>
    <n v="934"/>
    <n v="0"/>
    <n v="909"/>
  </r>
  <r>
    <x v="0"/>
    <x v="2"/>
    <s v="0501"/>
    <s v="199"/>
    <s v="0000"/>
    <s v="000"/>
    <s v="00"/>
    <n v="4500"/>
    <n v="4500"/>
    <n v="0"/>
    <n v="0"/>
  </r>
  <r>
    <x v="0"/>
    <x v="3"/>
    <s v="0501"/>
    <s v="199"/>
    <s v="0000"/>
    <s v="000"/>
    <s v="00"/>
    <n v="608.71"/>
    <n v="230"/>
    <n v="0"/>
    <n v="378.71"/>
  </r>
  <r>
    <x v="0"/>
    <x v="3"/>
    <s v="0501"/>
    <s v="199"/>
    <s v="0000"/>
    <s v="000"/>
    <s v="00"/>
    <n v="335"/>
    <n v="179.98"/>
    <n v="0"/>
    <n v="155.02000000000001"/>
  </r>
  <r>
    <x v="0"/>
    <x v="4"/>
    <s v="0501"/>
    <s v="199"/>
    <s v="0000"/>
    <s v="000"/>
    <s v="00"/>
    <n v="18316.09"/>
    <n v="18025"/>
    <n v="0"/>
    <n v="291.08999999999997"/>
  </r>
  <r>
    <x v="0"/>
    <x v="4"/>
    <s v="0501"/>
    <s v="199"/>
    <s v="0000"/>
    <s v="000"/>
    <s v="00"/>
    <n v="1250"/>
    <n v="1250"/>
    <n v="0"/>
    <n v="0"/>
  </r>
  <r>
    <x v="0"/>
    <x v="5"/>
    <s v="0501"/>
    <s v="199"/>
    <s v="0000"/>
    <s v="000"/>
    <s v="00"/>
    <n v="850"/>
    <n v="850"/>
    <n v="0"/>
    <n v="0"/>
  </r>
  <r>
    <x v="0"/>
    <x v="5"/>
    <s v="0501"/>
    <s v="199"/>
    <s v="0000"/>
    <s v="000"/>
    <s v="00"/>
    <n v="571.36"/>
    <n v="714.2"/>
    <n v="0"/>
    <n v="-142.84"/>
  </r>
  <r>
    <x v="1"/>
    <x v="5"/>
    <s v="0501"/>
    <s v="199"/>
    <s v="0000"/>
    <s v="000"/>
    <s v="00"/>
    <n v="344.39"/>
    <n v="477.75"/>
    <n v="0"/>
    <n v="-133.36000000000001"/>
  </r>
  <r>
    <x v="3"/>
    <x v="2"/>
    <s v="0501"/>
    <s v="199"/>
    <s v="0000"/>
    <s v="000"/>
    <s v="00"/>
    <n v="1489.74"/>
    <n v="797"/>
    <n v="0"/>
    <n v="692.74"/>
  </r>
  <r>
    <x v="3"/>
    <x v="2"/>
    <s v="0501"/>
    <s v="199"/>
    <s v="0000"/>
    <s v="000"/>
    <s v="00"/>
    <n v="108.85"/>
    <n v="0"/>
    <n v="0"/>
    <n v="108.85"/>
  </r>
  <r>
    <x v="3"/>
    <x v="4"/>
    <s v="0501"/>
    <s v="199"/>
    <s v="0000"/>
    <s v="000"/>
    <s v="00"/>
    <n v="1045"/>
    <n v="1045"/>
    <n v="0"/>
    <n v="0"/>
  </r>
  <r>
    <x v="3"/>
    <x v="5"/>
    <s v="0501"/>
    <s v="199"/>
    <s v="0000"/>
    <s v="000"/>
    <s v="00"/>
    <n v="142.84"/>
    <n v="142.84"/>
    <n v="0"/>
    <n v="0"/>
  </r>
  <r>
    <x v="4"/>
    <x v="2"/>
    <s v="0501"/>
    <s v="199"/>
    <s v="0000"/>
    <s v="000"/>
    <s v="00"/>
    <n v="1470.46"/>
    <n v="1470.46"/>
    <n v="0"/>
    <n v="0"/>
  </r>
  <r>
    <x v="4"/>
    <x v="3"/>
    <s v="0501"/>
    <s v="199"/>
    <s v="0000"/>
    <s v="000"/>
    <s v="00"/>
    <n v="13138.43"/>
    <n v="485.28"/>
    <n v="0"/>
    <n v="12653.15"/>
  </r>
  <r>
    <x v="13"/>
    <x v="4"/>
    <s v="0501"/>
    <s v="199"/>
    <s v="0000"/>
    <s v="000"/>
    <s v="00"/>
    <n v="28050"/>
    <n v="28050"/>
    <n v="0"/>
    <n v="0"/>
  </r>
  <r>
    <x v="5"/>
    <x v="3"/>
    <s v="0501"/>
    <s v="199"/>
    <s v="0000"/>
    <s v="000"/>
    <s v="00"/>
    <n v="804.48"/>
    <n v="804.48"/>
    <n v="0"/>
    <n v="0"/>
  </r>
  <r>
    <x v="5"/>
    <x v="4"/>
    <s v="0501"/>
    <s v="199"/>
    <s v="0000"/>
    <s v="000"/>
    <s v="00"/>
    <n v="160.86000000000001"/>
    <n v="160.86000000000001"/>
    <n v="0"/>
    <n v="0"/>
  </r>
  <r>
    <x v="5"/>
    <x v="5"/>
    <s v="0501"/>
    <s v="199"/>
    <s v="0000"/>
    <s v="000"/>
    <s v="00"/>
    <n v="379.63"/>
    <n v="379.55"/>
    <n v="0"/>
    <n v="0.08"/>
  </r>
  <r>
    <x v="6"/>
    <x v="3"/>
    <s v="0501"/>
    <s v="199"/>
    <s v="0000"/>
    <s v="000"/>
    <s v="00"/>
    <n v="6378.96"/>
    <n v="0"/>
    <n v="0"/>
    <n v="6378.96"/>
  </r>
  <r>
    <x v="0"/>
    <x v="0"/>
    <s v="0501"/>
    <s v="501"/>
    <s v="0000"/>
    <s v="000"/>
    <s v="00"/>
    <n v="2000"/>
    <n v="11991"/>
    <n v="0"/>
    <n v="-9991"/>
  </r>
  <r>
    <x v="0"/>
    <x v="1"/>
    <s v="0501"/>
    <s v="501"/>
    <s v="0000"/>
    <s v="000"/>
    <s v="00"/>
    <n v="465.28"/>
    <n v="2628.86"/>
    <n v="0"/>
    <n v="-2163.58"/>
  </r>
  <r>
    <x v="1"/>
    <x v="0"/>
    <s v="0501"/>
    <s v="522"/>
    <s v="0000"/>
    <s v="000"/>
    <s v="00"/>
    <n v="1090.44"/>
    <n v="1090.44"/>
    <n v="0"/>
    <n v="0"/>
  </r>
  <r>
    <x v="1"/>
    <x v="0"/>
    <s v="0501"/>
    <s v="522"/>
    <s v="0000"/>
    <s v="000"/>
    <s v="00"/>
    <n v="628.5"/>
    <n v="628.5"/>
    <n v="0"/>
    <n v="0"/>
  </r>
  <r>
    <x v="1"/>
    <x v="1"/>
    <s v="0501"/>
    <s v="522"/>
    <s v="0000"/>
    <s v="000"/>
    <s v="00"/>
    <n v="818.86"/>
    <n v="765.86"/>
    <n v="0"/>
    <n v="53"/>
  </r>
  <r>
    <x v="1"/>
    <x v="5"/>
    <s v="0501"/>
    <s v="522"/>
    <s v="0000"/>
    <s v="000"/>
    <s v="00"/>
    <n v="1730.95"/>
    <n v="1730.95"/>
    <n v="0"/>
    <n v="0"/>
  </r>
  <r>
    <x v="2"/>
    <x v="0"/>
    <s v="0501"/>
    <s v="523"/>
    <s v="0000"/>
    <s v="000"/>
    <s v="00"/>
    <n v="42671"/>
    <n v="35975.839999999997"/>
    <n v="6695.16"/>
    <n v="0"/>
  </r>
  <r>
    <x v="2"/>
    <x v="1"/>
    <s v="0501"/>
    <s v="523"/>
    <s v="0000"/>
    <s v="000"/>
    <s v="00"/>
    <n v="16748.64"/>
    <n v="15393.19"/>
    <n v="1389.64"/>
    <n v="-34.19"/>
  </r>
  <r>
    <x v="0"/>
    <x v="0"/>
    <s v="0501"/>
    <s v="601"/>
    <s v="0000"/>
    <s v="000"/>
    <s v="00"/>
    <n v="38342.25"/>
    <n v="31920.58"/>
    <n v="6384.12"/>
    <n v="37.549999999999997"/>
  </r>
  <r>
    <x v="0"/>
    <x v="1"/>
    <s v="0501"/>
    <s v="601"/>
    <s v="0000"/>
    <s v="000"/>
    <s v="00"/>
    <n v="14700"/>
    <n v="13393.45"/>
    <n v="1325.12"/>
    <n v="-18.57"/>
  </r>
  <r>
    <x v="0"/>
    <x v="5"/>
    <s v="0501"/>
    <s v="601"/>
    <s v="0000"/>
    <s v="000"/>
    <s v="00"/>
    <n v="894.73"/>
    <n v="894.73"/>
    <n v="0"/>
    <n v="0"/>
  </r>
  <r>
    <x v="1"/>
    <x v="0"/>
    <s v="0501"/>
    <s v="601"/>
    <s v="0000"/>
    <s v="000"/>
    <s v="00"/>
    <n v="33644.42"/>
    <n v="29239.75"/>
    <n v="5271.6"/>
    <n v="-866.93"/>
  </r>
  <r>
    <x v="1"/>
    <x v="1"/>
    <s v="0501"/>
    <s v="601"/>
    <s v="0000"/>
    <s v="000"/>
    <s v="00"/>
    <n v="14337.22"/>
    <n v="13400.22"/>
    <n v="1094.1600000000001"/>
    <n v="-157.16"/>
  </r>
  <r>
    <x v="1"/>
    <x v="5"/>
    <s v="0501"/>
    <s v="601"/>
    <s v="0000"/>
    <s v="000"/>
    <s v="00"/>
    <n v="364.24"/>
    <n v="587.07000000000005"/>
    <n v="0"/>
    <n v="-222.83"/>
  </r>
  <r>
    <x v="13"/>
    <x v="4"/>
    <s v="0501"/>
    <s v="601"/>
    <s v="0000"/>
    <s v="000"/>
    <s v="00"/>
    <n v="10000"/>
    <n v="10000"/>
    <n v="0"/>
    <n v="0"/>
  </r>
  <r>
    <x v="5"/>
    <x v="5"/>
    <s v="0501"/>
    <s v="601"/>
    <s v="0000"/>
    <s v="000"/>
    <s v="00"/>
    <n v="15595.92"/>
    <n v="14170.29"/>
    <n v="0"/>
    <n v="1425.63"/>
  </r>
  <r>
    <x v="8"/>
    <x v="0"/>
    <s v="0501"/>
    <s v="601"/>
    <s v="0000"/>
    <s v="000"/>
    <s v="00"/>
    <n v="45368.58"/>
    <n v="37664.46"/>
    <n v="6677.84"/>
    <n v="1026.28"/>
  </r>
  <r>
    <x v="8"/>
    <x v="0"/>
    <s v="0501"/>
    <s v="601"/>
    <s v="0000"/>
    <s v="000"/>
    <s v="00"/>
    <n v="144820.38"/>
    <n v="50457.42"/>
    <n v="1893.28"/>
    <n v="92469.68"/>
  </r>
  <r>
    <x v="8"/>
    <x v="1"/>
    <s v="0501"/>
    <s v="601"/>
    <s v="0000"/>
    <s v="000"/>
    <s v="00"/>
    <n v="94188.91"/>
    <n v="39096.04"/>
    <n v="1736.97"/>
    <n v="53355.9"/>
  </r>
  <r>
    <x v="8"/>
    <x v="2"/>
    <s v="0501"/>
    <s v="601"/>
    <s v="0000"/>
    <s v="000"/>
    <s v="00"/>
    <n v="1051.4000000000001"/>
    <n v="1051.4000000000001"/>
    <n v="0"/>
    <n v="0"/>
  </r>
  <r>
    <x v="8"/>
    <x v="3"/>
    <s v="0501"/>
    <s v="601"/>
    <s v="0000"/>
    <s v="000"/>
    <s v="00"/>
    <n v="102687.23"/>
    <n v="6657.34"/>
    <n v="28.87"/>
    <n v="96001.02"/>
  </r>
  <r>
    <x v="9"/>
    <x v="0"/>
    <s v="0501"/>
    <s v="804"/>
    <s v="0000"/>
    <s v="000"/>
    <s v="00"/>
    <n v="64978"/>
    <n v="64978"/>
    <n v="0"/>
    <n v="0"/>
  </r>
  <r>
    <x v="9"/>
    <x v="1"/>
    <s v="0501"/>
    <s v="804"/>
    <s v="0000"/>
    <s v="000"/>
    <s v="00"/>
    <n v="28459.439999999999"/>
    <n v="25925.919999999998"/>
    <n v="0"/>
    <n v="2533.52"/>
  </r>
  <r>
    <x v="0"/>
    <x v="0"/>
    <s v="7004"/>
    <s v="000"/>
    <s v="0000"/>
    <s v="000"/>
    <s v="00"/>
    <n v="881257.01"/>
    <n v="735050.85"/>
    <n v="146206.16"/>
    <n v="0"/>
  </r>
  <r>
    <x v="0"/>
    <x v="1"/>
    <s v="7004"/>
    <s v="000"/>
    <s v="0000"/>
    <s v="000"/>
    <s v="00"/>
    <n v="355673"/>
    <n v="328946.21000000002"/>
    <n v="31729.32"/>
    <n v="-5002.53"/>
  </r>
  <r>
    <x v="0"/>
    <x v="2"/>
    <s v="7004"/>
    <s v="000"/>
    <s v="0000"/>
    <s v="000"/>
    <s v="00"/>
    <n v="7050"/>
    <n v="2376.04"/>
    <n v="0"/>
    <n v="4673.96"/>
  </r>
  <r>
    <x v="0"/>
    <x v="2"/>
    <s v="7004"/>
    <s v="000"/>
    <s v="0000"/>
    <s v="000"/>
    <s v="00"/>
    <n v="3000"/>
    <n v="130.77000000000001"/>
    <n v="2.2400000000000002"/>
    <n v="2866.99"/>
  </r>
  <r>
    <x v="0"/>
    <x v="2"/>
    <s v="7004"/>
    <s v="000"/>
    <s v="0000"/>
    <s v="000"/>
    <s v="00"/>
    <n v="12045"/>
    <n v="9566"/>
    <n v="1100"/>
    <n v="1379"/>
  </r>
  <r>
    <x v="0"/>
    <x v="2"/>
    <s v="7004"/>
    <s v="000"/>
    <s v="0000"/>
    <s v="000"/>
    <s v="00"/>
    <n v="2557.6799999999998"/>
    <n v="15"/>
    <n v="0"/>
    <n v="2542.6799999999998"/>
  </r>
  <r>
    <x v="0"/>
    <x v="2"/>
    <s v="7004"/>
    <s v="000"/>
    <s v="0000"/>
    <s v="000"/>
    <s v="00"/>
    <n v="5000"/>
    <n v="799"/>
    <n v="0"/>
    <n v="4201"/>
  </r>
  <r>
    <x v="0"/>
    <x v="3"/>
    <s v="7004"/>
    <s v="000"/>
    <s v="0000"/>
    <s v="000"/>
    <s v="00"/>
    <n v="3129.31"/>
    <n v="2192.33"/>
    <n v="936.98"/>
    <n v="0"/>
  </r>
  <r>
    <x v="0"/>
    <x v="4"/>
    <s v="7004"/>
    <s v="000"/>
    <s v="0000"/>
    <s v="000"/>
    <s v="00"/>
    <n v="5000"/>
    <n v="0"/>
    <n v="0"/>
    <n v="5000"/>
  </r>
  <r>
    <x v="0"/>
    <x v="5"/>
    <s v="7004"/>
    <s v="000"/>
    <s v="0000"/>
    <s v="000"/>
    <s v="00"/>
    <n v="235385"/>
    <n v="324545"/>
    <n v="0"/>
    <n v="-89160"/>
  </r>
  <r>
    <x v="1"/>
    <x v="0"/>
    <s v="7004"/>
    <s v="000"/>
    <s v="0000"/>
    <s v="000"/>
    <s v="00"/>
    <n v="61017.99"/>
    <n v="51098.31"/>
    <n v="10169.68"/>
    <n v="-250"/>
  </r>
  <r>
    <x v="1"/>
    <x v="1"/>
    <s v="7004"/>
    <s v="000"/>
    <s v="0000"/>
    <s v="000"/>
    <s v="00"/>
    <n v="26915"/>
    <n v="25159.67"/>
    <n v="2110.88"/>
    <n v="-355.55"/>
  </r>
  <r>
    <x v="2"/>
    <x v="0"/>
    <s v="7004"/>
    <s v="000"/>
    <s v="0000"/>
    <s v="000"/>
    <s v="00"/>
    <n v="125718"/>
    <n v="103675.83"/>
    <n v="20735.16"/>
    <n v="1307.01"/>
  </r>
  <r>
    <x v="2"/>
    <x v="0"/>
    <s v="7004"/>
    <s v="000"/>
    <s v="0000"/>
    <s v="000"/>
    <s v="00"/>
    <n v="94611.29"/>
    <n v="84973.53"/>
    <n v="10887.76"/>
    <n v="-1250"/>
  </r>
  <r>
    <x v="2"/>
    <x v="1"/>
    <s v="7004"/>
    <s v="000"/>
    <s v="0000"/>
    <s v="000"/>
    <s v="00"/>
    <n v="89533"/>
    <n v="82634.97"/>
    <n v="7430.3"/>
    <n v="-532.27"/>
  </r>
  <r>
    <x v="2"/>
    <x v="3"/>
    <s v="7004"/>
    <s v="000"/>
    <s v="0000"/>
    <s v="000"/>
    <s v="00"/>
    <n v="4.4400000000000004"/>
    <n v="4.4400000000000004"/>
    <n v="0"/>
    <n v="0"/>
  </r>
  <r>
    <x v="12"/>
    <x v="0"/>
    <s v="7004"/>
    <s v="000"/>
    <s v="0000"/>
    <s v="000"/>
    <s v="00"/>
    <n v="78068.05"/>
    <n v="70726.89"/>
    <n v="7441.16"/>
    <n v="-100"/>
  </r>
  <r>
    <x v="12"/>
    <x v="1"/>
    <s v="7004"/>
    <s v="000"/>
    <s v="0000"/>
    <s v="000"/>
    <s v="00"/>
    <n v="20894.66"/>
    <n v="23408.23"/>
    <n v="1545.42"/>
    <n v="-4058.99"/>
  </r>
  <r>
    <x v="12"/>
    <x v="3"/>
    <s v="7004"/>
    <s v="000"/>
    <s v="0000"/>
    <s v="000"/>
    <s v="00"/>
    <n v="4100"/>
    <n v="4033.91"/>
    <n v="0"/>
    <n v="66.09"/>
  </r>
  <r>
    <x v="9"/>
    <x v="2"/>
    <s v="7004"/>
    <s v="000"/>
    <s v="0000"/>
    <s v="000"/>
    <s v="00"/>
    <n v="1350"/>
    <n v="1350"/>
    <n v="0"/>
    <n v="0"/>
  </r>
  <r>
    <x v="4"/>
    <x v="0"/>
    <s v="7004"/>
    <s v="000"/>
    <s v="0000"/>
    <s v="000"/>
    <s v="00"/>
    <n v="103902"/>
    <n v="95881.44"/>
    <n v="7765.82"/>
    <n v="254.74"/>
  </r>
  <r>
    <x v="4"/>
    <x v="1"/>
    <s v="7004"/>
    <s v="000"/>
    <s v="0000"/>
    <s v="000"/>
    <s v="00"/>
    <n v="35961"/>
    <n v="33973.800000000003"/>
    <n v="1613.46"/>
    <n v="373.74"/>
  </r>
  <r>
    <x v="4"/>
    <x v="2"/>
    <s v="7004"/>
    <s v="000"/>
    <s v="0000"/>
    <s v="000"/>
    <s v="00"/>
    <n v="2112.36"/>
    <n v="290.2"/>
    <n v="0"/>
    <n v="1822.16"/>
  </r>
  <r>
    <x v="4"/>
    <x v="2"/>
    <s v="7004"/>
    <s v="000"/>
    <s v="0000"/>
    <s v="000"/>
    <s v="00"/>
    <n v="1026.03"/>
    <n v="665.73"/>
    <n v="221.91"/>
    <n v="138.38999999999999"/>
  </r>
  <r>
    <x v="4"/>
    <x v="2"/>
    <s v="7004"/>
    <s v="000"/>
    <s v="0000"/>
    <s v="000"/>
    <s v="00"/>
    <n v="445.56"/>
    <n v="197.28"/>
    <n v="0"/>
    <n v="248.28"/>
  </r>
  <r>
    <x v="4"/>
    <x v="5"/>
    <s v="7004"/>
    <s v="000"/>
    <s v="0000"/>
    <s v="000"/>
    <s v="00"/>
    <n v="1400"/>
    <n v="1400"/>
    <n v="0"/>
    <n v="0"/>
  </r>
  <r>
    <x v="6"/>
    <x v="2"/>
    <s v="7004"/>
    <s v="000"/>
    <s v="0000"/>
    <s v="000"/>
    <s v="00"/>
    <n v="4000"/>
    <n v="3446.05"/>
    <n v="0"/>
    <n v="553.95000000000005"/>
  </r>
  <r>
    <x v="6"/>
    <x v="3"/>
    <s v="7004"/>
    <s v="000"/>
    <s v="0000"/>
    <s v="000"/>
    <s v="00"/>
    <n v="6000"/>
    <n v="2390.0300000000002"/>
    <n v="0"/>
    <n v="3609.97"/>
  </r>
  <r>
    <x v="16"/>
    <x v="0"/>
    <s v="9006"/>
    <s v="000"/>
    <s v="0000"/>
    <s v="000"/>
    <s v="00"/>
    <n v="2816.66"/>
    <n v="7185.48"/>
    <n v="0"/>
    <n v="-4368.82"/>
  </r>
  <r>
    <x v="16"/>
    <x v="1"/>
    <s v="9006"/>
    <s v="000"/>
    <s v="0000"/>
    <s v="000"/>
    <s v="00"/>
    <n v="11494.83"/>
    <n v="2054.12"/>
    <n v="0"/>
    <n v="9440.7099999999991"/>
  </r>
  <r>
    <x v="16"/>
    <x v="2"/>
    <s v="9006"/>
    <s v="000"/>
    <s v="0000"/>
    <s v="000"/>
    <s v="00"/>
    <n v="2216.39"/>
    <n v="0"/>
    <n v="0"/>
    <n v="2216.39"/>
  </r>
  <r>
    <x v="16"/>
    <x v="2"/>
    <s v="9006"/>
    <s v="000"/>
    <s v="0000"/>
    <s v="000"/>
    <s v="00"/>
    <n v="20224.330000000002"/>
    <n v="0"/>
    <n v="19895.919999999998"/>
    <n v="328.41"/>
  </r>
  <r>
    <x v="16"/>
    <x v="2"/>
    <s v="9006"/>
    <s v="000"/>
    <s v="0000"/>
    <s v="000"/>
    <s v="00"/>
    <n v="22509.01"/>
    <n v="8446"/>
    <n v="8937.5"/>
    <n v="5125.51"/>
  </r>
  <r>
    <x v="16"/>
    <x v="6"/>
    <s v="9006"/>
    <s v="000"/>
    <s v="0000"/>
    <s v="000"/>
    <s v="00"/>
    <n v="1000"/>
    <n v="698.32"/>
    <n v="0"/>
    <n v="301.68"/>
  </r>
  <r>
    <x v="16"/>
    <x v="3"/>
    <s v="9006"/>
    <s v="000"/>
    <s v="0000"/>
    <s v="000"/>
    <s v="00"/>
    <n v="336048.68"/>
    <n v="1462.12"/>
    <n v="514.35"/>
    <n v="334072.21000000002"/>
  </r>
  <r>
    <x v="16"/>
    <x v="4"/>
    <s v="9006"/>
    <s v="000"/>
    <s v="0000"/>
    <s v="000"/>
    <s v="00"/>
    <n v="68.55"/>
    <n v="0"/>
    <n v="0"/>
    <n v="68.55"/>
  </r>
  <r>
    <x v="16"/>
    <x v="5"/>
    <s v="9006"/>
    <s v="000"/>
    <s v="0000"/>
    <s v="000"/>
    <s v="00"/>
    <n v="6000"/>
    <n v="0"/>
    <n v="5760"/>
    <n v="240"/>
  </r>
  <r>
    <x v="15"/>
    <x v="2"/>
    <s v="9006"/>
    <s v="000"/>
    <s v="0000"/>
    <s v="000"/>
    <s v="00"/>
    <n v="31083.31"/>
    <n v="0"/>
    <n v="0"/>
    <n v="31083.31"/>
  </r>
  <r>
    <x v="15"/>
    <x v="5"/>
    <s v="9006"/>
    <s v="000"/>
    <s v="0000"/>
    <s v="000"/>
    <s v="00"/>
    <n v="9805.65"/>
    <n v="1352.1"/>
    <n v="0"/>
    <n v="8453.5499999999993"/>
  </r>
  <r>
    <x v="5"/>
    <x v="5"/>
    <s v="9006"/>
    <s v="000"/>
    <s v="0000"/>
    <s v="000"/>
    <s v="00"/>
    <n v="0"/>
    <n v="14574.75"/>
    <n v="0"/>
    <n v="-14574.75"/>
  </r>
  <r>
    <x v="8"/>
    <x v="0"/>
    <s v="9008"/>
    <s v="000"/>
    <s v="0000"/>
    <s v="000"/>
    <s v="00"/>
    <n v="67859.350000000006"/>
    <n v="61935.32"/>
    <n v="5668.26"/>
    <n v="255.77"/>
  </r>
  <r>
    <x v="8"/>
    <x v="1"/>
    <s v="9008"/>
    <s v="000"/>
    <s v="0000"/>
    <s v="000"/>
    <s v="00"/>
    <n v="27979"/>
    <n v="27040.39"/>
    <n v="1395.66"/>
    <n v="-457.05"/>
  </r>
  <r>
    <x v="8"/>
    <x v="2"/>
    <s v="9008"/>
    <s v="000"/>
    <s v="0000"/>
    <s v="000"/>
    <s v="00"/>
    <n v="54"/>
    <n v="0"/>
    <n v="0"/>
    <n v="54"/>
  </r>
  <r>
    <x v="8"/>
    <x v="2"/>
    <s v="9008"/>
    <s v="000"/>
    <s v="0000"/>
    <s v="000"/>
    <s v="00"/>
    <n v="1946"/>
    <n v="379"/>
    <n v="0"/>
    <n v="1567"/>
  </r>
  <r>
    <x v="8"/>
    <x v="3"/>
    <s v="9008"/>
    <s v="000"/>
    <s v="0000"/>
    <s v="000"/>
    <s v="00"/>
    <n v="1010"/>
    <n v="691.67"/>
    <n v="0"/>
    <n v="318.33"/>
  </r>
  <r>
    <x v="8"/>
    <x v="3"/>
    <s v="9008"/>
    <s v="000"/>
    <s v="0000"/>
    <s v="000"/>
    <s v="00"/>
    <n v="342"/>
    <n v="0"/>
    <n v="0"/>
    <n v="342"/>
  </r>
  <r>
    <x v="8"/>
    <x v="4"/>
    <s v="9008"/>
    <s v="000"/>
    <s v="0000"/>
    <s v="000"/>
    <s v="00"/>
    <n v="93"/>
    <n v="0"/>
    <n v="0"/>
    <n v="93"/>
  </r>
  <r>
    <x v="8"/>
    <x v="4"/>
    <s v="9008"/>
    <s v="000"/>
    <s v="0000"/>
    <s v="000"/>
    <s v="00"/>
    <n v="215"/>
    <n v="0"/>
    <n v="0"/>
    <n v="215"/>
  </r>
  <r>
    <x v="8"/>
    <x v="5"/>
    <s v="9008"/>
    <s v="000"/>
    <s v="0000"/>
    <s v="000"/>
    <s v="00"/>
    <n v="6"/>
    <n v="0"/>
    <n v="0"/>
    <n v="6"/>
  </r>
  <r>
    <x v="8"/>
    <x v="0"/>
    <s v="9008"/>
    <s v="199"/>
    <s v="0000"/>
    <s v="000"/>
    <s v="00"/>
    <n v="0"/>
    <n v="1123.9100000000001"/>
    <n v="0"/>
    <n v="-1123.9100000000001"/>
  </r>
  <r>
    <x v="8"/>
    <x v="0"/>
    <s v="9008"/>
    <s v="199"/>
    <s v="0000"/>
    <s v="000"/>
    <s v="00"/>
    <n v="6274.61"/>
    <n v="4684.91"/>
    <n v="308.77999999999997"/>
    <n v="1280.92"/>
  </r>
  <r>
    <x v="8"/>
    <x v="1"/>
    <s v="9008"/>
    <s v="199"/>
    <s v="0000"/>
    <s v="000"/>
    <s v="00"/>
    <n v="980.62"/>
    <n v="1242.0999999999999"/>
    <n v="41.43"/>
    <n v="-302.91000000000003"/>
  </r>
  <r>
    <x v="8"/>
    <x v="2"/>
    <s v="9008"/>
    <s v="199"/>
    <s v="0000"/>
    <s v="000"/>
    <s v="00"/>
    <n v="1125.8699999999999"/>
    <n v="1125.8699999999999"/>
    <n v="0"/>
    <n v="0"/>
  </r>
  <r>
    <x v="8"/>
    <x v="2"/>
    <s v="9008"/>
    <s v="199"/>
    <s v="0000"/>
    <s v="000"/>
    <s v="00"/>
    <n v="0"/>
    <n v="400"/>
    <n v="0"/>
    <n v="-400"/>
  </r>
  <r>
    <x v="8"/>
    <x v="2"/>
    <s v="9008"/>
    <s v="199"/>
    <s v="0000"/>
    <s v="000"/>
    <s v="00"/>
    <n v="3265.62"/>
    <n v="3336.6"/>
    <n v="0"/>
    <n v="-70.98"/>
  </r>
  <r>
    <x v="8"/>
    <x v="3"/>
    <s v="9008"/>
    <s v="199"/>
    <s v="0000"/>
    <s v="000"/>
    <s v="00"/>
    <n v="6008.94"/>
    <n v="27.98"/>
    <n v="0"/>
    <n v="5980.96"/>
  </r>
  <r>
    <x v="8"/>
    <x v="5"/>
    <s v="9008"/>
    <s v="199"/>
    <s v="0000"/>
    <s v="000"/>
    <s v="00"/>
    <n v="179.19"/>
    <n v="179.19"/>
    <n v="0"/>
    <n v="0"/>
  </r>
  <r>
    <x v="5"/>
    <x v="2"/>
    <s v="9061"/>
    <s v="000"/>
    <s v="0000"/>
    <s v="000"/>
    <s v="00"/>
    <n v="11925"/>
    <n v="11474.81"/>
    <n v="0"/>
    <n v="450.19"/>
  </r>
  <r>
    <x v="5"/>
    <x v="6"/>
    <s v="9061"/>
    <s v="000"/>
    <s v="0000"/>
    <s v="000"/>
    <s v="00"/>
    <n v="24836"/>
    <n v="21914.92"/>
    <n v="0"/>
    <n v="2921.08"/>
  </r>
  <r>
    <x v="1"/>
    <x v="0"/>
    <s v="9520"/>
    <s v="000"/>
    <s v="0000"/>
    <s v="000"/>
    <s v="00"/>
    <n v="3497481.79"/>
    <n v="3051467.87"/>
    <n v="503343.72"/>
    <n v="-57329.8"/>
  </r>
  <r>
    <x v="1"/>
    <x v="0"/>
    <s v="9520"/>
    <s v="000"/>
    <s v="0000"/>
    <s v="000"/>
    <s v="00"/>
    <n v="230323.21"/>
    <n v="223863.26"/>
    <n v="8126.97"/>
    <n v="-1667.02"/>
  </r>
  <r>
    <x v="1"/>
    <x v="1"/>
    <s v="9520"/>
    <s v="000"/>
    <s v="0000"/>
    <s v="000"/>
    <s v="00"/>
    <n v="1544803.81"/>
    <n v="1468399.93"/>
    <n v="107212.45"/>
    <n v="-30808.57"/>
  </r>
  <r>
    <x v="1"/>
    <x v="2"/>
    <s v="9520"/>
    <s v="000"/>
    <s v="0000"/>
    <s v="000"/>
    <s v="00"/>
    <n v="39330"/>
    <n v="30164.79"/>
    <n v="0"/>
    <n v="9165.2099999999991"/>
  </r>
  <r>
    <x v="1"/>
    <x v="2"/>
    <s v="9520"/>
    <s v="000"/>
    <s v="0000"/>
    <s v="000"/>
    <s v="00"/>
    <n v="37252"/>
    <n v="27159"/>
    <n v="758.71"/>
    <n v="9334.2900000000009"/>
  </r>
  <r>
    <x v="1"/>
    <x v="2"/>
    <s v="9520"/>
    <s v="000"/>
    <s v="0000"/>
    <s v="000"/>
    <s v="00"/>
    <n v="4432383.1900000004"/>
    <n v="4616414.08"/>
    <n v="169463.03"/>
    <n v="-353493.92"/>
  </r>
  <r>
    <x v="1"/>
    <x v="3"/>
    <s v="9520"/>
    <s v="000"/>
    <s v="0000"/>
    <s v="000"/>
    <s v="00"/>
    <n v="3894"/>
    <n v="1083.7"/>
    <n v="95.74"/>
    <n v="2714.56"/>
  </r>
  <r>
    <x v="1"/>
    <x v="5"/>
    <s v="9520"/>
    <s v="000"/>
    <s v="0000"/>
    <s v="000"/>
    <s v="00"/>
    <n v="4218"/>
    <n v="4218"/>
    <n v="0"/>
    <n v="0"/>
  </r>
  <r>
    <x v="1"/>
    <x v="5"/>
    <s v="9520"/>
    <s v="000"/>
    <s v="0000"/>
    <s v="000"/>
    <s v="00"/>
    <n v="179368.85"/>
    <n v="201347.69"/>
    <n v="0"/>
    <n v="-21978.84"/>
  </r>
  <r>
    <x v="2"/>
    <x v="0"/>
    <s v="9520"/>
    <s v="000"/>
    <s v="0000"/>
    <s v="000"/>
    <s v="00"/>
    <n v="2109118"/>
    <n v="1783393.6"/>
    <n v="317913.56"/>
    <n v="7810.84"/>
  </r>
  <r>
    <x v="2"/>
    <x v="1"/>
    <s v="9520"/>
    <s v="000"/>
    <s v="0000"/>
    <s v="000"/>
    <s v="00"/>
    <n v="781074"/>
    <n v="725472"/>
    <n v="65940.44"/>
    <n v="-10338.44"/>
  </r>
  <r>
    <x v="2"/>
    <x v="2"/>
    <s v="9520"/>
    <s v="000"/>
    <s v="0000"/>
    <s v="000"/>
    <s v="00"/>
    <n v="179994.11"/>
    <n v="177477.64"/>
    <n v="3812.4"/>
    <n v="-1295.93"/>
  </r>
  <r>
    <x v="2"/>
    <x v="3"/>
    <s v="9520"/>
    <s v="000"/>
    <s v="0000"/>
    <s v="000"/>
    <s v="00"/>
    <n v="54"/>
    <n v="0"/>
    <n v="0"/>
    <n v="54"/>
  </r>
  <r>
    <x v="12"/>
    <x v="0"/>
    <s v="9520"/>
    <s v="000"/>
    <s v="0000"/>
    <s v="000"/>
    <s v="00"/>
    <n v="2694489.98"/>
    <n v="2421120.94"/>
    <n v="285196.65999999997"/>
    <n v="-11827.62"/>
  </r>
  <r>
    <x v="12"/>
    <x v="1"/>
    <s v="9520"/>
    <s v="000"/>
    <s v="0000"/>
    <s v="000"/>
    <s v="00"/>
    <n v="966590"/>
    <n v="940507.88"/>
    <n v="59837.64"/>
    <n v="-33755.519999999997"/>
  </r>
  <r>
    <x v="12"/>
    <x v="2"/>
    <s v="9520"/>
    <s v="000"/>
    <s v="0000"/>
    <s v="000"/>
    <s v="00"/>
    <n v="18302"/>
    <n v="14031.29"/>
    <n v="0"/>
    <n v="4270.71"/>
  </r>
  <r>
    <x v="12"/>
    <x v="2"/>
    <s v="9520"/>
    <s v="000"/>
    <s v="0000"/>
    <s v="000"/>
    <s v="00"/>
    <n v="17.46"/>
    <n v="17.46"/>
    <n v="0"/>
    <n v="0"/>
  </r>
  <r>
    <x v="12"/>
    <x v="3"/>
    <s v="9520"/>
    <s v="000"/>
    <s v="0000"/>
    <s v="000"/>
    <s v="00"/>
    <n v="1121"/>
    <n v="39.44"/>
    <n v="0"/>
    <n v="1081.56"/>
  </r>
  <r>
    <x v="12"/>
    <x v="5"/>
    <s v="9520"/>
    <s v="000"/>
    <s v="0000"/>
    <s v="000"/>
    <s v="00"/>
    <n v="350"/>
    <n v="205"/>
    <n v="110"/>
    <n v="35"/>
  </r>
  <r>
    <x v="9"/>
    <x v="0"/>
    <s v="9520"/>
    <s v="000"/>
    <s v="0000"/>
    <s v="000"/>
    <s v="00"/>
    <n v="343039.02"/>
    <n v="285482.95"/>
    <n v="56263.24"/>
    <n v="1292.83"/>
  </r>
  <r>
    <x v="9"/>
    <x v="1"/>
    <s v="9520"/>
    <s v="000"/>
    <s v="0000"/>
    <s v="000"/>
    <s v="00"/>
    <n v="131599"/>
    <n v="121588.05"/>
    <n v="11678.08"/>
    <n v="-1667.13"/>
  </r>
  <r>
    <x v="15"/>
    <x v="5"/>
    <s v="9520"/>
    <s v="000"/>
    <s v="0000"/>
    <s v="000"/>
    <s v="00"/>
    <n v="244.78"/>
    <n v="244.78"/>
    <n v="0"/>
    <n v="0"/>
  </r>
  <r>
    <x v="8"/>
    <x v="2"/>
    <s v="9520"/>
    <s v="000"/>
    <s v="0000"/>
    <s v="000"/>
    <s v="00"/>
    <n v="500"/>
    <n v="500"/>
    <n v="0"/>
    <n v="0"/>
  </r>
  <r>
    <x v="8"/>
    <x v="2"/>
    <s v="9520"/>
    <s v="000"/>
    <s v="0000"/>
    <s v="000"/>
    <s v="00"/>
    <n v="400.2"/>
    <n v="400.2"/>
    <n v="99.8"/>
    <n v="-99.8"/>
  </r>
  <r>
    <x v="1"/>
    <x v="0"/>
    <s v="9520"/>
    <s v="802"/>
    <s v="0000"/>
    <s v="000"/>
    <s v="00"/>
    <n v="123033.19"/>
    <n v="98524.5"/>
    <n v="0"/>
    <n v="24508.69"/>
  </r>
  <r>
    <x v="1"/>
    <x v="0"/>
    <s v="9520"/>
    <s v="802"/>
    <s v="0000"/>
    <s v="000"/>
    <s v="00"/>
    <n v="137203"/>
    <n v="85755.71"/>
    <n v="0"/>
    <n v="51447.29"/>
  </r>
  <r>
    <x v="1"/>
    <x v="1"/>
    <s v="9520"/>
    <s v="802"/>
    <s v="0000"/>
    <s v="000"/>
    <s v="00"/>
    <n v="69849"/>
    <n v="42871.59"/>
    <n v="0"/>
    <n v="26977.41"/>
  </r>
  <r>
    <x v="1"/>
    <x v="2"/>
    <s v="9520"/>
    <s v="802"/>
    <s v="0000"/>
    <s v="000"/>
    <s v="00"/>
    <n v="1500"/>
    <n v="0"/>
    <n v="1500"/>
    <n v="0"/>
  </r>
  <r>
    <x v="2"/>
    <x v="0"/>
    <s v="9520"/>
    <s v="802"/>
    <s v="0000"/>
    <s v="000"/>
    <s v="00"/>
    <n v="4913"/>
    <n v="4481.2299999999996"/>
    <n v="0"/>
    <n v="431.77"/>
  </r>
  <r>
    <x v="2"/>
    <x v="1"/>
    <s v="9520"/>
    <s v="802"/>
    <s v="0000"/>
    <s v="000"/>
    <s v="00"/>
    <n v="1473"/>
    <n v="830.52"/>
    <n v="0"/>
    <n v="642.48"/>
  </r>
  <r>
    <x v="2"/>
    <x v="2"/>
    <s v="9520"/>
    <s v="802"/>
    <s v="0000"/>
    <s v="000"/>
    <s v="00"/>
    <n v="8120"/>
    <n v="8120"/>
    <n v="0"/>
    <n v="0"/>
  </r>
  <r>
    <x v="15"/>
    <x v="5"/>
    <s v="9520"/>
    <s v="802"/>
    <s v="0000"/>
    <s v="000"/>
    <s v="00"/>
    <n v="95569.41"/>
    <n v="95569.41"/>
    <n v="0"/>
    <n v="0"/>
  </r>
  <r>
    <x v="2"/>
    <x v="0"/>
    <s v="9610"/>
    <s v="000"/>
    <s v="0000"/>
    <s v="000"/>
    <s v="00"/>
    <n v="425073"/>
    <n v="399717.32"/>
    <n v="43252.02"/>
    <n v="-17896.34"/>
  </r>
  <r>
    <x v="2"/>
    <x v="1"/>
    <s v="9610"/>
    <s v="000"/>
    <s v="0000"/>
    <s v="000"/>
    <s v="00"/>
    <n v="143248"/>
    <n v="143679.03"/>
    <n v="9322.76"/>
    <n v="-9753.7900000000009"/>
  </r>
  <r>
    <x v="2"/>
    <x v="2"/>
    <s v="9610"/>
    <s v="000"/>
    <s v="0000"/>
    <s v="000"/>
    <s v="00"/>
    <n v="7000"/>
    <n v="6025.74"/>
    <n v="0"/>
    <n v="974.26"/>
  </r>
  <r>
    <x v="2"/>
    <x v="2"/>
    <s v="9610"/>
    <s v="000"/>
    <s v="0000"/>
    <s v="000"/>
    <s v="00"/>
    <n v="67"/>
    <n v="0"/>
    <n v="0"/>
    <n v="67"/>
  </r>
  <r>
    <x v="2"/>
    <x v="2"/>
    <s v="9610"/>
    <s v="000"/>
    <s v="0000"/>
    <s v="000"/>
    <s v="00"/>
    <n v="32"/>
    <n v="0"/>
    <n v="0"/>
    <n v="32"/>
  </r>
  <r>
    <x v="2"/>
    <x v="2"/>
    <s v="9610"/>
    <s v="000"/>
    <s v="0000"/>
    <s v="000"/>
    <s v="00"/>
    <n v="36"/>
    <n v="0"/>
    <n v="0"/>
    <n v="36"/>
  </r>
  <r>
    <x v="2"/>
    <x v="2"/>
    <s v="9610"/>
    <s v="000"/>
    <s v="0000"/>
    <s v="000"/>
    <s v="00"/>
    <n v="545"/>
    <n v="97"/>
    <n v="431"/>
    <n v="17"/>
  </r>
  <r>
    <x v="2"/>
    <x v="3"/>
    <s v="9610"/>
    <s v="000"/>
    <s v="0000"/>
    <s v="000"/>
    <s v="00"/>
    <n v="4427"/>
    <n v="3330.65"/>
    <n v="366.1"/>
    <n v="730.25"/>
  </r>
  <r>
    <x v="2"/>
    <x v="3"/>
    <s v="9610"/>
    <s v="000"/>
    <s v="0000"/>
    <s v="000"/>
    <s v="00"/>
    <n v="7"/>
    <n v="0"/>
    <n v="0"/>
    <n v="7"/>
  </r>
  <r>
    <x v="2"/>
    <x v="4"/>
    <s v="9610"/>
    <s v="000"/>
    <s v="0000"/>
    <s v="000"/>
    <s v="00"/>
    <n v="102"/>
    <n v="0"/>
    <n v="0"/>
    <n v="102"/>
  </r>
  <r>
    <x v="2"/>
    <x v="4"/>
    <s v="9610"/>
    <s v="000"/>
    <s v="0000"/>
    <s v="000"/>
    <s v="00"/>
    <n v="9"/>
    <n v="0"/>
    <n v="0"/>
    <n v="9"/>
  </r>
  <r>
    <x v="2"/>
    <x v="4"/>
    <s v="9610"/>
    <s v="000"/>
    <s v="0000"/>
    <s v="000"/>
    <s v="00"/>
    <n v="250"/>
    <n v="0"/>
    <n v="0"/>
    <n v="250"/>
  </r>
  <r>
    <x v="2"/>
    <x v="5"/>
    <s v="9610"/>
    <s v="000"/>
    <s v="0000"/>
    <s v="000"/>
    <s v="00"/>
    <n v="81"/>
    <n v="0"/>
    <n v="0"/>
    <n v="81"/>
  </r>
  <r>
    <x v="9"/>
    <x v="2"/>
    <s v="9610"/>
    <s v="000"/>
    <s v="0000"/>
    <s v="000"/>
    <s v="00"/>
    <n v="0"/>
    <n v="900"/>
    <n v="0"/>
    <n v="-900"/>
  </r>
  <r>
    <x v="15"/>
    <x v="2"/>
    <s v="9610"/>
    <s v="000"/>
    <s v="9050"/>
    <s v="000"/>
    <s v="00"/>
    <n v="2028"/>
    <n v="849"/>
    <n v="0"/>
    <n v="1179"/>
  </r>
  <r>
    <x v="15"/>
    <x v="5"/>
    <s v="9610"/>
    <s v="000"/>
    <s v="9050"/>
    <s v="000"/>
    <s v="00"/>
    <n v="4964.6400000000003"/>
    <n v="0"/>
    <n v="0"/>
    <n v="4964.6400000000003"/>
  </r>
  <r>
    <x v="8"/>
    <x v="0"/>
    <s v="9610"/>
    <s v="000"/>
    <s v="9050"/>
    <s v="000"/>
    <s v="00"/>
    <n v="90560.92"/>
    <n v="38024.28"/>
    <n v="4004.16"/>
    <n v="48532.480000000003"/>
  </r>
  <r>
    <x v="8"/>
    <x v="1"/>
    <s v="9610"/>
    <s v="000"/>
    <s v="9050"/>
    <s v="000"/>
    <s v="00"/>
    <n v="14400.28"/>
    <n v="14731.97"/>
    <n v="832.08"/>
    <n v="-1163.77"/>
  </r>
  <r>
    <x v="8"/>
    <x v="2"/>
    <s v="9610"/>
    <s v="000"/>
    <s v="9050"/>
    <s v="000"/>
    <s v="00"/>
    <n v="555.94000000000005"/>
    <n v="0"/>
    <n v="0"/>
    <n v="555.94000000000005"/>
  </r>
  <r>
    <x v="8"/>
    <x v="2"/>
    <s v="9610"/>
    <s v="000"/>
    <s v="9050"/>
    <s v="000"/>
    <s v="00"/>
    <n v="6000"/>
    <n v="3280"/>
    <n v="0"/>
    <n v="2720"/>
  </r>
  <r>
    <x v="8"/>
    <x v="3"/>
    <s v="9610"/>
    <s v="000"/>
    <s v="9050"/>
    <s v="000"/>
    <s v="00"/>
    <n v="4930.04"/>
    <n v="2354.96"/>
    <n v="0"/>
    <n v="2575.08"/>
  </r>
  <r>
    <x v="8"/>
    <x v="4"/>
    <s v="9610"/>
    <s v="000"/>
    <s v="9050"/>
    <s v="000"/>
    <s v="00"/>
    <n v="581.89"/>
    <n v="0"/>
    <n v="0"/>
    <n v="581.89"/>
  </r>
  <r>
    <x v="8"/>
    <x v="4"/>
    <s v="9610"/>
    <s v="000"/>
    <s v="9050"/>
    <s v="000"/>
    <s v="00"/>
    <n v="2445"/>
    <n v="0"/>
    <n v="0"/>
    <n v="2445"/>
  </r>
  <r>
    <x v="8"/>
    <x v="2"/>
    <s v="9610"/>
    <s v="116"/>
    <s v="0000"/>
    <s v="000"/>
    <s v="00"/>
    <n v="1000"/>
    <n v="0"/>
    <n v="0"/>
    <n v="1000"/>
  </r>
  <r>
    <x v="8"/>
    <x v="2"/>
    <s v="9610"/>
    <s v="116"/>
    <s v="0000"/>
    <s v="000"/>
    <s v="00"/>
    <n v="37200"/>
    <n v="0"/>
    <n v="0"/>
    <n v="37200"/>
  </r>
  <r>
    <x v="8"/>
    <x v="3"/>
    <s v="9610"/>
    <s v="116"/>
    <s v="0000"/>
    <s v="000"/>
    <s v="00"/>
    <n v="1000"/>
    <n v="0"/>
    <n v="0"/>
    <n v="1000"/>
  </r>
  <r>
    <x v="0"/>
    <x v="0"/>
    <s v="9610"/>
    <s v="501"/>
    <s v="0000"/>
    <s v="000"/>
    <s v="00"/>
    <n v="79.98"/>
    <n v="79.98"/>
    <n v="0"/>
    <n v="0"/>
  </r>
  <r>
    <x v="0"/>
    <x v="1"/>
    <s v="9610"/>
    <s v="501"/>
    <s v="0000"/>
    <s v="000"/>
    <s v="00"/>
    <n v="18.600000000000001"/>
    <n v="18.43"/>
    <n v="0"/>
    <n v="0.17"/>
  </r>
  <r>
    <x v="1"/>
    <x v="0"/>
    <s v="9610"/>
    <s v="501"/>
    <s v="0000"/>
    <s v="000"/>
    <s v="00"/>
    <n v="0"/>
    <n v="5115"/>
    <n v="0"/>
    <n v="-5115"/>
  </r>
  <r>
    <x v="1"/>
    <x v="1"/>
    <s v="9610"/>
    <s v="501"/>
    <s v="0000"/>
    <s v="000"/>
    <s v="00"/>
    <n v="0"/>
    <n v="1347.09"/>
    <n v="0"/>
    <n v="-1347.09"/>
  </r>
  <r>
    <x v="2"/>
    <x v="0"/>
    <s v="9615"/>
    <s v="000"/>
    <s v="0000"/>
    <s v="000"/>
    <s v="00"/>
    <n v="323544.46999999997"/>
    <n v="294099.84000000003"/>
    <n v="29444.720000000001"/>
    <n v="-0.09"/>
  </r>
  <r>
    <x v="2"/>
    <x v="1"/>
    <s v="9615"/>
    <s v="000"/>
    <s v="0000"/>
    <s v="000"/>
    <s v="00"/>
    <n v="144400"/>
    <n v="139693.59"/>
    <n v="6501.35"/>
    <n v="-1794.94"/>
  </r>
  <r>
    <x v="2"/>
    <x v="2"/>
    <s v="9615"/>
    <s v="000"/>
    <s v="0000"/>
    <s v="000"/>
    <s v="00"/>
    <n v="0"/>
    <n v="665.25"/>
    <n v="0"/>
    <n v="-665.25"/>
  </r>
  <r>
    <x v="2"/>
    <x v="2"/>
    <s v="9615"/>
    <s v="000"/>
    <s v="0000"/>
    <s v="000"/>
    <s v="00"/>
    <n v="340"/>
    <n v="0"/>
    <n v="0"/>
    <n v="340"/>
  </r>
  <r>
    <x v="2"/>
    <x v="2"/>
    <s v="9615"/>
    <s v="000"/>
    <s v="0000"/>
    <s v="000"/>
    <s v="00"/>
    <n v="265"/>
    <n v="0"/>
    <n v="0"/>
    <n v="265"/>
  </r>
  <r>
    <x v="2"/>
    <x v="2"/>
    <s v="9615"/>
    <s v="000"/>
    <s v="0000"/>
    <s v="000"/>
    <s v="00"/>
    <n v="995"/>
    <n v="969.91"/>
    <n v="0"/>
    <n v="25.09"/>
  </r>
  <r>
    <x v="2"/>
    <x v="2"/>
    <s v="9615"/>
    <s v="000"/>
    <s v="0000"/>
    <s v="000"/>
    <s v="00"/>
    <n v="15.6"/>
    <n v="15.6"/>
    <n v="0"/>
    <n v="0"/>
  </r>
  <r>
    <x v="2"/>
    <x v="2"/>
    <s v="9615"/>
    <s v="000"/>
    <s v="0000"/>
    <s v="000"/>
    <s v="00"/>
    <n v="27549"/>
    <n v="12529.72"/>
    <n v="11288.24"/>
    <n v="3731.04"/>
  </r>
  <r>
    <x v="2"/>
    <x v="2"/>
    <s v="9615"/>
    <s v="000"/>
    <s v="0000"/>
    <s v="000"/>
    <s v="00"/>
    <n v="100"/>
    <n v="100"/>
    <n v="0"/>
    <n v="0"/>
  </r>
  <r>
    <x v="2"/>
    <x v="3"/>
    <s v="9615"/>
    <s v="000"/>
    <s v="0000"/>
    <s v="000"/>
    <s v="00"/>
    <n v="4803"/>
    <n v="4497"/>
    <n v="64.41"/>
    <n v="241.59"/>
  </r>
  <r>
    <x v="2"/>
    <x v="3"/>
    <s v="9615"/>
    <s v="000"/>
    <s v="0000"/>
    <s v="000"/>
    <s v="00"/>
    <n v="188.4"/>
    <n v="169.3"/>
    <n v="0"/>
    <n v="19.100000000000001"/>
  </r>
  <r>
    <x v="2"/>
    <x v="4"/>
    <s v="9615"/>
    <s v="000"/>
    <s v="0000"/>
    <s v="000"/>
    <s v="00"/>
    <n v="8548"/>
    <n v="8438"/>
    <n v="0"/>
    <n v="110"/>
  </r>
  <r>
    <x v="2"/>
    <x v="4"/>
    <s v="9615"/>
    <s v="000"/>
    <s v="0000"/>
    <s v="000"/>
    <s v="00"/>
    <n v="560"/>
    <n v="267.33999999999997"/>
    <n v="0"/>
    <n v="292.66000000000003"/>
  </r>
  <r>
    <x v="2"/>
    <x v="4"/>
    <s v="9615"/>
    <s v="000"/>
    <s v="0000"/>
    <s v="000"/>
    <s v="00"/>
    <n v="474"/>
    <n v="0"/>
    <n v="0"/>
    <n v="474"/>
  </r>
  <r>
    <x v="2"/>
    <x v="4"/>
    <s v="9615"/>
    <s v="000"/>
    <s v="0000"/>
    <s v="000"/>
    <s v="00"/>
    <n v="219"/>
    <n v="0"/>
    <n v="0"/>
    <n v="219"/>
  </r>
  <r>
    <x v="2"/>
    <x v="4"/>
    <s v="9615"/>
    <s v="000"/>
    <s v="0000"/>
    <s v="000"/>
    <s v="00"/>
    <n v="30"/>
    <n v="0"/>
    <n v="0"/>
    <n v="30"/>
  </r>
  <r>
    <x v="2"/>
    <x v="5"/>
    <s v="9615"/>
    <s v="000"/>
    <s v="0000"/>
    <s v="000"/>
    <s v="00"/>
    <n v="132"/>
    <n v="50"/>
    <n v="0"/>
    <n v="82"/>
  </r>
  <r>
    <x v="13"/>
    <x v="0"/>
    <s v="9615"/>
    <s v="000"/>
    <s v="0000"/>
    <s v="000"/>
    <s v="00"/>
    <n v="240649.56"/>
    <n v="227538.13"/>
    <n v="15751.26"/>
    <n v="-2639.83"/>
  </r>
  <r>
    <x v="13"/>
    <x v="1"/>
    <s v="9615"/>
    <s v="000"/>
    <s v="0000"/>
    <s v="000"/>
    <s v="00"/>
    <n v="101284"/>
    <n v="96615.21"/>
    <n v="5370.98"/>
    <n v="-702.19"/>
  </r>
  <r>
    <x v="14"/>
    <x v="0"/>
    <s v="9615"/>
    <s v="000"/>
    <s v="0000"/>
    <s v="000"/>
    <s v="00"/>
    <n v="146873.59"/>
    <n v="134290.01"/>
    <n v="12583.58"/>
    <n v="0"/>
  </r>
  <r>
    <x v="14"/>
    <x v="1"/>
    <s v="9615"/>
    <s v="000"/>
    <s v="0000"/>
    <s v="000"/>
    <s v="00"/>
    <n v="65535"/>
    <n v="61468.35"/>
    <n v="5021.6000000000004"/>
    <n v="-954.95"/>
  </r>
  <r>
    <x v="14"/>
    <x v="2"/>
    <s v="9615"/>
    <s v="000"/>
    <s v="0000"/>
    <s v="000"/>
    <s v="00"/>
    <n v="5700"/>
    <n v="8547.98"/>
    <n v="622"/>
    <n v="-3469.98"/>
  </r>
  <r>
    <x v="14"/>
    <x v="2"/>
    <s v="9615"/>
    <s v="000"/>
    <s v="0000"/>
    <s v="000"/>
    <s v="00"/>
    <n v="8000"/>
    <n v="8000"/>
    <n v="0"/>
    <n v="0"/>
  </r>
  <r>
    <x v="14"/>
    <x v="2"/>
    <s v="9615"/>
    <s v="000"/>
    <s v="0000"/>
    <s v="000"/>
    <s v="00"/>
    <n v="97500"/>
    <n v="60000"/>
    <n v="37500"/>
    <n v="0"/>
  </r>
  <r>
    <x v="14"/>
    <x v="3"/>
    <s v="9615"/>
    <s v="000"/>
    <s v="0000"/>
    <s v="000"/>
    <s v="00"/>
    <n v="143"/>
    <n v="0"/>
    <n v="0"/>
    <n v="143"/>
  </r>
  <r>
    <x v="14"/>
    <x v="5"/>
    <s v="9615"/>
    <s v="000"/>
    <s v="0000"/>
    <s v="000"/>
    <s v="00"/>
    <n v="131"/>
    <n v="150"/>
    <n v="0"/>
    <n v="-19"/>
  </r>
  <r>
    <x v="3"/>
    <x v="0"/>
    <s v="9620"/>
    <s v="000"/>
    <s v="0000"/>
    <s v="000"/>
    <s v="00"/>
    <n v="403419.06"/>
    <n v="369279.58"/>
    <n v="33581.440000000002"/>
    <n v="558.04"/>
  </r>
  <r>
    <x v="3"/>
    <x v="0"/>
    <s v="9620"/>
    <s v="000"/>
    <s v="0000"/>
    <s v="000"/>
    <s v="00"/>
    <n v="472.14"/>
    <n v="472.14"/>
    <n v="0"/>
    <n v="0"/>
  </r>
  <r>
    <x v="3"/>
    <x v="1"/>
    <s v="9620"/>
    <s v="000"/>
    <s v="0000"/>
    <s v="000"/>
    <s v="00"/>
    <n v="141704"/>
    <n v="138933.64000000001"/>
    <n v="6969.04"/>
    <n v="-4198.68"/>
  </r>
  <r>
    <x v="3"/>
    <x v="2"/>
    <s v="9620"/>
    <s v="000"/>
    <s v="0000"/>
    <s v="000"/>
    <s v="00"/>
    <n v="4917.51"/>
    <n v="5256.93"/>
    <n v="0"/>
    <n v="-339.42"/>
  </r>
  <r>
    <x v="3"/>
    <x v="2"/>
    <s v="9620"/>
    <s v="000"/>
    <s v="0000"/>
    <s v="000"/>
    <s v="00"/>
    <n v="1053.77"/>
    <n v="90.23"/>
    <n v="713.54"/>
    <n v="250"/>
  </r>
  <r>
    <x v="3"/>
    <x v="2"/>
    <s v="9620"/>
    <s v="000"/>
    <s v="0000"/>
    <s v="000"/>
    <s v="00"/>
    <n v="7059.2"/>
    <n v="0"/>
    <n v="0"/>
    <n v="7059.2"/>
  </r>
  <r>
    <x v="3"/>
    <x v="2"/>
    <s v="9620"/>
    <s v="000"/>
    <s v="0000"/>
    <s v="000"/>
    <s v="00"/>
    <n v="17990.64"/>
    <n v="16919.46"/>
    <n v="1071.18"/>
    <n v="0"/>
  </r>
  <r>
    <x v="3"/>
    <x v="2"/>
    <s v="9620"/>
    <s v="000"/>
    <s v="0000"/>
    <s v="000"/>
    <s v="00"/>
    <n v="7.67"/>
    <n v="7.67"/>
    <n v="0"/>
    <n v="0"/>
  </r>
  <r>
    <x v="3"/>
    <x v="2"/>
    <s v="9620"/>
    <s v="000"/>
    <s v="0000"/>
    <s v="000"/>
    <s v="00"/>
    <n v="851.15"/>
    <n v="1588.56"/>
    <n v="0"/>
    <n v="-737.41"/>
  </r>
  <r>
    <x v="3"/>
    <x v="6"/>
    <s v="9620"/>
    <s v="000"/>
    <s v="0000"/>
    <s v="000"/>
    <s v="00"/>
    <n v="1694.44"/>
    <n v="1585.21"/>
    <n v="0"/>
    <n v="109.23"/>
  </r>
  <r>
    <x v="3"/>
    <x v="6"/>
    <s v="9620"/>
    <s v="000"/>
    <s v="0000"/>
    <s v="000"/>
    <s v="00"/>
    <n v="364"/>
    <n v="0"/>
    <n v="0"/>
    <n v="364"/>
  </r>
  <r>
    <x v="3"/>
    <x v="3"/>
    <s v="9620"/>
    <s v="000"/>
    <s v="0000"/>
    <s v="000"/>
    <s v="00"/>
    <n v="5718.11"/>
    <n v="6473.43"/>
    <n v="153.51"/>
    <n v="-908.83"/>
  </r>
  <r>
    <x v="3"/>
    <x v="3"/>
    <s v="9620"/>
    <s v="000"/>
    <s v="0000"/>
    <s v="000"/>
    <s v="00"/>
    <n v="223.35"/>
    <n v="223.35"/>
    <n v="0"/>
    <n v="0"/>
  </r>
  <r>
    <x v="3"/>
    <x v="4"/>
    <s v="9620"/>
    <s v="000"/>
    <s v="0000"/>
    <s v="000"/>
    <s v="00"/>
    <n v="598.92999999999995"/>
    <n v="530.58000000000004"/>
    <n v="68.349999999999994"/>
    <n v="0"/>
  </r>
  <r>
    <x v="3"/>
    <x v="4"/>
    <s v="9620"/>
    <s v="000"/>
    <s v="0000"/>
    <s v="000"/>
    <s v="00"/>
    <n v="2316.79"/>
    <n v="2201.67"/>
    <n v="0"/>
    <n v="115.12"/>
  </r>
  <r>
    <x v="3"/>
    <x v="5"/>
    <s v="9620"/>
    <s v="000"/>
    <s v="0000"/>
    <s v="000"/>
    <s v="00"/>
    <n v="529"/>
    <n v="529"/>
    <n v="0"/>
    <n v="0"/>
  </r>
  <r>
    <x v="9"/>
    <x v="0"/>
    <s v="9620"/>
    <s v="000"/>
    <s v="0000"/>
    <s v="000"/>
    <s v="00"/>
    <n v="182365.98"/>
    <n v="166568.45000000001"/>
    <n v="14380.68"/>
    <n v="1416.85"/>
  </r>
  <r>
    <x v="9"/>
    <x v="1"/>
    <s v="9620"/>
    <s v="000"/>
    <s v="0000"/>
    <s v="000"/>
    <s v="00"/>
    <n v="60739"/>
    <n v="57647.25"/>
    <n v="2986.76"/>
    <n v="104.99"/>
  </r>
  <r>
    <x v="14"/>
    <x v="2"/>
    <s v="9620"/>
    <s v="000"/>
    <s v="0000"/>
    <s v="000"/>
    <s v="00"/>
    <n v="6057"/>
    <n v="2029.35"/>
    <n v="417.42"/>
    <n v="3610.23"/>
  </r>
  <r>
    <x v="5"/>
    <x v="3"/>
    <s v="9620"/>
    <s v="000"/>
    <s v="0000"/>
    <s v="000"/>
    <s v="00"/>
    <n v="626.52"/>
    <n v="641.67999999999995"/>
    <n v="0"/>
    <n v="-15.16"/>
  </r>
  <r>
    <x v="5"/>
    <x v="4"/>
    <s v="9620"/>
    <s v="000"/>
    <s v="0000"/>
    <s v="000"/>
    <s v="00"/>
    <n v="223.48"/>
    <n v="223.48"/>
    <n v="0"/>
    <n v="0"/>
  </r>
  <r>
    <x v="3"/>
    <x v="3"/>
    <s v="9620"/>
    <s v="199"/>
    <s v="0000"/>
    <s v="000"/>
    <s v="00"/>
    <n v="665.73"/>
    <n v="299.18"/>
    <n v="0"/>
    <n v="366.55"/>
  </r>
  <r>
    <x v="3"/>
    <x v="4"/>
    <s v="9630"/>
    <s v="000"/>
    <s v="0000"/>
    <s v="000"/>
    <s v="00"/>
    <n v="26"/>
    <n v="0"/>
    <n v="0"/>
    <n v="26"/>
  </r>
  <r>
    <x v="12"/>
    <x v="0"/>
    <s v="9630"/>
    <s v="000"/>
    <s v="0000"/>
    <s v="000"/>
    <s v="00"/>
    <n v="206013.94"/>
    <n v="188836.26"/>
    <n v="17177.68"/>
    <n v="0"/>
  </r>
  <r>
    <x v="12"/>
    <x v="1"/>
    <s v="9630"/>
    <s v="000"/>
    <s v="0000"/>
    <s v="000"/>
    <s v="00"/>
    <n v="78490.05"/>
    <n v="75072.649999999994"/>
    <n v="4565.3999999999996"/>
    <n v="-1148"/>
  </r>
  <r>
    <x v="12"/>
    <x v="2"/>
    <s v="9630"/>
    <s v="000"/>
    <s v="0000"/>
    <s v="000"/>
    <s v="00"/>
    <n v="279.18"/>
    <n v="251.93"/>
    <n v="0"/>
    <n v="27.25"/>
  </r>
  <r>
    <x v="12"/>
    <x v="2"/>
    <s v="9630"/>
    <s v="000"/>
    <s v="0000"/>
    <s v="000"/>
    <s v="00"/>
    <n v="16"/>
    <n v="0"/>
    <n v="0"/>
    <n v="16"/>
  </r>
  <r>
    <x v="12"/>
    <x v="3"/>
    <s v="9630"/>
    <s v="000"/>
    <s v="0000"/>
    <s v="000"/>
    <s v="00"/>
    <n v="1034"/>
    <n v="933.92"/>
    <n v="0"/>
    <n v="100.08"/>
  </r>
  <r>
    <x v="12"/>
    <x v="3"/>
    <s v="9630"/>
    <s v="000"/>
    <s v="0000"/>
    <s v="000"/>
    <s v="00"/>
    <n v="50"/>
    <n v="0"/>
    <n v="0"/>
    <n v="50"/>
  </r>
  <r>
    <x v="12"/>
    <x v="4"/>
    <s v="9630"/>
    <s v="000"/>
    <s v="0000"/>
    <s v="000"/>
    <s v="00"/>
    <n v="48"/>
    <n v="0"/>
    <n v="0"/>
    <n v="48"/>
  </r>
  <r>
    <x v="12"/>
    <x v="4"/>
    <s v="9630"/>
    <s v="000"/>
    <s v="0000"/>
    <s v="000"/>
    <s v="00"/>
    <n v="135"/>
    <n v="0"/>
    <n v="0"/>
    <n v="135"/>
  </r>
  <r>
    <x v="12"/>
    <x v="4"/>
    <s v="9630"/>
    <s v="000"/>
    <s v="0000"/>
    <s v="000"/>
    <s v="00"/>
    <n v="116"/>
    <n v="0"/>
    <n v="0"/>
    <n v="116"/>
  </r>
  <r>
    <x v="12"/>
    <x v="5"/>
    <s v="9630"/>
    <s v="000"/>
    <s v="0000"/>
    <s v="000"/>
    <s v="00"/>
    <n v="263"/>
    <n v="0"/>
    <n v="0"/>
    <n v="263"/>
  </r>
  <r>
    <x v="9"/>
    <x v="2"/>
    <s v="9630"/>
    <s v="000"/>
    <s v="0000"/>
    <s v="000"/>
    <s v="00"/>
    <n v="0"/>
    <n v="43.75"/>
    <n v="0"/>
    <n v="-43.75"/>
  </r>
  <r>
    <x v="0"/>
    <x v="2"/>
    <s v="9632"/>
    <s v="000"/>
    <s v="0000"/>
    <s v="000"/>
    <s v="00"/>
    <n v="62.4"/>
    <n v="62.4"/>
    <n v="0"/>
    <n v="0"/>
  </r>
  <r>
    <x v="0"/>
    <x v="3"/>
    <s v="9632"/>
    <s v="000"/>
    <s v="0000"/>
    <s v="000"/>
    <s v="00"/>
    <n v="84.14"/>
    <n v="84.14"/>
    <n v="0"/>
    <n v="0"/>
  </r>
  <r>
    <x v="12"/>
    <x v="0"/>
    <s v="9632"/>
    <s v="000"/>
    <s v="0000"/>
    <s v="000"/>
    <s v="00"/>
    <n v="896461.47"/>
    <n v="821691.55"/>
    <n v="74769.919999999998"/>
    <n v="0"/>
  </r>
  <r>
    <x v="12"/>
    <x v="1"/>
    <s v="9632"/>
    <s v="000"/>
    <s v="0000"/>
    <s v="000"/>
    <s v="00"/>
    <n v="318924.17"/>
    <n v="305917.82"/>
    <n v="16815.080000000002"/>
    <n v="-3808.73"/>
  </r>
  <r>
    <x v="12"/>
    <x v="2"/>
    <s v="9632"/>
    <s v="000"/>
    <s v="0000"/>
    <s v="000"/>
    <s v="00"/>
    <n v="18322.02"/>
    <n v="20014.13"/>
    <n v="216"/>
    <n v="-1908.11"/>
  </r>
  <r>
    <x v="12"/>
    <x v="2"/>
    <s v="9632"/>
    <s v="000"/>
    <s v="0000"/>
    <s v="000"/>
    <s v="00"/>
    <n v="395"/>
    <n v="395"/>
    <n v="0"/>
    <n v="0"/>
  </r>
  <r>
    <x v="12"/>
    <x v="2"/>
    <s v="9632"/>
    <s v="000"/>
    <s v="0000"/>
    <s v="000"/>
    <s v="00"/>
    <n v="12"/>
    <n v="12"/>
    <n v="0"/>
    <n v="0"/>
  </r>
  <r>
    <x v="12"/>
    <x v="3"/>
    <s v="9632"/>
    <s v="000"/>
    <s v="0000"/>
    <s v="000"/>
    <s v="00"/>
    <n v="1183.43"/>
    <n v="579.35"/>
    <n v="0"/>
    <n v="604.08000000000004"/>
  </r>
  <r>
    <x v="12"/>
    <x v="3"/>
    <s v="9632"/>
    <s v="000"/>
    <s v="0000"/>
    <s v="000"/>
    <s v="00"/>
    <n v="19.989999999999998"/>
    <n v="19.989999999999998"/>
    <n v="0"/>
    <n v="0"/>
  </r>
  <r>
    <x v="12"/>
    <x v="4"/>
    <s v="9632"/>
    <s v="000"/>
    <s v="0000"/>
    <s v="000"/>
    <s v="00"/>
    <n v="33.99"/>
    <n v="33.99"/>
    <n v="0"/>
    <n v="0"/>
  </r>
  <r>
    <x v="12"/>
    <x v="5"/>
    <s v="9632"/>
    <s v="000"/>
    <s v="0000"/>
    <s v="000"/>
    <s v="00"/>
    <n v="1380.86"/>
    <n v="1220"/>
    <n v="0"/>
    <n v="160.86000000000001"/>
  </r>
  <r>
    <x v="0"/>
    <x v="2"/>
    <s v="9632"/>
    <s v="199"/>
    <s v="0000"/>
    <s v="000"/>
    <s v="00"/>
    <n v="456.3"/>
    <n v="0"/>
    <n v="0"/>
    <n v="456.3"/>
  </r>
  <r>
    <x v="0"/>
    <x v="3"/>
    <s v="9632"/>
    <s v="199"/>
    <s v="0000"/>
    <s v="000"/>
    <s v="00"/>
    <n v="2545.79"/>
    <n v="0"/>
    <n v="0"/>
    <n v="2545.79"/>
  </r>
  <r>
    <x v="0"/>
    <x v="5"/>
    <s v="9632"/>
    <s v="199"/>
    <s v="0000"/>
    <s v="000"/>
    <s v="00"/>
    <n v="756.83"/>
    <n v="142.84"/>
    <n v="0"/>
    <n v="613.99"/>
  </r>
  <r>
    <x v="0"/>
    <x v="0"/>
    <s v="9634"/>
    <s v="000"/>
    <s v="0000"/>
    <s v="000"/>
    <s v="00"/>
    <n v="1060.98"/>
    <n v="1060.98"/>
    <n v="0"/>
    <n v="0"/>
  </r>
  <r>
    <x v="0"/>
    <x v="1"/>
    <s v="9634"/>
    <s v="000"/>
    <s v="0000"/>
    <s v="000"/>
    <s v="00"/>
    <n v="378.15"/>
    <n v="275.85000000000002"/>
    <n v="0"/>
    <n v="102.3"/>
  </r>
  <r>
    <x v="2"/>
    <x v="1"/>
    <s v="9634"/>
    <s v="000"/>
    <s v="0000"/>
    <s v="000"/>
    <s v="00"/>
    <n v="100"/>
    <n v="0"/>
    <n v="0"/>
    <n v="100"/>
  </r>
  <r>
    <x v="12"/>
    <x v="1"/>
    <s v="9634"/>
    <s v="000"/>
    <s v="0000"/>
    <s v="000"/>
    <s v="00"/>
    <n v="865"/>
    <n v="64.62"/>
    <n v="0"/>
    <n v="800.38"/>
  </r>
  <r>
    <x v="12"/>
    <x v="2"/>
    <s v="9634"/>
    <s v="000"/>
    <s v="0000"/>
    <s v="000"/>
    <s v="00"/>
    <n v="14.4"/>
    <n v="0"/>
    <n v="0"/>
    <n v="14.4"/>
  </r>
  <r>
    <x v="14"/>
    <x v="1"/>
    <s v="9634"/>
    <s v="000"/>
    <s v="0000"/>
    <s v="000"/>
    <s v="00"/>
    <n v="115.03"/>
    <n v="15.03"/>
    <n v="0"/>
    <n v="100"/>
  </r>
  <r>
    <x v="0"/>
    <x v="0"/>
    <s v="9640"/>
    <s v="000"/>
    <s v="0000"/>
    <s v="000"/>
    <s v="00"/>
    <n v="75"/>
    <n v="0"/>
    <n v="0"/>
    <n v="75"/>
  </r>
  <r>
    <x v="9"/>
    <x v="0"/>
    <s v="9640"/>
    <s v="000"/>
    <s v="0000"/>
    <s v="000"/>
    <s v="00"/>
    <n v="70721.66"/>
    <n v="66428.320000000007"/>
    <n v="4293.34"/>
    <n v="0"/>
  </r>
  <r>
    <x v="9"/>
    <x v="1"/>
    <s v="9640"/>
    <s v="000"/>
    <s v="0000"/>
    <s v="000"/>
    <s v="00"/>
    <n v="21928.03"/>
    <n v="21212.880000000001"/>
    <n v="892.1"/>
    <n v="-176.95"/>
  </r>
  <r>
    <x v="9"/>
    <x v="2"/>
    <s v="9640"/>
    <s v="000"/>
    <s v="0000"/>
    <s v="000"/>
    <s v="00"/>
    <n v="265"/>
    <n v="158"/>
    <n v="0"/>
    <n v="107"/>
  </r>
  <r>
    <x v="9"/>
    <x v="2"/>
    <s v="9640"/>
    <s v="000"/>
    <s v="0000"/>
    <s v="000"/>
    <s v="00"/>
    <n v="50"/>
    <n v="0"/>
    <n v="0"/>
    <n v="50"/>
  </r>
  <r>
    <x v="9"/>
    <x v="3"/>
    <s v="9640"/>
    <s v="000"/>
    <s v="0000"/>
    <s v="000"/>
    <s v="00"/>
    <n v="147"/>
    <n v="129.16999999999999"/>
    <n v="0"/>
    <n v="17.829999999999998"/>
  </r>
  <r>
    <x v="9"/>
    <x v="5"/>
    <s v="9640"/>
    <s v="000"/>
    <s v="0000"/>
    <s v="000"/>
    <s v="00"/>
    <n v="16115"/>
    <n v="15400"/>
    <n v="0"/>
    <n v="715"/>
  </r>
  <r>
    <x v="0"/>
    <x v="0"/>
    <s v="9640"/>
    <s v="199"/>
    <s v="0000"/>
    <s v="000"/>
    <s v="00"/>
    <n v="2100"/>
    <n v="0"/>
    <n v="0"/>
    <n v="2100"/>
  </r>
  <r>
    <x v="0"/>
    <x v="1"/>
    <s v="9640"/>
    <s v="199"/>
    <s v="0000"/>
    <s v="000"/>
    <s v="00"/>
    <n v="56.34"/>
    <n v="0"/>
    <n v="0"/>
    <n v="56.34"/>
  </r>
  <r>
    <x v="0"/>
    <x v="3"/>
    <s v="9640"/>
    <s v="199"/>
    <s v="0000"/>
    <s v="000"/>
    <s v="00"/>
    <n v="75"/>
    <n v="0"/>
    <n v="0"/>
    <n v="75"/>
  </r>
  <r>
    <x v="9"/>
    <x v="0"/>
    <s v="9640"/>
    <s v="199"/>
    <s v="0000"/>
    <s v="000"/>
    <s v="00"/>
    <n v="2250"/>
    <n v="0"/>
    <n v="0"/>
    <n v="2250"/>
  </r>
  <r>
    <x v="9"/>
    <x v="1"/>
    <s v="9640"/>
    <s v="199"/>
    <s v="0000"/>
    <s v="000"/>
    <s v="00"/>
    <n v="8.32"/>
    <n v="0"/>
    <n v="0"/>
    <n v="8.32"/>
  </r>
  <r>
    <x v="10"/>
    <x v="0"/>
    <s v="9701"/>
    <s v="199"/>
    <s v="0000"/>
    <s v="000"/>
    <s v="00"/>
    <n v="500"/>
    <n v="0"/>
    <n v="0"/>
    <n v="500"/>
  </r>
  <r>
    <x v="10"/>
    <x v="3"/>
    <s v="9701"/>
    <s v="199"/>
    <s v="0000"/>
    <s v="000"/>
    <s v="00"/>
    <n v="1522.57"/>
    <n v="0"/>
    <n v="0"/>
    <n v="1522.57"/>
  </r>
  <r>
    <x v="10"/>
    <x v="5"/>
    <s v="9701"/>
    <s v="199"/>
    <s v="0000"/>
    <s v="000"/>
    <s v="00"/>
    <n v="683.59"/>
    <n v="0"/>
    <n v="0"/>
    <n v="683.59"/>
  </r>
  <r>
    <x v="2"/>
    <x v="3"/>
    <s v="9701"/>
    <s v="199"/>
    <s v="0000"/>
    <s v="000"/>
    <s v="00"/>
    <n v="404.12"/>
    <n v="0"/>
    <n v="0"/>
    <n v="404.12"/>
  </r>
  <r>
    <x v="2"/>
    <x v="3"/>
    <s v="9701"/>
    <s v="199"/>
    <s v="0000"/>
    <s v="000"/>
    <s v="00"/>
    <n v="110.33"/>
    <n v="0"/>
    <n v="0"/>
    <n v="110.33"/>
  </r>
  <r>
    <x v="1"/>
    <x v="5"/>
    <s v="9701"/>
    <s v="806"/>
    <s v="0000"/>
    <s v="000"/>
    <s v="00"/>
    <n v="285.68"/>
    <n v="285.68"/>
    <n v="0"/>
    <n v="0"/>
  </r>
  <r>
    <x v="11"/>
    <x v="5"/>
    <s v="9701"/>
    <s v="806"/>
    <s v="0000"/>
    <s v="000"/>
    <s v="00"/>
    <n v="157"/>
    <n v="157"/>
    <n v="0"/>
    <n v="0"/>
  </r>
  <r>
    <x v="10"/>
    <x v="0"/>
    <s v="9701"/>
    <s v="806"/>
    <s v="0000"/>
    <s v="000"/>
    <s v="00"/>
    <n v="41466.379999999997"/>
    <n v="36863.440000000002"/>
    <n v="2503"/>
    <n v="2099.94"/>
  </r>
  <r>
    <x v="10"/>
    <x v="0"/>
    <s v="9701"/>
    <s v="806"/>
    <s v="0000"/>
    <s v="000"/>
    <s v="00"/>
    <n v="26974.35"/>
    <n v="22910.15"/>
    <n v="562.74"/>
    <n v="3501.46"/>
  </r>
  <r>
    <x v="10"/>
    <x v="1"/>
    <s v="9701"/>
    <s v="806"/>
    <s v="0000"/>
    <s v="000"/>
    <s v="00"/>
    <n v="73434.899999999994"/>
    <n v="26932.27"/>
    <n v="636.70000000000005"/>
    <n v="45865.93"/>
  </r>
  <r>
    <x v="10"/>
    <x v="2"/>
    <s v="9701"/>
    <s v="806"/>
    <s v="0000"/>
    <s v="000"/>
    <s v="00"/>
    <n v="49000"/>
    <n v="37.729999999999997"/>
    <n v="0"/>
    <n v="48962.27"/>
  </r>
  <r>
    <x v="10"/>
    <x v="3"/>
    <s v="9701"/>
    <s v="806"/>
    <s v="0000"/>
    <s v="000"/>
    <s v="00"/>
    <n v="173750.76"/>
    <n v="9220.27"/>
    <n v="0"/>
    <n v="164530.49"/>
  </r>
  <r>
    <x v="10"/>
    <x v="4"/>
    <s v="9701"/>
    <s v="806"/>
    <s v="0000"/>
    <s v="000"/>
    <s v="00"/>
    <n v="18892.04"/>
    <n v="18892.04"/>
    <n v="0"/>
    <n v="0"/>
  </r>
  <r>
    <x v="10"/>
    <x v="5"/>
    <s v="9701"/>
    <s v="806"/>
    <s v="0000"/>
    <s v="000"/>
    <s v="00"/>
    <n v="2000"/>
    <n v="178.72"/>
    <n v="0"/>
    <n v="1821.28"/>
  </r>
  <r>
    <x v="10"/>
    <x v="5"/>
    <s v="9701"/>
    <s v="806"/>
    <s v="0000"/>
    <s v="000"/>
    <s v="00"/>
    <n v="45829.120000000003"/>
    <n v="23379.29"/>
    <n v="0"/>
    <n v="22449.83"/>
  </r>
  <r>
    <x v="2"/>
    <x v="0"/>
    <s v="9701"/>
    <s v="806"/>
    <s v="0000"/>
    <s v="000"/>
    <s v="00"/>
    <n v="39007.15"/>
    <n v="35077.449999999997"/>
    <n v="3188.86"/>
    <n v="740.84"/>
  </r>
  <r>
    <x v="2"/>
    <x v="1"/>
    <s v="9701"/>
    <s v="806"/>
    <s v="0000"/>
    <s v="000"/>
    <s v="00"/>
    <n v="16681.36"/>
    <n v="15279.61"/>
    <n v="828.46"/>
    <n v="573.29"/>
  </r>
  <r>
    <x v="12"/>
    <x v="0"/>
    <s v="9701"/>
    <s v="806"/>
    <s v="0000"/>
    <s v="000"/>
    <s v="00"/>
    <n v="87837.03"/>
    <n v="77926.52"/>
    <n v="7084.24"/>
    <n v="2826.27"/>
  </r>
  <r>
    <x v="12"/>
    <x v="1"/>
    <s v="9701"/>
    <s v="806"/>
    <s v="0000"/>
    <s v="000"/>
    <s v="00"/>
    <n v="33917.5"/>
    <n v="28315.29"/>
    <n v="1471.32"/>
    <n v="4130.8900000000003"/>
  </r>
  <r>
    <x v="12"/>
    <x v="2"/>
    <s v="9701"/>
    <s v="806"/>
    <s v="0000"/>
    <s v="000"/>
    <s v="00"/>
    <n v="3013.9"/>
    <n v="2656.64"/>
    <n v="0"/>
    <n v="357.26"/>
  </r>
  <r>
    <x v="5"/>
    <x v="5"/>
    <s v="9701"/>
    <s v="806"/>
    <s v="0000"/>
    <s v="000"/>
    <s v="00"/>
    <n v="76574"/>
    <n v="42318.35"/>
    <n v="0"/>
    <n v="34255.65"/>
  </r>
  <r>
    <x v="17"/>
    <x v="0"/>
    <s v="9710"/>
    <s v="000"/>
    <s v="0000"/>
    <s v="000"/>
    <s v="00"/>
    <n v="308963"/>
    <n v="282914.82"/>
    <n v="25719.54"/>
    <n v="328.64"/>
  </r>
  <r>
    <x v="17"/>
    <x v="1"/>
    <s v="9710"/>
    <s v="000"/>
    <s v="0000"/>
    <s v="000"/>
    <s v="00"/>
    <n v="131280"/>
    <n v="126205.19"/>
    <n v="6107.08"/>
    <n v="-1032.27"/>
  </r>
  <r>
    <x v="17"/>
    <x v="2"/>
    <s v="9710"/>
    <s v="000"/>
    <s v="0000"/>
    <s v="000"/>
    <s v="00"/>
    <n v="481626.91"/>
    <n v="562334.1"/>
    <n v="8775"/>
    <n v="-89482.19"/>
  </r>
  <r>
    <x v="17"/>
    <x v="2"/>
    <s v="9710"/>
    <s v="000"/>
    <s v="0000"/>
    <s v="000"/>
    <s v="00"/>
    <n v="9500"/>
    <n v="9500"/>
    <n v="0"/>
    <n v="0"/>
  </r>
  <r>
    <x v="17"/>
    <x v="2"/>
    <s v="9710"/>
    <s v="000"/>
    <s v="0000"/>
    <s v="000"/>
    <s v="00"/>
    <n v="751"/>
    <n v="689.83"/>
    <n v="0"/>
    <n v="61.17"/>
  </r>
  <r>
    <x v="17"/>
    <x v="2"/>
    <s v="9710"/>
    <s v="000"/>
    <s v="0000"/>
    <s v="000"/>
    <s v="00"/>
    <n v="4800"/>
    <n v="4800"/>
    <n v="0"/>
    <n v="0"/>
  </r>
  <r>
    <x v="17"/>
    <x v="3"/>
    <s v="9710"/>
    <s v="000"/>
    <s v="0000"/>
    <s v="000"/>
    <s v="00"/>
    <n v="2813"/>
    <n v="2618.61"/>
    <n v="18.989999999999998"/>
    <n v="175.4"/>
  </r>
  <r>
    <x v="17"/>
    <x v="4"/>
    <s v="9710"/>
    <s v="000"/>
    <s v="0000"/>
    <s v="000"/>
    <s v="00"/>
    <n v="36"/>
    <n v="0"/>
    <n v="0"/>
    <n v="36"/>
  </r>
  <r>
    <x v="17"/>
    <x v="4"/>
    <s v="9710"/>
    <s v="000"/>
    <s v="0000"/>
    <s v="000"/>
    <s v="00"/>
    <n v="120"/>
    <n v="0"/>
    <n v="0"/>
    <n v="120"/>
  </r>
  <r>
    <x v="17"/>
    <x v="5"/>
    <s v="9710"/>
    <s v="000"/>
    <s v="0000"/>
    <s v="000"/>
    <s v="00"/>
    <n v="23765"/>
    <n v="23975.25"/>
    <n v="0"/>
    <n v="-210.25"/>
  </r>
  <r>
    <x v="17"/>
    <x v="2"/>
    <s v="9710"/>
    <s v="121"/>
    <s v="0000"/>
    <s v="000"/>
    <s v="00"/>
    <n v="8003"/>
    <n v="6932.45"/>
    <n v="311"/>
    <n v="759.55"/>
  </r>
  <r>
    <x v="17"/>
    <x v="2"/>
    <s v="9710"/>
    <s v="122"/>
    <s v="0000"/>
    <s v="000"/>
    <s v="00"/>
    <n v="6019"/>
    <n v="1276.46"/>
    <n v="275.3"/>
    <n v="4467.24"/>
  </r>
  <r>
    <x v="17"/>
    <x v="2"/>
    <s v="9710"/>
    <s v="123"/>
    <s v="0000"/>
    <s v="000"/>
    <s v="00"/>
    <n v="4742.26"/>
    <n v="2809.44"/>
    <n v="0"/>
    <n v="1932.82"/>
  </r>
  <r>
    <x v="17"/>
    <x v="2"/>
    <s v="9710"/>
    <s v="124"/>
    <s v="0000"/>
    <s v="000"/>
    <s v="00"/>
    <n v="5665"/>
    <n v="446.18"/>
    <n v="0"/>
    <n v="5218.82"/>
  </r>
  <r>
    <x v="17"/>
    <x v="2"/>
    <s v="9710"/>
    <s v="125"/>
    <s v="0000"/>
    <s v="000"/>
    <s v="00"/>
    <n v="2513"/>
    <n v="997.47"/>
    <n v="0"/>
    <n v="1515.53"/>
  </r>
  <r>
    <x v="0"/>
    <x v="5"/>
    <s v="9720"/>
    <s v="000"/>
    <s v="0000"/>
    <s v="000"/>
    <s v="00"/>
    <n v="3021"/>
    <n v="2771.12"/>
    <n v="0"/>
    <n v="249.88"/>
  </r>
  <r>
    <x v="1"/>
    <x v="5"/>
    <s v="9720"/>
    <s v="000"/>
    <s v="0000"/>
    <s v="000"/>
    <s v="00"/>
    <n v="49"/>
    <n v="0"/>
    <n v="0"/>
    <n v="49"/>
  </r>
  <r>
    <x v="18"/>
    <x v="0"/>
    <s v="9720"/>
    <s v="000"/>
    <s v="0000"/>
    <s v="000"/>
    <s v="00"/>
    <n v="337537"/>
    <n v="311528.28000000003"/>
    <n v="25590"/>
    <n v="418.72"/>
  </r>
  <r>
    <x v="18"/>
    <x v="1"/>
    <s v="9720"/>
    <s v="000"/>
    <s v="0000"/>
    <s v="000"/>
    <s v="00"/>
    <n v="91369"/>
    <n v="102056.59"/>
    <n v="9239.4599999999991"/>
    <n v="-19927.05"/>
  </r>
  <r>
    <x v="18"/>
    <x v="2"/>
    <s v="9720"/>
    <s v="000"/>
    <s v="0000"/>
    <s v="000"/>
    <s v="00"/>
    <n v="3382.62"/>
    <n v="2497.1"/>
    <n v="1054"/>
    <n v="-168.48"/>
  </r>
  <r>
    <x v="18"/>
    <x v="2"/>
    <s v="9720"/>
    <s v="000"/>
    <s v="0000"/>
    <s v="000"/>
    <s v="00"/>
    <n v="500"/>
    <n v="387.3"/>
    <n v="112.7"/>
    <n v="0"/>
  </r>
  <r>
    <x v="18"/>
    <x v="2"/>
    <s v="9720"/>
    <s v="000"/>
    <s v="0000"/>
    <s v="000"/>
    <s v="00"/>
    <n v="1377.68"/>
    <n v="882.44"/>
    <n v="278.16000000000003"/>
    <n v="217.08"/>
  </r>
  <r>
    <x v="18"/>
    <x v="2"/>
    <s v="9720"/>
    <s v="000"/>
    <s v="0000"/>
    <s v="000"/>
    <s v="00"/>
    <n v="389"/>
    <n v="378"/>
    <n v="0"/>
    <n v="11"/>
  </r>
  <r>
    <x v="18"/>
    <x v="3"/>
    <s v="9720"/>
    <s v="000"/>
    <s v="0000"/>
    <s v="000"/>
    <s v="00"/>
    <n v="2185"/>
    <n v="1625.29"/>
    <n v="0"/>
    <n v="559.71"/>
  </r>
  <r>
    <x v="18"/>
    <x v="3"/>
    <s v="9720"/>
    <s v="000"/>
    <s v="0000"/>
    <s v="000"/>
    <s v="00"/>
    <n v="384"/>
    <n v="237.55"/>
    <n v="0"/>
    <n v="146.44999999999999"/>
  </r>
  <r>
    <x v="18"/>
    <x v="3"/>
    <s v="9720"/>
    <s v="000"/>
    <s v="0000"/>
    <s v="000"/>
    <s v="00"/>
    <n v="107.88"/>
    <n v="99.99"/>
    <n v="0"/>
    <n v="7.89"/>
  </r>
  <r>
    <x v="18"/>
    <x v="4"/>
    <s v="9720"/>
    <s v="000"/>
    <s v="0000"/>
    <s v="000"/>
    <s v="00"/>
    <n v="84.12"/>
    <n v="0"/>
    <n v="0"/>
    <n v="84.12"/>
  </r>
  <r>
    <x v="18"/>
    <x v="4"/>
    <s v="9720"/>
    <s v="000"/>
    <s v="0000"/>
    <s v="000"/>
    <s v="00"/>
    <n v="400"/>
    <n v="237.37"/>
    <n v="0"/>
    <n v="162.63"/>
  </r>
  <r>
    <x v="18"/>
    <x v="5"/>
    <s v="9720"/>
    <s v="000"/>
    <s v="0000"/>
    <s v="000"/>
    <s v="00"/>
    <n v="27718"/>
    <n v="27426.799999999999"/>
    <n v="123.58"/>
    <n v="167.62"/>
  </r>
  <r>
    <x v="15"/>
    <x v="5"/>
    <s v="9720"/>
    <s v="000"/>
    <s v="0000"/>
    <s v="000"/>
    <s v="00"/>
    <n v="0"/>
    <n v="482.6"/>
    <n v="0"/>
    <n v="-482.6"/>
  </r>
  <r>
    <x v="18"/>
    <x v="5"/>
    <s v="9720"/>
    <s v="517"/>
    <s v="0000"/>
    <s v="000"/>
    <s v="00"/>
    <n v="1000"/>
    <n v="0"/>
    <n v="0"/>
    <n v="1000"/>
  </r>
  <r>
    <x v="18"/>
    <x v="2"/>
    <s v="9720"/>
    <s v="519"/>
    <s v="0000"/>
    <s v="000"/>
    <s v="00"/>
    <n v="2000"/>
    <n v="0"/>
    <n v="0"/>
    <n v="2000"/>
  </r>
  <r>
    <x v="5"/>
    <x v="0"/>
    <s v="9721"/>
    <s v="000"/>
    <s v="0000"/>
    <s v="000"/>
    <s v="00"/>
    <n v="121430.08"/>
    <n v="107510.08"/>
    <n v="13920"/>
    <n v="0"/>
  </r>
  <r>
    <x v="5"/>
    <x v="1"/>
    <s v="9721"/>
    <s v="000"/>
    <s v="0000"/>
    <s v="000"/>
    <s v="00"/>
    <n v="51802.79"/>
    <n v="48834.21"/>
    <n v="3564.27"/>
    <n v="-595.69000000000005"/>
  </r>
  <r>
    <x v="5"/>
    <x v="2"/>
    <s v="9721"/>
    <s v="000"/>
    <s v="0000"/>
    <s v="000"/>
    <s v="00"/>
    <n v="2325"/>
    <n v="0"/>
    <n v="0"/>
    <n v="2325"/>
  </r>
  <r>
    <x v="5"/>
    <x v="2"/>
    <s v="9721"/>
    <s v="000"/>
    <s v="0000"/>
    <s v="000"/>
    <s v="00"/>
    <n v="18745"/>
    <n v="16417.45"/>
    <n v="0"/>
    <n v="2327.5500000000002"/>
  </r>
  <r>
    <x v="5"/>
    <x v="2"/>
    <s v="9721"/>
    <s v="000"/>
    <s v="0000"/>
    <s v="000"/>
    <s v="00"/>
    <n v="10077"/>
    <n v="405"/>
    <n v="0"/>
    <n v="9672"/>
  </r>
  <r>
    <x v="5"/>
    <x v="6"/>
    <s v="9721"/>
    <s v="000"/>
    <s v="0000"/>
    <s v="000"/>
    <s v="00"/>
    <n v="79283"/>
    <n v="67098.89"/>
    <n v="0"/>
    <n v="12184.11"/>
  </r>
  <r>
    <x v="5"/>
    <x v="6"/>
    <s v="9721"/>
    <s v="000"/>
    <s v="0000"/>
    <s v="000"/>
    <s v="00"/>
    <n v="19.75"/>
    <n v="19.75"/>
    <n v="0"/>
    <n v="0"/>
  </r>
  <r>
    <x v="5"/>
    <x v="3"/>
    <s v="9721"/>
    <s v="000"/>
    <s v="0000"/>
    <s v="000"/>
    <s v="00"/>
    <n v="9993.25"/>
    <n v="9864.25"/>
    <n v="0"/>
    <n v="129"/>
  </r>
  <r>
    <x v="5"/>
    <x v="4"/>
    <s v="9721"/>
    <s v="000"/>
    <s v="0000"/>
    <s v="000"/>
    <s v="00"/>
    <n v="117"/>
    <n v="100.03"/>
    <n v="0"/>
    <n v="16.97"/>
  </r>
  <r>
    <x v="6"/>
    <x v="0"/>
    <s v="9721"/>
    <s v="000"/>
    <s v="0000"/>
    <s v="000"/>
    <s v="00"/>
    <n v="56928.28"/>
    <n v="52184.26"/>
    <n v="4744.0200000000004"/>
    <n v="0"/>
  </r>
  <r>
    <x v="6"/>
    <x v="1"/>
    <s v="9721"/>
    <s v="000"/>
    <s v="0000"/>
    <s v="000"/>
    <s v="00"/>
    <n v="20027"/>
    <n v="19082.400000000001"/>
    <n v="983.26"/>
    <n v="-38.659999999999997"/>
  </r>
  <r>
    <x v="6"/>
    <x v="2"/>
    <s v="9721"/>
    <s v="000"/>
    <s v="0000"/>
    <s v="000"/>
    <s v="00"/>
    <n v="2000"/>
    <n v="196.21"/>
    <n v="0"/>
    <n v="1803.79"/>
  </r>
  <r>
    <x v="6"/>
    <x v="2"/>
    <s v="9721"/>
    <s v="000"/>
    <s v="0000"/>
    <s v="000"/>
    <s v="00"/>
    <n v="4646"/>
    <n v="4562.6400000000003"/>
    <n v="0"/>
    <n v="83.36"/>
  </r>
  <r>
    <x v="6"/>
    <x v="2"/>
    <s v="9721"/>
    <s v="000"/>
    <s v="0000"/>
    <s v="000"/>
    <s v="00"/>
    <n v="31892.31"/>
    <n v="26384.639999999999"/>
    <n v="5507.67"/>
    <n v="0"/>
  </r>
  <r>
    <x v="6"/>
    <x v="6"/>
    <s v="9721"/>
    <s v="000"/>
    <s v="0000"/>
    <s v="000"/>
    <s v="00"/>
    <n v="468"/>
    <n v="0"/>
    <n v="0"/>
    <n v="468"/>
  </r>
  <r>
    <x v="6"/>
    <x v="3"/>
    <s v="9721"/>
    <s v="000"/>
    <s v="0000"/>
    <s v="000"/>
    <s v="00"/>
    <n v="10190"/>
    <n v="7089.42"/>
    <n v="0"/>
    <n v="3100.58"/>
  </r>
  <r>
    <x v="6"/>
    <x v="3"/>
    <s v="9721"/>
    <s v="000"/>
    <s v="0000"/>
    <s v="000"/>
    <s v="00"/>
    <n v="4"/>
    <n v="0"/>
    <n v="0"/>
    <n v="4"/>
  </r>
  <r>
    <x v="6"/>
    <x v="5"/>
    <s v="9721"/>
    <s v="000"/>
    <s v="0000"/>
    <s v="000"/>
    <s v="00"/>
    <n v="250"/>
    <n v="225"/>
    <n v="0"/>
    <n v="25"/>
  </r>
  <r>
    <x v="3"/>
    <x v="0"/>
    <s v="9722"/>
    <s v="000"/>
    <s v="0000"/>
    <s v="000"/>
    <s v="00"/>
    <n v="106853.01"/>
    <n v="97948.59"/>
    <n v="8904.42"/>
    <n v="0"/>
  </r>
  <r>
    <x v="3"/>
    <x v="1"/>
    <s v="9722"/>
    <s v="000"/>
    <s v="0000"/>
    <s v="000"/>
    <s v="00"/>
    <n v="40646.31"/>
    <n v="39116.089999999997"/>
    <n v="2060.2399999999998"/>
    <n v="-530.02"/>
  </r>
  <r>
    <x v="7"/>
    <x v="0"/>
    <s v="9722"/>
    <s v="000"/>
    <s v="0000"/>
    <s v="000"/>
    <s v="00"/>
    <n v="71315"/>
    <n v="65372.08"/>
    <n v="5942.92"/>
    <n v="0"/>
  </r>
  <r>
    <x v="7"/>
    <x v="1"/>
    <s v="9722"/>
    <s v="000"/>
    <s v="0000"/>
    <s v="000"/>
    <s v="00"/>
    <n v="25276"/>
    <n v="23533.1"/>
    <n v="1234.44"/>
    <n v="508.46"/>
  </r>
  <r>
    <x v="14"/>
    <x v="0"/>
    <s v="9722"/>
    <s v="000"/>
    <s v="0000"/>
    <s v="000"/>
    <s v="00"/>
    <n v="459488.33"/>
    <n v="415499.73"/>
    <n v="44576.6"/>
    <n v="-588"/>
  </r>
  <r>
    <x v="14"/>
    <x v="1"/>
    <s v="9722"/>
    <s v="000"/>
    <s v="0000"/>
    <s v="000"/>
    <s v="00"/>
    <n v="192091.91"/>
    <n v="183832.71"/>
    <n v="11335.18"/>
    <n v="-3075.98"/>
  </r>
  <r>
    <x v="14"/>
    <x v="2"/>
    <s v="9722"/>
    <s v="000"/>
    <s v="0000"/>
    <s v="000"/>
    <s v="00"/>
    <n v="0"/>
    <n v="4493.51"/>
    <n v="169.4"/>
    <n v="-4662.91"/>
  </r>
  <r>
    <x v="14"/>
    <x v="2"/>
    <s v="9722"/>
    <s v="000"/>
    <s v="0000"/>
    <s v="000"/>
    <s v="00"/>
    <n v="5213.25"/>
    <n v="5519.9"/>
    <n v="0"/>
    <n v="-306.64999999999998"/>
  </r>
  <r>
    <x v="14"/>
    <x v="2"/>
    <s v="9722"/>
    <s v="000"/>
    <s v="0000"/>
    <s v="000"/>
    <s v="00"/>
    <n v="37500"/>
    <n v="22500.15"/>
    <n v="11000"/>
    <n v="3999.85"/>
  </r>
  <r>
    <x v="14"/>
    <x v="2"/>
    <s v="9722"/>
    <s v="000"/>
    <s v="0000"/>
    <s v="000"/>
    <s v="00"/>
    <n v="150"/>
    <n v="150"/>
    <n v="0"/>
    <n v="0"/>
  </r>
  <r>
    <x v="14"/>
    <x v="3"/>
    <s v="9722"/>
    <s v="000"/>
    <s v="0000"/>
    <s v="000"/>
    <s v="00"/>
    <n v="1571.34"/>
    <n v="1459.88"/>
    <n v="58.44"/>
    <n v="53.02"/>
  </r>
  <r>
    <x v="14"/>
    <x v="3"/>
    <s v="9722"/>
    <s v="000"/>
    <s v="0000"/>
    <s v="000"/>
    <s v="00"/>
    <n v="526.61"/>
    <n v="81.41"/>
    <n v="445.2"/>
    <n v="0"/>
  </r>
  <r>
    <x v="14"/>
    <x v="3"/>
    <s v="9722"/>
    <s v="000"/>
    <s v="0000"/>
    <s v="000"/>
    <s v="00"/>
    <n v="380"/>
    <n v="320.89999999999998"/>
    <n v="0"/>
    <n v="59.1"/>
  </r>
  <r>
    <x v="14"/>
    <x v="4"/>
    <s v="9722"/>
    <s v="000"/>
    <s v="0000"/>
    <s v="000"/>
    <s v="00"/>
    <n v="350"/>
    <n v="0"/>
    <n v="328.06"/>
    <n v="21.94"/>
  </r>
  <r>
    <x v="14"/>
    <x v="5"/>
    <s v="9722"/>
    <s v="000"/>
    <s v="0000"/>
    <s v="000"/>
    <s v="00"/>
    <n v="8040.8"/>
    <n v="4662"/>
    <n v="0"/>
    <n v="3378.8"/>
  </r>
  <r>
    <x v="8"/>
    <x v="2"/>
    <s v="9722"/>
    <s v="199"/>
    <s v="0000"/>
    <s v="000"/>
    <s v="00"/>
    <n v="81.900000000000006"/>
    <n v="0"/>
    <n v="0"/>
    <n v="81.900000000000006"/>
  </r>
  <r>
    <x v="0"/>
    <x v="2"/>
    <s v="9724"/>
    <s v="000"/>
    <s v="0000"/>
    <s v="000"/>
    <s v="00"/>
    <n v="2870"/>
    <n v="0"/>
    <n v="0"/>
    <n v="2870"/>
  </r>
  <r>
    <x v="0"/>
    <x v="3"/>
    <s v="9724"/>
    <s v="000"/>
    <s v="0000"/>
    <s v="000"/>
    <s v="00"/>
    <n v="100"/>
    <n v="0"/>
    <n v="0"/>
    <n v="100"/>
  </r>
  <r>
    <x v="2"/>
    <x v="3"/>
    <s v="9724"/>
    <s v="000"/>
    <s v="0000"/>
    <s v="000"/>
    <s v="00"/>
    <n v="116"/>
    <n v="0"/>
    <n v="0"/>
    <n v="116"/>
  </r>
  <r>
    <x v="12"/>
    <x v="0"/>
    <s v="9724"/>
    <s v="000"/>
    <s v="0000"/>
    <s v="000"/>
    <s v="00"/>
    <n v="510192.98"/>
    <n v="467676.88"/>
    <n v="42516.1"/>
    <n v="0"/>
  </r>
  <r>
    <x v="12"/>
    <x v="1"/>
    <s v="9724"/>
    <s v="000"/>
    <s v="0000"/>
    <s v="000"/>
    <s v="00"/>
    <n v="164338"/>
    <n v="157404.09"/>
    <n v="9497.9"/>
    <n v="-2563.9899999999998"/>
  </r>
  <r>
    <x v="12"/>
    <x v="2"/>
    <s v="9724"/>
    <s v="000"/>
    <s v="0000"/>
    <s v="000"/>
    <s v="00"/>
    <n v="5500"/>
    <n v="3887.18"/>
    <n v="0"/>
    <n v="1612.82"/>
  </r>
  <r>
    <x v="12"/>
    <x v="2"/>
    <s v="9724"/>
    <s v="000"/>
    <s v="0000"/>
    <s v="000"/>
    <s v="00"/>
    <n v="103.6"/>
    <n v="0"/>
    <n v="0"/>
    <n v="103.6"/>
  </r>
  <r>
    <x v="12"/>
    <x v="2"/>
    <s v="9724"/>
    <s v="000"/>
    <s v="0000"/>
    <s v="000"/>
    <s v="00"/>
    <n v="444.4"/>
    <n v="0"/>
    <n v="0"/>
    <n v="444.4"/>
  </r>
  <r>
    <x v="12"/>
    <x v="2"/>
    <s v="9724"/>
    <s v="000"/>
    <s v="0000"/>
    <s v="000"/>
    <s v="00"/>
    <n v="1"/>
    <n v="0"/>
    <n v="0"/>
    <n v="1"/>
  </r>
  <r>
    <x v="12"/>
    <x v="2"/>
    <s v="9724"/>
    <s v="000"/>
    <s v="0000"/>
    <s v="000"/>
    <s v="00"/>
    <n v="437.6"/>
    <n v="79.95"/>
    <n v="0"/>
    <n v="357.65"/>
  </r>
  <r>
    <x v="12"/>
    <x v="3"/>
    <s v="9724"/>
    <s v="000"/>
    <s v="0000"/>
    <s v="000"/>
    <s v="00"/>
    <n v="1848.2"/>
    <n v="870.61"/>
    <n v="0"/>
    <n v="977.59"/>
  </r>
  <r>
    <x v="12"/>
    <x v="3"/>
    <s v="9724"/>
    <s v="000"/>
    <s v="0000"/>
    <s v="000"/>
    <s v="00"/>
    <n v="334.2"/>
    <n v="304.51"/>
    <n v="0"/>
    <n v="29.69"/>
  </r>
  <r>
    <x v="12"/>
    <x v="4"/>
    <s v="9724"/>
    <s v="000"/>
    <s v="0000"/>
    <s v="000"/>
    <s v="00"/>
    <n v="481.6"/>
    <n v="0"/>
    <n v="0"/>
    <n v="481.6"/>
  </r>
  <r>
    <x v="12"/>
    <x v="4"/>
    <s v="9724"/>
    <s v="000"/>
    <s v="0000"/>
    <s v="000"/>
    <s v="00"/>
    <n v="600"/>
    <n v="0"/>
    <n v="0"/>
    <n v="600"/>
  </r>
  <r>
    <x v="12"/>
    <x v="4"/>
    <s v="9724"/>
    <s v="000"/>
    <s v="0000"/>
    <s v="000"/>
    <s v="00"/>
    <n v="1452"/>
    <n v="1126.68"/>
    <n v="0"/>
    <n v="325.32"/>
  </r>
  <r>
    <x v="12"/>
    <x v="4"/>
    <s v="9724"/>
    <s v="000"/>
    <s v="0000"/>
    <s v="000"/>
    <s v="00"/>
    <n v="139.4"/>
    <n v="0"/>
    <n v="0"/>
    <n v="139.4"/>
  </r>
  <r>
    <x v="12"/>
    <x v="4"/>
    <s v="9724"/>
    <s v="000"/>
    <s v="0000"/>
    <s v="000"/>
    <s v="00"/>
    <n v="111"/>
    <n v="0"/>
    <n v="0"/>
    <n v="111"/>
  </r>
  <r>
    <x v="9"/>
    <x v="0"/>
    <s v="9724"/>
    <s v="000"/>
    <s v="0000"/>
    <s v="000"/>
    <s v="00"/>
    <n v="65498.57"/>
    <n v="54471.41"/>
    <n v="11027.16"/>
    <n v="0"/>
  </r>
  <r>
    <x v="9"/>
    <x v="1"/>
    <s v="9724"/>
    <s v="000"/>
    <s v="0000"/>
    <s v="000"/>
    <s v="00"/>
    <n v="27954.66"/>
    <n v="25913.94"/>
    <n v="2288.8000000000002"/>
    <n v="-248.08"/>
  </r>
  <r>
    <x v="7"/>
    <x v="0"/>
    <s v="9724"/>
    <s v="000"/>
    <s v="0000"/>
    <s v="000"/>
    <s v="00"/>
    <n v="71940"/>
    <n v="65945"/>
    <n v="5995"/>
    <n v="0"/>
  </r>
  <r>
    <x v="7"/>
    <x v="1"/>
    <s v="9724"/>
    <s v="000"/>
    <s v="0000"/>
    <s v="000"/>
    <s v="00"/>
    <n v="29486.07"/>
    <n v="28515.49"/>
    <n v="1245.24"/>
    <n v="-274.66000000000003"/>
  </r>
  <r>
    <x v="14"/>
    <x v="0"/>
    <s v="9724"/>
    <s v="000"/>
    <s v="0000"/>
    <s v="000"/>
    <s v="00"/>
    <n v="117158"/>
    <n v="105640.65"/>
    <n v="9603.7000000000007"/>
    <n v="1913.65"/>
  </r>
  <r>
    <x v="14"/>
    <x v="1"/>
    <s v="9724"/>
    <s v="000"/>
    <s v="0000"/>
    <s v="000"/>
    <s v="00"/>
    <n v="32848"/>
    <n v="31452.63"/>
    <n v="1983.5"/>
    <n v="-588.13"/>
  </r>
  <r>
    <x v="9"/>
    <x v="0"/>
    <s v="9730"/>
    <s v="000"/>
    <s v="0000"/>
    <s v="000"/>
    <s v="00"/>
    <n v="230020"/>
    <n v="205927.25"/>
    <n v="23984.76"/>
    <n v="107.99"/>
  </r>
  <r>
    <x v="9"/>
    <x v="1"/>
    <s v="9730"/>
    <s v="000"/>
    <s v="0000"/>
    <s v="000"/>
    <s v="00"/>
    <n v="71477"/>
    <n v="68166.58"/>
    <n v="4268.5200000000004"/>
    <n v="-958.1"/>
  </r>
  <r>
    <x v="9"/>
    <x v="5"/>
    <s v="9730"/>
    <s v="000"/>
    <s v="0000"/>
    <s v="000"/>
    <s v="00"/>
    <n v="146"/>
    <n v="0"/>
    <n v="0"/>
    <n v="146"/>
  </r>
  <r>
    <x v="14"/>
    <x v="0"/>
    <s v="9730"/>
    <s v="000"/>
    <s v="0000"/>
    <s v="000"/>
    <s v="00"/>
    <n v="1970270"/>
    <n v="1798255.91"/>
    <n v="166037.26999999999"/>
    <n v="5976.82"/>
  </r>
  <r>
    <x v="14"/>
    <x v="1"/>
    <s v="9730"/>
    <s v="000"/>
    <s v="0000"/>
    <s v="000"/>
    <s v="00"/>
    <n v="742390"/>
    <n v="714751.15"/>
    <n v="37778.47"/>
    <n v="-10139.620000000001"/>
  </r>
  <r>
    <x v="14"/>
    <x v="2"/>
    <s v="9730"/>
    <s v="000"/>
    <s v="0000"/>
    <s v="000"/>
    <s v="00"/>
    <n v="1340.76"/>
    <n v="832.86"/>
    <n v="0"/>
    <n v="507.9"/>
  </r>
  <r>
    <x v="14"/>
    <x v="2"/>
    <s v="9730"/>
    <s v="000"/>
    <s v="0000"/>
    <s v="000"/>
    <s v="00"/>
    <n v="2"/>
    <n v="0"/>
    <n v="0"/>
    <n v="2"/>
  </r>
  <r>
    <x v="14"/>
    <x v="2"/>
    <s v="9730"/>
    <s v="000"/>
    <s v="0000"/>
    <s v="000"/>
    <s v="00"/>
    <n v="2483"/>
    <n v="662.74"/>
    <n v="276.7"/>
    <n v="1543.56"/>
  </r>
  <r>
    <x v="14"/>
    <x v="2"/>
    <s v="9730"/>
    <s v="000"/>
    <s v="0000"/>
    <s v="000"/>
    <s v="00"/>
    <n v="6443.27"/>
    <n v="4910.7700000000004"/>
    <n v="1451.97"/>
    <n v="80.53"/>
  </r>
  <r>
    <x v="14"/>
    <x v="2"/>
    <s v="9730"/>
    <s v="000"/>
    <s v="0000"/>
    <s v="000"/>
    <s v="00"/>
    <n v="42"/>
    <n v="0"/>
    <n v="0"/>
    <n v="42"/>
  </r>
  <r>
    <x v="14"/>
    <x v="2"/>
    <s v="9730"/>
    <s v="000"/>
    <s v="0000"/>
    <s v="000"/>
    <s v="00"/>
    <n v="8336.5"/>
    <n v="7437.5"/>
    <n v="665"/>
    <n v="234"/>
  </r>
  <r>
    <x v="14"/>
    <x v="3"/>
    <s v="9730"/>
    <s v="000"/>
    <s v="0000"/>
    <s v="000"/>
    <s v="00"/>
    <n v="5305.24"/>
    <n v="4281.8599999999997"/>
    <n v="156"/>
    <n v="867.38"/>
  </r>
  <r>
    <x v="14"/>
    <x v="3"/>
    <s v="9730"/>
    <s v="000"/>
    <s v="0000"/>
    <s v="000"/>
    <s v="00"/>
    <n v="697.34"/>
    <n v="268.27999999999997"/>
    <n v="82.83"/>
    <n v="346.23"/>
  </r>
  <r>
    <x v="14"/>
    <x v="3"/>
    <s v="9730"/>
    <s v="000"/>
    <s v="0000"/>
    <s v="000"/>
    <s v="00"/>
    <n v="50"/>
    <n v="50"/>
    <n v="0"/>
    <n v="0"/>
  </r>
  <r>
    <x v="14"/>
    <x v="4"/>
    <s v="9730"/>
    <s v="000"/>
    <s v="0000"/>
    <s v="000"/>
    <s v="00"/>
    <n v="292"/>
    <n v="259.99"/>
    <n v="0"/>
    <n v="32.01"/>
  </r>
  <r>
    <x v="14"/>
    <x v="4"/>
    <s v="9730"/>
    <s v="000"/>
    <s v="0000"/>
    <s v="000"/>
    <s v="00"/>
    <n v="596"/>
    <n v="595.75"/>
    <n v="0"/>
    <n v="0.25"/>
  </r>
  <r>
    <x v="14"/>
    <x v="4"/>
    <s v="9730"/>
    <s v="000"/>
    <s v="0000"/>
    <s v="000"/>
    <s v="00"/>
    <n v="57"/>
    <n v="0"/>
    <n v="0"/>
    <n v="57"/>
  </r>
  <r>
    <x v="14"/>
    <x v="5"/>
    <s v="9730"/>
    <s v="000"/>
    <s v="0000"/>
    <s v="000"/>
    <s v="00"/>
    <n v="373.66"/>
    <n v="299"/>
    <n v="0"/>
    <n v="74.66"/>
  </r>
  <r>
    <x v="14"/>
    <x v="2"/>
    <s v="9730"/>
    <s v="515"/>
    <s v="0000"/>
    <s v="000"/>
    <s v="00"/>
    <n v="563"/>
    <n v="0"/>
    <n v="0"/>
    <n v="563"/>
  </r>
  <r>
    <x v="14"/>
    <x v="3"/>
    <s v="9730"/>
    <s v="515"/>
    <s v="0000"/>
    <s v="000"/>
    <s v="00"/>
    <n v="1540"/>
    <n v="0"/>
    <n v="0"/>
    <n v="1540"/>
  </r>
  <r>
    <x v="14"/>
    <x v="2"/>
    <s v="9731"/>
    <s v="000"/>
    <s v="0000"/>
    <s v="000"/>
    <s v="00"/>
    <n v="0"/>
    <n v="140.04"/>
    <n v="0"/>
    <n v="-140.04"/>
  </r>
  <r>
    <x v="14"/>
    <x v="2"/>
    <s v="9731"/>
    <s v="000"/>
    <s v="0000"/>
    <s v="000"/>
    <s v="00"/>
    <n v="160"/>
    <n v="0"/>
    <n v="0"/>
    <n v="160"/>
  </r>
  <r>
    <x v="14"/>
    <x v="2"/>
    <s v="9731"/>
    <s v="000"/>
    <s v="0000"/>
    <s v="000"/>
    <s v="00"/>
    <n v="7083"/>
    <n v="0"/>
    <n v="0"/>
    <n v="7083"/>
  </r>
  <r>
    <x v="14"/>
    <x v="3"/>
    <s v="9731"/>
    <s v="000"/>
    <s v="0000"/>
    <s v="000"/>
    <s v="00"/>
    <n v="4774"/>
    <n v="4553.41"/>
    <n v="168.27"/>
    <n v="52.32"/>
  </r>
  <r>
    <x v="14"/>
    <x v="3"/>
    <s v="9731"/>
    <s v="000"/>
    <s v="0000"/>
    <s v="000"/>
    <s v="00"/>
    <n v="27"/>
    <n v="26.79"/>
    <n v="0"/>
    <n v="0.21"/>
  </r>
  <r>
    <x v="14"/>
    <x v="4"/>
    <s v="9731"/>
    <s v="000"/>
    <s v="0000"/>
    <s v="000"/>
    <s v="00"/>
    <n v="274"/>
    <n v="0"/>
    <n v="0"/>
    <n v="274"/>
  </r>
  <r>
    <x v="14"/>
    <x v="4"/>
    <s v="9731"/>
    <s v="000"/>
    <s v="0000"/>
    <s v="000"/>
    <s v="00"/>
    <n v="459"/>
    <n v="0"/>
    <n v="0"/>
    <n v="459"/>
  </r>
  <r>
    <x v="14"/>
    <x v="5"/>
    <s v="9731"/>
    <s v="000"/>
    <s v="0000"/>
    <s v="000"/>
    <s v="00"/>
    <n v="261"/>
    <n v="0"/>
    <n v="0"/>
    <n v="261"/>
  </r>
  <r>
    <x v="5"/>
    <x v="2"/>
    <s v="9731"/>
    <s v="000"/>
    <s v="0000"/>
    <s v="000"/>
    <s v="00"/>
    <n v="10108408.74"/>
    <n v="8853526.7400000002"/>
    <n v="0"/>
    <n v="1254882"/>
  </r>
  <r>
    <x v="5"/>
    <x v="2"/>
    <s v="9731"/>
    <s v="000"/>
    <s v="0000"/>
    <s v="000"/>
    <s v="00"/>
    <n v="373128.72"/>
    <n v="298654.18"/>
    <n v="40695.08"/>
    <n v="33779.46"/>
  </r>
  <r>
    <x v="5"/>
    <x v="2"/>
    <s v="9731"/>
    <s v="000"/>
    <s v="0000"/>
    <s v="000"/>
    <s v="00"/>
    <n v="12092.92"/>
    <n v="10092.92"/>
    <n v="2000"/>
    <n v="0"/>
  </r>
  <r>
    <x v="5"/>
    <x v="3"/>
    <s v="9731"/>
    <s v="000"/>
    <s v="0000"/>
    <s v="000"/>
    <s v="00"/>
    <n v="216"/>
    <n v="0"/>
    <n v="0"/>
    <n v="216"/>
  </r>
  <r>
    <x v="5"/>
    <x v="4"/>
    <s v="9731"/>
    <s v="000"/>
    <s v="0000"/>
    <s v="000"/>
    <s v="00"/>
    <n v="24867.17"/>
    <n v="24867.17"/>
    <n v="0"/>
    <n v="0"/>
  </r>
  <r>
    <x v="9"/>
    <x v="2"/>
    <s v="9732"/>
    <s v="000"/>
    <s v="0000"/>
    <s v="000"/>
    <s v="00"/>
    <n v="30"/>
    <n v="0"/>
    <n v="0"/>
    <n v="30"/>
  </r>
  <r>
    <x v="14"/>
    <x v="2"/>
    <s v="9732"/>
    <s v="000"/>
    <s v="0000"/>
    <s v="000"/>
    <s v="00"/>
    <n v="1864.56"/>
    <n v="1308.67"/>
    <n v="0"/>
    <n v="555.89"/>
  </r>
  <r>
    <x v="14"/>
    <x v="2"/>
    <s v="9732"/>
    <s v="000"/>
    <s v="0000"/>
    <s v="000"/>
    <s v="00"/>
    <n v="24"/>
    <n v="0"/>
    <n v="0"/>
    <n v="24"/>
  </r>
  <r>
    <x v="14"/>
    <x v="2"/>
    <s v="9732"/>
    <s v="000"/>
    <s v="0000"/>
    <s v="000"/>
    <s v="00"/>
    <n v="88"/>
    <n v="0"/>
    <n v="0"/>
    <n v="88"/>
  </r>
  <r>
    <x v="14"/>
    <x v="3"/>
    <s v="9732"/>
    <s v="000"/>
    <s v="0000"/>
    <s v="000"/>
    <s v="00"/>
    <n v="5764"/>
    <n v="3308.89"/>
    <n v="0"/>
    <n v="2455.11"/>
  </r>
  <r>
    <x v="14"/>
    <x v="3"/>
    <s v="9732"/>
    <s v="000"/>
    <s v="0000"/>
    <s v="000"/>
    <s v="00"/>
    <n v="323"/>
    <n v="21.05"/>
    <n v="0"/>
    <n v="301.95"/>
  </r>
  <r>
    <x v="14"/>
    <x v="4"/>
    <s v="9732"/>
    <s v="000"/>
    <s v="0000"/>
    <s v="000"/>
    <s v="00"/>
    <n v="149"/>
    <n v="0"/>
    <n v="0"/>
    <n v="149"/>
  </r>
  <r>
    <x v="14"/>
    <x v="4"/>
    <s v="9732"/>
    <s v="000"/>
    <s v="0000"/>
    <s v="000"/>
    <s v="00"/>
    <n v="1084"/>
    <n v="661.98"/>
    <n v="0"/>
    <n v="422.02"/>
  </r>
  <r>
    <x v="14"/>
    <x v="4"/>
    <s v="9732"/>
    <s v="000"/>
    <s v="0000"/>
    <s v="000"/>
    <s v="00"/>
    <n v="276"/>
    <n v="0"/>
    <n v="0"/>
    <n v="276"/>
  </r>
  <r>
    <x v="14"/>
    <x v="4"/>
    <s v="9732"/>
    <s v="000"/>
    <s v="0000"/>
    <s v="000"/>
    <s v="00"/>
    <n v="30"/>
    <n v="0"/>
    <n v="0"/>
    <n v="30"/>
  </r>
  <r>
    <x v="14"/>
    <x v="5"/>
    <s v="9732"/>
    <s v="000"/>
    <s v="0000"/>
    <s v="000"/>
    <s v="00"/>
    <n v="294"/>
    <n v="225"/>
    <n v="0"/>
    <n v="69"/>
  </r>
  <r>
    <x v="0"/>
    <x v="5"/>
    <s v="9732"/>
    <s v="129"/>
    <s v="0000"/>
    <s v="000"/>
    <s v="00"/>
    <n v="5000"/>
    <n v="0"/>
    <n v="0"/>
    <n v="5000"/>
  </r>
  <r>
    <x v="9"/>
    <x v="2"/>
    <s v="9732"/>
    <s v="129"/>
    <s v="0000"/>
    <s v="000"/>
    <s v="00"/>
    <n v="1525"/>
    <n v="0"/>
    <n v="0"/>
    <n v="1525"/>
  </r>
  <r>
    <x v="9"/>
    <x v="3"/>
    <s v="9732"/>
    <s v="129"/>
    <s v="0000"/>
    <s v="000"/>
    <s v="00"/>
    <n v="2128"/>
    <n v="0"/>
    <n v="0"/>
    <n v="2128"/>
  </r>
  <r>
    <x v="14"/>
    <x v="2"/>
    <s v="9732"/>
    <s v="129"/>
    <s v="0000"/>
    <s v="000"/>
    <s v="00"/>
    <n v="18220"/>
    <n v="1324.87"/>
    <n v="0"/>
    <n v="16895.13"/>
  </r>
  <r>
    <x v="14"/>
    <x v="2"/>
    <s v="9732"/>
    <s v="129"/>
    <s v="0000"/>
    <s v="000"/>
    <s v="00"/>
    <n v="1000"/>
    <n v="0"/>
    <n v="0"/>
    <n v="1000"/>
  </r>
  <r>
    <x v="14"/>
    <x v="3"/>
    <s v="9732"/>
    <s v="129"/>
    <s v="0000"/>
    <s v="000"/>
    <s v="00"/>
    <n v="5000"/>
    <n v="59.51"/>
    <n v="0"/>
    <n v="4940.49"/>
  </r>
  <r>
    <x v="14"/>
    <x v="4"/>
    <s v="9732"/>
    <s v="129"/>
    <s v="0000"/>
    <s v="000"/>
    <s v="00"/>
    <n v="2500"/>
    <n v="0"/>
    <n v="0"/>
    <n v="2500"/>
  </r>
  <r>
    <x v="13"/>
    <x v="0"/>
    <s v="9740"/>
    <s v="000"/>
    <s v="0000"/>
    <s v="000"/>
    <s v="00"/>
    <n v="23410"/>
    <n v="22057.22"/>
    <n v="318.18"/>
    <n v="1034.5999999999999"/>
  </r>
  <r>
    <x v="13"/>
    <x v="1"/>
    <s v="9740"/>
    <s v="000"/>
    <s v="0000"/>
    <s v="000"/>
    <s v="00"/>
    <n v="10872"/>
    <n v="10218.92"/>
    <n v="125.48"/>
    <n v="527.6"/>
  </r>
  <r>
    <x v="13"/>
    <x v="2"/>
    <s v="9740"/>
    <s v="000"/>
    <s v="0000"/>
    <s v="000"/>
    <s v="00"/>
    <n v="1922.71"/>
    <n v="1922.71"/>
    <n v="0"/>
    <n v="0"/>
  </r>
  <r>
    <x v="13"/>
    <x v="2"/>
    <s v="9740"/>
    <s v="000"/>
    <s v="0000"/>
    <s v="000"/>
    <s v="00"/>
    <n v="153541.35"/>
    <n v="142107.26999999999"/>
    <n v="16361.28"/>
    <n v="-4927.2"/>
  </r>
  <r>
    <x v="13"/>
    <x v="2"/>
    <s v="9740"/>
    <s v="000"/>
    <s v="0000"/>
    <s v="000"/>
    <s v="00"/>
    <n v="967.92"/>
    <n v="725.94"/>
    <n v="241.98"/>
    <n v="0"/>
  </r>
  <r>
    <x v="13"/>
    <x v="2"/>
    <s v="9740"/>
    <s v="000"/>
    <s v="0000"/>
    <s v="000"/>
    <s v="00"/>
    <n v="2685"/>
    <n v="78"/>
    <n v="0"/>
    <n v="2607"/>
  </r>
  <r>
    <x v="13"/>
    <x v="6"/>
    <s v="9740"/>
    <s v="000"/>
    <s v="0000"/>
    <s v="000"/>
    <s v="00"/>
    <n v="1252"/>
    <n v="1719.58"/>
    <n v="0"/>
    <n v="-467.58"/>
  </r>
  <r>
    <x v="13"/>
    <x v="3"/>
    <s v="9740"/>
    <s v="000"/>
    <s v="0000"/>
    <s v="000"/>
    <s v="00"/>
    <n v="3297"/>
    <n v="2376.54"/>
    <n v="5.0999999999999996"/>
    <n v="915.36"/>
  </r>
  <r>
    <x v="13"/>
    <x v="3"/>
    <s v="9740"/>
    <s v="000"/>
    <s v="0000"/>
    <s v="000"/>
    <s v="00"/>
    <n v="40"/>
    <n v="40"/>
    <n v="0"/>
    <n v="0"/>
  </r>
  <r>
    <x v="13"/>
    <x v="5"/>
    <s v="9740"/>
    <s v="000"/>
    <s v="0000"/>
    <s v="000"/>
    <s v="00"/>
    <n v="33760.97"/>
    <n v="33760.97"/>
    <n v="0"/>
    <n v="0"/>
  </r>
  <r>
    <x v="13"/>
    <x v="2"/>
    <s v="9740"/>
    <s v="484"/>
    <s v="0000"/>
    <s v="000"/>
    <s v="00"/>
    <n v="12604.96"/>
    <n v="0"/>
    <n v="0"/>
    <n v="12604.96"/>
  </r>
  <r>
    <x v="13"/>
    <x v="2"/>
    <s v="9740"/>
    <s v="484"/>
    <s v="0000"/>
    <s v="000"/>
    <s v="00"/>
    <n v="4440.9799999999996"/>
    <n v="0"/>
    <n v="0"/>
    <n v="4440.9799999999996"/>
  </r>
  <r>
    <x v="13"/>
    <x v="2"/>
    <s v="9740"/>
    <s v="484"/>
    <s v="0000"/>
    <s v="000"/>
    <s v="00"/>
    <n v="4881.97"/>
    <n v="0"/>
    <n v="0"/>
    <n v="4881.97"/>
  </r>
  <r>
    <x v="13"/>
    <x v="3"/>
    <s v="9740"/>
    <s v="484"/>
    <s v="0000"/>
    <s v="000"/>
    <s v="00"/>
    <n v="698.04"/>
    <n v="0"/>
    <n v="0"/>
    <n v="698.04"/>
  </r>
  <r>
    <x v="13"/>
    <x v="3"/>
    <s v="9740"/>
    <s v="485"/>
    <s v="0000"/>
    <s v="000"/>
    <s v="00"/>
    <n v="140246.10999999999"/>
    <n v="0"/>
    <n v="0"/>
    <n v="140246.10999999999"/>
  </r>
  <r>
    <x v="13"/>
    <x v="2"/>
    <s v="9740"/>
    <s v="527"/>
    <s v="0000"/>
    <s v="000"/>
    <s v="00"/>
    <n v="7536966.8200000003"/>
    <n v="6693194.71"/>
    <n v="843772.11"/>
    <n v="0"/>
  </r>
  <r>
    <x v="13"/>
    <x v="2"/>
    <s v="9740"/>
    <s v="527"/>
    <s v="0000"/>
    <s v="000"/>
    <s v="00"/>
    <n v="1600780.05"/>
    <n v="1685413.82"/>
    <n v="1330689.48"/>
    <n v="-1415323.25"/>
  </r>
  <r>
    <x v="13"/>
    <x v="4"/>
    <s v="9740"/>
    <s v="527"/>
    <s v="0000"/>
    <s v="000"/>
    <s v="00"/>
    <n v="291040"/>
    <n v="291040"/>
    <n v="0"/>
    <n v="0"/>
  </r>
  <r>
    <x v="19"/>
    <x v="0"/>
    <s v="9748"/>
    <s v="000"/>
    <s v="0000"/>
    <s v="000"/>
    <s v="00"/>
    <n v="651815"/>
    <n v="595622.73"/>
    <n v="55483.86"/>
    <n v="708.41"/>
  </r>
  <r>
    <x v="19"/>
    <x v="1"/>
    <s v="9748"/>
    <s v="000"/>
    <s v="0000"/>
    <s v="000"/>
    <s v="00"/>
    <n v="237982"/>
    <n v="229363.52"/>
    <n v="11874.6"/>
    <n v="-3256.12"/>
  </r>
  <r>
    <x v="19"/>
    <x v="2"/>
    <s v="9748"/>
    <s v="000"/>
    <s v="0000"/>
    <s v="000"/>
    <s v="00"/>
    <n v="2023.17"/>
    <n v="713.68"/>
    <n v="380.8"/>
    <n v="928.69"/>
  </r>
  <r>
    <x v="19"/>
    <x v="2"/>
    <s v="9748"/>
    <s v="000"/>
    <s v="0000"/>
    <s v="000"/>
    <s v="00"/>
    <n v="136"/>
    <n v="0"/>
    <n v="0"/>
    <n v="136"/>
  </r>
  <r>
    <x v="19"/>
    <x v="2"/>
    <s v="9748"/>
    <s v="000"/>
    <s v="0000"/>
    <s v="000"/>
    <s v="00"/>
    <n v="2718.83"/>
    <n v="2718.83"/>
    <n v="0"/>
    <n v="0"/>
  </r>
  <r>
    <x v="19"/>
    <x v="3"/>
    <s v="9748"/>
    <s v="000"/>
    <s v="0000"/>
    <s v="000"/>
    <s v="00"/>
    <n v="5236"/>
    <n v="4331.07"/>
    <n v="135.47"/>
    <n v="769.46"/>
  </r>
  <r>
    <x v="19"/>
    <x v="3"/>
    <s v="9748"/>
    <s v="000"/>
    <s v="0000"/>
    <s v="000"/>
    <s v="00"/>
    <n v="194"/>
    <n v="8.11"/>
    <n v="0"/>
    <n v="185.89"/>
  </r>
  <r>
    <x v="19"/>
    <x v="4"/>
    <s v="9748"/>
    <s v="000"/>
    <s v="0000"/>
    <s v="000"/>
    <s v="00"/>
    <n v="688"/>
    <n v="0"/>
    <n v="0"/>
    <n v="688"/>
  </r>
  <r>
    <x v="19"/>
    <x v="4"/>
    <s v="9748"/>
    <s v="000"/>
    <s v="0000"/>
    <s v="000"/>
    <s v="00"/>
    <n v="352"/>
    <n v="0"/>
    <n v="0"/>
    <n v="352"/>
  </r>
  <r>
    <x v="19"/>
    <x v="4"/>
    <s v="9748"/>
    <s v="000"/>
    <s v="0000"/>
    <s v="000"/>
    <s v="00"/>
    <n v="125"/>
    <n v="0"/>
    <n v="0"/>
    <n v="125"/>
  </r>
  <r>
    <x v="19"/>
    <x v="4"/>
    <s v="9748"/>
    <s v="000"/>
    <s v="0000"/>
    <s v="000"/>
    <s v="00"/>
    <n v="32"/>
    <n v="0"/>
    <n v="0"/>
    <n v="32"/>
  </r>
  <r>
    <x v="19"/>
    <x v="5"/>
    <s v="9748"/>
    <s v="000"/>
    <s v="0000"/>
    <s v="000"/>
    <s v="00"/>
    <n v="134"/>
    <n v="50"/>
    <n v="0"/>
    <n v="84"/>
  </r>
  <r>
    <x v="0"/>
    <x v="5"/>
    <s v="9749"/>
    <s v="000"/>
    <s v="0000"/>
    <s v="000"/>
    <s v="00"/>
    <n v="0"/>
    <n v="499.94"/>
    <n v="0"/>
    <n v="-499.94"/>
  </r>
  <r>
    <x v="19"/>
    <x v="0"/>
    <s v="9749"/>
    <s v="000"/>
    <s v="0000"/>
    <s v="000"/>
    <s v="00"/>
    <n v="207533"/>
    <n v="187892.19"/>
    <n v="17397.759999999998"/>
    <n v="2243.0500000000002"/>
  </r>
  <r>
    <x v="19"/>
    <x v="1"/>
    <s v="9749"/>
    <s v="000"/>
    <s v="0000"/>
    <s v="000"/>
    <s v="00"/>
    <n v="94857.44"/>
    <n v="89147.28"/>
    <n v="5958.28"/>
    <n v="-248.12"/>
  </r>
  <r>
    <x v="19"/>
    <x v="2"/>
    <s v="9749"/>
    <s v="000"/>
    <s v="0000"/>
    <s v="000"/>
    <s v="00"/>
    <n v="3133"/>
    <n v="1626.19"/>
    <n v="229.36"/>
    <n v="1277.45"/>
  </r>
  <r>
    <x v="19"/>
    <x v="2"/>
    <s v="9749"/>
    <s v="000"/>
    <s v="0000"/>
    <s v="000"/>
    <s v="00"/>
    <n v="2208"/>
    <n v="1655.37"/>
    <n v="551.79"/>
    <n v="0.84"/>
  </r>
  <r>
    <x v="19"/>
    <x v="2"/>
    <s v="9749"/>
    <s v="000"/>
    <s v="0000"/>
    <s v="000"/>
    <s v="00"/>
    <n v="37"/>
    <n v="0"/>
    <n v="0"/>
    <n v="37"/>
  </r>
  <r>
    <x v="19"/>
    <x v="2"/>
    <s v="9749"/>
    <s v="000"/>
    <s v="0000"/>
    <s v="000"/>
    <s v="00"/>
    <n v="1847"/>
    <n v="1200"/>
    <n v="540"/>
    <n v="107"/>
  </r>
  <r>
    <x v="19"/>
    <x v="3"/>
    <s v="9749"/>
    <s v="000"/>
    <s v="0000"/>
    <s v="000"/>
    <s v="00"/>
    <n v="503"/>
    <n v="0"/>
    <n v="0"/>
    <n v="503"/>
  </r>
  <r>
    <x v="19"/>
    <x v="3"/>
    <s v="9749"/>
    <s v="000"/>
    <s v="0000"/>
    <s v="000"/>
    <s v="00"/>
    <n v="11"/>
    <n v="0"/>
    <n v="0"/>
    <n v="11"/>
  </r>
  <r>
    <x v="19"/>
    <x v="4"/>
    <s v="9749"/>
    <s v="000"/>
    <s v="0000"/>
    <s v="000"/>
    <s v="00"/>
    <n v="161"/>
    <n v="0"/>
    <n v="0"/>
    <n v="161"/>
  </r>
  <r>
    <x v="19"/>
    <x v="4"/>
    <s v="9749"/>
    <s v="000"/>
    <s v="0000"/>
    <s v="000"/>
    <s v="00"/>
    <n v="215"/>
    <n v="0"/>
    <n v="0"/>
    <n v="215"/>
  </r>
  <r>
    <x v="19"/>
    <x v="4"/>
    <s v="9749"/>
    <s v="000"/>
    <s v="0000"/>
    <s v="000"/>
    <s v="00"/>
    <n v="260"/>
    <n v="0"/>
    <n v="0"/>
    <n v="260"/>
  </r>
  <r>
    <x v="19"/>
    <x v="5"/>
    <s v="9749"/>
    <s v="000"/>
    <s v="0000"/>
    <s v="000"/>
    <s v="00"/>
    <n v="4000"/>
    <n v="4000"/>
    <n v="0"/>
    <n v="0"/>
  </r>
  <r>
    <x v="0"/>
    <x v="3"/>
    <s v="9750"/>
    <s v="000"/>
    <s v="0000"/>
    <s v="000"/>
    <s v="00"/>
    <n v="975600"/>
    <n v="925920.17"/>
    <n v="0"/>
    <n v="49679.83"/>
  </r>
  <r>
    <x v="19"/>
    <x v="0"/>
    <s v="9750"/>
    <s v="000"/>
    <s v="0000"/>
    <s v="000"/>
    <s v="00"/>
    <n v="688122.02"/>
    <n v="630278.19999999995"/>
    <n v="57343.5"/>
    <n v="500.32"/>
  </r>
  <r>
    <x v="19"/>
    <x v="1"/>
    <s v="9750"/>
    <s v="000"/>
    <s v="0000"/>
    <s v="000"/>
    <s v="00"/>
    <n v="244821"/>
    <n v="235936.49"/>
    <n v="12811.22"/>
    <n v="-3926.71"/>
  </r>
  <r>
    <x v="19"/>
    <x v="2"/>
    <s v="9750"/>
    <s v="000"/>
    <s v="0000"/>
    <s v="000"/>
    <s v="00"/>
    <n v="20162"/>
    <n v="14583.75"/>
    <n v="0"/>
    <n v="5578.25"/>
  </r>
  <r>
    <x v="19"/>
    <x v="2"/>
    <s v="9750"/>
    <s v="000"/>
    <s v="0000"/>
    <s v="000"/>
    <s v="00"/>
    <n v="1750"/>
    <n v="450.08"/>
    <n v="443.4"/>
    <n v="856.52"/>
  </r>
  <r>
    <x v="19"/>
    <x v="2"/>
    <s v="9750"/>
    <s v="000"/>
    <s v="0000"/>
    <s v="000"/>
    <s v="00"/>
    <n v="2076.64"/>
    <n v="616.73"/>
    <n v="0"/>
    <n v="1459.91"/>
  </r>
  <r>
    <x v="19"/>
    <x v="2"/>
    <s v="9750"/>
    <s v="000"/>
    <s v="0000"/>
    <s v="000"/>
    <s v="00"/>
    <n v="277"/>
    <n v="237.9"/>
    <n v="0"/>
    <n v="39.1"/>
  </r>
  <r>
    <x v="19"/>
    <x v="2"/>
    <s v="9750"/>
    <s v="000"/>
    <s v="0000"/>
    <s v="000"/>
    <s v="00"/>
    <n v="104253.97"/>
    <n v="55671.69"/>
    <n v="29109.42"/>
    <n v="19472.86"/>
  </r>
  <r>
    <x v="19"/>
    <x v="3"/>
    <s v="9750"/>
    <s v="000"/>
    <s v="0000"/>
    <s v="000"/>
    <s v="00"/>
    <n v="12349"/>
    <n v="8286.25"/>
    <n v="0"/>
    <n v="4062.75"/>
  </r>
  <r>
    <x v="19"/>
    <x v="3"/>
    <s v="9750"/>
    <s v="000"/>
    <s v="0000"/>
    <s v="000"/>
    <s v="00"/>
    <n v="750"/>
    <n v="0"/>
    <n v="0"/>
    <n v="750"/>
  </r>
  <r>
    <x v="19"/>
    <x v="4"/>
    <s v="9750"/>
    <s v="000"/>
    <s v="0000"/>
    <s v="000"/>
    <s v="00"/>
    <n v="1230"/>
    <n v="0"/>
    <n v="0"/>
    <n v="1230"/>
  </r>
  <r>
    <x v="19"/>
    <x v="4"/>
    <s v="9750"/>
    <s v="000"/>
    <s v="0000"/>
    <s v="000"/>
    <s v="00"/>
    <n v="1314"/>
    <n v="0"/>
    <n v="0"/>
    <n v="1314"/>
  </r>
  <r>
    <x v="19"/>
    <x v="4"/>
    <s v="9750"/>
    <s v="000"/>
    <s v="0000"/>
    <s v="000"/>
    <s v="00"/>
    <n v="305"/>
    <n v="0"/>
    <n v="0"/>
    <n v="305"/>
  </r>
  <r>
    <x v="19"/>
    <x v="5"/>
    <s v="9750"/>
    <s v="000"/>
    <s v="0000"/>
    <s v="000"/>
    <s v="00"/>
    <n v="68453.67"/>
    <n v="62591.17"/>
    <n v="0"/>
    <n v="5862.5"/>
  </r>
  <r>
    <x v="7"/>
    <x v="0"/>
    <s v="9751"/>
    <s v="000"/>
    <s v="0000"/>
    <s v="000"/>
    <s v="00"/>
    <n v="2851277"/>
    <n v="2739463.65"/>
    <n v="235982.42"/>
    <n v="-124169.07"/>
  </r>
  <r>
    <x v="7"/>
    <x v="1"/>
    <s v="9751"/>
    <s v="000"/>
    <s v="0000"/>
    <s v="000"/>
    <s v="00"/>
    <n v="1012292"/>
    <n v="1008347.1"/>
    <n v="49780.34"/>
    <n v="-45835.44"/>
  </r>
  <r>
    <x v="7"/>
    <x v="2"/>
    <s v="9751"/>
    <s v="000"/>
    <s v="0000"/>
    <s v="000"/>
    <s v="00"/>
    <n v="3383"/>
    <n v="744.41"/>
    <n v="0"/>
    <n v="2638.59"/>
  </r>
  <r>
    <x v="7"/>
    <x v="2"/>
    <s v="9751"/>
    <s v="000"/>
    <s v="0000"/>
    <s v="000"/>
    <s v="00"/>
    <n v="25748"/>
    <n v="12355.02"/>
    <n v="0"/>
    <n v="13392.98"/>
  </r>
  <r>
    <x v="7"/>
    <x v="2"/>
    <s v="9751"/>
    <s v="000"/>
    <s v="0000"/>
    <s v="000"/>
    <s v="00"/>
    <n v="3479960.55"/>
    <n v="4314201.95"/>
    <n v="7313.38"/>
    <n v="-841554.78"/>
  </r>
  <r>
    <x v="7"/>
    <x v="2"/>
    <s v="9751"/>
    <s v="000"/>
    <s v="0000"/>
    <s v="000"/>
    <s v="00"/>
    <n v="1149097"/>
    <n v="471005.92"/>
    <n v="0"/>
    <n v="678091.08"/>
  </r>
  <r>
    <x v="7"/>
    <x v="2"/>
    <s v="9751"/>
    <s v="000"/>
    <s v="0000"/>
    <s v="000"/>
    <s v="00"/>
    <n v="11485"/>
    <n v="0"/>
    <n v="0"/>
    <n v="11485"/>
  </r>
  <r>
    <x v="7"/>
    <x v="2"/>
    <s v="9751"/>
    <s v="000"/>
    <s v="0000"/>
    <s v="000"/>
    <s v="00"/>
    <n v="101006"/>
    <n v="97651.1"/>
    <n v="2070"/>
    <n v="1284.9000000000001"/>
  </r>
  <r>
    <x v="7"/>
    <x v="6"/>
    <s v="9751"/>
    <s v="000"/>
    <s v="0000"/>
    <s v="000"/>
    <s v="00"/>
    <n v="4796"/>
    <n v="3975.03"/>
    <n v="0"/>
    <n v="820.97"/>
  </r>
  <r>
    <x v="7"/>
    <x v="3"/>
    <s v="9751"/>
    <s v="000"/>
    <s v="0000"/>
    <s v="000"/>
    <s v="00"/>
    <n v="6191.63"/>
    <n v="1222.96"/>
    <n v="4664.88"/>
    <n v="303.79000000000002"/>
  </r>
  <r>
    <x v="7"/>
    <x v="4"/>
    <s v="9751"/>
    <s v="000"/>
    <s v="0000"/>
    <s v="000"/>
    <s v="00"/>
    <n v="1431"/>
    <n v="0"/>
    <n v="0"/>
    <n v="1431"/>
  </r>
  <r>
    <x v="20"/>
    <x v="0"/>
    <s v="9751"/>
    <s v="000"/>
    <s v="0000"/>
    <s v="000"/>
    <s v="00"/>
    <n v="375438.43"/>
    <n v="343547.7"/>
    <n v="31286.54"/>
    <n v="604.19000000000005"/>
  </r>
  <r>
    <x v="20"/>
    <x v="1"/>
    <s v="9751"/>
    <s v="000"/>
    <s v="0000"/>
    <s v="000"/>
    <s v="00"/>
    <n v="143555.19"/>
    <n v="138310.6"/>
    <n v="7433.26"/>
    <n v="-2188.67"/>
  </r>
  <r>
    <x v="20"/>
    <x v="2"/>
    <s v="9751"/>
    <s v="000"/>
    <s v="0000"/>
    <s v="000"/>
    <s v="00"/>
    <n v="1500"/>
    <n v="46.2"/>
    <n v="0"/>
    <n v="1453.8"/>
  </r>
  <r>
    <x v="20"/>
    <x v="2"/>
    <s v="9751"/>
    <s v="000"/>
    <s v="0000"/>
    <s v="000"/>
    <s v="00"/>
    <n v="2870.29"/>
    <n v="2853.83"/>
    <n v="0"/>
    <n v="16.46"/>
  </r>
  <r>
    <x v="20"/>
    <x v="2"/>
    <s v="9751"/>
    <s v="000"/>
    <s v="0000"/>
    <s v="000"/>
    <s v="00"/>
    <n v="4071"/>
    <n v="1217.99"/>
    <n v="6.25"/>
    <n v="2846.76"/>
  </r>
  <r>
    <x v="20"/>
    <x v="2"/>
    <s v="9751"/>
    <s v="000"/>
    <s v="0000"/>
    <s v="000"/>
    <s v="00"/>
    <n v="368311.63"/>
    <n v="354799.09"/>
    <n v="11174.24"/>
    <n v="2338.3000000000002"/>
  </r>
  <r>
    <x v="20"/>
    <x v="2"/>
    <s v="9751"/>
    <s v="000"/>
    <s v="0000"/>
    <s v="000"/>
    <s v="00"/>
    <n v="726.64"/>
    <n v="548.16999999999996"/>
    <n v="0"/>
    <n v="178.47"/>
  </r>
  <r>
    <x v="20"/>
    <x v="2"/>
    <s v="9751"/>
    <s v="000"/>
    <s v="0000"/>
    <s v="000"/>
    <s v="00"/>
    <n v="2657"/>
    <n v="221"/>
    <n v="0"/>
    <n v="2436"/>
  </r>
  <r>
    <x v="20"/>
    <x v="2"/>
    <s v="9751"/>
    <s v="000"/>
    <s v="0000"/>
    <s v="000"/>
    <s v="00"/>
    <n v="55570"/>
    <n v="52825.08"/>
    <n v="0"/>
    <n v="2744.92"/>
  </r>
  <r>
    <x v="20"/>
    <x v="3"/>
    <s v="9751"/>
    <s v="000"/>
    <s v="0000"/>
    <s v="000"/>
    <s v="00"/>
    <n v="5863.99"/>
    <n v="914.45"/>
    <n v="38.1"/>
    <n v="4911.4399999999996"/>
  </r>
  <r>
    <x v="20"/>
    <x v="3"/>
    <s v="9751"/>
    <s v="000"/>
    <s v="0000"/>
    <s v="000"/>
    <s v="00"/>
    <n v="13133.65"/>
    <n v="10162.11"/>
    <n v="1848.1"/>
    <n v="1123.44"/>
  </r>
  <r>
    <x v="20"/>
    <x v="4"/>
    <s v="9751"/>
    <s v="000"/>
    <s v="0000"/>
    <s v="000"/>
    <s v="00"/>
    <n v="4502"/>
    <n v="0"/>
    <n v="0"/>
    <n v="4502"/>
  </r>
  <r>
    <x v="20"/>
    <x v="4"/>
    <s v="9751"/>
    <s v="000"/>
    <s v="0000"/>
    <s v="000"/>
    <s v="00"/>
    <n v="6569"/>
    <n v="4558.46"/>
    <n v="1468"/>
    <n v="542.54"/>
  </r>
  <r>
    <x v="20"/>
    <x v="4"/>
    <s v="9751"/>
    <s v="000"/>
    <s v="0000"/>
    <s v="000"/>
    <s v="00"/>
    <n v="4554"/>
    <n v="0"/>
    <n v="0"/>
    <n v="4554"/>
  </r>
  <r>
    <x v="20"/>
    <x v="4"/>
    <s v="9751"/>
    <s v="000"/>
    <s v="0000"/>
    <s v="000"/>
    <s v="00"/>
    <n v="15045"/>
    <n v="11762.65"/>
    <n v="129.47999999999999"/>
    <n v="3152.87"/>
  </r>
  <r>
    <x v="20"/>
    <x v="4"/>
    <s v="9751"/>
    <s v="000"/>
    <s v="0000"/>
    <s v="000"/>
    <s v="00"/>
    <n v="1653"/>
    <n v="406.28"/>
    <n v="0"/>
    <n v="1246.72"/>
  </r>
  <r>
    <x v="20"/>
    <x v="4"/>
    <s v="9751"/>
    <s v="000"/>
    <s v="0000"/>
    <s v="000"/>
    <s v="00"/>
    <n v="69"/>
    <n v="0"/>
    <n v="0"/>
    <n v="69"/>
  </r>
  <r>
    <x v="20"/>
    <x v="5"/>
    <s v="9751"/>
    <s v="000"/>
    <s v="0000"/>
    <s v="000"/>
    <s v="00"/>
    <n v="250"/>
    <n v="250"/>
    <n v="0"/>
    <n v="0"/>
  </r>
  <r>
    <x v="14"/>
    <x v="0"/>
    <s v="9752"/>
    <s v="000"/>
    <s v="0000"/>
    <s v="000"/>
    <s v="00"/>
    <n v="605313.86"/>
    <n v="548843.98"/>
    <n v="53462.720000000001"/>
    <n v="3007.16"/>
  </r>
  <r>
    <x v="14"/>
    <x v="1"/>
    <s v="9752"/>
    <s v="000"/>
    <s v="0000"/>
    <s v="000"/>
    <s v="00"/>
    <n v="224301.59"/>
    <n v="215453.35"/>
    <n v="11742.46"/>
    <n v="-2894.22"/>
  </r>
  <r>
    <x v="14"/>
    <x v="2"/>
    <s v="9752"/>
    <s v="000"/>
    <s v="0000"/>
    <s v="000"/>
    <s v="00"/>
    <n v="215.81"/>
    <n v="215.81"/>
    <n v="0"/>
    <n v="0"/>
  </r>
  <r>
    <x v="14"/>
    <x v="2"/>
    <s v="9752"/>
    <s v="000"/>
    <s v="0000"/>
    <s v="000"/>
    <s v="00"/>
    <n v="5782"/>
    <n v="5286.33"/>
    <n v="4.59"/>
    <n v="491.08"/>
  </r>
  <r>
    <x v="14"/>
    <x v="2"/>
    <s v="9752"/>
    <s v="000"/>
    <s v="0000"/>
    <s v="000"/>
    <s v="00"/>
    <n v="703"/>
    <n v="200.3"/>
    <n v="44.89"/>
    <n v="457.81"/>
  </r>
  <r>
    <x v="14"/>
    <x v="2"/>
    <s v="9752"/>
    <s v="000"/>
    <s v="0000"/>
    <s v="000"/>
    <s v="00"/>
    <n v="7346"/>
    <n v="5117.7"/>
    <n v="364.2"/>
    <n v="1864.1"/>
  </r>
  <r>
    <x v="14"/>
    <x v="2"/>
    <s v="9752"/>
    <s v="000"/>
    <s v="0000"/>
    <s v="000"/>
    <s v="00"/>
    <n v="6703.28"/>
    <n v="6194.7"/>
    <n v="504.9"/>
    <n v="3.68"/>
  </r>
  <r>
    <x v="14"/>
    <x v="2"/>
    <s v="9752"/>
    <s v="000"/>
    <s v="0000"/>
    <s v="000"/>
    <s v="00"/>
    <n v="108"/>
    <n v="0"/>
    <n v="0"/>
    <n v="108"/>
  </r>
  <r>
    <x v="14"/>
    <x v="2"/>
    <s v="9752"/>
    <s v="000"/>
    <s v="0000"/>
    <s v="000"/>
    <s v="00"/>
    <n v="7913"/>
    <n v="3250.99"/>
    <n v="1573.14"/>
    <n v="3088.87"/>
  </r>
  <r>
    <x v="14"/>
    <x v="2"/>
    <s v="9752"/>
    <s v="000"/>
    <s v="0000"/>
    <s v="000"/>
    <s v="00"/>
    <n v="77046"/>
    <n v="65475.81"/>
    <n v="10313.25"/>
    <n v="1256.94"/>
  </r>
  <r>
    <x v="14"/>
    <x v="2"/>
    <s v="9752"/>
    <s v="000"/>
    <s v="0000"/>
    <s v="000"/>
    <s v="00"/>
    <n v="500"/>
    <n v="0"/>
    <n v="0"/>
    <n v="500"/>
  </r>
  <r>
    <x v="14"/>
    <x v="6"/>
    <s v="9752"/>
    <s v="000"/>
    <s v="0000"/>
    <s v="000"/>
    <s v="00"/>
    <n v="1543"/>
    <n v="1178.2"/>
    <n v="0"/>
    <n v="364.8"/>
  </r>
  <r>
    <x v="14"/>
    <x v="6"/>
    <s v="9752"/>
    <s v="000"/>
    <s v="0000"/>
    <s v="000"/>
    <s v="00"/>
    <n v="2198"/>
    <n v="2556.15"/>
    <n v="0"/>
    <n v="-358.15"/>
  </r>
  <r>
    <x v="14"/>
    <x v="3"/>
    <s v="9752"/>
    <s v="000"/>
    <s v="0000"/>
    <s v="000"/>
    <s v="00"/>
    <n v="10718"/>
    <n v="8783.59"/>
    <n v="0"/>
    <n v="1934.41"/>
  </r>
  <r>
    <x v="14"/>
    <x v="3"/>
    <s v="9752"/>
    <s v="000"/>
    <s v="0000"/>
    <s v="000"/>
    <s v="00"/>
    <n v="287"/>
    <n v="0"/>
    <n v="0"/>
    <n v="287"/>
  </r>
  <r>
    <x v="14"/>
    <x v="4"/>
    <s v="9752"/>
    <s v="000"/>
    <s v="0000"/>
    <s v="000"/>
    <s v="00"/>
    <n v="305"/>
    <n v="0"/>
    <n v="0"/>
    <n v="305"/>
  </r>
  <r>
    <x v="14"/>
    <x v="4"/>
    <s v="9752"/>
    <s v="000"/>
    <s v="0000"/>
    <s v="000"/>
    <s v="00"/>
    <n v="128"/>
    <n v="0"/>
    <n v="0"/>
    <n v="128"/>
  </r>
  <r>
    <x v="14"/>
    <x v="4"/>
    <s v="9752"/>
    <s v="000"/>
    <s v="0000"/>
    <s v="000"/>
    <s v="00"/>
    <n v="275"/>
    <n v="275"/>
    <n v="0"/>
    <n v="0"/>
  </r>
  <r>
    <x v="14"/>
    <x v="5"/>
    <s v="9752"/>
    <s v="000"/>
    <s v="0000"/>
    <s v="000"/>
    <s v="00"/>
    <n v="327.19"/>
    <n v="316.3"/>
    <n v="0"/>
    <n v="10.89"/>
  </r>
  <r>
    <x v="5"/>
    <x v="3"/>
    <s v="9752"/>
    <s v="000"/>
    <s v="0000"/>
    <s v="000"/>
    <s v="00"/>
    <n v="995"/>
    <n v="0"/>
    <n v="0"/>
    <n v="995"/>
  </r>
  <r>
    <x v="14"/>
    <x v="0"/>
    <s v="9753"/>
    <s v="000"/>
    <s v="0000"/>
    <s v="000"/>
    <s v="00"/>
    <n v="39672"/>
    <n v="36366"/>
    <n v="3306"/>
    <n v="0"/>
  </r>
  <r>
    <x v="14"/>
    <x v="1"/>
    <s v="9753"/>
    <s v="000"/>
    <s v="0000"/>
    <s v="000"/>
    <s v="00"/>
    <n v="16026.71"/>
    <n v="15462.89"/>
    <n v="687.18"/>
    <n v="-123.36"/>
  </r>
  <r>
    <x v="14"/>
    <x v="2"/>
    <s v="9753"/>
    <s v="000"/>
    <s v="0000"/>
    <s v="000"/>
    <s v="00"/>
    <n v="8935"/>
    <n v="2930.94"/>
    <n v="2583.09"/>
    <n v="3420.97"/>
  </r>
  <r>
    <x v="14"/>
    <x v="2"/>
    <s v="9753"/>
    <s v="000"/>
    <s v="0000"/>
    <s v="000"/>
    <s v="00"/>
    <n v="3840"/>
    <n v="3545.82"/>
    <n v="0"/>
    <n v="294.18"/>
  </r>
  <r>
    <x v="14"/>
    <x v="2"/>
    <s v="9753"/>
    <s v="000"/>
    <s v="0000"/>
    <s v="000"/>
    <s v="00"/>
    <n v="3604.22"/>
    <n v="2697.93"/>
    <n v="899.31"/>
    <n v="6.98"/>
  </r>
  <r>
    <x v="14"/>
    <x v="2"/>
    <s v="9753"/>
    <s v="000"/>
    <s v="0000"/>
    <s v="000"/>
    <s v="00"/>
    <n v="23974.1"/>
    <n v="23547.08"/>
    <n v="400"/>
    <n v="27.02"/>
  </r>
  <r>
    <x v="14"/>
    <x v="3"/>
    <s v="9753"/>
    <s v="000"/>
    <s v="0000"/>
    <s v="000"/>
    <s v="00"/>
    <n v="319.89999999999998"/>
    <n v="277.99"/>
    <n v="41.91"/>
    <n v="0"/>
  </r>
  <r>
    <x v="0"/>
    <x v="2"/>
    <s v="9757"/>
    <s v="000"/>
    <s v="0000"/>
    <s v="000"/>
    <s v="00"/>
    <n v="13029.54"/>
    <n v="16193"/>
    <n v="490.94"/>
    <n v="-3654.4"/>
  </r>
  <r>
    <x v="0"/>
    <x v="3"/>
    <s v="9757"/>
    <s v="000"/>
    <s v="0000"/>
    <s v="000"/>
    <s v="00"/>
    <n v="2958"/>
    <n v="273.97000000000003"/>
    <n v="0"/>
    <n v="2684.03"/>
  </r>
  <r>
    <x v="0"/>
    <x v="5"/>
    <s v="9757"/>
    <s v="000"/>
    <s v="0000"/>
    <s v="000"/>
    <s v="00"/>
    <n v="1601"/>
    <n v="1160"/>
    <n v="0"/>
    <n v="441"/>
  </r>
  <r>
    <x v="15"/>
    <x v="5"/>
    <s v="9757"/>
    <s v="000"/>
    <s v="0000"/>
    <s v="000"/>
    <s v="00"/>
    <n v="4607.46"/>
    <n v="4607.46"/>
    <n v="0"/>
    <n v="0"/>
  </r>
  <r>
    <x v="0"/>
    <x v="3"/>
    <s v="9757"/>
    <s v="199"/>
    <s v="0000"/>
    <s v="000"/>
    <s v="00"/>
    <n v="963.85"/>
    <n v="0"/>
    <n v="0"/>
    <n v="963.85"/>
  </r>
  <r>
    <x v="15"/>
    <x v="0"/>
    <s v="9780"/>
    <s v="000"/>
    <s v="0000"/>
    <s v="000"/>
    <s v="00"/>
    <n v="15802000"/>
    <n v="16091962.619999999"/>
    <n v="601916.73"/>
    <n v="-891879.35"/>
  </r>
  <r>
    <x v="15"/>
    <x v="1"/>
    <s v="9780"/>
    <s v="000"/>
    <s v="0000"/>
    <s v="000"/>
    <s v="00"/>
    <n v="7436135.04"/>
    <n v="7673636.5700000003"/>
    <n v="163608.14000000001"/>
    <n v="-401109.67"/>
  </r>
  <r>
    <x v="15"/>
    <x v="2"/>
    <s v="9780"/>
    <s v="000"/>
    <s v="0000"/>
    <s v="000"/>
    <s v="00"/>
    <n v="424475"/>
    <n v="480446.08"/>
    <n v="0"/>
    <n v="-55971.08"/>
  </r>
  <r>
    <x v="15"/>
    <x v="2"/>
    <s v="9780"/>
    <s v="000"/>
    <s v="0000"/>
    <s v="000"/>
    <s v="00"/>
    <n v="4941.01"/>
    <n v="4816.34"/>
    <n v="34"/>
    <n v="90.67"/>
  </r>
  <r>
    <x v="15"/>
    <x v="2"/>
    <s v="9780"/>
    <s v="000"/>
    <s v="0000"/>
    <s v="000"/>
    <s v="00"/>
    <n v="410043.11"/>
    <n v="291687.51"/>
    <n v="104431.33"/>
    <n v="13924.27"/>
  </r>
  <r>
    <x v="15"/>
    <x v="2"/>
    <s v="9780"/>
    <s v="000"/>
    <s v="0000"/>
    <s v="000"/>
    <s v="00"/>
    <n v="1072.4000000000001"/>
    <n v="1424.7"/>
    <n v="247.7"/>
    <n v="-600"/>
  </r>
  <r>
    <x v="15"/>
    <x v="2"/>
    <s v="9780"/>
    <s v="000"/>
    <s v="0000"/>
    <s v="000"/>
    <s v="00"/>
    <n v="42415"/>
    <n v="25385.96"/>
    <n v="19580"/>
    <n v="-2550.96"/>
  </r>
  <r>
    <x v="15"/>
    <x v="2"/>
    <s v="9780"/>
    <s v="000"/>
    <s v="0000"/>
    <s v="000"/>
    <s v="00"/>
    <n v="33041.599999999999"/>
    <n v="26705.66"/>
    <n v="6335.94"/>
    <n v="0"/>
  </r>
  <r>
    <x v="15"/>
    <x v="2"/>
    <s v="9780"/>
    <s v="000"/>
    <s v="0000"/>
    <s v="000"/>
    <s v="00"/>
    <n v="668.99"/>
    <n v="668.99"/>
    <n v="0"/>
    <n v="0"/>
  </r>
  <r>
    <x v="15"/>
    <x v="2"/>
    <s v="9780"/>
    <s v="000"/>
    <s v="0000"/>
    <s v="000"/>
    <s v="00"/>
    <n v="1756.97"/>
    <n v="1756.97"/>
    <n v="0"/>
    <n v="0"/>
  </r>
  <r>
    <x v="15"/>
    <x v="2"/>
    <s v="9780"/>
    <s v="000"/>
    <s v="0000"/>
    <s v="000"/>
    <s v="00"/>
    <n v="11331"/>
    <n v="8834.2800000000007"/>
    <n v="1911.2"/>
    <n v="585.52"/>
  </r>
  <r>
    <x v="15"/>
    <x v="2"/>
    <s v="9780"/>
    <s v="000"/>
    <s v="0000"/>
    <s v="000"/>
    <s v="00"/>
    <n v="268164.36"/>
    <n v="218727.4"/>
    <n v="46443.45"/>
    <n v="2993.51"/>
  </r>
  <r>
    <x v="15"/>
    <x v="6"/>
    <s v="9780"/>
    <s v="000"/>
    <s v="0000"/>
    <s v="000"/>
    <s v="00"/>
    <n v="6203.71"/>
    <n v="1590.26"/>
    <n v="4750.7"/>
    <n v="-137.25"/>
  </r>
  <r>
    <x v="15"/>
    <x v="6"/>
    <s v="9780"/>
    <s v="000"/>
    <s v="0000"/>
    <s v="000"/>
    <s v="00"/>
    <n v="21661"/>
    <n v="23229.47"/>
    <n v="0"/>
    <n v="-1568.47"/>
  </r>
  <r>
    <x v="15"/>
    <x v="6"/>
    <s v="9780"/>
    <s v="000"/>
    <s v="0000"/>
    <s v="000"/>
    <s v="00"/>
    <n v="68216.149999999994"/>
    <n v="2266.69"/>
    <n v="27644.01"/>
    <n v="38305.449999999997"/>
  </r>
  <r>
    <x v="15"/>
    <x v="6"/>
    <s v="9780"/>
    <s v="000"/>
    <s v="0000"/>
    <s v="000"/>
    <s v="00"/>
    <n v="2412693.36"/>
    <n v="2305027.5"/>
    <n v="101598.44"/>
    <n v="6067.42"/>
  </r>
  <r>
    <x v="15"/>
    <x v="3"/>
    <s v="9780"/>
    <s v="000"/>
    <s v="0000"/>
    <s v="000"/>
    <s v="00"/>
    <n v="149454.43"/>
    <n v="142586.98000000001"/>
    <n v="7643.88"/>
    <n v="-776.43"/>
  </r>
  <r>
    <x v="15"/>
    <x v="3"/>
    <s v="9780"/>
    <s v="000"/>
    <s v="0000"/>
    <s v="000"/>
    <s v="00"/>
    <n v="1743.97"/>
    <n v="1743.97"/>
    <n v="0"/>
    <n v="0"/>
  </r>
  <r>
    <x v="15"/>
    <x v="3"/>
    <s v="9780"/>
    <s v="000"/>
    <s v="0000"/>
    <s v="000"/>
    <s v="00"/>
    <n v="19796.259999999998"/>
    <n v="19796.259999999998"/>
    <n v="0"/>
    <n v="0"/>
  </r>
  <r>
    <x v="15"/>
    <x v="3"/>
    <s v="9780"/>
    <s v="000"/>
    <s v="0000"/>
    <s v="000"/>
    <s v="00"/>
    <n v="969754.45"/>
    <n v="890677.91"/>
    <n v="46828.39"/>
    <n v="32248.15"/>
  </r>
  <r>
    <x v="15"/>
    <x v="3"/>
    <s v="9780"/>
    <s v="000"/>
    <s v="0000"/>
    <s v="000"/>
    <s v="00"/>
    <n v="281934"/>
    <n v="225754.4"/>
    <n v="25117.5"/>
    <n v="31062.1"/>
  </r>
  <r>
    <x v="15"/>
    <x v="4"/>
    <s v="9780"/>
    <s v="000"/>
    <s v="0000"/>
    <s v="000"/>
    <s v="00"/>
    <n v="5400"/>
    <n v="5400"/>
    <n v="0"/>
    <n v="0"/>
  </r>
  <r>
    <x v="15"/>
    <x v="4"/>
    <s v="9780"/>
    <s v="000"/>
    <s v="0000"/>
    <s v="000"/>
    <s v="00"/>
    <n v="51726.7"/>
    <n v="51726.7"/>
    <n v="0"/>
    <n v="0"/>
  </r>
  <r>
    <x v="15"/>
    <x v="4"/>
    <s v="9780"/>
    <s v="000"/>
    <s v="0000"/>
    <s v="000"/>
    <s v="00"/>
    <n v="4188.08"/>
    <n v="3788.08"/>
    <n v="395.98"/>
    <n v="4.0199999999999996"/>
  </r>
  <r>
    <x v="15"/>
    <x v="4"/>
    <s v="9780"/>
    <s v="000"/>
    <s v="0000"/>
    <s v="000"/>
    <s v="00"/>
    <n v="1813.97"/>
    <n v="1813.97"/>
    <n v="0"/>
    <n v="0"/>
  </r>
  <r>
    <x v="15"/>
    <x v="4"/>
    <s v="9780"/>
    <s v="000"/>
    <s v="0000"/>
    <s v="000"/>
    <s v="00"/>
    <n v="22076.02"/>
    <n v="13085.22"/>
    <n v="8990.7999999999993"/>
    <n v="0"/>
  </r>
  <r>
    <x v="15"/>
    <x v="4"/>
    <s v="9780"/>
    <s v="000"/>
    <s v="0000"/>
    <s v="000"/>
    <s v="00"/>
    <n v="6975"/>
    <n v="6975"/>
    <n v="0"/>
    <n v="0"/>
  </r>
  <r>
    <x v="15"/>
    <x v="5"/>
    <s v="9780"/>
    <s v="000"/>
    <s v="0000"/>
    <s v="000"/>
    <s v="00"/>
    <n v="2048.31"/>
    <n v="2048.31"/>
    <n v="0"/>
    <n v="0"/>
  </r>
  <r>
    <x v="15"/>
    <x v="5"/>
    <s v="9780"/>
    <s v="000"/>
    <s v="0000"/>
    <s v="000"/>
    <s v="00"/>
    <n v="113502"/>
    <n v="85955.97"/>
    <n v="0"/>
    <n v="27546.03"/>
  </r>
  <r>
    <x v="13"/>
    <x v="2"/>
    <s v="9810"/>
    <s v="000"/>
    <s v="0000"/>
    <s v="000"/>
    <s v="00"/>
    <n v="0"/>
    <n v="78"/>
    <n v="0"/>
    <n v="-78"/>
  </r>
  <r>
    <x v="5"/>
    <x v="6"/>
    <s v="9810"/>
    <s v="000"/>
    <s v="0000"/>
    <s v="000"/>
    <s v="00"/>
    <n v="11713"/>
    <n v="0"/>
    <n v="0"/>
    <n v="11713"/>
  </r>
  <r>
    <x v="6"/>
    <x v="0"/>
    <s v="9810"/>
    <s v="000"/>
    <s v="0000"/>
    <s v="000"/>
    <s v="00"/>
    <n v="3018014"/>
    <n v="2654842.9"/>
    <n v="329470.92"/>
    <n v="33700.18"/>
  </r>
  <r>
    <x v="6"/>
    <x v="1"/>
    <s v="9810"/>
    <s v="000"/>
    <s v="0000"/>
    <s v="000"/>
    <s v="00"/>
    <n v="1273245"/>
    <n v="1193507.02"/>
    <n v="82205.47"/>
    <n v="-2467.4899999999998"/>
  </r>
  <r>
    <x v="6"/>
    <x v="2"/>
    <s v="9810"/>
    <s v="000"/>
    <s v="0000"/>
    <s v="000"/>
    <s v="00"/>
    <n v="316"/>
    <n v="0"/>
    <n v="0"/>
    <n v="316"/>
  </r>
  <r>
    <x v="6"/>
    <x v="2"/>
    <s v="9810"/>
    <s v="000"/>
    <s v="0000"/>
    <s v="000"/>
    <s v="00"/>
    <n v="323436.33"/>
    <n v="241234.29"/>
    <n v="20476.88"/>
    <n v="61725.16"/>
  </r>
  <r>
    <x v="6"/>
    <x v="2"/>
    <s v="9810"/>
    <s v="000"/>
    <s v="0000"/>
    <s v="000"/>
    <s v="00"/>
    <n v="318"/>
    <n v="158.46"/>
    <n v="5.44"/>
    <n v="154.1"/>
  </r>
  <r>
    <x v="6"/>
    <x v="2"/>
    <s v="9810"/>
    <s v="000"/>
    <s v="0000"/>
    <s v="000"/>
    <s v="00"/>
    <n v="53011"/>
    <n v="34114.800000000003"/>
    <n v="0"/>
    <n v="18896.2"/>
  </r>
  <r>
    <x v="6"/>
    <x v="2"/>
    <s v="9810"/>
    <s v="000"/>
    <s v="0000"/>
    <s v="000"/>
    <s v="00"/>
    <n v="42227.040000000001"/>
    <n v="40738.699999999997"/>
    <n v="262.92"/>
    <n v="1225.42"/>
  </r>
  <r>
    <x v="6"/>
    <x v="2"/>
    <s v="9810"/>
    <s v="000"/>
    <s v="0000"/>
    <s v="000"/>
    <s v="00"/>
    <n v="546"/>
    <n v="0"/>
    <n v="0"/>
    <n v="546"/>
  </r>
  <r>
    <x v="6"/>
    <x v="2"/>
    <s v="9810"/>
    <s v="000"/>
    <s v="0000"/>
    <s v="000"/>
    <s v="00"/>
    <n v="16"/>
    <n v="0"/>
    <n v="0"/>
    <n v="16"/>
  </r>
  <r>
    <x v="6"/>
    <x v="2"/>
    <s v="9810"/>
    <s v="000"/>
    <s v="0000"/>
    <s v="000"/>
    <s v="00"/>
    <n v="9105"/>
    <n v="4018.67"/>
    <n v="0"/>
    <n v="5086.33"/>
  </r>
  <r>
    <x v="6"/>
    <x v="2"/>
    <s v="9810"/>
    <s v="000"/>
    <s v="0000"/>
    <s v="000"/>
    <s v="00"/>
    <n v="17557"/>
    <n v="8924.08"/>
    <n v="147.58000000000001"/>
    <n v="8485.34"/>
  </r>
  <r>
    <x v="6"/>
    <x v="2"/>
    <s v="9810"/>
    <s v="000"/>
    <s v="0000"/>
    <s v="000"/>
    <s v="00"/>
    <n v="720013.5"/>
    <n v="526013.65"/>
    <n v="156583.78"/>
    <n v="37416.07"/>
  </r>
  <r>
    <x v="6"/>
    <x v="2"/>
    <s v="9810"/>
    <s v="000"/>
    <s v="0000"/>
    <s v="000"/>
    <s v="00"/>
    <n v="30"/>
    <n v="0"/>
    <n v="0"/>
    <n v="30"/>
  </r>
  <r>
    <x v="6"/>
    <x v="6"/>
    <s v="9810"/>
    <s v="000"/>
    <s v="0000"/>
    <s v="000"/>
    <s v="00"/>
    <n v="6600.22"/>
    <n v="415.3"/>
    <n v="0"/>
    <n v="6184.92"/>
  </r>
  <r>
    <x v="6"/>
    <x v="6"/>
    <s v="9810"/>
    <s v="000"/>
    <s v="0000"/>
    <s v="000"/>
    <s v="00"/>
    <n v="11241"/>
    <n v="10084.77"/>
    <n v="0"/>
    <n v="1156.23"/>
  </r>
  <r>
    <x v="6"/>
    <x v="6"/>
    <s v="9810"/>
    <s v="000"/>
    <s v="0000"/>
    <s v="000"/>
    <s v="00"/>
    <n v="129044"/>
    <n v="113479.76"/>
    <n v="0"/>
    <n v="15564.24"/>
  </r>
  <r>
    <x v="6"/>
    <x v="6"/>
    <s v="9810"/>
    <s v="000"/>
    <s v="0000"/>
    <s v="000"/>
    <s v="00"/>
    <n v="17766"/>
    <n v="21673.360000000001"/>
    <n v="0"/>
    <n v="-3907.36"/>
  </r>
  <r>
    <x v="6"/>
    <x v="3"/>
    <s v="9810"/>
    <s v="000"/>
    <s v="0000"/>
    <s v="000"/>
    <s v="00"/>
    <n v="569686"/>
    <n v="389480.27"/>
    <n v="491.4"/>
    <n v="179714.33"/>
  </r>
  <r>
    <x v="6"/>
    <x v="3"/>
    <s v="9810"/>
    <s v="000"/>
    <s v="0000"/>
    <s v="000"/>
    <s v="00"/>
    <n v="146"/>
    <n v="29.99"/>
    <n v="0"/>
    <n v="116.01"/>
  </r>
  <r>
    <x v="6"/>
    <x v="4"/>
    <s v="9810"/>
    <s v="000"/>
    <s v="0000"/>
    <s v="000"/>
    <s v="00"/>
    <n v="911"/>
    <n v="0"/>
    <n v="0"/>
    <n v="911"/>
  </r>
  <r>
    <x v="6"/>
    <x v="4"/>
    <s v="9810"/>
    <s v="000"/>
    <s v="0000"/>
    <s v="000"/>
    <s v="00"/>
    <n v="266591"/>
    <n v="270058.26"/>
    <n v="12427.68"/>
    <n v="-15894.94"/>
  </r>
  <r>
    <x v="6"/>
    <x v="4"/>
    <s v="9810"/>
    <s v="000"/>
    <s v="0000"/>
    <s v="000"/>
    <s v="00"/>
    <n v="240"/>
    <n v="237.37"/>
    <n v="0"/>
    <n v="2.63"/>
  </r>
  <r>
    <x v="6"/>
    <x v="4"/>
    <s v="9810"/>
    <s v="000"/>
    <s v="0000"/>
    <s v="000"/>
    <s v="00"/>
    <n v="79805"/>
    <n v="31174.77"/>
    <n v="115"/>
    <n v="48515.23"/>
  </r>
  <r>
    <x v="6"/>
    <x v="4"/>
    <s v="9810"/>
    <s v="000"/>
    <s v="0000"/>
    <s v="000"/>
    <s v="00"/>
    <n v="102228"/>
    <n v="59369.73"/>
    <n v="2870.96"/>
    <n v="39987.31"/>
  </r>
  <r>
    <x v="6"/>
    <x v="5"/>
    <s v="9810"/>
    <s v="000"/>
    <s v="0000"/>
    <s v="000"/>
    <s v="00"/>
    <n v="1494"/>
    <n v="985.1"/>
    <n v="0"/>
    <n v="508.9"/>
  </r>
  <r>
    <x v="0"/>
    <x v="3"/>
    <s v="9999"/>
    <s v="000"/>
    <s v="0000"/>
    <s v="000"/>
    <s v="00"/>
    <n v="228231"/>
    <n v="0"/>
    <n v="0"/>
    <n v="228231"/>
  </r>
  <r>
    <x v="5"/>
    <x v="2"/>
    <s v="9999"/>
    <s v="000"/>
    <s v="0000"/>
    <s v="000"/>
    <s v="00"/>
    <n v="878581.68"/>
    <n v="0"/>
    <n v="0"/>
    <n v="878581.68"/>
  </r>
  <r>
    <x v="5"/>
    <x v="2"/>
    <s v="9999"/>
    <s v="000"/>
    <s v="0000"/>
    <s v="000"/>
    <s v="00"/>
    <n v="10000"/>
    <n v="0"/>
    <n v="0"/>
    <n v="10000"/>
  </r>
  <r>
    <x v="21"/>
    <x v="1"/>
    <s v="9999"/>
    <s v="000"/>
    <s v="0000"/>
    <s v="000"/>
    <s v="00"/>
    <n v="0"/>
    <n v="270577.38"/>
    <n v="0"/>
    <n v="-270577.38"/>
  </r>
  <r>
    <x v="0"/>
    <x v="3"/>
    <s v="9999"/>
    <s v="102"/>
    <s v="0000"/>
    <s v="000"/>
    <s v="00"/>
    <n v="46025"/>
    <n v="0"/>
    <n v="0"/>
    <n v="46025"/>
  </r>
  <r>
    <x v="0"/>
    <x v="3"/>
    <s v="9999"/>
    <s v="103"/>
    <s v="0000"/>
    <s v="000"/>
    <s v="00"/>
    <n v="119394.57"/>
    <n v="0"/>
    <n v="0"/>
    <n v="119394.57"/>
  </r>
  <r>
    <x v="0"/>
    <x v="3"/>
    <s v="9999"/>
    <s v="104"/>
    <s v="0000"/>
    <s v="000"/>
    <s v="00"/>
    <n v="1156.47"/>
    <n v="0"/>
    <n v="0"/>
    <n v="1156.47"/>
  </r>
  <r>
    <x v="11"/>
    <x v="3"/>
    <s v="9999"/>
    <s v="108"/>
    <s v="0000"/>
    <s v="000"/>
    <s v="00"/>
    <n v="6740211.9400000004"/>
    <n v="0"/>
    <n v="0"/>
    <n v="6740211.9400000004"/>
  </r>
  <r>
    <x v="12"/>
    <x v="3"/>
    <s v="9999"/>
    <s v="108"/>
    <s v="0000"/>
    <s v="000"/>
    <s v="00"/>
    <n v="36108.21"/>
    <n v="0"/>
    <n v="0"/>
    <n v="36108.21"/>
  </r>
  <r>
    <x v="0"/>
    <x v="0"/>
    <s v="9999"/>
    <s v="900"/>
    <s v="0000"/>
    <s v="000"/>
    <s v="00"/>
    <n v="61304"/>
    <n v="10094.68"/>
    <n v="10094.68"/>
    <n v="41114.639999999999"/>
  </r>
  <r>
    <x v="0"/>
    <x v="1"/>
    <s v="9999"/>
    <s v="900"/>
    <s v="0000"/>
    <s v="000"/>
    <s v="00"/>
    <n v="23296"/>
    <n v="3961.72"/>
    <n v="2095.2800000000002"/>
    <n v="17239"/>
  </r>
  <r>
    <x v="0"/>
    <x v="3"/>
    <s v="0032"/>
    <s v="102"/>
    <s v="0000"/>
    <s v="000"/>
    <s v="00"/>
    <n v="6033.43"/>
    <n v="0"/>
    <n v="0"/>
    <n v="6033.43"/>
  </r>
  <r>
    <x v="0"/>
    <x v="2"/>
    <s v="0033"/>
    <s v="102"/>
    <s v="0000"/>
    <s v="000"/>
    <s v="00"/>
    <n v="1171.1199999999999"/>
    <n v="1171.1199999999999"/>
    <n v="0"/>
    <n v="0"/>
  </r>
  <r>
    <x v="0"/>
    <x v="2"/>
    <s v="0033"/>
    <s v="102"/>
    <s v="0000"/>
    <s v="000"/>
    <s v="00"/>
    <n v="1890.98"/>
    <n v="1890.98"/>
    <n v="0"/>
    <n v="0"/>
  </r>
  <r>
    <x v="0"/>
    <x v="3"/>
    <s v="0033"/>
    <s v="102"/>
    <s v="0000"/>
    <s v="000"/>
    <s v="00"/>
    <n v="9910.41"/>
    <n v="3708.99"/>
    <n v="3179.75"/>
    <n v="3021.67"/>
  </r>
  <r>
    <x v="0"/>
    <x v="3"/>
    <s v="0061"/>
    <s v="102"/>
    <s v="0000"/>
    <s v="000"/>
    <s v="00"/>
    <n v="7140.77"/>
    <n v="0"/>
    <n v="0"/>
    <n v="7140.77"/>
  </r>
  <r>
    <x v="11"/>
    <x v="0"/>
    <s v="0171"/>
    <s v="108"/>
    <s v="0000"/>
    <s v="000"/>
    <s v="00"/>
    <n v="0"/>
    <n v="4781.25"/>
    <n v="0"/>
    <n v="-4781.25"/>
  </r>
  <r>
    <x v="11"/>
    <x v="1"/>
    <s v="0171"/>
    <s v="108"/>
    <s v="0000"/>
    <s v="000"/>
    <s v="00"/>
    <n v="0"/>
    <n v="382.48"/>
    <n v="0"/>
    <n v="-382.48"/>
  </r>
  <r>
    <x v="11"/>
    <x v="2"/>
    <s v="0171"/>
    <s v="108"/>
    <s v="0000"/>
    <s v="000"/>
    <s v="00"/>
    <n v="183.66"/>
    <n v="183.66"/>
    <n v="0"/>
    <n v="0"/>
  </r>
  <r>
    <x v="11"/>
    <x v="2"/>
    <s v="0171"/>
    <s v="108"/>
    <s v="0000"/>
    <s v="000"/>
    <s v="00"/>
    <n v="2495"/>
    <n v="2495"/>
    <n v="0"/>
    <n v="0"/>
  </r>
  <r>
    <x v="11"/>
    <x v="4"/>
    <s v="0171"/>
    <s v="108"/>
    <s v="0000"/>
    <s v="000"/>
    <s v="00"/>
    <n v="45866"/>
    <n v="45866"/>
    <n v="0"/>
    <n v="0"/>
  </r>
  <r>
    <x v="11"/>
    <x v="4"/>
    <s v="0171"/>
    <s v="108"/>
    <s v="0000"/>
    <s v="000"/>
    <s v="00"/>
    <n v="800"/>
    <n v="800"/>
    <n v="0"/>
    <n v="0"/>
  </r>
  <r>
    <x v="12"/>
    <x v="0"/>
    <s v="0171"/>
    <s v="108"/>
    <s v="0000"/>
    <s v="000"/>
    <s v="00"/>
    <n v="3049.99"/>
    <n v="0"/>
    <n v="0"/>
    <n v="3049.99"/>
  </r>
  <r>
    <x v="12"/>
    <x v="1"/>
    <s v="0171"/>
    <s v="108"/>
    <s v="0000"/>
    <s v="000"/>
    <s v="00"/>
    <n v="3385"/>
    <n v="0"/>
    <n v="0"/>
    <n v="3385"/>
  </r>
  <r>
    <x v="9"/>
    <x v="0"/>
    <s v="0171"/>
    <s v="108"/>
    <s v="0000"/>
    <s v="000"/>
    <s v="00"/>
    <n v="12937.91"/>
    <n v="12888.3"/>
    <n v="0"/>
    <n v="49.61"/>
  </r>
  <r>
    <x v="9"/>
    <x v="1"/>
    <s v="0171"/>
    <s v="108"/>
    <s v="0000"/>
    <s v="000"/>
    <s v="00"/>
    <n v="4673"/>
    <n v="4626.49"/>
    <n v="0"/>
    <n v="46.51"/>
  </r>
  <r>
    <x v="0"/>
    <x v="3"/>
    <s v="0261"/>
    <s v="102"/>
    <s v="0000"/>
    <s v="000"/>
    <s v="00"/>
    <n v="2123.63"/>
    <n v="315.58"/>
    <n v="0"/>
    <n v="1808.05"/>
  </r>
  <r>
    <x v="0"/>
    <x v="5"/>
    <s v="0261"/>
    <s v="102"/>
    <s v="0000"/>
    <s v="000"/>
    <s v="00"/>
    <n v="300"/>
    <n v="0"/>
    <n v="0"/>
    <n v="300"/>
  </r>
  <r>
    <x v="0"/>
    <x v="3"/>
    <s v="0311"/>
    <s v="108"/>
    <s v="0000"/>
    <s v="000"/>
    <s v="00"/>
    <n v="100"/>
    <n v="0"/>
    <n v="0"/>
    <n v="100"/>
  </r>
  <r>
    <x v="0"/>
    <x v="4"/>
    <s v="0311"/>
    <s v="108"/>
    <s v="0000"/>
    <s v="000"/>
    <s v="00"/>
    <n v="370.51"/>
    <n v="0"/>
    <n v="0"/>
    <n v="370.51"/>
  </r>
  <r>
    <x v="11"/>
    <x v="0"/>
    <s v="0311"/>
    <s v="108"/>
    <s v="0000"/>
    <s v="000"/>
    <s v="00"/>
    <n v="9293.75"/>
    <n v="9293.75"/>
    <n v="0"/>
    <n v="0"/>
  </r>
  <r>
    <x v="11"/>
    <x v="1"/>
    <s v="0311"/>
    <s v="108"/>
    <s v="0000"/>
    <s v="000"/>
    <s v="00"/>
    <n v="0"/>
    <n v="743.5"/>
    <n v="0"/>
    <n v="-743.5"/>
  </r>
  <r>
    <x v="11"/>
    <x v="2"/>
    <s v="0311"/>
    <s v="108"/>
    <s v="0000"/>
    <s v="000"/>
    <s v="00"/>
    <n v="12533.89"/>
    <n v="0"/>
    <n v="0"/>
    <n v="12533.89"/>
  </r>
  <r>
    <x v="11"/>
    <x v="3"/>
    <s v="0311"/>
    <s v="108"/>
    <s v="0000"/>
    <s v="000"/>
    <s v="00"/>
    <n v="10376.15"/>
    <n v="3047.14"/>
    <n v="0"/>
    <n v="7329.01"/>
  </r>
  <r>
    <x v="11"/>
    <x v="3"/>
    <s v="0311"/>
    <s v="108"/>
    <s v="0000"/>
    <s v="000"/>
    <s v="00"/>
    <n v="22392.09"/>
    <n v="436"/>
    <n v="0"/>
    <n v="21956.09"/>
  </r>
  <r>
    <x v="11"/>
    <x v="4"/>
    <s v="0311"/>
    <s v="108"/>
    <s v="0000"/>
    <s v="000"/>
    <s v="00"/>
    <n v="837.95"/>
    <n v="0"/>
    <n v="0"/>
    <n v="837.95"/>
  </r>
  <r>
    <x v="11"/>
    <x v="4"/>
    <s v="0311"/>
    <s v="108"/>
    <s v="0000"/>
    <s v="000"/>
    <s v="00"/>
    <n v="33391.07"/>
    <n v="840.58"/>
    <n v="0"/>
    <n v="32550.49"/>
  </r>
  <r>
    <x v="11"/>
    <x v="4"/>
    <s v="0311"/>
    <s v="108"/>
    <s v="0000"/>
    <s v="000"/>
    <s v="00"/>
    <n v="1934.44"/>
    <n v="0"/>
    <n v="0"/>
    <n v="1934.44"/>
  </r>
  <r>
    <x v="11"/>
    <x v="4"/>
    <s v="0311"/>
    <s v="108"/>
    <s v="0000"/>
    <s v="000"/>
    <s v="00"/>
    <n v="1440"/>
    <n v="1250"/>
    <n v="0"/>
    <n v="190"/>
  </r>
  <r>
    <x v="12"/>
    <x v="0"/>
    <s v="0311"/>
    <s v="108"/>
    <s v="0000"/>
    <s v="000"/>
    <s v="00"/>
    <n v="50000"/>
    <n v="0"/>
    <n v="0"/>
    <n v="50000"/>
  </r>
  <r>
    <x v="12"/>
    <x v="1"/>
    <s v="0311"/>
    <s v="108"/>
    <s v="0000"/>
    <s v="000"/>
    <s v="00"/>
    <n v="17000"/>
    <n v="0"/>
    <n v="0"/>
    <n v="17000"/>
  </r>
  <r>
    <x v="9"/>
    <x v="2"/>
    <s v="0311"/>
    <s v="108"/>
    <s v="0000"/>
    <s v="000"/>
    <s v="00"/>
    <n v="877.56"/>
    <n v="0"/>
    <n v="0"/>
    <n v="877.56"/>
  </r>
  <r>
    <x v="0"/>
    <x v="2"/>
    <s v="0321"/>
    <s v="102"/>
    <s v="0000"/>
    <s v="000"/>
    <s v="00"/>
    <n v="753.2"/>
    <n v="753.2"/>
    <n v="0"/>
    <n v="0"/>
  </r>
  <r>
    <x v="0"/>
    <x v="5"/>
    <s v="0321"/>
    <s v="102"/>
    <s v="0000"/>
    <s v="000"/>
    <s v="00"/>
    <n v="612.16999999999996"/>
    <n v="685.64"/>
    <n v="0"/>
    <n v="-73.47"/>
  </r>
  <r>
    <x v="11"/>
    <x v="0"/>
    <s v="0321"/>
    <s v="108"/>
    <s v="0000"/>
    <s v="000"/>
    <s v="00"/>
    <n v="0"/>
    <n v="13525"/>
    <n v="0"/>
    <n v="-13525"/>
  </r>
  <r>
    <x v="11"/>
    <x v="1"/>
    <s v="0321"/>
    <s v="108"/>
    <s v="0000"/>
    <s v="000"/>
    <s v="00"/>
    <n v="0"/>
    <n v="1082.01"/>
    <n v="0"/>
    <n v="-1082.01"/>
  </r>
  <r>
    <x v="11"/>
    <x v="2"/>
    <s v="0321"/>
    <s v="108"/>
    <s v="0000"/>
    <s v="000"/>
    <s v="00"/>
    <n v="69337.42"/>
    <n v="6490"/>
    <n v="0"/>
    <n v="62847.42"/>
  </r>
  <r>
    <x v="11"/>
    <x v="3"/>
    <s v="0321"/>
    <s v="108"/>
    <s v="0000"/>
    <s v="000"/>
    <s v="00"/>
    <n v="104491.33"/>
    <n v="1423.24"/>
    <n v="0"/>
    <n v="103068.09"/>
  </r>
  <r>
    <x v="11"/>
    <x v="3"/>
    <s v="0321"/>
    <s v="108"/>
    <s v="0000"/>
    <s v="000"/>
    <s v="00"/>
    <n v="85418.52"/>
    <n v="638.98"/>
    <n v="0"/>
    <n v="84779.54"/>
  </r>
  <r>
    <x v="11"/>
    <x v="4"/>
    <s v="0321"/>
    <s v="108"/>
    <s v="0000"/>
    <s v="000"/>
    <s v="00"/>
    <n v="63000"/>
    <n v="0"/>
    <n v="0"/>
    <n v="63000"/>
  </r>
  <r>
    <x v="11"/>
    <x v="4"/>
    <s v="0321"/>
    <s v="108"/>
    <s v="0000"/>
    <s v="000"/>
    <s v="00"/>
    <n v="84835.02"/>
    <n v="672.99"/>
    <n v="0"/>
    <n v="84162.03"/>
  </r>
  <r>
    <x v="11"/>
    <x v="4"/>
    <s v="0321"/>
    <s v="108"/>
    <s v="0000"/>
    <s v="000"/>
    <s v="00"/>
    <n v="212923.37"/>
    <n v="54162.239999999998"/>
    <n v="0"/>
    <n v="158761.13"/>
  </r>
  <r>
    <x v="11"/>
    <x v="4"/>
    <s v="0321"/>
    <s v="108"/>
    <s v="0000"/>
    <s v="000"/>
    <s v="00"/>
    <n v="1250"/>
    <n v="0"/>
    <n v="1250"/>
    <n v="0"/>
  </r>
  <r>
    <x v="9"/>
    <x v="0"/>
    <s v="0321"/>
    <s v="108"/>
    <s v="0000"/>
    <s v="000"/>
    <s v="00"/>
    <n v="45396.27"/>
    <n v="36655.31"/>
    <n v="8236.68"/>
    <n v="504.28"/>
  </r>
  <r>
    <x v="9"/>
    <x v="1"/>
    <s v="0321"/>
    <s v="108"/>
    <s v="0000"/>
    <s v="000"/>
    <s v="00"/>
    <n v="16800"/>
    <n v="14988.01"/>
    <n v="1709.56"/>
    <n v="102.43"/>
  </r>
  <r>
    <x v="11"/>
    <x v="0"/>
    <s v="0371"/>
    <s v="108"/>
    <s v="0000"/>
    <s v="000"/>
    <s v="00"/>
    <n v="2900"/>
    <n v="2900"/>
    <n v="0"/>
    <n v="0"/>
  </r>
  <r>
    <x v="11"/>
    <x v="1"/>
    <s v="0371"/>
    <s v="108"/>
    <s v="0000"/>
    <s v="000"/>
    <s v="00"/>
    <n v="0"/>
    <n v="231.99"/>
    <n v="0"/>
    <n v="-231.99"/>
  </r>
  <r>
    <x v="11"/>
    <x v="2"/>
    <s v="0371"/>
    <s v="108"/>
    <s v="0000"/>
    <s v="000"/>
    <s v="00"/>
    <n v="6247.97"/>
    <n v="0"/>
    <n v="0"/>
    <n v="6247.97"/>
  </r>
  <r>
    <x v="11"/>
    <x v="3"/>
    <s v="0371"/>
    <s v="108"/>
    <s v="0000"/>
    <s v="000"/>
    <s v="00"/>
    <n v="57562.55"/>
    <n v="159.97"/>
    <n v="0"/>
    <n v="57402.58"/>
  </r>
  <r>
    <x v="11"/>
    <x v="3"/>
    <s v="0371"/>
    <s v="108"/>
    <s v="0000"/>
    <s v="000"/>
    <s v="00"/>
    <n v="300"/>
    <n v="239.9"/>
    <n v="0"/>
    <n v="60.1"/>
  </r>
  <r>
    <x v="11"/>
    <x v="4"/>
    <s v="0371"/>
    <s v="108"/>
    <s v="0000"/>
    <s v="000"/>
    <s v="00"/>
    <n v="155.5"/>
    <n v="0"/>
    <n v="0"/>
    <n v="155.5"/>
  </r>
  <r>
    <x v="11"/>
    <x v="4"/>
    <s v="0371"/>
    <s v="108"/>
    <s v="0000"/>
    <s v="000"/>
    <s v="00"/>
    <n v="32305.360000000001"/>
    <n v="0"/>
    <n v="0"/>
    <n v="32305.360000000001"/>
  </r>
  <r>
    <x v="11"/>
    <x v="4"/>
    <s v="0371"/>
    <s v="108"/>
    <s v="0000"/>
    <s v="000"/>
    <s v="00"/>
    <n v="2250"/>
    <n v="839.96"/>
    <n v="0"/>
    <n v="1410.04"/>
  </r>
  <r>
    <x v="11"/>
    <x v="0"/>
    <s v="0472"/>
    <s v="108"/>
    <s v="0000"/>
    <s v="000"/>
    <s v="00"/>
    <n v="6143.75"/>
    <n v="6143.75"/>
    <n v="0"/>
    <n v="0"/>
  </r>
  <r>
    <x v="11"/>
    <x v="1"/>
    <s v="0472"/>
    <s v="108"/>
    <s v="0000"/>
    <s v="000"/>
    <s v="00"/>
    <n v="0"/>
    <n v="491.51"/>
    <n v="0"/>
    <n v="-491.51"/>
  </r>
  <r>
    <x v="11"/>
    <x v="2"/>
    <s v="0472"/>
    <s v="108"/>
    <s v="0000"/>
    <s v="000"/>
    <s v="00"/>
    <n v="16739"/>
    <n v="0"/>
    <n v="0"/>
    <n v="16739"/>
  </r>
  <r>
    <x v="11"/>
    <x v="3"/>
    <s v="0472"/>
    <s v="108"/>
    <s v="0000"/>
    <s v="000"/>
    <s v="00"/>
    <n v="82669.38"/>
    <n v="0"/>
    <n v="0"/>
    <n v="82669.38"/>
  </r>
  <r>
    <x v="11"/>
    <x v="4"/>
    <s v="0472"/>
    <s v="108"/>
    <s v="0000"/>
    <s v="000"/>
    <s v="00"/>
    <n v="9178.25"/>
    <n v="0"/>
    <n v="0"/>
    <n v="9178.25"/>
  </r>
  <r>
    <x v="11"/>
    <x v="4"/>
    <s v="0472"/>
    <s v="108"/>
    <s v="0000"/>
    <s v="000"/>
    <s v="00"/>
    <n v="800.22"/>
    <n v="0"/>
    <n v="0"/>
    <n v="800.22"/>
  </r>
  <r>
    <x v="11"/>
    <x v="4"/>
    <s v="0472"/>
    <s v="108"/>
    <s v="0000"/>
    <s v="000"/>
    <s v="00"/>
    <n v="116816.67"/>
    <n v="26045"/>
    <n v="0"/>
    <n v="90771.67"/>
  </r>
  <r>
    <x v="11"/>
    <x v="0"/>
    <s v="0481"/>
    <s v="108"/>
    <s v="0000"/>
    <s v="000"/>
    <s v="00"/>
    <n v="13331.25"/>
    <n v="13331.25"/>
    <n v="0"/>
    <n v="0"/>
  </r>
  <r>
    <x v="11"/>
    <x v="1"/>
    <s v="0481"/>
    <s v="108"/>
    <s v="0000"/>
    <s v="000"/>
    <s v="00"/>
    <n v="0"/>
    <n v="1066.51"/>
    <n v="0"/>
    <n v="-1066.51"/>
  </r>
  <r>
    <x v="11"/>
    <x v="2"/>
    <s v="0481"/>
    <s v="108"/>
    <s v="0000"/>
    <s v="000"/>
    <s v="00"/>
    <n v="31723.91"/>
    <n v="0"/>
    <n v="0"/>
    <n v="31723.91"/>
  </r>
  <r>
    <x v="11"/>
    <x v="3"/>
    <s v="0481"/>
    <s v="108"/>
    <s v="0000"/>
    <s v="000"/>
    <s v="00"/>
    <n v="25266.37"/>
    <n v="0"/>
    <n v="0"/>
    <n v="25266.37"/>
  </r>
  <r>
    <x v="11"/>
    <x v="3"/>
    <s v="0481"/>
    <s v="108"/>
    <s v="0000"/>
    <s v="000"/>
    <s v="00"/>
    <n v="53794.78"/>
    <n v="28.49"/>
    <n v="0"/>
    <n v="53766.29"/>
  </r>
  <r>
    <x v="11"/>
    <x v="4"/>
    <s v="0481"/>
    <s v="108"/>
    <s v="0000"/>
    <s v="000"/>
    <s v="00"/>
    <n v="899.8"/>
    <n v="0"/>
    <n v="0"/>
    <n v="899.8"/>
  </r>
  <r>
    <x v="11"/>
    <x v="4"/>
    <s v="0481"/>
    <s v="108"/>
    <s v="0000"/>
    <s v="000"/>
    <s v="00"/>
    <n v="5697"/>
    <n v="0"/>
    <n v="0"/>
    <n v="5697"/>
  </r>
  <r>
    <x v="11"/>
    <x v="4"/>
    <s v="0481"/>
    <s v="108"/>
    <s v="0000"/>
    <s v="000"/>
    <s v="00"/>
    <n v="145598"/>
    <n v="0"/>
    <n v="0"/>
    <n v="145598"/>
  </r>
  <r>
    <x v="11"/>
    <x v="4"/>
    <s v="0481"/>
    <s v="108"/>
    <s v="0000"/>
    <s v="000"/>
    <s v="00"/>
    <n v="583.72"/>
    <n v="0"/>
    <n v="0"/>
    <n v="583.72"/>
  </r>
  <r>
    <x v="11"/>
    <x v="4"/>
    <s v="0481"/>
    <s v="108"/>
    <s v="0000"/>
    <s v="000"/>
    <s v="00"/>
    <n v="5422.49"/>
    <n v="4000"/>
    <n v="0"/>
    <n v="1422.49"/>
  </r>
  <r>
    <x v="9"/>
    <x v="0"/>
    <s v="0481"/>
    <s v="108"/>
    <s v="0000"/>
    <s v="000"/>
    <s v="00"/>
    <n v="45231.81"/>
    <n v="31214.720000000001"/>
    <n v="6242.96"/>
    <n v="7774.13"/>
  </r>
  <r>
    <x v="9"/>
    <x v="1"/>
    <s v="0481"/>
    <s v="108"/>
    <s v="0000"/>
    <s v="000"/>
    <s v="00"/>
    <n v="14254.29"/>
    <n v="11989.67"/>
    <n v="1295.8399999999999"/>
    <n v="968.78"/>
  </r>
  <r>
    <x v="11"/>
    <x v="0"/>
    <s v="0491"/>
    <s v="108"/>
    <s v="0000"/>
    <s v="000"/>
    <s v="00"/>
    <n v="7775"/>
    <n v="7775"/>
    <n v="0"/>
    <n v="0"/>
  </r>
  <r>
    <x v="11"/>
    <x v="1"/>
    <s v="0491"/>
    <s v="108"/>
    <s v="0000"/>
    <s v="000"/>
    <s v="00"/>
    <n v="0"/>
    <n v="610.22"/>
    <n v="0"/>
    <n v="-610.22"/>
  </r>
  <r>
    <x v="11"/>
    <x v="2"/>
    <s v="0491"/>
    <s v="108"/>
    <s v="0000"/>
    <s v="000"/>
    <s v="00"/>
    <n v="4212.59"/>
    <n v="0"/>
    <n v="0"/>
    <n v="4212.59"/>
  </r>
  <r>
    <x v="11"/>
    <x v="2"/>
    <s v="0491"/>
    <s v="108"/>
    <s v="0000"/>
    <s v="000"/>
    <s v="00"/>
    <n v="3811.36"/>
    <n v="3803.64"/>
    <n v="0"/>
    <n v="7.72"/>
  </r>
  <r>
    <x v="11"/>
    <x v="3"/>
    <s v="0491"/>
    <s v="108"/>
    <s v="0000"/>
    <s v="000"/>
    <s v="00"/>
    <n v="8180.16"/>
    <n v="137.86000000000001"/>
    <n v="0"/>
    <n v="8042.3"/>
  </r>
  <r>
    <x v="11"/>
    <x v="3"/>
    <s v="0491"/>
    <s v="108"/>
    <s v="0000"/>
    <s v="000"/>
    <s v="00"/>
    <n v="17371.16"/>
    <n v="0"/>
    <n v="0"/>
    <n v="17371.16"/>
  </r>
  <r>
    <x v="11"/>
    <x v="4"/>
    <s v="0491"/>
    <s v="108"/>
    <s v="0000"/>
    <s v="000"/>
    <s v="00"/>
    <n v="90000"/>
    <n v="0"/>
    <n v="0"/>
    <n v="90000"/>
  </r>
  <r>
    <x v="11"/>
    <x v="4"/>
    <s v="0491"/>
    <s v="108"/>
    <s v="0000"/>
    <s v="000"/>
    <s v="00"/>
    <n v="2500"/>
    <n v="2365.92"/>
    <n v="0"/>
    <n v="134.08000000000001"/>
  </r>
  <r>
    <x v="11"/>
    <x v="4"/>
    <s v="0491"/>
    <s v="108"/>
    <s v="0000"/>
    <s v="000"/>
    <s v="00"/>
    <n v="160000"/>
    <n v="93584.79"/>
    <n v="0"/>
    <n v="66415.210000000006"/>
  </r>
  <r>
    <x v="11"/>
    <x v="4"/>
    <s v="0491"/>
    <s v="108"/>
    <s v="0000"/>
    <s v="000"/>
    <s v="00"/>
    <n v="420.38"/>
    <n v="397.99"/>
    <n v="0"/>
    <n v="22.39"/>
  </r>
  <r>
    <x v="1"/>
    <x v="0"/>
    <s v="9701"/>
    <s v="000"/>
    <s v="0000"/>
    <s v="000"/>
    <s v="00"/>
    <n v="61001"/>
    <n v="65129.61"/>
    <n v="3092.24"/>
    <n v="-7220.85"/>
  </r>
  <r>
    <x v="1"/>
    <x v="1"/>
    <s v="9701"/>
    <s v="000"/>
    <s v="0000"/>
    <s v="000"/>
    <s v="00"/>
    <n v="32646.1"/>
    <n v="37700.43"/>
    <n v="643.69000000000005"/>
    <n v="-5698.02"/>
  </r>
  <r>
    <x v="1"/>
    <x v="5"/>
    <s v="9701"/>
    <s v="000"/>
    <s v="0000"/>
    <s v="000"/>
    <s v="00"/>
    <n v="875.54"/>
    <n v="13321.82"/>
    <n v="0"/>
    <n v="-12446.28"/>
  </r>
  <r>
    <x v="10"/>
    <x v="0"/>
    <s v="9701"/>
    <s v="000"/>
    <s v="0000"/>
    <s v="000"/>
    <s v="00"/>
    <n v="75875.460000000006"/>
    <n v="50325.51"/>
    <n v="8343.32"/>
    <n v="17206.63"/>
  </r>
  <r>
    <x v="10"/>
    <x v="1"/>
    <s v="9701"/>
    <s v="000"/>
    <s v="0000"/>
    <s v="000"/>
    <s v="00"/>
    <n v="28621.38"/>
    <n v="20746.07"/>
    <n v="1731.76"/>
    <n v="6143.55"/>
  </r>
  <r>
    <x v="10"/>
    <x v="5"/>
    <s v="9701"/>
    <s v="000"/>
    <s v="0000"/>
    <s v="000"/>
    <s v="00"/>
    <n v="0"/>
    <n v="428.52"/>
    <n v="0"/>
    <n v="-428.52"/>
  </r>
  <r>
    <x v="12"/>
    <x v="0"/>
    <s v="9701"/>
    <s v="000"/>
    <s v="0000"/>
    <s v="000"/>
    <s v="00"/>
    <n v="298342.99"/>
    <n v="273481.07"/>
    <n v="24861.919999999998"/>
    <n v="0"/>
  </r>
  <r>
    <x v="12"/>
    <x v="1"/>
    <s v="9701"/>
    <s v="000"/>
    <s v="0000"/>
    <s v="000"/>
    <s v="00"/>
    <n v="104205"/>
    <n v="100465.96"/>
    <n v="5160.5200000000004"/>
    <n v="-1421.48"/>
  </r>
  <r>
    <x v="9"/>
    <x v="0"/>
    <s v="9701"/>
    <s v="000"/>
    <s v="0000"/>
    <s v="000"/>
    <s v="00"/>
    <n v="62405"/>
    <n v="62405"/>
    <n v="0"/>
    <n v="0"/>
  </r>
  <r>
    <x v="9"/>
    <x v="1"/>
    <s v="9701"/>
    <s v="000"/>
    <s v="0000"/>
    <s v="000"/>
    <s v="00"/>
    <n v="21910"/>
    <n v="21495.46"/>
    <n v="0"/>
    <n v="414.54"/>
  </r>
  <r>
    <x v="0"/>
    <x v="3"/>
    <s v="9999"/>
    <s v="105"/>
    <s v="0000"/>
    <s v="000"/>
    <s v="00"/>
    <n v="127460.6"/>
    <n v="0"/>
    <n v="0"/>
    <n v="127460.6"/>
  </r>
  <r>
    <x v="0"/>
    <x v="3"/>
    <s v="9999"/>
    <s v="107"/>
    <s v="0000"/>
    <s v="000"/>
    <s v="00"/>
    <n v="528985.04"/>
    <n v="0"/>
    <n v="0"/>
    <n v="528985.04"/>
  </r>
  <r>
    <x v="0"/>
    <x v="0"/>
    <s v="9999"/>
    <s v="501"/>
    <s v="0000"/>
    <s v="000"/>
    <s v="00"/>
    <n v="1594413.8"/>
    <n v="0"/>
    <n v="0"/>
    <n v="1594413.8"/>
  </r>
  <r>
    <x v="0"/>
    <x v="1"/>
    <s v="9999"/>
    <s v="501"/>
    <s v="0000"/>
    <s v="000"/>
    <s v="00"/>
    <n v="518005.73"/>
    <n v="0"/>
    <n v="0"/>
    <n v="518005.73"/>
  </r>
  <r>
    <x v="12"/>
    <x v="2"/>
    <s v="9999"/>
    <s v="512"/>
    <s v="0000"/>
    <s v="000"/>
    <s v="00"/>
    <n v="76498.37"/>
    <n v="0"/>
    <n v="0"/>
    <n v="76498.37"/>
  </r>
  <r>
    <x v="0"/>
    <x v="3"/>
    <s v="9999"/>
    <s v="516"/>
    <s v="0000"/>
    <s v="000"/>
    <s v="00"/>
    <n v="847200.7"/>
    <n v="0"/>
    <n v="0"/>
    <n v="847200.7"/>
  </r>
  <r>
    <x v="0"/>
    <x v="0"/>
    <s v="9999"/>
    <s v="801"/>
    <s v="0000"/>
    <s v="000"/>
    <s v="00"/>
    <n v="338013"/>
    <n v="0"/>
    <n v="0"/>
    <n v="338013"/>
  </r>
  <r>
    <x v="9"/>
    <x v="0"/>
    <s v="0491"/>
    <s v="804"/>
    <s v="0000"/>
    <s v="000"/>
    <s v="00"/>
    <n v="79848"/>
    <n v="66540"/>
    <n v="13308"/>
    <n v="0"/>
  </r>
  <r>
    <x v="9"/>
    <x v="1"/>
    <s v="0491"/>
    <s v="804"/>
    <s v="0000"/>
    <s v="000"/>
    <s v="00"/>
    <n v="31358.1"/>
    <n v="28652.19"/>
    <n v="2762.12"/>
    <n v="-56.21"/>
  </r>
  <r>
    <x v="13"/>
    <x v="0"/>
    <s v="9741"/>
    <s v="000"/>
    <s v="0000"/>
    <s v="000"/>
    <s v="00"/>
    <n v="784757"/>
    <n v="714501.57"/>
    <n v="69636.259999999995"/>
    <n v="619.16999999999996"/>
  </r>
  <r>
    <x v="13"/>
    <x v="1"/>
    <s v="9741"/>
    <s v="000"/>
    <s v="0000"/>
    <s v="000"/>
    <s v="00"/>
    <n v="276860"/>
    <n v="265267.48"/>
    <n v="16541.84"/>
    <n v="-4949.32"/>
  </r>
  <r>
    <x v="13"/>
    <x v="2"/>
    <s v="9741"/>
    <s v="000"/>
    <s v="0000"/>
    <s v="000"/>
    <s v="00"/>
    <n v="80.02"/>
    <n v="50.35"/>
    <n v="29.67"/>
    <n v="0"/>
  </r>
  <r>
    <x v="13"/>
    <x v="2"/>
    <s v="9741"/>
    <s v="000"/>
    <s v="0000"/>
    <s v="000"/>
    <s v="00"/>
    <n v="662"/>
    <n v="491.49"/>
    <n v="163.83000000000001"/>
    <n v="6.68"/>
  </r>
  <r>
    <x v="13"/>
    <x v="2"/>
    <s v="9741"/>
    <s v="000"/>
    <s v="0000"/>
    <s v="000"/>
    <s v="00"/>
    <n v="1660.07"/>
    <n v="1660.07"/>
    <n v="0"/>
    <n v="0"/>
  </r>
  <r>
    <x v="13"/>
    <x v="2"/>
    <s v="9741"/>
    <s v="000"/>
    <s v="0000"/>
    <s v="000"/>
    <s v="00"/>
    <n v="266"/>
    <n v="0"/>
    <n v="0"/>
    <n v="266"/>
  </r>
  <r>
    <x v="13"/>
    <x v="2"/>
    <s v="9741"/>
    <s v="000"/>
    <s v="0000"/>
    <s v="000"/>
    <s v="00"/>
    <n v="10691.88"/>
    <n v="10208.67"/>
    <n v="435"/>
    <n v="48.21"/>
  </r>
  <r>
    <x v="13"/>
    <x v="6"/>
    <s v="9741"/>
    <s v="000"/>
    <s v="0000"/>
    <s v="000"/>
    <s v="00"/>
    <n v="5264"/>
    <n v="4822.38"/>
    <n v="0"/>
    <n v="441.62"/>
  </r>
  <r>
    <x v="13"/>
    <x v="3"/>
    <s v="9741"/>
    <s v="000"/>
    <s v="0000"/>
    <s v="000"/>
    <s v="00"/>
    <n v="2713.12"/>
    <n v="2070.62"/>
    <n v="91.86"/>
    <n v="550.64"/>
  </r>
  <r>
    <x v="13"/>
    <x v="3"/>
    <s v="9741"/>
    <s v="000"/>
    <s v="0000"/>
    <s v="000"/>
    <s v="00"/>
    <n v="439"/>
    <n v="327.16000000000003"/>
    <n v="0"/>
    <n v="111.84"/>
  </r>
  <r>
    <x v="13"/>
    <x v="4"/>
    <s v="9741"/>
    <s v="000"/>
    <s v="0000"/>
    <s v="000"/>
    <s v="00"/>
    <n v="877.93"/>
    <n v="744.83"/>
    <n v="0"/>
    <n v="133.1"/>
  </r>
  <r>
    <x v="13"/>
    <x v="4"/>
    <s v="9741"/>
    <s v="000"/>
    <s v="0000"/>
    <s v="000"/>
    <s v="00"/>
    <n v="110.1"/>
    <n v="110.1"/>
    <n v="0"/>
    <n v="0"/>
  </r>
  <r>
    <x v="13"/>
    <x v="5"/>
    <s v="9741"/>
    <s v="000"/>
    <s v="0000"/>
    <s v="000"/>
    <s v="00"/>
    <n v="308"/>
    <n v="55"/>
    <n v="0"/>
    <n v="253"/>
  </r>
  <r>
    <x v="13"/>
    <x v="0"/>
    <s v="9741"/>
    <s v="529"/>
    <s v="0000"/>
    <s v="000"/>
    <s v="00"/>
    <n v="248219.14"/>
    <n v="226781.92"/>
    <n v="20684.919999999998"/>
    <n v="752.3"/>
  </r>
  <r>
    <x v="13"/>
    <x v="1"/>
    <s v="9741"/>
    <s v="529"/>
    <s v="0000"/>
    <s v="000"/>
    <s v="00"/>
    <n v="97123.81"/>
    <n v="92937.5"/>
    <n v="4282.6000000000004"/>
    <n v="-96.29"/>
  </r>
  <r>
    <x v="13"/>
    <x v="2"/>
    <s v="9741"/>
    <s v="529"/>
    <s v="0000"/>
    <s v="000"/>
    <s v="00"/>
    <n v="1750"/>
    <n v="0"/>
    <n v="0"/>
    <n v="1750"/>
  </r>
  <r>
    <x v="13"/>
    <x v="2"/>
    <s v="9741"/>
    <s v="529"/>
    <s v="0000"/>
    <s v="000"/>
    <s v="00"/>
    <n v="5434"/>
    <n v="5434"/>
    <n v="0"/>
    <n v="0"/>
  </r>
  <r>
    <x v="13"/>
    <x v="6"/>
    <s v="9741"/>
    <s v="529"/>
    <s v="0000"/>
    <s v="000"/>
    <s v="00"/>
    <n v="608.35"/>
    <n v="0"/>
    <n v="0"/>
    <n v="608.35"/>
  </r>
  <r>
    <x v="13"/>
    <x v="3"/>
    <s v="9741"/>
    <s v="529"/>
    <s v="0000"/>
    <s v="000"/>
    <s v="00"/>
    <n v="600"/>
    <n v="533.29999999999995"/>
    <n v="117.73"/>
    <n v="-51.03"/>
  </r>
  <r>
    <x v="13"/>
    <x v="3"/>
    <s v="9741"/>
    <s v="529"/>
    <s v="0000"/>
    <s v="000"/>
    <s v="00"/>
    <n v="565"/>
    <n v="287.72000000000003"/>
    <n v="26.98"/>
    <n v="250.3"/>
  </r>
  <r>
    <x v="13"/>
    <x v="4"/>
    <s v="9741"/>
    <s v="529"/>
    <s v="0000"/>
    <s v="000"/>
    <s v="00"/>
    <n v="1208.79"/>
    <n v="440.45"/>
    <n v="0"/>
    <n v="768.34"/>
  </r>
  <r>
    <x v="13"/>
    <x v="4"/>
    <s v="9741"/>
    <s v="529"/>
    <s v="0000"/>
    <s v="000"/>
    <s v="00"/>
    <n v="1163"/>
    <n v="344"/>
    <n v="0"/>
    <n v="819"/>
  </r>
  <r>
    <x v="13"/>
    <x v="4"/>
    <s v="9741"/>
    <s v="529"/>
    <s v="0000"/>
    <s v="000"/>
    <s v="00"/>
    <n v="436"/>
    <n v="279.99"/>
    <n v="0"/>
    <n v="156.01"/>
  </r>
  <r>
    <x v="2"/>
    <x v="0"/>
    <s v="9631"/>
    <s v="000"/>
    <s v="0000"/>
    <s v="000"/>
    <s v="00"/>
    <n v="248763"/>
    <n v="236681.65"/>
    <n v="26704.66"/>
    <n v="-14623.31"/>
  </r>
  <r>
    <x v="2"/>
    <x v="1"/>
    <s v="9631"/>
    <s v="000"/>
    <s v="0000"/>
    <s v="000"/>
    <s v="00"/>
    <n v="82202"/>
    <n v="86095.039999999994"/>
    <n v="5542.72"/>
    <n v="-9435.76"/>
  </r>
  <r>
    <x v="2"/>
    <x v="2"/>
    <s v="9631"/>
    <s v="000"/>
    <s v="0000"/>
    <s v="000"/>
    <s v="00"/>
    <n v="0"/>
    <n v="2112.2399999999998"/>
    <n v="170.8"/>
    <n v="-2283.04"/>
  </r>
  <r>
    <x v="2"/>
    <x v="2"/>
    <s v="9631"/>
    <s v="000"/>
    <s v="0000"/>
    <s v="000"/>
    <s v="00"/>
    <n v="57"/>
    <n v="0"/>
    <n v="0"/>
    <n v="57"/>
  </r>
  <r>
    <x v="2"/>
    <x v="2"/>
    <s v="9631"/>
    <s v="000"/>
    <s v="0000"/>
    <s v="000"/>
    <s v="00"/>
    <n v="11"/>
    <n v="0"/>
    <n v="0"/>
    <n v="11"/>
  </r>
  <r>
    <x v="2"/>
    <x v="3"/>
    <s v="9631"/>
    <s v="000"/>
    <s v="0000"/>
    <s v="000"/>
    <s v="00"/>
    <n v="2006"/>
    <n v="1137.54"/>
    <n v="81.8"/>
    <n v="786.66"/>
  </r>
  <r>
    <x v="2"/>
    <x v="3"/>
    <s v="9631"/>
    <s v="000"/>
    <s v="0000"/>
    <s v="000"/>
    <s v="00"/>
    <n v="259"/>
    <n v="103.76"/>
    <n v="0"/>
    <n v="155.24"/>
  </r>
  <r>
    <x v="2"/>
    <x v="4"/>
    <s v="9631"/>
    <s v="000"/>
    <s v="0000"/>
    <s v="000"/>
    <s v="00"/>
    <n v="476"/>
    <n v="134.79"/>
    <n v="0"/>
    <n v="341.21"/>
  </r>
  <r>
    <x v="2"/>
    <x v="4"/>
    <s v="9631"/>
    <s v="000"/>
    <s v="0000"/>
    <s v="000"/>
    <s v="00"/>
    <n v="262"/>
    <n v="0"/>
    <n v="0"/>
    <n v="262"/>
  </r>
  <r>
    <x v="2"/>
    <x v="4"/>
    <s v="9631"/>
    <s v="000"/>
    <s v="0000"/>
    <s v="000"/>
    <s v="00"/>
    <n v="561"/>
    <n v="0"/>
    <n v="0"/>
    <n v="561"/>
  </r>
  <r>
    <x v="2"/>
    <x v="5"/>
    <s v="9631"/>
    <s v="000"/>
    <s v="0000"/>
    <s v="000"/>
    <s v="00"/>
    <n v="598"/>
    <n v="0"/>
    <n v="0"/>
    <n v="598"/>
  </r>
  <r>
    <x v="12"/>
    <x v="3"/>
    <s v="9631"/>
    <s v="000"/>
    <s v="0000"/>
    <s v="000"/>
    <s v="00"/>
    <n v="64"/>
    <n v="0"/>
    <n v="0"/>
    <n v="64"/>
  </r>
  <r>
    <x v="0"/>
    <x v="0"/>
    <s v="9520"/>
    <s v="501"/>
    <s v="0000"/>
    <s v="000"/>
    <s v="00"/>
    <n v="6405.19"/>
    <n v="6405.19"/>
    <n v="0"/>
    <n v="0"/>
  </r>
  <r>
    <x v="0"/>
    <x v="1"/>
    <s v="9520"/>
    <s v="501"/>
    <s v="0000"/>
    <s v="000"/>
    <s v="00"/>
    <n v="1488.07"/>
    <n v="1474.23"/>
    <n v="0"/>
    <n v="13.84"/>
  </r>
  <r>
    <x v="1"/>
    <x v="0"/>
    <s v="9520"/>
    <s v="501"/>
    <s v="0000"/>
    <s v="000"/>
    <s v="00"/>
    <n v="0"/>
    <n v="16500"/>
    <n v="0"/>
    <n v="-16500"/>
  </r>
  <r>
    <x v="1"/>
    <x v="1"/>
    <s v="9520"/>
    <s v="501"/>
    <s v="0000"/>
    <s v="000"/>
    <s v="00"/>
    <n v="0"/>
    <n v="3644.41"/>
    <n v="0"/>
    <n v="-3644.41"/>
  </r>
  <r>
    <x v="11"/>
    <x v="0"/>
    <s v="0411"/>
    <s v="108"/>
    <s v="0000"/>
    <s v="000"/>
    <s v="00"/>
    <n v="40675"/>
    <n v="40675"/>
    <n v="0"/>
    <n v="0"/>
  </r>
  <r>
    <x v="11"/>
    <x v="1"/>
    <s v="0411"/>
    <s v="108"/>
    <s v="0000"/>
    <s v="000"/>
    <s v="00"/>
    <n v="0"/>
    <n v="3254.01"/>
    <n v="0"/>
    <n v="-3254.01"/>
  </r>
  <r>
    <x v="11"/>
    <x v="2"/>
    <s v="0411"/>
    <s v="108"/>
    <s v="0000"/>
    <s v="000"/>
    <s v="00"/>
    <n v="37356"/>
    <n v="37356"/>
    <n v="0"/>
    <n v="0"/>
  </r>
  <r>
    <x v="11"/>
    <x v="3"/>
    <s v="0411"/>
    <s v="108"/>
    <s v="0000"/>
    <s v="000"/>
    <s v="00"/>
    <n v="12487.18"/>
    <n v="0"/>
    <n v="7070.76"/>
    <n v="5416.42"/>
  </r>
  <r>
    <x v="11"/>
    <x v="4"/>
    <s v="0411"/>
    <s v="108"/>
    <s v="0000"/>
    <s v="000"/>
    <s v="00"/>
    <n v="42845"/>
    <n v="41250"/>
    <n v="1595"/>
    <n v="0"/>
  </r>
  <r>
    <x v="11"/>
    <x v="4"/>
    <s v="0411"/>
    <s v="108"/>
    <s v="0000"/>
    <s v="000"/>
    <s v="00"/>
    <n v="1488.51"/>
    <n v="1488.51"/>
    <n v="0"/>
    <n v="0"/>
  </r>
  <r>
    <x v="12"/>
    <x v="0"/>
    <s v="0411"/>
    <s v="108"/>
    <s v="0000"/>
    <s v="000"/>
    <s v="00"/>
    <n v="54641.57"/>
    <n v="29650.93"/>
    <n v="0"/>
    <n v="24990.639999999999"/>
  </r>
  <r>
    <x v="12"/>
    <x v="1"/>
    <s v="0411"/>
    <s v="108"/>
    <s v="0000"/>
    <s v="000"/>
    <s v="00"/>
    <n v="12000"/>
    <n v="11900"/>
    <n v="0"/>
    <n v="100"/>
  </r>
  <r>
    <x v="0"/>
    <x v="1"/>
    <s v="0493"/>
    <s v="108"/>
    <s v="0000"/>
    <s v="000"/>
    <s v="00"/>
    <n v="81.72"/>
    <n v="0"/>
    <n v="0"/>
    <n v="81.72"/>
  </r>
  <r>
    <x v="11"/>
    <x v="0"/>
    <s v="0493"/>
    <s v="108"/>
    <s v="0000"/>
    <s v="000"/>
    <s v="00"/>
    <n v="71425"/>
    <n v="76196.3"/>
    <n v="0"/>
    <n v="-4771.3"/>
  </r>
  <r>
    <x v="11"/>
    <x v="1"/>
    <s v="0493"/>
    <s v="108"/>
    <s v="0000"/>
    <s v="000"/>
    <s v="00"/>
    <n v="7377.16"/>
    <n v="5671.11"/>
    <n v="0"/>
    <n v="1706.05"/>
  </r>
  <r>
    <x v="11"/>
    <x v="2"/>
    <s v="0493"/>
    <s v="108"/>
    <s v="0000"/>
    <s v="000"/>
    <s v="00"/>
    <n v="1788.35"/>
    <n v="0"/>
    <n v="0"/>
    <n v="1788.35"/>
  </r>
  <r>
    <x v="11"/>
    <x v="2"/>
    <s v="0493"/>
    <s v="108"/>
    <s v="0000"/>
    <s v="000"/>
    <s v="00"/>
    <n v="1350"/>
    <n v="0"/>
    <n v="0"/>
    <n v="1350"/>
  </r>
  <r>
    <x v="11"/>
    <x v="2"/>
    <s v="0493"/>
    <s v="108"/>
    <s v="0000"/>
    <s v="000"/>
    <s v="00"/>
    <n v="1757.9"/>
    <n v="0"/>
    <n v="0"/>
    <n v="1757.9"/>
  </r>
  <r>
    <x v="11"/>
    <x v="2"/>
    <s v="0493"/>
    <s v="108"/>
    <s v="0000"/>
    <s v="000"/>
    <s v="00"/>
    <n v="10948.27"/>
    <n v="10750"/>
    <n v="0"/>
    <n v="198.27"/>
  </r>
  <r>
    <x v="11"/>
    <x v="2"/>
    <s v="0493"/>
    <s v="108"/>
    <s v="0000"/>
    <s v="000"/>
    <s v="00"/>
    <n v="1747.59"/>
    <n v="1263"/>
    <n v="0"/>
    <n v="484.59"/>
  </r>
  <r>
    <x v="11"/>
    <x v="2"/>
    <s v="0493"/>
    <s v="108"/>
    <s v="0000"/>
    <s v="000"/>
    <s v="00"/>
    <n v="11500"/>
    <n v="0"/>
    <n v="0"/>
    <n v="11500"/>
  </r>
  <r>
    <x v="11"/>
    <x v="3"/>
    <s v="0493"/>
    <s v="108"/>
    <s v="0000"/>
    <s v="000"/>
    <s v="00"/>
    <n v="1219.48"/>
    <n v="863.81"/>
    <n v="0"/>
    <n v="355.67"/>
  </r>
  <r>
    <x v="11"/>
    <x v="3"/>
    <s v="0493"/>
    <s v="108"/>
    <s v="0000"/>
    <s v="000"/>
    <s v="00"/>
    <n v="727.01"/>
    <n v="573.9"/>
    <n v="0"/>
    <n v="153.11000000000001"/>
  </r>
  <r>
    <x v="11"/>
    <x v="3"/>
    <s v="0493"/>
    <s v="108"/>
    <s v="0000"/>
    <s v="000"/>
    <s v="00"/>
    <n v="2902"/>
    <n v="0"/>
    <n v="0"/>
    <n v="2902"/>
  </r>
  <r>
    <x v="11"/>
    <x v="4"/>
    <s v="0493"/>
    <s v="108"/>
    <s v="0000"/>
    <s v="000"/>
    <s v="00"/>
    <n v="22981.279999999999"/>
    <n v="0"/>
    <n v="0"/>
    <n v="22981.279999999999"/>
  </r>
  <r>
    <x v="11"/>
    <x v="4"/>
    <s v="0493"/>
    <s v="108"/>
    <s v="0000"/>
    <s v="000"/>
    <s v="00"/>
    <n v="25592.46"/>
    <n v="2508.61"/>
    <n v="0"/>
    <n v="23083.85"/>
  </r>
  <r>
    <x v="11"/>
    <x v="4"/>
    <s v="0493"/>
    <s v="108"/>
    <s v="0000"/>
    <s v="000"/>
    <s v="00"/>
    <n v="12219.42"/>
    <n v="0"/>
    <n v="0"/>
    <n v="12219.42"/>
  </r>
  <r>
    <x v="11"/>
    <x v="4"/>
    <s v="0493"/>
    <s v="108"/>
    <s v="0000"/>
    <s v="000"/>
    <s v="00"/>
    <n v="22044.29"/>
    <n v="0"/>
    <n v="0"/>
    <n v="22044.29"/>
  </r>
  <r>
    <x v="11"/>
    <x v="4"/>
    <s v="0493"/>
    <s v="108"/>
    <s v="0000"/>
    <s v="000"/>
    <s v="00"/>
    <n v="1178.4100000000001"/>
    <n v="0"/>
    <n v="0"/>
    <n v="1178.4100000000001"/>
  </r>
  <r>
    <x v="11"/>
    <x v="4"/>
    <s v="0493"/>
    <s v="108"/>
    <s v="0000"/>
    <s v="000"/>
    <s v="00"/>
    <n v="2556.7199999999998"/>
    <n v="0"/>
    <n v="0"/>
    <n v="2556.7199999999998"/>
  </r>
  <r>
    <x v="11"/>
    <x v="4"/>
    <s v="0493"/>
    <s v="108"/>
    <s v="0000"/>
    <s v="000"/>
    <s v="00"/>
    <n v="13184.4"/>
    <n v="0"/>
    <n v="0"/>
    <n v="13184.4"/>
  </r>
  <r>
    <x v="11"/>
    <x v="4"/>
    <s v="0493"/>
    <s v="108"/>
    <s v="0000"/>
    <s v="000"/>
    <s v="00"/>
    <n v="16549.55"/>
    <n v="0"/>
    <n v="0"/>
    <n v="16549.55"/>
  </r>
  <r>
    <x v="11"/>
    <x v="5"/>
    <s v="0493"/>
    <s v="108"/>
    <s v="0000"/>
    <s v="000"/>
    <s v="00"/>
    <n v="8587.2999999999993"/>
    <n v="485.66"/>
    <n v="0"/>
    <n v="8101.64"/>
  </r>
  <r>
    <x v="12"/>
    <x v="0"/>
    <s v="0493"/>
    <s v="108"/>
    <s v="0000"/>
    <s v="000"/>
    <s v="00"/>
    <n v="62368.4"/>
    <n v="49446.74"/>
    <n v="9889.36"/>
    <n v="3032.3"/>
  </r>
  <r>
    <x v="12"/>
    <x v="1"/>
    <s v="0493"/>
    <s v="108"/>
    <s v="0000"/>
    <s v="000"/>
    <s v="00"/>
    <n v="20558.75"/>
    <n v="16694.490000000002"/>
    <n v="2052.64"/>
    <n v="1811.62"/>
  </r>
  <r>
    <x v="9"/>
    <x v="2"/>
    <s v="0493"/>
    <s v="108"/>
    <s v="0000"/>
    <s v="000"/>
    <s v="00"/>
    <n v="7791"/>
    <n v="0"/>
    <n v="0"/>
    <n v="7791"/>
  </r>
  <r>
    <x v="9"/>
    <x v="5"/>
    <s v="0493"/>
    <s v="108"/>
    <s v="0000"/>
    <s v="000"/>
    <s v="00"/>
    <n v="6941.21"/>
    <n v="0"/>
    <n v="0"/>
    <n v="6941.21"/>
  </r>
  <r>
    <x v="15"/>
    <x v="5"/>
    <s v="0493"/>
    <s v="108"/>
    <s v="0000"/>
    <s v="000"/>
    <s v="00"/>
    <n v="18632.310000000001"/>
    <n v="0"/>
    <n v="0"/>
    <n v="18632.310000000001"/>
  </r>
  <r>
    <x v="6"/>
    <x v="4"/>
    <s v="0493"/>
    <s v="108"/>
    <s v="0000"/>
    <s v="000"/>
    <s v="00"/>
    <n v="6247.86"/>
    <n v="0"/>
    <n v="0"/>
    <n v="6247.86"/>
  </r>
  <r>
    <x v="16"/>
    <x v="0"/>
    <s v="0091"/>
    <s v="605"/>
    <s v="0000"/>
    <s v="000"/>
    <s v="00"/>
    <n v="6000"/>
    <n v="6300.87"/>
    <n v="0"/>
    <n v="-300.87"/>
  </r>
  <r>
    <x v="16"/>
    <x v="1"/>
    <s v="0091"/>
    <s v="605"/>
    <s v="0000"/>
    <s v="000"/>
    <s v="00"/>
    <n v="2516.4"/>
    <n v="1437.04"/>
    <n v="0"/>
    <n v="1079.3599999999999"/>
  </r>
  <r>
    <x v="16"/>
    <x v="3"/>
    <s v="0091"/>
    <s v="605"/>
    <s v="0000"/>
    <s v="000"/>
    <s v="00"/>
    <n v="3445.59"/>
    <n v="2763.54"/>
    <n v="22.45"/>
    <n v="659.6"/>
  </r>
  <r>
    <x v="16"/>
    <x v="4"/>
    <s v="0091"/>
    <s v="605"/>
    <s v="0000"/>
    <s v="000"/>
    <s v="00"/>
    <n v="89.99"/>
    <n v="89.99"/>
    <n v="0"/>
    <n v="0"/>
  </r>
  <r>
    <x v="16"/>
    <x v="4"/>
    <s v="0091"/>
    <s v="605"/>
    <s v="0000"/>
    <s v="000"/>
    <s v="00"/>
    <n v="3430"/>
    <n v="0"/>
    <n v="3430"/>
    <n v="0"/>
  </r>
  <r>
    <x v="5"/>
    <x v="5"/>
    <s v="0091"/>
    <s v="605"/>
    <s v="0000"/>
    <s v="000"/>
    <s v="00"/>
    <n v="911.1"/>
    <n v="793.2"/>
    <n v="0"/>
    <n v="117.9"/>
  </r>
  <r>
    <x v="1"/>
    <x v="0"/>
    <s v="0351"/>
    <s v="522"/>
    <s v="0000"/>
    <s v="000"/>
    <s v="00"/>
    <n v="5265.12"/>
    <n v="4482.6000000000004"/>
    <n v="877.52"/>
    <n v="-95"/>
  </r>
  <r>
    <x v="1"/>
    <x v="0"/>
    <s v="0351"/>
    <s v="522"/>
    <s v="0000"/>
    <s v="000"/>
    <s v="00"/>
    <n v="20580.52"/>
    <n v="19643.82"/>
    <n v="965.68"/>
    <n v="-28.98"/>
  </r>
  <r>
    <x v="1"/>
    <x v="1"/>
    <s v="0351"/>
    <s v="522"/>
    <s v="0000"/>
    <s v="000"/>
    <s v="00"/>
    <n v="12720.62"/>
    <n v="12382.38"/>
    <n v="383.29"/>
    <n v="-45.05"/>
  </r>
  <r>
    <x v="1"/>
    <x v="5"/>
    <s v="0351"/>
    <s v="522"/>
    <s v="0000"/>
    <s v="000"/>
    <s v="00"/>
    <n v="201.27"/>
    <n v="201.27"/>
    <n v="0"/>
    <n v="0"/>
  </r>
  <r>
    <x v="4"/>
    <x v="0"/>
    <s v="0351"/>
    <s v="522"/>
    <s v="0000"/>
    <s v="000"/>
    <s v="00"/>
    <n v="80418.990000000005"/>
    <n v="70366.62"/>
    <n v="10052.370000000001"/>
    <n v="0"/>
  </r>
  <r>
    <x v="4"/>
    <x v="1"/>
    <s v="0351"/>
    <s v="522"/>
    <s v="0000"/>
    <s v="000"/>
    <s v="00"/>
    <n v="26691.41"/>
    <n v="24630.09"/>
    <n v="2087.5100000000002"/>
    <n v="-26.19"/>
  </r>
  <r>
    <x v="9"/>
    <x v="0"/>
    <s v="0033"/>
    <s v="804"/>
    <s v="0000"/>
    <s v="000"/>
    <s v="00"/>
    <n v="56805.16"/>
    <n v="49324.99"/>
    <n v="8819"/>
    <n v="-1338.83"/>
  </r>
  <r>
    <x v="9"/>
    <x v="1"/>
    <s v="0033"/>
    <s v="804"/>
    <s v="0000"/>
    <s v="000"/>
    <s v="00"/>
    <n v="19731.38"/>
    <n v="18055.07"/>
    <n v="1830.44"/>
    <n v="-154.13"/>
  </r>
  <r>
    <x v="1"/>
    <x v="2"/>
    <s v="9520"/>
    <s v="522"/>
    <s v="0000"/>
    <s v="000"/>
    <s v="00"/>
    <n v="35000"/>
    <n v="36410"/>
    <n v="0"/>
    <n v="-1410"/>
  </r>
  <r>
    <x v="1"/>
    <x v="0"/>
    <s v="0311"/>
    <s v="522"/>
    <s v="0000"/>
    <s v="000"/>
    <s v="00"/>
    <n v="40892.6"/>
    <n v="34826.68"/>
    <n v="6809.04"/>
    <n v="-743.12"/>
  </r>
  <r>
    <x v="1"/>
    <x v="0"/>
    <s v="0311"/>
    <s v="522"/>
    <s v="0000"/>
    <s v="000"/>
    <s v="00"/>
    <n v="19507.22"/>
    <n v="18799.099999999999"/>
    <n v="708.12"/>
    <n v="0"/>
  </r>
  <r>
    <x v="1"/>
    <x v="1"/>
    <s v="0311"/>
    <s v="522"/>
    <s v="0000"/>
    <s v="000"/>
    <s v="00"/>
    <n v="26207.15"/>
    <n v="24872.77"/>
    <n v="1560.8"/>
    <n v="-226.42"/>
  </r>
  <r>
    <x v="1"/>
    <x v="5"/>
    <s v="0311"/>
    <s v="522"/>
    <s v="0000"/>
    <s v="000"/>
    <s v="00"/>
    <n v="3128.72"/>
    <n v="3128.72"/>
    <n v="0"/>
    <n v="0"/>
  </r>
  <r>
    <x v="0"/>
    <x v="0"/>
    <s v="9730"/>
    <s v="531"/>
    <s v="0000"/>
    <s v="000"/>
    <s v="00"/>
    <n v="25486.29"/>
    <n v="22920"/>
    <n v="0"/>
    <n v="2566.29"/>
  </r>
  <r>
    <x v="0"/>
    <x v="1"/>
    <s v="9730"/>
    <s v="531"/>
    <s v="0000"/>
    <s v="000"/>
    <s v="00"/>
    <n v="1873.71"/>
    <n v="1862.51"/>
    <n v="0"/>
    <n v="11.2"/>
  </r>
  <r>
    <x v="12"/>
    <x v="3"/>
    <s v="9730"/>
    <s v="531"/>
    <s v="0000"/>
    <s v="000"/>
    <s v="00"/>
    <n v="500"/>
    <n v="0"/>
    <n v="0"/>
    <n v="500"/>
  </r>
  <r>
    <x v="9"/>
    <x v="0"/>
    <s v="9730"/>
    <s v="531"/>
    <s v="0000"/>
    <s v="000"/>
    <s v="00"/>
    <n v="22140"/>
    <n v="3983.21"/>
    <n v="0"/>
    <n v="18156.79"/>
  </r>
  <r>
    <x v="9"/>
    <x v="1"/>
    <s v="9730"/>
    <s v="531"/>
    <s v="0000"/>
    <s v="000"/>
    <s v="00"/>
    <n v="10575"/>
    <n v="877.7"/>
    <n v="0"/>
    <n v="9697.2999999999993"/>
  </r>
  <r>
    <x v="9"/>
    <x v="2"/>
    <s v="9730"/>
    <s v="531"/>
    <s v="0000"/>
    <s v="000"/>
    <s v="00"/>
    <n v="7724.5"/>
    <n v="7178.32"/>
    <n v="242.6"/>
    <n v="303.58"/>
  </r>
  <r>
    <x v="9"/>
    <x v="2"/>
    <s v="9730"/>
    <s v="531"/>
    <s v="0000"/>
    <s v="000"/>
    <s v="00"/>
    <n v="5500"/>
    <n v="5432"/>
    <n v="0"/>
    <n v="68"/>
  </r>
  <r>
    <x v="9"/>
    <x v="2"/>
    <s v="9730"/>
    <s v="531"/>
    <s v="0000"/>
    <s v="000"/>
    <s v="00"/>
    <n v="2000"/>
    <n v="999"/>
    <n v="500"/>
    <n v="501"/>
  </r>
  <r>
    <x v="9"/>
    <x v="3"/>
    <s v="9730"/>
    <s v="531"/>
    <s v="0000"/>
    <s v="000"/>
    <s v="00"/>
    <n v="500"/>
    <n v="0"/>
    <n v="0"/>
    <n v="500"/>
  </r>
  <r>
    <x v="9"/>
    <x v="5"/>
    <s v="9730"/>
    <s v="531"/>
    <s v="0000"/>
    <s v="000"/>
    <s v="00"/>
    <n v="2000"/>
    <n v="0"/>
    <n v="0"/>
    <n v="2000"/>
  </r>
  <r>
    <x v="4"/>
    <x v="0"/>
    <s v="9730"/>
    <s v="531"/>
    <s v="0000"/>
    <s v="000"/>
    <s v="00"/>
    <n v="2000"/>
    <n v="0"/>
    <n v="0"/>
    <n v="2000"/>
  </r>
  <r>
    <x v="4"/>
    <x v="1"/>
    <s v="9730"/>
    <s v="531"/>
    <s v="0000"/>
    <s v="000"/>
    <s v="00"/>
    <n v="500"/>
    <n v="0"/>
    <n v="0"/>
    <n v="500"/>
  </r>
  <r>
    <x v="14"/>
    <x v="2"/>
    <s v="9730"/>
    <s v="531"/>
    <s v="0000"/>
    <s v="000"/>
    <s v="00"/>
    <n v="5656.2"/>
    <n v="657.33"/>
    <n v="0"/>
    <n v="4998.87"/>
  </r>
  <r>
    <x v="14"/>
    <x v="4"/>
    <s v="9730"/>
    <s v="531"/>
    <s v="0000"/>
    <s v="000"/>
    <s v="00"/>
    <n v="500"/>
    <n v="0"/>
    <n v="0"/>
    <n v="500"/>
  </r>
  <r>
    <x v="14"/>
    <x v="4"/>
    <s v="9730"/>
    <s v="531"/>
    <s v="0000"/>
    <s v="000"/>
    <s v="00"/>
    <n v="7000"/>
    <n v="0"/>
    <n v="6600"/>
    <n v="400"/>
  </r>
  <r>
    <x v="14"/>
    <x v="4"/>
    <s v="9730"/>
    <s v="531"/>
    <s v="0000"/>
    <s v="000"/>
    <s v="00"/>
    <n v="5500"/>
    <n v="4123.5200000000004"/>
    <n v="0"/>
    <n v="1376.48"/>
  </r>
  <r>
    <x v="14"/>
    <x v="5"/>
    <s v="9730"/>
    <s v="531"/>
    <s v="0000"/>
    <s v="000"/>
    <s v="00"/>
    <n v="0"/>
    <n v="299"/>
    <n v="0"/>
    <n v="-299"/>
  </r>
  <r>
    <x v="5"/>
    <x v="0"/>
    <s v="9730"/>
    <s v="531"/>
    <s v="0000"/>
    <s v="000"/>
    <s v="00"/>
    <n v="725"/>
    <n v="0"/>
    <n v="0"/>
    <n v="725"/>
  </r>
  <r>
    <x v="5"/>
    <x v="1"/>
    <s v="9730"/>
    <s v="531"/>
    <s v="0000"/>
    <s v="000"/>
    <s v="00"/>
    <n v="200"/>
    <n v="0"/>
    <n v="0"/>
    <n v="200"/>
  </r>
  <r>
    <x v="0"/>
    <x v="0"/>
    <s v="0491"/>
    <s v="522"/>
    <s v="0000"/>
    <s v="000"/>
    <s v="00"/>
    <n v="59303.99"/>
    <n v="49874.99"/>
    <n v="9429"/>
    <n v="0"/>
  </r>
  <r>
    <x v="0"/>
    <x v="1"/>
    <s v="0491"/>
    <s v="522"/>
    <s v="0000"/>
    <s v="000"/>
    <s v="00"/>
    <n v="20598.86"/>
    <n v="18640.400000000001"/>
    <n v="1957.12"/>
    <n v="1.34"/>
  </r>
  <r>
    <x v="0"/>
    <x v="5"/>
    <s v="0491"/>
    <s v="522"/>
    <s v="0000"/>
    <s v="000"/>
    <s v="00"/>
    <n v="1033.46"/>
    <n v="1152.26"/>
    <n v="0"/>
    <n v="-118.8"/>
  </r>
  <r>
    <x v="1"/>
    <x v="0"/>
    <s v="0491"/>
    <s v="522"/>
    <s v="0000"/>
    <s v="000"/>
    <s v="00"/>
    <n v="55380.800000000003"/>
    <n v="47195.68"/>
    <n v="9230.1200000000008"/>
    <n v="-1045"/>
  </r>
  <r>
    <x v="1"/>
    <x v="0"/>
    <s v="0491"/>
    <s v="522"/>
    <s v="0000"/>
    <s v="000"/>
    <s v="00"/>
    <n v="64771.05"/>
    <n v="62386.02"/>
    <n v="2313.25"/>
    <n v="71.78"/>
  </r>
  <r>
    <x v="1"/>
    <x v="1"/>
    <s v="0491"/>
    <s v="522"/>
    <s v="0000"/>
    <s v="000"/>
    <s v="00"/>
    <n v="56668.15"/>
    <n v="55084.57"/>
    <n v="2397.5100000000002"/>
    <n v="-813.93"/>
  </r>
  <r>
    <x v="1"/>
    <x v="5"/>
    <s v="0491"/>
    <s v="522"/>
    <s v="0000"/>
    <s v="000"/>
    <s v="00"/>
    <n v="1602.89"/>
    <n v="2745.68"/>
    <n v="0"/>
    <n v="-1142.79"/>
  </r>
  <r>
    <x v="1"/>
    <x v="0"/>
    <s v="0091"/>
    <s v="522"/>
    <s v="0000"/>
    <s v="000"/>
    <s v="00"/>
    <n v="24587.84"/>
    <n v="21430.400000000001"/>
    <n v="3508.4"/>
    <n v="-350.96"/>
  </r>
  <r>
    <x v="1"/>
    <x v="0"/>
    <s v="0091"/>
    <s v="522"/>
    <s v="0000"/>
    <s v="000"/>
    <s v="00"/>
    <n v="37719.550000000003"/>
    <n v="36386.86"/>
    <n v="1312.71"/>
    <n v="19.98"/>
  </r>
  <r>
    <x v="1"/>
    <x v="1"/>
    <s v="0091"/>
    <s v="522"/>
    <s v="0000"/>
    <s v="000"/>
    <s v="00"/>
    <n v="28449.25"/>
    <n v="27376.7"/>
    <n v="1001.6"/>
    <n v="70.95"/>
  </r>
  <r>
    <x v="1"/>
    <x v="5"/>
    <s v="0091"/>
    <s v="522"/>
    <s v="0000"/>
    <s v="000"/>
    <s v="00"/>
    <n v="397.39"/>
    <n v="1996.68"/>
    <n v="0"/>
    <n v="-1599.29"/>
  </r>
  <r>
    <x v="1"/>
    <x v="2"/>
    <s v="9520"/>
    <s v="199"/>
    <s v="0000"/>
    <s v="000"/>
    <s v="00"/>
    <n v="213.03"/>
    <n v="0"/>
    <n v="0"/>
    <n v="213.03"/>
  </r>
  <r>
    <x v="1"/>
    <x v="3"/>
    <s v="9520"/>
    <s v="199"/>
    <s v="0000"/>
    <s v="000"/>
    <s v="00"/>
    <n v="1555"/>
    <n v="0"/>
    <n v="0"/>
    <n v="1555"/>
  </r>
  <r>
    <x v="1"/>
    <x v="4"/>
    <s v="9520"/>
    <s v="199"/>
    <s v="0000"/>
    <s v="000"/>
    <s v="00"/>
    <n v="296.10000000000002"/>
    <n v="0"/>
    <n v="0"/>
    <n v="296.10000000000002"/>
  </r>
  <r>
    <x v="12"/>
    <x v="4"/>
    <s v="9520"/>
    <s v="199"/>
    <s v="0000"/>
    <s v="000"/>
    <s v="00"/>
    <n v="30"/>
    <n v="0"/>
    <n v="0"/>
    <n v="30"/>
  </r>
  <r>
    <x v="0"/>
    <x v="0"/>
    <s v="9701"/>
    <s v="501"/>
    <s v="0000"/>
    <s v="000"/>
    <s v="00"/>
    <n v="500"/>
    <n v="500"/>
    <n v="0"/>
    <n v="0"/>
  </r>
  <r>
    <x v="0"/>
    <x v="1"/>
    <s v="9701"/>
    <s v="501"/>
    <s v="0000"/>
    <s v="000"/>
    <s v="00"/>
    <n v="116.31"/>
    <n v="115.24"/>
    <n v="0"/>
    <n v="1.07"/>
  </r>
  <r>
    <x v="0"/>
    <x v="0"/>
    <s v="0401"/>
    <s v="105"/>
    <s v="0000"/>
    <s v="000"/>
    <s v="00"/>
    <n v="66458.91"/>
    <n v="58238.67"/>
    <n v="9155.24"/>
    <n v="-935"/>
  </r>
  <r>
    <x v="0"/>
    <x v="1"/>
    <s v="0401"/>
    <s v="105"/>
    <s v="0000"/>
    <s v="000"/>
    <s v="00"/>
    <n v="21450.42"/>
    <n v="19848.25"/>
    <n v="1900.24"/>
    <n v="-298.07"/>
  </r>
  <r>
    <x v="0"/>
    <x v="2"/>
    <s v="0401"/>
    <s v="105"/>
    <s v="0000"/>
    <s v="000"/>
    <s v="00"/>
    <n v="12174.65"/>
    <n v="11271.31"/>
    <n v="0"/>
    <n v="903.34"/>
  </r>
  <r>
    <x v="0"/>
    <x v="2"/>
    <s v="0401"/>
    <s v="105"/>
    <s v="0000"/>
    <s v="000"/>
    <s v="00"/>
    <n v="10205.950000000001"/>
    <n v="10205.950000000001"/>
    <n v="0"/>
    <n v="0"/>
  </r>
  <r>
    <x v="0"/>
    <x v="2"/>
    <s v="0401"/>
    <s v="105"/>
    <s v="0000"/>
    <s v="000"/>
    <s v="00"/>
    <n v="200"/>
    <n v="309.06"/>
    <n v="0"/>
    <n v="-109.06"/>
  </r>
  <r>
    <x v="0"/>
    <x v="2"/>
    <s v="0401"/>
    <s v="105"/>
    <s v="0000"/>
    <s v="000"/>
    <s v="00"/>
    <n v="2946"/>
    <n v="0"/>
    <n v="0"/>
    <n v="2946"/>
  </r>
  <r>
    <x v="0"/>
    <x v="3"/>
    <s v="0401"/>
    <s v="105"/>
    <s v="0000"/>
    <s v="000"/>
    <s v="00"/>
    <n v="175774.07999999999"/>
    <n v="1314.38"/>
    <n v="0"/>
    <n v="174459.7"/>
  </r>
  <r>
    <x v="0"/>
    <x v="5"/>
    <s v="0401"/>
    <s v="105"/>
    <s v="0000"/>
    <s v="000"/>
    <s v="00"/>
    <n v="34626.47"/>
    <n v="34515"/>
    <n v="0"/>
    <n v="111.47"/>
  </r>
  <r>
    <x v="0"/>
    <x v="5"/>
    <s v="0401"/>
    <s v="105"/>
    <s v="0000"/>
    <s v="000"/>
    <s v="00"/>
    <n v="4982.3"/>
    <n v="5239.42"/>
    <n v="0"/>
    <n v="-257.12"/>
  </r>
  <r>
    <x v="2"/>
    <x v="3"/>
    <s v="9610"/>
    <s v="199"/>
    <s v="0000"/>
    <s v="000"/>
    <s v="00"/>
    <n v="510"/>
    <n v="0"/>
    <n v="0"/>
    <n v="510"/>
  </r>
  <r>
    <x v="8"/>
    <x v="4"/>
    <s v="9610"/>
    <s v="199"/>
    <s v="0000"/>
    <s v="000"/>
    <s v="00"/>
    <n v="162.11000000000001"/>
    <n v="0"/>
    <n v="0"/>
    <n v="162.11000000000001"/>
  </r>
  <r>
    <x v="0"/>
    <x v="0"/>
    <s v="0511"/>
    <s v="000"/>
    <s v="0000"/>
    <s v="000"/>
    <s v="00"/>
    <n v="2073603.93"/>
    <n v="1770316.24"/>
    <n v="310018.88"/>
    <n v="-6731.19"/>
  </r>
  <r>
    <x v="0"/>
    <x v="0"/>
    <s v="0511"/>
    <s v="000"/>
    <s v="0000"/>
    <s v="000"/>
    <s v="00"/>
    <n v="22854"/>
    <n v="21073.83"/>
    <n v="780.52"/>
    <n v="999.65"/>
  </r>
  <r>
    <x v="0"/>
    <x v="1"/>
    <s v="0511"/>
    <s v="000"/>
    <s v="0000"/>
    <s v="000"/>
    <s v="00"/>
    <n v="814334.24"/>
    <n v="766749.2"/>
    <n v="64509.49"/>
    <n v="-16924.45"/>
  </r>
  <r>
    <x v="0"/>
    <x v="2"/>
    <s v="0511"/>
    <s v="000"/>
    <s v="0000"/>
    <s v="000"/>
    <s v="00"/>
    <n v="7073.82"/>
    <n v="5430.74"/>
    <n v="1402.83"/>
    <n v="240.25"/>
  </r>
  <r>
    <x v="0"/>
    <x v="3"/>
    <s v="0511"/>
    <s v="000"/>
    <s v="0000"/>
    <s v="000"/>
    <s v="00"/>
    <n v="13122.18"/>
    <n v="12748.65"/>
    <n v="70.290000000000006"/>
    <n v="303.24"/>
  </r>
  <r>
    <x v="0"/>
    <x v="3"/>
    <s v="0511"/>
    <s v="000"/>
    <s v="0000"/>
    <s v="000"/>
    <s v="00"/>
    <n v="550"/>
    <n v="458.8"/>
    <n v="0"/>
    <n v="91.2"/>
  </r>
  <r>
    <x v="0"/>
    <x v="3"/>
    <s v="0511"/>
    <s v="000"/>
    <s v="0000"/>
    <s v="000"/>
    <s v="00"/>
    <n v="52668.75"/>
    <n v="52220.63"/>
    <n v="448.12"/>
    <n v="0"/>
  </r>
  <r>
    <x v="0"/>
    <x v="5"/>
    <s v="0511"/>
    <s v="000"/>
    <s v="0000"/>
    <s v="000"/>
    <s v="00"/>
    <n v="200"/>
    <n v="199"/>
    <n v="0"/>
    <n v="1"/>
  </r>
  <r>
    <x v="0"/>
    <x v="5"/>
    <s v="0511"/>
    <s v="000"/>
    <s v="0000"/>
    <s v="000"/>
    <s v="00"/>
    <n v="27888"/>
    <n v="41835.050000000003"/>
    <n v="0"/>
    <n v="-13947.05"/>
  </r>
  <r>
    <x v="1"/>
    <x v="0"/>
    <s v="0511"/>
    <s v="000"/>
    <s v="0000"/>
    <s v="000"/>
    <s v="00"/>
    <n v="289162.01"/>
    <n v="242601.32"/>
    <n v="47033.68"/>
    <n v="-472.99"/>
  </r>
  <r>
    <x v="1"/>
    <x v="0"/>
    <s v="0511"/>
    <s v="000"/>
    <s v="0000"/>
    <s v="000"/>
    <s v="00"/>
    <n v="85230.92"/>
    <n v="82262.02"/>
    <n v="3043.94"/>
    <n v="-75.040000000000006"/>
  </r>
  <r>
    <x v="1"/>
    <x v="1"/>
    <s v="0511"/>
    <s v="000"/>
    <s v="0000"/>
    <s v="000"/>
    <s v="00"/>
    <n v="154336"/>
    <n v="148701.10999999999"/>
    <n v="11176.12"/>
    <n v="-5541.23"/>
  </r>
  <r>
    <x v="1"/>
    <x v="5"/>
    <s v="0511"/>
    <s v="000"/>
    <s v="0000"/>
    <s v="000"/>
    <s v="00"/>
    <n v="5166.92"/>
    <n v="8965.83"/>
    <n v="0"/>
    <n v="-3798.91"/>
  </r>
  <r>
    <x v="2"/>
    <x v="0"/>
    <s v="0511"/>
    <s v="000"/>
    <s v="0000"/>
    <s v="000"/>
    <s v="00"/>
    <n v="52656"/>
    <n v="43839.99"/>
    <n v="8222"/>
    <n v="594.01"/>
  </r>
  <r>
    <x v="2"/>
    <x v="0"/>
    <s v="0511"/>
    <s v="000"/>
    <s v="0000"/>
    <s v="000"/>
    <s v="00"/>
    <n v="41709"/>
    <n v="36725"/>
    <n v="4633.04"/>
    <n v="350.96"/>
  </r>
  <r>
    <x v="2"/>
    <x v="1"/>
    <s v="0511"/>
    <s v="000"/>
    <s v="0000"/>
    <s v="000"/>
    <s v="00"/>
    <n v="35320"/>
    <n v="32854.47"/>
    <n v="2666.85"/>
    <n v="-201.32"/>
  </r>
  <r>
    <x v="2"/>
    <x v="3"/>
    <s v="0511"/>
    <s v="000"/>
    <s v="0000"/>
    <s v="000"/>
    <s v="00"/>
    <n v="1060"/>
    <n v="1048.5899999999999"/>
    <n v="0"/>
    <n v="11.41"/>
  </r>
  <r>
    <x v="3"/>
    <x v="0"/>
    <s v="0511"/>
    <s v="000"/>
    <s v="0000"/>
    <s v="000"/>
    <s v="00"/>
    <n v="55656"/>
    <n v="46815.01"/>
    <n v="8817"/>
    <n v="23.99"/>
  </r>
  <r>
    <x v="3"/>
    <x v="0"/>
    <s v="0511"/>
    <s v="000"/>
    <s v="0000"/>
    <s v="000"/>
    <s v="00"/>
    <n v="33721.800000000003"/>
    <n v="32517.45"/>
    <n v="1204.3499999999999"/>
    <n v="0"/>
  </r>
  <r>
    <x v="3"/>
    <x v="1"/>
    <s v="0511"/>
    <s v="000"/>
    <s v="0000"/>
    <s v="000"/>
    <s v="00"/>
    <n v="40444.31"/>
    <n v="38773.79"/>
    <n v="2080.67"/>
    <n v="-410.15"/>
  </r>
  <r>
    <x v="3"/>
    <x v="2"/>
    <s v="0511"/>
    <s v="000"/>
    <s v="0000"/>
    <s v="000"/>
    <s v="00"/>
    <n v="712.9"/>
    <n v="712.9"/>
    <n v="0"/>
    <n v="0"/>
  </r>
  <r>
    <x v="3"/>
    <x v="2"/>
    <s v="0511"/>
    <s v="000"/>
    <s v="0000"/>
    <s v="000"/>
    <s v="00"/>
    <n v="978.43"/>
    <n v="728.47"/>
    <n v="0"/>
    <n v="249.96"/>
  </r>
  <r>
    <x v="3"/>
    <x v="3"/>
    <s v="0511"/>
    <s v="000"/>
    <s v="0000"/>
    <s v="000"/>
    <s v="00"/>
    <n v="474.57"/>
    <n v="459"/>
    <n v="0"/>
    <n v="15.57"/>
  </r>
  <r>
    <x v="3"/>
    <x v="4"/>
    <s v="0511"/>
    <s v="000"/>
    <s v="0000"/>
    <s v="000"/>
    <s v="00"/>
    <n v="2280.4499999999998"/>
    <n v="279.38"/>
    <n v="2121.79"/>
    <n v="-120.72"/>
  </r>
  <r>
    <x v="3"/>
    <x v="5"/>
    <s v="0511"/>
    <s v="000"/>
    <s v="0000"/>
    <s v="000"/>
    <s v="00"/>
    <n v="0"/>
    <n v="999.88"/>
    <n v="0"/>
    <n v="-999.88"/>
  </r>
  <r>
    <x v="4"/>
    <x v="0"/>
    <s v="0511"/>
    <s v="000"/>
    <s v="0000"/>
    <s v="000"/>
    <s v="00"/>
    <n v="244393"/>
    <n v="223867.6"/>
    <n v="20351.599999999999"/>
    <n v="173.8"/>
  </r>
  <r>
    <x v="4"/>
    <x v="0"/>
    <s v="0511"/>
    <s v="000"/>
    <s v="0000"/>
    <s v="000"/>
    <s v="00"/>
    <n v="23931"/>
    <n v="22694.23"/>
    <n v="840.52"/>
    <n v="396.25"/>
  </r>
  <r>
    <x v="4"/>
    <x v="1"/>
    <s v="0511"/>
    <s v="000"/>
    <s v="0000"/>
    <s v="000"/>
    <s v="00"/>
    <n v="88585"/>
    <n v="85533.25"/>
    <n v="4396"/>
    <n v="-1344.25"/>
  </r>
  <r>
    <x v="4"/>
    <x v="2"/>
    <s v="0511"/>
    <s v="000"/>
    <s v="0000"/>
    <s v="000"/>
    <s v="00"/>
    <n v="147"/>
    <n v="0"/>
    <n v="0"/>
    <n v="147"/>
  </r>
  <r>
    <x v="4"/>
    <x v="2"/>
    <s v="0511"/>
    <s v="000"/>
    <s v="0000"/>
    <s v="000"/>
    <s v="00"/>
    <n v="848"/>
    <n v="0"/>
    <n v="0"/>
    <n v="848"/>
  </r>
  <r>
    <x v="4"/>
    <x v="2"/>
    <s v="0511"/>
    <s v="000"/>
    <s v="0000"/>
    <s v="000"/>
    <s v="00"/>
    <n v="6972.54"/>
    <n v="5117.04"/>
    <n v="1705.68"/>
    <n v="149.82"/>
  </r>
  <r>
    <x v="4"/>
    <x v="2"/>
    <s v="0511"/>
    <s v="000"/>
    <s v="0000"/>
    <s v="000"/>
    <s v="00"/>
    <n v="733.37"/>
    <n v="129.05000000000001"/>
    <n v="0"/>
    <n v="604.32000000000005"/>
  </r>
  <r>
    <x v="4"/>
    <x v="2"/>
    <s v="0511"/>
    <s v="000"/>
    <s v="0000"/>
    <s v="000"/>
    <s v="00"/>
    <n v="2133.63"/>
    <n v="2102.63"/>
    <n v="0"/>
    <n v="31"/>
  </r>
  <r>
    <x v="4"/>
    <x v="3"/>
    <s v="0511"/>
    <s v="000"/>
    <s v="0000"/>
    <s v="000"/>
    <s v="00"/>
    <n v="3479"/>
    <n v="3451.93"/>
    <n v="0"/>
    <n v="27.07"/>
  </r>
  <r>
    <x v="4"/>
    <x v="4"/>
    <s v="0511"/>
    <s v="000"/>
    <s v="0000"/>
    <s v="000"/>
    <s v="00"/>
    <n v="1500"/>
    <n v="1174.8900000000001"/>
    <n v="0"/>
    <n v="325.11"/>
  </r>
  <r>
    <x v="4"/>
    <x v="5"/>
    <s v="0511"/>
    <s v="000"/>
    <s v="0000"/>
    <s v="000"/>
    <s v="00"/>
    <n v="1400"/>
    <n v="1400"/>
    <n v="0"/>
    <n v="0"/>
  </r>
  <r>
    <x v="5"/>
    <x v="0"/>
    <s v="0511"/>
    <s v="000"/>
    <s v="0000"/>
    <s v="000"/>
    <s v="00"/>
    <n v="196093.87"/>
    <n v="172002.34"/>
    <n v="23200"/>
    <n v="891.53"/>
  </r>
  <r>
    <x v="5"/>
    <x v="1"/>
    <s v="0511"/>
    <s v="000"/>
    <s v="0000"/>
    <s v="000"/>
    <s v="00"/>
    <n v="85653"/>
    <n v="79830.12"/>
    <n v="5861.22"/>
    <n v="-38.340000000000003"/>
  </r>
  <r>
    <x v="5"/>
    <x v="2"/>
    <s v="0511"/>
    <s v="000"/>
    <s v="0000"/>
    <s v="000"/>
    <s v="00"/>
    <n v="620.35"/>
    <n v="620.35"/>
    <n v="0"/>
    <n v="0"/>
  </r>
  <r>
    <x v="5"/>
    <x v="2"/>
    <s v="0511"/>
    <s v="000"/>
    <s v="0000"/>
    <s v="000"/>
    <s v="00"/>
    <n v="29.9"/>
    <n v="29.9"/>
    <n v="0"/>
    <n v="0"/>
  </r>
  <r>
    <x v="5"/>
    <x v="2"/>
    <s v="0511"/>
    <s v="000"/>
    <s v="0000"/>
    <s v="000"/>
    <s v="00"/>
    <n v="17273"/>
    <n v="13097.69"/>
    <n v="0"/>
    <n v="4175.3100000000004"/>
  </r>
  <r>
    <x v="5"/>
    <x v="2"/>
    <s v="0511"/>
    <s v="000"/>
    <s v="0000"/>
    <s v="000"/>
    <s v="00"/>
    <n v="8877.59"/>
    <n v="7286.35"/>
    <n v="1472.37"/>
    <n v="118.87"/>
  </r>
  <r>
    <x v="5"/>
    <x v="2"/>
    <s v="0511"/>
    <s v="000"/>
    <s v="0000"/>
    <s v="000"/>
    <s v="00"/>
    <n v="914.63"/>
    <n v="828"/>
    <n v="48"/>
    <n v="38.630000000000003"/>
  </r>
  <r>
    <x v="5"/>
    <x v="6"/>
    <s v="0511"/>
    <s v="000"/>
    <s v="0000"/>
    <s v="000"/>
    <s v="00"/>
    <n v="556.89"/>
    <n v="556.89"/>
    <n v="0"/>
    <n v="0"/>
  </r>
  <r>
    <x v="5"/>
    <x v="6"/>
    <s v="0511"/>
    <s v="000"/>
    <s v="0000"/>
    <s v="000"/>
    <s v="00"/>
    <n v="65.92"/>
    <n v="65.92"/>
    <n v="0"/>
    <n v="0"/>
  </r>
  <r>
    <x v="5"/>
    <x v="6"/>
    <s v="0511"/>
    <s v="000"/>
    <s v="0000"/>
    <s v="000"/>
    <s v="00"/>
    <n v="95131"/>
    <n v="79361.3"/>
    <n v="0"/>
    <n v="15769.7"/>
  </r>
  <r>
    <x v="5"/>
    <x v="6"/>
    <s v="0511"/>
    <s v="000"/>
    <s v="0000"/>
    <s v="000"/>
    <s v="00"/>
    <n v="280.63"/>
    <n v="314.52999999999997"/>
    <n v="0"/>
    <n v="-33.9"/>
  </r>
  <r>
    <x v="5"/>
    <x v="3"/>
    <s v="0511"/>
    <s v="000"/>
    <s v="0000"/>
    <s v="000"/>
    <s v="00"/>
    <n v="31201.439999999999"/>
    <n v="31204.639999999999"/>
    <n v="137.69999999999999"/>
    <n v="-140.9"/>
  </r>
  <r>
    <x v="5"/>
    <x v="4"/>
    <s v="0511"/>
    <s v="000"/>
    <s v="0000"/>
    <s v="000"/>
    <s v="00"/>
    <n v="2694.54"/>
    <n v="2455.6"/>
    <n v="227.05"/>
    <n v="11.89"/>
  </r>
  <r>
    <x v="5"/>
    <x v="5"/>
    <s v="0511"/>
    <s v="000"/>
    <s v="0000"/>
    <s v="000"/>
    <s v="00"/>
    <n v="75"/>
    <n v="75"/>
    <n v="0"/>
    <n v="0"/>
  </r>
  <r>
    <x v="6"/>
    <x v="0"/>
    <s v="0511"/>
    <s v="000"/>
    <s v="0000"/>
    <s v="000"/>
    <s v="00"/>
    <n v="59205"/>
    <n v="53673.24"/>
    <n v="4871.42"/>
    <n v="660.34"/>
  </r>
  <r>
    <x v="6"/>
    <x v="1"/>
    <s v="0511"/>
    <s v="000"/>
    <s v="0000"/>
    <s v="000"/>
    <s v="00"/>
    <n v="21635"/>
    <n v="20779.52"/>
    <n v="1012"/>
    <n v="-156.52000000000001"/>
  </r>
  <r>
    <x v="6"/>
    <x v="2"/>
    <s v="0511"/>
    <s v="000"/>
    <s v="0000"/>
    <s v="000"/>
    <s v="00"/>
    <n v="9202"/>
    <n v="1786.71"/>
    <n v="7315.08"/>
    <n v="100.21"/>
  </r>
  <r>
    <x v="6"/>
    <x v="5"/>
    <s v="0511"/>
    <s v="000"/>
    <s v="0000"/>
    <s v="000"/>
    <s v="00"/>
    <n v="0"/>
    <n v="75"/>
    <n v="0"/>
    <n v="-75"/>
  </r>
  <r>
    <x v="13"/>
    <x v="2"/>
    <s v="9740"/>
    <s v="534"/>
    <s v="0000"/>
    <s v="000"/>
    <s v="00"/>
    <n v="246.05"/>
    <n v="0"/>
    <n v="0"/>
    <n v="246.05"/>
  </r>
  <r>
    <x v="13"/>
    <x v="4"/>
    <s v="9740"/>
    <s v="534"/>
    <s v="0000"/>
    <s v="000"/>
    <s v="00"/>
    <n v="38459.870000000003"/>
    <n v="0"/>
    <n v="0"/>
    <n v="38459.870000000003"/>
  </r>
  <r>
    <x v="9"/>
    <x v="0"/>
    <s v="0511"/>
    <s v="804"/>
    <s v="0000"/>
    <s v="000"/>
    <s v="00"/>
    <n v="58272.01"/>
    <n v="48560.01"/>
    <n v="9712"/>
    <n v="0"/>
  </r>
  <r>
    <x v="9"/>
    <x v="1"/>
    <s v="0511"/>
    <s v="804"/>
    <s v="0000"/>
    <s v="000"/>
    <s v="00"/>
    <n v="20392.939999999999"/>
    <n v="18444.41"/>
    <n v="2015.84"/>
    <n v="-67.31"/>
  </r>
  <r>
    <x v="0"/>
    <x v="5"/>
    <s v="0181"/>
    <s v="108"/>
    <s v="0000"/>
    <s v="000"/>
    <s v="00"/>
    <n v="1761.7"/>
    <n v="1904.54"/>
    <n v="0"/>
    <n v="-142.84"/>
  </r>
  <r>
    <x v="11"/>
    <x v="0"/>
    <s v="0181"/>
    <s v="108"/>
    <s v="0000"/>
    <s v="000"/>
    <s v="00"/>
    <n v="4400"/>
    <n v="4400"/>
    <n v="0"/>
    <n v="0"/>
  </r>
  <r>
    <x v="11"/>
    <x v="1"/>
    <s v="0181"/>
    <s v="108"/>
    <s v="0000"/>
    <s v="000"/>
    <s v="00"/>
    <n v="0"/>
    <n v="351.99"/>
    <n v="0"/>
    <n v="-351.99"/>
  </r>
  <r>
    <x v="11"/>
    <x v="2"/>
    <s v="0181"/>
    <s v="108"/>
    <s v="0000"/>
    <s v="000"/>
    <s v="00"/>
    <n v="5003.0600000000004"/>
    <n v="1955"/>
    <n v="0"/>
    <n v="3048.06"/>
  </r>
  <r>
    <x v="11"/>
    <x v="2"/>
    <s v="0181"/>
    <s v="108"/>
    <s v="0000"/>
    <s v="000"/>
    <s v="00"/>
    <n v="1239.96"/>
    <n v="0"/>
    <n v="0"/>
    <n v="1239.96"/>
  </r>
  <r>
    <x v="11"/>
    <x v="2"/>
    <s v="0181"/>
    <s v="108"/>
    <s v="0000"/>
    <s v="000"/>
    <s v="00"/>
    <n v="3124.48"/>
    <n v="1650.9"/>
    <n v="0"/>
    <n v="1473.58"/>
  </r>
  <r>
    <x v="11"/>
    <x v="2"/>
    <s v="0181"/>
    <s v="108"/>
    <s v="0000"/>
    <s v="000"/>
    <s v="00"/>
    <n v="1800"/>
    <n v="0"/>
    <n v="0"/>
    <n v="1800"/>
  </r>
  <r>
    <x v="11"/>
    <x v="3"/>
    <s v="0181"/>
    <s v="108"/>
    <s v="0000"/>
    <s v="000"/>
    <s v="00"/>
    <n v="11488.21"/>
    <n v="2164.83"/>
    <n v="0"/>
    <n v="9323.3799999999992"/>
  </r>
  <r>
    <x v="11"/>
    <x v="4"/>
    <s v="0181"/>
    <s v="108"/>
    <s v="0000"/>
    <s v="000"/>
    <s v="00"/>
    <n v="16556.900000000001"/>
    <n v="0"/>
    <n v="0"/>
    <n v="16556.900000000001"/>
  </r>
  <r>
    <x v="11"/>
    <x v="4"/>
    <s v="0181"/>
    <s v="108"/>
    <s v="0000"/>
    <s v="000"/>
    <s v="00"/>
    <n v="14420"/>
    <n v="14420"/>
    <n v="0"/>
    <n v="0"/>
  </r>
  <r>
    <x v="11"/>
    <x v="4"/>
    <s v="0181"/>
    <s v="108"/>
    <s v="0000"/>
    <s v="000"/>
    <s v="00"/>
    <n v="2000.76"/>
    <n v="0"/>
    <n v="0"/>
    <n v="2000.76"/>
  </r>
  <r>
    <x v="11"/>
    <x v="4"/>
    <s v="0181"/>
    <s v="108"/>
    <s v="0000"/>
    <s v="000"/>
    <s v="00"/>
    <n v="3354.17"/>
    <n v="2139.96"/>
    <n v="0"/>
    <n v="1214.21"/>
  </r>
  <r>
    <x v="11"/>
    <x v="5"/>
    <s v="0181"/>
    <s v="108"/>
    <s v="0000"/>
    <s v="000"/>
    <s v="00"/>
    <n v="1716.52"/>
    <n v="3428.16"/>
    <n v="0"/>
    <n v="-1711.64"/>
  </r>
  <r>
    <x v="11"/>
    <x v="0"/>
    <s v="0492"/>
    <s v="108"/>
    <s v="0000"/>
    <s v="000"/>
    <s v="00"/>
    <n v="31125"/>
    <n v="31125"/>
    <n v="0"/>
    <n v="0"/>
  </r>
  <r>
    <x v="11"/>
    <x v="1"/>
    <s v="0492"/>
    <s v="108"/>
    <s v="0000"/>
    <s v="000"/>
    <s v="00"/>
    <n v="0"/>
    <n v="2490"/>
    <n v="0"/>
    <n v="-2490"/>
  </r>
  <r>
    <x v="11"/>
    <x v="2"/>
    <s v="0492"/>
    <s v="108"/>
    <s v="0000"/>
    <s v="000"/>
    <s v="00"/>
    <n v="100"/>
    <n v="0"/>
    <n v="0"/>
    <n v="100"/>
  </r>
  <r>
    <x v="11"/>
    <x v="2"/>
    <s v="0492"/>
    <s v="108"/>
    <s v="0000"/>
    <s v="000"/>
    <s v="00"/>
    <n v="7660"/>
    <n v="7660"/>
    <n v="0"/>
    <n v="0"/>
  </r>
  <r>
    <x v="11"/>
    <x v="2"/>
    <s v="0492"/>
    <s v="108"/>
    <s v="0000"/>
    <s v="000"/>
    <s v="00"/>
    <n v="1404.14"/>
    <n v="0"/>
    <n v="0"/>
    <n v="1404.14"/>
  </r>
  <r>
    <x v="11"/>
    <x v="3"/>
    <s v="0492"/>
    <s v="108"/>
    <s v="0000"/>
    <s v="000"/>
    <s v="00"/>
    <n v="1426.28"/>
    <n v="746.94"/>
    <n v="0"/>
    <n v="679.34"/>
  </r>
  <r>
    <x v="11"/>
    <x v="3"/>
    <s v="0492"/>
    <s v="108"/>
    <s v="0000"/>
    <s v="000"/>
    <s v="00"/>
    <n v="7380"/>
    <n v="0"/>
    <n v="0"/>
    <n v="7380"/>
  </r>
  <r>
    <x v="11"/>
    <x v="3"/>
    <s v="0492"/>
    <s v="108"/>
    <s v="0000"/>
    <s v="000"/>
    <s v="00"/>
    <n v="2521"/>
    <n v="0"/>
    <n v="0"/>
    <n v="2521"/>
  </r>
  <r>
    <x v="11"/>
    <x v="4"/>
    <s v="0492"/>
    <s v="108"/>
    <s v="0000"/>
    <s v="000"/>
    <s v="00"/>
    <n v="807.73"/>
    <n v="807.73"/>
    <n v="0"/>
    <n v="0"/>
  </r>
  <r>
    <x v="11"/>
    <x v="4"/>
    <s v="0492"/>
    <s v="108"/>
    <s v="0000"/>
    <s v="000"/>
    <s v="00"/>
    <n v="1793.89"/>
    <n v="0"/>
    <n v="0"/>
    <n v="1793.89"/>
  </r>
  <r>
    <x v="11"/>
    <x v="4"/>
    <s v="0492"/>
    <s v="108"/>
    <s v="0000"/>
    <s v="000"/>
    <s v="00"/>
    <n v="100"/>
    <n v="0"/>
    <n v="0"/>
    <n v="100"/>
  </r>
  <r>
    <x v="11"/>
    <x v="4"/>
    <s v="0492"/>
    <s v="108"/>
    <s v="0000"/>
    <s v="000"/>
    <s v="00"/>
    <n v="699"/>
    <n v="0"/>
    <n v="0"/>
    <n v="699"/>
  </r>
  <r>
    <x v="11"/>
    <x v="5"/>
    <s v="0492"/>
    <s v="108"/>
    <s v="0000"/>
    <s v="000"/>
    <s v="00"/>
    <n v="6645.82"/>
    <n v="0"/>
    <n v="0"/>
    <n v="6645.82"/>
  </r>
  <r>
    <x v="12"/>
    <x v="0"/>
    <s v="0492"/>
    <s v="108"/>
    <s v="0000"/>
    <s v="000"/>
    <s v="00"/>
    <n v="58400.06"/>
    <n v="47543.38"/>
    <n v="9508.68"/>
    <n v="1348"/>
  </r>
  <r>
    <x v="12"/>
    <x v="1"/>
    <s v="0492"/>
    <s v="108"/>
    <s v="0000"/>
    <s v="000"/>
    <s v="00"/>
    <n v="23762.57"/>
    <n v="21304.7"/>
    <n v="1973.6"/>
    <n v="484.27"/>
  </r>
  <r>
    <x v="9"/>
    <x v="2"/>
    <s v="0492"/>
    <s v="108"/>
    <s v="0000"/>
    <s v="000"/>
    <s v="00"/>
    <n v="6251.09"/>
    <n v="0"/>
    <n v="0"/>
    <n v="6251.09"/>
  </r>
  <r>
    <x v="9"/>
    <x v="5"/>
    <s v="0492"/>
    <s v="108"/>
    <s v="0000"/>
    <s v="000"/>
    <s v="00"/>
    <n v="30"/>
    <n v="0"/>
    <n v="0"/>
    <n v="30"/>
  </r>
  <r>
    <x v="15"/>
    <x v="2"/>
    <s v="0492"/>
    <s v="108"/>
    <s v="0000"/>
    <s v="000"/>
    <s v="00"/>
    <n v="3405"/>
    <n v="0"/>
    <n v="0"/>
    <n v="3405"/>
  </r>
  <r>
    <x v="15"/>
    <x v="5"/>
    <s v="0492"/>
    <s v="108"/>
    <s v="0000"/>
    <s v="000"/>
    <s v="00"/>
    <n v="574.62"/>
    <n v="503.37"/>
    <n v="0"/>
    <n v="71.25"/>
  </r>
  <r>
    <x v="0"/>
    <x v="0"/>
    <s v="0511"/>
    <s v="199"/>
    <s v="0000"/>
    <s v="000"/>
    <s v="00"/>
    <n v="45758"/>
    <n v="34559.96"/>
    <n v="6912"/>
    <n v="4286.04"/>
  </r>
  <r>
    <x v="0"/>
    <x v="0"/>
    <s v="0511"/>
    <s v="199"/>
    <s v="0000"/>
    <s v="000"/>
    <s v="00"/>
    <n v="2860"/>
    <n v="1832.93"/>
    <n v="67.87"/>
    <n v="959.2"/>
  </r>
  <r>
    <x v="0"/>
    <x v="1"/>
    <s v="0511"/>
    <s v="199"/>
    <s v="0000"/>
    <s v="000"/>
    <s v="00"/>
    <n v="16517.259999999998"/>
    <n v="13872.13"/>
    <n v="1448.74"/>
    <n v="1196.3900000000001"/>
  </r>
  <r>
    <x v="0"/>
    <x v="2"/>
    <s v="0511"/>
    <s v="199"/>
    <s v="0000"/>
    <s v="000"/>
    <s v="00"/>
    <n v="135"/>
    <n v="0"/>
    <n v="0"/>
    <n v="135"/>
  </r>
  <r>
    <x v="0"/>
    <x v="2"/>
    <s v="0511"/>
    <s v="199"/>
    <s v="0000"/>
    <s v="000"/>
    <s v="00"/>
    <n v="939.26"/>
    <n v="0"/>
    <n v="0"/>
    <n v="939.26"/>
  </r>
  <r>
    <x v="0"/>
    <x v="2"/>
    <s v="0511"/>
    <s v="199"/>
    <s v="0000"/>
    <s v="000"/>
    <s v="00"/>
    <n v="9221.76"/>
    <n v="8814.5"/>
    <n v="0"/>
    <n v="407.26"/>
  </r>
  <r>
    <x v="0"/>
    <x v="3"/>
    <s v="0511"/>
    <s v="199"/>
    <s v="0000"/>
    <s v="000"/>
    <s v="00"/>
    <n v="7168.96"/>
    <n v="2720.19"/>
    <n v="0"/>
    <n v="4448.7700000000004"/>
  </r>
  <r>
    <x v="0"/>
    <x v="3"/>
    <s v="0511"/>
    <s v="199"/>
    <s v="0000"/>
    <s v="000"/>
    <s v="00"/>
    <n v="646.16"/>
    <n v="253.55"/>
    <n v="0"/>
    <n v="392.61"/>
  </r>
  <r>
    <x v="0"/>
    <x v="4"/>
    <s v="0511"/>
    <s v="199"/>
    <s v="0000"/>
    <s v="000"/>
    <s v="00"/>
    <n v="455.13"/>
    <n v="0"/>
    <n v="0"/>
    <n v="455.13"/>
  </r>
  <r>
    <x v="0"/>
    <x v="4"/>
    <s v="0511"/>
    <s v="199"/>
    <s v="0000"/>
    <s v="000"/>
    <s v="00"/>
    <n v="26876.32"/>
    <n v="26701.82"/>
    <n v="0"/>
    <n v="174.5"/>
  </r>
  <r>
    <x v="0"/>
    <x v="4"/>
    <s v="0511"/>
    <s v="199"/>
    <s v="0000"/>
    <s v="000"/>
    <s v="00"/>
    <n v="243.96"/>
    <n v="0"/>
    <n v="0"/>
    <n v="243.96"/>
  </r>
  <r>
    <x v="0"/>
    <x v="4"/>
    <s v="0511"/>
    <s v="199"/>
    <s v="0000"/>
    <s v="000"/>
    <s v="00"/>
    <n v="9763.69"/>
    <n v="179.99"/>
    <n v="0"/>
    <n v="9583.7000000000007"/>
  </r>
  <r>
    <x v="0"/>
    <x v="4"/>
    <s v="0511"/>
    <s v="199"/>
    <s v="0000"/>
    <s v="000"/>
    <s v="00"/>
    <n v="43.85"/>
    <n v="0"/>
    <n v="0"/>
    <n v="43.85"/>
  </r>
  <r>
    <x v="0"/>
    <x v="5"/>
    <s v="0511"/>
    <s v="199"/>
    <s v="0000"/>
    <s v="000"/>
    <s v="00"/>
    <n v="2638.74"/>
    <n v="3088.62"/>
    <n v="0"/>
    <n v="-449.88"/>
  </r>
  <r>
    <x v="1"/>
    <x v="0"/>
    <s v="0511"/>
    <s v="199"/>
    <s v="0000"/>
    <s v="000"/>
    <s v="00"/>
    <n v="4543.84"/>
    <n v="0"/>
    <n v="0"/>
    <n v="4543.84"/>
  </r>
  <r>
    <x v="1"/>
    <x v="1"/>
    <s v="0511"/>
    <s v="199"/>
    <s v="0000"/>
    <s v="000"/>
    <s v="00"/>
    <n v="1875.59"/>
    <n v="0"/>
    <n v="0"/>
    <n v="1875.59"/>
  </r>
  <r>
    <x v="3"/>
    <x v="3"/>
    <s v="0511"/>
    <s v="199"/>
    <s v="0000"/>
    <s v="000"/>
    <s v="00"/>
    <n v="0"/>
    <n v="537.78"/>
    <n v="0"/>
    <n v="-537.78"/>
  </r>
  <r>
    <x v="3"/>
    <x v="4"/>
    <s v="0511"/>
    <s v="199"/>
    <s v="0000"/>
    <s v="000"/>
    <s v="00"/>
    <n v="2270.92"/>
    <n v="2121.7399999999998"/>
    <n v="0"/>
    <n v="149.18"/>
  </r>
  <r>
    <x v="9"/>
    <x v="2"/>
    <s v="0511"/>
    <s v="199"/>
    <s v="0000"/>
    <s v="000"/>
    <s v="00"/>
    <n v="8328.2900000000009"/>
    <n v="4140.84"/>
    <n v="0"/>
    <n v="4187.45"/>
  </r>
  <r>
    <x v="9"/>
    <x v="5"/>
    <s v="0511"/>
    <s v="199"/>
    <s v="0000"/>
    <s v="000"/>
    <s v="00"/>
    <n v="625.97"/>
    <n v="142.84"/>
    <n v="0"/>
    <n v="483.13"/>
  </r>
  <r>
    <x v="4"/>
    <x v="0"/>
    <s v="0511"/>
    <s v="199"/>
    <s v="0000"/>
    <s v="000"/>
    <s v="00"/>
    <n v="906.5"/>
    <n v="0"/>
    <n v="0"/>
    <n v="906.5"/>
  </r>
  <r>
    <x v="4"/>
    <x v="0"/>
    <s v="0511"/>
    <s v="199"/>
    <s v="0000"/>
    <s v="000"/>
    <s v="00"/>
    <n v="2473.4499999999998"/>
    <n v="0"/>
    <n v="0"/>
    <n v="2473.4499999999998"/>
  </r>
  <r>
    <x v="4"/>
    <x v="1"/>
    <s v="0511"/>
    <s v="199"/>
    <s v="0000"/>
    <s v="000"/>
    <s v="00"/>
    <n v="2738.9"/>
    <n v="0"/>
    <n v="0"/>
    <n v="2738.9"/>
  </r>
  <r>
    <x v="4"/>
    <x v="2"/>
    <s v="0511"/>
    <s v="199"/>
    <s v="0000"/>
    <s v="000"/>
    <s v="00"/>
    <n v="1000"/>
    <n v="842.71"/>
    <n v="0"/>
    <n v="157.29"/>
  </r>
  <r>
    <x v="4"/>
    <x v="2"/>
    <s v="0511"/>
    <s v="199"/>
    <s v="0000"/>
    <s v="000"/>
    <s v="00"/>
    <n v="352.01"/>
    <n v="0"/>
    <n v="0"/>
    <n v="352.01"/>
  </r>
  <r>
    <x v="4"/>
    <x v="3"/>
    <s v="0511"/>
    <s v="199"/>
    <s v="0000"/>
    <s v="000"/>
    <s v="00"/>
    <n v="45695.99"/>
    <n v="1149.27"/>
    <n v="102.76"/>
    <n v="44443.96"/>
  </r>
  <r>
    <x v="4"/>
    <x v="4"/>
    <s v="0511"/>
    <s v="199"/>
    <s v="0000"/>
    <s v="000"/>
    <s v="00"/>
    <n v="269.99"/>
    <n v="269.99"/>
    <n v="0"/>
    <n v="0"/>
  </r>
  <r>
    <x v="13"/>
    <x v="4"/>
    <s v="0511"/>
    <s v="199"/>
    <s v="0000"/>
    <s v="000"/>
    <s v="00"/>
    <n v="0.1"/>
    <n v="0"/>
    <n v="0"/>
    <n v="0.1"/>
  </r>
  <r>
    <x v="13"/>
    <x v="4"/>
    <s v="0511"/>
    <s v="199"/>
    <s v="0000"/>
    <s v="000"/>
    <s v="00"/>
    <n v="258911.37"/>
    <n v="208934.86"/>
    <n v="49976.51"/>
    <n v="0"/>
  </r>
  <r>
    <x v="5"/>
    <x v="0"/>
    <s v="0511"/>
    <s v="199"/>
    <s v="0000"/>
    <s v="000"/>
    <s v="00"/>
    <n v="2586.38"/>
    <n v="0"/>
    <n v="0"/>
    <n v="2586.38"/>
  </r>
  <r>
    <x v="5"/>
    <x v="1"/>
    <s v="0511"/>
    <s v="199"/>
    <s v="0000"/>
    <s v="000"/>
    <s v="00"/>
    <n v="791.48"/>
    <n v="0"/>
    <n v="0"/>
    <n v="791.48"/>
  </r>
  <r>
    <x v="5"/>
    <x v="2"/>
    <s v="0511"/>
    <s v="199"/>
    <s v="0000"/>
    <s v="000"/>
    <s v="00"/>
    <n v="4.97"/>
    <n v="0"/>
    <n v="0"/>
    <n v="4.97"/>
  </r>
  <r>
    <x v="5"/>
    <x v="3"/>
    <s v="0511"/>
    <s v="199"/>
    <s v="0000"/>
    <s v="000"/>
    <s v="00"/>
    <n v="0"/>
    <n v="459.82"/>
    <n v="0"/>
    <n v="-459.82"/>
  </r>
  <r>
    <x v="5"/>
    <x v="4"/>
    <s v="0511"/>
    <s v="199"/>
    <s v="0000"/>
    <s v="000"/>
    <s v="00"/>
    <n v="4252.09"/>
    <n v="2298"/>
    <n v="0"/>
    <n v="1954.09"/>
  </r>
  <r>
    <x v="5"/>
    <x v="5"/>
    <s v="0511"/>
    <s v="199"/>
    <s v="0000"/>
    <s v="000"/>
    <s v="00"/>
    <n v="2607.67"/>
    <n v="2607.67"/>
    <n v="0"/>
    <n v="0"/>
  </r>
  <r>
    <x v="6"/>
    <x v="2"/>
    <s v="0511"/>
    <s v="199"/>
    <s v="0000"/>
    <s v="000"/>
    <s v="00"/>
    <n v="0"/>
    <n v="610.54999999999995"/>
    <n v="0"/>
    <n v="-610.54999999999995"/>
  </r>
  <r>
    <x v="0"/>
    <x v="3"/>
    <s v="9630"/>
    <s v="531"/>
    <s v="0000"/>
    <s v="000"/>
    <s v="00"/>
    <n v="1500"/>
    <n v="0"/>
    <n v="0"/>
    <n v="1500"/>
  </r>
  <r>
    <x v="9"/>
    <x v="0"/>
    <s v="9630"/>
    <s v="531"/>
    <s v="0000"/>
    <s v="000"/>
    <s v="00"/>
    <n v="3150"/>
    <n v="-2067.89"/>
    <n v="0"/>
    <n v="5217.8900000000003"/>
  </r>
  <r>
    <x v="9"/>
    <x v="1"/>
    <s v="9630"/>
    <s v="531"/>
    <s v="0000"/>
    <s v="000"/>
    <s v="00"/>
    <n v="850"/>
    <n v="-165.43"/>
    <n v="0"/>
    <n v="1015.43"/>
  </r>
  <r>
    <x v="9"/>
    <x v="2"/>
    <s v="9630"/>
    <s v="531"/>
    <s v="0000"/>
    <s v="000"/>
    <s v="00"/>
    <n v="1050"/>
    <n v="963.08"/>
    <n v="0"/>
    <n v="86.92"/>
  </r>
  <r>
    <x v="9"/>
    <x v="2"/>
    <s v="9630"/>
    <s v="531"/>
    <s v="0000"/>
    <s v="000"/>
    <s v="00"/>
    <n v="450"/>
    <n v="0"/>
    <n v="0"/>
    <n v="450"/>
  </r>
  <r>
    <x v="21"/>
    <x v="1"/>
    <s v="9999"/>
    <s v="322"/>
    <s v="0000"/>
    <s v="000"/>
    <s v="00"/>
    <n v="0"/>
    <n v="-34549.11"/>
    <n v="0"/>
    <n v="34549.11"/>
  </r>
  <r>
    <x v="2"/>
    <x v="0"/>
    <s v="9616"/>
    <s v="000"/>
    <s v="0000"/>
    <s v="000"/>
    <s v="00"/>
    <n v="217633"/>
    <n v="202239.5"/>
    <n v="13990.24"/>
    <n v="1403.26"/>
  </r>
  <r>
    <x v="2"/>
    <x v="1"/>
    <s v="9616"/>
    <s v="000"/>
    <s v="0000"/>
    <s v="000"/>
    <s v="00"/>
    <n v="89064"/>
    <n v="85916.98"/>
    <n v="3686.98"/>
    <n v="-539.96"/>
  </r>
  <r>
    <x v="2"/>
    <x v="2"/>
    <s v="9616"/>
    <s v="000"/>
    <s v="0000"/>
    <s v="000"/>
    <s v="00"/>
    <n v="6750"/>
    <n v="2985.95"/>
    <n v="0"/>
    <n v="3764.05"/>
  </r>
  <r>
    <x v="2"/>
    <x v="2"/>
    <s v="9616"/>
    <s v="000"/>
    <s v="0000"/>
    <s v="000"/>
    <s v="00"/>
    <n v="17"/>
    <n v="0"/>
    <n v="0"/>
    <n v="17"/>
  </r>
  <r>
    <x v="2"/>
    <x v="2"/>
    <s v="9616"/>
    <s v="000"/>
    <s v="0000"/>
    <s v="000"/>
    <s v="00"/>
    <n v="30000"/>
    <n v="15000"/>
    <n v="7500"/>
    <n v="7500"/>
  </r>
  <r>
    <x v="2"/>
    <x v="3"/>
    <s v="9616"/>
    <s v="000"/>
    <s v="0000"/>
    <s v="000"/>
    <s v="00"/>
    <n v="8904"/>
    <n v="2521.29"/>
    <n v="16.670000000000002"/>
    <n v="6366.04"/>
  </r>
  <r>
    <x v="2"/>
    <x v="3"/>
    <s v="9616"/>
    <s v="000"/>
    <s v="0000"/>
    <s v="000"/>
    <s v="00"/>
    <n v="80"/>
    <n v="59.9"/>
    <n v="0"/>
    <n v="20.100000000000001"/>
  </r>
  <r>
    <x v="2"/>
    <x v="4"/>
    <s v="9616"/>
    <s v="000"/>
    <s v="0000"/>
    <s v="000"/>
    <s v="00"/>
    <n v="239"/>
    <n v="0"/>
    <n v="0"/>
    <n v="239"/>
  </r>
  <r>
    <x v="2"/>
    <x v="4"/>
    <s v="9616"/>
    <s v="000"/>
    <s v="0000"/>
    <s v="000"/>
    <s v="00"/>
    <n v="15"/>
    <n v="0"/>
    <n v="0"/>
    <n v="15"/>
  </r>
  <r>
    <x v="2"/>
    <x v="5"/>
    <s v="9616"/>
    <s v="000"/>
    <s v="0000"/>
    <s v="000"/>
    <s v="00"/>
    <n v="150"/>
    <n v="150"/>
    <n v="0"/>
    <n v="0"/>
  </r>
  <r>
    <x v="0"/>
    <x v="2"/>
    <s v="0012"/>
    <s v="000"/>
    <s v="0000"/>
    <s v="000"/>
    <s v="00"/>
    <n v="1364535"/>
    <n v="850752.41"/>
    <n v="0"/>
    <n v="513782.59"/>
  </r>
  <r>
    <x v="13"/>
    <x v="5"/>
    <s v="0012"/>
    <s v="000"/>
    <s v="0000"/>
    <s v="000"/>
    <s v="00"/>
    <n v="0"/>
    <n v="75533"/>
    <n v="0"/>
    <n v="-75533"/>
  </r>
  <r>
    <x v="19"/>
    <x v="2"/>
    <s v="9750"/>
    <s v="536"/>
    <s v="0000"/>
    <s v="000"/>
    <s v="00"/>
    <n v="178470"/>
    <n v="174194"/>
    <n v="0"/>
    <n v="4276"/>
  </r>
  <r>
    <x v="10"/>
    <x v="0"/>
    <s v="9701"/>
    <s v="809"/>
    <s v="0000"/>
    <s v="000"/>
    <s v="00"/>
    <n v="13391.91"/>
    <n v="12815.36"/>
    <n v="0"/>
    <n v="576.54999999999995"/>
  </r>
  <r>
    <x v="10"/>
    <x v="0"/>
    <s v="9701"/>
    <s v="809"/>
    <s v="0000"/>
    <s v="000"/>
    <s v="00"/>
    <n v="4499.2"/>
    <n v="4499.2"/>
    <n v="0"/>
    <n v="0"/>
  </r>
  <r>
    <x v="10"/>
    <x v="1"/>
    <s v="9701"/>
    <s v="809"/>
    <s v="0000"/>
    <s v="000"/>
    <s v="00"/>
    <n v="8320.7099999999991"/>
    <n v="3990.1"/>
    <n v="0"/>
    <n v="4330.6099999999997"/>
  </r>
  <r>
    <x v="10"/>
    <x v="3"/>
    <s v="9701"/>
    <s v="809"/>
    <s v="0000"/>
    <s v="000"/>
    <s v="00"/>
    <n v="36793.269999999997"/>
    <n v="0"/>
    <n v="0"/>
    <n v="36793.269999999997"/>
  </r>
  <r>
    <x v="10"/>
    <x v="3"/>
    <s v="9001"/>
    <s v="809"/>
    <s v="0000"/>
    <s v="000"/>
    <s v="00"/>
    <n v="19987.830000000002"/>
    <n v="0"/>
    <n v="0"/>
    <n v="19987.830000000002"/>
  </r>
  <r>
    <x v="2"/>
    <x v="0"/>
    <s v="0511"/>
    <s v="523"/>
    <s v="0000"/>
    <s v="000"/>
    <s v="00"/>
    <n v="24936.07"/>
    <n v="20866.650000000001"/>
    <n v="4023.32"/>
    <n v="46.1"/>
  </r>
  <r>
    <x v="2"/>
    <x v="1"/>
    <s v="0511"/>
    <s v="523"/>
    <s v="0000"/>
    <s v="000"/>
    <s v="00"/>
    <n v="17778.009999999998"/>
    <n v="16876.84"/>
    <n v="835.16"/>
    <n v="66.010000000000005"/>
  </r>
  <r>
    <x v="7"/>
    <x v="0"/>
    <s v="0511"/>
    <s v="507"/>
    <s v="0000"/>
    <s v="000"/>
    <s v="00"/>
    <n v="47135"/>
    <n v="43207.08"/>
    <n v="3927.92"/>
    <n v="0"/>
  </r>
  <r>
    <x v="7"/>
    <x v="1"/>
    <s v="0511"/>
    <s v="507"/>
    <s v="0000"/>
    <s v="000"/>
    <s v="00"/>
    <n v="17845.830000000002"/>
    <n v="17072.57"/>
    <n v="816.24"/>
    <n v="-42.98"/>
  </r>
  <r>
    <x v="7"/>
    <x v="0"/>
    <s v="0032"/>
    <s v="507"/>
    <s v="0000"/>
    <s v="000"/>
    <s v="00"/>
    <n v="26292.5"/>
    <n v="24101.46"/>
    <n v="2191.04"/>
    <n v="0"/>
  </r>
  <r>
    <x v="7"/>
    <x v="1"/>
    <s v="0032"/>
    <s v="507"/>
    <s v="0000"/>
    <s v="000"/>
    <s v="00"/>
    <n v="9680"/>
    <n v="9138.23"/>
    <n v="455.24"/>
    <n v="86.53"/>
  </r>
  <r>
    <x v="14"/>
    <x v="2"/>
    <s v="9730"/>
    <s v="127"/>
    <s v="0000"/>
    <s v="000"/>
    <s v="00"/>
    <n v="5500"/>
    <n v="4509.57"/>
    <n v="0"/>
    <n v="990.43"/>
  </r>
  <r>
    <x v="14"/>
    <x v="2"/>
    <s v="9730"/>
    <s v="127"/>
    <s v="0000"/>
    <s v="000"/>
    <s v="00"/>
    <n v="508.5"/>
    <n v="508.5"/>
    <n v="0"/>
    <n v="0"/>
  </r>
  <r>
    <x v="14"/>
    <x v="2"/>
    <s v="9730"/>
    <s v="127"/>
    <s v="0000"/>
    <s v="000"/>
    <s v="00"/>
    <n v="276357.76000000001"/>
    <n v="257129.14"/>
    <n v="14667"/>
    <n v="4561.62"/>
  </r>
  <r>
    <x v="14"/>
    <x v="2"/>
    <s v="9730"/>
    <s v="127"/>
    <s v="0000"/>
    <s v="000"/>
    <s v="00"/>
    <n v="2620"/>
    <n v="2620"/>
    <n v="0"/>
    <n v="0"/>
  </r>
  <r>
    <x v="14"/>
    <x v="4"/>
    <s v="9730"/>
    <s v="127"/>
    <s v="0000"/>
    <s v="000"/>
    <s v="00"/>
    <n v="3654"/>
    <n v="1525.5"/>
    <n v="0"/>
    <n v="2128.5"/>
  </r>
  <r>
    <x v="14"/>
    <x v="5"/>
    <s v="9730"/>
    <s v="127"/>
    <s v="0000"/>
    <s v="000"/>
    <s v="00"/>
    <n v="27241.74"/>
    <n v="30910.58"/>
    <n v="0"/>
    <n v="-3668.84"/>
  </r>
  <r>
    <x v="14"/>
    <x v="2"/>
    <s v="9730"/>
    <s v="126"/>
    <s v="0000"/>
    <s v="000"/>
    <s v="00"/>
    <n v="2500"/>
    <n v="0"/>
    <n v="0"/>
    <n v="2500"/>
  </r>
  <r>
    <x v="14"/>
    <x v="3"/>
    <s v="9730"/>
    <s v="126"/>
    <s v="0000"/>
    <s v="000"/>
    <s v="00"/>
    <n v="2000"/>
    <n v="0"/>
    <n v="0"/>
    <n v="2000"/>
  </r>
  <r>
    <x v="5"/>
    <x v="5"/>
    <s v="0461"/>
    <s v="601"/>
    <s v="0000"/>
    <s v="000"/>
    <s v="00"/>
    <n v="4800"/>
    <n v="3513.02"/>
    <n v="0"/>
    <n v="1286.98"/>
  </r>
  <r>
    <x v="8"/>
    <x v="0"/>
    <s v="0461"/>
    <s v="601"/>
    <s v="0000"/>
    <s v="000"/>
    <s v="00"/>
    <n v="53804.15"/>
    <n v="63157.48"/>
    <n v="1628.02"/>
    <n v="-10981.35"/>
  </r>
  <r>
    <x v="8"/>
    <x v="1"/>
    <s v="0461"/>
    <s v="601"/>
    <s v="0000"/>
    <s v="000"/>
    <s v="00"/>
    <n v="28290.03"/>
    <n v="28796.09"/>
    <n v="339.17"/>
    <n v="-845.23"/>
  </r>
  <r>
    <x v="8"/>
    <x v="3"/>
    <s v="0461"/>
    <s v="601"/>
    <s v="0000"/>
    <s v="000"/>
    <s v="00"/>
    <n v="848.5"/>
    <n v="995.6"/>
    <n v="0"/>
    <n v="-147.1"/>
  </r>
  <r>
    <x v="10"/>
    <x v="0"/>
    <s v="0461"/>
    <s v="807"/>
    <s v="0000"/>
    <s v="000"/>
    <s v="00"/>
    <n v="19028.490000000002"/>
    <n v="0"/>
    <n v="0"/>
    <n v="19028.490000000002"/>
  </r>
  <r>
    <x v="10"/>
    <x v="1"/>
    <s v="0461"/>
    <s v="807"/>
    <s v="0000"/>
    <s v="000"/>
    <s v="00"/>
    <n v="5437.07"/>
    <n v="0"/>
    <n v="0"/>
    <n v="5437.07"/>
  </r>
  <r>
    <x v="10"/>
    <x v="3"/>
    <s v="0461"/>
    <s v="807"/>
    <s v="0000"/>
    <s v="000"/>
    <s v="00"/>
    <n v="10942.82"/>
    <n v="0"/>
    <n v="0"/>
    <n v="10942.82"/>
  </r>
  <r>
    <x v="10"/>
    <x v="5"/>
    <s v="0461"/>
    <s v="807"/>
    <s v="0000"/>
    <s v="000"/>
    <s v="00"/>
    <n v="4407.08"/>
    <n v="0"/>
    <n v="0"/>
    <n v="4407.08"/>
  </r>
  <r>
    <x v="10"/>
    <x v="0"/>
    <s v="0351"/>
    <s v="806"/>
    <s v="0000"/>
    <s v="000"/>
    <s v="00"/>
    <n v="60200"/>
    <n v="58042.78"/>
    <n v="2149.87"/>
    <n v="7.35"/>
  </r>
  <r>
    <x v="10"/>
    <x v="1"/>
    <s v="0351"/>
    <s v="806"/>
    <s v="0000"/>
    <s v="000"/>
    <s v="00"/>
    <n v="34200"/>
    <n v="33801.49"/>
    <n v="447.57"/>
    <n v="-49.06"/>
  </r>
  <r>
    <x v="10"/>
    <x v="5"/>
    <s v="0351"/>
    <s v="806"/>
    <s v="0000"/>
    <s v="000"/>
    <s v="00"/>
    <n v="404.82"/>
    <n v="404.82"/>
    <n v="0"/>
    <n v="0"/>
  </r>
  <r>
    <x v="9"/>
    <x v="5"/>
    <s v="0491"/>
    <s v="531"/>
    <s v="0000"/>
    <s v="000"/>
    <s v="00"/>
    <n v="0"/>
    <n v="142.84"/>
    <n v="0"/>
    <n v="-142.84"/>
  </r>
  <r>
    <x v="0"/>
    <x v="0"/>
    <s v="0511"/>
    <s v="501"/>
    <s v="0000"/>
    <s v="000"/>
    <s v="00"/>
    <n v="1000"/>
    <n v="11265"/>
    <n v="0"/>
    <n v="-10265"/>
  </r>
  <r>
    <x v="0"/>
    <x v="1"/>
    <s v="0511"/>
    <s v="501"/>
    <s v="0000"/>
    <s v="000"/>
    <s v="00"/>
    <n v="232.64"/>
    <n v="2477.3200000000002"/>
    <n v="0"/>
    <n v="-2244.6799999999998"/>
  </r>
  <r>
    <x v="10"/>
    <x v="0"/>
    <s v="0381"/>
    <s v="807"/>
    <s v="0000"/>
    <s v="000"/>
    <s v="00"/>
    <n v="40551.050000000003"/>
    <n v="38990.36"/>
    <n v="1461.15"/>
    <n v="99.54"/>
  </r>
  <r>
    <x v="10"/>
    <x v="1"/>
    <s v="0381"/>
    <s v="807"/>
    <s v="0000"/>
    <s v="000"/>
    <s v="00"/>
    <n v="22288.63"/>
    <n v="20848.759999999998"/>
    <n v="303.04000000000002"/>
    <n v="1136.83"/>
  </r>
  <r>
    <x v="10"/>
    <x v="3"/>
    <s v="0381"/>
    <s v="807"/>
    <s v="0000"/>
    <s v="000"/>
    <s v="00"/>
    <n v="2365.27"/>
    <n v="0"/>
    <n v="0"/>
    <n v="2365.27"/>
  </r>
  <r>
    <x v="10"/>
    <x v="5"/>
    <s v="0381"/>
    <s v="807"/>
    <s v="0000"/>
    <s v="000"/>
    <s v="00"/>
    <n v="6813.23"/>
    <n v="0"/>
    <n v="0"/>
    <n v="6813.23"/>
  </r>
  <r>
    <x v="5"/>
    <x v="4"/>
    <s v="0381"/>
    <s v="807"/>
    <s v="0000"/>
    <s v="000"/>
    <s v="00"/>
    <n v="15700"/>
    <n v="0"/>
    <n v="14981.88"/>
    <n v="718.12"/>
  </r>
  <r>
    <x v="8"/>
    <x v="3"/>
    <s v="0381"/>
    <s v="807"/>
    <s v="0000"/>
    <s v="000"/>
    <s v="00"/>
    <n v="2281.88"/>
    <n v="0"/>
    <n v="0"/>
    <n v="2281.88"/>
  </r>
  <r>
    <x v="0"/>
    <x v="3"/>
    <s v="9616"/>
    <s v="136"/>
    <s v="0000"/>
    <s v="000"/>
    <s v="00"/>
    <n v="2220.3000000000002"/>
    <n v="1687.7"/>
    <n v="0"/>
    <n v="532.6"/>
  </r>
  <r>
    <x v="13"/>
    <x v="4"/>
    <s v="9810"/>
    <s v="199"/>
    <s v="0000"/>
    <s v="000"/>
    <s v="00"/>
    <n v="100822.2"/>
    <n v="9530.5"/>
    <n v="0"/>
    <n v="91291.7"/>
  </r>
  <r>
    <x v="6"/>
    <x v="3"/>
    <s v="9810"/>
    <s v="199"/>
    <s v="0000"/>
    <s v="000"/>
    <s v="00"/>
    <n v="17961.939999999999"/>
    <n v="0"/>
    <n v="0"/>
    <n v="17961.939999999999"/>
  </r>
  <r>
    <x v="20"/>
    <x v="3"/>
    <s v="9751"/>
    <s v="199"/>
    <s v="0000"/>
    <s v="000"/>
    <s v="00"/>
    <n v="175.11"/>
    <n v="0"/>
    <n v="0"/>
    <n v="175.11"/>
  </r>
  <r>
    <x v="9"/>
    <x v="2"/>
    <s v="0201"/>
    <s v="531"/>
    <s v="0000"/>
    <s v="000"/>
    <s v="00"/>
    <n v="974.4"/>
    <n v="974.4"/>
    <n v="0"/>
    <n v="0"/>
  </r>
  <r>
    <x v="9"/>
    <x v="2"/>
    <s v="0331"/>
    <s v="531"/>
    <s v="0000"/>
    <s v="000"/>
    <s v="00"/>
    <n v="2455.6799999999998"/>
    <n v="2455.6799999999998"/>
    <n v="0"/>
    <n v="0"/>
  </r>
  <r>
    <x v="9"/>
    <x v="2"/>
    <s v="0351"/>
    <s v="531"/>
    <s v="0000"/>
    <s v="000"/>
    <s v="00"/>
    <n v="5372.53"/>
    <n v="4707.57"/>
    <n v="0"/>
    <n v="664.96"/>
  </r>
  <r>
    <x v="14"/>
    <x v="2"/>
    <s v="9724"/>
    <s v="137"/>
    <s v="0000"/>
    <s v="000"/>
    <s v="00"/>
    <n v="1400"/>
    <n v="1400"/>
    <n v="0"/>
    <n v="0"/>
  </r>
  <r>
    <x v="0"/>
    <x v="0"/>
    <s v="9632"/>
    <s v="539"/>
    <s v="0000"/>
    <s v="000"/>
    <s v="00"/>
    <n v="43400"/>
    <n v="19017.830000000002"/>
    <n v="0"/>
    <n v="24382.17"/>
  </r>
  <r>
    <x v="0"/>
    <x v="1"/>
    <s v="9632"/>
    <s v="539"/>
    <s v="0000"/>
    <s v="000"/>
    <s v="00"/>
    <n v="9020"/>
    <n v="4319.45"/>
    <n v="0"/>
    <n v="4700.55"/>
  </r>
  <r>
    <x v="0"/>
    <x v="3"/>
    <s v="9632"/>
    <s v="539"/>
    <s v="0000"/>
    <s v="000"/>
    <s v="00"/>
    <n v="7471"/>
    <n v="1030.79"/>
    <n v="4143.97"/>
    <n v="2296.2399999999998"/>
  </r>
  <r>
    <x v="0"/>
    <x v="4"/>
    <s v="9632"/>
    <s v="539"/>
    <s v="0000"/>
    <s v="000"/>
    <s v="00"/>
    <n v="587"/>
    <n v="0"/>
    <n v="585.05999999999995"/>
    <n v="1.94"/>
  </r>
  <r>
    <x v="0"/>
    <x v="0"/>
    <s v="0181"/>
    <s v="537"/>
    <s v="0000"/>
    <s v="000"/>
    <s v="00"/>
    <n v="33878.239999999998"/>
    <n v="32207.17"/>
    <n v="1204.3499999999999"/>
    <n v="466.72"/>
  </r>
  <r>
    <x v="0"/>
    <x v="1"/>
    <s v="0181"/>
    <s v="537"/>
    <s v="0000"/>
    <s v="000"/>
    <s v="00"/>
    <n v="15984"/>
    <n v="15740.26"/>
    <n v="250.67"/>
    <n v="-6.93"/>
  </r>
  <r>
    <x v="0"/>
    <x v="0"/>
    <s v="0251"/>
    <s v="537"/>
    <s v="0000"/>
    <s v="000"/>
    <s v="00"/>
    <n v="21878.87"/>
    <n v="21068.02"/>
    <n v="805.87"/>
    <n v="4.9800000000000004"/>
  </r>
  <r>
    <x v="0"/>
    <x v="1"/>
    <s v="0251"/>
    <s v="537"/>
    <s v="0000"/>
    <s v="000"/>
    <s v="00"/>
    <n v="12118.4"/>
    <n v="11972.15"/>
    <n v="167.92"/>
    <n v="-21.67"/>
  </r>
  <r>
    <x v="0"/>
    <x v="0"/>
    <s v="0401"/>
    <s v="537"/>
    <s v="0000"/>
    <s v="000"/>
    <s v="00"/>
    <n v="33831.800000000003"/>
    <n v="32620.68"/>
    <n v="1204.3499999999999"/>
    <n v="6.77"/>
  </r>
  <r>
    <x v="0"/>
    <x v="1"/>
    <s v="0401"/>
    <s v="537"/>
    <s v="0000"/>
    <s v="000"/>
    <s v="00"/>
    <n v="14824"/>
    <n v="14602.96"/>
    <n v="250.67"/>
    <n v="-29.63"/>
  </r>
  <r>
    <x v="0"/>
    <x v="0"/>
    <s v="0492"/>
    <s v="537"/>
    <s v="0000"/>
    <s v="000"/>
    <s v="00"/>
    <n v="23691.73"/>
    <n v="22836.080000000002"/>
    <n v="845.77"/>
    <n v="9.8800000000000008"/>
  </r>
  <r>
    <x v="0"/>
    <x v="1"/>
    <s v="0492"/>
    <s v="537"/>
    <s v="0000"/>
    <s v="000"/>
    <s v="00"/>
    <n v="12396"/>
    <n v="12218.43"/>
    <n v="176.17"/>
    <n v="1.4"/>
  </r>
  <r>
    <x v="0"/>
    <x v="0"/>
    <s v="0493"/>
    <s v="537"/>
    <s v="0000"/>
    <s v="000"/>
    <s v="00"/>
    <n v="33721.800000000003"/>
    <n v="32517.45"/>
    <n v="1204.3499999999999"/>
    <n v="0"/>
  </r>
  <r>
    <x v="0"/>
    <x v="1"/>
    <s v="0493"/>
    <s v="537"/>
    <s v="0000"/>
    <s v="000"/>
    <s v="00"/>
    <n v="14789"/>
    <n v="14533.6"/>
    <n v="250.67"/>
    <n v="4.7300000000000004"/>
  </r>
  <r>
    <x v="2"/>
    <x v="0"/>
    <s v="0021"/>
    <s v="538"/>
    <s v="0000"/>
    <s v="000"/>
    <s v="00"/>
    <n v="31281.599999999999"/>
    <n v="30164.400000000001"/>
    <n v="1117.2"/>
    <n v="0"/>
  </r>
  <r>
    <x v="2"/>
    <x v="1"/>
    <s v="0021"/>
    <s v="538"/>
    <s v="0000"/>
    <s v="000"/>
    <s v="00"/>
    <n v="14253"/>
    <n v="14009.24"/>
    <n v="232.58"/>
    <n v="11.18"/>
  </r>
  <r>
    <x v="2"/>
    <x v="0"/>
    <s v="0091"/>
    <s v="538"/>
    <s v="0000"/>
    <s v="000"/>
    <s v="00"/>
    <n v="23691.78"/>
    <n v="22836.03"/>
    <n v="845.77"/>
    <n v="9.98"/>
  </r>
  <r>
    <x v="2"/>
    <x v="1"/>
    <s v="0091"/>
    <s v="538"/>
    <s v="0000"/>
    <s v="000"/>
    <s v="00"/>
    <n v="18835"/>
    <n v="18627.400000000001"/>
    <n v="176.17"/>
    <n v="31.43"/>
  </r>
  <r>
    <x v="2"/>
    <x v="0"/>
    <s v="0161"/>
    <s v="538"/>
    <s v="0000"/>
    <s v="000"/>
    <s v="00"/>
    <n v="30590.080000000002"/>
    <n v="28887.599999999999"/>
    <n v="1117.2"/>
    <n v="585.28"/>
  </r>
  <r>
    <x v="2"/>
    <x v="1"/>
    <s v="0161"/>
    <s v="538"/>
    <s v="0000"/>
    <s v="000"/>
    <s v="00"/>
    <n v="14203"/>
    <n v="13855.14"/>
    <n v="232.58"/>
    <n v="115.28"/>
  </r>
  <r>
    <x v="2"/>
    <x v="0"/>
    <s v="0201"/>
    <s v="538"/>
    <s v="0000"/>
    <s v="000"/>
    <s v="00"/>
    <n v="31281.599999999999"/>
    <n v="30164.400000000001"/>
    <n v="1117.2"/>
    <n v="0"/>
  </r>
  <r>
    <x v="2"/>
    <x v="1"/>
    <s v="0201"/>
    <s v="538"/>
    <s v="0000"/>
    <s v="000"/>
    <s v="00"/>
    <n v="14253"/>
    <n v="14012.51"/>
    <n v="232.58"/>
    <n v="7.91"/>
  </r>
  <r>
    <x v="2"/>
    <x v="0"/>
    <s v="0241"/>
    <s v="538"/>
    <s v="0000"/>
    <s v="000"/>
    <s v="00"/>
    <n v="23710"/>
    <n v="22836.03"/>
    <n v="845.77"/>
    <n v="28.2"/>
  </r>
  <r>
    <x v="2"/>
    <x v="1"/>
    <s v="0241"/>
    <s v="538"/>
    <s v="0000"/>
    <s v="000"/>
    <s v="00"/>
    <n v="12603"/>
    <n v="12440.99"/>
    <n v="176.17"/>
    <n v="-14.16"/>
  </r>
  <r>
    <x v="2"/>
    <x v="0"/>
    <s v="0261"/>
    <s v="538"/>
    <s v="0000"/>
    <s v="000"/>
    <s v="00"/>
    <n v="30981.599999999999"/>
    <n v="29845.200000000001"/>
    <n v="1117.2"/>
    <n v="19.2"/>
  </r>
  <r>
    <x v="2"/>
    <x v="1"/>
    <s v="0261"/>
    <s v="538"/>
    <s v="0000"/>
    <s v="000"/>
    <s v="00"/>
    <n v="11903"/>
    <n v="11783.18"/>
    <n v="152.59"/>
    <n v="-32.770000000000003"/>
  </r>
  <r>
    <x v="2"/>
    <x v="0"/>
    <s v="0331"/>
    <s v="538"/>
    <s v="0000"/>
    <s v="000"/>
    <s v="00"/>
    <n v="25090"/>
    <n v="24154.2"/>
    <n v="894.6"/>
    <n v="41.2"/>
  </r>
  <r>
    <x v="2"/>
    <x v="1"/>
    <s v="0331"/>
    <s v="538"/>
    <s v="0000"/>
    <s v="000"/>
    <s v="00"/>
    <n v="19253"/>
    <n v="19081.14"/>
    <n v="186.33"/>
    <n v="-14.47"/>
  </r>
  <r>
    <x v="2"/>
    <x v="0"/>
    <s v="0341"/>
    <s v="538"/>
    <s v="0000"/>
    <s v="000"/>
    <s v="00"/>
    <n v="30122"/>
    <n v="28785.46"/>
    <n v="1117.2"/>
    <n v="219.34"/>
  </r>
  <r>
    <x v="2"/>
    <x v="1"/>
    <s v="0341"/>
    <s v="538"/>
    <s v="0000"/>
    <s v="000"/>
    <s v="00"/>
    <n v="14153"/>
    <n v="13826.37"/>
    <n v="232.58"/>
    <n v="94.05"/>
  </r>
  <r>
    <x v="2"/>
    <x v="0"/>
    <s v="0351"/>
    <s v="538"/>
    <s v="0000"/>
    <s v="000"/>
    <s v="00"/>
    <n v="22100"/>
    <n v="21262.5"/>
    <n v="787.5"/>
    <n v="50"/>
  </r>
  <r>
    <x v="2"/>
    <x v="1"/>
    <s v="0351"/>
    <s v="538"/>
    <s v="0000"/>
    <s v="000"/>
    <s v="00"/>
    <n v="12273"/>
    <n v="12127.37"/>
    <n v="164.09"/>
    <n v="-18.46"/>
  </r>
  <r>
    <x v="2"/>
    <x v="0"/>
    <s v="0361"/>
    <s v="538"/>
    <s v="0000"/>
    <s v="000"/>
    <s v="00"/>
    <n v="23665.65"/>
    <n v="22813.79"/>
    <n v="843.15"/>
    <n v="8.7100000000000009"/>
  </r>
  <r>
    <x v="2"/>
    <x v="1"/>
    <s v="0361"/>
    <s v="538"/>
    <s v="0000"/>
    <s v="000"/>
    <s v="00"/>
    <n v="18930"/>
    <n v="18733.41"/>
    <n v="175.63"/>
    <n v="20.96"/>
  </r>
  <r>
    <x v="2"/>
    <x v="0"/>
    <s v="0381"/>
    <s v="538"/>
    <s v="0000"/>
    <s v="000"/>
    <s v="00"/>
    <n v="20650"/>
    <n v="18427.939999999999"/>
    <n v="824.25"/>
    <n v="1397.81"/>
  </r>
  <r>
    <x v="2"/>
    <x v="1"/>
    <s v="0381"/>
    <s v="538"/>
    <s v="0000"/>
    <s v="000"/>
    <s v="00"/>
    <n v="11682"/>
    <n v="11285.87"/>
    <n v="173.3"/>
    <n v="222.83"/>
  </r>
  <r>
    <x v="2"/>
    <x v="0"/>
    <s v="0391"/>
    <s v="538"/>
    <s v="0000"/>
    <s v="000"/>
    <s v="00"/>
    <n v="23570.91"/>
    <n v="22715.21"/>
    <n v="845.77"/>
    <n v="9.93"/>
  </r>
  <r>
    <x v="2"/>
    <x v="1"/>
    <s v="0391"/>
    <s v="538"/>
    <s v="0000"/>
    <s v="000"/>
    <s v="00"/>
    <n v="12588"/>
    <n v="12412.5"/>
    <n v="176.17"/>
    <n v="-0.67"/>
  </r>
  <r>
    <x v="2"/>
    <x v="0"/>
    <s v="0441"/>
    <s v="538"/>
    <s v="0000"/>
    <s v="000"/>
    <s v="00"/>
    <n v="22797"/>
    <n v="21738.95"/>
    <n v="805.14"/>
    <n v="252.91"/>
  </r>
  <r>
    <x v="2"/>
    <x v="1"/>
    <s v="0441"/>
    <s v="538"/>
    <s v="0000"/>
    <s v="000"/>
    <s v="00"/>
    <n v="11666"/>
    <n v="11501.56"/>
    <n v="167.7"/>
    <n v="-3.26"/>
  </r>
  <r>
    <x v="2"/>
    <x v="0"/>
    <s v="0451"/>
    <s v="538"/>
    <s v="0000"/>
    <s v="000"/>
    <s v="00"/>
    <n v="23473"/>
    <n v="21971.439999999999"/>
    <n v="845.77"/>
    <n v="655.79"/>
  </r>
  <r>
    <x v="2"/>
    <x v="1"/>
    <s v="0451"/>
    <s v="538"/>
    <s v="0000"/>
    <s v="000"/>
    <s v="00"/>
    <n v="18735"/>
    <n v="15627.41"/>
    <n v="176.03"/>
    <n v="2931.56"/>
  </r>
  <r>
    <x v="2"/>
    <x v="0"/>
    <s v="0461"/>
    <s v="538"/>
    <s v="0000"/>
    <s v="000"/>
    <s v="00"/>
    <n v="23556.33"/>
    <n v="22576.67"/>
    <n v="843.15"/>
    <n v="136.51"/>
  </r>
  <r>
    <x v="2"/>
    <x v="1"/>
    <s v="0461"/>
    <s v="538"/>
    <s v="0000"/>
    <s v="000"/>
    <s v="00"/>
    <n v="12582"/>
    <n v="12380.18"/>
    <n v="175.63"/>
    <n v="26.19"/>
  </r>
  <r>
    <x v="2"/>
    <x v="0"/>
    <s v="0472"/>
    <s v="538"/>
    <s v="0000"/>
    <s v="000"/>
    <s v="00"/>
    <n v="31281.599999999999"/>
    <n v="29717.52"/>
    <n v="1117.2"/>
    <n v="446.88"/>
  </r>
  <r>
    <x v="2"/>
    <x v="1"/>
    <s v="0472"/>
    <s v="538"/>
    <s v="0000"/>
    <s v="000"/>
    <s v="00"/>
    <n v="20561"/>
    <n v="20291.78"/>
    <n v="232.58"/>
    <n v="36.64"/>
  </r>
  <r>
    <x v="2"/>
    <x v="0"/>
    <s v="0482"/>
    <s v="538"/>
    <s v="0000"/>
    <s v="000"/>
    <s v="00"/>
    <n v="23899"/>
    <n v="22836.13"/>
    <n v="845.77"/>
    <n v="217.1"/>
  </r>
  <r>
    <x v="2"/>
    <x v="1"/>
    <s v="0482"/>
    <s v="538"/>
    <s v="0000"/>
    <s v="000"/>
    <s v="00"/>
    <n v="12611"/>
    <n v="12440.67"/>
    <n v="176.17"/>
    <n v="-5.84"/>
  </r>
  <r>
    <x v="2"/>
    <x v="0"/>
    <s v="0501"/>
    <s v="538"/>
    <s v="0000"/>
    <s v="000"/>
    <s v="00"/>
    <n v="31281.599999999999"/>
    <n v="30164.400000000001"/>
    <n v="1117.2"/>
    <n v="0"/>
  </r>
  <r>
    <x v="2"/>
    <x v="1"/>
    <s v="0501"/>
    <s v="538"/>
    <s v="0000"/>
    <s v="000"/>
    <s v="00"/>
    <n v="14371"/>
    <n v="14167.92"/>
    <n v="232.58"/>
    <n v="-29.5"/>
  </r>
  <r>
    <x v="2"/>
    <x v="0"/>
    <s v="0511"/>
    <s v="538"/>
    <s v="0000"/>
    <s v="000"/>
    <s v="00"/>
    <n v="31281.599999999999"/>
    <n v="30111.200000000001"/>
    <n v="1117.2"/>
    <n v="53.2"/>
  </r>
  <r>
    <x v="2"/>
    <x v="1"/>
    <s v="0511"/>
    <s v="538"/>
    <s v="0000"/>
    <s v="000"/>
    <s v="00"/>
    <n v="20553"/>
    <n v="20281.21"/>
    <n v="232.58"/>
    <n v="39.21"/>
  </r>
  <r>
    <x v="12"/>
    <x v="2"/>
    <s v="9634"/>
    <s v="531"/>
    <s v="0000"/>
    <s v="000"/>
    <s v="00"/>
    <n v="11.2"/>
    <n v="459.4"/>
    <n v="0"/>
    <n v="-448.2"/>
  </r>
  <r>
    <x v="9"/>
    <x v="0"/>
    <s v="9634"/>
    <s v="531"/>
    <s v="0000"/>
    <s v="000"/>
    <s v="00"/>
    <n v="5480.88"/>
    <n v="5480.88"/>
    <n v="0"/>
    <n v="0"/>
  </r>
  <r>
    <x v="9"/>
    <x v="1"/>
    <s v="9634"/>
    <s v="531"/>
    <s v="0000"/>
    <s v="000"/>
    <s v="00"/>
    <n v="1207.78"/>
    <n v="1207.78"/>
    <n v="0"/>
    <n v="0"/>
  </r>
  <r>
    <x v="10"/>
    <x v="0"/>
    <s v="0091"/>
    <s v="807"/>
    <s v="0000"/>
    <s v="000"/>
    <s v="00"/>
    <n v="60673.65"/>
    <n v="58659.28"/>
    <n v="2157.75"/>
    <n v="-143.38"/>
  </r>
  <r>
    <x v="10"/>
    <x v="1"/>
    <s v="0091"/>
    <s v="807"/>
    <s v="0000"/>
    <s v="000"/>
    <s v="00"/>
    <n v="39307.599999999999"/>
    <n v="38874.050000000003"/>
    <n v="449.21"/>
    <n v="-15.66"/>
  </r>
  <r>
    <x v="10"/>
    <x v="3"/>
    <s v="0091"/>
    <s v="807"/>
    <s v="0000"/>
    <s v="000"/>
    <s v="00"/>
    <n v="26148.18"/>
    <n v="1277.04"/>
    <n v="0"/>
    <n v="24871.14"/>
  </r>
  <r>
    <x v="10"/>
    <x v="5"/>
    <s v="0091"/>
    <s v="807"/>
    <s v="0000"/>
    <s v="000"/>
    <s v="00"/>
    <n v="1685.4"/>
    <n v="1685.4"/>
    <n v="0"/>
    <n v="0"/>
  </r>
  <r>
    <x v="5"/>
    <x v="5"/>
    <s v="0091"/>
    <s v="807"/>
    <s v="0000"/>
    <s v="000"/>
    <s v="00"/>
    <n v="2663.48"/>
    <n v="3094.7"/>
    <n v="0"/>
    <n v="-431.22"/>
  </r>
  <r>
    <x v="0"/>
    <x v="0"/>
    <s v="0091"/>
    <s v="601"/>
    <s v="0000"/>
    <s v="000"/>
    <s v="00"/>
    <n v="14711.7"/>
    <n v="14183.16"/>
    <n v="528.11"/>
    <n v="0.43"/>
  </r>
  <r>
    <x v="0"/>
    <x v="1"/>
    <s v="0091"/>
    <s v="601"/>
    <s v="0000"/>
    <s v="000"/>
    <s v="00"/>
    <n v="6128.33"/>
    <n v="6012.16"/>
    <n v="109.71"/>
    <n v="6.46"/>
  </r>
  <r>
    <x v="3"/>
    <x v="5"/>
    <s v="0091"/>
    <s v="601"/>
    <s v="0000"/>
    <s v="000"/>
    <s v="00"/>
    <n v="142.84"/>
    <n v="142.84"/>
    <n v="0"/>
    <n v="0"/>
  </r>
  <r>
    <x v="9"/>
    <x v="5"/>
    <s v="0091"/>
    <s v="601"/>
    <s v="0000"/>
    <s v="000"/>
    <s v="00"/>
    <n v="1114.1600000000001"/>
    <n v="1114.1600000000001"/>
    <n v="0"/>
    <n v="0"/>
  </r>
  <r>
    <x v="5"/>
    <x v="5"/>
    <s v="0091"/>
    <s v="601"/>
    <s v="0000"/>
    <s v="000"/>
    <s v="00"/>
    <n v="10950"/>
    <n v="9330.58"/>
    <n v="0"/>
    <n v="1619.42"/>
  </r>
  <r>
    <x v="8"/>
    <x v="0"/>
    <s v="0091"/>
    <s v="601"/>
    <s v="0000"/>
    <s v="000"/>
    <s v="00"/>
    <n v="86608.9"/>
    <n v="37899.58"/>
    <n v="7524.32"/>
    <n v="41185"/>
  </r>
  <r>
    <x v="8"/>
    <x v="0"/>
    <s v="0091"/>
    <s v="601"/>
    <s v="0000"/>
    <s v="000"/>
    <s v="00"/>
    <n v="93360.69"/>
    <n v="73109.289999999994"/>
    <n v="2112.2399999999998"/>
    <n v="18139.16"/>
  </r>
  <r>
    <x v="8"/>
    <x v="1"/>
    <s v="0091"/>
    <s v="601"/>
    <s v="0000"/>
    <s v="000"/>
    <s v="00"/>
    <n v="105076.75"/>
    <n v="39174.29"/>
    <n v="1998.92"/>
    <n v="63903.54"/>
  </r>
  <r>
    <x v="8"/>
    <x v="2"/>
    <s v="0091"/>
    <s v="601"/>
    <s v="0000"/>
    <s v="000"/>
    <s v="00"/>
    <n v="6348.88"/>
    <n v="171"/>
    <n v="0"/>
    <n v="6177.88"/>
  </r>
  <r>
    <x v="8"/>
    <x v="3"/>
    <s v="0091"/>
    <s v="601"/>
    <s v="0000"/>
    <s v="000"/>
    <s v="00"/>
    <n v="68550.789999999994"/>
    <n v="13302.01"/>
    <n v="821.46"/>
    <n v="54427.32"/>
  </r>
  <r>
    <x v="8"/>
    <x v="4"/>
    <s v="0091"/>
    <s v="601"/>
    <s v="0000"/>
    <s v="000"/>
    <s v="00"/>
    <n v="2284.9899999999998"/>
    <n v="2284.9899999999998"/>
    <n v="0"/>
    <n v="0"/>
  </r>
  <r>
    <x v="8"/>
    <x v="4"/>
    <s v="0091"/>
    <s v="601"/>
    <s v="0000"/>
    <s v="000"/>
    <s v="00"/>
    <n v="533.25"/>
    <n v="533.25"/>
    <n v="0"/>
    <n v="0"/>
  </r>
  <r>
    <x v="8"/>
    <x v="5"/>
    <s v="0091"/>
    <s v="601"/>
    <s v="0000"/>
    <s v="000"/>
    <s v="00"/>
    <n v="1327.16"/>
    <n v="599.92999999999995"/>
    <n v="0"/>
    <n v="727.23"/>
  </r>
  <r>
    <x v="12"/>
    <x v="0"/>
    <s v="9703"/>
    <s v="000"/>
    <s v="0000"/>
    <s v="000"/>
    <s v="00"/>
    <n v="208597"/>
    <n v="189067.61"/>
    <n v="17320.66"/>
    <n v="2208.73"/>
  </r>
  <r>
    <x v="12"/>
    <x v="1"/>
    <s v="9703"/>
    <s v="000"/>
    <s v="0000"/>
    <s v="000"/>
    <s v="00"/>
    <n v="67631"/>
    <n v="64510.97"/>
    <n v="3593.48"/>
    <n v="-473.45"/>
  </r>
  <r>
    <x v="0"/>
    <x v="0"/>
    <s v="0472"/>
    <s v="522"/>
    <s v="0000"/>
    <s v="000"/>
    <s v="00"/>
    <n v="57319.99"/>
    <n v="48221.67"/>
    <n v="9098.32"/>
    <n v="0"/>
  </r>
  <r>
    <x v="0"/>
    <x v="1"/>
    <s v="0472"/>
    <s v="522"/>
    <s v="0000"/>
    <s v="000"/>
    <s v="00"/>
    <n v="19789.810000000001"/>
    <n v="18212.740000000002"/>
    <n v="1888.44"/>
    <n v="-311.37"/>
  </r>
  <r>
    <x v="0"/>
    <x v="5"/>
    <s v="0472"/>
    <s v="522"/>
    <s v="0000"/>
    <s v="000"/>
    <s v="00"/>
    <n v="714.2"/>
    <n v="1285.56"/>
    <n v="0"/>
    <n v="-571.36"/>
  </r>
  <r>
    <x v="1"/>
    <x v="0"/>
    <s v="0472"/>
    <s v="522"/>
    <s v="0000"/>
    <s v="000"/>
    <s v="00"/>
    <n v="97774"/>
    <n v="90938.87"/>
    <n v="8222"/>
    <n v="-1386.87"/>
  </r>
  <r>
    <x v="1"/>
    <x v="0"/>
    <s v="0472"/>
    <s v="522"/>
    <s v="0000"/>
    <s v="000"/>
    <s v="00"/>
    <n v="117763.18"/>
    <n v="113782.94"/>
    <n v="4331.76"/>
    <n v="-351.52"/>
  </r>
  <r>
    <x v="1"/>
    <x v="1"/>
    <s v="0472"/>
    <s v="522"/>
    <s v="0000"/>
    <s v="000"/>
    <s v="00"/>
    <n v="98008.35"/>
    <n v="99360.57"/>
    <n v="2608.66"/>
    <n v="-3960.88"/>
  </r>
  <r>
    <x v="1"/>
    <x v="5"/>
    <s v="0472"/>
    <s v="522"/>
    <s v="0000"/>
    <s v="000"/>
    <s v="00"/>
    <n v="4120.55"/>
    <n v="9283.42"/>
    <n v="0"/>
    <n v="-5162.87"/>
  </r>
  <r>
    <x v="1"/>
    <x v="0"/>
    <s v="0391"/>
    <s v="522"/>
    <s v="0000"/>
    <s v="000"/>
    <s v="00"/>
    <n v="13343.8"/>
    <n v="13458"/>
    <n v="0"/>
    <n v="-114.2"/>
  </r>
  <r>
    <x v="1"/>
    <x v="0"/>
    <s v="0391"/>
    <s v="522"/>
    <s v="0000"/>
    <s v="000"/>
    <s v="00"/>
    <n v="29405.73"/>
    <n v="28427.49"/>
    <n v="879.9"/>
    <n v="98.34"/>
  </r>
  <r>
    <x v="1"/>
    <x v="1"/>
    <s v="0391"/>
    <s v="522"/>
    <s v="0000"/>
    <s v="000"/>
    <s v="00"/>
    <n v="22322.400000000001"/>
    <n v="22033.22"/>
    <n v="183.23"/>
    <n v="105.95"/>
  </r>
  <r>
    <x v="1"/>
    <x v="5"/>
    <s v="0391"/>
    <s v="522"/>
    <s v="0000"/>
    <s v="000"/>
    <s v="00"/>
    <n v="3163.3"/>
    <n v="4426.8599999999997"/>
    <n v="0"/>
    <n v="-1263.56"/>
  </r>
  <r>
    <x v="0"/>
    <x v="2"/>
    <s v="0251"/>
    <s v="540"/>
    <s v="0000"/>
    <s v="000"/>
    <s v="00"/>
    <n v="129589.58"/>
    <n v="129589.58"/>
    <n v="0"/>
    <n v="0"/>
  </r>
  <r>
    <x v="0"/>
    <x v="2"/>
    <s v="0492"/>
    <s v="540"/>
    <s v="0000"/>
    <s v="000"/>
    <s v="00"/>
    <n v="74435.039999999994"/>
    <n v="74435.039999999994"/>
    <n v="0"/>
    <n v="0"/>
  </r>
  <r>
    <x v="0"/>
    <x v="0"/>
    <s v="0471"/>
    <s v="000"/>
    <s v="0000"/>
    <s v="000"/>
    <s v="00"/>
    <n v="3358973"/>
    <n v="2804304.96"/>
    <n v="546319.43999999994"/>
    <n v="8348.6"/>
  </r>
  <r>
    <x v="0"/>
    <x v="1"/>
    <s v="0471"/>
    <s v="000"/>
    <s v="0000"/>
    <s v="000"/>
    <s v="00"/>
    <n v="1284560"/>
    <n v="1197921.93"/>
    <n v="113862.96"/>
    <n v="-27224.89"/>
  </r>
  <r>
    <x v="0"/>
    <x v="2"/>
    <s v="0471"/>
    <s v="000"/>
    <s v="0000"/>
    <s v="000"/>
    <s v="00"/>
    <n v="10429.26"/>
    <n v="8885.39"/>
    <n v="1271.8800000000001"/>
    <n v="271.99"/>
  </r>
  <r>
    <x v="0"/>
    <x v="3"/>
    <s v="0471"/>
    <s v="000"/>
    <s v="0000"/>
    <s v="000"/>
    <s v="00"/>
    <n v="25679.55"/>
    <n v="25276.67"/>
    <n v="402.88"/>
    <n v="0"/>
  </r>
  <r>
    <x v="0"/>
    <x v="3"/>
    <s v="0471"/>
    <s v="000"/>
    <s v="0000"/>
    <s v="000"/>
    <s v="00"/>
    <n v="1331.71"/>
    <n v="1331.71"/>
    <n v="0"/>
    <n v="0"/>
  </r>
  <r>
    <x v="0"/>
    <x v="3"/>
    <s v="0471"/>
    <s v="000"/>
    <s v="0000"/>
    <s v="000"/>
    <s v="00"/>
    <n v="131973.71"/>
    <n v="131034.13"/>
    <n v="939.58"/>
    <n v="0"/>
  </r>
  <r>
    <x v="0"/>
    <x v="5"/>
    <s v="0471"/>
    <s v="000"/>
    <s v="0000"/>
    <s v="000"/>
    <s v="00"/>
    <n v="479"/>
    <n v="426.4"/>
    <n v="0"/>
    <n v="52.6"/>
  </r>
  <r>
    <x v="0"/>
    <x v="5"/>
    <s v="0471"/>
    <s v="000"/>
    <s v="0000"/>
    <s v="000"/>
    <s v="00"/>
    <n v="98060"/>
    <n v="132335.60999999999"/>
    <n v="0"/>
    <n v="-34275.61"/>
  </r>
  <r>
    <x v="1"/>
    <x v="0"/>
    <s v="0471"/>
    <s v="000"/>
    <s v="0000"/>
    <s v="000"/>
    <s v="00"/>
    <n v="822357"/>
    <n v="693007.44"/>
    <n v="133896.12"/>
    <n v="-4546.5600000000004"/>
  </r>
  <r>
    <x v="1"/>
    <x v="0"/>
    <s v="0471"/>
    <s v="000"/>
    <s v="0000"/>
    <s v="000"/>
    <s v="00"/>
    <n v="139472"/>
    <n v="128962.97"/>
    <n v="4476.1400000000003"/>
    <n v="6032.89"/>
  </r>
  <r>
    <x v="1"/>
    <x v="1"/>
    <s v="0471"/>
    <s v="000"/>
    <s v="0000"/>
    <s v="000"/>
    <s v="00"/>
    <n v="387231"/>
    <n v="355111.61"/>
    <n v="28723.09"/>
    <n v="3396.3"/>
  </r>
  <r>
    <x v="1"/>
    <x v="5"/>
    <s v="0471"/>
    <s v="000"/>
    <s v="0000"/>
    <s v="000"/>
    <s v="00"/>
    <n v="9613.9599999999991"/>
    <n v="19366.22"/>
    <n v="0"/>
    <n v="-9752.26"/>
  </r>
  <r>
    <x v="2"/>
    <x v="0"/>
    <s v="0471"/>
    <s v="000"/>
    <s v="0000"/>
    <s v="000"/>
    <s v="00"/>
    <n v="281280"/>
    <n v="188511.01"/>
    <n v="36621.040000000001"/>
    <n v="56147.95"/>
  </r>
  <r>
    <x v="2"/>
    <x v="0"/>
    <s v="0471"/>
    <s v="000"/>
    <s v="0000"/>
    <s v="000"/>
    <s v="00"/>
    <n v="114021"/>
    <n v="102272.93"/>
    <n v="10819.76"/>
    <n v="928.31"/>
  </r>
  <r>
    <x v="2"/>
    <x v="1"/>
    <s v="0471"/>
    <s v="000"/>
    <s v="0000"/>
    <s v="000"/>
    <s v="00"/>
    <n v="155960"/>
    <n v="128611.67"/>
    <n v="9844.61"/>
    <n v="17503.72"/>
  </r>
  <r>
    <x v="2"/>
    <x v="3"/>
    <s v="0471"/>
    <s v="000"/>
    <s v="0000"/>
    <s v="000"/>
    <s v="00"/>
    <n v="2228"/>
    <n v="1282.07"/>
    <n v="401.82"/>
    <n v="544.11"/>
  </r>
  <r>
    <x v="3"/>
    <x v="0"/>
    <s v="0471"/>
    <s v="000"/>
    <s v="0000"/>
    <s v="000"/>
    <s v="00"/>
    <n v="58509"/>
    <n v="49212.480000000003"/>
    <n v="9296.52"/>
    <n v="0"/>
  </r>
  <r>
    <x v="3"/>
    <x v="0"/>
    <s v="0471"/>
    <s v="000"/>
    <s v="0000"/>
    <s v="000"/>
    <s v="00"/>
    <n v="67443.61"/>
    <n v="65034.91"/>
    <n v="2408.6999999999998"/>
    <n v="0"/>
  </r>
  <r>
    <x v="3"/>
    <x v="1"/>
    <s v="0471"/>
    <s v="000"/>
    <s v="0000"/>
    <s v="000"/>
    <s v="00"/>
    <n v="57006.12"/>
    <n v="55264.54"/>
    <n v="2430.94"/>
    <n v="-689.36"/>
  </r>
  <r>
    <x v="3"/>
    <x v="2"/>
    <s v="0471"/>
    <s v="000"/>
    <s v="0000"/>
    <s v="000"/>
    <s v="00"/>
    <n v="421.59"/>
    <n v="212.54"/>
    <n v="0"/>
    <n v="209.05"/>
  </r>
  <r>
    <x v="3"/>
    <x v="3"/>
    <s v="0471"/>
    <s v="000"/>
    <s v="0000"/>
    <s v="000"/>
    <s v="00"/>
    <n v="3508.79"/>
    <n v="2742.07"/>
    <n v="0"/>
    <n v="766.72"/>
  </r>
  <r>
    <x v="3"/>
    <x v="4"/>
    <s v="0471"/>
    <s v="000"/>
    <s v="0000"/>
    <s v="000"/>
    <s v="00"/>
    <n v="4277.17"/>
    <n v="4274.87"/>
    <n v="0"/>
    <n v="2.2999999999999998"/>
  </r>
  <r>
    <x v="3"/>
    <x v="4"/>
    <s v="0471"/>
    <s v="000"/>
    <s v="0000"/>
    <s v="000"/>
    <s v="00"/>
    <n v="257.45"/>
    <n v="257.45"/>
    <n v="0"/>
    <n v="0"/>
  </r>
  <r>
    <x v="3"/>
    <x v="5"/>
    <s v="0471"/>
    <s v="000"/>
    <s v="0000"/>
    <s v="000"/>
    <s v="00"/>
    <n v="857.04"/>
    <n v="999.88"/>
    <n v="0"/>
    <n v="-142.84"/>
  </r>
  <r>
    <x v="4"/>
    <x v="0"/>
    <s v="0471"/>
    <s v="000"/>
    <s v="0000"/>
    <s v="000"/>
    <s v="00"/>
    <n v="329883"/>
    <n v="299227.13"/>
    <n v="30233.43"/>
    <n v="422.44"/>
  </r>
  <r>
    <x v="4"/>
    <x v="0"/>
    <s v="0471"/>
    <s v="000"/>
    <s v="0000"/>
    <s v="000"/>
    <s v="00"/>
    <n v="80304"/>
    <n v="74247.31"/>
    <n v="5364.1"/>
    <n v="692.59"/>
  </r>
  <r>
    <x v="4"/>
    <x v="1"/>
    <s v="0471"/>
    <s v="000"/>
    <s v="0000"/>
    <s v="000"/>
    <s v="00"/>
    <n v="154424"/>
    <n v="148785.48000000001"/>
    <n v="7390.25"/>
    <n v="-1751.73"/>
  </r>
  <r>
    <x v="4"/>
    <x v="2"/>
    <s v="0471"/>
    <s v="000"/>
    <s v="0000"/>
    <s v="000"/>
    <s v="00"/>
    <n v="1402"/>
    <n v="0"/>
    <n v="0"/>
    <n v="1402"/>
  </r>
  <r>
    <x v="4"/>
    <x v="2"/>
    <s v="0471"/>
    <s v="000"/>
    <s v="0000"/>
    <s v="000"/>
    <s v="00"/>
    <n v="1782"/>
    <n v="0"/>
    <n v="0"/>
    <n v="1782"/>
  </r>
  <r>
    <x v="4"/>
    <x v="2"/>
    <s v="0471"/>
    <s v="000"/>
    <s v="0000"/>
    <s v="000"/>
    <s v="00"/>
    <n v="12248.47"/>
    <n v="8708.27"/>
    <n v="3540.2"/>
    <n v="0"/>
  </r>
  <r>
    <x v="4"/>
    <x v="2"/>
    <s v="0471"/>
    <s v="000"/>
    <s v="0000"/>
    <s v="000"/>
    <s v="00"/>
    <n v="7068.97"/>
    <n v="1722.06"/>
    <n v="574.02"/>
    <n v="4772.8900000000003"/>
  </r>
  <r>
    <x v="4"/>
    <x v="2"/>
    <s v="0471"/>
    <s v="000"/>
    <s v="0000"/>
    <s v="000"/>
    <s v="00"/>
    <n v="2925.04"/>
    <n v="359.91"/>
    <n v="0"/>
    <n v="2565.13"/>
  </r>
  <r>
    <x v="4"/>
    <x v="2"/>
    <s v="0471"/>
    <s v="000"/>
    <s v="0000"/>
    <s v="000"/>
    <s v="00"/>
    <n v="1038.44"/>
    <n v="1035.72"/>
    <n v="0"/>
    <n v="2.72"/>
  </r>
  <r>
    <x v="4"/>
    <x v="3"/>
    <s v="0471"/>
    <s v="000"/>
    <s v="0000"/>
    <s v="000"/>
    <s v="00"/>
    <n v="6240.13"/>
    <n v="5675.97"/>
    <n v="0"/>
    <n v="564.16"/>
  </r>
  <r>
    <x v="4"/>
    <x v="5"/>
    <s v="0471"/>
    <s v="000"/>
    <s v="0000"/>
    <s v="000"/>
    <s v="00"/>
    <n v="1636.95"/>
    <n v="1636.95"/>
    <n v="0"/>
    <n v="0"/>
  </r>
  <r>
    <x v="5"/>
    <x v="0"/>
    <s v="0471"/>
    <s v="000"/>
    <s v="0000"/>
    <s v="000"/>
    <s v="00"/>
    <n v="408264.76"/>
    <n v="362387.20000000001"/>
    <n v="47135.44"/>
    <n v="-1257.8800000000001"/>
  </r>
  <r>
    <x v="5"/>
    <x v="1"/>
    <s v="0471"/>
    <s v="000"/>
    <s v="0000"/>
    <s v="000"/>
    <s v="00"/>
    <n v="182037"/>
    <n v="172583.02"/>
    <n v="11534.41"/>
    <n v="-2080.4299999999998"/>
  </r>
  <r>
    <x v="5"/>
    <x v="2"/>
    <s v="0471"/>
    <s v="000"/>
    <s v="0000"/>
    <s v="000"/>
    <s v="00"/>
    <n v="790.67"/>
    <n v="790.67"/>
    <n v="0"/>
    <n v="0"/>
  </r>
  <r>
    <x v="5"/>
    <x v="2"/>
    <s v="0471"/>
    <s v="000"/>
    <s v="0000"/>
    <s v="000"/>
    <s v="00"/>
    <n v="18037"/>
    <n v="16702.28"/>
    <n v="0"/>
    <n v="1334.72"/>
  </r>
  <r>
    <x v="5"/>
    <x v="2"/>
    <s v="0471"/>
    <s v="000"/>
    <s v="0000"/>
    <s v="000"/>
    <s v="00"/>
    <n v="14467.6"/>
    <n v="8788.6200000000008"/>
    <n v="5678.98"/>
    <n v="0"/>
  </r>
  <r>
    <x v="5"/>
    <x v="2"/>
    <s v="0471"/>
    <s v="000"/>
    <s v="0000"/>
    <s v="000"/>
    <s v="00"/>
    <n v="4882.38"/>
    <n v="4856.12"/>
    <n v="0"/>
    <n v="26.26"/>
  </r>
  <r>
    <x v="5"/>
    <x v="6"/>
    <s v="0471"/>
    <s v="000"/>
    <s v="0000"/>
    <s v="000"/>
    <s v="00"/>
    <n v="292.19"/>
    <n v="292.19"/>
    <n v="0"/>
    <n v="0"/>
  </r>
  <r>
    <x v="5"/>
    <x v="6"/>
    <s v="0471"/>
    <s v="000"/>
    <s v="0000"/>
    <s v="000"/>
    <s v="00"/>
    <n v="200995"/>
    <n v="150554.95000000001"/>
    <n v="0"/>
    <n v="50440.05"/>
  </r>
  <r>
    <x v="5"/>
    <x v="6"/>
    <s v="0471"/>
    <s v="000"/>
    <s v="0000"/>
    <s v="000"/>
    <s v="00"/>
    <n v="248.29"/>
    <n v="248.29"/>
    <n v="0"/>
    <n v="0"/>
  </r>
  <r>
    <x v="5"/>
    <x v="6"/>
    <s v="0471"/>
    <s v="000"/>
    <s v="0000"/>
    <s v="000"/>
    <s v="00"/>
    <n v="184.56"/>
    <n v="184.56"/>
    <n v="0"/>
    <n v="0"/>
  </r>
  <r>
    <x v="5"/>
    <x v="3"/>
    <s v="0471"/>
    <s v="000"/>
    <s v="0000"/>
    <s v="000"/>
    <s v="00"/>
    <n v="38275.9"/>
    <n v="38234.67"/>
    <n v="0"/>
    <n v="41.23"/>
  </r>
  <r>
    <x v="5"/>
    <x v="4"/>
    <s v="0471"/>
    <s v="000"/>
    <s v="0000"/>
    <s v="000"/>
    <s v="00"/>
    <n v="1039.01"/>
    <n v="1020.37"/>
    <n v="0"/>
    <n v="18.64"/>
  </r>
  <r>
    <x v="6"/>
    <x v="0"/>
    <s v="0471"/>
    <s v="000"/>
    <s v="0000"/>
    <s v="000"/>
    <s v="00"/>
    <n v="64574"/>
    <n v="59192.84"/>
    <n v="5381.16"/>
    <n v="0"/>
  </r>
  <r>
    <x v="6"/>
    <x v="1"/>
    <s v="0471"/>
    <s v="000"/>
    <s v="0000"/>
    <s v="000"/>
    <s v="00"/>
    <n v="27813.439999999999"/>
    <n v="26924.07"/>
    <n v="1117.9000000000001"/>
    <n v="-228.53"/>
  </r>
  <r>
    <x v="6"/>
    <x v="2"/>
    <s v="0471"/>
    <s v="000"/>
    <s v="0000"/>
    <s v="000"/>
    <s v="00"/>
    <n v="2502.81"/>
    <n v="907.81"/>
    <n v="1595"/>
    <n v="0"/>
  </r>
  <r>
    <x v="6"/>
    <x v="3"/>
    <s v="0471"/>
    <s v="000"/>
    <s v="0000"/>
    <s v="000"/>
    <s v="00"/>
    <n v="7173.59"/>
    <n v="417.66"/>
    <n v="0"/>
    <n v="6755.93"/>
  </r>
  <r>
    <x v="6"/>
    <x v="4"/>
    <s v="0471"/>
    <s v="000"/>
    <s v="0000"/>
    <s v="000"/>
    <s v="00"/>
    <n v="1751.6"/>
    <n v="0"/>
    <n v="0"/>
    <n v="1751.6"/>
  </r>
  <r>
    <x v="0"/>
    <x v="0"/>
    <s v="0502"/>
    <s v="000"/>
    <s v="0000"/>
    <s v="000"/>
    <s v="00"/>
    <n v="2954969"/>
    <n v="2493267.63"/>
    <n v="461826.24"/>
    <n v="-124.87"/>
  </r>
  <r>
    <x v="0"/>
    <x v="0"/>
    <s v="0502"/>
    <s v="000"/>
    <s v="0000"/>
    <s v="000"/>
    <s v="00"/>
    <n v="47206"/>
    <n v="43851.16"/>
    <n v="1687.87"/>
    <n v="1666.97"/>
  </r>
  <r>
    <x v="0"/>
    <x v="1"/>
    <s v="0502"/>
    <s v="000"/>
    <s v="0000"/>
    <s v="000"/>
    <s v="00"/>
    <n v="1228411"/>
    <n v="1152863.49"/>
    <n v="99430.54"/>
    <n v="-23883.03"/>
  </r>
  <r>
    <x v="0"/>
    <x v="2"/>
    <s v="0502"/>
    <s v="000"/>
    <s v="0000"/>
    <s v="000"/>
    <s v="00"/>
    <n v="499"/>
    <n v="499"/>
    <n v="0"/>
    <n v="0"/>
  </r>
  <r>
    <x v="0"/>
    <x v="2"/>
    <s v="0502"/>
    <s v="000"/>
    <s v="0000"/>
    <s v="000"/>
    <s v="00"/>
    <n v="4472.2"/>
    <n v="3543.65"/>
    <n v="1028.55"/>
    <n v="-100"/>
  </r>
  <r>
    <x v="0"/>
    <x v="2"/>
    <s v="0502"/>
    <s v="000"/>
    <s v="0000"/>
    <s v="000"/>
    <s v="00"/>
    <n v="150.4"/>
    <n v="150.4"/>
    <n v="0"/>
    <n v="0"/>
  </r>
  <r>
    <x v="0"/>
    <x v="3"/>
    <s v="0502"/>
    <s v="000"/>
    <s v="0000"/>
    <s v="000"/>
    <s v="00"/>
    <n v="21519.41"/>
    <n v="18966.849999999999"/>
    <n v="1651.75"/>
    <n v="900.81"/>
  </r>
  <r>
    <x v="0"/>
    <x v="3"/>
    <s v="0502"/>
    <s v="000"/>
    <s v="0000"/>
    <s v="000"/>
    <s v="00"/>
    <n v="399.99"/>
    <n v="392.05"/>
    <n v="0"/>
    <n v="7.94"/>
  </r>
  <r>
    <x v="0"/>
    <x v="3"/>
    <s v="0502"/>
    <s v="000"/>
    <s v="0000"/>
    <s v="000"/>
    <s v="00"/>
    <n v="104792.38"/>
    <n v="103919.42"/>
    <n v="872.96"/>
    <n v="0"/>
  </r>
  <r>
    <x v="0"/>
    <x v="4"/>
    <s v="0502"/>
    <s v="000"/>
    <s v="0000"/>
    <s v="000"/>
    <s v="00"/>
    <n v="5272.22"/>
    <n v="3180.82"/>
    <n v="2031.56"/>
    <n v="59.84"/>
  </r>
  <r>
    <x v="0"/>
    <x v="4"/>
    <s v="0502"/>
    <s v="000"/>
    <s v="0000"/>
    <s v="000"/>
    <s v="00"/>
    <n v="1300"/>
    <n v="1285.95"/>
    <n v="0"/>
    <n v="14.05"/>
  </r>
  <r>
    <x v="0"/>
    <x v="5"/>
    <s v="0502"/>
    <s v="000"/>
    <s v="0000"/>
    <s v="000"/>
    <s v="00"/>
    <n v="610.4"/>
    <n v="610.4"/>
    <n v="0"/>
    <n v="0"/>
  </r>
  <r>
    <x v="0"/>
    <x v="5"/>
    <s v="0502"/>
    <s v="000"/>
    <s v="0000"/>
    <s v="000"/>
    <s v="00"/>
    <n v="53303"/>
    <n v="84004.76"/>
    <n v="0"/>
    <n v="-30701.759999999998"/>
  </r>
  <r>
    <x v="1"/>
    <x v="0"/>
    <s v="0502"/>
    <s v="000"/>
    <s v="0000"/>
    <s v="000"/>
    <s v="00"/>
    <n v="366966"/>
    <n v="319292.2"/>
    <n v="51149.8"/>
    <n v="-3476"/>
  </r>
  <r>
    <x v="1"/>
    <x v="0"/>
    <s v="0502"/>
    <s v="000"/>
    <s v="0000"/>
    <s v="000"/>
    <s v="00"/>
    <n v="111157"/>
    <n v="99655.14"/>
    <n v="3505.94"/>
    <n v="7995.92"/>
  </r>
  <r>
    <x v="1"/>
    <x v="1"/>
    <s v="0502"/>
    <s v="000"/>
    <s v="0000"/>
    <s v="000"/>
    <s v="00"/>
    <n v="206188"/>
    <n v="195971.96"/>
    <n v="11346.32"/>
    <n v="-1130.28"/>
  </r>
  <r>
    <x v="1"/>
    <x v="5"/>
    <s v="0502"/>
    <s v="000"/>
    <s v="0000"/>
    <s v="000"/>
    <s v="00"/>
    <n v="4509.33"/>
    <n v="7971.18"/>
    <n v="0"/>
    <n v="-3461.85"/>
  </r>
  <r>
    <x v="2"/>
    <x v="0"/>
    <s v="0502"/>
    <s v="000"/>
    <s v="0000"/>
    <s v="000"/>
    <s v="00"/>
    <n v="245024.46"/>
    <n v="205575.7"/>
    <n v="40200.44"/>
    <n v="-751.68"/>
  </r>
  <r>
    <x v="2"/>
    <x v="0"/>
    <s v="0502"/>
    <s v="000"/>
    <s v="0000"/>
    <s v="000"/>
    <s v="00"/>
    <n v="109021"/>
    <n v="94594.52"/>
    <n v="9855.36"/>
    <n v="4571.12"/>
  </r>
  <r>
    <x v="2"/>
    <x v="1"/>
    <s v="0502"/>
    <s v="000"/>
    <s v="0000"/>
    <s v="000"/>
    <s v="00"/>
    <n v="131889"/>
    <n v="120448.63"/>
    <n v="11031.57"/>
    <n v="408.8"/>
  </r>
  <r>
    <x v="2"/>
    <x v="3"/>
    <s v="0502"/>
    <s v="000"/>
    <s v="0000"/>
    <s v="000"/>
    <s v="00"/>
    <n v="1410.94"/>
    <n v="1410.94"/>
    <n v="0"/>
    <n v="0"/>
  </r>
  <r>
    <x v="2"/>
    <x v="4"/>
    <s v="0502"/>
    <s v="000"/>
    <s v="0000"/>
    <s v="000"/>
    <s v="00"/>
    <n v="450"/>
    <n v="449.1"/>
    <n v="0"/>
    <n v="0.9"/>
  </r>
  <r>
    <x v="3"/>
    <x v="0"/>
    <s v="0502"/>
    <s v="000"/>
    <s v="0000"/>
    <s v="000"/>
    <s v="00"/>
    <n v="59367"/>
    <n v="49927.48"/>
    <n v="9439.52"/>
    <n v="0"/>
  </r>
  <r>
    <x v="3"/>
    <x v="0"/>
    <s v="0502"/>
    <s v="000"/>
    <s v="0000"/>
    <s v="000"/>
    <s v="00"/>
    <n v="33721.800000000003"/>
    <n v="32517.45"/>
    <n v="1204.3499999999999"/>
    <n v="0"/>
  </r>
  <r>
    <x v="3"/>
    <x v="1"/>
    <s v="0502"/>
    <s v="000"/>
    <s v="0000"/>
    <s v="000"/>
    <s v="00"/>
    <n v="35434"/>
    <n v="33326.870000000003"/>
    <n v="2209.9499999999998"/>
    <n v="-102.82"/>
  </r>
  <r>
    <x v="3"/>
    <x v="2"/>
    <s v="0502"/>
    <s v="000"/>
    <s v="0000"/>
    <s v="000"/>
    <s v="00"/>
    <n v="212.54"/>
    <n v="212.54"/>
    <n v="0"/>
    <n v="0"/>
  </r>
  <r>
    <x v="3"/>
    <x v="3"/>
    <s v="0502"/>
    <s v="000"/>
    <s v="0000"/>
    <s v="000"/>
    <s v="00"/>
    <n v="821.92"/>
    <n v="821.92"/>
    <n v="0"/>
    <n v="0"/>
  </r>
  <r>
    <x v="3"/>
    <x v="4"/>
    <s v="0502"/>
    <s v="000"/>
    <s v="0000"/>
    <s v="000"/>
    <s v="00"/>
    <n v="5748.54"/>
    <n v="5750.4"/>
    <n v="0"/>
    <n v="-1.86"/>
  </r>
  <r>
    <x v="3"/>
    <x v="5"/>
    <s v="0502"/>
    <s v="000"/>
    <s v="0000"/>
    <s v="000"/>
    <s v="00"/>
    <n v="142.84"/>
    <n v="142.84"/>
    <n v="0"/>
    <n v="0"/>
  </r>
  <r>
    <x v="4"/>
    <x v="0"/>
    <s v="0502"/>
    <s v="000"/>
    <s v="0000"/>
    <s v="000"/>
    <s v="00"/>
    <n v="347916.52"/>
    <n v="316030.43"/>
    <n v="31886.09"/>
    <n v="0"/>
  </r>
  <r>
    <x v="4"/>
    <x v="0"/>
    <s v="0502"/>
    <s v="000"/>
    <s v="0000"/>
    <s v="000"/>
    <s v="00"/>
    <n v="85008"/>
    <n v="79429.320000000007"/>
    <n v="5551.22"/>
    <n v="27.46"/>
  </r>
  <r>
    <x v="4"/>
    <x v="1"/>
    <s v="0502"/>
    <s v="000"/>
    <s v="0000"/>
    <s v="000"/>
    <s v="00"/>
    <n v="173750.01"/>
    <n v="167762.12"/>
    <n v="8414.7199999999993"/>
    <n v="-2426.83"/>
  </r>
  <r>
    <x v="4"/>
    <x v="2"/>
    <s v="0502"/>
    <s v="000"/>
    <s v="0000"/>
    <s v="000"/>
    <s v="00"/>
    <n v="1085"/>
    <n v="0"/>
    <n v="0"/>
    <n v="1085"/>
  </r>
  <r>
    <x v="4"/>
    <x v="2"/>
    <s v="0502"/>
    <s v="000"/>
    <s v="0000"/>
    <s v="000"/>
    <s v="00"/>
    <n v="1428"/>
    <n v="770"/>
    <n v="0"/>
    <n v="658"/>
  </r>
  <r>
    <x v="4"/>
    <x v="2"/>
    <s v="0502"/>
    <s v="000"/>
    <s v="0000"/>
    <s v="000"/>
    <s v="00"/>
    <n v="9865.2000000000007"/>
    <n v="6213.61"/>
    <n v="3651.59"/>
    <n v="0"/>
  </r>
  <r>
    <x v="4"/>
    <x v="2"/>
    <s v="0502"/>
    <s v="000"/>
    <s v="0000"/>
    <s v="000"/>
    <s v="00"/>
    <n v="2689.6"/>
    <n v="1689.66"/>
    <n v="563.22"/>
    <n v="436.72"/>
  </r>
  <r>
    <x v="4"/>
    <x v="2"/>
    <s v="0502"/>
    <s v="000"/>
    <s v="0000"/>
    <s v="000"/>
    <s v="00"/>
    <n v="642"/>
    <n v="303.39999999999998"/>
    <n v="0"/>
    <n v="338.6"/>
  </r>
  <r>
    <x v="4"/>
    <x v="2"/>
    <s v="0502"/>
    <s v="000"/>
    <s v="0000"/>
    <s v="000"/>
    <s v="00"/>
    <n v="199.32"/>
    <n v="197.28"/>
    <n v="0"/>
    <n v="2.04"/>
  </r>
  <r>
    <x v="4"/>
    <x v="3"/>
    <s v="0502"/>
    <s v="000"/>
    <s v="0000"/>
    <s v="000"/>
    <s v="00"/>
    <n v="4900.9399999999996"/>
    <n v="2188.88"/>
    <n v="0"/>
    <n v="2712.06"/>
  </r>
  <r>
    <x v="4"/>
    <x v="3"/>
    <s v="0502"/>
    <s v="000"/>
    <s v="0000"/>
    <s v="000"/>
    <s v="00"/>
    <n v="430"/>
    <n v="399.42"/>
    <n v="19.84"/>
    <n v="10.74"/>
  </r>
  <r>
    <x v="4"/>
    <x v="4"/>
    <s v="0502"/>
    <s v="000"/>
    <s v="0000"/>
    <s v="000"/>
    <s v="00"/>
    <n v="850"/>
    <n v="697.2"/>
    <n v="0"/>
    <n v="152.80000000000001"/>
  </r>
  <r>
    <x v="4"/>
    <x v="4"/>
    <s v="0502"/>
    <s v="000"/>
    <s v="0000"/>
    <s v="000"/>
    <s v="00"/>
    <n v="5018.76"/>
    <n v="4981.8500000000004"/>
    <n v="0"/>
    <n v="36.909999999999997"/>
  </r>
  <r>
    <x v="4"/>
    <x v="5"/>
    <s v="0502"/>
    <s v="000"/>
    <s v="0000"/>
    <s v="000"/>
    <s v="00"/>
    <n v="1400"/>
    <n v="1400"/>
    <n v="0"/>
    <n v="0"/>
  </r>
  <r>
    <x v="5"/>
    <x v="0"/>
    <s v="0502"/>
    <s v="000"/>
    <s v="0000"/>
    <s v="000"/>
    <s v="00"/>
    <n v="403971"/>
    <n v="357487.42"/>
    <n v="46580.959999999999"/>
    <n v="-97.38"/>
  </r>
  <r>
    <x v="5"/>
    <x v="1"/>
    <s v="0502"/>
    <s v="000"/>
    <s v="0000"/>
    <s v="000"/>
    <s v="00"/>
    <n v="188037"/>
    <n v="178512.22"/>
    <n v="11997.73"/>
    <n v="-2472.9499999999998"/>
  </r>
  <r>
    <x v="5"/>
    <x v="2"/>
    <s v="0502"/>
    <s v="000"/>
    <s v="0000"/>
    <s v="000"/>
    <s v="00"/>
    <n v="5896.87"/>
    <n v="5896.87"/>
    <n v="0"/>
    <n v="0"/>
  </r>
  <r>
    <x v="5"/>
    <x v="2"/>
    <s v="0502"/>
    <s v="000"/>
    <s v="0000"/>
    <s v="000"/>
    <s v="00"/>
    <n v="19335"/>
    <n v="17155.3"/>
    <n v="0"/>
    <n v="2179.6999999999998"/>
  </r>
  <r>
    <x v="5"/>
    <x v="2"/>
    <s v="0502"/>
    <s v="000"/>
    <s v="0000"/>
    <s v="000"/>
    <s v="00"/>
    <n v="13666.44"/>
    <n v="11507.49"/>
    <n v="2158.9499999999998"/>
    <n v="0"/>
  </r>
  <r>
    <x v="5"/>
    <x v="2"/>
    <s v="0502"/>
    <s v="000"/>
    <s v="0000"/>
    <s v="000"/>
    <s v="00"/>
    <n v="488"/>
    <n v="464"/>
    <n v="24"/>
    <n v="0"/>
  </r>
  <r>
    <x v="5"/>
    <x v="6"/>
    <s v="0502"/>
    <s v="000"/>
    <s v="0000"/>
    <s v="000"/>
    <s v="00"/>
    <n v="593"/>
    <n v="590.99"/>
    <n v="0"/>
    <n v="2.0099999999999998"/>
  </r>
  <r>
    <x v="5"/>
    <x v="6"/>
    <s v="0502"/>
    <s v="000"/>
    <s v="0000"/>
    <s v="000"/>
    <s v="00"/>
    <n v="200051"/>
    <n v="129014.67"/>
    <n v="0"/>
    <n v="71036.33"/>
  </r>
  <r>
    <x v="5"/>
    <x v="6"/>
    <s v="0502"/>
    <s v="000"/>
    <s v="0000"/>
    <s v="000"/>
    <s v="00"/>
    <n v="339.24"/>
    <n v="339.24"/>
    <n v="0"/>
    <n v="0"/>
  </r>
  <r>
    <x v="5"/>
    <x v="6"/>
    <s v="0502"/>
    <s v="000"/>
    <s v="0000"/>
    <s v="000"/>
    <s v="00"/>
    <n v="261.61"/>
    <n v="257.76"/>
    <n v="0"/>
    <n v="3.85"/>
  </r>
  <r>
    <x v="5"/>
    <x v="3"/>
    <s v="0502"/>
    <s v="000"/>
    <s v="0000"/>
    <s v="000"/>
    <s v="00"/>
    <n v="36456.300000000003"/>
    <n v="33050.400000000001"/>
    <n v="387.94"/>
    <n v="3017.96"/>
  </r>
  <r>
    <x v="5"/>
    <x v="4"/>
    <s v="0502"/>
    <s v="000"/>
    <s v="0000"/>
    <s v="000"/>
    <s v="00"/>
    <n v="2420"/>
    <n v="2382.63"/>
    <n v="0"/>
    <n v="37.369999999999997"/>
  </r>
  <r>
    <x v="5"/>
    <x v="4"/>
    <s v="0502"/>
    <s v="000"/>
    <s v="0000"/>
    <s v="000"/>
    <s v="00"/>
    <n v="66.98"/>
    <n v="66.98"/>
    <n v="0"/>
    <n v="0"/>
  </r>
  <r>
    <x v="6"/>
    <x v="0"/>
    <s v="0502"/>
    <s v="000"/>
    <s v="0000"/>
    <s v="000"/>
    <s v="00"/>
    <n v="62675"/>
    <n v="57452.08"/>
    <n v="5222.92"/>
    <n v="0"/>
  </r>
  <r>
    <x v="6"/>
    <x v="1"/>
    <s v="0502"/>
    <s v="000"/>
    <s v="0000"/>
    <s v="000"/>
    <s v="00"/>
    <n v="22635"/>
    <n v="21645.57"/>
    <n v="1085.02"/>
    <n v="-95.59"/>
  </r>
  <r>
    <x v="6"/>
    <x v="2"/>
    <s v="0502"/>
    <s v="000"/>
    <s v="0000"/>
    <s v="000"/>
    <s v="00"/>
    <n v="1862.6"/>
    <n v="1862.6"/>
    <n v="0"/>
    <n v="0"/>
  </r>
  <r>
    <x v="6"/>
    <x v="3"/>
    <s v="0502"/>
    <s v="000"/>
    <s v="0000"/>
    <s v="000"/>
    <s v="00"/>
    <n v="8321.26"/>
    <n v="8321.26"/>
    <n v="0"/>
    <n v="0"/>
  </r>
  <r>
    <x v="6"/>
    <x v="4"/>
    <s v="0502"/>
    <s v="000"/>
    <s v="0000"/>
    <s v="000"/>
    <s v="00"/>
    <n v="2221.88"/>
    <n v="2221.88"/>
    <n v="0"/>
    <n v="0"/>
  </r>
  <r>
    <x v="6"/>
    <x v="4"/>
    <s v="0502"/>
    <s v="000"/>
    <s v="0000"/>
    <s v="000"/>
    <s v="00"/>
    <n v="296.57"/>
    <n v="296.57"/>
    <n v="0"/>
    <n v="0"/>
  </r>
  <r>
    <x v="1"/>
    <x v="0"/>
    <s v="0482"/>
    <s v="522"/>
    <s v="0000"/>
    <s v="000"/>
    <s v="00"/>
    <n v="56235.71"/>
    <n v="47226.68"/>
    <n v="10078.56"/>
    <n v="-1069.53"/>
  </r>
  <r>
    <x v="1"/>
    <x v="0"/>
    <s v="0482"/>
    <s v="522"/>
    <s v="0000"/>
    <s v="000"/>
    <s v="00"/>
    <n v="33867.93"/>
    <n v="32274.92"/>
    <n v="1522.5"/>
    <n v="70.510000000000005"/>
  </r>
  <r>
    <x v="1"/>
    <x v="1"/>
    <s v="0482"/>
    <s v="522"/>
    <s v="0000"/>
    <s v="000"/>
    <s v="00"/>
    <n v="42794.63"/>
    <n v="41250.76"/>
    <n v="2408.9"/>
    <n v="-865.03"/>
  </r>
  <r>
    <x v="1"/>
    <x v="5"/>
    <s v="0482"/>
    <s v="522"/>
    <s v="0000"/>
    <s v="000"/>
    <s v="00"/>
    <n v="7687.03"/>
    <n v="9839.5"/>
    <n v="0"/>
    <n v="-2152.4699999999998"/>
  </r>
  <r>
    <x v="9"/>
    <x v="0"/>
    <s v="0502"/>
    <s v="804"/>
    <s v="0000"/>
    <s v="000"/>
    <s v="00"/>
    <n v="54233"/>
    <n v="45194.16"/>
    <n v="9038.84"/>
    <n v="0"/>
  </r>
  <r>
    <x v="9"/>
    <x v="1"/>
    <s v="0502"/>
    <s v="804"/>
    <s v="0000"/>
    <s v="000"/>
    <s v="00"/>
    <n v="19373.439999999999"/>
    <n v="17527"/>
    <n v="1876.12"/>
    <n v="-29.68"/>
  </r>
  <r>
    <x v="1"/>
    <x v="0"/>
    <s v="0511"/>
    <s v="522"/>
    <s v="0000"/>
    <s v="000"/>
    <s v="00"/>
    <n v="17123.669999999998"/>
    <n v="16021.24"/>
    <n v="885.15"/>
    <n v="217.28"/>
  </r>
  <r>
    <x v="1"/>
    <x v="1"/>
    <s v="0511"/>
    <s v="522"/>
    <s v="0000"/>
    <s v="000"/>
    <s v="00"/>
    <n v="15200"/>
    <n v="14988.01"/>
    <n v="184.32"/>
    <n v="27.67"/>
  </r>
  <r>
    <x v="1"/>
    <x v="5"/>
    <s v="0511"/>
    <s v="522"/>
    <s v="0000"/>
    <s v="000"/>
    <s v="00"/>
    <n v="6962.19"/>
    <n v="7656.58"/>
    <n v="0"/>
    <n v="-694.39"/>
  </r>
  <r>
    <x v="0"/>
    <x v="3"/>
    <s v="0511"/>
    <s v="102"/>
    <s v="0000"/>
    <s v="000"/>
    <s v="00"/>
    <n v="3326.45"/>
    <n v="1099.45"/>
    <n v="0"/>
    <n v="2227"/>
  </r>
  <r>
    <x v="0"/>
    <x v="0"/>
    <s v="7023"/>
    <s v="000"/>
    <s v="0000"/>
    <s v="000"/>
    <s v="00"/>
    <n v="43043.32"/>
    <n v="35904.720000000001"/>
    <n v="7138.6"/>
    <n v="0"/>
  </r>
  <r>
    <x v="0"/>
    <x v="1"/>
    <s v="7023"/>
    <s v="000"/>
    <s v="0000"/>
    <s v="000"/>
    <s v="00"/>
    <n v="17698.759999999998"/>
    <n v="16290.78"/>
    <n v="1554.36"/>
    <n v="-146.38"/>
  </r>
  <r>
    <x v="0"/>
    <x v="4"/>
    <s v="7023"/>
    <s v="000"/>
    <s v="0000"/>
    <s v="000"/>
    <s v="00"/>
    <n v="5000"/>
    <n v="0"/>
    <n v="0"/>
    <n v="5000"/>
  </r>
  <r>
    <x v="0"/>
    <x v="5"/>
    <s v="7023"/>
    <s v="000"/>
    <s v="0000"/>
    <s v="000"/>
    <s v="00"/>
    <n v="14400"/>
    <n v="0"/>
    <n v="0"/>
    <n v="14400"/>
  </r>
  <r>
    <x v="4"/>
    <x v="0"/>
    <s v="7023"/>
    <s v="000"/>
    <s v="0000"/>
    <s v="000"/>
    <s v="00"/>
    <n v="30512.92"/>
    <n v="16920.28"/>
    <n v="1370.44"/>
    <n v="12222.2"/>
  </r>
  <r>
    <x v="4"/>
    <x v="1"/>
    <s v="7023"/>
    <s v="000"/>
    <s v="0000"/>
    <s v="000"/>
    <s v="00"/>
    <n v="12875"/>
    <n v="5995.44"/>
    <n v="284.72000000000003"/>
    <n v="6594.84"/>
  </r>
  <r>
    <x v="1"/>
    <x v="0"/>
    <s v="0361"/>
    <s v="522"/>
    <s v="0000"/>
    <s v="000"/>
    <s v="00"/>
    <n v="21642.45"/>
    <n v="18597.37"/>
    <n v="3425.08"/>
    <n v="-380"/>
  </r>
  <r>
    <x v="1"/>
    <x v="0"/>
    <s v="0361"/>
    <s v="522"/>
    <s v="0000"/>
    <s v="000"/>
    <s v="00"/>
    <n v="10154.77"/>
    <n v="9648.94"/>
    <n v="369.81"/>
    <n v="136.02000000000001"/>
  </r>
  <r>
    <x v="1"/>
    <x v="1"/>
    <s v="0361"/>
    <s v="522"/>
    <s v="0000"/>
    <s v="000"/>
    <s v="00"/>
    <n v="12829.66"/>
    <n v="12142.81"/>
    <n v="787.92"/>
    <n v="-101.07"/>
  </r>
  <r>
    <x v="1"/>
    <x v="5"/>
    <s v="0361"/>
    <s v="522"/>
    <s v="0000"/>
    <s v="000"/>
    <s v="00"/>
    <n v="4508.1499999999996"/>
    <n v="14818.58"/>
    <n v="0"/>
    <n v="-10310.43"/>
  </r>
  <r>
    <x v="1"/>
    <x v="0"/>
    <s v="0461"/>
    <s v="522"/>
    <s v="0000"/>
    <s v="000"/>
    <s v="00"/>
    <n v="88929.8"/>
    <n v="83849.59"/>
    <n v="9014.68"/>
    <n v="-3934.47"/>
  </r>
  <r>
    <x v="1"/>
    <x v="0"/>
    <s v="0461"/>
    <s v="522"/>
    <s v="0000"/>
    <s v="000"/>
    <s v="00"/>
    <n v="120874.05"/>
    <n v="116490.25"/>
    <n v="4400.79"/>
    <n v="-16.989999999999998"/>
  </r>
  <r>
    <x v="1"/>
    <x v="1"/>
    <s v="0461"/>
    <s v="522"/>
    <s v="0000"/>
    <s v="000"/>
    <s v="00"/>
    <n v="102696.06"/>
    <n v="100668.74"/>
    <n v="2787.49"/>
    <n v="-760.17"/>
  </r>
  <r>
    <x v="1"/>
    <x v="5"/>
    <s v="0461"/>
    <s v="522"/>
    <s v="0000"/>
    <s v="000"/>
    <s v="00"/>
    <n v="2010.9"/>
    <n v="5995.35"/>
    <n v="0"/>
    <n v="-3984.45"/>
  </r>
  <r>
    <x v="4"/>
    <x v="0"/>
    <s v="0461"/>
    <s v="522"/>
    <s v="0000"/>
    <s v="000"/>
    <s v="00"/>
    <n v="78753"/>
    <n v="68908.86"/>
    <n v="9844.14"/>
    <n v="0"/>
  </r>
  <r>
    <x v="4"/>
    <x v="1"/>
    <s v="0461"/>
    <s v="522"/>
    <s v="0000"/>
    <s v="000"/>
    <s v="00"/>
    <n v="31040.57"/>
    <n v="29430.15"/>
    <n v="2044.25"/>
    <n v="-433.83"/>
  </r>
  <r>
    <x v="0"/>
    <x v="2"/>
    <s v="0181"/>
    <s v="540"/>
    <s v="0000"/>
    <s v="000"/>
    <s v="00"/>
    <n v="74859.199999999997"/>
    <n v="74859.199999999997"/>
    <n v="0"/>
    <n v="0"/>
  </r>
  <r>
    <x v="0"/>
    <x v="2"/>
    <s v="0401"/>
    <s v="540"/>
    <s v="0000"/>
    <s v="000"/>
    <s v="00"/>
    <n v="198664.8"/>
    <n v="198664.8"/>
    <n v="0"/>
    <n v="0"/>
  </r>
  <r>
    <x v="0"/>
    <x v="2"/>
    <s v="0411"/>
    <s v="540"/>
    <s v="0000"/>
    <s v="000"/>
    <s v="00"/>
    <n v="131213.74"/>
    <n v="131213.74"/>
    <n v="0"/>
    <n v="0"/>
  </r>
  <r>
    <x v="0"/>
    <x v="2"/>
    <s v="0493"/>
    <s v="540"/>
    <s v="0000"/>
    <s v="000"/>
    <s v="00"/>
    <n v="104155.06"/>
    <n v="104155.06"/>
    <n v="0"/>
    <n v="0"/>
  </r>
  <r>
    <x v="0"/>
    <x v="2"/>
    <s v="7004"/>
    <s v="540"/>
    <s v="0000"/>
    <s v="000"/>
    <s v="00"/>
    <n v="41100.58"/>
    <n v="41100.58"/>
    <n v="0"/>
    <n v="0"/>
  </r>
  <r>
    <x v="4"/>
    <x v="0"/>
    <s v="0502"/>
    <s v="601"/>
    <s v="0000"/>
    <s v="000"/>
    <s v="00"/>
    <n v="3407"/>
    <n v="1508.23"/>
    <n v="55.86"/>
    <n v="1842.91"/>
  </r>
  <r>
    <x v="4"/>
    <x v="1"/>
    <s v="0502"/>
    <s v="601"/>
    <s v="0000"/>
    <s v="000"/>
    <s v="00"/>
    <n v="1533"/>
    <n v="1016.42"/>
    <n v="11.63"/>
    <n v="504.95"/>
  </r>
  <r>
    <x v="4"/>
    <x v="2"/>
    <s v="0502"/>
    <s v="601"/>
    <s v="0000"/>
    <s v="000"/>
    <s v="00"/>
    <n v="78.569999999999993"/>
    <n v="78.569999999999993"/>
    <n v="0"/>
    <n v="0"/>
  </r>
  <r>
    <x v="13"/>
    <x v="4"/>
    <s v="0502"/>
    <s v="601"/>
    <s v="0000"/>
    <s v="000"/>
    <s v="00"/>
    <n v="9604.36"/>
    <n v="9604.36"/>
    <n v="0"/>
    <n v="0"/>
  </r>
  <r>
    <x v="5"/>
    <x v="5"/>
    <s v="0502"/>
    <s v="601"/>
    <s v="0000"/>
    <s v="000"/>
    <s v="00"/>
    <n v="17935.830000000002"/>
    <n v="15139.65"/>
    <n v="0"/>
    <n v="2796.18"/>
  </r>
  <r>
    <x v="8"/>
    <x v="0"/>
    <s v="0502"/>
    <s v="601"/>
    <s v="0000"/>
    <s v="000"/>
    <s v="00"/>
    <n v="46494.8"/>
    <n v="35818.79"/>
    <n v="0"/>
    <n v="10676.01"/>
  </r>
  <r>
    <x v="8"/>
    <x v="0"/>
    <s v="0502"/>
    <s v="601"/>
    <s v="0000"/>
    <s v="000"/>
    <s v="00"/>
    <n v="194960.17"/>
    <n v="60413.41"/>
    <n v="1943.92"/>
    <n v="132602.84"/>
  </r>
  <r>
    <x v="8"/>
    <x v="1"/>
    <s v="0502"/>
    <s v="601"/>
    <s v="0000"/>
    <s v="000"/>
    <s v="00"/>
    <n v="122049.22"/>
    <n v="49240.91"/>
    <n v="403.15"/>
    <n v="72405.16"/>
  </r>
  <r>
    <x v="8"/>
    <x v="2"/>
    <s v="0502"/>
    <s v="601"/>
    <s v="0000"/>
    <s v="000"/>
    <s v="00"/>
    <n v="0"/>
    <n v="19"/>
    <n v="0"/>
    <n v="-19"/>
  </r>
  <r>
    <x v="8"/>
    <x v="3"/>
    <s v="0502"/>
    <s v="601"/>
    <s v="0000"/>
    <s v="000"/>
    <s v="00"/>
    <n v="242816.57"/>
    <n v="5891.2"/>
    <n v="90.99"/>
    <n v="236834.38"/>
  </r>
  <r>
    <x v="2"/>
    <x v="0"/>
    <s v="0471"/>
    <s v="538"/>
    <s v="0000"/>
    <s v="000"/>
    <s v="00"/>
    <n v="31331.599999999999"/>
    <n v="30214.400000000001"/>
    <n v="1117.2"/>
    <n v="0"/>
  </r>
  <r>
    <x v="2"/>
    <x v="1"/>
    <s v="0471"/>
    <s v="538"/>
    <s v="0000"/>
    <s v="000"/>
    <s v="00"/>
    <n v="15541"/>
    <n v="15402.69"/>
    <n v="232.58"/>
    <n v="-94.27"/>
  </r>
  <r>
    <x v="0"/>
    <x v="0"/>
    <s v="0502"/>
    <s v="522"/>
    <s v="0000"/>
    <s v="000"/>
    <s v="00"/>
    <n v="54275.01"/>
    <n v="45684.17"/>
    <n v="8590.84"/>
    <n v="0"/>
  </r>
  <r>
    <x v="0"/>
    <x v="1"/>
    <s v="0502"/>
    <s v="522"/>
    <s v="0000"/>
    <s v="000"/>
    <s v="00"/>
    <n v="19178.16"/>
    <n v="17627.05"/>
    <n v="1783.16"/>
    <n v="-232.05"/>
  </r>
  <r>
    <x v="1"/>
    <x v="0"/>
    <s v="0502"/>
    <s v="522"/>
    <s v="0000"/>
    <s v="000"/>
    <s v="00"/>
    <n v="90366.62"/>
    <n v="76442.720000000001"/>
    <n v="16006.96"/>
    <n v="-2083.06"/>
  </r>
  <r>
    <x v="1"/>
    <x v="0"/>
    <s v="0502"/>
    <s v="522"/>
    <s v="0000"/>
    <s v="000"/>
    <s v="00"/>
    <n v="64851.92"/>
    <n v="62343.78"/>
    <n v="2535.7399999999998"/>
    <n v="-27.6"/>
  </r>
  <r>
    <x v="1"/>
    <x v="1"/>
    <s v="0502"/>
    <s v="522"/>
    <s v="0000"/>
    <s v="000"/>
    <s v="00"/>
    <n v="76925.59"/>
    <n v="74446.19"/>
    <n v="3850.59"/>
    <n v="-1371.19"/>
  </r>
  <r>
    <x v="1"/>
    <x v="5"/>
    <s v="0502"/>
    <s v="522"/>
    <s v="0000"/>
    <s v="000"/>
    <s v="00"/>
    <n v="11964.98"/>
    <n v="18146.72"/>
    <n v="0"/>
    <n v="-6181.74"/>
  </r>
  <r>
    <x v="0"/>
    <x v="0"/>
    <s v="0471"/>
    <s v="601"/>
    <s v="0000"/>
    <s v="000"/>
    <s v="00"/>
    <n v="35753.74"/>
    <n v="19565.59"/>
    <n v="3913.12"/>
    <n v="12275.03"/>
  </r>
  <r>
    <x v="0"/>
    <x v="1"/>
    <s v="0471"/>
    <s v="601"/>
    <s v="0000"/>
    <s v="000"/>
    <s v="00"/>
    <n v="16138.47"/>
    <n v="9253.56"/>
    <n v="1124.8399999999999"/>
    <n v="5760.07"/>
  </r>
  <r>
    <x v="0"/>
    <x v="5"/>
    <s v="0471"/>
    <s v="601"/>
    <s v="0000"/>
    <s v="000"/>
    <s v="00"/>
    <n v="21302.07"/>
    <n v="21302.07"/>
    <n v="0"/>
    <n v="0"/>
  </r>
  <r>
    <x v="1"/>
    <x v="0"/>
    <s v="0471"/>
    <s v="601"/>
    <s v="0000"/>
    <s v="000"/>
    <s v="00"/>
    <n v="7929.95"/>
    <n v="708.12"/>
    <n v="0"/>
    <n v="7221.83"/>
  </r>
  <r>
    <x v="1"/>
    <x v="0"/>
    <s v="0471"/>
    <s v="601"/>
    <s v="0000"/>
    <s v="000"/>
    <s v="00"/>
    <n v="12265.82"/>
    <n v="0"/>
    <n v="0"/>
    <n v="12265.82"/>
  </r>
  <r>
    <x v="1"/>
    <x v="1"/>
    <s v="0471"/>
    <s v="601"/>
    <s v="0000"/>
    <s v="000"/>
    <s v="00"/>
    <n v="15951.79"/>
    <n v="163.24"/>
    <n v="0"/>
    <n v="15788.55"/>
  </r>
  <r>
    <x v="1"/>
    <x v="5"/>
    <s v="0471"/>
    <s v="601"/>
    <s v="0000"/>
    <s v="000"/>
    <s v="00"/>
    <n v="342.82"/>
    <n v="342.82"/>
    <n v="0"/>
    <n v="0"/>
  </r>
  <r>
    <x v="3"/>
    <x v="5"/>
    <s v="0471"/>
    <s v="601"/>
    <s v="0000"/>
    <s v="000"/>
    <s v="00"/>
    <n v="142.84"/>
    <n v="142.84"/>
    <n v="0"/>
    <n v="0"/>
  </r>
  <r>
    <x v="4"/>
    <x v="0"/>
    <s v="0471"/>
    <s v="601"/>
    <s v="0000"/>
    <s v="000"/>
    <s v="00"/>
    <n v="827.4"/>
    <n v="827.4"/>
    <n v="0"/>
    <n v="0"/>
  </r>
  <r>
    <x v="4"/>
    <x v="1"/>
    <s v="0471"/>
    <s v="601"/>
    <s v="0000"/>
    <s v="000"/>
    <s v="00"/>
    <n v="198.57"/>
    <n v="190.7"/>
    <n v="0"/>
    <n v="7.87"/>
  </r>
  <r>
    <x v="4"/>
    <x v="2"/>
    <s v="0471"/>
    <s v="601"/>
    <s v="0000"/>
    <s v="000"/>
    <s v="00"/>
    <n v="7700.34"/>
    <n v="2636.98"/>
    <n v="0"/>
    <n v="5063.3599999999997"/>
  </r>
  <r>
    <x v="4"/>
    <x v="3"/>
    <s v="0471"/>
    <s v="601"/>
    <s v="0000"/>
    <s v="000"/>
    <s v="00"/>
    <n v="500"/>
    <n v="0"/>
    <n v="0"/>
    <n v="500"/>
  </r>
  <r>
    <x v="4"/>
    <x v="4"/>
    <s v="0471"/>
    <s v="601"/>
    <s v="0000"/>
    <s v="000"/>
    <s v="00"/>
    <n v="1461.69"/>
    <n v="0"/>
    <n v="0"/>
    <n v="1461.69"/>
  </r>
  <r>
    <x v="4"/>
    <x v="4"/>
    <s v="0471"/>
    <s v="601"/>
    <s v="0000"/>
    <s v="000"/>
    <s v="00"/>
    <n v="393.49"/>
    <n v="379.58"/>
    <n v="0"/>
    <n v="13.91"/>
  </r>
  <r>
    <x v="13"/>
    <x v="4"/>
    <s v="0471"/>
    <s v="601"/>
    <s v="0000"/>
    <s v="000"/>
    <s v="00"/>
    <n v="5113.82"/>
    <n v="5113.82"/>
    <n v="0"/>
    <n v="0"/>
  </r>
  <r>
    <x v="5"/>
    <x v="5"/>
    <s v="0471"/>
    <s v="601"/>
    <s v="0000"/>
    <s v="000"/>
    <s v="00"/>
    <n v="24699"/>
    <n v="24699.01"/>
    <n v="0"/>
    <n v="-0.01"/>
  </r>
  <r>
    <x v="8"/>
    <x v="0"/>
    <s v="0471"/>
    <s v="601"/>
    <s v="0000"/>
    <s v="000"/>
    <s v="00"/>
    <n v="59591.9"/>
    <n v="33722.49"/>
    <n v="6744.52"/>
    <n v="19124.89"/>
  </r>
  <r>
    <x v="8"/>
    <x v="0"/>
    <s v="0471"/>
    <s v="601"/>
    <s v="0000"/>
    <s v="000"/>
    <s v="00"/>
    <n v="283556.07"/>
    <n v="123831.07"/>
    <n v="4961.6499999999996"/>
    <n v="154763.35"/>
  </r>
  <r>
    <x v="8"/>
    <x v="1"/>
    <s v="0471"/>
    <s v="601"/>
    <s v="0000"/>
    <s v="000"/>
    <s v="00"/>
    <n v="259871.3"/>
    <n v="75666.100000000006"/>
    <n v="2428.21"/>
    <n v="181776.99"/>
  </r>
  <r>
    <x v="8"/>
    <x v="2"/>
    <s v="0471"/>
    <s v="601"/>
    <s v="0000"/>
    <s v="000"/>
    <s v="00"/>
    <n v="1788"/>
    <n v="1609.2"/>
    <n v="0"/>
    <n v="178.8"/>
  </r>
  <r>
    <x v="8"/>
    <x v="2"/>
    <s v="0471"/>
    <s v="601"/>
    <s v="0000"/>
    <s v="000"/>
    <s v="00"/>
    <n v="136.80000000000001"/>
    <n v="0"/>
    <n v="0"/>
    <n v="136.80000000000001"/>
  </r>
  <r>
    <x v="8"/>
    <x v="3"/>
    <s v="0471"/>
    <s v="601"/>
    <s v="0000"/>
    <s v="000"/>
    <s v="00"/>
    <n v="78294.37"/>
    <n v="12239.29"/>
    <n v="490.14"/>
    <n v="65564.94"/>
  </r>
  <r>
    <x v="8"/>
    <x v="4"/>
    <s v="0471"/>
    <s v="601"/>
    <s v="0000"/>
    <s v="000"/>
    <s v="00"/>
    <n v="13814.72"/>
    <n v="0"/>
    <n v="0"/>
    <n v="13814.72"/>
  </r>
  <r>
    <x v="8"/>
    <x v="4"/>
    <s v="0471"/>
    <s v="601"/>
    <s v="0000"/>
    <s v="000"/>
    <s v="00"/>
    <n v="5003.5600000000004"/>
    <n v="103.73"/>
    <n v="0"/>
    <n v="4899.83"/>
  </r>
  <r>
    <x v="8"/>
    <x v="4"/>
    <s v="0471"/>
    <s v="601"/>
    <s v="0000"/>
    <s v="000"/>
    <s v="00"/>
    <n v="7778.4"/>
    <n v="0"/>
    <n v="0"/>
    <n v="7778.4"/>
  </r>
  <r>
    <x v="8"/>
    <x v="4"/>
    <s v="0471"/>
    <s v="601"/>
    <s v="0000"/>
    <s v="000"/>
    <s v="00"/>
    <n v="4160.49"/>
    <n v="2083.98"/>
    <n v="0"/>
    <n v="2076.5100000000002"/>
  </r>
  <r>
    <x v="2"/>
    <x v="0"/>
    <s v="0502"/>
    <s v="111"/>
    <s v="0000"/>
    <s v="000"/>
    <s v="00"/>
    <n v="4780"/>
    <n v="2003.38"/>
    <n v="0"/>
    <n v="2776.62"/>
  </r>
  <r>
    <x v="2"/>
    <x v="1"/>
    <s v="0502"/>
    <s v="111"/>
    <s v="0000"/>
    <s v="000"/>
    <s v="00"/>
    <n v="1052"/>
    <n v="621.79999999999995"/>
    <n v="0"/>
    <n v="430.2"/>
  </r>
  <r>
    <x v="0"/>
    <x v="0"/>
    <s v="7004"/>
    <s v="501"/>
    <s v="0000"/>
    <s v="000"/>
    <s v="00"/>
    <n v="12500"/>
    <n v="8055"/>
    <n v="0"/>
    <n v="4445"/>
  </r>
  <r>
    <x v="0"/>
    <x v="1"/>
    <s v="7004"/>
    <s v="501"/>
    <s v="0000"/>
    <s v="000"/>
    <s v="00"/>
    <n v="1715.61"/>
    <n v="1945.51"/>
    <n v="0"/>
    <n v="-229.9"/>
  </r>
  <r>
    <x v="0"/>
    <x v="3"/>
    <s v="9999"/>
    <s v="539"/>
    <s v="0000"/>
    <s v="000"/>
    <s v="00"/>
    <n v="20000"/>
    <n v="0"/>
    <n v="0"/>
    <n v="20000"/>
  </r>
  <r>
    <x v="2"/>
    <x v="0"/>
    <s v="0471"/>
    <s v="111"/>
    <s v="0000"/>
    <s v="000"/>
    <s v="00"/>
    <n v="4780"/>
    <n v="1988.25"/>
    <n v="0"/>
    <n v="2791.75"/>
  </r>
  <r>
    <x v="2"/>
    <x v="1"/>
    <s v="0471"/>
    <s v="111"/>
    <s v="0000"/>
    <s v="000"/>
    <s v="00"/>
    <n v="1052"/>
    <n v="458.37"/>
    <n v="0"/>
    <n v="593.63"/>
  </r>
  <r>
    <x v="2"/>
    <x v="0"/>
    <s v="0471"/>
    <s v="523"/>
    <s v="0000"/>
    <s v="000"/>
    <s v="00"/>
    <n v="39222.68"/>
    <n v="32596.66"/>
    <n v="6575.04"/>
    <n v="50.98"/>
  </r>
  <r>
    <x v="2"/>
    <x v="1"/>
    <s v="0471"/>
    <s v="523"/>
    <s v="0000"/>
    <s v="000"/>
    <s v="00"/>
    <n v="15987.73"/>
    <n v="14658.17"/>
    <n v="1360.56"/>
    <n v="-31"/>
  </r>
  <r>
    <x v="2"/>
    <x v="0"/>
    <s v="0502"/>
    <s v="523"/>
    <s v="0000"/>
    <s v="000"/>
    <s v="00"/>
    <n v="41884.99"/>
    <n v="35320.83"/>
    <n v="6564.16"/>
    <n v="0"/>
  </r>
  <r>
    <x v="2"/>
    <x v="1"/>
    <s v="0502"/>
    <s v="523"/>
    <s v="0000"/>
    <s v="000"/>
    <s v="00"/>
    <n v="16672.55"/>
    <n v="15343.13"/>
    <n v="1362.4"/>
    <n v="-32.979999999999997"/>
  </r>
  <r>
    <x v="7"/>
    <x v="0"/>
    <s v="0471"/>
    <s v="507"/>
    <s v="0000"/>
    <s v="000"/>
    <s v="00"/>
    <n v="52585"/>
    <n v="48202.92"/>
    <n v="4382.08"/>
    <n v="0"/>
  </r>
  <r>
    <x v="7"/>
    <x v="1"/>
    <s v="0471"/>
    <s v="507"/>
    <s v="0000"/>
    <s v="000"/>
    <s v="00"/>
    <n v="22428.48"/>
    <n v="21564.880000000001"/>
    <n v="910.5"/>
    <n v="-46.9"/>
  </r>
  <r>
    <x v="7"/>
    <x v="0"/>
    <s v="0502"/>
    <s v="507"/>
    <s v="0000"/>
    <s v="000"/>
    <s v="00"/>
    <n v="44847"/>
    <n v="41109.74"/>
    <n v="3737.26"/>
    <n v="0"/>
  </r>
  <r>
    <x v="7"/>
    <x v="1"/>
    <s v="0502"/>
    <s v="507"/>
    <s v="0000"/>
    <s v="000"/>
    <s v="00"/>
    <n v="17292.36"/>
    <n v="16549.27"/>
    <n v="776.66"/>
    <n v="-33.57"/>
  </r>
  <r>
    <x v="0"/>
    <x v="2"/>
    <s v="0471"/>
    <s v="199"/>
    <s v="0000"/>
    <s v="000"/>
    <s v="00"/>
    <n v="35763.08"/>
    <n v="21856.07"/>
    <n v="0"/>
    <n v="13907.01"/>
  </r>
  <r>
    <x v="0"/>
    <x v="2"/>
    <s v="0471"/>
    <s v="199"/>
    <s v="0000"/>
    <s v="000"/>
    <s v="00"/>
    <n v="2700.18"/>
    <n v="1850"/>
    <n v="0"/>
    <n v="850.18"/>
  </r>
  <r>
    <x v="0"/>
    <x v="2"/>
    <s v="0471"/>
    <s v="199"/>
    <s v="0000"/>
    <s v="000"/>
    <s v="00"/>
    <n v="18909.29"/>
    <n v="15431.25"/>
    <n v="0"/>
    <n v="3478.04"/>
  </r>
  <r>
    <x v="0"/>
    <x v="2"/>
    <s v="0471"/>
    <s v="199"/>
    <s v="0000"/>
    <s v="000"/>
    <s v="00"/>
    <n v="1800"/>
    <n v="900"/>
    <n v="0"/>
    <n v="900"/>
  </r>
  <r>
    <x v="0"/>
    <x v="3"/>
    <s v="0471"/>
    <s v="199"/>
    <s v="0000"/>
    <s v="000"/>
    <s v="00"/>
    <n v="4998.62"/>
    <n v="4074.12"/>
    <n v="0"/>
    <n v="924.5"/>
  </r>
  <r>
    <x v="0"/>
    <x v="3"/>
    <s v="0471"/>
    <s v="199"/>
    <s v="0000"/>
    <s v="000"/>
    <s v="00"/>
    <n v="29.95"/>
    <n v="29.95"/>
    <n v="0"/>
    <n v="0"/>
  </r>
  <r>
    <x v="0"/>
    <x v="4"/>
    <s v="0471"/>
    <s v="199"/>
    <s v="0000"/>
    <s v="000"/>
    <s v="00"/>
    <n v="1269.0999999999999"/>
    <n v="1269.0999999999999"/>
    <n v="0"/>
    <n v="0"/>
  </r>
  <r>
    <x v="0"/>
    <x v="4"/>
    <s v="0471"/>
    <s v="199"/>
    <s v="0000"/>
    <s v="000"/>
    <s v="00"/>
    <n v="22243.040000000001"/>
    <n v="22243.040000000001"/>
    <n v="0"/>
    <n v="0"/>
  </r>
  <r>
    <x v="0"/>
    <x v="5"/>
    <s v="0471"/>
    <s v="199"/>
    <s v="0000"/>
    <s v="000"/>
    <s v="00"/>
    <n v="750"/>
    <n v="750"/>
    <n v="0"/>
    <n v="0"/>
  </r>
  <r>
    <x v="0"/>
    <x v="5"/>
    <s v="0471"/>
    <s v="199"/>
    <s v="0000"/>
    <s v="000"/>
    <s v="00"/>
    <n v="1714.08"/>
    <n v="1714.08"/>
    <n v="0"/>
    <n v="0"/>
  </r>
  <r>
    <x v="2"/>
    <x v="0"/>
    <s v="0471"/>
    <s v="199"/>
    <s v="0000"/>
    <s v="000"/>
    <s v="00"/>
    <n v="877.56"/>
    <n v="877.56"/>
    <n v="0"/>
    <n v="0"/>
  </r>
  <r>
    <x v="2"/>
    <x v="1"/>
    <s v="0471"/>
    <s v="199"/>
    <s v="0000"/>
    <s v="000"/>
    <s v="00"/>
    <n v="210.61"/>
    <n v="202.26"/>
    <n v="0"/>
    <n v="8.35"/>
  </r>
  <r>
    <x v="4"/>
    <x v="3"/>
    <s v="0471"/>
    <s v="199"/>
    <s v="0000"/>
    <s v="000"/>
    <s v="00"/>
    <n v="69889.7"/>
    <n v="170.61"/>
    <n v="0"/>
    <n v="69719.09"/>
  </r>
  <r>
    <x v="4"/>
    <x v="4"/>
    <s v="0471"/>
    <s v="199"/>
    <s v="0000"/>
    <s v="000"/>
    <s v="00"/>
    <n v="3730.48"/>
    <n v="0"/>
    <n v="0"/>
    <n v="3730.48"/>
  </r>
  <r>
    <x v="4"/>
    <x v="4"/>
    <s v="0471"/>
    <s v="199"/>
    <s v="0000"/>
    <s v="000"/>
    <s v="00"/>
    <n v="9431.77"/>
    <n v="9431.77"/>
    <n v="0"/>
    <n v="0"/>
  </r>
  <r>
    <x v="5"/>
    <x v="0"/>
    <s v="0471"/>
    <s v="199"/>
    <s v="0000"/>
    <s v="000"/>
    <s v="00"/>
    <n v="11667.64"/>
    <n v="11667.64"/>
    <n v="0"/>
    <n v="0"/>
  </r>
  <r>
    <x v="5"/>
    <x v="1"/>
    <s v="0471"/>
    <s v="199"/>
    <s v="0000"/>
    <s v="000"/>
    <s v="00"/>
    <n v="2920.69"/>
    <n v="2920.69"/>
    <n v="0"/>
    <n v="0"/>
  </r>
  <r>
    <x v="5"/>
    <x v="2"/>
    <s v="0471"/>
    <s v="199"/>
    <s v="0000"/>
    <s v="000"/>
    <s v="00"/>
    <n v="95"/>
    <n v="95"/>
    <n v="0"/>
    <n v="0"/>
  </r>
  <r>
    <x v="5"/>
    <x v="3"/>
    <s v="0471"/>
    <s v="199"/>
    <s v="0000"/>
    <s v="000"/>
    <s v="00"/>
    <n v="9926.61"/>
    <n v="10535.09"/>
    <n v="0"/>
    <n v="-608.48"/>
  </r>
  <r>
    <x v="5"/>
    <x v="4"/>
    <s v="0471"/>
    <s v="199"/>
    <s v="0000"/>
    <s v="000"/>
    <s v="00"/>
    <n v="5049.58"/>
    <n v="5049.58"/>
    <n v="0"/>
    <n v="0"/>
  </r>
  <r>
    <x v="5"/>
    <x v="4"/>
    <s v="0471"/>
    <s v="199"/>
    <s v="0000"/>
    <s v="000"/>
    <s v="00"/>
    <n v="1659"/>
    <n v="159"/>
    <n v="0"/>
    <n v="1500"/>
  </r>
  <r>
    <x v="5"/>
    <x v="5"/>
    <s v="0471"/>
    <s v="199"/>
    <s v="0000"/>
    <s v="000"/>
    <s v="00"/>
    <n v="4572.46"/>
    <n v="4572.47"/>
    <n v="0"/>
    <n v="-0.01"/>
  </r>
  <r>
    <x v="12"/>
    <x v="2"/>
    <s v="9724"/>
    <s v="531"/>
    <s v="0000"/>
    <s v="000"/>
    <s v="00"/>
    <n v="44770.19"/>
    <n v="26460.54"/>
    <n v="17095.79"/>
    <n v="1213.8599999999999"/>
  </r>
  <r>
    <x v="10"/>
    <x v="0"/>
    <s v="0391"/>
    <s v="806"/>
    <s v="0000"/>
    <s v="000"/>
    <s v="00"/>
    <n v="55400"/>
    <n v="53253.08"/>
    <n v="2096.85"/>
    <n v="50.07"/>
  </r>
  <r>
    <x v="10"/>
    <x v="1"/>
    <s v="0391"/>
    <s v="806"/>
    <s v="0000"/>
    <s v="000"/>
    <s v="00"/>
    <n v="27100"/>
    <n v="26732.33"/>
    <n v="436.54"/>
    <n v="-68.87"/>
  </r>
  <r>
    <x v="10"/>
    <x v="5"/>
    <s v="0391"/>
    <s v="806"/>
    <s v="0000"/>
    <s v="000"/>
    <s v="00"/>
    <n v="4782.42"/>
    <n v="5353.94"/>
    <n v="0"/>
    <n v="-571.52"/>
  </r>
  <r>
    <x v="0"/>
    <x v="0"/>
    <s v="0502"/>
    <s v="199"/>
    <s v="0000"/>
    <s v="000"/>
    <s v="00"/>
    <n v="250"/>
    <n v="250"/>
    <n v="0"/>
    <n v="0"/>
  </r>
  <r>
    <x v="0"/>
    <x v="1"/>
    <s v="0502"/>
    <s v="199"/>
    <s v="0000"/>
    <s v="000"/>
    <s v="00"/>
    <n v="54.33"/>
    <n v="54.33"/>
    <n v="0"/>
    <n v="0"/>
  </r>
  <r>
    <x v="0"/>
    <x v="2"/>
    <s v="0502"/>
    <s v="199"/>
    <s v="0000"/>
    <s v="000"/>
    <s v="00"/>
    <n v="10395"/>
    <n v="9000"/>
    <n v="0"/>
    <n v="1395"/>
  </r>
  <r>
    <x v="0"/>
    <x v="2"/>
    <s v="0502"/>
    <s v="199"/>
    <s v="0000"/>
    <s v="000"/>
    <s v="00"/>
    <n v="1500"/>
    <n v="1500"/>
    <n v="0"/>
    <n v="0"/>
  </r>
  <r>
    <x v="0"/>
    <x v="3"/>
    <s v="0502"/>
    <s v="199"/>
    <s v="0000"/>
    <s v="000"/>
    <s v="00"/>
    <n v="3774.5"/>
    <n v="2169.9899999999998"/>
    <n v="0"/>
    <n v="1604.51"/>
  </r>
  <r>
    <x v="0"/>
    <x v="3"/>
    <s v="0502"/>
    <s v="199"/>
    <s v="0000"/>
    <s v="000"/>
    <s v="00"/>
    <n v="55.98"/>
    <n v="55.98"/>
    <n v="0"/>
    <n v="0"/>
  </r>
  <r>
    <x v="0"/>
    <x v="4"/>
    <s v="0502"/>
    <s v="199"/>
    <s v="0000"/>
    <s v="000"/>
    <s v="00"/>
    <n v="979.95"/>
    <n v="979.95"/>
    <n v="0"/>
    <n v="0"/>
  </r>
  <r>
    <x v="0"/>
    <x v="4"/>
    <s v="0502"/>
    <s v="199"/>
    <s v="0000"/>
    <s v="000"/>
    <s v="00"/>
    <n v="21420.09"/>
    <n v="7140"/>
    <n v="0"/>
    <n v="14280.09"/>
  </r>
  <r>
    <x v="0"/>
    <x v="5"/>
    <s v="0502"/>
    <s v="199"/>
    <s v="0000"/>
    <s v="000"/>
    <s v="00"/>
    <n v="7382.76"/>
    <n v="6844.87"/>
    <n v="0"/>
    <n v="537.89"/>
  </r>
  <r>
    <x v="1"/>
    <x v="0"/>
    <s v="0502"/>
    <s v="199"/>
    <s v="0000"/>
    <s v="000"/>
    <s v="00"/>
    <n v="63"/>
    <n v="63"/>
    <n v="0"/>
    <n v="0"/>
  </r>
  <r>
    <x v="1"/>
    <x v="1"/>
    <s v="0502"/>
    <s v="199"/>
    <s v="0000"/>
    <s v="000"/>
    <s v="00"/>
    <n v="14.22"/>
    <n v="14.22"/>
    <n v="0"/>
    <n v="0"/>
  </r>
  <r>
    <x v="4"/>
    <x v="2"/>
    <s v="0502"/>
    <s v="199"/>
    <s v="0000"/>
    <s v="000"/>
    <s v="00"/>
    <n v="960"/>
    <n v="955"/>
    <n v="0"/>
    <n v="5"/>
  </r>
  <r>
    <x v="4"/>
    <x v="3"/>
    <s v="0502"/>
    <s v="199"/>
    <s v="0000"/>
    <s v="000"/>
    <s v="00"/>
    <n v="135966.49"/>
    <n v="393.46"/>
    <n v="0"/>
    <n v="135573.03"/>
  </r>
  <r>
    <x v="4"/>
    <x v="4"/>
    <s v="0502"/>
    <s v="199"/>
    <s v="0000"/>
    <s v="000"/>
    <s v="00"/>
    <n v="3200"/>
    <n v="0"/>
    <n v="1800"/>
    <n v="1400"/>
  </r>
  <r>
    <x v="4"/>
    <x v="4"/>
    <s v="0502"/>
    <s v="199"/>
    <s v="0000"/>
    <s v="000"/>
    <s v="00"/>
    <n v="1800"/>
    <n v="99.97"/>
    <n v="0"/>
    <n v="1700.03"/>
  </r>
  <r>
    <x v="13"/>
    <x v="4"/>
    <s v="0502"/>
    <s v="199"/>
    <s v="0000"/>
    <s v="000"/>
    <s v="00"/>
    <n v="7009.51"/>
    <n v="7009.51"/>
    <n v="0"/>
    <n v="0"/>
  </r>
  <r>
    <x v="14"/>
    <x v="5"/>
    <s v="0502"/>
    <s v="199"/>
    <s v="0000"/>
    <s v="000"/>
    <s v="00"/>
    <n v="69"/>
    <n v="0"/>
    <n v="0"/>
    <n v="69"/>
  </r>
  <r>
    <x v="5"/>
    <x v="0"/>
    <s v="0502"/>
    <s v="199"/>
    <s v="0000"/>
    <s v="000"/>
    <s v="00"/>
    <n v="10441.83"/>
    <n v="8150.16"/>
    <n v="0"/>
    <n v="2291.67"/>
  </r>
  <r>
    <x v="5"/>
    <x v="1"/>
    <s v="0502"/>
    <s v="199"/>
    <s v="0000"/>
    <s v="000"/>
    <s v="00"/>
    <n v="2744.23"/>
    <n v="2058.85"/>
    <n v="0"/>
    <n v="685.38"/>
  </r>
  <r>
    <x v="5"/>
    <x v="2"/>
    <s v="0502"/>
    <s v="199"/>
    <s v="0000"/>
    <s v="000"/>
    <s v="00"/>
    <n v="1175"/>
    <n v="1175"/>
    <n v="0"/>
    <n v="0"/>
  </r>
  <r>
    <x v="5"/>
    <x v="6"/>
    <s v="0502"/>
    <s v="199"/>
    <s v="0000"/>
    <s v="000"/>
    <s v="00"/>
    <n v="100"/>
    <n v="0"/>
    <n v="0"/>
    <n v="100"/>
  </r>
  <r>
    <x v="5"/>
    <x v="3"/>
    <s v="0502"/>
    <s v="199"/>
    <s v="0000"/>
    <s v="000"/>
    <s v="00"/>
    <n v="258.14"/>
    <n v="628.66"/>
    <n v="0"/>
    <n v="-370.52"/>
  </r>
  <r>
    <x v="5"/>
    <x v="5"/>
    <s v="0502"/>
    <s v="199"/>
    <s v="0000"/>
    <s v="000"/>
    <s v="00"/>
    <n v="3523.25"/>
    <n v="3523.25"/>
    <n v="0"/>
    <n v="0"/>
  </r>
  <r>
    <x v="6"/>
    <x v="3"/>
    <s v="0502"/>
    <s v="199"/>
    <s v="0000"/>
    <s v="000"/>
    <s v="00"/>
    <n v="2372.5"/>
    <n v="2372.5"/>
    <n v="0"/>
    <n v="0"/>
  </r>
  <r>
    <x v="12"/>
    <x v="2"/>
    <s v="9631"/>
    <s v="535"/>
    <s v="0000"/>
    <s v="000"/>
    <s v="00"/>
    <n v="17950"/>
    <n v="0"/>
    <n v="0"/>
    <n v="17950"/>
  </r>
  <r>
    <x v="0"/>
    <x v="2"/>
    <s v="9631"/>
    <s v="135"/>
    <s v="0000"/>
    <s v="000"/>
    <s v="00"/>
    <n v="10985"/>
    <n v="7193.75"/>
    <n v="0"/>
    <n v="3791.25"/>
  </r>
  <r>
    <x v="9"/>
    <x v="4"/>
    <s v="9751"/>
    <s v="138"/>
    <s v="0000"/>
    <s v="000"/>
    <s v="00"/>
    <n v="93.89"/>
    <n v="0"/>
    <n v="0"/>
    <n v="93.89"/>
  </r>
  <r>
    <x v="7"/>
    <x v="3"/>
    <s v="9751"/>
    <s v="138"/>
    <s v="0000"/>
    <s v="000"/>
    <s v="00"/>
    <n v="6496.82"/>
    <n v="1797.71"/>
    <n v="0"/>
    <n v="4699.1099999999997"/>
  </r>
  <r>
    <x v="7"/>
    <x v="4"/>
    <s v="9751"/>
    <s v="138"/>
    <s v="0000"/>
    <s v="000"/>
    <s v="00"/>
    <n v="1328.12"/>
    <n v="940.76"/>
    <n v="0"/>
    <n v="387.36"/>
  </r>
  <r>
    <x v="0"/>
    <x v="0"/>
    <s v="0471"/>
    <s v="501"/>
    <s v="0000"/>
    <s v="000"/>
    <s v="00"/>
    <n v="3588"/>
    <n v="32285.5"/>
    <n v="0"/>
    <n v="-28697.5"/>
  </r>
  <r>
    <x v="0"/>
    <x v="1"/>
    <s v="0471"/>
    <s v="501"/>
    <s v="0000"/>
    <s v="000"/>
    <s v="00"/>
    <n v="808.66"/>
    <n v="7033.31"/>
    <n v="0"/>
    <n v="-6224.65"/>
  </r>
  <r>
    <x v="0"/>
    <x v="2"/>
    <s v="0471"/>
    <s v="501"/>
    <s v="0000"/>
    <s v="000"/>
    <s v="00"/>
    <n v="1000"/>
    <n v="1000"/>
    <n v="0"/>
    <n v="0"/>
  </r>
  <r>
    <x v="0"/>
    <x v="0"/>
    <s v="0502"/>
    <s v="501"/>
    <s v="0000"/>
    <s v="000"/>
    <s v="00"/>
    <n v="7000"/>
    <n v="26270"/>
    <n v="0"/>
    <n v="-19270"/>
  </r>
  <r>
    <x v="0"/>
    <x v="1"/>
    <s v="0502"/>
    <s v="501"/>
    <s v="0000"/>
    <s v="000"/>
    <s v="00"/>
    <n v="1613.22"/>
    <n v="5821.06"/>
    <n v="0"/>
    <n v="-4207.84"/>
  </r>
  <r>
    <x v="0"/>
    <x v="2"/>
    <s v="0502"/>
    <s v="501"/>
    <s v="0000"/>
    <s v="000"/>
    <s v="00"/>
    <n v="1000"/>
    <n v="1000"/>
    <n v="0"/>
    <n v="0"/>
  </r>
  <r>
    <x v="0"/>
    <x v="4"/>
    <s v="0502"/>
    <s v="107"/>
    <s v="0000"/>
    <s v="000"/>
    <s v="00"/>
    <n v="11935"/>
    <n v="0"/>
    <n v="11935"/>
    <n v="0"/>
  </r>
  <r>
    <x v="9"/>
    <x v="5"/>
    <s v="0502"/>
    <s v="107"/>
    <s v="0000"/>
    <s v="000"/>
    <s v="00"/>
    <n v="6510"/>
    <n v="6513.52"/>
    <n v="0"/>
    <n v="-3.52"/>
  </r>
  <r>
    <x v="11"/>
    <x v="0"/>
    <s v="0471"/>
    <s v="108"/>
    <s v="0000"/>
    <s v="000"/>
    <s v="00"/>
    <n v="4225"/>
    <n v="4225"/>
    <n v="0"/>
    <n v="0"/>
  </r>
  <r>
    <x v="11"/>
    <x v="1"/>
    <s v="0471"/>
    <s v="108"/>
    <s v="0000"/>
    <s v="000"/>
    <s v="00"/>
    <n v="338.01"/>
    <n v="338.01"/>
    <n v="0"/>
    <n v="0"/>
  </r>
  <r>
    <x v="11"/>
    <x v="2"/>
    <s v="0471"/>
    <s v="108"/>
    <s v="0000"/>
    <s v="000"/>
    <s v="00"/>
    <n v="19959.27"/>
    <n v="0"/>
    <n v="0"/>
    <n v="19959.27"/>
  </r>
  <r>
    <x v="11"/>
    <x v="2"/>
    <s v="0471"/>
    <s v="108"/>
    <s v="0000"/>
    <s v="000"/>
    <s v="00"/>
    <n v="675"/>
    <n v="0"/>
    <n v="0"/>
    <n v="675"/>
  </r>
  <r>
    <x v="11"/>
    <x v="3"/>
    <s v="0471"/>
    <s v="108"/>
    <s v="0000"/>
    <s v="000"/>
    <s v="00"/>
    <n v="58372.08"/>
    <n v="0"/>
    <n v="0"/>
    <n v="58372.08"/>
  </r>
  <r>
    <x v="11"/>
    <x v="3"/>
    <s v="0471"/>
    <s v="108"/>
    <s v="0000"/>
    <s v="000"/>
    <s v="00"/>
    <n v="3824.56"/>
    <n v="0"/>
    <n v="0"/>
    <n v="3824.56"/>
  </r>
  <r>
    <x v="11"/>
    <x v="4"/>
    <s v="0471"/>
    <s v="108"/>
    <s v="0000"/>
    <s v="000"/>
    <s v="00"/>
    <n v="55259.89"/>
    <n v="0"/>
    <n v="0"/>
    <n v="55259.89"/>
  </r>
  <r>
    <x v="11"/>
    <x v="5"/>
    <s v="0471"/>
    <s v="108"/>
    <s v="0000"/>
    <s v="000"/>
    <s v="00"/>
    <n v="114.27"/>
    <n v="114.27"/>
    <n v="0"/>
    <n v="0"/>
  </r>
  <r>
    <x v="12"/>
    <x v="0"/>
    <s v="0471"/>
    <s v="108"/>
    <s v="0000"/>
    <s v="000"/>
    <s v="00"/>
    <n v="174.36"/>
    <n v="0"/>
    <n v="0"/>
    <n v="174.36"/>
  </r>
  <r>
    <x v="12"/>
    <x v="1"/>
    <s v="0471"/>
    <s v="108"/>
    <s v="0000"/>
    <s v="000"/>
    <s v="00"/>
    <n v="18036.650000000001"/>
    <n v="0"/>
    <n v="0"/>
    <n v="18036.650000000001"/>
  </r>
  <r>
    <x v="9"/>
    <x v="0"/>
    <s v="0471"/>
    <s v="108"/>
    <s v="0000"/>
    <s v="000"/>
    <s v="00"/>
    <n v="43769.35"/>
    <n v="35021.199999999997"/>
    <n v="6998.52"/>
    <n v="1749.63"/>
  </r>
  <r>
    <x v="9"/>
    <x v="1"/>
    <s v="0471"/>
    <s v="108"/>
    <s v="0000"/>
    <s v="000"/>
    <s v="00"/>
    <n v="15560.43"/>
    <n v="13438.43"/>
    <n v="1452.52"/>
    <n v="669.48"/>
  </r>
  <r>
    <x v="9"/>
    <x v="5"/>
    <s v="0471"/>
    <s v="108"/>
    <s v="0000"/>
    <s v="000"/>
    <s v="00"/>
    <n v="1085.57"/>
    <n v="1085.57"/>
    <n v="0"/>
    <n v="0"/>
  </r>
  <r>
    <x v="11"/>
    <x v="0"/>
    <s v="0502"/>
    <s v="108"/>
    <s v="0000"/>
    <s v="000"/>
    <s v="00"/>
    <n v="6062.5"/>
    <n v="6062.5"/>
    <n v="0"/>
    <n v="0"/>
  </r>
  <r>
    <x v="11"/>
    <x v="1"/>
    <s v="0502"/>
    <s v="108"/>
    <s v="0000"/>
    <s v="000"/>
    <s v="00"/>
    <n v="485"/>
    <n v="485"/>
    <n v="0"/>
    <n v="0"/>
  </r>
  <r>
    <x v="11"/>
    <x v="2"/>
    <s v="0502"/>
    <s v="108"/>
    <s v="0000"/>
    <s v="000"/>
    <s v="00"/>
    <n v="3720.33"/>
    <n v="0"/>
    <n v="0"/>
    <n v="3720.33"/>
  </r>
  <r>
    <x v="11"/>
    <x v="2"/>
    <s v="0502"/>
    <s v="108"/>
    <s v="0000"/>
    <s v="000"/>
    <s v="00"/>
    <n v="11014.5"/>
    <n v="2250"/>
    <n v="2375"/>
    <n v="6389.5"/>
  </r>
  <r>
    <x v="11"/>
    <x v="2"/>
    <s v="0502"/>
    <s v="108"/>
    <s v="0000"/>
    <s v="000"/>
    <s v="00"/>
    <n v="5825"/>
    <n v="0"/>
    <n v="0"/>
    <n v="5825"/>
  </r>
  <r>
    <x v="11"/>
    <x v="3"/>
    <s v="0502"/>
    <s v="108"/>
    <s v="0000"/>
    <s v="000"/>
    <s v="00"/>
    <n v="32540.18"/>
    <n v="0"/>
    <n v="0"/>
    <n v="32540.18"/>
  </r>
  <r>
    <x v="11"/>
    <x v="4"/>
    <s v="0502"/>
    <s v="108"/>
    <s v="0000"/>
    <s v="000"/>
    <s v="00"/>
    <n v="3750"/>
    <n v="0"/>
    <n v="0"/>
    <n v="3750"/>
  </r>
  <r>
    <x v="11"/>
    <x v="4"/>
    <s v="0502"/>
    <s v="108"/>
    <s v="0000"/>
    <s v="000"/>
    <s v="00"/>
    <n v="10103"/>
    <n v="0"/>
    <n v="0"/>
    <n v="10103"/>
  </r>
  <r>
    <x v="11"/>
    <x v="4"/>
    <s v="0502"/>
    <s v="108"/>
    <s v="0000"/>
    <s v="000"/>
    <s v="00"/>
    <n v="59646.7"/>
    <n v="27750"/>
    <n v="0"/>
    <n v="31896.7"/>
  </r>
  <r>
    <x v="9"/>
    <x v="0"/>
    <s v="0502"/>
    <s v="108"/>
    <s v="0000"/>
    <s v="000"/>
    <s v="00"/>
    <n v="27197"/>
    <n v="27193"/>
    <n v="0"/>
    <n v="4"/>
  </r>
  <r>
    <x v="9"/>
    <x v="1"/>
    <s v="0502"/>
    <s v="108"/>
    <s v="0000"/>
    <s v="000"/>
    <s v="00"/>
    <n v="12792.04"/>
    <n v="12778.12"/>
    <n v="0"/>
    <n v="13.92"/>
  </r>
  <r>
    <x v="9"/>
    <x v="5"/>
    <s v="0502"/>
    <s v="108"/>
    <s v="0000"/>
    <s v="000"/>
    <s v="00"/>
    <n v="814.19"/>
    <n v="814.19"/>
    <n v="0"/>
    <n v="0"/>
  </r>
  <r>
    <x v="15"/>
    <x v="5"/>
    <s v="0471"/>
    <s v="110"/>
    <s v="0000"/>
    <s v="000"/>
    <s v="00"/>
    <n v="2000"/>
    <n v="0"/>
    <n v="0"/>
    <n v="2000"/>
  </r>
  <r>
    <x v="0"/>
    <x v="2"/>
    <s v="0502"/>
    <s v="110"/>
    <s v="0000"/>
    <s v="000"/>
    <s v="00"/>
    <n v="2000"/>
    <n v="2000"/>
    <n v="0"/>
    <n v="0"/>
  </r>
  <r>
    <x v="0"/>
    <x v="3"/>
    <s v="0471"/>
    <s v="107"/>
    <s v="0000"/>
    <s v="000"/>
    <s v="00"/>
    <n v="24660"/>
    <n v="0"/>
    <n v="0"/>
    <n v="24660"/>
  </r>
  <r>
    <x v="16"/>
    <x v="0"/>
    <s v="0471"/>
    <s v="605"/>
    <s v="0000"/>
    <s v="000"/>
    <s v="00"/>
    <n v="293.55"/>
    <n v="0"/>
    <n v="0"/>
    <n v="293.55"/>
  </r>
  <r>
    <x v="16"/>
    <x v="1"/>
    <s v="0471"/>
    <s v="605"/>
    <s v="0000"/>
    <s v="000"/>
    <s v="00"/>
    <n v="393.38"/>
    <n v="0"/>
    <n v="0"/>
    <n v="393.38"/>
  </r>
  <r>
    <x v="16"/>
    <x v="3"/>
    <s v="0471"/>
    <s v="605"/>
    <s v="0000"/>
    <s v="000"/>
    <s v="00"/>
    <n v="5666.48"/>
    <n v="0"/>
    <n v="0"/>
    <n v="5666.48"/>
  </r>
  <r>
    <x v="0"/>
    <x v="3"/>
    <s v="0461"/>
    <s v="805"/>
    <s v="0000"/>
    <s v="000"/>
    <s v="15"/>
    <n v="1869.72"/>
    <n v="0"/>
    <n v="0"/>
    <n v="1869.72"/>
  </r>
  <r>
    <x v="1"/>
    <x v="0"/>
    <s v="0391"/>
    <s v="601"/>
    <s v="0000"/>
    <s v="000"/>
    <s v="00"/>
    <n v="21271.200000000001"/>
    <n v="13474.5"/>
    <n v="0"/>
    <n v="7796.7"/>
  </r>
  <r>
    <x v="1"/>
    <x v="1"/>
    <s v="0391"/>
    <s v="601"/>
    <s v="0000"/>
    <s v="000"/>
    <s v="00"/>
    <n v="7291.78"/>
    <n v="4829.72"/>
    <n v="0"/>
    <n v="2462.06"/>
  </r>
  <r>
    <x v="1"/>
    <x v="5"/>
    <s v="0391"/>
    <s v="601"/>
    <s v="0000"/>
    <s v="000"/>
    <s v="00"/>
    <n v="541.79"/>
    <n v="614.21"/>
    <n v="0"/>
    <n v="-72.42"/>
  </r>
  <r>
    <x v="3"/>
    <x v="0"/>
    <s v="0391"/>
    <s v="601"/>
    <s v="0000"/>
    <s v="000"/>
    <s v="00"/>
    <n v="1147.1199999999999"/>
    <n v="1147.1199999999999"/>
    <n v="0"/>
    <n v="0"/>
  </r>
  <r>
    <x v="3"/>
    <x v="1"/>
    <s v="0391"/>
    <s v="601"/>
    <s v="0000"/>
    <s v="000"/>
    <s v="00"/>
    <n v="266.92"/>
    <n v="264.45"/>
    <n v="0"/>
    <n v="2.4700000000000002"/>
  </r>
  <r>
    <x v="3"/>
    <x v="4"/>
    <s v="0391"/>
    <s v="601"/>
    <s v="0000"/>
    <s v="000"/>
    <s v="00"/>
    <n v="0"/>
    <n v="60"/>
    <n v="0"/>
    <n v="-60"/>
  </r>
  <r>
    <x v="4"/>
    <x v="0"/>
    <s v="0391"/>
    <s v="601"/>
    <s v="0000"/>
    <s v="000"/>
    <s v="00"/>
    <n v="22714.400000000001"/>
    <n v="7039.17"/>
    <n v="0"/>
    <n v="15675.23"/>
  </r>
  <r>
    <x v="4"/>
    <x v="1"/>
    <s v="0391"/>
    <s v="601"/>
    <s v="0000"/>
    <s v="000"/>
    <s v="00"/>
    <n v="11264"/>
    <n v="3045.49"/>
    <n v="0"/>
    <n v="8218.51"/>
  </r>
  <r>
    <x v="5"/>
    <x v="5"/>
    <s v="0391"/>
    <s v="601"/>
    <s v="0000"/>
    <s v="000"/>
    <s v="00"/>
    <n v="9000"/>
    <n v="8758.5"/>
    <n v="0"/>
    <n v="241.5"/>
  </r>
  <r>
    <x v="8"/>
    <x v="0"/>
    <s v="0391"/>
    <s v="601"/>
    <s v="0000"/>
    <s v="000"/>
    <s v="00"/>
    <n v="55150.16"/>
    <n v="40740"/>
    <n v="8148"/>
    <n v="6262.16"/>
  </r>
  <r>
    <x v="8"/>
    <x v="0"/>
    <s v="0391"/>
    <s v="601"/>
    <s v="0000"/>
    <s v="000"/>
    <s v="00"/>
    <n v="46489.32"/>
    <n v="33622.050000000003"/>
    <n v="1333.29"/>
    <n v="11533.98"/>
  </r>
  <r>
    <x v="8"/>
    <x v="1"/>
    <s v="0391"/>
    <s v="601"/>
    <s v="0000"/>
    <s v="000"/>
    <s v="00"/>
    <n v="70124.42"/>
    <n v="27545.61"/>
    <n v="2616.54"/>
    <n v="39962.269999999997"/>
  </r>
  <r>
    <x v="8"/>
    <x v="3"/>
    <s v="0391"/>
    <s v="601"/>
    <s v="0000"/>
    <s v="000"/>
    <s v="00"/>
    <n v="9946.16"/>
    <n v="4984.28"/>
    <n v="199.05"/>
    <n v="4762.83"/>
  </r>
  <r>
    <x v="16"/>
    <x v="3"/>
    <s v="0502"/>
    <s v="605"/>
    <s v="0000"/>
    <s v="000"/>
    <s v="00"/>
    <n v="692.74"/>
    <n v="0"/>
    <n v="0"/>
    <n v="692.74"/>
  </r>
  <r>
    <x v="2"/>
    <x v="0"/>
    <s v="9611"/>
    <s v="523"/>
    <s v="0000"/>
    <s v="000"/>
    <s v="00"/>
    <n v="459485.72"/>
    <n v="423275.83"/>
    <n v="42381.26"/>
    <n v="-6171.37"/>
  </r>
  <r>
    <x v="2"/>
    <x v="1"/>
    <s v="9611"/>
    <s v="523"/>
    <s v="0000"/>
    <s v="000"/>
    <s v="00"/>
    <n v="148369"/>
    <n v="140465.15"/>
    <n v="8796.5"/>
    <n v="-892.65"/>
  </r>
  <r>
    <x v="2"/>
    <x v="2"/>
    <s v="9611"/>
    <s v="523"/>
    <s v="0000"/>
    <s v="000"/>
    <s v="00"/>
    <n v="3895"/>
    <n v="2262.96"/>
    <n v="0"/>
    <n v="1632.04"/>
  </r>
  <r>
    <x v="2"/>
    <x v="2"/>
    <s v="9611"/>
    <s v="523"/>
    <s v="0000"/>
    <s v="000"/>
    <s v="00"/>
    <n v="5284.6"/>
    <n v="5284.6"/>
    <n v="0"/>
    <n v="0"/>
  </r>
  <r>
    <x v="2"/>
    <x v="2"/>
    <s v="9611"/>
    <s v="523"/>
    <s v="0000"/>
    <s v="000"/>
    <s v="00"/>
    <n v="514.29999999999995"/>
    <n v="514.29999999999995"/>
    <n v="0"/>
    <n v="0"/>
  </r>
  <r>
    <x v="2"/>
    <x v="2"/>
    <s v="9611"/>
    <s v="523"/>
    <s v="0000"/>
    <s v="000"/>
    <s v="00"/>
    <n v="532917"/>
    <n v="249970.43"/>
    <n v="20029.57"/>
    <n v="262917"/>
  </r>
  <r>
    <x v="2"/>
    <x v="3"/>
    <s v="9611"/>
    <s v="523"/>
    <s v="0000"/>
    <s v="000"/>
    <s v="00"/>
    <n v="5203.1000000000004"/>
    <n v="3860.9"/>
    <n v="22.98"/>
    <n v="1319.22"/>
  </r>
  <r>
    <x v="2"/>
    <x v="0"/>
    <s v="9635"/>
    <s v="000"/>
    <s v="0000"/>
    <s v="000"/>
    <s v="00"/>
    <n v="179538"/>
    <n v="163783.29999999999"/>
    <n v="15499.84"/>
    <n v="254.86"/>
  </r>
  <r>
    <x v="2"/>
    <x v="1"/>
    <s v="9635"/>
    <s v="000"/>
    <s v="0000"/>
    <s v="000"/>
    <s v="00"/>
    <n v="67459"/>
    <n v="70732.19"/>
    <n v="5332.54"/>
    <n v="-8605.73"/>
  </r>
  <r>
    <x v="2"/>
    <x v="2"/>
    <s v="9635"/>
    <s v="000"/>
    <s v="0000"/>
    <s v="000"/>
    <s v="00"/>
    <n v="0"/>
    <n v="276.77999999999997"/>
    <n v="0"/>
    <n v="-276.77999999999997"/>
  </r>
  <r>
    <x v="2"/>
    <x v="2"/>
    <s v="9635"/>
    <s v="000"/>
    <s v="0000"/>
    <s v="000"/>
    <s v="00"/>
    <n v="499.09"/>
    <n v="211.25"/>
    <n v="23.13"/>
    <n v="264.70999999999998"/>
  </r>
  <r>
    <x v="2"/>
    <x v="2"/>
    <s v="9635"/>
    <s v="000"/>
    <s v="0000"/>
    <s v="000"/>
    <s v="00"/>
    <n v="930.48"/>
    <n v="697.86"/>
    <n v="232.62"/>
    <n v="0"/>
  </r>
  <r>
    <x v="2"/>
    <x v="2"/>
    <s v="9635"/>
    <s v="000"/>
    <s v="0000"/>
    <s v="000"/>
    <s v="00"/>
    <n v="818.5"/>
    <n v="213.5"/>
    <n v="605"/>
    <n v="0"/>
  </r>
  <r>
    <x v="2"/>
    <x v="3"/>
    <s v="9635"/>
    <s v="000"/>
    <s v="0000"/>
    <s v="000"/>
    <s v="00"/>
    <n v="9364.7000000000007"/>
    <n v="211.3"/>
    <n v="0"/>
    <n v="9153.4"/>
  </r>
  <r>
    <x v="2"/>
    <x v="3"/>
    <s v="9635"/>
    <s v="000"/>
    <s v="0000"/>
    <s v="000"/>
    <s v="00"/>
    <n v="53.99"/>
    <n v="49.98"/>
    <n v="0"/>
    <n v="4.01"/>
  </r>
  <r>
    <x v="2"/>
    <x v="4"/>
    <s v="9635"/>
    <s v="000"/>
    <s v="0000"/>
    <s v="000"/>
    <s v="00"/>
    <n v="1728"/>
    <n v="0"/>
    <n v="0"/>
    <n v="1728"/>
  </r>
  <r>
    <x v="2"/>
    <x v="4"/>
    <s v="9635"/>
    <s v="000"/>
    <s v="0000"/>
    <s v="000"/>
    <s v="00"/>
    <n v="303.31"/>
    <n v="303.20999999999998"/>
    <n v="0"/>
    <n v="0.1"/>
  </r>
  <r>
    <x v="2"/>
    <x v="4"/>
    <s v="9635"/>
    <s v="000"/>
    <s v="0000"/>
    <s v="000"/>
    <s v="00"/>
    <n v="20"/>
    <n v="0"/>
    <n v="0"/>
    <n v="20"/>
  </r>
  <r>
    <x v="2"/>
    <x v="5"/>
    <s v="9635"/>
    <s v="000"/>
    <s v="0000"/>
    <s v="000"/>
    <s v="00"/>
    <n v="25"/>
    <n v="0"/>
    <n v="0"/>
    <n v="25"/>
  </r>
  <r>
    <x v="2"/>
    <x v="4"/>
    <s v="9635"/>
    <s v="000"/>
    <s v="0000"/>
    <s v="000"/>
    <s v="00"/>
    <n v="202"/>
    <n v="0"/>
    <n v="0"/>
    <n v="202"/>
  </r>
  <r>
    <x v="2"/>
    <x v="4"/>
    <s v="9635"/>
    <s v="000"/>
    <s v="0000"/>
    <s v="000"/>
    <s v="00"/>
    <n v="229"/>
    <n v="0"/>
    <n v="0"/>
    <n v="229"/>
  </r>
  <r>
    <x v="5"/>
    <x v="5"/>
    <s v="9635"/>
    <s v="000"/>
    <s v="0000"/>
    <s v="000"/>
    <s v="00"/>
    <n v="900"/>
    <n v="0"/>
    <n v="0"/>
    <n v="900"/>
  </r>
  <r>
    <x v="0"/>
    <x v="0"/>
    <s v="9636"/>
    <s v="000"/>
    <s v="0000"/>
    <s v="000"/>
    <s v="00"/>
    <n v="347222"/>
    <n v="303158.76"/>
    <n v="58361.4"/>
    <n v="-14298.16"/>
  </r>
  <r>
    <x v="0"/>
    <x v="0"/>
    <s v="9636"/>
    <s v="000"/>
    <s v="0000"/>
    <s v="000"/>
    <s v="00"/>
    <n v="139402.14000000001"/>
    <n v="134597.13"/>
    <n v="4888.2700000000004"/>
    <n v="-83.26"/>
  </r>
  <r>
    <x v="0"/>
    <x v="1"/>
    <s v="9636"/>
    <s v="000"/>
    <s v="0000"/>
    <s v="000"/>
    <s v="00"/>
    <n v="212953.82"/>
    <n v="210274.29"/>
    <n v="13131.35"/>
    <n v="-10451.82"/>
  </r>
  <r>
    <x v="12"/>
    <x v="0"/>
    <s v="9636"/>
    <s v="000"/>
    <s v="0000"/>
    <s v="000"/>
    <s v="00"/>
    <n v="673617.99"/>
    <n v="617483.17000000004"/>
    <n v="56134.82"/>
    <n v="0"/>
  </r>
  <r>
    <x v="12"/>
    <x v="1"/>
    <s v="9636"/>
    <s v="000"/>
    <s v="0000"/>
    <s v="000"/>
    <s v="00"/>
    <n v="228104"/>
    <n v="220003.83"/>
    <n v="11645.66"/>
    <n v="-3545.49"/>
  </r>
  <r>
    <x v="12"/>
    <x v="2"/>
    <s v="9636"/>
    <s v="000"/>
    <s v="0000"/>
    <s v="000"/>
    <s v="00"/>
    <n v="7463"/>
    <n v="8232.6200000000008"/>
    <n v="0"/>
    <n v="-769.62"/>
  </r>
  <r>
    <x v="12"/>
    <x v="2"/>
    <s v="9636"/>
    <s v="000"/>
    <s v="0000"/>
    <s v="000"/>
    <s v="00"/>
    <n v="152"/>
    <n v="0"/>
    <n v="0"/>
    <n v="152"/>
  </r>
  <r>
    <x v="12"/>
    <x v="2"/>
    <s v="9636"/>
    <s v="000"/>
    <s v="0000"/>
    <s v="000"/>
    <s v="00"/>
    <n v="146.6"/>
    <n v="0"/>
    <n v="0"/>
    <n v="146.6"/>
  </r>
  <r>
    <x v="12"/>
    <x v="2"/>
    <s v="9636"/>
    <s v="000"/>
    <s v="0000"/>
    <s v="000"/>
    <s v="00"/>
    <n v="4"/>
    <n v="0"/>
    <n v="0"/>
    <n v="4"/>
  </r>
  <r>
    <x v="12"/>
    <x v="2"/>
    <s v="9636"/>
    <s v="000"/>
    <s v="0000"/>
    <s v="000"/>
    <s v="00"/>
    <n v="997.4"/>
    <n v="0"/>
    <n v="0"/>
    <n v="997.4"/>
  </r>
  <r>
    <x v="12"/>
    <x v="3"/>
    <s v="9636"/>
    <s v="000"/>
    <s v="0000"/>
    <s v="000"/>
    <s v="00"/>
    <n v="1955.8"/>
    <n v="239.73"/>
    <n v="5.1100000000000003"/>
    <n v="1710.96"/>
  </r>
  <r>
    <x v="12"/>
    <x v="3"/>
    <s v="9636"/>
    <s v="000"/>
    <s v="0000"/>
    <s v="000"/>
    <s v="00"/>
    <n v="31.8"/>
    <n v="8.99"/>
    <n v="0"/>
    <n v="22.81"/>
  </r>
  <r>
    <x v="12"/>
    <x v="4"/>
    <s v="9636"/>
    <s v="000"/>
    <s v="0000"/>
    <s v="000"/>
    <s v="00"/>
    <n v="384.4"/>
    <n v="0"/>
    <n v="0"/>
    <n v="384.4"/>
  </r>
  <r>
    <x v="12"/>
    <x v="4"/>
    <s v="9636"/>
    <s v="000"/>
    <s v="0000"/>
    <s v="000"/>
    <s v="00"/>
    <n v="285.60000000000002"/>
    <n v="0"/>
    <n v="0"/>
    <n v="285.60000000000002"/>
  </r>
  <r>
    <x v="12"/>
    <x v="4"/>
    <s v="9636"/>
    <s v="000"/>
    <s v="0000"/>
    <s v="000"/>
    <s v="00"/>
    <n v="211.6"/>
    <n v="0"/>
    <n v="0"/>
    <n v="211.6"/>
  </r>
  <r>
    <x v="12"/>
    <x v="5"/>
    <s v="9636"/>
    <s v="000"/>
    <s v="0000"/>
    <s v="000"/>
    <s v="00"/>
    <n v="188.4"/>
    <n v="100"/>
    <n v="0"/>
    <n v="88.4"/>
  </r>
  <r>
    <x v="9"/>
    <x v="2"/>
    <s v="9636"/>
    <s v="000"/>
    <s v="0000"/>
    <s v="000"/>
    <s v="00"/>
    <n v="1190"/>
    <n v="0"/>
    <n v="0"/>
    <n v="1190"/>
  </r>
  <r>
    <x v="9"/>
    <x v="3"/>
    <s v="9636"/>
    <s v="000"/>
    <s v="0000"/>
    <s v="000"/>
    <s v="00"/>
    <n v="4"/>
    <n v="0"/>
    <n v="0"/>
    <n v="4"/>
  </r>
  <r>
    <x v="1"/>
    <x v="3"/>
    <s v="0061"/>
    <s v="199"/>
    <s v="0000"/>
    <s v="000"/>
    <s v="00"/>
    <n v="293.5"/>
    <n v="0"/>
    <n v="0"/>
    <n v="293.5"/>
  </r>
  <r>
    <x v="1"/>
    <x v="3"/>
    <s v="0061"/>
    <s v="199"/>
    <s v="0000"/>
    <s v="000"/>
    <s v="00"/>
    <n v="19.989999999999998"/>
    <n v="0"/>
    <n v="0"/>
    <n v="19.989999999999998"/>
  </r>
  <r>
    <x v="1"/>
    <x v="4"/>
    <s v="0061"/>
    <s v="199"/>
    <s v="0000"/>
    <s v="000"/>
    <s v="00"/>
    <n v="135"/>
    <n v="0"/>
    <n v="0"/>
    <n v="135"/>
  </r>
  <r>
    <x v="5"/>
    <x v="3"/>
    <s v="0061"/>
    <s v="199"/>
    <s v="0000"/>
    <s v="000"/>
    <s v="00"/>
    <n v="211.5"/>
    <n v="0"/>
    <n v="0"/>
    <n v="211.5"/>
  </r>
  <r>
    <x v="5"/>
    <x v="5"/>
    <s v="0061"/>
    <s v="199"/>
    <s v="0000"/>
    <s v="000"/>
    <s v="00"/>
    <n v="4.5"/>
    <n v="4.5"/>
    <n v="0"/>
    <n v="0"/>
  </r>
  <r>
    <x v="0"/>
    <x v="2"/>
    <s v="0471"/>
    <s v="102"/>
    <s v="0000"/>
    <s v="000"/>
    <s v="00"/>
    <n v="1696.34"/>
    <n v="1445.14"/>
    <n v="0"/>
    <n v="251.2"/>
  </r>
  <r>
    <x v="0"/>
    <x v="2"/>
    <s v="0502"/>
    <s v="102"/>
    <s v="0000"/>
    <s v="000"/>
    <s v="00"/>
    <n v="355"/>
    <n v="355"/>
    <n v="0"/>
    <n v="0"/>
  </r>
  <r>
    <x v="0"/>
    <x v="3"/>
    <s v="0502"/>
    <s v="102"/>
    <s v="0000"/>
    <s v="000"/>
    <s v="00"/>
    <n v="15868.61"/>
    <n v="1588.58"/>
    <n v="0"/>
    <n v="14280.03"/>
  </r>
  <r>
    <x v="9"/>
    <x v="2"/>
    <s v="0502"/>
    <s v="102"/>
    <s v="0000"/>
    <s v="000"/>
    <s v="00"/>
    <n v="1622.07"/>
    <n v="0"/>
    <n v="0"/>
    <n v="1622.07"/>
  </r>
  <r>
    <x v="9"/>
    <x v="5"/>
    <s v="0502"/>
    <s v="102"/>
    <s v="0000"/>
    <s v="000"/>
    <s v="00"/>
    <n v="411.25"/>
    <n v="0"/>
    <n v="0"/>
    <n v="411.25"/>
  </r>
  <r>
    <x v="0"/>
    <x v="2"/>
    <s v="0033"/>
    <s v="540"/>
    <s v="0000"/>
    <s v="000"/>
    <s v="00"/>
    <n v="647.82000000000005"/>
    <n v="647.82000000000005"/>
    <n v="0"/>
    <n v="0"/>
  </r>
  <r>
    <x v="11"/>
    <x v="0"/>
    <s v="0033"/>
    <s v="108"/>
    <s v="0000"/>
    <s v="000"/>
    <s v="00"/>
    <n v="2696.86"/>
    <n v="4611.25"/>
    <n v="0"/>
    <n v="-1914.39"/>
  </r>
  <r>
    <x v="11"/>
    <x v="1"/>
    <s v="0033"/>
    <s v="108"/>
    <s v="0000"/>
    <s v="000"/>
    <s v="00"/>
    <n v="610"/>
    <n v="871.6"/>
    <n v="0"/>
    <n v="-261.60000000000002"/>
  </r>
  <r>
    <x v="11"/>
    <x v="3"/>
    <s v="0033"/>
    <s v="108"/>
    <s v="0000"/>
    <s v="000"/>
    <s v="00"/>
    <n v="787.73"/>
    <n v="787.73"/>
    <n v="0"/>
    <n v="0"/>
  </r>
  <r>
    <x v="11"/>
    <x v="3"/>
    <s v="0033"/>
    <s v="108"/>
    <s v="0000"/>
    <s v="000"/>
    <s v="00"/>
    <n v="1425"/>
    <n v="1425"/>
    <n v="0"/>
    <n v="0"/>
  </r>
  <r>
    <x v="11"/>
    <x v="4"/>
    <s v="0033"/>
    <s v="108"/>
    <s v="0000"/>
    <s v="000"/>
    <s v="00"/>
    <n v="1411.6"/>
    <n v="0"/>
    <n v="0"/>
    <n v="1411.6"/>
  </r>
  <r>
    <x v="7"/>
    <x v="4"/>
    <s v="9751"/>
    <s v="140"/>
    <s v="0000"/>
    <s v="000"/>
    <s v="00"/>
    <n v="5000"/>
    <n v="0"/>
    <n v="0"/>
    <n v="5000"/>
  </r>
  <r>
    <x v="7"/>
    <x v="4"/>
    <s v="9751"/>
    <s v="140"/>
    <s v="0000"/>
    <s v="000"/>
    <s v="00"/>
    <n v="25122.720000000001"/>
    <n v="0"/>
    <n v="0"/>
    <n v="25122.720000000001"/>
  </r>
  <r>
    <x v="0"/>
    <x v="0"/>
    <s v="9611"/>
    <s v="501"/>
    <s v="0000"/>
    <s v="000"/>
    <s v="00"/>
    <n v="28.44"/>
    <n v="28.44"/>
    <n v="0"/>
    <n v="0"/>
  </r>
  <r>
    <x v="0"/>
    <x v="1"/>
    <s v="9611"/>
    <s v="501"/>
    <s v="0000"/>
    <s v="000"/>
    <s v="00"/>
    <n v="6.62"/>
    <n v="6.56"/>
    <n v="0"/>
    <n v="0.06"/>
  </r>
  <r>
    <x v="1"/>
    <x v="0"/>
    <s v="0451"/>
    <s v="522"/>
    <s v="0000"/>
    <s v="000"/>
    <s v="00"/>
    <n v="10763.29"/>
    <n v="9159.41"/>
    <n v="1793.88"/>
    <n v="-190"/>
  </r>
  <r>
    <x v="1"/>
    <x v="0"/>
    <s v="0451"/>
    <s v="522"/>
    <s v="0000"/>
    <s v="000"/>
    <s v="00"/>
    <n v="4621.43"/>
    <n v="4272.8500000000004"/>
    <n v="171.67"/>
    <n v="176.91"/>
  </r>
  <r>
    <x v="1"/>
    <x v="1"/>
    <s v="0451"/>
    <s v="522"/>
    <s v="0000"/>
    <s v="000"/>
    <s v="00"/>
    <n v="7668.54"/>
    <n v="7208.21"/>
    <n v="408.08"/>
    <n v="52.25"/>
  </r>
  <r>
    <x v="1"/>
    <x v="5"/>
    <s v="0451"/>
    <s v="522"/>
    <s v="0000"/>
    <s v="000"/>
    <s v="00"/>
    <n v="81.25"/>
    <n v="912.9"/>
    <n v="0"/>
    <n v="-831.65"/>
  </r>
  <r>
    <x v="0"/>
    <x v="0"/>
    <s v="0481"/>
    <s v="522"/>
    <s v="0000"/>
    <s v="000"/>
    <s v="00"/>
    <n v="18000"/>
    <n v="36000"/>
    <n v="0"/>
    <n v="-18000"/>
  </r>
  <r>
    <x v="0"/>
    <x v="1"/>
    <s v="0481"/>
    <s v="522"/>
    <s v="0000"/>
    <s v="000"/>
    <s v="00"/>
    <n v="4205.04"/>
    <n v="7995.3"/>
    <n v="0"/>
    <n v="-3790.26"/>
  </r>
  <r>
    <x v="1"/>
    <x v="0"/>
    <s v="0481"/>
    <s v="522"/>
    <s v="0000"/>
    <s v="000"/>
    <s v="00"/>
    <n v="45985.5"/>
    <n v="39081.26"/>
    <n v="7664.24"/>
    <n v="-760"/>
  </r>
  <r>
    <x v="1"/>
    <x v="0"/>
    <s v="0481"/>
    <s v="522"/>
    <s v="0000"/>
    <s v="000"/>
    <s v="00"/>
    <n v="20310.03"/>
    <n v="19578.919999999998"/>
    <n v="714.42"/>
    <n v="16.690000000000001"/>
  </r>
  <r>
    <x v="1"/>
    <x v="1"/>
    <s v="0481"/>
    <s v="522"/>
    <s v="0000"/>
    <s v="000"/>
    <s v="00"/>
    <n v="26094.799999999999"/>
    <n v="24849.73"/>
    <n v="1739.53"/>
    <n v="-494.46"/>
  </r>
  <r>
    <x v="1"/>
    <x v="5"/>
    <s v="0481"/>
    <s v="522"/>
    <s v="0000"/>
    <s v="000"/>
    <s v="00"/>
    <n v="0"/>
    <n v="327.63"/>
    <n v="0"/>
    <n v="-327.63"/>
  </r>
  <r>
    <x v="4"/>
    <x v="0"/>
    <s v="0481"/>
    <s v="522"/>
    <s v="0000"/>
    <s v="000"/>
    <s v="00"/>
    <n v="80448.800000000003"/>
    <n v="70666.13"/>
    <n v="9782.67"/>
    <n v="0"/>
  </r>
  <r>
    <x v="4"/>
    <x v="1"/>
    <s v="0481"/>
    <s v="522"/>
    <s v="0000"/>
    <s v="000"/>
    <s v="00"/>
    <n v="24985.360000000001"/>
    <n v="23415.3"/>
    <n v="2031.48"/>
    <n v="-461.42"/>
  </r>
  <r>
    <x v="0"/>
    <x v="2"/>
    <s v="9636"/>
    <s v="804"/>
    <s v="0000"/>
    <s v="000"/>
    <s v="00"/>
    <n v="179718.33"/>
    <n v="379789"/>
    <n v="0"/>
    <n v="-200070.67"/>
  </r>
  <r>
    <x v="0"/>
    <x v="3"/>
    <s v="9636"/>
    <s v="804"/>
    <s v="0000"/>
    <s v="000"/>
    <s v="00"/>
    <n v="171453.61"/>
    <n v="170853.61"/>
    <n v="544.39"/>
    <n v="55.61"/>
  </r>
  <r>
    <x v="9"/>
    <x v="0"/>
    <s v="9636"/>
    <s v="804"/>
    <s v="0000"/>
    <s v="000"/>
    <s v="00"/>
    <n v="8985.48"/>
    <n v="8985.48"/>
    <n v="0"/>
    <n v="0"/>
  </r>
  <r>
    <x v="9"/>
    <x v="1"/>
    <s v="9636"/>
    <s v="804"/>
    <s v="0000"/>
    <s v="000"/>
    <s v="00"/>
    <n v="929.71"/>
    <n v="810.29"/>
    <n v="0"/>
    <n v="119.42"/>
  </r>
  <r>
    <x v="9"/>
    <x v="5"/>
    <s v="9636"/>
    <s v="804"/>
    <s v="0000"/>
    <s v="000"/>
    <s v="00"/>
    <n v="11198.72"/>
    <n v="11198.72"/>
    <n v="0"/>
    <n v="0"/>
  </r>
  <r>
    <x v="15"/>
    <x v="5"/>
    <s v="9636"/>
    <s v="804"/>
    <s v="0000"/>
    <s v="000"/>
    <s v="00"/>
    <n v="91400"/>
    <n v="61905.47"/>
    <n v="0"/>
    <n v="29494.53"/>
  </r>
  <r>
    <x v="10"/>
    <x v="0"/>
    <s v="0441"/>
    <s v="806"/>
    <s v="0000"/>
    <s v="000"/>
    <s v="00"/>
    <n v="51100"/>
    <n v="49196.88"/>
    <n v="1813.34"/>
    <n v="89.78"/>
  </r>
  <r>
    <x v="10"/>
    <x v="1"/>
    <s v="0441"/>
    <s v="806"/>
    <s v="0000"/>
    <s v="000"/>
    <s v="00"/>
    <n v="25900"/>
    <n v="25577.86"/>
    <n v="377.71"/>
    <n v="-55.57"/>
  </r>
  <r>
    <x v="10"/>
    <x v="5"/>
    <s v="0441"/>
    <s v="806"/>
    <s v="0000"/>
    <s v="000"/>
    <s v="00"/>
    <n v="2068.4499999999998"/>
    <n v="2353.8200000000002"/>
    <n v="0"/>
    <n v="-285.37"/>
  </r>
  <r>
    <x v="0"/>
    <x v="3"/>
    <s v="0171"/>
    <s v="805"/>
    <s v="0000"/>
    <s v="000"/>
    <s v="16"/>
    <n v="29.27"/>
    <n v="0"/>
    <n v="0"/>
    <n v="29.27"/>
  </r>
  <r>
    <x v="0"/>
    <x v="3"/>
    <s v="0371"/>
    <s v="805"/>
    <s v="0000"/>
    <s v="000"/>
    <s v="16"/>
    <n v="1038.8599999999999"/>
    <n v="0"/>
    <n v="0"/>
    <n v="1038.8599999999999"/>
  </r>
  <r>
    <x v="2"/>
    <x v="4"/>
    <s v="9611"/>
    <s v="199"/>
    <s v="0000"/>
    <s v="000"/>
    <s v="00"/>
    <n v="160.19"/>
    <n v="0"/>
    <n v="0"/>
    <n v="160.19"/>
  </r>
  <r>
    <x v="16"/>
    <x v="0"/>
    <s v="0391"/>
    <s v="605"/>
    <s v="0000"/>
    <s v="000"/>
    <s v="00"/>
    <n v="2520"/>
    <n v="2700"/>
    <n v="0"/>
    <n v="-180"/>
  </r>
  <r>
    <x v="16"/>
    <x v="1"/>
    <s v="0391"/>
    <s v="605"/>
    <s v="0000"/>
    <s v="000"/>
    <s v="00"/>
    <n v="1000"/>
    <n v="618.32000000000005"/>
    <n v="0"/>
    <n v="381.68"/>
  </r>
  <r>
    <x v="16"/>
    <x v="2"/>
    <s v="0391"/>
    <s v="605"/>
    <s v="0000"/>
    <s v="000"/>
    <s v="00"/>
    <n v="607"/>
    <n v="607"/>
    <n v="0"/>
    <n v="0"/>
  </r>
  <r>
    <x v="16"/>
    <x v="3"/>
    <s v="0391"/>
    <s v="605"/>
    <s v="0000"/>
    <s v="000"/>
    <s v="00"/>
    <n v="9453.44"/>
    <n v="493.18"/>
    <n v="0"/>
    <n v="8960.26"/>
  </r>
  <r>
    <x v="15"/>
    <x v="5"/>
    <s v="0391"/>
    <s v="605"/>
    <s v="0000"/>
    <s v="000"/>
    <s v="00"/>
    <n v="86.53"/>
    <n v="86.53"/>
    <n v="0"/>
    <n v="0"/>
  </r>
  <r>
    <x v="5"/>
    <x v="5"/>
    <s v="0391"/>
    <s v="605"/>
    <s v="0000"/>
    <s v="000"/>
    <s v="00"/>
    <n v="798.24"/>
    <n v="684.24"/>
    <n v="0"/>
    <n v="114"/>
  </r>
  <r>
    <x v="20"/>
    <x v="4"/>
    <s v="9751"/>
    <s v="811"/>
    <s v="0000"/>
    <s v="000"/>
    <s v="00"/>
    <n v="120953"/>
    <n v="120953"/>
    <n v="0"/>
    <n v="0"/>
  </r>
  <r>
    <x v="0"/>
    <x v="3"/>
    <s v="0033"/>
    <s v="805"/>
    <s v="0000"/>
    <s v="000"/>
    <s v="17"/>
    <n v="1003.96"/>
    <n v="0"/>
    <n v="0"/>
    <n v="1003.96"/>
  </r>
  <r>
    <x v="0"/>
    <x v="3"/>
    <s v="0161"/>
    <s v="805"/>
    <s v="0000"/>
    <s v="000"/>
    <s v="17"/>
    <n v="1253.55"/>
    <n v="0"/>
    <n v="0"/>
    <n v="1253.55"/>
  </r>
  <r>
    <x v="0"/>
    <x v="3"/>
    <s v="0311"/>
    <s v="805"/>
    <s v="0000"/>
    <s v="000"/>
    <s v="17"/>
    <n v="328.36"/>
    <n v="0"/>
    <n v="0"/>
    <n v="328.36"/>
  </r>
  <r>
    <x v="0"/>
    <x v="4"/>
    <s v="0311"/>
    <s v="805"/>
    <s v="0000"/>
    <s v="000"/>
    <s v="17"/>
    <n v="5"/>
    <n v="0"/>
    <n v="0"/>
    <n v="5"/>
  </r>
  <r>
    <x v="0"/>
    <x v="2"/>
    <s v="0321"/>
    <s v="805"/>
    <s v="0000"/>
    <s v="000"/>
    <s v="17"/>
    <n v="152.69"/>
    <n v="0"/>
    <n v="0"/>
    <n v="152.69"/>
  </r>
  <r>
    <x v="0"/>
    <x v="3"/>
    <s v="0391"/>
    <s v="805"/>
    <s v="0000"/>
    <s v="000"/>
    <s v="17"/>
    <n v="19.97"/>
    <n v="0"/>
    <n v="0"/>
    <n v="19.97"/>
  </r>
  <r>
    <x v="0"/>
    <x v="2"/>
    <s v="0441"/>
    <s v="805"/>
    <s v="0000"/>
    <s v="000"/>
    <s v="17"/>
    <n v="1527"/>
    <n v="0"/>
    <n v="0"/>
    <n v="1527"/>
  </r>
  <r>
    <x v="0"/>
    <x v="3"/>
    <s v="0441"/>
    <s v="805"/>
    <s v="0000"/>
    <s v="000"/>
    <s v="17"/>
    <n v="14899.33"/>
    <n v="0"/>
    <n v="0"/>
    <n v="14899.33"/>
  </r>
  <r>
    <x v="9"/>
    <x v="2"/>
    <s v="0441"/>
    <s v="805"/>
    <s v="0000"/>
    <s v="000"/>
    <s v="17"/>
    <n v="369.08"/>
    <n v="0"/>
    <n v="0"/>
    <n v="369.08"/>
  </r>
  <r>
    <x v="0"/>
    <x v="0"/>
    <s v="0471"/>
    <s v="805"/>
    <s v="0000"/>
    <s v="000"/>
    <s v="17"/>
    <n v="757.63"/>
    <n v="0"/>
    <n v="0"/>
    <n v="757.63"/>
  </r>
  <r>
    <x v="0"/>
    <x v="3"/>
    <s v="0471"/>
    <s v="805"/>
    <s v="0000"/>
    <s v="000"/>
    <s v="17"/>
    <n v="161.63"/>
    <n v="0"/>
    <n v="0"/>
    <n v="161.63"/>
  </r>
  <r>
    <x v="0"/>
    <x v="3"/>
    <s v="0472"/>
    <s v="805"/>
    <s v="0000"/>
    <s v="000"/>
    <s v="17"/>
    <n v="4168.93"/>
    <n v="0"/>
    <n v="0"/>
    <n v="4168.93"/>
  </r>
  <r>
    <x v="0"/>
    <x v="5"/>
    <s v="0472"/>
    <s v="805"/>
    <s v="0000"/>
    <s v="000"/>
    <s v="17"/>
    <n v="35.450000000000003"/>
    <n v="0"/>
    <n v="0"/>
    <n v="35.450000000000003"/>
  </r>
  <r>
    <x v="9"/>
    <x v="2"/>
    <s v="0472"/>
    <s v="805"/>
    <s v="0000"/>
    <s v="000"/>
    <s v="17"/>
    <n v="99.08"/>
    <n v="0"/>
    <n v="0"/>
    <n v="99.08"/>
  </r>
  <r>
    <x v="0"/>
    <x v="4"/>
    <s v="0481"/>
    <s v="805"/>
    <s v="0000"/>
    <s v="000"/>
    <s v="17"/>
    <n v="212.25"/>
    <n v="0"/>
    <n v="0"/>
    <n v="212.25"/>
  </r>
  <r>
    <x v="0"/>
    <x v="2"/>
    <s v="0502"/>
    <s v="805"/>
    <s v="0000"/>
    <s v="000"/>
    <s v="17"/>
    <n v="4393.8"/>
    <n v="0"/>
    <n v="0"/>
    <n v="4393.8"/>
  </r>
  <r>
    <x v="0"/>
    <x v="3"/>
    <s v="0502"/>
    <s v="805"/>
    <s v="0000"/>
    <s v="000"/>
    <s v="17"/>
    <n v="50"/>
    <n v="50"/>
    <n v="0"/>
    <n v="0"/>
  </r>
  <r>
    <x v="0"/>
    <x v="2"/>
    <s v="7004"/>
    <s v="805"/>
    <s v="0000"/>
    <s v="000"/>
    <s v="17"/>
    <n v="50.46"/>
    <n v="30"/>
    <n v="0"/>
    <n v="20.46"/>
  </r>
  <r>
    <x v="0"/>
    <x v="3"/>
    <s v="7004"/>
    <s v="805"/>
    <s v="0000"/>
    <s v="000"/>
    <s v="17"/>
    <n v="540.12"/>
    <n v="540.12"/>
    <n v="0"/>
    <n v="0"/>
  </r>
  <r>
    <x v="9"/>
    <x v="2"/>
    <s v="7004"/>
    <s v="805"/>
    <s v="0000"/>
    <s v="000"/>
    <s v="17"/>
    <n v="135.88"/>
    <n v="0"/>
    <n v="0"/>
    <n v="135.88"/>
  </r>
  <r>
    <x v="0"/>
    <x v="0"/>
    <s v="0471"/>
    <s v="522"/>
    <s v="0000"/>
    <s v="000"/>
    <s v="00"/>
    <n v="50679"/>
    <n v="42232.480000000003"/>
    <n v="8446.52"/>
    <n v="0"/>
  </r>
  <r>
    <x v="0"/>
    <x v="1"/>
    <s v="0471"/>
    <s v="522"/>
    <s v="0000"/>
    <s v="000"/>
    <s v="00"/>
    <n v="18583.63"/>
    <n v="16939.080000000002"/>
    <n v="1753.16"/>
    <n v="-108.61"/>
  </r>
  <r>
    <x v="0"/>
    <x v="5"/>
    <s v="0471"/>
    <s v="522"/>
    <s v="0000"/>
    <s v="000"/>
    <s v="00"/>
    <n v="1314.13"/>
    <n v="2171.17"/>
    <n v="0"/>
    <n v="-857.04"/>
  </r>
  <r>
    <x v="1"/>
    <x v="0"/>
    <s v="0471"/>
    <s v="522"/>
    <s v="0000"/>
    <s v="000"/>
    <s v="00"/>
    <n v="67635"/>
    <n v="63848.68"/>
    <n v="4217"/>
    <n v="-430.68"/>
  </r>
  <r>
    <x v="1"/>
    <x v="0"/>
    <s v="0471"/>
    <s v="522"/>
    <s v="0000"/>
    <s v="000"/>
    <s v="00"/>
    <n v="45011.09"/>
    <n v="43403.54"/>
    <n v="1607.55"/>
    <n v="0"/>
  </r>
  <r>
    <x v="1"/>
    <x v="1"/>
    <s v="0471"/>
    <s v="522"/>
    <s v="0000"/>
    <s v="000"/>
    <s v="00"/>
    <n v="53723.54"/>
    <n v="51937.85"/>
    <n v="1209.9100000000001"/>
    <n v="575.78"/>
  </r>
  <r>
    <x v="1"/>
    <x v="5"/>
    <s v="0471"/>
    <s v="522"/>
    <s v="0000"/>
    <s v="000"/>
    <s v="00"/>
    <n v="1141.3900000000001"/>
    <n v="3189.86"/>
    <n v="0"/>
    <n v="-2048.4699999999998"/>
  </r>
  <r>
    <x v="4"/>
    <x v="0"/>
    <s v="0471"/>
    <s v="522"/>
    <s v="0000"/>
    <s v="000"/>
    <s v="00"/>
    <n v="82419.56"/>
    <n v="72390.559999999998"/>
    <n v="10029"/>
    <n v="0"/>
  </r>
  <r>
    <x v="4"/>
    <x v="1"/>
    <s v="0471"/>
    <s v="522"/>
    <s v="0000"/>
    <s v="000"/>
    <s v="00"/>
    <n v="31858.76"/>
    <n v="30165.62"/>
    <n v="2082.62"/>
    <n v="-389.48"/>
  </r>
  <r>
    <x v="0"/>
    <x v="0"/>
    <s v="0521"/>
    <s v="000"/>
    <s v="0000"/>
    <s v="000"/>
    <s v="00"/>
    <n v="2903065"/>
    <n v="2475826.42"/>
    <n v="436867.84000000003"/>
    <n v="-9629.26"/>
  </r>
  <r>
    <x v="0"/>
    <x v="0"/>
    <s v="0521"/>
    <s v="000"/>
    <s v="0000"/>
    <s v="000"/>
    <s v="00"/>
    <n v="39325.120000000003"/>
    <n v="38413.57"/>
    <n v="1410.41"/>
    <n v="-498.86"/>
  </r>
  <r>
    <x v="0"/>
    <x v="1"/>
    <s v="0521"/>
    <s v="000"/>
    <s v="0000"/>
    <s v="000"/>
    <s v="00"/>
    <n v="1114747"/>
    <n v="1055847.4099999999"/>
    <n v="90968.87"/>
    <n v="-32069.279999999999"/>
  </r>
  <r>
    <x v="0"/>
    <x v="2"/>
    <s v="0521"/>
    <s v="000"/>
    <s v="0000"/>
    <s v="000"/>
    <s v="00"/>
    <n v="8788.01"/>
    <n v="6586.51"/>
    <n v="2077.17"/>
    <n v="124.33"/>
  </r>
  <r>
    <x v="0"/>
    <x v="2"/>
    <s v="0521"/>
    <s v="000"/>
    <s v="0000"/>
    <s v="000"/>
    <s v="00"/>
    <n v="4333.53"/>
    <n v="4332.68"/>
    <n v="0"/>
    <n v="0.85"/>
  </r>
  <r>
    <x v="0"/>
    <x v="3"/>
    <s v="0521"/>
    <s v="000"/>
    <s v="0000"/>
    <s v="000"/>
    <s v="00"/>
    <n v="26419.47"/>
    <n v="17387.060000000001"/>
    <n v="1362.87"/>
    <n v="7669.54"/>
  </r>
  <r>
    <x v="0"/>
    <x v="3"/>
    <s v="0521"/>
    <s v="000"/>
    <s v="0000"/>
    <s v="000"/>
    <s v="00"/>
    <n v="360"/>
    <n v="329.27"/>
    <n v="0"/>
    <n v="30.73"/>
  </r>
  <r>
    <x v="0"/>
    <x v="3"/>
    <s v="0521"/>
    <s v="000"/>
    <s v="0000"/>
    <s v="000"/>
    <s v="00"/>
    <n v="70917.64"/>
    <n v="70148.42"/>
    <n v="769.22"/>
    <n v="0"/>
  </r>
  <r>
    <x v="0"/>
    <x v="5"/>
    <s v="0521"/>
    <s v="000"/>
    <s v="0000"/>
    <s v="000"/>
    <s v="00"/>
    <n v="200"/>
    <n v="199"/>
    <n v="0"/>
    <n v="1"/>
  </r>
  <r>
    <x v="0"/>
    <x v="5"/>
    <s v="0521"/>
    <s v="000"/>
    <s v="0000"/>
    <s v="000"/>
    <s v="00"/>
    <n v="105193"/>
    <n v="125826.97"/>
    <n v="0"/>
    <n v="-20633.97"/>
  </r>
  <r>
    <x v="1"/>
    <x v="0"/>
    <s v="0521"/>
    <s v="000"/>
    <s v="0000"/>
    <s v="000"/>
    <s v="00"/>
    <n v="467074.6"/>
    <n v="402203.9"/>
    <n v="67085.600000000006"/>
    <n v="-2214.9"/>
  </r>
  <r>
    <x v="1"/>
    <x v="0"/>
    <s v="0521"/>
    <s v="000"/>
    <s v="0000"/>
    <s v="000"/>
    <s v="00"/>
    <n v="198574.29"/>
    <n v="176037.58"/>
    <n v="5494.01"/>
    <n v="17042.7"/>
  </r>
  <r>
    <x v="1"/>
    <x v="1"/>
    <s v="0521"/>
    <s v="000"/>
    <s v="0000"/>
    <s v="000"/>
    <s v="00"/>
    <n v="282217.84999999998"/>
    <n v="267025.15000000002"/>
    <n v="15068.16"/>
    <n v="124.54"/>
  </r>
  <r>
    <x v="1"/>
    <x v="5"/>
    <s v="0521"/>
    <s v="000"/>
    <s v="0000"/>
    <s v="000"/>
    <s v="00"/>
    <n v="14376.24"/>
    <n v="40693.360000000001"/>
    <n v="0"/>
    <n v="-26317.119999999999"/>
  </r>
  <r>
    <x v="2"/>
    <x v="0"/>
    <s v="0521"/>
    <s v="000"/>
    <s v="0000"/>
    <s v="000"/>
    <s v="00"/>
    <n v="109312"/>
    <n v="91451.66"/>
    <n v="17198.32"/>
    <n v="662.02"/>
  </r>
  <r>
    <x v="2"/>
    <x v="0"/>
    <s v="0521"/>
    <s v="000"/>
    <s v="0000"/>
    <s v="000"/>
    <s v="00"/>
    <n v="47310"/>
    <n v="57777.09"/>
    <n v="845.77"/>
    <n v="-11312.86"/>
  </r>
  <r>
    <x v="2"/>
    <x v="1"/>
    <s v="0521"/>
    <s v="000"/>
    <s v="0000"/>
    <s v="000"/>
    <s v="00"/>
    <n v="63498"/>
    <n v="69057.11"/>
    <n v="3745.77"/>
    <n v="-9304.8799999999992"/>
  </r>
  <r>
    <x v="2"/>
    <x v="3"/>
    <s v="0521"/>
    <s v="000"/>
    <s v="0000"/>
    <s v="000"/>
    <s v="00"/>
    <n v="1615"/>
    <n v="1614.06"/>
    <n v="0"/>
    <n v="0.94"/>
  </r>
  <r>
    <x v="3"/>
    <x v="0"/>
    <s v="0521"/>
    <s v="000"/>
    <s v="0000"/>
    <s v="000"/>
    <s v="00"/>
    <n v="62848"/>
    <n v="52373.32"/>
    <n v="10474.68"/>
    <n v="0"/>
  </r>
  <r>
    <x v="3"/>
    <x v="0"/>
    <s v="0521"/>
    <s v="000"/>
    <s v="0000"/>
    <s v="000"/>
    <s v="00"/>
    <n v="22103"/>
    <n v="20884.82"/>
    <n v="787.5"/>
    <n v="430.68"/>
  </r>
  <r>
    <x v="3"/>
    <x v="1"/>
    <s v="0521"/>
    <s v="000"/>
    <s v="0000"/>
    <s v="000"/>
    <s v="00"/>
    <n v="36434"/>
    <n v="38461.01"/>
    <n v="2338.13"/>
    <n v="-4365.1400000000003"/>
  </r>
  <r>
    <x v="3"/>
    <x v="2"/>
    <s v="0521"/>
    <s v="000"/>
    <s v="0000"/>
    <s v="000"/>
    <s v="00"/>
    <n v="338"/>
    <n v="337.53"/>
    <n v="0"/>
    <n v="0.47"/>
  </r>
  <r>
    <x v="3"/>
    <x v="2"/>
    <s v="0521"/>
    <s v="000"/>
    <s v="0000"/>
    <s v="000"/>
    <s v="00"/>
    <n v="0"/>
    <n v="140"/>
    <n v="0"/>
    <n v="-140"/>
  </r>
  <r>
    <x v="3"/>
    <x v="3"/>
    <s v="0521"/>
    <s v="000"/>
    <s v="0000"/>
    <s v="000"/>
    <s v="00"/>
    <n v="3333.19"/>
    <n v="1592.95"/>
    <n v="0"/>
    <n v="1740.24"/>
  </r>
  <r>
    <x v="3"/>
    <x v="4"/>
    <s v="0521"/>
    <s v="000"/>
    <s v="0000"/>
    <s v="000"/>
    <s v="00"/>
    <n v="2465.59"/>
    <n v="3468.73"/>
    <n v="0"/>
    <n v="-1003.14"/>
  </r>
  <r>
    <x v="3"/>
    <x v="4"/>
    <s v="0521"/>
    <s v="000"/>
    <s v="0000"/>
    <s v="000"/>
    <s v="00"/>
    <n v="0.22"/>
    <n v="0"/>
    <n v="0"/>
    <n v="0.22"/>
  </r>
  <r>
    <x v="3"/>
    <x v="5"/>
    <s v="0521"/>
    <s v="000"/>
    <s v="0000"/>
    <s v="000"/>
    <s v="00"/>
    <n v="428.52"/>
    <n v="1042.74"/>
    <n v="0"/>
    <n v="-614.22"/>
  </r>
  <r>
    <x v="4"/>
    <x v="0"/>
    <s v="0521"/>
    <s v="000"/>
    <s v="0000"/>
    <s v="000"/>
    <s v="00"/>
    <n v="258245"/>
    <n v="234800.86"/>
    <n v="21989.54"/>
    <n v="1454.6"/>
  </r>
  <r>
    <x v="4"/>
    <x v="0"/>
    <s v="0521"/>
    <s v="000"/>
    <s v="0000"/>
    <s v="000"/>
    <s v="00"/>
    <n v="70598.509999999995"/>
    <n v="65744.11"/>
    <n v="3799.25"/>
    <n v="1055.1500000000001"/>
  </r>
  <r>
    <x v="4"/>
    <x v="1"/>
    <s v="0521"/>
    <s v="000"/>
    <s v="0000"/>
    <s v="000"/>
    <s v="00"/>
    <n v="130920.31"/>
    <n v="126839.85"/>
    <n v="5354.66"/>
    <n v="-1274.2"/>
  </r>
  <r>
    <x v="4"/>
    <x v="2"/>
    <s v="0521"/>
    <s v="000"/>
    <s v="0000"/>
    <s v="000"/>
    <s v="00"/>
    <n v="850"/>
    <n v="0"/>
    <n v="0"/>
    <n v="850"/>
  </r>
  <r>
    <x v="4"/>
    <x v="2"/>
    <s v="0521"/>
    <s v="000"/>
    <s v="0000"/>
    <s v="000"/>
    <s v="00"/>
    <n v="1292"/>
    <n v="0"/>
    <n v="0"/>
    <n v="1292"/>
  </r>
  <r>
    <x v="4"/>
    <x v="2"/>
    <s v="0521"/>
    <s v="000"/>
    <s v="0000"/>
    <s v="000"/>
    <s v="00"/>
    <n v="9215.32"/>
    <n v="5728.58"/>
    <n v="3486.64"/>
    <n v="0.1"/>
  </r>
  <r>
    <x v="4"/>
    <x v="2"/>
    <s v="0521"/>
    <s v="000"/>
    <s v="0000"/>
    <s v="000"/>
    <s v="00"/>
    <n v="133.22"/>
    <n v="108"/>
    <n v="0"/>
    <n v="25.22"/>
  </r>
  <r>
    <x v="4"/>
    <x v="2"/>
    <s v="0521"/>
    <s v="000"/>
    <s v="0000"/>
    <s v="000"/>
    <s v="00"/>
    <n v="2438"/>
    <n v="0"/>
    <n v="0"/>
    <n v="2438"/>
  </r>
  <r>
    <x v="4"/>
    <x v="2"/>
    <s v="0521"/>
    <s v="000"/>
    <s v="0000"/>
    <s v="000"/>
    <s v="00"/>
    <n v="1150.06"/>
    <n v="1117.53"/>
    <n v="0"/>
    <n v="32.53"/>
  </r>
  <r>
    <x v="4"/>
    <x v="3"/>
    <s v="0521"/>
    <s v="000"/>
    <s v="0000"/>
    <s v="000"/>
    <s v="00"/>
    <n v="4348.9399999999996"/>
    <n v="3030.11"/>
    <n v="131.94999999999999"/>
    <n v="1186.8800000000001"/>
  </r>
  <r>
    <x v="4"/>
    <x v="3"/>
    <s v="0521"/>
    <s v="000"/>
    <s v="0000"/>
    <s v="000"/>
    <s v="00"/>
    <n v="691"/>
    <n v="421.25"/>
    <n v="21.73"/>
    <n v="248.02"/>
  </r>
  <r>
    <x v="4"/>
    <x v="4"/>
    <s v="0521"/>
    <s v="000"/>
    <s v="0000"/>
    <s v="000"/>
    <s v="00"/>
    <n v="515"/>
    <n v="449.01"/>
    <n v="0"/>
    <n v="65.989999999999995"/>
  </r>
  <r>
    <x v="4"/>
    <x v="4"/>
    <s v="0521"/>
    <s v="000"/>
    <s v="0000"/>
    <s v="000"/>
    <s v="00"/>
    <n v="25"/>
    <n v="0"/>
    <n v="0"/>
    <n v="25"/>
  </r>
  <r>
    <x v="4"/>
    <x v="5"/>
    <s v="0521"/>
    <s v="000"/>
    <s v="0000"/>
    <s v="000"/>
    <s v="00"/>
    <n v="1400"/>
    <n v="1400"/>
    <n v="0"/>
    <n v="0"/>
  </r>
  <r>
    <x v="5"/>
    <x v="0"/>
    <s v="0521"/>
    <s v="000"/>
    <s v="0000"/>
    <s v="000"/>
    <s v="00"/>
    <n v="223767.84"/>
    <n v="197371.4"/>
    <n v="25916.720000000001"/>
    <n v="479.72"/>
  </r>
  <r>
    <x v="5"/>
    <x v="1"/>
    <s v="0521"/>
    <s v="000"/>
    <s v="0000"/>
    <s v="000"/>
    <s v="00"/>
    <n v="101384"/>
    <n v="95345.42"/>
    <n v="7085.09"/>
    <n v="-1046.51"/>
  </r>
  <r>
    <x v="5"/>
    <x v="2"/>
    <s v="0521"/>
    <s v="000"/>
    <s v="0000"/>
    <s v="000"/>
    <s v="00"/>
    <n v="17032.11"/>
    <n v="17032.11"/>
    <n v="0"/>
    <n v="0"/>
  </r>
  <r>
    <x v="5"/>
    <x v="2"/>
    <s v="0521"/>
    <s v="000"/>
    <s v="0000"/>
    <s v="000"/>
    <s v="00"/>
    <n v="9239.2999999999993"/>
    <n v="7190.59"/>
    <n v="2048.71"/>
    <n v="0"/>
  </r>
  <r>
    <x v="5"/>
    <x v="2"/>
    <s v="0521"/>
    <s v="000"/>
    <s v="0000"/>
    <s v="000"/>
    <s v="00"/>
    <n v="2338"/>
    <n v="2290"/>
    <n v="48"/>
    <n v="0"/>
  </r>
  <r>
    <x v="5"/>
    <x v="6"/>
    <s v="0521"/>
    <s v="000"/>
    <s v="0000"/>
    <s v="000"/>
    <s v="00"/>
    <n v="20"/>
    <n v="19.989999999999998"/>
    <n v="0"/>
    <n v="0.01"/>
  </r>
  <r>
    <x v="5"/>
    <x v="6"/>
    <s v="0521"/>
    <s v="000"/>
    <s v="0000"/>
    <s v="000"/>
    <s v="00"/>
    <n v="115314"/>
    <n v="94489.45"/>
    <n v="0"/>
    <n v="20824.55"/>
  </r>
  <r>
    <x v="5"/>
    <x v="6"/>
    <s v="0521"/>
    <s v="000"/>
    <s v="0000"/>
    <s v="000"/>
    <s v="00"/>
    <n v="48"/>
    <n v="47.61"/>
    <n v="0"/>
    <n v="0.39"/>
  </r>
  <r>
    <x v="5"/>
    <x v="3"/>
    <s v="0521"/>
    <s v="000"/>
    <s v="0000"/>
    <s v="000"/>
    <s v="00"/>
    <n v="25491.13"/>
    <n v="25364.63"/>
    <n v="0"/>
    <n v="126.5"/>
  </r>
  <r>
    <x v="5"/>
    <x v="4"/>
    <s v="0521"/>
    <s v="000"/>
    <s v="0000"/>
    <s v="000"/>
    <s v="00"/>
    <n v="4588.6000000000004"/>
    <n v="4547.1899999999996"/>
    <n v="0"/>
    <n v="41.41"/>
  </r>
  <r>
    <x v="6"/>
    <x v="0"/>
    <s v="0521"/>
    <s v="000"/>
    <s v="0000"/>
    <s v="000"/>
    <s v="00"/>
    <n v="61205"/>
    <n v="55207.16"/>
    <n v="5018.84"/>
    <n v="979"/>
  </r>
  <r>
    <x v="6"/>
    <x v="1"/>
    <s v="0521"/>
    <s v="000"/>
    <s v="0000"/>
    <s v="000"/>
    <s v="00"/>
    <n v="20635"/>
    <n v="19839.099999999999"/>
    <n v="1042.6400000000001"/>
    <n v="-246.74"/>
  </r>
  <r>
    <x v="6"/>
    <x v="2"/>
    <s v="0521"/>
    <s v="000"/>
    <s v="0000"/>
    <s v="000"/>
    <s v="00"/>
    <n v="6281.82"/>
    <n v="6279.39"/>
    <n v="0"/>
    <n v="2.4300000000000002"/>
  </r>
  <r>
    <x v="6"/>
    <x v="3"/>
    <s v="0521"/>
    <s v="000"/>
    <s v="0000"/>
    <s v="000"/>
    <s v="00"/>
    <n v="1874.29"/>
    <n v="1874.29"/>
    <n v="0"/>
    <n v="0"/>
  </r>
  <r>
    <x v="6"/>
    <x v="4"/>
    <s v="0521"/>
    <s v="000"/>
    <s v="0000"/>
    <s v="000"/>
    <s v="00"/>
    <n v="3985.68"/>
    <n v="3943.32"/>
    <n v="0"/>
    <n v="42.36"/>
  </r>
  <r>
    <x v="6"/>
    <x v="4"/>
    <s v="0521"/>
    <s v="000"/>
    <s v="0000"/>
    <s v="000"/>
    <s v="00"/>
    <n v="1097.75"/>
    <n v="1097.25"/>
    <n v="0"/>
    <n v="0.5"/>
  </r>
  <r>
    <x v="9"/>
    <x v="0"/>
    <s v="0521"/>
    <s v="804"/>
    <s v="0000"/>
    <s v="000"/>
    <s v="00"/>
    <n v="62798"/>
    <n v="62798"/>
    <n v="0"/>
    <n v="0"/>
  </r>
  <r>
    <x v="9"/>
    <x v="1"/>
    <s v="0521"/>
    <s v="804"/>
    <s v="0000"/>
    <s v="000"/>
    <s v="00"/>
    <n v="27473.95"/>
    <n v="27571.55"/>
    <n v="0"/>
    <n v="-97.6"/>
  </r>
  <r>
    <x v="1"/>
    <x v="0"/>
    <s v="9701"/>
    <s v="802"/>
    <s v="0000"/>
    <s v="000"/>
    <s v="00"/>
    <n v="21444.84"/>
    <n v="21444.84"/>
    <n v="0"/>
    <n v="0"/>
  </r>
  <r>
    <x v="1"/>
    <x v="1"/>
    <s v="9701"/>
    <s v="802"/>
    <s v="0000"/>
    <s v="000"/>
    <s v="00"/>
    <n v="5407"/>
    <n v="5297.46"/>
    <n v="0"/>
    <n v="109.54"/>
  </r>
  <r>
    <x v="7"/>
    <x v="0"/>
    <s v="0521"/>
    <s v="507"/>
    <s v="0000"/>
    <s v="000"/>
    <s v="00"/>
    <n v="44403"/>
    <n v="40702.74"/>
    <n v="3700.26"/>
    <n v="0"/>
  </r>
  <r>
    <x v="7"/>
    <x v="1"/>
    <s v="0521"/>
    <s v="507"/>
    <s v="0000"/>
    <s v="000"/>
    <s v="00"/>
    <n v="17033.36"/>
    <n v="16303.3"/>
    <n v="768.96"/>
    <n v="-38.9"/>
  </r>
  <r>
    <x v="16"/>
    <x v="1"/>
    <s v="0301"/>
    <s v="605"/>
    <s v="0000"/>
    <s v="000"/>
    <s v="00"/>
    <n v="247.79"/>
    <n v="0"/>
    <n v="0"/>
    <n v="247.79"/>
  </r>
  <r>
    <x v="16"/>
    <x v="3"/>
    <s v="0301"/>
    <s v="605"/>
    <s v="0000"/>
    <s v="000"/>
    <s v="00"/>
    <n v="964.61"/>
    <n v="0"/>
    <n v="0"/>
    <n v="964.61"/>
  </r>
  <r>
    <x v="2"/>
    <x v="0"/>
    <s v="0521"/>
    <s v="523"/>
    <s v="0000"/>
    <s v="000"/>
    <s v="00"/>
    <n v="42671"/>
    <n v="35235.839999999997"/>
    <n v="6695.16"/>
    <n v="740"/>
  </r>
  <r>
    <x v="2"/>
    <x v="1"/>
    <s v="0521"/>
    <s v="523"/>
    <s v="0000"/>
    <s v="000"/>
    <s v="00"/>
    <n v="16854.86"/>
    <n v="15329.97"/>
    <n v="1389.64"/>
    <n v="135.25"/>
  </r>
  <r>
    <x v="2"/>
    <x v="0"/>
    <s v="0521"/>
    <s v="538"/>
    <s v="0000"/>
    <s v="000"/>
    <s v="00"/>
    <n v="20899"/>
    <n v="18730"/>
    <n v="848.4"/>
    <n v="1320.6"/>
  </r>
  <r>
    <x v="2"/>
    <x v="1"/>
    <s v="0521"/>
    <s v="538"/>
    <s v="0000"/>
    <s v="000"/>
    <s v="00"/>
    <n v="11458"/>
    <n v="11198.77"/>
    <n v="176.68"/>
    <n v="82.55"/>
  </r>
  <r>
    <x v="1"/>
    <x v="0"/>
    <s v="0493"/>
    <s v="522"/>
    <s v="0000"/>
    <s v="000"/>
    <s v="00"/>
    <n v="85671.3"/>
    <n v="72636.320000000007"/>
    <n v="14278.56"/>
    <n v="-1243.58"/>
  </r>
  <r>
    <x v="1"/>
    <x v="0"/>
    <s v="0493"/>
    <s v="522"/>
    <s v="0000"/>
    <s v="000"/>
    <s v="00"/>
    <n v="80402.77"/>
    <n v="75935.11"/>
    <n v="3483.16"/>
    <n v="984.5"/>
  </r>
  <r>
    <x v="1"/>
    <x v="1"/>
    <s v="0493"/>
    <s v="522"/>
    <s v="0000"/>
    <s v="000"/>
    <s v="00"/>
    <n v="75998.78"/>
    <n v="73512.34"/>
    <n v="3688.86"/>
    <n v="-1202.42"/>
  </r>
  <r>
    <x v="1"/>
    <x v="5"/>
    <s v="0493"/>
    <s v="522"/>
    <s v="0000"/>
    <s v="000"/>
    <s v="00"/>
    <n v="7247.76"/>
    <n v="13586.48"/>
    <n v="0"/>
    <n v="-6338.72"/>
  </r>
  <r>
    <x v="4"/>
    <x v="0"/>
    <s v="0493"/>
    <s v="522"/>
    <s v="0000"/>
    <s v="000"/>
    <s v="00"/>
    <n v="10523.32"/>
    <n v="10523.32"/>
    <n v="0"/>
    <n v="0"/>
  </r>
  <r>
    <x v="4"/>
    <x v="1"/>
    <s v="0493"/>
    <s v="522"/>
    <s v="0000"/>
    <s v="000"/>
    <s v="00"/>
    <n v="2887.53"/>
    <n v="2815.11"/>
    <n v="0"/>
    <n v="72.42"/>
  </r>
  <r>
    <x v="16"/>
    <x v="2"/>
    <s v="9632"/>
    <s v="131"/>
    <s v="0000"/>
    <s v="000"/>
    <s v="00"/>
    <n v="9748.1"/>
    <n v="0"/>
    <n v="0"/>
    <n v="9748.1"/>
  </r>
  <r>
    <x v="12"/>
    <x v="2"/>
    <s v="9632"/>
    <s v="131"/>
    <s v="0000"/>
    <s v="000"/>
    <s v="00"/>
    <n v="178.45"/>
    <n v="0"/>
    <n v="0"/>
    <n v="178.45"/>
  </r>
  <r>
    <x v="0"/>
    <x v="0"/>
    <s v="0521"/>
    <s v="501"/>
    <s v="0000"/>
    <s v="000"/>
    <s v="00"/>
    <n v="2000"/>
    <n v="17685"/>
    <n v="0"/>
    <n v="-15685"/>
  </r>
  <r>
    <x v="0"/>
    <x v="1"/>
    <s v="0521"/>
    <s v="501"/>
    <s v="0000"/>
    <s v="000"/>
    <s v="00"/>
    <n v="465.28"/>
    <n v="3863.47"/>
    <n v="0"/>
    <n v="-3398.19"/>
  </r>
  <r>
    <x v="1"/>
    <x v="0"/>
    <s v="0492"/>
    <s v="522"/>
    <s v="0000"/>
    <s v="000"/>
    <s v="00"/>
    <n v="74971.75"/>
    <n v="64261.47"/>
    <n v="12040.28"/>
    <n v="-1330"/>
  </r>
  <r>
    <x v="1"/>
    <x v="0"/>
    <s v="0492"/>
    <s v="522"/>
    <s v="0000"/>
    <s v="000"/>
    <s v="00"/>
    <n v="39546.839999999997"/>
    <n v="38121.410000000003"/>
    <n v="1397.33"/>
    <n v="28.1"/>
  </r>
  <r>
    <x v="1"/>
    <x v="1"/>
    <s v="0492"/>
    <s v="522"/>
    <s v="0000"/>
    <s v="000"/>
    <s v="00"/>
    <n v="53696.12"/>
    <n v="51307.57"/>
    <n v="2790.05"/>
    <n v="-401.5"/>
  </r>
  <r>
    <x v="1"/>
    <x v="5"/>
    <s v="0492"/>
    <s v="522"/>
    <s v="0000"/>
    <s v="000"/>
    <s v="00"/>
    <n v="3878.53"/>
    <n v="6466.22"/>
    <n v="0"/>
    <n v="-2587.69"/>
  </r>
  <r>
    <x v="0"/>
    <x v="0"/>
    <s v="0521"/>
    <s v="199"/>
    <s v="0000"/>
    <s v="000"/>
    <s v="00"/>
    <n v="0"/>
    <n v="2240.9"/>
    <n v="0"/>
    <n v="-2240.9"/>
  </r>
  <r>
    <x v="0"/>
    <x v="0"/>
    <s v="0521"/>
    <s v="199"/>
    <s v="0000"/>
    <s v="000"/>
    <s v="00"/>
    <n v="16810.13"/>
    <n v="15438.37"/>
    <n v="618.17999999999995"/>
    <n v="753.58"/>
  </r>
  <r>
    <x v="0"/>
    <x v="1"/>
    <s v="0521"/>
    <s v="199"/>
    <s v="0000"/>
    <s v="000"/>
    <s v="00"/>
    <n v="12856.93"/>
    <n v="12271.78"/>
    <n v="128.78"/>
    <n v="456.37"/>
  </r>
  <r>
    <x v="0"/>
    <x v="2"/>
    <s v="0521"/>
    <s v="199"/>
    <s v="0000"/>
    <s v="000"/>
    <s v="00"/>
    <n v="217.68"/>
    <n v="0"/>
    <n v="0"/>
    <n v="217.68"/>
  </r>
  <r>
    <x v="0"/>
    <x v="3"/>
    <s v="0521"/>
    <s v="199"/>
    <s v="0000"/>
    <s v="000"/>
    <s v="00"/>
    <n v="40.61"/>
    <n v="0"/>
    <n v="0"/>
    <n v="40.61"/>
  </r>
  <r>
    <x v="0"/>
    <x v="5"/>
    <s v="0521"/>
    <s v="199"/>
    <s v="0000"/>
    <s v="000"/>
    <s v="00"/>
    <n v="1214"/>
    <n v="1214"/>
    <n v="0"/>
    <n v="0"/>
  </r>
  <r>
    <x v="0"/>
    <x v="5"/>
    <s v="0521"/>
    <s v="199"/>
    <s v="0000"/>
    <s v="000"/>
    <s v="00"/>
    <n v="714.52"/>
    <n v="714.2"/>
    <n v="0"/>
    <n v="0.32"/>
  </r>
  <r>
    <x v="1"/>
    <x v="0"/>
    <s v="0521"/>
    <s v="199"/>
    <s v="0000"/>
    <s v="000"/>
    <s v="00"/>
    <n v="22.89"/>
    <n v="0"/>
    <n v="0"/>
    <n v="22.89"/>
  </r>
  <r>
    <x v="2"/>
    <x v="0"/>
    <s v="0521"/>
    <s v="199"/>
    <s v="0000"/>
    <s v="000"/>
    <s v="00"/>
    <n v="19.8"/>
    <n v="0"/>
    <n v="0"/>
    <n v="19.8"/>
  </r>
  <r>
    <x v="2"/>
    <x v="2"/>
    <s v="0521"/>
    <s v="199"/>
    <s v="0000"/>
    <s v="000"/>
    <s v="00"/>
    <n v="35.61"/>
    <n v="0"/>
    <n v="0"/>
    <n v="35.61"/>
  </r>
  <r>
    <x v="3"/>
    <x v="5"/>
    <s v="0521"/>
    <s v="199"/>
    <s v="0000"/>
    <s v="000"/>
    <s v="00"/>
    <n v="288.73"/>
    <n v="288.57"/>
    <n v="0"/>
    <n v="0.16"/>
  </r>
  <r>
    <x v="4"/>
    <x v="0"/>
    <s v="0521"/>
    <s v="199"/>
    <s v="0000"/>
    <s v="000"/>
    <s v="00"/>
    <n v="67705.61"/>
    <n v="59242.400000000001"/>
    <n v="8463.2099999999991"/>
    <n v="0"/>
  </r>
  <r>
    <x v="4"/>
    <x v="0"/>
    <s v="0521"/>
    <s v="199"/>
    <s v="0000"/>
    <s v="000"/>
    <s v="00"/>
    <n v="15956.76"/>
    <n v="14119.75"/>
    <n v="1836.28"/>
    <n v="0.73"/>
  </r>
  <r>
    <x v="4"/>
    <x v="1"/>
    <s v="0521"/>
    <s v="199"/>
    <s v="0000"/>
    <s v="000"/>
    <s v="00"/>
    <n v="28655"/>
    <n v="26563.06"/>
    <n v="2138.15"/>
    <n v="-46.21"/>
  </r>
  <r>
    <x v="4"/>
    <x v="2"/>
    <s v="0521"/>
    <s v="199"/>
    <s v="0000"/>
    <s v="000"/>
    <s v="00"/>
    <n v="89.8"/>
    <n v="89.8"/>
    <n v="0"/>
    <n v="0"/>
  </r>
  <r>
    <x v="4"/>
    <x v="2"/>
    <s v="0521"/>
    <s v="199"/>
    <s v="0000"/>
    <s v="000"/>
    <s v="00"/>
    <n v="60.6"/>
    <n v="60.6"/>
    <n v="0"/>
    <n v="0"/>
  </r>
  <r>
    <x v="4"/>
    <x v="2"/>
    <s v="0521"/>
    <s v="199"/>
    <s v="0000"/>
    <s v="000"/>
    <s v="00"/>
    <n v="0"/>
    <n v="85.43"/>
    <n v="0"/>
    <n v="-85.43"/>
  </r>
  <r>
    <x v="4"/>
    <x v="3"/>
    <s v="0521"/>
    <s v="199"/>
    <s v="0000"/>
    <s v="000"/>
    <s v="00"/>
    <n v="26640.5"/>
    <n v="563.46"/>
    <n v="0"/>
    <n v="26077.040000000001"/>
  </r>
  <r>
    <x v="4"/>
    <x v="3"/>
    <s v="0521"/>
    <s v="199"/>
    <s v="0000"/>
    <s v="000"/>
    <s v="00"/>
    <n v="26.09"/>
    <n v="0"/>
    <n v="0"/>
    <n v="26.09"/>
  </r>
  <r>
    <x v="4"/>
    <x v="4"/>
    <s v="0521"/>
    <s v="199"/>
    <s v="0000"/>
    <s v="000"/>
    <s v="00"/>
    <n v="1899.95"/>
    <n v="1899.95"/>
    <n v="0"/>
    <n v="0"/>
  </r>
  <r>
    <x v="4"/>
    <x v="4"/>
    <s v="0521"/>
    <s v="199"/>
    <s v="0000"/>
    <s v="000"/>
    <s v="00"/>
    <n v="11585.63"/>
    <n v="1295"/>
    <n v="0"/>
    <n v="10290.629999999999"/>
  </r>
  <r>
    <x v="4"/>
    <x v="4"/>
    <s v="0521"/>
    <s v="199"/>
    <s v="0000"/>
    <s v="000"/>
    <s v="00"/>
    <n v="8062.6"/>
    <n v="3750"/>
    <n v="0"/>
    <n v="4312.6000000000004"/>
  </r>
  <r>
    <x v="5"/>
    <x v="0"/>
    <s v="0521"/>
    <s v="199"/>
    <s v="0000"/>
    <s v="000"/>
    <s v="00"/>
    <n v="8319.65"/>
    <n v="8581.7000000000007"/>
    <n v="0"/>
    <n v="-262.05"/>
  </r>
  <r>
    <x v="5"/>
    <x v="1"/>
    <s v="0521"/>
    <s v="199"/>
    <s v="0000"/>
    <s v="000"/>
    <s v="00"/>
    <n v="2107.67"/>
    <n v="2171.2600000000002"/>
    <n v="0"/>
    <n v="-63.59"/>
  </r>
  <r>
    <x v="5"/>
    <x v="3"/>
    <s v="0521"/>
    <s v="199"/>
    <s v="0000"/>
    <s v="000"/>
    <s v="00"/>
    <n v="274.16000000000003"/>
    <n v="33.61"/>
    <n v="0"/>
    <n v="240.55"/>
  </r>
  <r>
    <x v="5"/>
    <x v="5"/>
    <s v="0521"/>
    <s v="199"/>
    <s v="0000"/>
    <s v="000"/>
    <s v="00"/>
    <n v="4792.53"/>
    <n v="4792.5200000000004"/>
    <n v="0"/>
    <n v="0.01"/>
  </r>
  <r>
    <x v="0"/>
    <x v="3"/>
    <s v="0161"/>
    <s v="805"/>
    <s v="0000"/>
    <s v="000"/>
    <s v="18"/>
    <n v="1658.47"/>
    <n v="0"/>
    <n v="0"/>
    <n v="1658.47"/>
  </r>
  <r>
    <x v="0"/>
    <x v="5"/>
    <s v="0201"/>
    <s v="805"/>
    <s v="0000"/>
    <s v="000"/>
    <s v="18"/>
    <n v="468.82"/>
    <n v="468.82"/>
    <n v="0"/>
    <n v="0"/>
  </r>
  <r>
    <x v="4"/>
    <x v="2"/>
    <s v="0201"/>
    <s v="805"/>
    <s v="0000"/>
    <s v="000"/>
    <s v="18"/>
    <n v="6.12"/>
    <n v="0"/>
    <n v="0"/>
    <n v="6.12"/>
  </r>
  <r>
    <x v="0"/>
    <x v="4"/>
    <s v="0251"/>
    <s v="805"/>
    <s v="0000"/>
    <s v="000"/>
    <s v="18"/>
    <n v="0.01"/>
    <n v="0.01"/>
    <n v="0"/>
    <n v="0"/>
  </r>
  <r>
    <x v="0"/>
    <x v="3"/>
    <s v="0311"/>
    <s v="805"/>
    <s v="0000"/>
    <s v="000"/>
    <s v="18"/>
    <n v="17.95"/>
    <n v="0"/>
    <n v="0"/>
    <n v="17.95"/>
  </r>
  <r>
    <x v="0"/>
    <x v="2"/>
    <s v="0321"/>
    <s v="805"/>
    <s v="0000"/>
    <s v="000"/>
    <s v="18"/>
    <n v="299"/>
    <n v="299"/>
    <n v="0"/>
    <n v="0"/>
  </r>
  <r>
    <x v="0"/>
    <x v="3"/>
    <s v="0321"/>
    <s v="805"/>
    <s v="0000"/>
    <s v="000"/>
    <s v="18"/>
    <n v="245.92"/>
    <n v="0"/>
    <n v="0"/>
    <n v="245.92"/>
  </r>
  <r>
    <x v="0"/>
    <x v="5"/>
    <s v="0321"/>
    <s v="805"/>
    <s v="0000"/>
    <s v="000"/>
    <s v="18"/>
    <n v="139.41999999999999"/>
    <n v="0"/>
    <n v="0"/>
    <n v="139.41999999999999"/>
  </r>
  <r>
    <x v="0"/>
    <x v="3"/>
    <s v="0331"/>
    <s v="805"/>
    <s v="0000"/>
    <s v="000"/>
    <s v="18"/>
    <n v="7416.74"/>
    <n v="0"/>
    <n v="0"/>
    <n v="7416.74"/>
  </r>
  <r>
    <x v="0"/>
    <x v="3"/>
    <s v="0391"/>
    <s v="805"/>
    <s v="0000"/>
    <s v="000"/>
    <s v="18"/>
    <n v="102.99"/>
    <n v="0"/>
    <n v="0"/>
    <n v="102.99"/>
  </r>
  <r>
    <x v="0"/>
    <x v="3"/>
    <s v="0441"/>
    <s v="805"/>
    <s v="0000"/>
    <s v="000"/>
    <s v="18"/>
    <n v="1823.99"/>
    <n v="0"/>
    <n v="0"/>
    <n v="1823.99"/>
  </r>
  <r>
    <x v="0"/>
    <x v="3"/>
    <s v="0471"/>
    <s v="805"/>
    <s v="0000"/>
    <s v="000"/>
    <s v="18"/>
    <n v="3088.99"/>
    <n v="0"/>
    <n v="0"/>
    <n v="3088.99"/>
  </r>
  <r>
    <x v="0"/>
    <x v="3"/>
    <s v="0472"/>
    <s v="805"/>
    <s v="0000"/>
    <s v="000"/>
    <s v="18"/>
    <n v="4191.8900000000003"/>
    <n v="0"/>
    <n v="0"/>
    <n v="4191.8900000000003"/>
  </r>
  <r>
    <x v="0"/>
    <x v="4"/>
    <s v="0481"/>
    <s v="805"/>
    <s v="0000"/>
    <s v="000"/>
    <s v="18"/>
    <n v="79.23"/>
    <n v="0"/>
    <n v="0"/>
    <n v="79.23"/>
  </r>
  <r>
    <x v="0"/>
    <x v="2"/>
    <s v="0502"/>
    <s v="805"/>
    <s v="0000"/>
    <s v="000"/>
    <s v="18"/>
    <n v="1201.2"/>
    <n v="0"/>
    <n v="0"/>
    <n v="1201.2"/>
  </r>
  <r>
    <x v="9"/>
    <x v="0"/>
    <s v="0502"/>
    <s v="805"/>
    <s v="0000"/>
    <s v="000"/>
    <s v="18"/>
    <n v="24721.03"/>
    <n v="0"/>
    <n v="0"/>
    <n v="24721.03"/>
  </r>
  <r>
    <x v="9"/>
    <x v="1"/>
    <s v="0502"/>
    <s v="805"/>
    <s v="0000"/>
    <s v="000"/>
    <s v="18"/>
    <n v="10000"/>
    <n v="0"/>
    <n v="0"/>
    <n v="10000"/>
  </r>
  <r>
    <x v="0"/>
    <x v="3"/>
    <s v="7004"/>
    <s v="805"/>
    <s v="0000"/>
    <s v="000"/>
    <s v="18"/>
    <n v="46.21"/>
    <n v="20.21"/>
    <n v="0"/>
    <n v="26"/>
  </r>
  <r>
    <x v="0"/>
    <x v="3"/>
    <s v="7023"/>
    <s v="805"/>
    <s v="0000"/>
    <s v="000"/>
    <s v="18"/>
    <n v="466.17"/>
    <n v="291.95999999999998"/>
    <n v="0"/>
    <n v="174.21"/>
  </r>
  <r>
    <x v="1"/>
    <x v="0"/>
    <s v="0521"/>
    <s v="522"/>
    <s v="0000"/>
    <s v="000"/>
    <s v="00"/>
    <n v="60934.41"/>
    <n v="51918.69"/>
    <n v="10155.719999999999"/>
    <n v="-1140"/>
  </r>
  <r>
    <x v="1"/>
    <x v="0"/>
    <s v="0521"/>
    <s v="522"/>
    <s v="0000"/>
    <s v="000"/>
    <s v="00"/>
    <n v="24369.17"/>
    <n v="28586.86"/>
    <n v="1889.05"/>
    <n v="-6106.74"/>
  </r>
  <r>
    <x v="1"/>
    <x v="1"/>
    <s v="0521"/>
    <s v="522"/>
    <s v="0000"/>
    <s v="000"/>
    <s v="00"/>
    <n v="41708.33"/>
    <n v="45185.7"/>
    <n v="2501.2800000000002"/>
    <n v="-5978.65"/>
  </r>
  <r>
    <x v="1"/>
    <x v="5"/>
    <s v="0521"/>
    <s v="522"/>
    <s v="0000"/>
    <s v="000"/>
    <s v="00"/>
    <n v="2179.9499999999998"/>
    <n v="12350.39"/>
    <n v="0"/>
    <n v="-10170.44"/>
  </r>
  <r>
    <x v="1"/>
    <x v="0"/>
    <s v="0161"/>
    <s v="522"/>
    <s v="0000"/>
    <s v="000"/>
    <s v="00"/>
    <n v="4661.6400000000003"/>
    <n v="4661.6400000000003"/>
    <n v="0"/>
    <n v="0"/>
  </r>
  <r>
    <x v="1"/>
    <x v="0"/>
    <s v="0161"/>
    <s v="522"/>
    <s v="0000"/>
    <s v="000"/>
    <s v="00"/>
    <n v="1540.24"/>
    <n v="1485.9"/>
    <n v="0"/>
    <n v="54.34"/>
  </r>
  <r>
    <x v="1"/>
    <x v="1"/>
    <s v="0161"/>
    <s v="522"/>
    <s v="0000"/>
    <s v="000"/>
    <s v="00"/>
    <n v="2381.89"/>
    <n v="2173.41"/>
    <n v="0"/>
    <n v="208.48"/>
  </r>
  <r>
    <x v="1"/>
    <x v="5"/>
    <s v="0161"/>
    <s v="522"/>
    <s v="0000"/>
    <s v="000"/>
    <s v="00"/>
    <n v="861.1"/>
    <n v="861.1"/>
    <n v="0"/>
    <n v="0"/>
  </r>
  <r>
    <x v="0"/>
    <x v="0"/>
    <s v="0531"/>
    <s v="000"/>
    <s v="0000"/>
    <s v="000"/>
    <s v="00"/>
    <n v="3530394.06"/>
    <n v="2966899.21"/>
    <n v="563364.92000000004"/>
    <n v="129.93"/>
  </r>
  <r>
    <x v="0"/>
    <x v="0"/>
    <s v="0531"/>
    <s v="000"/>
    <s v="0000"/>
    <s v="000"/>
    <s v="00"/>
    <n v="41256"/>
    <n v="39155.599999999999"/>
    <n v="1266.03"/>
    <n v="834.37"/>
  </r>
  <r>
    <x v="0"/>
    <x v="1"/>
    <s v="0531"/>
    <s v="000"/>
    <s v="0000"/>
    <s v="000"/>
    <s v="00"/>
    <n v="1443141"/>
    <n v="1352709.36"/>
    <n v="118264.94"/>
    <n v="-27833.3"/>
  </r>
  <r>
    <x v="0"/>
    <x v="2"/>
    <s v="0531"/>
    <s v="000"/>
    <s v="0000"/>
    <s v="000"/>
    <s v="00"/>
    <n v="12263.36"/>
    <n v="11968.15"/>
    <n v="295.20999999999998"/>
    <n v="0"/>
  </r>
  <r>
    <x v="0"/>
    <x v="2"/>
    <s v="0531"/>
    <s v="000"/>
    <s v="0000"/>
    <s v="000"/>
    <s v="00"/>
    <n v="3850"/>
    <n v="3850"/>
    <n v="0"/>
    <n v="0"/>
  </r>
  <r>
    <x v="0"/>
    <x v="2"/>
    <s v="0531"/>
    <s v="000"/>
    <s v="0000"/>
    <s v="000"/>
    <s v="00"/>
    <n v="1261"/>
    <n v="1261"/>
    <n v="0"/>
    <n v="0"/>
  </r>
  <r>
    <x v="0"/>
    <x v="3"/>
    <s v="0531"/>
    <s v="000"/>
    <s v="0000"/>
    <s v="000"/>
    <s v="00"/>
    <n v="24476.48"/>
    <n v="23708.69"/>
    <n v="0"/>
    <n v="767.79"/>
  </r>
  <r>
    <x v="0"/>
    <x v="3"/>
    <s v="0531"/>
    <s v="000"/>
    <s v="0000"/>
    <s v="000"/>
    <s v="00"/>
    <n v="429.16"/>
    <n v="456.14"/>
    <n v="0"/>
    <n v="-26.98"/>
  </r>
  <r>
    <x v="0"/>
    <x v="3"/>
    <s v="0531"/>
    <s v="000"/>
    <s v="0000"/>
    <s v="000"/>
    <s v="00"/>
    <n v="148278.48000000001"/>
    <n v="147705.1"/>
    <n v="573.38"/>
    <n v="0"/>
  </r>
  <r>
    <x v="0"/>
    <x v="4"/>
    <s v="0531"/>
    <s v="000"/>
    <s v="0000"/>
    <s v="000"/>
    <s v="00"/>
    <n v="214.96"/>
    <n v="84.97"/>
    <n v="0"/>
    <n v="129.99"/>
  </r>
  <r>
    <x v="0"/>
    <x v="5"/>
    <s v="0531"/>
    <s v="000"/>
    <s v="0000"/>
    <s v="000"/>
    <s v="00"/>
    <n v="1600.4"/>
    <n v="1600.4"/>
    <n v="0"/>
    <n v="0"/>
  </r>
  <r>
    <x v="0"/>
    <x v="5"/>
    <s v="0531"/>
    <s v="000"/>
    <s v="0000"/>
    <s v="000"/>
    <s v="00"/>
    <n v="98204"/>
    <n v="100607.69"/>
    <n v="0"/>
    <n v="-2403.69"/>
  </r>
  <r>
    <x v="1"/>
    <x v="0"/>
    <s v="0531"/>
    <s v="000"/>
    <s v="0000"/>
    <s v="000"/>
    <s v="00"/>
    <n v="283373"/>
    <n v="245538.75"/>
    <n v="39850.639999999999"/>
    <n v="-2016.39"/>
  </r>
  <r>
    <x v="1"/>
    <x v="0"/>
    <s v="0531"/>
    <s v="000"/>
    <s v="0000"/>
    <s v="000"/>
    <s v="00"/>
    <n v="49525"/>
    <n v="44740.88"/>
    <n v="1759.8"/>
    <n v="3024.32"/>
  </r>
  <r>
    <x v="1"/>
    <x v="1"/>
    <s v="0531"/>
    <s v="000"/>
    <s v="0000"/>
    <s v="000"/>
    <s v="00"/>
    <n v="145825"/>
    <n v="135694.38"/>
    <n v="8637.8799999999992"/>
    <n v="1492.74"/>
  </r>
  <r>
    <x v="1"/>
    <x v="5"/>
    <s v="0531"/>
    <s v="000"/>
    <s v="0000"/>
    <s v="000"/>
    <s v="00"/>
    <n v="3213.9"/>
    <n v="8041.2"/>
    <n v="0"/>
    <n v="-4827.3"/>
  </r>
  <r>
    <x v="2"/>
    <x v="0"/>
    <s v="0531"/>
    <s v="000"/>
    <s v="0000"/>
    <s v="000"/>
    <s v="00"/>
    <n v="215624"/>
    <n v="180897.77"/>
    <n v="34119.68"/>
    <n v="606.54999999999995"/>
  </r>
  <r>
    <x v="2"/>
    <x v="0"/>
    <s v="0531"/>
    <s v="000"/>
    <s v="0000"/>
    <s v="000"/>
    <s v="00"/>
    <n v="105021"/>
    <n v="94543.54"/>
    <n v="9844.75"/>
    <n v="632.71"/>
  </r>
  <r>
    <x v="2"/>
    <x v="1"/>
    <s v="0531"/>
    <s v="000"/>
    <s v="0000"/>
    <s v="000"/>
    <s v="00"/>
    <n v="140889"/>
    <n v="132715.93"/>
    <n v="9123.9699999999993"/>
    <n v="-950.9"/>
  </r>
  <r>
    <x v="2"/>
    <x v="3"/>
    <s v="0531"/>
    <s v="000"/>
    <s v="0000"/>
    <s v="000"/>
    <s v="00"/>
    <n v="2152.3000000000002"/>
    <n v="1351.72"/>
    <n v="151.54"/>
    <n v="649.04"/>
  </r>
  <r>
    <x v="3"/>
    <x v="0"/>
    <s v="0531"/>
    <s v="000"/>
    <s v="0000"/>
    <s v="000"/>
    <s v="00"/>
    <n v="62278.01"/>
    <n v="51898.33"/>
    <n v="10379.68"/>
    <n v="0"/>
  </r>
  <r>
    <x v="3"/>
    <x v="0"/>
    <s v="0531"/>
    <s v="000"/>
    <s v="0000"/>
    <s v="000"/>
    <s v="00"/>
    <n v="33721.800000000003"/>
    <n v="32517.45"/>
    <n v="1204.3499999999999"/>
    <n v="0"/>
  </r>
  <r>
    <x v="3"/>
    <x v="1"/>
    <s v="0531"/>
    <s v="000"/>
    <s v="0000"/>
    <s v="000"/>
    <s v="00"/>
    <n v="41959.56"/>
    <n v="37200.129999999997"/>
    <n v="2405.0700000000002"/>
    <n v="2354.36"/>
  </r>
  <r>
    <x v="3"/>
    <x v="2"/>
    <s v="0531"/>
    <s v="000"/>
    <s v="0000"/>
    <s v="000"/>
    <s v="00"/>
    <n v="212.54"/>
    <n v="212.54"/>
    <n v="0"/>
    <n v="0"/>
  </r>
  <r>
    <x v="3"/>
    <x v="2"/>
    <s v="0531"/>
    <s v="000"/>
    <s v="0000"/>
    <s v="000"/>
    <s v="00"/>
    <n v="21.37"/>
    <n v="21.37"/>
    <n v="0"/>
    <n v="0"/>
  </r>
  <r>
    <x v="3"/>
    <x v="3"/>
    <s v="0531"/>
    <s v="000"/>
    <s v="0000"/>
    <s v="000"/>
    <s v="00"/>
    <n v="3184.61"/>
    <n v="2847.21"/>
    <n v="0"/>
    <n v="337.4"/>
  </r>
  <r>
    <x v="3"/>
    <x v="4"/>
    <s v="0531"/>
    <s v="000"/>
    <s v="0000"/>
    <s v="000"/>
    <s v="00"/>
    <n v="6708.59"/>
    <n v="6876.42"/>
    <n v="0"/>
    <n v="-167.83"/>
  </r>
  <r>
    <x v="3"/>
    <x v="5"/>
    <s v="0531"/>
    <s v="000"/>
    <s v="0000"/>
    <s v="000"/>
    <s v="00"/>
    <n v="999.88"/>
    <n v="1285.56"/>
    <n v="0"/>
    <n v="-285.68"/>
  </r>
  <r>
    <x v="4"/>
    <x v="0"/>
    <s v="0531"/>
    <s v="000"/>
    <s v="0000"/>
    <s v="000"/>
    <s v="00"/>
    <n v="352412.22"/>
    <n v="323637.03999999998"/>
    <n v="28775.18"/>
    <n v="0"/>
  </r>
  <r>
    <x v="4"/>
    <x v="0"/>
    <s v="0531"/>
    <s v="000"/>
    <s v="0000"/>
    <s v="000"/>
    <s v="00"/>
    <n v="104354.14"/>
    <n v="103347.26"/>
    <n v="7286.39"/>
    <n v="-6279.51"/>
  </r>
  <r>
    <x v="4"/>
    <x v="1"/>
    <s v="0531"/>
    <s v="000"/>
    <s v="0000"/>
    <s v="000"/>
    <s v="00"/>
    <n v="177328"/>
    <n v="173815.56"/>
    <n v="7485.85"/>
    <n v="-3973.41"/>
  </r>
  <r>
    <x v="4"/>
    <x v="2"/>
    <s v="0531"/>
    <s v="000"/>
    <s v="0000"/>
    <s v="000"/>
    <s v="00"/>
    <n v="945"/>
    <n v="0"/>
    <n v="0"/>
    <n v="945"/>
  </r>
  <r>
    <x v="4"/>
    <x v="2"/>
    <s v="0531"/>
    <s v="000"/>
    <s v="0000"/>
    <s v="000"/>
    <s v="00"/>
    <n v="624.09"/>
    <n v="0"/>
    <n v="0"/>
    <n v="624.09"/>
  </r>
  <r>
    <x v="4"/>
    <x v="2"/>
    <s v="0531"/>
    <s v="000"/>
    <s v="0000"/>
    <s v="000"/>
    <s v="00"/>
    <n v="15853.57"/>
    <n v="11134.08"/>
    <n v="3711.36"/>
    <n v="1008.13"/>
  </r>
  <r>
    <x v="4"/>
    <x v="2"/>
    <s v="0531"/>
    <s v="000"/>
    <s v="0000"/>
    <s v="000"/>
    <s v="00"/>
    <n v="1120.3699999999999"/>
    <n v="474.18"/>
    <n v="0"/>
    <n v="646.19000000000005"/>
  </r>
  <r>
    <x v="4"/>
    <x v="2"/>
    <s v="0531"/>
    <s v="000"/>
    <s v="0000"/>
    <s v="000"/>
    <s v="00"/>
    <n v="1000.81"/>
    <n v="804.81"/>
    <n v="196"/>
    <n v="0"/>
  </r>
  <r>
    <x v="4"/>
    <x v="3"/>
    <s v="0531"/>
    <s v="000"/>
    <s v="0000"/>
    <s v="000"/>
    <s v="00"/>
    <n v="6593.65"/>
    <n v="7635.77"/>
    <n v="0"/>
    <n v="-1042.1199999999999"/>
  </r>
  <r>
    <x v="4"/>
    <x v="3"/>
    <s v="0531"/>
    <s v="000"/>
    <s v="0000"/>
    <s v="000"/>
    <s v="00"/>
    <n v="1197.79"/>
    <n v="1159.29"/>
    <n v="0"/>
    <n v="38.5"/>
  </r>
  <r>
    <x v="4"/>
    <x v="4"/>
    <s v="0531"/>
    <s v="000"/>
    <s v="0000"/>
    <s v="000"/>
    <s v="00"/>
    <n v="287.29000000000002"/>
    <n v="187.31"/>
    <n v="0"/>
    <n v="99.98"/>
  </r>
  <r>
    <x v="4"/>
    <x v="4"/>
    <s v="0531"/>
    <s v="000"/>
    <s v="0000"/>
    <s v="000"/>
    <s v="00"/>
    <n v="987"/>
    <n v="987"/>
    <n v="0"/>
    <n v="0"/>
  </r>
  <r>
    <x v="4"/>
    <x v="4"/>
    <s v="0531"/>
    <s v="000"/>
    <s v="0000"/>
    <s v="000"/>
    <s v="00"/>
    <n v="987"/>
    <n v="562.54"/>
    <n v="0"/>
    <n v="424.46"/>
  </r>
  <r>
    <x v="4"/>
    <x v="5"/>
    <s v="0531"/>
    <s v="000"/>
    <s v="0000"/>
    <s v="000"/>
    <s v="00"/>
    <n v="1400"/>
    <n v="1400"/>
    <n v="0"/>
    <n v="0"/>
  </r>
  <r>
    <x v="5"/>
    <x v="0"/>
    <s v="0531"/>
    <s v="000"/>
    <s v="0000"/>
    <s v="000"/>
    <s v="00"/>
    <n v="344971"/>
    <n v="301508.95"/>
    <n v="41003.68"/>
    <n v="2458.37"/>
  </r>
  <r>
    <x v="5"/>
    <x v="1"/>
    <s v="0531"/>
    <s v="000"/>
    <s v="0000"/>
    <s v="000"/>
    <s v="00"/>
    <n v="172037"/>
    <n v="162036.35999999999"/>
    <n v="11296.11"/>
    <n v="-1295.47"/>
  </r>
  <r>
    <x v="5"/>
    <x v="2"/>
    <s v="0531"/>
    <s v="000"/>
    <s v="0000"/>
    <s v="000"/>
    <s v="00"/>
    <n v="7002"/>
    <n v="3349.92"/>
    <n v="1674.96"/>
    <n v="1977.12"/>
  </r>
  <r>
    <x v="5"/>
    <x v="2"/>
    <s v="0531"/>
    <s v="000"/>
    <s v="0000"/>
    <s v="000"/>
    <s v="00"/>
    <n v="249.83"/>
    <n v="0"/>
    <n v="0"/>
    <n v="249.83"/>
  </r>
  <r>
    <x v="5"/>
    <x v="2"/>
    <s v="0531"/>
    <s v="000"/>
    <s v="0000"/>
    <s v="000"/>
    <s v="00"/>
    <n v="16735.560000000001"/>
    <n v="13294.37"/>
    <n v="0"/>
    <n v="3441.19"/>
  </r>
  <r>
    <x v="5"/>
    <x v="2"/>
    <s v="0531"/>
    <s v="000"/>
    <s v="0000"/>
    <s v="000"/>
    <s v="00"/>
    <n v="21108.29"/>
    <n v="18687.62"/>
    <n v="2420.67"/>
    <n v="0"/>
  </r>
  <r>
    <x v="5"/>
    <x v="2"/>
    <s v="0531"/>
    <s v="000"/>
    <s v="0000"/>
    <s v="000"/>
    <s v="00"/>
    <n v="4279.75"/>
    <n v="3791.46"/>
    <n v="48"/>
    <n v="440.29"/>
  </r>
  <r>
    <x v="5"/>
    <x v="6"/>
    <s v="0531"/>
    <s v="000"/>
    <s v="0000"/>
    <s v="000"/>
    <s v="00"/>
    <n v="755.83"/>
    <n v="755.83"/>
    <n v="0"/>
    <n v="0"/>
  </r>
  <r>
    <x v="5"/>
    <x v="6"/>
    <s v="0531"/>
    <s v="000"/>
    <s v="0000"/>
    <s v="000"/>
    <s v="00"/>
    <n v="229664"/>
    <n v="144961.23000000001"/>
    <n v="0"/>
    <n v="84702.77"/>
  </r>
  <r>
    <x v="5"/>
    <x v="6"/>
    <s v="0531"/>
    <s v="000"/>
    <s v="0000"/>
    <s v="000"/>
    <s v="00"/>
    <n v="212.01"/>
    <n v="212.01"/>
    <n v="0"/>
    <n v="0"/>
  </r>
  <r>
    <x v="5"/>
    <x v="3"/>
    <s v="0531"/>
    <s v="000"/>
    <s v="0000"/>
    <s v="000"/>
    <s v="00"/>
    <n v="32831.379999999997"/>
    <n v="35496.19"/>
    <n v="0"/>
    <n v="-2664.81"/>
  </r>
  <r>
    <x v="5"/>
    <x v="4"/>
    <s v="0531"/>
    <s v="000"/>
    <s v="0000"/>
    <s v="000"/>
    <s v="00"/>
    <n v="1737.31"/>
    <n v="1737.31"/>
    <n v="0"/>
    <n v="0"/>
  </r>
  <r>
    <x v="6"/>
    <x v="0"/>
    <s v="0531"/>
    <s v="000"/>
    <s v="0000"/>
    <s v="000"/>
    <s v="00"/>
    <n v="64307.040000000001"/>
    <n v="58948.12"/>
    <n v="5358.92"/>
    <n v="0"/>
  </r>
  <r>
    <x v="6"/>
    <x v="1"/>
    <s v="0531"/>
    <s v="000"/>
    <s v="0000"/>
    <s v="000"/>
    <s v="00"/>
    <n v="22635"/>
    <n v="21718.51"/>
    <n v="1108.7"/>
    <n v="-192.21"/>
  </r>
  <r>
    <x v="6"/>
    <x v="2"/>
    <s v="0531"/>
    <s v="000"/>
    <s v="0000"/>
    <s v="000"/>
    <s v="00"/>
    <n v="472.57"/>
    <n v="472.57"/>
    <n v="0"/>
    <n v="0"/>
  </r>
  <r>
    <x v="6"/>
    <x v="2"/>
    <s v="0531"/>
    <s v="000"/>
    <s v="0000"/>
    <s v="000"/>
    <s v="00"/>
    <n v="1360.62"/>
    <n v="1360.62"/>
    <n v="0"/>
    <n v="0"/>
  </r>
  <r>
    <x v="6"/>
    <x v="2"/>
    <s v="0531"/>
    <s v="000"/>
    <s v="0000"/>
    <s v="000"/>
    <s v="00"/>
    <n v="500"/>
    <n v="500"/>
    <n v="0"/>
    <n v="0"/>
  </r>
  <r>
    <x v="6"/>
    <x v="3"/>
    <s v="0531"/>
    <s v="000"/>
    <s v="0000"/>
    <s v="000"/>
    <s v="00"/>
    <n v="8792.41"/>
    <n v="0"/>
    <n v="0"/>
    <n v="8792.41"/>
  </r>
  <r>
    <x v="6"/>
    <x v="4"/>
    <s v="0531"/>
    <s v="000"/>
    <s v="0000"/>
    <s v="000"/>
    <s v="00"/>
    <n v="892.4"/>
    <n v="892.4"/>
    <n v="0"/>
    <n v="0"/>
  </r>
  <r>
    <x v="0"/>
    <x v="0"/>
    <s v="0541"/>
    <s v="000"/>
    <s v="0000"/>
    <s v="000"/>
    <s v="00"/>
    <n v="4005324.78"/>
    <n v="3378335.59"/>
    <n v="621608.84"/>
    <n v="5380.35"/>
  </r>
  <r>
    <x v="0"/>
    <x v="0"/>
    <s v="0541"/>
    <s v="000"/>
    <s v="0000"/>
    <s v="000"/>
    <s v="00"/>
    <n v="28103"/>
    <n v="22835.98"/>
    <n v="845.77"/>
    <n v="4421.25"/>
  </r>
  <r>
    <x v="0"/>
    <x v="1"/>
    <s v="0541"/>
    <s v="000"/>
    <s v="0000"/>
    <s v="000"/>
    <s v="00"/>
    <n v="1568665.88"/>
    <n v="1470760.5"/>
    <n v="131946.25"/>
    <n v="-34040.870000000003"/>
  </r>
  <r>
    <x v="0"/>
    <x v="2"/>
    <s v="0541"/>
    <s v="000"/>
    <s v="0000"/>
    <s v="000"/>
    <s v="00"/>
    <n v="10682.86"/>
    <n v="10682.86"/>
    <n v="0"/>
    <n v="0"/>
  </r>
  <r>
    <x v="0"/>
    <x v="2"/>
    <s v="0541"/>
    <s v="000"/>
    <s v="0000"/>
    <s v="000"/>
    <s v="00"/>
    <n v="10224.24"/>
    <n v="9384.77"/>
    <n v="839.47"/>
    <n v="0"/>
  </r>
  <r>
    <x v="0"/>
    <x v="2"/>
    <s v="0541"/>
    <s v="000"/>
    <s v="0000"/>
    <s v="000"/>
    <s v="00"/>
    <n v="2079"/>
    <n v="2079"/>
    <n v="0"/>
    <n v="0"/>
  </r>
  <r>
    <x v="0"/>
    <x v="3"/>
    <s v="0541"/>
    <s v="000"/>
    <s v="0000"/>
    <s v="000"/>
    <s v="00"/>
    <n v="35022.1"/>
    <n v="28637.51"/>
    <n v="240.29"/>
    <n v="6144.3"/>
  </r>
  <r>
    <x v="0"/>
    <x v="3"/>
    <s v="0541"/>
    <s v="000"/>
    <s v="0000"/>
    <s v="000"/>
    <s v="00"/>
    <n v="128132.26"/>
    <n v="127106.29"/>
    <n v="1025.97"/>
    <n v="0"/>
  </r>
  <r>
    <x v="0"/>
    <x v="4"/>
    <s v="0541"/>
    <s v="000"/>
    <s v="0000"/>
    <s v="000"/>
    <s v="00"/>
    <n v="4826"/>
    <n v="0"/>
    <n v="0"/>
    <n v="4826"/>
  </r>
  <r>
    <x v="0"/>
    <x v="5"/>
    <s v="0541"/>
    <s v="000"/>
    <s v="0000"/>
    <s v="000"/>
    <s v="00"/>
    <n v="460.4"/>
    <n v="460.4"/>
    <n v="0"/>
    <n v="0"/>
  </r>
  <r>
    <x v="0"/>
    <x v="5"/>
    <s v="0541"/>
    <s v="000"/>
    <s v="0000"/>
    <s v="000"/>
    <s v="00"/>
    <n v="83252"/>
    <n v="100456.74"/>
    <n v="0"/>
    <n v="-17204.740000000002"/>
  </r>
  <r>
    <x v="1"/>
    <x v="0"/>
    <s v="0541"/>
    <s v="000"/>
    <s v="0000"/>
    <s v="000"/>
    <s v="00"/>
    <n v="319543"/>
    <n v="260201.13"/>
    <n v="43865.36"/>
    <n v="15476.51"/>
  </r>
  <r>
    <x v="1"/>
    <x v="0"/>
    <s v="0541"/>
    <s v="000"/>
    <s v="0000"/>
    <s v="000"/>
    <s v="00"/>
    <n v="99911.22"/>
    <n v="96481.3"/>
    <n v="3568.78"/>
    <n v="-138.86000000000001"/>
  </r>
  <r>
    <x v="1"/>
    <x v="1"/>
    <s v="0541"/>
    <s v="000"/>
    <s v="0000"/>
    <s v="000"/>
    <s v="00"/>
    <n v="176223"/>
    <n v="159405.72"/>
    <n v="9847.5400000000009"/>
    <n v="6969.74"/>
  </r>
  <r>
    <x v="1"/>
    <x v="5"/>
    <s v="0541"/>
    <s v="000"/>
    <s v="0000"/>
    <s v="000"/>
    <s v="00"/>
    <n v="5317.47"/>
    <n v="9703.02"/>
    <n v="0"/>
    <n v="-4385.55"/>
  </r>
  <r>
    <x v="2"/>
    <x v="0"/>
    <s v="0541"/>
    <s v="000"/>
    <s v="0000"/>
    <s v="000"/>
    <s v="00"/>
    <n v="213624"/>
    <n v="178853.32"/>
    <n v="34678.68"/>
    <n v="92"/>
  </r>
  <r>
    <x v="2"/>
    <x v="0"/>
    <s v="0541"/>
    <s v="000"/>
    <s v="0000"/>
    <s v="000"/>
    <s v="00"/>
    <n v="100021"/>
    <n v="90484.51"/>
    <n v="9589.58"/>
    <n v="-53.09"/>
  </r>
  <r>
    <x v="2"/>
    <x v="1"/>
    <s v="0541"/>
    <s v="000"/>
    <s v="0000"/>
    <s v="000"/>
    <s v="00"/>
    <n v="131889"/>
    <n v="123779.04"/>
    <n v="9186.56"/>
    <n v="-1076.5999999999999"/>
  </r>
  <r>
    <x v="2"/>
    <x v="2"/>
    <s v="0541"/>
    <s v="000"/>
    <s v="0000"/>
    <s v="000"/>
    <s v="00"/>
    <n v="1025"/>
    <n v="1025"/>
    <n v="0"/>
    <n v="0"/>
  </r>
  <r>
    <x v="2"/>
    <x v="3"/>
    <s v="0541"/>
    <s v="000"/>
    <s v="0000"/>
    <s v="000"/>
    <s v="00"/>
    <n v="1153"/>
    <n v="1141.06"/>
    <n v="0"/>
    <n v="11.94"/>
  </r>
  <r>
    <x v="3"/>
    <x v="0"/>
    <s v="0541"/>
    <s v="000"/>
    <s v="0000"/>
    <s v="000"/>
    <s v="00"/>
    <n v="61345"/>
    <n v="51575.839999999997"/>
    <n v="9769.16"/>
    <n v="0"/>
  </r>
  <r>
    <x v="3"/>
    <x v="0"/>
    <s v="0541"/>
    <s v="000"/>
    <s v="0000"/>
    <s v="000"/>
    <s v="00"/>
    <n v="48204"/>
    <n v="45686.15"/>
    <n v="1692.07"/>
    <n v="825.78"/>
  </r>
  <r>
    <x v="3"/>
    <x v="1"/>
    <s v="0541"/>
    <s v="000"/>
    <s v="0000"/>
    <s v="000"/>
    <s v="00"/>
    <n v="56988.65"/>
    <n v="54365.39"/>
    <n v="3160.69"/>
    <n v="-537.42999999999995"/>
  </r>
  <r>
    <x v="3"/>
    <x v="2"/>
    <s v="0541"/>
    <s v="000"/>
    <s v="0000"/>
    <s v="000"/>
    <s v="00"/>
    <n v="287.54000000000002"/>
    <n v="287.54000000000002"/>
    <n v="0"/>
    <n v="0"/>
  </r>
  <r>
    <x v="3"/>
    <x v="3"/>
    <s v="0541"/>
    <s v="000"/>
    <s v="0000"/>
    <s v="000"/>
    <s v="00"/>
    <n v="657.02"/>
    <n v="279.20999999999998"/>
    <n v="129.26"/>
    <n v="248.55"/>
  </r>
  <r>
    <x v="3"/>
    <x v="4"/>
    <s v="0541"/>
    <s v="000"/>
    <s v="0000"/>
    <s v="000"/>
    <s v="00"/>
    <n v="7330.44"/>
    <n v="6867.5"/>
    <n v="0"/>
    <n v="462.94"/>
  </r>
  <r>
    <x v="3"/>
    <x v="5"/>
    <s v="0541"/>
    <s v="000"/>
    <s v="0000"/>
    <s v="000"/>
    <s v="00"/>
    <n v="285.68"/>
    <n v="571.36"/>
    <n v="0"/>
    <n v="-285.68"/>
  </r>
  <r>
    <x v="4"/>
    <x v="0"/>
    <s v="0541"/>
    <s v="000"/>
    <s v="0000"/>
    <s v="000"/>
    <s v="00"/>
    <n v="342096.86"/>
    <n v="313288.59999999998"/>
    <n v="28808.26"/>
    <n v="0"/>
  </r>
  <r>
    <x v="4"/>
    <x v="0"/>
    <s v="0541"/>
    <s v="000"/>
    <s v="0000"/>
    <s v="000"/>
    <s v="00"/>
    <n v="83304"/>
    <n v="76716.05"/>
    <n v="5830.4"/>
    <n v="757.55"/>
  </r>
  <r>
    <x v="4"/>
    <x v="1"/>
    <s v="0541"/>
    <s v="000"/>
    <s v="0000"/>
    <s v="000"/>
    <s v="00"/>
    <n v="161896.97"/>
    <n v="157305.71"/>
    <n v="7191.56"/>
    <n v="-2600.3000000000002"/>
  </r>
  <r>
    <x v="4"/>
    <x v="2"/>
    <s v="0541"/>
    <s v="000"/>
    <s v="0000"/>
    <s v="000"/>
    <s v="00"/>
    <n v="7379"/>
    <n v="6895.47"/>
    <n v="373.58"/>
    <n v="109.95"/>
  </r>
  <r>
    <x v="4"/>
    <x v="2"/>
    <s v="0541"/>
    <s v="000"/>
    <s v="0000"/>
    <s v="000"/>
    <s v="00"/>
    <n v="42"/>
    <n v="0"/>
    <n v="0"/>
    <n v="42"/>
  </r>
  <r>
    <x v="4"/>
    <x v="2"/>
    <s v="0541"/>
    <s v="000"/>
    <s v="0000"/>
    <s v="000"/>
    <s v="00"/>
    <n v="0.14000000000000001"/>
    <n v="0"/>
    <n v="0"/>
    <n v="0.14000000000000001"/>
  </r>
  <r>
    <x v="4"/>
    <x v="2"/>
    <s v="0541"/>
    <s v="000"/>
    <s v="0000"/>
    <s v="000"/>
    <s v="00"/>
    <n v="185.07"/>
    <n v="51.42"/>
    <n v="0"/>
    <n v="133.65"/>
  </r>
  <r>
    <x v="4"/>
    <x v="2"/>
    <s v="0541"/>
    <s v="000"/>
    <s v="0000"/>
    <s v="000"/>
    <s v="00"/>
    <n v="1056"/>
    <n v="1116"/>
    <n v="0"/>
    <n v="-60"/>
  </r>
  <r>
    <x v="4"/>
    <x v="3"/>
    <s v="0541"/>
    <s v="000"/>
    <s v="0000"/>
    <s v="000"/>
    <s v="00"/>
    <n v="3682.14"/>
    <n v="3094.9"/>
    <n v="526.89"/>
    <n v="60.35"/>
  </r>
  <r>
    <x v="4"/>
    <x v="3"/>
    <s v="0541"/>
    <s v="000"/>
    <s v="0000"/>
    <s v="000"/>
    <s v="00"/>
    <n v="125"/>
    <n v="61.98"/>
    <n v="0"/>
    <n v="63.02"/>
  </r>
  <r>
    <x v="4"/>
    <x v="4"/>
    <s v="0541"/>
    <s v="000"/>
    <s v="0000"/>
    <s v="000"/>
    <s v="00"/>
    <n v="595"/>
    <n v="549.54999999999995"/>
    <n v="0"/>
    <n v="45.45"/>
  </r>
  <r>
    <x v="4"/>
    <x v="4"/>
    <s v="0541"/>
    <s v="000"/>
    <s v="0000"/>
    <s v="000"/>
    <s v="00"/>
    <n v="1589.82"/>
    <n v="1575.9"/>
    <n v="0"/>
    <n v="13.92"/>
  </r>
  <r>
    <x v="4"/>
    <x v="5"/>
    <s v="0541"/>
    <s v="000"/>
    <s v="0000"/>
    <s v="000"/>
    <s v="00"/>
    <n v="1585.95"/>
    <n v="1585.95"/>
    <n v="0"/>
    <n v="0"/>
  </r>
  <r>
    <x v="5"/>
    <x v="0"/>
    <s v="0541"/>
    <s v="000"/>
    <s v="0000"/>
    <s v="000"/>
    <s v="00"/>
    <n v="435133.06"/>
    <n v="384581.92"/>
    <n v="51040"/>
    <n v="-488.86"/>
  </r>
  <r>
    <x v="5"/>
    <x v="1"/>
    <s v="0541"/>
    <s v="000"/>
    <s v="0000"/>
    <s v="000"/>
    <s v="00"/>
    <n v="206154.94"/>
    <n v="195621.84"/>
    <n v="13084.77"/>
    <n v="-2551.67"/>
  </r>
  <r>
    <x v="5"/>
    <x v="2"/>
    <s v="0541"/>
    <s v="000"/>
    <s v="0000"/>
    <s v="000"/>
    <s v="00"/>
    <n v="1528"/>
    <n v="764"/>
    <n v="0"/>
    <n v="764"/>
  </r>
  <r>
    <x v="5"/>
    <x v="2"/>
    <s v="0541"/>
    <s v="000"/>
    <s v="0000"/>
    <s v="000"/>
    <s v="00"/>
    <n v="0"/>
    <n v="313.51"/>
    <n v="0"/>
    <n v="-313.51"/>
  </r>
  <r>
    <x v="5"/>
    <x v="2"/>
    <s v="0541"/>
    <s v="000"/>
    <s v="0000"/>
    <s v="000"/>
    <s v="00"/>
    <n v="23112"/>
    <n v="15644.71"/>
    <n v="0"/>
    <n v="7467.29"/>
  </r>
  <r>
    <x v="5"/>
    <x v="2"/>
    <s v="0541"/>
    <s v="000"/>
    <s v="0000"/>
    <s v="000"/>
    <s v="00"/>
    <n v="17570.13"/>
    <n v="15149.46"/>
    <n v="2420.67"/>
    <n v="0"/>
  </r>
  <r>
    <x v="5"/>
    <x v="2"/>
    <s v="0541"/>
    <s v="000"/>
    <s v="0000"/>
    <s v="000"/>
    <s v="00"/>
    <n v="1897.57"/>
    <n v="1873.57"/>
    <n v="24"/>
    <n v="0"/>
  </r>
  <r>
    <x v="5"/>
    <x v="6"/>
    <s v="0541"/>
    <s v="000"/>
    <s v="0000"/>
    <s v="000"/>
    <s v="00"/>
    <n v="1207"/>
    <n v="748.87"/>
    <n v="0"/>
    <n v="458.13"/>
  </r>
  <r>
    <x v="5"/>
    <x v="6"/>
    <s v="0541"/>
    <s v="000"/>
    <s v="0000"/>
    <s v="000"/>
    <s v="00"/>
    <n v="174750"/>
    <n v="121526.84"/>
    <n v="0"/>
    <n v="53223.16"/>
  </r>
  <r>
    <x v="5"/>
    <x v="6"/>
    <s v="0541"/>
    <s v="000"/>
    <s v="0000"/>
    <s v="000"/>
    <s v="00"/>
    <n v="376.98"/>
    <n v="544.53"/>
    <n v="0"/>
    <n v="-167.55"/>
  </r>
  <r>
    <x v="5"/>
    <x v="3"/>
    <s v="0541"/>
    <s v="000"/>
    <s v="0000"/>
    <s v="000"/>
    <s v="00"/>
    <n v="55287.99"/>
    <n v="48295.01"/>
    <n v="0"/>
    <n v="6992.98"/>
  </r>
  <r>
    <x v="5"/>
    <x v="4"/>
    <s v="0541"/>
    <s v="000"/>
    <s v="0000"/>
    <s v="000"/>
    <s v="00"/>
    <n v="400.03"/>
    <n v="395.61"/>
    <n v="0"/>
    <n v="4.42"/>
  </r>
  <r>
    <x v="6"/>
    <x v="0"/>
    <s v="0541"/>
    <s v="000"/>
    <s v="0000"/>
    <s v="000"/>
    <s v="00"/>
    <n v="62054"/>
    <n v="56882.84"/>
    <n v="5171.16"/>
    <n v="0"/>
  </r>
  <r>
    <x v="6"/>
    <x v="1"/>
    <s v="0541"/>
    <s v="000"/>
    <s v="0000"/>
    <s v="000"/>
    <s v="00"/>
    <n v="21635"/>
    <n v="20185.68"/>
    <n v="1074.3"/>
    <n v="375.02"/>
  </r>
  <r>
    <x v="6"/>
    <x v="2"/>
    <s v="0541"/>
    <s v="000"/>
    <s v="0000"/>
    <s v="000"/>
    <s v="00"/>
    <n v="1784.43"/>
    <n v="2051.4299999999998"/>
    <n v="0"/>
    <n v="-267"/>
  </r>
  <r>
    <x v="6"/>
    <x v="4"/>
    <s v="0541"/>
    <s v="000"/>
    <s v="0000"/>
    <s v="000"/>
    <s v="00"/>
    <n v="4158"/>
    <n v="4158"/>
    <n v="0"/>
    <n v="0"/>
  </r>
  <r>
    <x v="16"/>
    <x v="3"/>
    <s v="0441"/>
    <s v="605"/>
    <s v="0000"/>
    <s v="000"/>
    <s v="00"/>
    <n v="920.15"/>
    <n v="0"/>
    <n v="0"/>
    <n v="920.15"/>
  </r>
  <r>
    <x v="11"/>
    <x v="2"/>
    <s v="9636"/>
    <s v="199"/>
    <s v="0000"/>
    <s v="000"/>
    <s v="00"/>
    <n v="66.680000000000007"/>
    <n v="0"/>
    <n v="0"/>
    <n v="66.680000000000007"/>
  </r>
  <r>
    <x v="1"/>
    <x v="0"/>
    <s v="0411"/>
    <s v="522"/>
    <s v="0000"/>
    <s v="000"/>
    <s v="00"/>
    <n v="70335.12"/>
    <n v="59942.6"/>
    <n v="11722.52"/>
    <n v="-1330"/>
  </r>
  <r>
    <x v="1"/>
    <x v="0"/>
    <s v="0411"/>
    <s v="522"/>
    <s v="0000"/>
    <s v="000"/>
    <s v="00"/>
    <n v="59476.71"/>
    <n v="57588.82"/>
    <n v="2143.25"/>
    <n v="-255.36"/>
  </r>
  <r>
    <x v="1"/>
    <x v="1"/>
    <s v="0411"/>
    <s v="522"/>
    <s v="0000"/>
    <s v="000"/>
    <s v="00"/>
    <n v="58560.41"/>
    <n v="56812.19"/>
    <n v="2879.55"/>
    <n v="-1131.33"/>
  </r>
  <r>
    <x v="1"/>
    <x v="5"/>
    <s v="0411"/>
    <s v="522"/>
    <s v="0000"/>
    <s v="000"/>
    <s v="00"/>
    <n v="527.30999999999995"/>
    <n v="527.30999999999995"/>
    <n v="0"/>
    <n v="0"/>
  </r>
  <r>
    <x v="9"/>
    <x v="0"/>
    <s v="0531"/>
    <s v="804"/>
    <s v="0000"/>
    <s v="000"/>
    <s v="00"/>
    <n v="56445.01"/>
    <n v="47492.49"/>
    <n v="8952.52"/>
    <n v="0"/>
  </r>
  <r>
    <x v="9"/>
    <x v="1"/>
    <s v="0531"/>
    <s v="804"/>
    <s v="0000"/>
    <s v="000"/>
    <s v="00"/>
    <n v="26277.360000000001"/>
    <n v="24416.49"/>
    <n v="1858.16"/>
    <n v="2.71"/>
  </r>
  <r>
    <x v="0"/>
    <x v="0"/>
    <s v="0541"/>
    <s v="804"/>
    <s v="0000"/>
    <s v="000"/>
    <s v="00"/>
    <n v="15508.32"/>
    <n v="15508.32"/>
    <n v="0"/>
    <n v="0"/>
  </r>
  <r>
    <x v="0"/>
    <x v="1"/>
    <s v="0541"/>
    <s v="804"/>
    <s v="0000"/>
    <s v="000"/>
    <s v="00"/>
    <n v="3707.84"/>
    <n v="3574.31"/>
    <n v="0"/>
    <n v="133.53"/>
  </r>
  <r>
    <x v="9"/>
    <x v="0"/>
    <s v="0541"/>
    <s v="804"/>
    <s v="0000"/>
    <s v="000"/>
    <s v="00"/>
    <n v="61738"/>
    <n v="51448.32"/>
    <n v="10289.68"/>
    <n v="0"/>
  </r>
  <r>
    <x v="9"/>
    <x v="1"/>
    <s v="0541"/>
    <s v="804"/>
    <s v="0000"/>
    <s v="000"/>
    <s v="00"/>
    <n v="27462.23"/>
    <n v="25363.88"/>
    <n v="2135.6799999999998"/>
    <n v="-37.33"/>
  </r>
  <r>
    <x v="2"/>
    <x v="0"/>
    <s v="0531"/>
    <s v="523"/>
    <s v="0000"/>
    <s v="000"/>
    <s v="00"/>
    <n v="42731.3"/>
    <n v="36648.5"/>
    <n v="6042.48"/>
    <n v="40.32"/>
  </r>
  <r>
    <x v="2"/>
    <x v="1"/>
    <s v="0531"/>
    <s v="523"/>
    <s v="0000"/>
    <s v="000"/>
    <s v="00"/>
    <n v="21181.11"/>
    <n v="19891.919999999998"/>
    <n v="1254.2"/>
    <n v="34.99"/>
  </r>
  <r>
    <x v="2"/>
    <x v="0"/>
    <s v="0541"/>
    <s v="523"/>
    <s v="0000"/>
    <s v="000"/>
    <s v="00"/>
    <n v="43480.01"/>
    <n v="36650.01"/>
    <n v="6830"/>
    <n v="0"/>
  </r>
  <r>
    <x v="2"/>
    <x v="1"/>
    <s v="0541"/>
    <s v="523"/>
    <s v="0000"/>
    <s v="000"/>
    <s v="00"/>
    <n v="17024.2"/>
    <n v="15651.35"/>
    <n v="1417.6"/>
    <n v="-44.75"/>
  </r>
  <r>
    <x v="0"/>
    <x v="0"/>
    <s v="0531"/>
    <s v="199"/>
    <s v="0000"/>
    <s v="000"/>
    <s v="00"/>
    <n v="13392.31"/>
    <n v="11061.46"/>
    <n v="2021.48"/>
    <n v="309.37"/>
  </r>
  <r>
    <x v="0"/>
    <x v="0"/>
    <s v="0531"/>
    <s v="199"/>
    <s v="0000"/>
    <s v="000"/>
    <s v="00"/>
    <n v="12403.88"/>
    <n v="11144.72"/>
    <n v="420.26"/>
    <n v="838.9"/>
  </r>
  <r>
    <x v="0"/>
    <x v="1"/>
    <s v="0531"/>
    <s v="199"/>
    <s v="0000"/>
    <s v="000"/>
    <s v="00"/>
    <n v="11386.54"/>
    <n v="10918.75"/>
    <n v="507.11"/>
    <n v="-39.32"/>
  </r>
  <r>
    <x v="0"/>
    <x v="2"/>
    <s v="0531"/>
    <s v="199"/>
    <s v="0000"/>
    <s v="000"/>
    <s v="00"/>
    <n v="0"/>
    <n v="1498.74"/>
    <n v="3101.26"/>
    <n v="-4600"/>
  </r>
  <r>
    <x v="0"/>
    <x v="2"/>
    <s v="0531"/>
    <s v="199"/>
    <s v="0000"/>
    <s v="000"/>
    <s v="00"/>
    <n v="37970.5"/>
    <n v="21076.75"/>
    <n v="0"/>
    <n v="16893.75"/>
  </r>
  <r>
    <x v="0"/>
    <x v="2"/>
    <s v="0531"/>
    <s v="199"/>
    <s v="0000"/>
    <s v="000"/>
    <s v="00"/>
    <n v="402.41"/>
    <n v="402.41"/>
    <n v="0"/>
    <n v="0"/>
  </r>
  <r>
    <x v="0"/>
    <x v="2"/>
    <s v="0531"/>
    <s v="199"/>
    <s v="0000"/>
    <s v="000"/>
    <s v="00"/>
    <n v="750"/>
    <n v="750"/>
    <n v="0"/>
    <n v="0"/>
  </r>
  <r>
    <x v="0"/>
    <x v="3"/>
    <s v="0531"/>
    <s v="199"/>
    <s v="0000"/>
    <s v="000"/>
    <s v="00"/>
    <n v="473.12"/>
    <n v="370"/>
    <n v="0"/>
    <n v="103.12"/>
  </r>
  <r>
    <x v="0"/>
    <x v="4"/>
    <s v="0531"/>
    <s v="199"/>
    <s v="0000"/>
    <s v="000"/>
    <s v="00"/>
    <n v="1285.8"/>
    <n v="0"/>
    <n v="0"/>
    <n v="1285.8"/>
  </r>
  <r>
    <x v="0"/>
    <x v="5"/>
    <s v="0531"/>
    <s v="199"/>
    <s v="0000"/>
    <s v="000"/>
    <s v="00"/>
    <n v="3571.01"/>
    <n v="3599.58"/>
    <n v="0"/>
    <n v="-28.57"/>
  </r>
  <r>
    <x v="1"/>
    <x v="5"/>
    <s v="0531"/>
    <s v="199"/>
    <s v="0000"/>
    <s v="000"/>
    <s v="00"/>
    <n v="571.36"/>
    <n v="571.36"/>
    <n v="0"/>
    <n v="0"/>
  </r>
  <r>
    <x v="2"/>
    <x v="0"/>
    <s v="0531"/>
    <s v="199"/>
    <s v="0000"/>
    <s v="000"/>
    <s v="00"/>
    <n v="6454.11"/>
    <n v="0"/>
    <n v="0"/>
    <n v="6454.11"/>
  </r>
  <r>
    <x v="2"/>
    <x v="1"/>
    <s v="0531"/>
    <s v="199"/>
    <s v="0000"/>
    <s v="000"/>
    <s v="00"/>
    <n v="2597.7600000000002"/>
    <n v="0"/>
    <n v="0"/>
    <n v="2597.7600000000002"/>
  </r>
  <r>
    <x v="3"/>
    <x v="4"/>
    <s v="0531"/>
    <s v="199"/>
    <s v="0000"/>
    <s v="000"/>
    <s v="00"/>
    <n v="266.63"/>
    <n v="461.65"/>
    <n v="0"/>
    <n v="-195.02"/>
  </r>
  <r>
    <x v="3"/>
    <x v="5"/>
    <s v="0531"/>
    <s v="199"/>
    <s v="0000"/>
    <s v="000"/>
    <s v="00"/>
    <n v="285.68"/>
    <n v="285.68"/>
    <n v="0"/>
    <n v="0"/>
  </r>
  <r>
    <x v="4"/>
    <x v="0"/>
    <s v="0531"/>
    <s v="199"/>
    <s v="0000"/>
    <s v="000"/>
    <s v="00"/>
    <n v="34942.980000000003"/>
    <n v="15161.77"/>
    <n v="558.6"/>
    <n v="19222.61"/>
  </r>
  <r>
    <x v="4"/>
    <x v="1"/>
    <s v="0531"/>
    <s v="199"/>
    <s v="0000"/>
    <s v="000"/>
    <s v="00"/>
    <n v="11584.68"/>
    <n v="10164.540000000001"/>
    <n v="116.29"/>
    <n v="1303.8499999999999"/>
  </r>
  <r>
    <x v="4"/>
    <x v="3"/>
    <s v="0531"/>
    <s v="199"/>
    <s v="0000"/>
    <s v="000"/>
    <s v="00"/>
    <n v="1774.06"/>
    <n v="17.75"/>
    <n v="0"/>
    <n v="1756.31"/>
  </r>
  <r>
    <x v="14"/>
    <x v="5"/>
    <s v="0531"/>
    <s v="199"/>
    <s v="0000"/>
    <s v="000"/>
    <s v="00"/>
    <n v="54"/>
    <n v="54"/>
    <n v="0"/>
    <n v="0"/>
  </r>
  <r>
    <x v="5"/>
    <x v="0"/>
    <s v="0531"/>
    <s v="199"/>
    <s v="0000"/>
    <s v="000"/>
    <s v="00"/>
    <n v="10054.44"/>
    <n v="10257.219999999999"/>
    <n v="0"/>
    <n v="-202.78"/>
  </r>
  <r>
    <x v="5"/>
    <x v="0"/>
    <s v="0531"/>
    <s v="199"/>
    <s v="0000"/>
    <s v="000"/>
    <s v="00"/>
    <n v="1208.81"/>
    <n v="0"/>
    <n v="0"/>
    <n v="1208.81"/>
  </r>
  <r>
    <x v="5"/>
    <x v="1"/>
    <s v="0531"/>
    <s v="199"/>
    <s v="0000"/>
    <s v="000"/>
    <s v="00"/>
    <n v="2546.9"/>
    <n v="2596.4299999999998"/>
    <n v="0"/>
    <n v="-49.53"/>
  </r>
  <r>
    <x v="5"/>
    <x v="2"/>
    <s v="0531"/>
    <s v="199"/>
    <s v="0000"/>
    <s v="000"/>
    <s v="00"/>
    <n v="529.38"/>
    <n v="0"/>
    <n v="0"/>
    <n v="529.38"/>
  </r>
  <r>
    <x v="5"/>
    <x v="3"/>
    <s v="0531"/>
    <s v="199"/>
    <s v="0000"/>
    <s v="000"/>
    <s v="00"/>
    <n v="20.7"/>
    <n v="0"/>
    <n v="0"/>
    <n v="20.7"/>
  </r>
  <r>
    <x v="5"/>
    <x v="4"/>
    <s v="0531"/>
    <s v="199"/>
    <s v="0000"/>
    <s v="000"/>
    <s v="00"/>
    <n v="172.8"/>
    <n v="0"/>
    <n v="0"/>
    <n v="172.8"/>
  </r>
  <r>
    <x v="5"/>
    <x v="5"/>
    <s v="0531"/>
    <s v="199"/>
    <s v="0000"/>
    <s v="000"/>
    <s v="00"/>
    <n v="3230.03"/>
    <n v="3188.77"/>
    <n v="0"/>
    <n v="41.26"/>
  </r>
  <r>
    <x v="0"/>
    <x v="0"/>
    <s v="0541"/>
    <s v="199"/>
    <s v="0000"/>
    <s v="000"/>
    <s v="00"/>
    <n v="65976"/>
    <n v="57639.83"/>
    <n v="8594.32"/>
    <n v="-258.14999999999998"/>
  </r>
  <r>
    <x v="0"/>
    <x v="1"/>
    <s v="0541"/>
    <s v="199"/>
    <s v="0000"/>
    <s v="000"/>
    <s v="00"/>
    <n v="20382.29"/>
    <n v="18723.400000000001"/>
    <n v="1783.88"/>
    <n v="-124.99"/>
  </r>
  <r>
    <x v="0"/>
    <x v="2"/>
    <s v="0541"/>
    <s v="199"/>
    <s v="0000"/>
    <s v="000"/>
    <s v="00"/>
    <n v="4552.12"/>
    <n v="1244.96"/>
    <n v="3139"/>
    <n v="168.16"/>
  </r>
  <r>
    <x v="0"/>
    <x v="2"/>
    <s v="0541"/>
    <s v="199"/>
    <s v="0000"/>
    <s v="000"/>
    <s v="00"/>
    <n v="6873.1"/>
    <n v="6159.75"/>
    <n v="0"/>
    <n v="713.35"/>
  </r>
  <r>
    <x v="0"/>
    <x v="2"/>
    <s v="0541"/>
    <s v="199"/>
    <s v="0000"/>
    <s v="000"/>
    <s v="00"/>
    <n v="18499.79"/>
    <n v="18499.79"/>
    <n v="0"/>
    <n v="0"/>
  </r>
  <r>
    <x v="0"/>
    <x v="3"/>
    <s v="0541"/>
    <s v="199"/>
    <s v="0000"/>
    <s v="000"/>
    <s v="00"/>
    <n v="164184.18"/>
    <n v="10767.65"/>
    <n v="0"/>
    <n v="153416.53"/>
  </r>
  <r>
    <x v="0"/>
    <x v="3"/>
    <s v="0541"/>
    <s v="199"/>
    <s v="0000"/>
    <s v="000"/>
    <s v="00"/>
    <n v="88.01"/>
    <n v="88.01"/>
    <n v="0"/>
    <n v="0"/>
  </r>
  <r>
    <x v="0"/>
    <x v="4"/>
    <s v="0541"/>
    <s v="199"/>
    <s v="0000"/>
    <s v="000"/>
    <s v="00"/>
    <n v="7471"/>
    <n v="2645"/>
    <n v="0"/>
    <n v="4826"/>
  </r>
  <r>
    <x v="0"/>
    <x v="4"/>
    <s v="0541"/>
    <s v="199"/>
    <s v="0000"/>
    <s v="000"/>
    <s v="00"/>
    <n v="39775"/>
    <n v="39775"/>
    <n v="0"/>
    <n v="0"/>
  </r>
  <r>
    <x v="0"/>
    <x v="5"/>
    <s v="0541"/>
    <s v="199"/>
    <s v="0000"/>
    <s v="000"/>
    <s v="00"/>
    <n v="7084.87"/>
    <n v="7613.38"/>
    <n v="0"/>
    <n v="-528.51"/>
  </r>
  <r>
    <x v="1"/>
    <x v="5"/>
    <s v="0541"/>
    <s v="199"/>
    <s v="0000"/>
    <s v="000"/>
    <s v="00"/>
    <n v="214.26"/>
    <n v="214.26"/>
    <n v="0"/>
    <n v="0"/>
  </r>
  <r>
    <x v="9"/>
    <x v="2"/>
    <s v="0541"/>
    <s v="199"/>
    <s v="0000"/>
    <s v="000"/>
    <s v="00"/>
    <n v="2103.9899999999998"/>
    <n v="2103.9899999999998"/>
    <n v="0"/>
    <n v="0"/>
  </r>
  <r>
    <x v="4"/>
    <x v="0"/>
    <s v="0541"/>
    <s v="199"/>
    <s v="0000"/>
    <s v="000"/>
    <s v="00"/>
    <n v="2815.78"/>
    <n v="2815.78"/>
    <n v="0"/>
    <n v="0"/>
  </r>
  <r>
    <x v="4"/>
    <x v="1"/>
    <s v="0541"/>
    <s v="199"/>
    <s v="0000"/>
    <s v="000"/>
    <s v="00"/>
    <n v="679.1"/>
    <n v="648.91999999999996"/>
    <n v="0"/>
    <n v="30.18"/>
  </r>
  <r>
    <x v="4"/>
    <x v="3"/>
    <s v="0541"/>
    <s v="199"/>
    <s v="0000"/>
    <s v="000"/>
    <s v="00"/>
    <n v="818.97"/>
    <n v="476.75"/>
    <n v="0"/>
    <n v="342.22"/>
  </r>
  <r>
    <x v="4"/>
    <x v="4"/>
    <s v="0541"/>
    <s v="199"/>
    <s v="0000"/>
    <s v="000"/>
    <s v="00"/>
    <n v="4.5999999999999996"/>
    <n v="4.5999999999999996"/>
    <n v="0"/>
    <n v="0"/>
  </r>
  <r>
    <x v="13"/>
    <x v="4"/>
    <s v="0541"/>
    <s v="199"/>
    <s v="0000"/>
    <s v="000"/>
    <s v="00"/>
    <n v="7326"/>
    <n v="0"/>
    <n v="0"/>
    <n v="7326"/>
  </r>
  <r>
    <x v="14"/>
    <x v="5"/>
    <s v="0541"/>
    <s v="199"/>
    <s v="0000"/>
    <s v="000"/>
    <s v="00"/>
    <n v="27.76"/>
    <n v="27.76"/>
    <n v="0"/>
    <n v="0"/>
  </r>
  <r>
    <x v="5"/>
    <x v="0"/>
    <s v="0541"/>
    <s v="199"/>
    <s v="0000"/>
    <s v="000"/>
    <s v="00"/>
    <n v="1628.4"/>
    <n v="2753.3"/>
    <n v="0"/>
    <n v="-1124.9000000000001"/>
  </r>
  <r>
    <x v="5"/>
    <x v="1"/>
    <s v="0541"/>
    <s v="199"/>
    <s v="0000"/>
    <s v="000"/>
    <s v="00"/>
    <n v="453.43"/>
    <n v="686.46"/>
    <n v="0"/>
    <n v="-233.03"/>
  </r>
  <r>
    <x v="5"/>
    <x v="5"/>
    <s v="0541"/>
    <s v="199"/>
    <s v="0000"/>
    <s v="000"/>
    <s v="00"/>
    <n v="3419.48"/>
    <n v="3419.48"/>
    <n v="0"/>
    <n v="0"/>
  </r>
  <r>
    <x v="2"/>
    <x v="0"/>
    <s v="0531"/>
    <s v="538"/>
    <s v="0000"/>
    <s v="000"/>
    <s v="00"/>
    <n v="23609.91"/>
    <n v="22766.76"/>
    <n v="843.15"/>
    <n v="0"/>
  </r>
  <r>
    <x v="2"/>
    <x v="1"/>
    <s v="0531"/>
    <s v="538"/>
    <s v="0000"/>
    <s v="000"/>
    <s v="00"/>
    <n v="18740"/>
    <n v="18550.18"/>
    <n v="175.63"/>
    <n v="14.19"/>
  </r>
  <r>
    <x v="2"/>
    <x v="0"/>
    <s v="0541"/>
    <s v="538"/>
    <s v="0000"/>
    <s v="000"/>
    <s v="00"/>
    <n v="31281.599999999999"/>
    <n v="30164.400000000001"/>
    <n v="1117.2"/>
    <n v="0"/>
  </r>
  <r>
    <x v="2"/>
    <x v="1"/>
    <s v="0541"/>
    <s v="538"/>
    <s v="0000"/>
    <s v="000"/>
    <s v="00"/>
    <n v="20623"/>
    <n v="20389.650000000001"/>
    <n v="232.58"/>
    <n v="0.77"/>
  </r>
  <r>
    <x v="2"/>
    <x v="0"/>
    <s v="9520"/>
    <s v="812"/>
    <s v="0000"/>
    <s v="000"/>
    <s v="00"/>
    <n v="463627.73"/>
    <n v="396783.23"/>
    <n v="66816.800000000003"/>
    <n v="27.7"/>
  </r>
  <r>
    <x v="2"/>
    <x v="1"/>
    <s v="9520"/>
    <s v="812"/>
    <s v="0000"/>
    <s v="000"/>
    <s v="00"/>
    <n v="169141.5"/>
    <n v="155941.81"/>
    <n v="13857.49"/>
    <n v="-657.8"/>
  </r>
  <r>
    <x v="2"/>
    <x v="0"/>
    <s v="9610"/>
    <s v="812"/>
    <s v="0000"/>
    <s v="000"/>
    <s v="00"/>
    <n v="1161529.27"/>
    <n v="970427.43"/>
    <n v="159258.67000000001"/>
    <n v="31843.17"/>
  </r>
  <r>
    <x v="2"/>
    <x v="1"/>
    <s v="9610"/>
    <s v="812"/>
    <s v="0000"/>
    <s v="000"/>
    <s v="00"/>
    <n v="462072.33"/>
    <n v="411175.58"/>
    <n v="34009.269999999997"/>
    <n v="16887.48"/>
  </r>
  <r>
    <x v="2"/>
    <x v="2"/>
    <s v="9610"/>
    <s v="812"/>
    <s v="0000"/>
    <s v="000"/>
    <s v="00"/>
    <n v="12000"/>
    <n v="12861.29"/>
    <n v="0"/>
    <n v="-861.29"/>
  </r>
  <r>
    <x v="2"/>
    <x v="2"/>
    <s v="9610"/>
    <s v="812"/>
    <s v="0000"/>
    <s v="000"/>
    <s v="00"/>
    <n v="9260"/>
    <n v="9260"/>
    <n v="0"/>
    <n v="0"/>
  </r>
  <r>
    <x v="2"/>
    <x v="4"/>
    <s v="9610"/>
    <s v="812"/>
    <s v="0000"/>
    <s v="000"/>
    <s v="00"/>
    <n v="3780"/>
    <n v="3780"/>
    <n v="0"/>
    <n v="0"/>
  </r>
  <r>
    <x v="9"/>
    <x v="0"/>
    <s v="9610"/>
    <s v="812"/>
    <s v="0000"/>
    <s v="000"/>
    <s v="00"/>
    <n v="1705.19"/>
    <n v="1799.36"/>
    <n v="0"/>
    <n v="-94.17"/>
  </r>
  <r>
    <x v="9"/>
    <x v="1"/>
    <s v="9610"/>
    <s v="812"/>
    <s v="0000"/>
    <s v="000"/>
    <s v="00"/>
    <n v="228.98"/>
    <n v="153.86000000000001"/>
    <n v="0"/>
    <n v="75.12"/>
  </r>
  <r>
    <x v="9"/>
    <x v="2"/>
    <s v="9610"/>
    <s v="812"/>
    <s v="0000"/>
    <s v="000"/>
    <s v="00"/>
    <n v="21468.71"/>
    <n v="3031.12"/>
    <n v="1917.65"/>
    <n v="16519.939999999999"/>
  </r>
  <r>
    <x v="9"/>
    <x v="2"/>
    <s v="9610"/>
    <s v="812"/>
    <s v="0000"/>
    <s v="000"/>
    <s v="00"/>
    <n v="11971.29"/>
    <n v="1888.34"/>
    <n v="10082.950000000001"/>
    <n v="0"/>
  </r>
  <r>
    <x v="1"/>
    <x v="0"/>
    <s v="0371"/>
    <s v="522"/>
    <s v="0000"/>
    <s v="000"/>
    <s v="00"/>
    <n v="64456.97"/>
    <n v="54949.13"/>
    <n v="10742.84"/>
    <n v="-1235"/>
  </r>
  <r>
    <x v="1"/>
    <x v="0"/>
    <s v="0371"/>
    <s v="522"/>
    <s v="0000"/>
    <s v="000"/>
    <s v="00"/>
    <n v="57160.51"/>
    <n v="55170.09"/>
    <n v="2053.52"/>
    <n v="-63.1"/>
  </r>
  <r>
    <x v="1"/>
    <x v="1"/>
    <s v="0371"/>
    <s v="522"/>
    <s v="0000"/>
    <s v="000"/>
    <s v="00"/>
    <n v="53523.78"/>
    <n v="51327.02"/>
    <n v="2657.49"/>
    <n v="-460.73"/>
  </r>
  <r>
    <x v="1"/>
    <x v="5"/>
    <s v="0371"/>
    <s v="522"/>
    <s v="0000"/>
    <s v="000"/>
    <s v="00"/>
    <n v="0"/>
    <n v="4687.24"/>
    <n v="0"/>
    <n v="-4687.24"/>
  </r>
  <r>
    <x v="4"/>
    <x v="0"/>
    <s v="0371"/>
    <s v="522"/>
    <s v="0000"/>
    <s v="000"/>
    <s v="00"/>
    <n v="80961.73"/>
    <n v="71127.97"/>
    <n v="9833.76"/>
    <n v="0"/>
  </r>
  <r>
    <x v="4"/>
    <x v="1"/>
    <s v="0371"/>
    <s v="522"/>
    <s v="0000"/>
    <s v="000"/>
    <s v="00"/>
    <n v="25711.040000000001"/>
    <n v="24088.87"/>
    <n v="2042.09"/>
    <n v="-419.92"/>
  </r>
  <r>
    <x v="8"/>
    <x v="0"/>
    <s v="9001"/>
    <s v="598"/>
    <s v="0000"/>
    <s v="000"/>
    <s v="00"/>
    <n v="0"/>
    <n v="32512.77"/>
    <n v="0"/>
    <n v="-32512.77"/>
  </r>
  <r>
    <x v="8"/>
    <x v="1"/>
    <s v="9001"/>
    <s v="598"/>
    <s v="0000"/>
    <s v="000"/>
    <s v="00"/>
    <n v="0"/>
    <n v="2818.12"/>
    <n v="0"/>
    <n v="-2818.12"/>
  </r>
  <r>
    <x v="0"/>
    <x v="3"/>
    <s v="0521"/>
    <s v="102"/>
    <s v="0000"/>
    <s v="000"/>
    <s v="00"/>
    <n v="2356.48"/>
    <n v="0"/>
    <n v="0"/>
    <n v="2356.48"/>
  </r>
  <r>
    <x v="1"/>
    <x v="2"/>
    <s v="9520"/>
    <s v="000"/>
    <s v="3014"/>
    <s v="000"/>
    <s v="00"/>
    <n v="48590.26"/>
    <n v="48590.26"/>
    <n v="0"/>
    <n v="0"/>
  </r>
  <r>
    <x v="1"/>
    <x v="2"/>
    <s v="9520"/>
    <s v="000"/>
    <s v="3014"/>
    <s v="000"/>
    <s v="00"/>
    <n v="283.77"/>
    <n v="0"/>
    <n v="283.77"/>
    <n v="0"/>
  </r>
  <r>
    <x v="1"/>
    <x v="2"/>
    <s v="9520"/>
    <s v="000"/>
    <s v="3014"/>
    <s v="000"/>
    <s v="00"/>
    <n v="149"/>
    <n v="149"/>
    <n v="0"/>
    <n v="0"/>
  </r>
  <r>
    <x v="1"/>
    <x v="6"/>
    <s v="9520"/>
    <s v="000"/>
    <s v="3014"/>
    <s v="000"/>
    <s v="00"/>
    <n v="414.21"/>
    <n v="610.74"/>
    <n v="0"/>
    <n v="-196.53"/>
  </r>
  <r>
    <x v="1"/>
    <x v="3"/>
    <s v="9520"/>
    <s v="000"/>
    <s v="3014"/>
    <s v="000"/>
    <s v="00"/>
    <n v="120254.24"/>
    <n v="4294.6000000000004"/>
    <n v="0"/>
    <n v="115959.64"/>
  </r>
  <r>
    <x v="1"/>
    <x v="5"/>
    <s v="9520"/>
    <s v="000"/>
    <s v="3014"/>
    <s v="000"/>
    <s v="00"/>
    <n v="350"/>
    <n v="350"/>
    <n v="0"/>
    <n v="0"/>
  </r>
  <r>
    <x v="0"/>
    <x v="2"/>
    <s v="0531"/>
    <s v="110"/>
    <s v="0000"/>
    <s v="000"/>
    <s v="00"/>
    <n v="1994.16"/>
    <n v="1994.16"/>
    <n v="0"/>
    <n v="0"/>
  </r>
  <r>
    <x v="15"/>
    <x v="5"/>
    <s v="0531"/>
    <s v="110"/>
    <s v="0000"/>
    <s v="000"/>
    <s v="00"/>
    <n v="5.84"/>
    <n v="0"/>
    <n v="0"/>
    <n v="5.84"/>
  </r>
  <r>
    <x v="15"/>
    <x v="5"/>
    <s v="0541"/>
    <s v="110"/>
    <s v="0000"/>
    <s v="000"/>
    <s v="00"/>
    <n v="2000"/>
    <n v="0"/>
    <n v="0"/>
    <n v="2000"/>
  </r>
  <r>
    <x v="7"/>
    <x v="0"/>
    <s v="0531"/>
    <s v="507"/>
    <s v="0000"/>
    <s v="000"/>
    <s v="00"/>
    <n v="49047.99"/>
    <n v="44960.65"/>
    <n v="4087.34"/>
    <n v="0"/>
  </r>
  <r>
    <x v="7"/>
    <x v="1"/>
    <s v="0531"/>
    <s v="507"/>
    <s v="0000"/>
    <s v="000"/>
    <s v="00"/>
    <n v="24516.07"/>
    <n v="23690.639999999999"/>
    <n v="849.36"/>
    <n v="-23.93"/>
  </r>
  <r>
    <x v="7"/>
    <x v="0"/>
    <s v="0541"/>
    <s v="507"/>
    <s v="0000"/>
    <s v="000"/>
    <s v="00"/>
    <n v="44046"/>
    <n v="31766.99"/>
    <n v="0"/>
    <n v="12279.01"/>
  </r>
  <r>
    <x v="7"/>
    <x v="1"/>
    <s v="0541"/>
    <s v="507"/>
    <s v="0000"/>
    <s v="000"/>
    <s v="00"/>
    <n v="19291.5"/>
    <n v="13002.56"/>
    <n v="0"/>
    <n v="6288.94"/>
  </r>
  <r>
    <x v="9"/>
    <x v="2"/>
    <s v="9999"/>
    <s v="812"/>
    <s v="0000"/>
    <s v="000"/>
    <s v="00"/>
    <n v="1061585.78"/>
    <n v="0"/>
    <n v="0"/>
    <n v="1061585.78"/>
  </r>
  <r>
    <x v="15"/>
    <x v="5"/>
    <s v="0341"/>
    <s v="110"/>
    <s v="0000"/>
    <s v="000"/>
    <s v="00"/>
    <n v="2000"/>
    <n v="0"/>
    <n v="0"/>
    <n v="2000"/>
  </r>
  <r>
    <x v="0"/>
    <x v="0"/>
    <s v="7004"/>
    <s v="141"/>
    <s v="0000"/>
    <s v="000"/>
    <s v="00"/>
    <n v="77880"/>
    <n v="43604.26"/>
    <n v="0"/>
    <n v="34275.74"/>
  </r>
  <r>
    <x v="0"/>
    <x v="1"/>
    <s v="7004"/>
    <s v="141"/>
    <s v="0000"/>
    <s v="000"/>
    <s v="00"/>
    <n v="16195.47"/>
    <n v="10440.19"/>
    <n v="0"/>
    <n v="5755.28"/>
  </r>
  <r>
    <x v="0"/>
    <x v="3"/>
    <s v="0341"/>
    <s v="107"/>
    <s v="0000"/>
    <s v="000"/>
    <s v="00"/>
    <n v="27885"/>
    <n v="0"/>
    <n v="0"/>
    <n v="27885"/>
  </r>
  <r>
    <x v="0"/>
    <x v="2"/>
    <s v="0531"/>
    <s v="107"/>
    <s v="0000"/>
    <s v="000"/>
    <s v="00"/>
    <n v="3600"/>
    <n v="3600"/>
    <n v="0"/>
    <n v="0"/>
  </r>
  <r>
    <x v="0"/>
    <x v="3"/>
    <s v="0531"/>
    <s v="107"/>
    <s v="0000"/>
    <s v="000"/>
    <s v="00"/>
    <n v="21111"/>
    <n v="0"/>
    <n v="0"/>
    <n v="21111"/>
  </r>
  <r>
    <x v="0"/>
    <x v="4"/>
    <s v="0531"/>
    <s v="107"/>
    <s v="0000"/>
    <s v="000"/>
    <s v="00"/>
    <n v="18200"/>
    <n v="17850"/>
    <n v="0"/>
    <n v="350"/>
  </r>
  <r>
    <x v="9"/>
    <x v="2"/>
    <s v="0531"/>
    <s v="107"/>
    <s v="0000"/>
    <s v="000"/>
    <s v="00"/>
    <n v="3610"/>
    <n v="0"/>
    <n v="0"/>
    <n v="3610"/>
  </r>
  <r>
    <x v="0"/>
    <x v="4"/>
    <s v="0541"/>
    <s v="107"/>
    <s v="0000"/>
    <s v="000"/>
    <s v="00"/>
    <n v="15300"/>
    <n v="15300"/>
    <n v="0"/>
    <n v="0"/>
  </r>
  <r>
    <x v="1"/>
    <x v="0"/>
    <s v="0541"/>
    <s v="107"/>
    <s v="0000"/>
    <s v="000"/>
    <s v="00"/>
    <n v="12283.37"/>
    <n v="11843.42"/>
    <n v="439.95"/>
    <n v="0"/>
  </r>
  <r>
    <x v="1"/>
    <x v="1"/>
    <s v="0541"/>
    <s v="107"/>
    <s v="0000"/>
    <s v="000"/>
    <s v="00"/>
    <n v="6113.44"/>
    <n v="6319.46"/>
    <n v="91.65"/>
    <n v="-297.67"/>
  </r>
  <r>
    <x v="1"/>
    <x v="5"/>
    <s v="0541"/>
    <s v="107"/>
    <s v="0000"/>
    <s v="000"/>
    <s v="00"/>
    <n v="560.19000000000005"/>
    <n v="620.01"/>
    <n v="0"/>
    <n v="-59.82"/>
  </r>
  <r>
    <x v="0"/>
    <x v="0"/>
    <s v="0531"/>
    <s v="501"/>
    <s v="0000"/>
    <s v="000"/>
    <s v="00"/>
    <n v="1000"/>
    <n v="29156.25"/>
    <n v="0"/>
    <n v="-28156.25"/>
  </r>
  <r>
    <x v="0"/>
    <x v="1"/>
    <s v="0531"/>
    <s v="501"/>
    <s v="0000"/>
    <s v="000"/>
    <s v="00"/>
    <n v="216.82"/>
    <n v="6324.49"/>
    <n v="0"/>
    <n v="-6107.67"/>
  </r>
  <r>
    <x v="0"/>
    <x v="2"/>
    <s v="0531"/>
    <s v="501"/>
    <s v="0000"/>
    <s v="000"/>
    <s v="00"/>
    <n v="3000"/>
    <n v="2000"/>
    <n v="2000"/>
    <n v="-1000"/>
  </r>
  <r>
    <x v="0"/>
    <x v="0"/>
    <s v="0541"/>
    <s v="501"/>
    <s v="0000"/>
    <s v="000"/>
    <s v="00"/>
    <n v="6958"/>
    <n v="38685"/>
    <n v="0"/>
    <n v="-31727"/>
  </r>
  <r>
    <x v="0"/>
    <x v="1"/>
    <s v="0541"/>
    <s v="501"/>
    <s v="0000"/>
    <s v="000"/>
    <s v="00"/>
    <n v="1587.01"/>
    <n v="8468.35"/>
    <n v="0"/>
    <n v="-6881.34"/>
  </r>
  <r>
    <x v="0"/>
    <x v="2"/>
    <s v="0541"/>
    <s v="501"/>
    <s v="0000"/>
    <s v="000"/>
    <s v="00"/>
    <n v="1250"/>
    <n v="1250"/>
    <n v="0"/>
    <n v="0"/>
  </r>
  <r>
    <x v="0"/>
    <x v="0"/>
    <s v="0531"/>
    <s v="522"/>
    <s v="0000"/>
    <s v="000"/>
    <s v="00"/>
    <n v="52022.01"/>
    <n v="52022"/>
    <n v="0"/>
    <n v="0.01"/>
  </r>
  <r>
    <x v="0"/>
    <x v="1"/>
    <s v="0531"/>
    <s v="522"/>
    <s v="0000"/>
    <s v="000"/>
    <s v="00"/>
    <n v="21091.62"/>
    <n v="21338.95"/>
    <n v="0"/>
    <n v="-247.33"/>
  </r>
  <r>
    <x v="0"/>
    <x v="5"/>
    <s v="0531"/>
    <s v="522"/>
    <s v="0000"/>
    <s v="000"/>
    <s v="00"/>
    <n v="499.94"/>
    <n v="857.04"/>
    <n v="0"/>
    <n v="-357.1"/>
  </r>
  <r>
    <x v="1"/>
    <x v="0"/>
    <s v="0241"/>
    <s v="522"/>
    <s v="0000"/>
    <s v="000"/>
    <s v="00"/>
    <n v="34532.400000000001"/>
    <n v="29142.48"/>
    <n v="5755.4"/>
    <n v="-365.48"/>
  </r>
  <r>
    <x v="1"/>
    <x v="0"/>
    <s v="0241"/>
    <s v="522"/>
    <s v="0000"/>
    <s v="000"/>
    <s v="00"/>
    <n v="24634.44"/>
    <n v="23754.97"/>
    <n v="879.79"/>
    <n v="-0.32"/>
  </r>
  <r>
    <x v="1"/>
    <x v="1"/>
    <s v="0241"/>
    <s v="522"/>
    <s v="0000"/>
    <s v="000"/>
    <s v="00"/>
    <n v="27555.88"/>
    <n v="26551.05"/>
    <n v="1377.69"/>
    <n v="-372.86"/>
  </r>
  <r>
    <x v="1"/>
    <x v="5"/>
    <s v="0241"/>
    <s v="522"/>
    <s v="0000"/>
    <s v="000"/>
    <s v="00"/>
    <n v="0"/>
    <n v="2270.63"/>
    <n v="0"/>
    <n v="-2270.63"/>
  </r>
  <r>
    <x v="0"/>
    <x v="0"/>
    <s v="7023"/>
    <s v="141"/>
    <s v="0000"/>
    <s v="000"/>
    <s v="00"/>
    <n v="67120"/>
    <n v="67120"/>
    <n v="0"/>
    <n v="0"/>
  </r>
  <r>
    <x v="0"/>
    <x v="1"/>
    <s v="7023"/>
    <s v="141"/>
    <s v="0000"/>
    <s v="000"/>
    <s v="00"/>
    <n v="15144.53"/>
    <n v="15827.63"/>
    <n v="0"/>
    <n v="-683.1"/>
  </r>
  <r>
    <x v="1"/>
    <x v="0"/>
    <s v="0251"/>
    <s v="522"/>
    <s v="0000"/>
    <s v="000"/>
    <s v="00"/>
    <n v="48065.2"/>
    <n v="40615.18"/>
    <n v="8230.32"/>
    <n v="-780.3"/>
  </r>
  <r>
    <x v="1"/>
    <x v="0"/>
    <s v="0251"/>
    <s v="522"/>
    <s v="0000"/>
    <s v="000"/>
    <s v="00"/>
    <n v="39469.870000000003"/>
    <n v="37400.26"/>
    <n v="1725.15"/>
    <n v="344.46"/>
  </r>
  <r>
    <x v="1"/>
    <x v="1"/>
    <s v="0251"/>
    <s v="522"/>
    <s v="0000"/>
    <s v="000"/>
    <s v="00"/>
    <n v="39155.93"/>
    <n v="37165.730000000003"/>
    <n v="2067.5"/>
    <n v="-77.3"/>
  </r>
  <r>
    <x v="1"/>
    <x v="5"/>
    <s v="0251"/>
    <s v="522"/>
    <s v="0000"/>
    <s v="000"/>
    <s v="00"/>
    <n v="5992.63"/>
    <n v="8602.17"/>
    <n v="0"/>
    <n v="-2609.54"/>
  </r>
  <r>
    <x v="0"/>
    <x v="0"/>
    <s v="0541"/>
    <s v="522"/>
    <s v="0000"/>
    <s v="000"/>
    <s v="00"/>
    <n v="52061.99"/>
    <n v="43839.99"/>
    <n v="8222"/>
    <n v="0"/>
  </r>
  <r>
    <x v="0"/>
    <x v="1"/>
    <s v="0541"/>
    <s v="522"/>
    <s v="0000"/>
    <s v="000"/>
    <s v="00"/>
    <n v="18632.03"/>
    <n v="17168.349999999999"/>
    <n v="1706.52"/>
    <n v="-242.84"/>
  </r>
  <r>
    <x v="0"/>
    <x v="5"/>
    <s v="0541"/>
    <s v="522"/>
    <s v="0000"/>
    <s v="000"/>
    <s v="00"/>
    <n v="214.26"/>
    <n v="642.78"/>
    <n v="0"/>
    <n v="-428.52"/>
  </r>
  <r>
    <x v="1"/>
    <x v="5"/>
    <s v="0541"/>
    <s v="522"/>
    <s v="0000"/>
    <s v="000"/>
    <s v="00"/>
    <n v="2065.4499999999998"/>
    <n v="2065.4499999999998"/>
    <n v="0"/>
    <n v="0"/>
  </r>
  <r>
    <x v="11"/>
    <x v="0"/>
    <s v="0531"/>
    <s v="108"/>
    <s v="0000"/>
    <s v="000"/>
    <s v="00"/>
    <n v="0"/>
    <n v="5712.5"/>
    <n v="0"/>
    <n v="-5712.5"/>
  </r>
  <r>
    <x v="11"/>
    <x v="1"/>
    <s v="0531"/>
    <s v="108"/>
    <s v="0000"/>
    <s v="000"/>
    <s v="00"/>
    <n v="53.72"/>
    <n v="457"/>
    <n v="0"/>
    <n v="-403.28"/>
  </r>
  <r>
    <x v="11"/>
    <x v="2"/>
    <s v="0531"/>
    <s v="108"/>
    <s v="0000"/>
    <s v="000"/>
    <s v="00"/>
    <n v="90.39"/>
    <n v="0"/>
    <n v="0"/>
    <n v="90.39"/>
  </r>
  <r>
    <x v="9"/>
    <x v="0"/>
    <s v="0531"/>
    <s v="108"/>
    <s v="0000"/>
    <s v="000"/>
    <s v="00"/>
    <n v="62105.54"/>
    <n v="52210.48"/>
    <n v="9841.32"/>
    <n v="53.74"/>
  </r>
  <r>
    <x v="9"/>
    <x v="1"/>
    <s v="0531"/>
    <s v="108"/>
    <s v="0000"/>
    <s v="000"/>
    <s v="00"/>
    <n v="23840.19"/>
    <n v="21864.97"/>
    <n v="2042.68"/>
    <n v="-67.459999999999994"/>
  </r>
  <r>
    <x v="9"/>
    <x v="5"/>
    <s v="0531"/>
    <s v="108"/>
    <s v="0000"/>
    <s v="000"/>
    <s v="00"/>
    <n v="1142.73"/>
    <n v="1314.14"/>
    <n v="0"/>
    <n v="-171.41"/>
  </r>
  <r>
    <x v="11"/>
    <x v="0"/>
    <s v="0541"/>
    <s v="108"/>
    <s v="0000"/>
    <s v="000"/>
    <s v="00"/>
    <n v="13412.49"/>
    <n v="6256.25"/>
    <n v="0"/>
    <n v="7156.24"/>
  </r>
  <r>
    <x v="11"/>
    <x v="1"/>
    <s v="0541"/>
    <s v="108"/>
    <s v="0000"/>
    <s v="000"/>
    <s v="00"/>
    <n v="16684.45"/>
    <n v="500.49"/>
    <n v="0"/>
    <n v="16183.96"/>
  </r>
  <r>
    <x v="11"/>
    <x v="4"/>
    <s v="0541"/>
    <s v="108"/>
    <s v="0000"/>
    <s v="000"/>
    <s v="00"/>
    <n v="40800"/>
    <n v="40800"/>
    <n v="0"/>
    <n v="0"/>
  </r>
  <r>
    <x v="11"/>
    <x v="4"/>
    <s v="0541"/>
    <s v="108"/>
    <s v="0000"/>
    <s v="000"/>
    <s v="00"/>
    <n v="50530.75"/>
    <n v="0"/>
    <n v="0"/>
    <n v="50530.75"/>
  </r>
  <r>
    <x v="12"/>
    <x v="1"/>
    <s v="0541"/>
    <s v="108"/>
    <s v="0000"/>
    <s v="000"/>
    <s v="00"/>
    <n v="16856.29"/>
    <n v="0"/>
    <n v="0"/>
    <n v="16856.29"/>
  </r>
  <r>
    <x v="9"/>
    <x v="0"/>
    <s v="0541"/>
    <s v="108"/>
    <s v="0000"/>
    <s v="000"/>
    <s v="00"/>
    <n v="42240"/>
    <n v="35557.26"/>
    <n v="6674.64"/>
    <n v="8.1"/>
  </r>
  <r>
    <x v="9"/>
    <x v="1"/>
    <s v="0541"/>
    <s v="108"/>
    <s v="0000"/>
    <s v="000"/>
    <s v="00"/>
    <n v="15000"/>
    <n v="13668.51"/>
    <n v="1385.4"/>
    <n v="-53.91"/>
  </r>
  <r>
    <x v="9"/>
    <x v="5"/>
    <s v="0541"/>
    <s v="108"/>
    <s v="0000"/>
    <s v="000"/>
    <s v="00"/>
    <n v="582.79999999999995"/>
    <n v="708.51"/>
    <n v="0"/>
    <n v="-125.71"/>
  </r>
  <r>
    <x v="11"/>
    <x v="0"/>
    <s v="0341"/>
    <s v="108"/>
    <s v="0000"/>
    <s v="000"/>
    <s v="00"/>
    <n v="11325"/>
    <n v="11325"/>
    <n v="0"/>
    <n v="0"/>
  </r>
  <r>
    <x v="11"/>
    <x v="1"/>
    <s v="0341"/>
    <s v="108"/>
    <s v="0000"/>
    <s v="000"/>
    <s v="00"/>
    <n v="0"/>
    <n v="906.01"/>
    <n v="0"/>
    <n v="-906.01"/>
  </r>
  <r>
    <x v="11"/>
    <x v="2"/>
    <s v="0341"/>
    <s v="108"/>
    <s v="0000"/>
    <s v="000"/>
    <s v="00"/>
    <n v="7595.45"/>
    <n v="0"/>
    <n v="0"/>
    <n v="7595.45"/>
  </r>
  <r>
    <x v="11"/>
    <x v="3"/>
    <s v="0341"/>
    <s v="108"/>
    <s v="0000"/>
    <s v="000"/>
    <s v="00"/>
    <n v="908.14"/>
    <n v="348.6"/>
    <n v="0"/>
    <n v="559.54"/>
  </r>
  <r>
    <x v="11"/>
    <x v="3"/>
    <s v="0341"/>
    <s v="108"/>
    <s v="0000"/>
    <s v="000"/>
    <s v="00"/>
    <n v="10728.73"/>
    <n v="853.12"/>
    <n v="0"/>
    <n v="9875.61"/>
  </r>
  <r>
    <x v="11"/>
    <x v="4"/>
    <s v="0341"/>
    <s v="108"/>
    <s v="0000"/>
    <s v="000"/>
    <s v="00"/>
    <n v="848.79"/>
    <n v="0"/>
    <n v="0"/>
    <n v="848.79"/>
  </r>
  <r>
    <x v="11"/>
    <x v="4"/>
    <s v="0341"/>
    <s v="108"/>
    <s v="0000"/>
    <s v="000"/>
    <s v="00"/>
    <n v="11090"/>
    <n v="0"/>
    <n v="0"/>
    <n v="11090"/>
  </r>
  <r>
    <x v="11"/>
    <x v="4"/>
    <s v="0341"/>
    <s v="108"/>
    <s v="0000"/>
    <s v="000"/>
    <s v="00"/>
    <n v="107736.28"/>
    <n v="78150"/>
    <n v="0"/>
    <n v="29586.28"/>
  </r>
  <r>
    <x v="11"/>
    <x v="4"/>
    <s v="0341"/>
    <s v="108"/>
    <s v="0000"/>
    <s v="000"/>
    <s v="00"/>
    <n v="18000"/>
    <n v="7376.28"/>
    <n v="0"/>
    <n v="10623.72"/>
  </r>
  <r>
    <x v="2"/>
    <x v="0"/>
    <s v="0033"/>
    <s v="523"/>
    <s v="0000"/>
    <s v="000"/>
    <s v="00"/>
    <n v="43690"/>
    <n v="36773.839999999997"/>
    <n v="6898.32"/>
    <n v="17.84"/>
  </r>
  <r>
    <x v="2"/>
    <x v="1"/>
    <s v="0033"/>
    <s v="523"/>
    <s v="0000"/>
    <s v="000"/>
    <s v="00"/>
    <n v="17123.099999999999"/>
    <n v="15720.94"/>
    <n v="1431.8"/>
    <n v="-29.64"/>
  </r>
  <r>
    <x v="0"/>
    <x v="2"/>
    <s v="0091"/>
    <s v="805"/>
    <s v="0000"/>
    <s v="000"/>
    <s v="19"/>
    <n v="1111.22"/>
    <n v="468"/>
    <n v="0"/>
    <n v="643.22"/>
  </r>
  <r>
    <x v="0"/>
    <x v="3"/>
    <s v="0091"/>
    <s v="805"/>
    <s v="0000"/>
    <s v="000"/>
    <s v="19"/>
    <n v="238.71"/>
    <n v="238.71"/>
    <n v="0"/>
    <n v="0"/>
  </r>
  <r>
    <x v="0"/>
    <x v="1"/>
    <s v="0161"/>
    <s v="805"/>
    <s v="0000"/>
    <s v="000"/>
    <s v="19"/>
    <n v="1706.48"/>
    <n v="0"/>
    <n v="0"/>
    <n v="1706.48"/>
  </r>
  <r>
    <x v="0"/>
    <x v="3"/>
    <s v="0251"/>
    <s v="805"/>
    <s v="0000"/>
    <s v="000"/>
    <s v="19"/>
    <n v="159.99"/>
    <n v="159.99"/>
    <n v="0"/>
    <n v="0"/>
  </r>
  <r>
    <x v="0"/>
    <x v="4"/>
    <s v="0251"/>
    <s v="805"/>
    <s v="0000"/>
    <s v="000"/>
    <s v="19"/>
    <n v="231.76"/>
    <n v="230.72"/>
    <n v="0"/>
    <n v="1.04"/>
  </r>
  <r>
    <x v="9"/>
    <x v="2"/>
    <s v="0301"/>
    <s v="805"/>
    <s v="0000"/>
    <s v="000"/>
    <s v="19"/>
    <n v="189.24"/>
    <n v="0"/>
    <n v="0"/>
    <n v="189.24"/>
  </r>
  <r>
    <x v="0"/>
    <x v="3"/>
    <s v="0311"/>
    <s v="805"/>
    <s v="0000"/>
    <s v="000"/>
    <s v="19"/>
    <n v="1253.3800000000001"/>
    <n v="0"/>
    <n v="0"/>
    <n v="1253.3800000000001"/>
  </r>
  <r>
    <x v="0"/>
    <x v="1"/>
    <s v="0321"/>
    <s v="805"/>
    <s v="0000"/>
    <s v="000"/>
    <s v="19"/>
    <n v="1732.93"/>
    <n v="0"/>
    <n v="0"/>
    <n v="1732.93"/>
  </r>
  <r>
    <x v="0"/>
    <x v="3"/>
    <s v="0321"/>
    <s v="805"/>
    <s v="0000"/>
    <s v="000"/>
    <s v="19"/>
    <n v="689.09"/>
    <n v="0"/>
    <n v="0"/>
    <n v="689.09"/>
  </r>
  <r>
    <x v="0"/>
    <x v="5"/>
    <s v="0321"/>
    <s v="805"/>
    <s v="0000"/>
    <s v="000"/>
    <s v="19"/>
    <n v="600"/>
    <n v="571.36"/>
    <n v="0"/>
    <n v="28.64"/>
  </r>
  <r>
    <x v="0"/>
    <x v="0"/>
    <s v="0341"/>
    <s v="805"/>
    <s v="0000"/>
    <s v="000"/>
    <s v="19"/>
    <n v="0"/>
    <n v="327.39999999999998"/>
    <n v="0"/>
    <n v="-327.39999999999998"/>
  </r>
  <r>
    <x v="0"/>
    <x v="1"/>
    <s v="0341"/>
    <s v="805"/>
    <s v="0000"/>
    <s v="000"/>
    <s v="19"/>
    <n v="0"/>
    <n v="72.16"/>
    <n v="0"/>
    <n v="-72.16"/>
  </r>
  <r>
    <x v="9"/>
    <x v="2"/>
    <s v="0341"/>
    <s v="805"/>
    <s v="0000"/>
    <s v="000"/>
    <s v="19"/>
    <n v="343.3"/>
    <n v="1155.71"/>
    <n v="0"/>
    <n v="-812.41"/>
  </r>
  <r>
    <x v="0"/>
    <x v="3"/>
    <s v="0351"/>
    <s v="805"/>
    <s v="0000"/>
    <s v="000"/>
    <s v="19"/>
    <n v="1659.52"/>
    <n v="0"/>
    <n v="0"/>
    <n v="1659.52"/>
  </r>
  <r>
    <x v="0"/>
    <x v="1"/>
    <s v="0381"/>
    <s v="805"/>
    <s v="0000"/>
    <s v="000"/>
    <s v="19"/>
    <n v="2753.32"/>
    <n v="0"/>
    <n v="0"/>
    <n v="2753.32"/>
  </r>
  <r>
    <x v="0"/>
    <x v="3"/>
    <s v="0391"/>
    <s v="805"/>
    <s v="0000"/>
    <s v="000"/>
    <s v="19"/>
    <n v="144.83000000000001"/>
    <n v="0"/>
    <n v="0"/>
    <n v="144.83000000000001"/>
  </r>
  <r>
    <x v="0"/>
    <x v="1"/>
    <s v="0401"/>
    <s v="805"/>
    <s v="0000"/>
    <s v="000"/>
    <s v="19"/>
    <n v="3868.38"/>
    <n v="0"/>
    <n v="0"/>
    <n v="3868.38"/>
  </r>
  <r>
    <x v="0"/>
    <x v="0"/>
    <s v="0411"/>
    <s v="805"/>
    <s v="0000"/>
    <s v="000"/>
    <s v="19"/>
    <n v="1465.81"/>
    <n v="0"/>
    <n v="0"/>
    <n v="1465.81"/>
  </r>
  <r>
    <x v="0"/>
    <x v="1"/>
    <s v="0441"/>
    <s v="805"/>
    <s v="0000"/>
    <s v="000"/>
    <s v="19"/>
    <n v="2046.57"/>
    <n v="0"/>
    <n v="0"/>
    <n v="2046.57"/>
  </r>
  <r>
    <x v="0"/>
    <x v="1"/>
    <s v="0451"/>
    <s v="805"/>
    <s v="0000"/>
    <s v="000"/>
    <s v="19"/>
    <n v="447.2"/>
    <n v="0"/>
    <n v="0"/>
    <n v="447.2"/>
  </r>
  <r>
    <x v="0"/>
    <x v="1"/>
    <s v="0471"/>
    <s v="805"/>
    <s v="0000"/>
    <s v="000"/>
    <s v="19"/>
    <n v="2845.83"/>
    <n v="0"/>
    <n v="0"/>
    <n v="2845.83"/>
  </r>
  <r>
    <x v="0"/>
    <x v="1"/>
    <s v="0472"/>
    <s v="805"/>
    <s v="0000"/>
    <s v="000"/>
    <s v="19"/>
    <n v="4335"/>
    <n v="0"/>
    <n v="0"/>
    <n v="4335"/>
  </r>
  <r>
    <x v="0"/>
    <x v="1"/>
    <s v="0502"/>
    <s v="805"/>
    <s v="0000"/>
    <s v="000"/>
    <s v="19"/>
    <n v="4048.87"/>
    <n v="0"/>
    <n v="0"/>
    <n v="4048.87"/>
  </r>
  <r>
    <x v="0"/>
    <x v="2"/>
    <s v="0521"/>
    <s v="805"/>
    <s v="0000"/>
    <s v="000"/>
    <s v="19"/>
    <n v="480.46"/>
    <n v="348.7"/>
    <n v="0"/>
    <n v="131.76"/>
  </r>
  <r>
    <x v="0"/>
    <x v="5"/>
    <s v="0521"/>
    <s v="805"/>
    <s v="0000"/>
    <s v="000"/>
    <s v="19"/>
    <n v="524"/>
    <n v="524"/>
    <n v="0"/>
    <n v="0"/>
  </r>
  <r>
    <x v="0"/>
    <x v="5"/>
    <s v="0521"/>
    <s v="805"/>
    <s v="0000"/>
    <s v="000"/>
    <s v="19"/>
    <n v="357.1"/>
    <n v="357.1"/>
    <n v="0"/>
    <n v="0"/>
  </r>
  <r>
    <x v="0"/>
    <x v="1"/>
    <s v="7004"/>
    <s v="805"/>
    <s v="0000"/>
    <s v="000"/>
    <s v="19"/>
    <n v="873.24"/>
    <n v="0"/>
    <n v="0"/>
    <n v="873.24"/>
  </r>
  <r>
    <x v="0"/>
    <x v="2"/>
    <s v="7004"/>
    <s v="805"/>
    <s v="0000"/>
    <s v="000"/>
    <s v="19"/>
    <n v="859.63"/>
    <n v="689.18"/>
    <n v="0"/>
    <n v="170.45"/>
  </r>
  <r>
    <x v="0"/>
    <x v="3"/>
    <s v="7004"/>
    <s v="805"/>
    <s v="0000"/>
    <s v="000"/>
    <s v="19"/>
    <n v="362.58"/>
    <n v="99.64"/>
    <n v="0"/>
    <n v="262.94"/>
  </r>
  <r>
    <x v="0"/>
    <x v="1"/>
    <s v="7023"/>
    <s v="805"/>
    <s v="0000"/>
    <s v="000"/>
    <s v="19"/>
    <n v="201.05"/>
    <n v="0"/>
    <n v="0"/>
    <n v="201.05"/>
  </r>
  <r>
    <x v="0"/>
    <x v="2"/>
    <s v="7023"/>
    <s v="805"/>
    <s v="0000"/>
    <s v="000"/>
    <s v="19"/>
    <n v="1308.75"/>
    <n v="0"/>
    <n v="0"/>
    <n v="1308.75"/>
  </r>
  <r>
    <x v="0"/>
    <x v="1"/>
    <s v="0032"/>
    <s v="805"/>
    <s v="0000"/>
    <s v="000"/>
    <s v="19"/>
    <n v="95.03"/>
    <n v="0"/>
    <n v="0"/>
    <n v="95.03"/>
  </r>
  <r>
    <x v="16"/>
    <x v="0"/>
    <s v="0541"/>
    <s v="605"/>
    <s v="0000"/>
    <s v="000"/>
    <s v="00"/>
    <n v="2078.52"/>
    <n v="2020.38"/>
    <n v="0"/>
    <n v="58.14"/>
  </r>
  <r>
    <x v="16"/>
    <x v="1"/>
    <s v="0541"/>
    <s v="605"/>
    <s v="0000"/>
    <s v="000"/>
    <s v="00"/>
    <n v="500"/>
    <n v="465.74"/>
    <n v="0"/>
    <n v="34.26"/>
  </r>
  <r>
    <x v="16"/>
    <x v="3"/>
    <s v="0541"/>
    <s v="605"/>
    <s v="0000"/>
    <s v="000"/>
    <s v="00"/>
    <n v="2611.4"/>
    <n v="0"/>
    <n v="0"/>
    <n v="2611.4"/>
  </r>
  <r>
    <x v="5"/>
    <x v="5"/>
    <s v="0541"/>
    <s v="605"/>
    <s v="0000"/>
    <s v="000"/>
    <s v="00"/>
    <n v="326.10000000000002"/>
    <n v="198.6"/>
    <n v="0"/>
    <n v="127.5"/>
  </r>
  <r>
    <x v="0"/>
    <x v="0"/>
    <s v="0471"/>
    <s v="528"/>
    <s v="0000"/>
    <s v="000"/>
    <s v="00"/>
    <n v="264.72000000000003"/>
    <n v="264.72000000000003"/>
    <n v="0"/>
    <n v="0"/>
  </r>
  <r>
    <x v="0"/>
    <x v="1"/>
    <s v="0471"/>
    <s v="528"/>
    <s v="0000"/>
    <s v="000"/>
    <s v="00"/>
    <n v="58.32"/>
    <n v="58.32"/>
    <n v="0"/>
    <n v="0"/>
  </r>
  <r>
    <x v="0"/>
    <x v="0"/>
    <s v="0531"/>
    <s v="528"/>
    <s v="0000"/>
    <s v="000"/>
    <s v="00"/>
    <n v="380.54"/>
    <n v="380.54"/>
    <n v="0"/>
    <n v="0"/>
  </r>
  <r>
    <x v="0"/>
    <x v="1"/>
    <s v="0531"/>
    <s v="528"/>
    <s v="0000"/>
    <s v="000"/>
    <s v="00"/>
    <n v="83.83"/>
    <n v="83.83"/>
    <n v="0"/>
    <n v="0"/>
  </r>
  <r>
    <x v="0"/>
    <x v="0"/>
    <s v="0541"/>
    <s v="528"/>
    <s v="0000"/>
    <s v="000"/>
    <s v="00"/>
    <n v="694.89"/>
    <n v="694.89"/>
    <n v="0"/>
    <n v="0"/>
  </r>
  <r>
    <x v="0"/>
    <x v="1"/>
    <s v="0541"/>
    <s v="528"/>
    <s v="0000"/>
    <s v="000"/>
    <s v="00"/>
    <n v="153.08000000000001"/>
    <n v="153.08000000000001"/>
    <n v="0"/>
    <n v="0"/>
  </r>
  <r>
    <x v="2"/>
    <x v="2"/>
    <s v="9635"/>
    <s v="812"/>
    <s v="0000"/>
    <s v="000"/>
    <s v="00"/>
    <n v="850"/>
    <n v="345.73"/>
    <n v="0"/>
    <n v="504.27"/>
  </r>
  <r>
    <x v="2"/>
    <x v="2"/>
    <s v="9635"/>
    <s v="812"/>
    <s v="0000"/>
    <s v="000"/>
    <s v="00"/>
    <n v="43540"/>
    <n v="40540"/>
    <n v="0"/>
    <n v="3000"/>
  </r>
  <r>
    <x v="2"/>
    <x v="2"/>
    <s v="9635"/>
    <s v="812"/>
    <s v="0000"/>
    <s v="000"/>
    <s v="00"/>
    <n v="103123.25"/>
    <n v="79766.94"/>
    <n v="11357.5"/>
    <n v="11998.81"/>
  </r>
  <r>
    <x v="2"/>
    <x v="3"/>
    <s v="9635"/>
    <s v="812"/>
    <s v="0000"/>
    <s v="000"/>
    <s v="00"/>
    <n v="4095.36"/>
    <n v="3657.86"/>
    <n v="0"/>
    <n v="437.5"/>
  </r>
  <r>
    <x v="12"/>
    <x v="0"/>
    <s v="9635"/>
    <s v="812"/>
    <s v="0000"/>
    <s v="000"/>
    <s v="00"/>
    <n v="84232"/>
    <n v="77165"/>
    <n v="7015"/>
    <n v="52"/>
  </r>
  <r>
    <x v="12"/>
    <x v="1"/>
    <s v="9635"/>
    <s v="812"/>
    <s v="0000"/>
    <s v="000"/>
    <s v="00"/>
    <n v="26515.56"/>
    <n v="24879.34"/>
    <n v="1456.98"/>
    <n v="179.24"/>
  </r>
  <r>
    <x v="9"/>
    <x v="0"/>
    <s v="9635"/>
    <s v="812"/>
    <s v="0000"/>
    <s v="000"/>
    <s v="00"/>
    <n v="3390.3"/>
    <n v="3390.3"/>
    <n v="0"/>
    <n v="0"/>
  </r>
  <r>
    <x v="9"/>
    <x v="1"/>
    <s v="9635"/>
    <s v="812"/>
    <s v="0000"/>
    <s v="000"/>
    <s v="00"/>
    <n v="723.99"/>
    <n v="704.9"/>
    <n v="0"/>
    <n v="19.09"/>
  </r>
  <r>
    <x v="9"/>
    <x v="2"/>
    <s v="9635"/>
    <s v="812"/>
    <s v="0000"/>
    <s v="000"/>
    <s v="00"/>
    <n v="39887.93"/>
    <n v="21475"/>
    <n v="0"/>
    <n v="18412.93"/>
  </r>
  <r>
    <x v="9"/>
    <x v="2"/>
    <s v="9635"/>
    <s v="812"/>
    <s v="0000"/>
    <s v="000"/>
    <s v="00"/>
    <n v="3723.88"/>
    <n v="0"/>
    <n v="0"/>
    <n v="3723.88"/>
  </r>
  <r>
    <x v="9"/>
    <x v="2"/>
    <s v="9635"/>
    <s v="812"/>
    <s v="0000"/>
    <s v="000"/>
    <s v="00"/>
    <n v="5918.2"/>
    <n v="0"/>
    <n v="0"/>
    <n v="5918.2"/>
  </r>
  <r>
    <x v="9"/>
    <x v="5"/>
    <s v="9635"/>
    <s v="812"/>
    <s v="0000"/>
    <s v="000"/>
    <s v="00"/>
    <n v="3656.71"/>
    <n v="3656.71"/>
    <n v="0"/>
    <n v="0"/>
  </r>
  <r>
    <x v="0"/>
    <x v="3"/>
    <s v="0161"/>
    <s v="144"/>
    <s v="0000"/>
    <s v="000"/>
    <s v="00"/>
    <n v="6687.52"/>
    <n v="0"/>
    <n v="0"/>
    <n v="6687.52"/>
  </r>
  <r>
    <x v="16"/>
    <x v="0"/>
    <s v="0161"/>
    <s v="144"/>
    <s v="0000"/>
    <s v="000"/>
    <s v="00"/>
    <n v="656.11"/>
    <n v="0"/>
    <n v="0"/>
    <n v="656.11"/>
  </r>
  <r>
    <x v="16"/>
    <x v="1"/>
    <s v="0161"/>
    <s v="144"/>
    <s v="0000"/>
    <s v="000"/>
    <s v="00"/>
    <n v="174.84"/>
    <n v="0"/>
    <n v="0"/>
    <n v="174.84"/>
  </r>
  <r>
    <x v="0"/>
    <x v="1"/>
    <s v="0301"/>
    <s v="144"/>
    <s v="0000"/>
    <s v="000"/>
    <s v="00"/>
    <n v="0.25"/>
    <n v="0"/>
    <n v="0"/>
    <n v="0.25"/>
  </r>
  <r>
    <x v="11"/>
    <x v="4"/>
    <s v="0301"/>
    <s v="144"/>
    <s v="0000"/>
    <s v="000"/>
    <s v="00"/>
    <n v="275.13"/>
    <n v="0"/>
    <n v="0"/>
    <n v="275.13"/>
  </r>
  <r>
    <x v="0"/>
    <x v="2"/>
    <s v="0181"/>
    <s v="144"/>
    <s v="0000"/>
    <s v="000"/>
    <s v="00"/>
    <n v="6467.6"/>
    <n v="0"/>
    <n v="0"/>
    <n v="6467.6"/>
  </r>
  <r>
    <x v="0"/>
    <x v="3"/>
    <s v="0181"/>
    <s v="144"/>
    <s v="0000"/>
    <s v="000"/>
    <s v="00"/>
    <n v="3557.88"/>
    <n v="0"/>
    <n v="0"/>
    <n v="3557.88"/>
  </r>
  <r>
    <x v="0"/>
    <x v="5"/>
    <s v="0181"/>
    <s v="144"/>
    <s v="0000"/>
    <s v="000"/>
    <s v="00"/>
    <n v="580.75"/>
    <n v="0"/>
    <n v="0"/>
    <n v="580.75"/>
  </r>
  <r>
    <x v="0"/>
    <x v="2"/>
    <s v="0531"/>
    <s v="102"/>
    <s v="0000"/>
    <s v="000"/>
    <s v="00"/>
    <n v="1331.26"/>
    <n v="1090.95"/>
    <n v="0"/>
    <n v="240.31"/>
  </r>
  <r>
    <x v="0"/>
    <x v="3"/>
    <s v="0531"/>
    <s v="102"/>
    <s v="0000"/>
    <s v="000"/>
    <s v="00"/>
    <n v="5235.43"/>
    <n v="0"/>
    <n v="0"/>
    <n v="5235.43"/>
  </r>
  <r>
    <x v="4"/>
    <x v="2"/>
    <s v="0531"/>
    <s v="102"/>
    <s v="0000"/>
    <s v="000"/>
    <s v="00"/>
    <n v="219.14"/>
    <n v="0"/>
    <n v="0"/>
    <n v="219.14"/>
  </r>
  <r>
    <x v="0"/>
    <x v="3"/>
    <s v="0541"/>
    <s v="102"/>
    <s v="0000"/>
    <s v="000"/>
    <s v="00"/>
    <n v="7042"/>
    <n v="0"/>
    <n v="0"/>
    <n v="7042"/>
  </r>
  <r>
    <x v="9"/>
    <x v="2"/>
    <s v="0541"/>
    <s v="102"/>
    <s v="0000"/>
    <s v="000"/>
    <s v="00"/>
    <n v="687.58"/>
    <n v="687.58"/>
    <n v="0"/>
    <n v="0"/>
  </r>
  <r>
    <x v="9"/>
    <x v="5"/>
    <s v="0541"/>
    <s v="102"/>
    <s v="0000"/>
    <s v="000"/>
    <s v="00"/>
    <n v="142.84"/>
    <n v="142.84"/>
    <n v="0"/>
    <n v="0"/>
  </r>
  <r>
    <x v="0"/>
    <x v="0"/>
    <s v="0531"/>
    <s v="801"/>
    <s v="0000"/>
    <s v="000"/>
    <s v="00"/>
    <n v="13770"/>
    <n v="12665.24"/>
    <n v="0"/>
    <n v="1104.76"/>
  </r>
  <r>
    <x v="0"/>
    <x v="1"/>
    <s v="0531"/>
    <s v="801"/>
    <s v="0000"/>
    <s v="000"/>
    <s v="00"/>
    <n v="3550"/>
    <n v="306"/>
    <n v="0"/>
    <n v="3244"/>
  </r>
  <r>
    <x v="0"/>
    <x v="3"/>
    <s v="0531"/>
    <s v="801"/>
    <s v="0000"/>
    <s v="000"/>
    <s v="00"/>
    <n v="2680"/>
    <n v="0"/>
    <n v="0"/>
    <n v="2680"/>
  </r>
  <r>
    <x v="16"/>
    <x v="0"/>
    <s v="0531"/>
    <s v="605"/>
    <s v="0000"/>
    <s v="000"/>
    <s v="00"/>
    <n v="76.739999999999995"/>
    <n v="0"/>
    <n v="0"/>
    <n v="76.739999999999995"/>
  </r>
  <r>
    <x v="16"/>
    <x v="1"/>
    <s v="0531"/>
    <s v="605"/>
    <s v="0000"/>
    <s v="000"/>
    <s v="00"/>
    <n v="35.270000000000003"/>
    <n v="0"/>
    <n v="0"/>
    <n v="35.270000000000003"/>
  </r>
  <r>
    <x v="16"/>
    <x v="2"/>
    <s v="0531"/>
    <s v="605"/>
    <s v="0000"/>
    <s v="000"/>
    <s v="00"/>
    <n v="200"/>
    <n v="0"/>
    <n v="0"/>
    <n v="200"/>
  </r>
  <r>
    <x v="16"/>
    <x v="3"/>
    <s v="0531"/>
    <s v="605"/>
    <s v="0000"/>
    <s v="000"/>
    <s v="00"/>
    <n v="7022.4"/>
    <n v="139.9"/>
    <n v="0"/>
    <n v="6882.5"/>
  </r>
  <r>
    <x v="16"/>
    <x v="4"/>
    <s v="0531"/>
    <s v="605"/>
    <s v="0000"/>
    <s v="000"/>
    <s v="00"/>
    <n v="42.95"/>
    <n v="0"/>
    <n v="0"/>
    <n v="42.95"/>
  </r>
  <r>
    <x v="5"/>
    <x v="5"/>
    <s v="0531"/>
    <s v="605"/>
    <s v="0000"/>
    <s v="000"/>
    <s v="00"/>
    <n v="486.6"/>
    <n v="243.6"/>
    <n v="0"/>
    <n v="243"/>
  </r>
  <r>
    <x v="0"/>
    <x v="0"/>
    <s v="0261"/>
    <s v="601"/>
    <s v="0000"/>
    <s v="000"/>
    <s v="00"/>
    <n v="4600"/>
    <n v="4293"/>
    <n v="252"/>
    <n v="55"/>
  </r>
  <r>
    <x v="0"/>
    <x v="1"/>
    <s v="0261"/>
    <s v="601"/>
    <s v="0000"/>
    <s v="000"/>
    <s v="00"/>
    <n v="1000"/>
    <n v="974"/>
    <n v="51.86"/>
    <n v="-25.86"/>
  </r>
  <r>
    <x v="0"/>
    <x v="5"/>
    <s v="0261"/>
    <s v="601"/>
    <s v="0000"/>
    <s v="000"/>
    <s v="00"/>
    <n v="1350"/>
    <n v="0"/>
    <n v="0"/>
    <n v="1350"/>
  </r>
  <r>
    <x v="1"/>
    <x v="0"/>
    <s v="0261"/>
    <s v="601"/>
    <s v="0000"/>
    <s v="000"/>
    <s v="00"/>
    <n v="13976.8"/>
    <n v="11398.36"/>
    <n v="2785.84"/>
    <n v="-207.4"/>
  </r>
  <r>
    <x v="1"/>
    <x v="0"/>
    <s v="0261"/>
    <s v="601"/>
    <s v="0000"/>
    <s v="000"/>
    <s v="00"/>
    <n v="6170.75"/>
    <n v="5900.38"/>
    <n v="213.85"/>
    <n v="56.52"/>
  </r>
  <r>
    <x v="1"/>
    <x v="1"/>
    <s v="0261"/>
    <s v="601"/>
    <s v="0000"/>
    <s v="000"/>
    <s v="00"/>
    <n v="7446.35"/>
    <n v="7154.52"/>
    <n v="607.46"/>
    <n v="-315.63"/>
  </r>
  <r>
    <x v="1"/>
    <x v="5"/>
    <s v="0261"/>
    <s v="601"/>
    <s v="0000"/>
    <s v="000"/>
    <s v="00"/>
    <n v="42.85"/>
    <n v="2717.8"/>
    <n v="0"/>
    <n v="-2674.95"/>
  </r>
  <r>
    <x v="4"/>
    <x v="0"/>
    <s v="0261"/>
    <s v="601"/>
    <s v="0000"/>
    <s v="000"/>
    <s v="00"/>
    <n v="1275"/>
    <n v="1275"/>
    <n v="0"/>
    <n v="0"/>
  </r>
  <r>
    <x v="4"/>
    <x v="1"/>
    <s v="0261"/>
    <s v="601"/>
    <s v="0000"/>
    <s v="000"/>
    <s v="00"/>
    <n v="306.01"/>
    <n v="293.88"/>
    <n v="0"/>
    <n v="12.13"/>
  </r>
  <r>
    <x v="5"/>
    <x v="5"/>
    <s v="0261"/>
    <s v="601"/>
    <s v="0000"/>
    <s v="000"/>
    <s v="00"/>
    <n v="11353.19"/>
    <n v="9994.43"/>
    <n v="0"/>
    <n v="1358.76"/>
  </r>
  <r>
    <x v="8"/>
    <x v="0"/>
    <s v="0261"/>
    <s v="601"/>
    <s v="0000"/>
    <s v="000"/>
    <s v="00"/>
    <n v="64404.35"/>
    <n v="35183.79"/>
    <n v="6802"/>
    <n v="22418.560000000001"/>
  </r>
  <r>
    <x v="8"/>
    <x v="0"/>
    <s v="0261"/>
    <s v="601"/>
    <s v="0000"/>
    <s v="000"/>
    <s v="00"/>
    <n v="75806.3"/>
    <n v="49408.35"/>
    <n v="1766.52"/>
    <n v="24631.43"/>
  </r>
  <r>
    <x v="8"/>
    <x v="1"/>
    <s v="0261"/>
    <s v="601"/>
    <s v="0000"/>
    <s v="000"/>
    <s v="00"/>
    <n v="64761.75"/>
    <n v="29366.36"/>
    <n v="1775.37"/>
    <n v="33620.019999999997"/>
  </r>
  <r>
    <x v="8"/>
    <x v="2"/>
    <s v="0261"/>
    <s v="601"/>
    <s v="0000"/>
    <s v="000"/>
    <s v="00"/>
    <n v="6705.32"/>
    <n v="5660.4"/>
    <n v="995"/>
    <n v="49.92"/>
  </r>
  <r>
    <x v="8"/>
    <x v="3"/>
    <s v="0261"/>
    <s v="601"/>
    <s v="0000"/>
    <s v="000"/>
    <s v="00"/>
    <n v="132492.76999999999"/>
    <n v="14552.78"/>
    <n v="2389"/>
    <n v="115550.99"/>
  </r>
  <r>
    <x v="8"/>
    <x v="4"/>
    <s v="0261"/>
    <s v="601"/>
    <s v="0000"/>
    <s v="000"/>
    <s v="00"/>
    <n v="845.89"/>
    <n v="805.73"/>
    <n v="0"/>
    <n v="40.159999999999997"/>
  </r>
  <r>
    <x v="2"/>
    <x v="0"/>
    <s v="9611"/>
    <s v="522"/>
    <s v="0000"/>
    <s v="000"/>
    <s v="00"/>
    <n v="204.23"/>
    <n v="2219.25"/>
    <n v="0"/>
    <n v="-2015.02"/>
  </r>
  <r>
    <x v="2"/>
    <x v="1"/>
    <s v="9611"/>
    <s v="522"/>
    <s v="0000"/>
    <s v="000"/>
    <s v="00"/>
    <n v="47.53"/>
    <n v="499.45"/>
    <n v="0"/>
    <n v="-451.92"/>
  </r>
  <r>
    <x v="0"/>
    <x v="1"/>
    <s v="0032"/>
    <s v="805"/>
    <s v="0000"/>
    <s v="000"/>
    <s v="20"/>
    <n v="128.4"/>
    <n v="0"/>
    <n v="0"/>
    <n v="128.4"/>
  </r>
  <r>
    <x v="0"/>
    <x v="2"/>
    <s v="0091"/>
    <s v="805"/>
    <s v="0000"/>
    <s v="000"/>
    <s v="20"/>
    <n v="508.9"/>
    <n v="200"/>
    <n v="0"/>
    <n v="308.89999999999998"/>
  </r>
  <r>
    <x v="0"/>
    <x v="3"/>
    <s v="0091"/>
    <s v="805"/>
    <s v="0000"/>
    <s v="000"/>
    <s v="20"/>
    <n v="600"/>
    <n v="304.43"/>
    <n v="0"/>
    <n v="295.57"/>
  </r>
  <r>
    <x v="0"/>
    <x v="1"/>
    <s v="0161"/>
    <s v="805"/>
    <s v="0000"/>
    <s v="000"/>
    <s v="20"/>
    <n v="1723.59"/>
    <n v="0"/>
    <n v="0"/>
    <n v="1723.59"/>
  </r>
  <r>
    <x v="0"/>
    <x v="2"/>
    <s v="0181"/>
    <s v="805"/>
    <s v="0000"/>
    <s v="000"/>
    <s v="20"/>
    <n v="397"/>
    <n v="397"/>
    <n v="0"/>
    <n v="0"/>
  </r>
  <r>
    <x v="0"/>
    <x v="3"/>
    <s v="0181"/>
    <s v="805"/>
    <s v="0000"/>
    <s v="000"/>
    <s v="20"/>
    <n v="5898.02"/>
    <n v="674.63"/>
    <n v="0"/>
    <n v="5223.3900000000003"/>
  </r>
  <r>
    <x v="9"/>
    <x v="2"/>
    <s v="0181"/>
    <s v="805"/>
    <s v="0000"/>
    <s v="000"/>
    <s v="20"/>
    <n v="221.2"/>
    <n v="221.2"/>
    <n v="0"/>
    <n v="0"/>
  </r>
  <r>
    <x v="0"/>
    <x v="2"/>
    <s v="0251"/>
    <s v="805"/>
    <s v="0000"/>
    <s v="000"/>
    <s v="20"/>
    <n v="99.99"/>
    <n v="99.99"/>
    <n v="0"/>
    <n v="0"/>
  </r>
  <r>
    <x v="0"/>
    <x v="3"/>
    <s v="0251"/>
    <s v="805"/>
    <s v="0000"/>
    <s v="000"/>
    <s v="20"/>
    <n v="62.54"/>
    <n v="62.54"/>
    <n v="0"/>
    <n v="0"/>
  </r>
  <r>
    <x v="0"/>
    <x v="4"/>
    <s v="0251"/>
    <s v="805"/>
    <s v="0000"/>
    <s v="000"/>
    <s v="20"/>
    <n v="20098.099999999999"/>
    <n v="20098.099999999999"/>
    <n v="0"/>
    <n v="0"/>
  </r>
  <r>
    <x v="9"/>
    <x v="2"/>
    <s v="0251"/>
    <s v="805"/>
    <s v="0000"/>
    <s v="000"/>
    <s v="20"/>
    <n v="3114.87"/>
    <n v="3114.87"/>
    <n v="0"/>
    <n v="0"/>
  </r>
  <r>
    <x v="0"/>
    <x v="1"/>
    <s v="0311"/>
    <s v="805"/>
    <s v="0000"/>
    <s v="000"/>
    <s v="20"/>
    <n v="127.01"/>
    <n v="0"/>
    <n v="0"/>
    <n v="127.01"/>
  </r>
  <r>
    <x v="0"/>
    <x v="2"/>
    <s v="0311"/>
    <s v="805"/>
    <s v="0000"/>
    <s v="000"/>
    <s v="20"/>
    <n v="3200"/>
    <n v="3160.92"/>
    <n v="0"/>
    <n v="39.08"/>
  </r>
  <r>
    <x v="0"/>
    <x v="3"/>
    <s v="0311"/>
    <s v="805"/>
    <s v="0000"/>
    <s v="000"/>
    <s v="20"/>
    <n v="388.95"/>
    <n v="0"/>
    <n v="0"/>
    <n v="388.95"/>
  </r>
  <r>
    <x v="0"/>
    <x v="1"/>
    <s v="0321"/>
    <s v="805"/>
    <s v="0000"/>
    <s v="000"/>
    <s v="20"/>
    <n v="523.77"/>
    <n v="0"/>
    <n v="0"/>
    <n v="523.77"/>
  </r>
  <r>
    <x v="0"/>
    <x v="2"/>
    <s v="0321"/>
    <s v="805"/>
    <s v="0000"/>
    <s v="000"/>
    <s v="20"/>
    <n v="2432.56"/>
    <n v="886"/>
    <n v="0"/>
    <n v="1546.56"/>
  </r>
  <r>
    <x v="0"/>
    <x v="1"/>
    <s v="0331"/>
    <s v="805"/>
    <s v="0000"/>
    <s v="000"/>
    <s v="20"/>
    <n v="1154.32"/>
    <n v="0"/>
    <n v="0"/>
    <n v="1154.32"/>
  </r>
  <r>
    <x v="0"/>
    <x v="0"/>
    <s v="0341"/>
    <s v="805"/>
    <s v="0000"/>
    <s v="000"/>
    <s v="20"/>
    <n v="0"/>
    <n v="4449.99"/>
    <n v="0"/>
    <n v="-4449.99"/>
  </r>
  <r>
    <x v="0"/>
    <x v="1"/>
    <s v="0341"/>
    <s v="805"/>
    <s v="0000"/>
    <s v="000"/>
    <s v="20"/>
    <n v="2261.13"/>
    <n v="980.79"/>
    <n v="0"/>
    <n v="1280.3399999999999"/>
  </r>
  <r>
    <x v="0"/>
    <x v="3"/>
    <s v="0341"/>
    <s v="805"/>
    <s v="0000"/>
    <s v="000"/>
    <s v="20"/>
    <n v="4254.25"/>
    <n v="0"/>
    <n v="0"/>
    <n v="4254.25"/>
  </r>
  <r>
    <x v="9"/>
    <x v="2"/>
    <s v="0341"/>
    <s v="805"/>
    <s v="0000"/>
    <s v="000"/>
    <s v="20"/>
    <n v="868.67"/>
    <n v="0"/>
    <n v="0"/>
    <n v="868.67"/>
  </r>
  <r>
    <x v="0"/>
    <x v="1"/>
    <s v="0351"/>
    <s v="805"/>
    <s v="0000"/>
    <s v="000"/>
    <s v="20"/>
    <n v="2335.9"/>
    <n v="0"/>
    <n v="0"/>
    <n v="2335.9"/>
  </r>
  <r>
    <x v="0"/>
    <x v="1"/>
    <s v="0381"/>
    <s v="805"/>
    <s v="0000"/>
    <s v="000"/>
    <s v="20"/>
    <n v="1269.79"/>
    <n v="0"/>
    <n v="0"/>
    <n v="1269.79"/>
  </r>
  <r>
    <x v="0"/>
    <x v="3"/>
    <s v="0391"/>
    <s v="805"/>
    <s v="0000"/>
    <s v="000"/>
    <s v="20"/>
    <n v="24.64"/>
    <n v="0"/>
    <n v="0"/>
    <n v="24.64"/>
  </r>
  <r>
    <x v="0"/>
    <x v="1"/>
    <s v="0451"/>
    <s v="805"/>
    <s v="0000"/>
    <s v="000"/>
    <s v="20"/>
    <n v="2656.8"/>
    <n v="0"/>
    <n v="0"/>
    <n v="2656.8"/>
  </r>
  <r>
    <x v="0"/>
    <x v="1"/>
    <s v="0461"/>
    <s v="805"/>
    <s v="0000"/>
    <s v="000"/>
    <s v="20"/>
    <n v="1781.99"/>
    <n v="0"/>
    <n v="0"/>
    <n v="1781.99"/>
  </r>
  <r>
    <x v="0"/>
    <x v="1"/>
    <s v="0471"/>
    <s v="805"/>
    <s v="0000"/>
    <s v="000"/>
    <s v="20"/>
    <n v="3947.76"/>
    <n v="0"/>
    <n v="0"/>
    <n v="3947.76"/>
  </r>
  <r>
    <x v="0"/>
    <x v="1"/>
    <s v="0472"/>
    <s v="805"/>
    <s v="0000"/>
    <s v="000"/>
    <s v="20"/>
    <n v="4422.07"/>
    <n v="0"/>
    <n v="0"/>
    <n v="4422.07"/>
  </r>
  <r>
    <x v="0"/>
    <x v="1"/>
    <s v="0481"/>
    <s v="805"/>
    <s v="0000"/>
    <s v="000"/>
    <s v="20"/>
    <n v="1670.8"/>
    <n v="0"/>
    <n v="0"/>
    <n v="1670.8"/>
  </r>
  <r>
    <x v="0"/>
    <x v="4"/>
    <s v="0481"/>
    <s v="805"/>
    <s v="0000"/>
    <s v="000"/>
    <s v="20"/>
    <n v="800"/>
    <n v="0"/>
    <n v="0"/>
    <n v="800"/>
  </r>
  <r>
    <x v="9"/>
    <x v="2"/>
    <s v="0481"/>
    <s v="805"/>
    <s v="0000"/>
    <s v="000"/>
    <s v="20"/>
    <n v="1500"/>
    <n v="1039.58"/>
    <n v="0"/>
    <n v="460.42"/>
  </r>
  <r>
    <x v="0"/>
    <x v="1"/>
    <s v="0482"/>
    <s v="805"/>
    <s v="0000"/>
    <s v="000"/>
    <s v="20"/>
    <n v="1001.64"/>
    <n v="0"/>
    <n v="0"/>
    <n v="1001.64"/>
  </r>
  <r>
    <x v="0"/>
    <x v="1"/>
    <s v="0493"/>
    <s v="805"/>
    <s v="0000"/>
    <s v="000"/>
    <s v="20"/>
    <n v="5213.75"/>
    <n v="0"/>
    <n v="0"/>
    <n v="5213.75"/>
  </r>
  <r>
    <x v="0"/>
    <x v="3"/>
    <s v="0493"/>
    <s v="805"/>
    <s v="0000"/>
    <s v="000"/>
    <s v="20"/>
    <n v="5433.9"/>
    <n v="0"/>
    <n v="0"/>
    <n v="5433.9"/>
  </r>
  <r>
    <x v="13"/>
    <x v="4"/>
    <s v="0493"/>
    <s v="805"/>
    <s v="0000"/>
    <s v="000"/>
    <s v="20"/>
    <n v="598.35"/>
    <n v="0"/>
    <n v="0"/>
    <n v="598.35"/>
  </r>
  <r>
    <x v="0"/>
    <x v="1"/>
    <s v="0502"/>
    <s v="805"/>
    <s v="0000"/>
    <s v="000"/>
    <s v="20"/>
    <n v="3518.34"/>
    <n v="0"/>
    <n v="0"/>
    <n v="3518.34"/>
  </r>
  <r>
    <x v="0"/>
    <x v="3"/>
    <s v="0502"/>
    <s v="805"/>
    <s v="0000"/>
    <s v="000"/>
    <s v="20"/>
    <n v="13984.7"/>
    <n v="1207"/>
    <n v="0"/>
    <n v="12777.7"/>
  </r>
  <r>
    <x v="0"/>
    <x v="1"/>
    <s v="0521"/>
    <s v="805"/>
    <s v="0000"/>
    <s v="000"/>
    <s v="20"/>
    <n v="150.91999999999999"/>
    <n v="0"/>
    <n v="0"/>
    <n v="150.91999999999999"/>
  </r>
  <r>
    <x v="0"/>
    <x v="3"/>
    <s v="0521"/>
    <s v="805"/>
    <s v="0000"/>
    <s v="000"/>
    <s v="20"/>
    <n v="3428.1"/>
    <n v="607.20000000000005"/>
    <n v="0"/>
    <n v="2820.9"/>
  </r>
  <r>
    <x v="0"/>
    <x v="5"/>
    <s v="0521"/>
    <s v="805"/>
    <s v="0000"/>
    <s v="000"/>
    <s v="20"/>
    <n v="270"/>
    <n v="285.68"/>
    <n v="0"/>
    <n v="-15.68"/>
  </r>
  <r>
    <x v="0"/>
    <x v="2"/>
    <s v="0541"/>
    <s v="805"/>
    <s v="0000"/>
    <s v="000"/>
    <s v="20"/>
    <n v="2475.1999999999998"/>
    <n v="0"/>
    <n v="0"/>
    <n v="2475.1999999999998"/>
  </r>
  <r>
    <x v="0"/>
    <x v="2"/>
    <s v="7004"/>
    <s v="805"/>
    <s v="0000"/>
    <s v="000"/>
    <s v="20"/>
    <n v="241.97"/>
    <n v="0"/>
    <n v="0"/>
    <n v="241.97"/>
  </r>
  <r>
    <x v="0"/>
    <x v="1"/>
    <s v="7023"/>
    <s v="805"/>
    <s v="0000"/>
    <s v="000"/>
    <s v="20"/>
    <n v="1.1000000000000001"/>
    <n v="0"/>
    <n v="0"/>
    <n v="1.1000000000000001"/>
  </r>
  <r>
    <x v="0"/>
    <x v="2"/>
    <s v="7023"/>
    <s v="805"/>
    <s v="0000"/>
    <s v="000"/>
    <s v="20"/>
    <n v="178.6"/>
    <n v="0"/>
    <n v="0"/>
    <n v="178.6"/>
  </r>
  <r>
    <x v="0"/>
    <x v="1"/>
    <s v="0441"/>
    <s v="805"/>
    <s v="0000"/>
    <s v="000"/>
    <s v="20"/>
    <n v="2285.1799999999998"/>
    <n v="0"/>
    <n v="0"/>
    <n v="2285.1799999999998"/>
  </r>
  <r>
    <x v="1"/>
    <x v="0"/>
    <s v="0073"/>
    <s v="000"/>
    <s v="0000"/>
    <s v="000"/>
    <s v="00"/>
    <n v="469551"/>
    <n v="399578.76"/>
    <n v="76418.36"/>
    <n v="-6446.12"/>
  </r>
  <r>
    <x v="1"/>
    <x v="0"/>
    <s v="0073"/>
    <s v="000"/>
    <s v="0000"/>
    <s v="000"/>
    <s v="00"/>
    <n v="227203.4"/>
    <n v="159193.31"/>
    <n v="5883.65"/>
    <n v="62126.44"/>
  </r>
  <r>
    <x v="1"/>
    <x v="1"/>
    <s v="0073"/>
    <s v="000"/>
    <s v="0000"/>
    <s v="000"/>
    <s v="00"/>
    <n v="301009"/>
    <n v="256564.34"/>
    <n v="17997.21"/>
    <n v="26447.45"/>
  </r>
  <r>
    <x v="1"/>
    <x v="2"/>
    <s v="0073"/>
    <s v="000"/>
    <s v="0000"/>
    <s v="000"/>
    <s v="00"/>
    <n v="957.34"/>
    <n v="753.34"/>
    <n v="0"/>
    <n v="204"/>
  </r>
  <r>
    <x v="1"/>
    <x v="5"/>
    <s v="0073"/>
    <s v="000"/>
    <s v="0000"/>
    <s v="000"/>
    <s v="00"/>
    <n v="17752.259999999998"/>
    <n v="20356.13"/>
    <n v="0"/>
    <n v="-2603.87"/>
  </r>
  <r>
    <x v="2"/>
    <x v="0"/>
    <s v="0073"/>
    <s v="000"/>
    <s v="0000"/>
    <s v="000"/>
    <s v="00"/>
    <n v="18169.59"/>
    <n v="0"/>
    <n v="0"/>
    <n v="18169.59"/>
  </r>
  <r>
    <x v="2"/>
    <x v="1"/>
    <s v="0073"/>
    <s v="000"/>
    <s v="0000"/>
    <s v="000"/>
    <s v="00"/>
    <n v="13768.08"/>
    <n v="370.43"/>
    <n v="0"/>
    <n v="13397.65"/>
  </r>
  <r>
    <x v="12"/>
    <x v="0"/>
    <s v="0073"/>
    <s v="000"/>
    <s v="0000"/>
    <s v="000"/>
    <s v="00"/>
    <n v="119770.9"/>
    <n v="109790"/>
    <n v="9980.9"/>
    <n v="0"/>
  </r>
  <r>
    <x v="12"/>
    <x v="1"/>
    <s v="0073"/>
    <s v="000"/>
    <s v="0000"/>
    <s v="000"/>
    <s v="00"/>
    <n v="44000"/>
    <n v="42498.39"/>
    <n v="2073.1799999999998"/>
    <n v="-571.57000000000005"/>
  </r>
  <r>
    <x v="4"/>
    <x v="2"/>
    <s v="0073"/>
    <s v="000"/>
    <s v="0000"/>
    <s v="000"/>
    <s v="00"/>
    <n v="458.46"/>
    <n v="0"/>
    <n v="0"/>
    <n v="458.46"/>
  </r>
  <r>
    <x v="5"/>
    <x v="0"/>
    <s v="0073"/>
    <s v="000"/>
    <s v="0000"/>
    <s v="000"/>
    <s v="00"/>
    <n v="43667.11"/>
    <n v="39027.11"/>
    <n v="4640"/>
    <n v="0"/>
  </r>
  <r>
    <x v="5"/>
    <x v="1"/>
    <s v="0073"/>
    <s v="000"/>
    <s v="0000"/>
    <s v="000"/>
    <s v="00"/>
    <n v="18000"/>
    <n v="16974.73"/>
    <n v="1071.27"/>
    <n v="-46"/>
  </r>
  <r>
    <x v="5"/>
    <x v="3"/>
    <s v="0073"/>
    <s v="000"/>
    <s v="0000"/>
    <s v="000"/>
    <s v="00"/>
    <n v="750"/>
    <n v="0"/>
    <n v="0"/>
    <n v="750"/>
  </r>
  <r>
    <x v="0"/>
    <x v="0"/>
    <s v="0541"/>
    <s v="601"/>
    <s v="0000"/>
    <s v="000"/>
    <s v="00"/>
    <n v="6724.45"/>
    <n v="4642.33"/>
    <n v="1002.72"/>
    <n v="1079.4000000000001"/>
  </r>
  <r>
    <x v="0"/>
    <x v="1"/>
    <s v="0541"/>
    <s v="601"/>
    <s v="0000"/>
    <s v="000"/>
    <s v="00"/>
    <n v="3393.24"/>
    <n v="2335.58"/>
    <n v="208.12"/>
    <n v="849.54"/>
  </r>
  <r>
    <x v="0"/>
    <x v="5"/>
    <s v="0541"/>
    <s v="601"/>
    <s v="0000"/>
    <s v="000"/>
    <s v="00"/>
    <n v="141.43"/>
    <n v="152.13999999999999"/>
    <n v="0"/>
    <n v="-10.71"/>
  </r>
  <r>
    <x v="1"/>
    <x v="0"/>
    <s v="0541"/>
    <s v="601"/>
    <s v="0000"/>
    <s v="000"/>
    <s v="00"/>
    <n v="54784.5"/>
    <n v="46352.480000000003"/>
    <n v="8674.52"/>
    <n v="-242.5"/>
  </r>
  <r>
    <x v="1"/>
    <x v="0"/>
    <s v="0541"/>
    <s v="601"/>
    <s v="0000"/>
    <s v="000"/>
    <s v="00"/>
    <n v="6954.22"/>
    <n v="6632.45"/>
    <n v="246.37"/>
    <n v="75.400000000000006"/>
  </r>
  <r>
    <x v="1"/>
    <x v="1"/>
    <s v="0541"/>
    <s v="601"/>
    <s v="0000"/>
    <s v="000"/>
    <s v="00"/>
    <n v="23153.59"/>
    <n v="21428.62"/>
    <n v="1851.87"/>
    <n v="-126.9"/>
  </r>
  <r>
    <x v="1"/>
    <x v="5"/>
    <s v="0541"/>
    <s v="601"/>
    <s v="0000"/>
    <s v="000"/>
    <s v="00"/>
    <n v="599.39"/>
    <n v="1061.4100000000001"/>
    <n v="0"/>
    <n v="-462.02"/>
  </r>
  <r>
    <x v="9"/>
    <x v="0"/>
    <s v="0541"/>
    <s v="601"/>
    <s v="0000"/>
    <s v="000"/>
    <s v="00"/>
    <n v="10573.5"/>
    <n v="8889.41"/>
    <n v="1668.68"/>
    <n v="15.41"/>
  </r>
  <r>
    <x v="9"/>
    <x v="1"/>
    <s v="0541"/>
    <s v="601"/>
    <s v="0000"/>
    <s v="000"/>
    <s v="00"/>
    <n v="3876.29"/>
    <n v="3489.4"/>
    <n v="346.36"/>
    <n v="40.53"/>
  </r>
  <r>
    <x v="9"/>
    <x v="5"/>
    <s v="0541"/>
    <s v="601"/>
    <s v="0000"/>
    <s v="000"/>
    <s v="00"/>
    <n v="145.68"/>
    <n v="177.1"/>
    <n v="0"/>
    <n v="-31.42"/>
  </r>
  <r>
    <x v="5"/>
    <x v="5"/>
    <s v="0541"/>
    <s v="601"/>
    <s v="0000"/>
    <s v="000"/>
    <s v="00"/>
    <n v="25726.76"/>
    <n v="17487.55"/>
    <n v="0"/>
    <n v="8239.2099999999991"/>
  </r>
  <r>
    <x v="8"/>
    <x v="0"/>
    <s v="0541"/>
    <s v="601"/>
    <s v="0000"/>
    <s v="000"/>
    <s v="00"/>
    <n v="40566.94"/>
    <n v="26832.080000000002"/>
    <n v="5955.8"/>
    <n v="7779.06"/>
  </r>
  <r>
    <x v="8"/>
    <x v="0"/>
    <s v="0541"/>
    <s v="601"/>
    <s v="0000"/>
    <s v="000"/>
    <s v="00"/>
    <n v="168641.26"/>
    <n v="122447.06"/>
    <n v="4214.29"/>
    <n v="41979.91"/>
  </r>
  <r>
    <x v="8"/>
    <x v="1"/>
    <s v="0541"/>
    <s v="601"/>
    <s v="0000"/>
    <s v="000"/>
    <s v="00"/>
    <n v="91738.54"/>
    <n v="68324.460000000006"/>
    <n v="2109.4"/>
    <n v="21304.68"/>
  </r>
  <r>
    <x v="8"/>
    <x v="2"/>
    <s v="0541"/>
    <s v="601"/>
    <s v="0000"/>
    <s v="000"/>
    <s v="00"/>
    <n v="4515"/>
    <n v="0"/>
    <n v="0"/>
    <n v="4515"/>
  </r>
  <r>
    <x v="8"/>
    <x v="2"/>
    <s v="0541"/>
    <s v="601"/>
    <s v="0000"/>
    <s v="000"/>
    <s v="00"/>
    <n v="7300"/>
    <n v="0"/>
    <n v="0"/>
    <n v="7300"/>
  </r>
  <r>
    <x v="8"/>
    <x v="3"/>
    <s v="0541"/>
    <s v="601"/>
    <s v="0000"/>
    <s v="000"/>
    <s v="00"/>
    <n v="20329.87"/>
    <n v="13502.75"/>
    <n v="122.24"/>
    <n v="6704.88"/>
  </r>
  <r>
    <x v="0"/>
    <x v="0"/>
    <s v="0371"/>
    <s v="104"/>
    <s v="0000"/>
    <s v="000"/>
    <s v="00"/>
    <n v="42252"/>
    <n v="32274.58"/>
    <n v="6424.6"/>
    <n v="3552.82"/>
  </r>
  <r>
    <x v="0"/>
    <x v="1"/>
    <s v="0371"/>
    <s v="104"/>
    <s v="0000"/>
    <s v="000"/>
    <s v="00"/>
    <n v="17634.580000000002"/>
    <n v="12964.21"/>
    <n v="1333.44"/>
    <n v="3336.93"/>
  </r>
  <r>
    <x v="0"/>
    <x v="5"/>
    <s v="0371"/>
    <s v="104"/>
    <s v="0000"/>
    <s v="000"/>
    <s v="00"/>
    <n v="111.42"/>
    <n v="222.84"/>
    <n v="0"/>
    <n v="-111.42"/>
  </r>
  <r>
    <x v="0"/>
    <x v="0"/>
    <s v="0301"/>
    <s v="104"/>
    <s v="0000"/>
    <s v="000"/>
    <s v="00"/>
    <n v="156354"/>
    <n v="125973.14"/>
    <n v="24506.240000000002"/>
    <n v="5874.62"/>
  </r>
  <r>
    <x v="0"/>
    <x v="1"/>
    <s v="0301"/>
    <s v="104"/>
    <s v="0000"/>
    <s v="000"/>
    <s v="00"/>
    <n v="65146.1"/>
    <n v="57647.18"/>
    <n v="5086.5600000000004"/>
    <n v="2412.36"/>
  </r>
  <r>
    <x v="0"/>
    <x v="5"/>
    <s v="0301"/>
    <s v="104"/>
    <s v="0000"/>
    <s v="000"/>
    <s v="00"/>
    <n v="2086.9"/>
    <n v="2086.9"/>
    <n v="0"/>
    <n v="0"/>
  </r>
  <r>
    <x v="0"/>
    <x v="0"/>
    <s v="0551"/>
    <s v="000"/>
    <s v="0000"/>
    <s v="000"/>
    <s v="00"/>
    <n v="5613818"/>
    <n v="4721876.13"/>
    <n v="850799.72"/>
    <n v="41142.15"/>
  </r>
  <r>
    <x v="0"/>
    <x v="0"/>
    <s v="0551"/>
    <s v="000"/>
    <s v="0000"/>
    <s v="000"/>
    <s v="00"/>
    <n v="84307"/>
    <n v="75543.97"/>
    <n v="2882.5"/>
    <n v="5880.53"/>
  </r>
  <r>
    <x v="0"/>
    <x v="1"/>
    <s v="0551"/>
    <s v="000"/>
    <s v="0000"/>
    <s v="000"/>
    <s v="00"/>
    <n v="2322936"/>
    <n v="2172384.04"/>
    <n v="178195.84"/>
    <n v="-27643.88"/>
  </r>
  <r>
    <x v="0"/>
    <x v="2"/>
    <s v="0551"/>
    <s v="000"/>
    <s v="0000"/>
    <s v="000"/>
    <s v="00"/>
    <n v="15807.94"/>
    <n v="10493.88"/>
    <n v="5314.06"/>
    <n v="0"/>
  </r>
  <r>
    <x v="0"/>
    <x v="2"/>
    <s v="0551"/>
    <s v="000"/>
    <s v="0000"/>
    <s v="000"/>
    <s v="00"/>
    <n v="15654.04"/>
    <n v="7436.56"/>
    <n v="8279.48"/>
    <n v="-62"/>
  </r>
  <r>
    <x v="0"/>
    <x v="2"/>
    <s v="0551"/>
    <s v="000"/>
    <s v="0000"/>
    <s v="000"/>
    <s v="00"/>
    <n v="665"/>
    <n v="565"/>
    <n v="0"/>
    <n v="100"/>
  </r>
  <r>
    <x v="0"/>
    <x v="3"/>
    <s v="0551"/>
    <s v="000"/>
    <s v="0000"/>
    <s v="000"/>
    <s v="00"/>
    <n v="55272.05"/>
    <n v="27215.07"/>
    <n v="259.82"/>
    <n v="27797.16"/>
  </r>
  <r>
    <x v="0"/>
    <x v="3"/>
    <s v="0551"/>
    <s v="000"/>
    <s v="0000"/>
    <s v="000"/>
    <s v="00"/>
    <n v="1500"/>
    <n v="1438.73"/>
    <n v="0"/>
    <n v="61.27"/>
  </r>
  <r>
    <x v="0"/>
    <x v="3"/>
    <s v="0551"/>
    <s v="000"/>
    <s v="0000"/>
    <s v="000"/>
    <s v="00"/>
    <n v="196030.59"/>
    <n v="194944.32"/>
    <n v="1086.27"/>
    <n v="0"/>
  </r>
  <r>
    <x v="0"/>
    <x v="4"/>
    <s v="0551"/>
    <s v="000"/>
    <s v="0000"/>
    <s v="000"/>
    <s v="00"/>
    <n v="2900"/>
    <n v="2016.1"/>
    <n v="0"/>
    <n v="883.9"/>
  </r>
  <r>
    <x v="0"/>
    <x v="4"/>
    <s v="0551"/>
    <s v="000"/>
    <s v="0000"/>
    <s v="000"/>
    <s v="00"/>
    <n v="49.99"/>
    <n v="49.99"/>
    <n v="0"/>
    <n v="0"/>
  </r>
  <r>
    <x v="0"/>
    <x v="5"/>
    <s v="0551"/>
    <s v="000"/>
    <s v="0000"/>
    <s v="000"/>
    <s v="00"/>
    <n v="559.4"/>
    <n v="559.4"/>
    <n v="0"/>
    <n v="0"/>
  </r>
  <r>
    <x v="0"/>
    <x v="5"/>
    <s v="0551"/>
    <s v="000"/>
    <s v="0000"/>
    <s v="000"/>
    <s v="00"/>
    <n v="123533"/>
    <n v="185956.09"/>
    <n v="0"/>
    <n v="-62423.09"/>
  </r>
  <r>
    <x v="1"/>
    <x v="0"/>
    <s v="0551"/>
    <s v="000"/>
    <s v="0000"/>
    <s v="000"/>
    <s v="00"/>
    <n v="335966"/>
    <n v="281531.57"/>
    <n v="51379.88"/>
    <n v="3054.55"/>
  </r>
  <r>
    <x v="1"/>
    <x v="0"/>
    <s v="0551"/>
    <s v="000"/>
    <s v="0000"/>
    <s v="000"/>
    <s v="00"/>
    <n v="75289"/>
    <n v="71964.13"/>
    <n v="2667.52"/>
    <n v="657.35"/>
  </r>
  <r>
    <x v="1"/>
    <x v="1"/>
    <s v="0551"/>
    <s v="000"/>
    <s v="0000"/>
    <s v="000"/>
    <s v="00"/>
    <n v="198573"/>
    <n v="180874.59"/>
    <n v="11219.94"/>
    <n v="6478.47"/>
  </r>
  <r>
    <x v="1"/>
    <x v="5"/>
    <s v="0551"/>
    <s v="000"/>
    <s v="0000"/>
    <s v="000"/>
    <s v="00"/>
    <n v="3690.04"/>
    <n v="21845.37"/>
    <n v="0"/>
    <n v="-18155.330000000002"/>
  </r>
  <r>
    <x v="2"/>
    <x v="0"/>
    <s v="0551"/>
    <s v="000"/>
    <s v="0000"/>
    <s v="000"/>
    <s v="00"/>
    <n v="219280"/>
    <n v="186707.82"/>
    <n v="25671.16"/>
    <n v="6901.02"/>
  </r>
  <r>
    <x v="2"/>
    <x v="0"/>
    <s v="0551"/>
    <s v="000"/>
    <s v="0000"/>
    <s v="000"/>
    <s v="00"/>
    <n v="106021"/>
    <n v="95830.95"/>
    <n v="10079.07"/>
    <n v="110.98"/>
  </r>
  <r>
    <x v="2"/>
    <x v="1"/>
    <s v="0551"/>
    <s v="000"/>
    <s v="0000"/>
    <s v="000"/>
    <s v="00"/>
    <n v="129960"/>
    <n v="122912.8"/>
    <n v="7418.3"/>
    <n v="-371.1"/>
  </r>
  <r>
    <x v="2"/>
    <x v="3"/>
    <s v="0551"/>
    <s v="000"/>
    <s v="0000"/>
    <s v="000"/>
    <s v="00"/>
    <n v="3438"/>
    <n v="1666.12"/>
    <n v="38.53"/>
    <n v="1733.35"/>
  </r>
  <r>
    <x v="3"/>
    <x v="0"/>
    <s v="0551"/>
    <s v="000"/>
    <s v="0000"/>
    <s v="000"/>
    <s v="00"/>
    <n v="63473"/>
    <n v="63473"/>
    <n v="0"/>
    <n v="0"/>
  </r>
  <r>
    <x v="3"/>
    <x v="0"/>
    <s v="0551"/>
    <s v="000"/>
    <s v="0000"/>
    <s v="000"/>
    <s v="00"/>
    <n v="57840.65"/>
    <n v="54402.18"/>
    <n v="2052.75"/>
    <n v="1385.72"/>
  </r>
  <r>
    <x v="3"/>
    <x v="1"/>
    <s v="0551"/>
    <s v="000"/>
    <s v="0000"/>
    <s v="000"/>
    <s v="00"/>
    <n v="49700"/>
    <n v="49719.54"/>
    <n v="427.38"/>
    <n v="-446.92"/>
  </r>
  <r>
    <x v="3"/>
    <x v="2"/>
    <s v="0551"/>
    <s v="000"/>
    <s v="0000"/>
    <s v="000"/>
    <s v="00"/>
    <n v="462.53"/>
    <n v="242.53"/>
    <n v="0"/>
    <n v="220"/>
  </r>
  <r>
    <x v="3"/>
    <x v="3"/>
    <s v="0551"/>
    <s v="000"/>
    <s v="0000"/>
    <s v="000"/>
    <s v="00"/>
    <n v="9078.52"/>
    <n v="6950.21"/>
    <n v="140.22999999999999"/>
    <n v="1988.08"/>
  </r>
  <r>
    <x v="3"/>
    <x v="4"/>
    <s v="0551"/>
    <s v="000"/>
    <s v="0000"/>
    <s v="000"/>
    <s v="00"/>
    <n v="3827.48"/>
    <n v="2708.12"/>
    <n v="627.79"/>
    <n v="491.57"/>
  </r>
  <r>
    <x v="3"/>
    <x v="5"/>
    <s v="0551"/>
    <s v="000"/>
    <s v="0000"/>
    <s v="000"/>
    <s v="00"/>
    <n v="75"/>
    <n v="75"/>
    <n v="0"/>
    <n v="0"/>
  </r>
  <r>
    <x v="3"/>
    <x v="5"/>
    <s v="0551"/>
    <s v="000"/>
    <s v="0000"/>
    <s v="000"/>
    <s v="00"/>
    <n v="85.71"/>
    <n v="499.95"/>
    <n v="0"/>
    <n v="-414.24"/>
  </r>
  <r>
    <x v="4"/>
    <x v="0"/>
    <s v="0551"/>
    <s v="000"/>
    <s v="0000"/>
    <s v="000"/>
    <s v="00"/>
    <n v="529543.81999999995"/>
    <n v="483687.05"/>
    <n v="45856.77"/>
    <n v="0"/>
  </r>
  <r>
    <x v="4"/>
    <x v="0"/>
    <s v="0551"/>
    <s v="000"/>
    <s v="0000"/>
    <s v="000"/>
    <s v="00"/>
    <n v="110236"/>
    <n v="103438.31"/>
    <n v="6467.08"/>
    <n v="330.61"/>
  </r>
  <r>
    <x v="4"/>
    <x v="1"/>
    <s v="0551"/>
    <s v="000"/>
    <s v="0000"/>
    <s v="000"/>
    <s v="00"/>
    <n v="241653.81"/>
    <n v="234331.37"/>
    <n v="10854.99"/>
    <n v="-3532.55"/>
  </r>
  <r>
    <x v="4"/>
    <x v="2"/>
    <s v="0551"/>
    <s v="000"/>
    <s v="0000"/>
    <s v="000"/>
    <s v="00"/>
    <n v="882"/>
    <n v="63.52"/>
    <n v="0"/>
    <n v="818.48"/>
  </r>
  <r>
    <x v="4"/>
    <x v="2"/>
    <s v="0551"/>
    <s v="000"/>
    <s v="0000"/>
    <s v="000"/>
    <s v="00"/>
    <n v="2750"/>
    <n v="0"/>
    <n v="0"/>
    <n v="2750"/>
  </r>
  <r>
    <x v="4"/>
    <x v="2"/>
    <s v="0551"/>
    <s v="000"/>
    <s v="0000"/>
    <s v="000"/>
    <s v="00"/>
    <n v="386"/>
    <n v="321"/>
    <n v="0"/>
    <n v="65"/>
  </r>
  <r>
    <x v="4"/>
    <x v="2"/>
    <s v="0551"/>
    <s v="000"/>
    <s v="0000"/>
    <s v="000"/>
    <s v="00"/>
    <n v="4625"/>
    <n v="628.86"/>
    <n v="0"/>
    <n v="3996.14"/>
  </r>
  <r>
    <x v="4"/>
    <x v="2"/>
    <s v="0551"/>
    <s v="000"/>
    <s v="0000"/>
    <s v="000"/>
    <s v="00"/>
    <n v="650"/>
    <n v="715"/>
    <n v="0"/>
    <n v="-65"/>
  </r>
  <r>
    <x v="4"/>
    <x v="3"/>
    <s v="0551"/>
    <s v="000"/>
    <s v="0000"/>
    <s v="000"/>
    <s v="00"/>
    <n v="8273.02"/>
    <n v="1635.62"/>
    <n v="0"/>
    <n v="6637.4"/>
  </r>
  <r>
    <x v="4"/>
    <x v="5"/>
    <s v="0551"/>
    <s v="000"/>
    <s v="0000"/>
    <s v="000"/>
    <s v="00"/>
    <n v="1785"/>
    <n v="1400"/>
    <n v="0"/>
    <n v="385"/>
  </r>
  <r>
    <x v="5"/>
    <x v="0"/>
    <s v="0551"/>
    <s v="000"/>
    <s v="0000"/>
    <s v="000"/>
    <s v="00"/>
    <n v="428830.44"/>
    <n v="379379.28"/>
    <n v="50608.480000000003"/>
    <n v="-1157.32"/>
  </r>
  <r>
    <x v="5"/>
    <x v="1"/>
    <s v="0551"/>
    <s v="000"/>
    <s v="0000"/>
    <s v="000"/>
    <s v="00"/>
    <n v="189902"/>
    <n v="184443.46"/>
    <n v="12805.08"/>
    <n v="-7346.54"/>
  </r>
  <r>
    <x v="5"/>
    <x v="2"/>
    <s v="0551"/>
    <s v="000"/>
    <s v="0000"/>
    <s v="000"/>
    <s v="00"/>
    <n v="16175"/>
    <n v="15652.43"/>
    <n v="0"/>
    <n v="522.57000000000005"/>
  </r>
  <r>
    <x v="5"/>
    <x v="2"/>
    <s v="0551"/>
    <s v="000"/>
    <s v="0000"/>
    <s v="000"/>
    <s v="00"/>
    <n v="17570.13"/>
    <n v="15149.46"/>
    <n v="2420.67"/>
    <n v="0"/>
  </r>
  <r>
    <x v="5"/>
    <x v="2"/>
    <s v="0551"/>
    <s v="000"/>
    <s v="0000"/>
    <s v="000"/>
    <s v="00"/>
    <n v="1985.23"/>
    <n v="1239.73"/>
    <n v="24"/>
    <n v="721.5"/>
  </r>
  <r>
    <x v="5"/>
    <x v="6"/>
    <s v="0551"/>
    <s v="000"/>
    <s v="0000"/>
    <s v="000"/>
    <s v="00"/>
    <n v="1691"/>
    <n v="1681.97"/>
    <n v="0"/>
    <n v="9.0299999999999994"/>
  </r>
  <r>
    <x v="5"/>
    <x v="6"/>
    <s v="0551"/>
    <s v="000"/>
    <s v="0000"/>
    <s v="000"/>
    <s v="00"/>
    <n v="194618"/>
    <n v="151550.79"/>
    <n v="0"/>
    <n v="43067.21"/>
  </r>
  <r>
    <x v="5"/>
    <x v="3"/>
    <s v="0551"/>
    <s v="000"/>
    <s v="0000"/>
    <s v="000"/>
    <s v="00"/>
    <n v="51783.37"/>
    <n v="47317.94"/>
    <n v="1364.25"/>
    <n v="3101.18"/>
  </r>
  <r>
    <x v="5"/>
    <x v="4"/>
    <s v="0551"/>
    <s v="000"/>
    <s v="0000"/>
    <s v="000"/>
    <s v="00"/>
    <n v="3839.95"/>
    <n v="3822.41"/>
    <n v="0"/>
    <n v="17.54"/>
  </r>
  <r>
    <x v="5"/>
    <x v="5"/>
    <s v="0551"/>
    <s v="000"/>
    <s v="0000"/>
    <s v="000"/>
    <s v="00"/>
    <n v="205.4"/>
    <n v="125"/>
    <n v="0"/>
    <n v="80.400000000000006"/>
  </r>
  <r>
    <x v="6"/>
    <x v="0"/>
    <s v="0551"/>
    <s v="000"/>
    <s v="0000"/>
    <s v="000"/>
    <s v="00"/>
    <n v="64574"/>
    <n v="59192.84"/>
    <n v="5381.16"/>
    <n v="0"/>
  </r>
  <r>
    <x v="6"/>
    <x v="1"/>
    <s v="0551"/>
    <s v="000"/>
    <s v="0000"/>
    <s v="000"/>
    <s v="00"/>
    <n v="21835"/>
    <n v="20923.5"/>
    <n v="1117.9000000000001"/>
    <n v="-206.4"/>
  </r>
  <r>
    <x v="6"/>
    <x v="2"/>
    <s v="0551"/>
    <s v="000"/>
    <s v="0000"/>
    <s v="000"/>
    <s v="00"/>
    <n v="1919.76"/>
    <n v="1919.76"/>
    <n v="0"/>
    <n v="0"/>
  </r>
  <r>
    <x v="6"/>
    <x v="2"/>
    <s v="0551"/>
    <s v="000"/>
    <s v="0000"/>
    <s v="000"/>
    <s v="00"/>
    <n v="200"/>
    <n v="200"/>
    <n v="0"/>
    <n v="0"/>
  </r>
  <r>
    <x v="6"/>
    <x v="3"/>
    <s v="0551"/>
    <s v="000"/>
    <s v="0000"/>
    <s v="000"/>
    <s v="00"/>
    <n v="12174.24"/>
    <n v="0"/>
    <n v="0"/>
    <n v="12174.24"/>
  </r>
  <r>
    <x v="0"/>
    <x v="0"/>
    <s v="0552"/>
    <s v="000"/>
    <s v="0000"/>
    <s v="000"/>
    <s v="00"/>
    <n v="4736670.5"/>
    <n v="4020716.47"/>
    <n v="693911.24"/>
    <n v="22042.79"/>
  </r>
  <r>
    <x v="0"/>
    <x v="1"/>
    <s v="0552"/>
    <s v="000"/>
    <s v="0000"/>
    <s v="000"/>
    <s v="00"/>
    <n v="1853685.85"/>
    <n v="1722367.44"/>
    <n v="144026.68"/>
    <n v="-12708.27"/>
  </r>
  <r>
    <x v="0"/>
    <x v="2"/>
    <s v="0552"/>
    <s v="000"/>
    <s v="0000"/>
    <s v="000"/>
    <s v="00"/>
    <n v="12460.78"/>
    <n v="10670.4"/>
    <n v="1790.38"/>
    <n v="0"/>
  </r>
  <r>
    <x v="0"/>
    <x v="3"/>
    <s v="0552"/>
    <s v="000"/>
    <s v="0000"/>
    <s v="000"/>
    <s v="00"/>
    <n v="36496.33"/>
    <n v="17698.849999999999"/>
    <n v="11563.18"/>
    <n v="7234.3"/>
  </r>
  <r>
    <x v="0"/>
    <x v="3"/>
    <s v="0552"/>
    <s v="000"/>
    <s v="0000"/>
    <s v="000"/>
    <s v="00"/>
    <n v="4515.45"/>
    <n v="3711.04"/>
    <n v="0"/>
    <n v="804.41"/>
  </r>
  <r>
    <x v="0"/>
    <x v="3"/>
    <s v="0552"/>
    <s v="000"/>
    <s v="0000"/>
    <s v="000"/>
    <s v="00"/>
    <n v="226913.64"/>
    <n v="212082.13"/>
    <n v="14831.51"/>
    <n v="0"/>
  </r>
  <r>
    <x v="0"/>
    <x v="4"/>
    <s v="0552"/>
    <s v="000"/>
    <s v="0000"/>
    <s v="000"/>
    <s v="00"/>
    <n v="4905.9399999999996"/>
    <n v="527.97"/>
    <n v="1158.48"/>
    <n v="3219.49"/>
  </r>
  <r>
    <x v="0"/>
    <x v="4"/>
    <s v="0552"/>
    <s v="000"/>
    <s v="0000"/>
    <s v="000"/>
    <s v="00"/>
    <n v="2000"/>
    <n v="0"/>
    <n v="0"/>
    <n v="2000"/>
  </r>
  <r>
    <x v="0"/>
    <x v="5"/>
    <s v="0552"/>
    <s v="000"/>
    <s v="0000"/>
    <s v="000"/>
    <s v="00"/>
    <n v="640.4"/>
    <n v="640.4"/>
    <n v="0"/>
    <n v="0"/>
  </r>
  <r>
    <x v="0"/>
    <x v="5"/>
    <s v="0552"/>
    <s v="000"/>
    <s v="0000"/>
    <s v="000"/>
    <s v="00"/>
    <n v="117236"/>
    <n v="161853.79999999999"/>
    <n v="0"/>
    <n v="-44617.8"/>
  </r>
  <r>
    <x v="1"/>
    <x v="0"/>
    <s v="0552"/>
    <s v="000"/>
    <s v="0000"/>
    <s v="000"/>
    <s v="00"/>
    <n v="727763"/>
    <n v="636674.86"/>
    <n v="92600.320000000007"/>
    <n v="-1512.18"/>
  </r>
  <r>
    <x v="1"/>
    <x v="0"/>
    <s v="0552"/>
    <s v="000"/>
    <s v="0000"/>
    <s v="000"/>
    <s v="00"/>
    <n v="143577"/>
    <n v="148903.85999999999"/>
    <n v="5895.52"/>
    <n v="-11222.38"/>
  </r>
  <r>
    <x v="1"/>
    <x v="1"/>
    <s v="0552"/>
    <s v="000"/>
    <s v="0000"/>
    <s v="000"/>
    <s v="00"/>
    <n v="377097"/>
    <n v="358220.37"/>
    <n v="21215.48"/>
    <n v="-2338.85"/>
  </r>
  <r>
    <x v="1"/>
    <x v="5"/>
    <s v="0552"/>
    <s v="000"/>
    <s v="0000"/>
    <s v="000"/>
    <s v="00"/>
    <n v="17547.5"/>
    <n v="26276.13"/>
    <n v="0"/>
    <n v="-8728.6299999999992"/>
  </r>
  <r>
    <x v="11"/>
    <x v="0"/>
    <s v="0552"/>
    <s v="000"/>
    <s v="0000"/>
    <s v="000"/>
    <s v="00"/>
    <n v="367934"/>
    <n v="307865.03999999998"/>
    <n v="60068.959999999999"/>
    <n v="0"/>
  </r>
  <r>
    <x v="11"/>
    <x v="1"/>
    <s v="0552"/>
    <s v="000"/>
    <s v="0000"/>
    <s v="000"/>
    <s v="00"/>
    <n v="141840.64000000001"/>
    <n v="131460.98000000001"/>
    <n v="12467.92"/>
    <n v="-2088.2600000000002"/>
  </r>
  <r>
    <x v="11"/>
    <x v="2"/>
    <s v="0552"/>
    <s v="000"/>
    <s v="0000"/>
    <s v="000"/>
    <s v="00"/>
    <n v="300"/>
    <n v="300"/>
    <n v="0"/>
    <n v="0"/>
  </r>
  <r>
    <x v="11"/>
    <x v="2"/>
    <s v="0552"/>
    <s v="000"/>
    <s v="0000"/>
    <s v="000"/>
    <s v="00"/>
    <n v="1208.8800000000001"/>
    <n v="206.88"/>
    <n v="0"/>
    <n v="1002"/>
  </r>
  <r>
    <x v="11"/>
    <x v="2"/>
    <s v="0552"/>
    <s v="000"/>
    <s v="0000"/>
    <s v="000"/>
    <s v="00"/>
    <n v="1100"/>
    <n v="1100"/>
    <n v="0"/>
    <n v="0"/>
  </r>
  <r>
    <x v="11"/>
    <x v="3"/>
    <s v="0552"/>
    <s v="000"/>
    <s v="0000"/>
    <s v="000"/>
    <s v="00"/>
    <n v="9078.2900000000009"/>
    <n v="3799.32"/>
    <n v="0"/>
    <n v="5278.97"/>
  </r>
  <r>
    <x v="11"/>
    <x v="4"/>
    <s v="0552"/>
    <s v="000"/>
    <s v="0000"/>
    <s v="000"/>
    <s v="00"/>
    <n v="6579.92"/>
    <n v="3634.7"/>
    <n v="4172.71"/>
    <n v="-1227.49"/>
  </r>
  <r>
    <x v="11"/>
    <x v="5"/>
    <s v="0552"/>
    <s v="000"/>
    <s v="0000"/>
    <s v="000"/>
    <s v="00"/>
    <n v="3528.15"/>
    <n v="6756.34"/>
    <n v="0"/>
    <n v="-3228.19"/>
  </r>
  <r>
    <x v="2"/>
    <x v="0"/>
    <s v="0552"/>
    <s v="000"/>
    <s v="0000"/>
    <s v="000"/>
    <s v="00"/>
    <n v="389247"/>
    <n v="324421.37"/>
    <n v="62956.4"/>
    <n v="1869.23"/>
  </r>
  <r>
    <x v="2"/>
    <x v="0"/>
    <s v="0552"/>
    <s v="000"/>
    <s v="0000"/>
    <s v="000"/>
    <s v="00"/>
    <n v="122952.01"/>
    <n v="112015.63"/>
    <n v="12062.96"/>
    <n v="-1126.58"/>
  </r>
  <r>
    <x v="2"/>
    <x v="1"/>
    <s v="0552"/>
    <s v="000"/>
    <s v="0000"/>
    <s v="000"/>
    <s v="00"/>
    <n v="214172"/>
    <n v="200537.34"/>
    <n v="15568.14"/>
    <n v="-1933.48"/>
  </r>
  <r>
    <x v="2"/>
    <x v="3"/>
    <s v="0552"/>
    <s v="000"/>
    <s v="0000"/>
    <s v="000"/>
    <s v="00"/>
    <n v="3855"/>
    <n v="27.75"/>
    <n v="2150.79"/>
    <n v="1676.46"/>
  </r>
  <r>
    <x v="3"/>
    <x v="0"/>
    <s v="0552"/>
    <s v="000"/>
    <s v="0000"/>
    <s v="000"/>
    <s v="00"/>
    <n v="62798"/>
    <n v="51178.239999999998"/>
    <n v="10466.32"/>
    <n v="1153.44"/>
  </r>
  <r>
    <x v="3"/>
    <x v="0"/>
    <s v="0552"/>
    <s v="000"/>
    <s v="0000"/>
    <s v="000"/>
    <s v="00"/>
    <n v="62876"/>
    <n v="59725.97"/>
    <n v="2216.38"/>
    <n v="933.65"/>
  </r>
  <r>
    <x v="3"/>
    <x v="1"/>
    <s v="0552"/>
    <s v="000"/>
    <s v="0000"/>
    <s v="000"/>
    <s v="00"/>
    <n v="63813.93"/>
    <n v="61644.23"/>
    <n v="2634.12"/>
    <n v="-464.42"/>
  </r>
  <r>
    <x v="3"/>
    <x v="2"/>
    <s v="0552"/>
    <s v="000"/>
    <s v="0000"/>
    <s v="000"/>
    <s v="00"/>
    <n v="14000"/>
    <n v="6404.14"/>
    <n v="7595.86"/>
    <n v="0"/>
  </r>
  <r>
    <x v="3"/>
    <x v="2"/>
    <s v="0552"/>
    <s v="000"/>
    <s v="0000"/>
    <s v="000"/>
    <s v="00"/>
    <n v="212.54"/>
    <n v="212.54"/>
    <n v="0"/>
    <n v="0"/>
  </r>
  <r>
    <x v="3"/>
    <x v="3"/>
    <s v="0552"/>
    <s v="000"/>
    <s v="0000"/>
    <s v="000"/>
    <s v="00"/>
    <n v="3634.13"/>
    <n v="3627.21"/>
    <n v="0"/>
    <n v="6.92"/>
  </r>
  <r>
    <x v="3"/>
    <x v="4"/>
    <s v="0552"/>
    <s v="000"/>
    <s v="0000"/>
    <s v="000"/>
    <s v="00"/>
    <n v="6323.73"/>
    <n v="6323.73"/>
    <n v="0"/>
    <n v="0"/>
  </r>
  <r>
    <x v="3"/>
    <x v="4"/>
    <s v="0552"/>
    <s v="000"/>
    <s v="0000"/>
    <s v="000"/>
    <s v="00"/>
    <n v="171.85"/>
    <n v="171.85"/>
    <n v="0"/>
    <n v="0"/>
  </r>
  <r>
    <x v="3"/>
    <x v="5"/>
    <s v="0552"/>
    <s v="000"/>
    <s v="0000"/>
    <s v="000"/>
    <s v="00"/>
    <n v="528.51"/>
    <n v="1385.55"/>
    <n v="0"/>
    <n v="-857.04"/>
  </r>
  <r>
    <x v="12"/>
    <x v="0"/>
    <s v="0552"/>
    <s v="000"/>
    <s v="0000"/>
    <s v="000"/>
    <s v="00"/>
    <n v="14442"/>
    <n v="11769.58"/>
    <n v="2353.92"/>
    <n v="318.5"/>
  </r>
  <r>
    <x v="12"/>
    <x v="1"/>
    <s v="0552"/>
    <s v="000"/>
    <s v="0000"/>
    <s v="000"/>
    <s v="00"/>
    <n v="5264"/>
    <n v="4156.1899999999996"/>
    <n v="488.6"/>
    <n v="619.21"/>
  </r>
  <r>
    <x v="4"/>
    <x v="0"/>
    <s v="0552"/>
    <s v="000"/>
    <s v="0000"/>
    <s v="000"/>
    <s v="00"/>
    <n v="738547.84"/>
    <n v="675544.48"/>
    <n v="63003.360000000001"/>
    <n v="0"/>
  </r>
  <r>
    <x v="4"/>
    <x v="0"/>
    <s v="0552"/>
    <s v="000"/>
    <s v="0000"/>
    <s v="000"/>
    <s v="00"/>
    <n v="59256"/>
    <n v="53590.09"/>
    <n v="4766.68"/>
    <n v="899.23"/>
  </r>
  <r>
    <x v="4"/>
    <x v="1"/>
    <s v="0552"/>
    <s v="000"/>
    <s v="0000"/>
    <s v="000"/>
    <s v="00"/>
    <n v="277077"/>
    <n v="267543.23"/>
    <n v="14067.67"/>
    <n v="-4533.8999999999996"/>
  </r>
  <r>
    <x v="4"/>
    <x v="2"/>
    <s v="0552"/>
    <s v="000"/>
    <s v="0000"/>
    <s v="000"/>
    <s v="00"/>
    <n v="1331.71"/>
    <n v="0"/>
    <n v="0"/>
    <n v="1331.71"/>
  </r>
  <r>
    <x v="4"/>
    <x v="2"/>
    <s v="0552"/>
    <s v="000"/>
    <s v="0000"/>
    <s v="000"/>
    <s v="00"/>
    <n v="1509"/>
    <n v="0"/>
    <n v="0"/>
    <n v="1509"/>
  </r>
  <r>
    <x v="4"/>
    <x v="2"/>
    <s v="0552"/>
    <s v="000"/>
    <s v="0000"/>
    <s v="000"/>
    <s v="00"/>
    <n v="10332.790000000001"/>
    <n v="1834.86"/>
    <n v="5247.93"/>
    <n v="3250"/>
  </r>
  <r>
    <x v="4"/>
    <x v="2"/>
    <s v="0552"/>
    <s v="000"/>
    <s v="0000"/>
    <s v="000"/>
    <s v="00"/>
    <n v="27097.9"/>
    <n v="18981.919999999998"/>
    <n v="7607.98"/>
    <n v="508"/>
  </r>
  <r>
    <x v="4"/>
    <x v="2"/>
    <s v="0552"/>
    <s v="000"/>
    <s v="0000"/>
    <s v="000"/>
    <s v="00"/>
    <n v="427.6"/>
    <n v="583.6"/>
    <n v="0"/>
    <n v="-156"/>
  </r>
  <r>
    <x v="4"/>
    <x v="2"/>
    <s v="0552"/>
    <s v="000"/>
    <s v="0000"/>
    <s v="000"/>
    <s v="00"/>
    <n v="1290.81"/>
    <n v="1290.81"/>
    <n v="0"/>
    <n v="0"/>
  </r>
  <r>
    <x v="4"/>
    <x v="3"/>
    <s v="0552"/>
    <s v="000"/>
    <s v="0000"/>
    <s v="000"/>
    <s v="00"/>
    <n v="10154.75"/>
    <n v="8811.4599999999991"/>
    <n v="0"/>
    <n v="1343.29"/>
  </r>
  <r>
    <x v="4"/>
    <x v="3"/>
    <s v="0552"/>
    <s v="000"/>
    <s v="0000"/>
    <s v="000"/>
    <s v="00"/>
    <n v="659.05"/>
    <n v="659.05"/>
    <n v="0"/>
    <n v="0"/>
  </r>
  <r>
    <x v="4"/>
    <x v="4"/>
    <s v="0552"/>
    <s v="000"/>
    <s v="0000"/>
    <s v="000"/>
    <s v="00"/>
    <n v="702.34"/>
    <n v="702.34"/>
    <n v="0"/>
    <n v="0"/>
  </r>
  <r>
    <x v="4"/>
    <x v="4"/>
    <s v="0552"/>
    <s v="000"/>
    <s v="0000"/>
    <s v="000"/>
    <s v="00"/>
    <n v="3604.94"/>
    <n v="3454.94"/>
    <n v="0"/>
    <n v="150"/>
  </r>
  <r>
    <x v="4"/>
    <x v="4"/>
    <s v="0552"/>
    <s v="000"/>
    <s v="0000"/>
    <s v="000"/>
    <s v="00"/>
    <n v="444.95"/>
    <n v="444.95"/>
    <n v="0"/>
    <n v="0"/>
  </r>
  <r>
    <x v="4"/>
    <x v="5"/>
    <s v="0552"/>
    <s v="000"/>
    <s v="0000"/>
    <s v="000"/>
    <s v="00"/>
    <n v="1908"/>
    <n v="1908"/>
    <n v="0"/>
    <n v="0"/>
  </r>
  <r>
    <x v="5"/>
    <x v="0"/>
    <s v="0552"/>
    <s v="000"/>
    <s v="0000"/>
    <s v="000"/>
    <s v="00"/>
    <n v="617318"/>
    <n v="546097.17000000004"/>
    <n v="71159.039999999994"/>
    <n v="61.79"/>
  </r>
  <r>
    <x v="5"/>
    <x v="1"/>
    <s v="0552"/>
    <s v="000"/>
    <s v="0000"/>
    <s v="000"/>
    <s v="00"/>
    <n v="279420"/>
    <n v="264636.64"/>
    <n v="17554.259999999998"/>
    <n v="-2770.9"/>
  </r>
  <r>
    <x v="5"/>
    <x v="2"/>
    <s v="0552"/>
    <s v="000"/>
    <s v="0000"/>
    <s v="000"/>
    <s v="00"/>
    <n v="31063.06"/>
    <n v="31063.06"/>
    <n v="0"/>
    <n v="0"/>
  </r>
  <r>
    <x v="5"/>
    <x v="2"/>
    <s v="0552"/>
    <s v="000"/>
    <s v="0000"/>
    <s v="000"/>
    <s v="00"/>
    <n v="18786.919999999998"/>
    <n v="15969.95"/>
    <n v="2816.97"/>
    <n v="0"/>
  </r>
  <r>
    <x v="5"/>
    <x v="2"/>
    <s v="0552"/>
    <s v="000"/>
    <s v="0000"/>
    <s v="000"/>
    <s v="00"/>
    <n v="12744.12"/>
    <n v="5129.96"/>
    <n v="28"/>
    <n v="7586.16"/>
  </r>
  <r>
    <x v="5"/>
    <x v="6"/>
    <s v="0552"/>
    <s v="000"/>
    <s v="0000"/>
    <s v="000"/>
    <s v="00"/>
    <n v="3265.93"/>
    <n v="3265.93"/>
    <n v="0"/>
    <n v="0"/>
  </r>
  <r>
    <x v="5"/>
    <x v="6"/>
    <s v="0552"/>
    <s v="000"/>
    <s v="0000"/>
    <s v="000"/>
    <s v="00"/>
    <n v="256094"/>
    <n v="211975.49"/>
    <n v="0"/>
    <n v="44118.51"/>
  </r>
  <r>
    <x v="5"/>
    <x v="6"/>
    <s v="0552"/>
    <s v="000"/>
    <s v="0000"/>
    <s v="000"/>
    <s v="00"/>
    <n v="939"/>
    <n v="1317.58"/>
    <n v="0"/>
    <n v="-378.58"/>
  </r>
  <r>
    <x v="5"/>
    <x v="6"/>
    <s v="0552"/>
    <s v="000"/>
    <s v="0000"/>
    <s v="000"/>
    <s v="00"/>
    <n v="200"/>
    <n v="112.54"/>
    <n v="0"/>
    <n v="87.46"/>
  </r>
  <r>
    <x v="5"/>
    <x v="3"/>
    <s v="0552"/>
    <s v="000"/>
    <s v="0000"/>
    <s v="000"/>
    <s v="00"/>
    <n v="53941.599999999999"/>
    <n v="45715.11"/>
    <n v="340.92"/>
    <n v="7885.57"/>
  </r>
  <r>
    <x v="5"/>
    <x v="4"/>
    <s v="0552"/>
    <s v="000"/>
    <s v="0000"/>
    <s v="000"/>
    <s v="00"/>
    <n v="3000"/>
    <n v="2611.84"/>
    <n v="0"/>
    <n v="388.16"/>
  </r>
  <r>
    <x v="5"/>
    <x v="5"/>
    <s v="0552"/>
    <s v="000"/>
    <s v="0000"/>
    <s v="000"/>
    <s v="00"/>
    <n v="520.49"/>
    <n v="520.49"/>
    <n v="0"/>
    <n v="0"/>
  </r>
  <r>
    <x v="5"/>
    <x v="5"/>
    <s v="0552"/>
    <s v="000"/>
    <s v="0000"/>
    <s v="000"/>
    <s v="00"/>
    <n v="50.83"/>
    <n v="0"/>
    <n v="0"/>
    <n v="50.83"/>
  </r>
  <r>
    <x v="6"/>
    <x v="0"/>
    <s v="0552"/>
    <s v="000"/>
    <s v="0000"/>
    <s v="000"/>
    <s v="00"/>
    <n v="71263"/>
    <n v="64839.68"/>
    <n v="5894.52"/>
    <n v="528.79999999999995"/>
  </r>
  <r>
    <x v="6"/>
    <x v="1"/>
    <s v="0552"/>
    <s v="000"/>
    <s v="0000"/>
    <s v="000"/>
    <s v="00"/>
    <n v="29488"/>
    <n v="28381.25"/>
    <n v="1222.5999999999999"/>
    <n v="-115.85"/>
  </r>
  <r>
    <x v="6"/>
    <x v="2"/>
    <s v="0552"/>
    <s v="000"/>
    <s v="0000"/>
    <s v="000"/>
    <s v="00"/>
    <n v="3444.3"/>
    <n v="3444.3"/>
    <n v="0"/>
    <n v="0"/>
  </r>
  <r>
    <x v="6"/>
    <x v="2"/>
    <s v="0552"/>
    <s v="000"/>
    <s v="0000"/>
    <s v="000"/>
    <s v="00"/>
    <n v="4000"/>
    <n v="3293.06"/>
    <n v="0"/>
    <n v="706.94"/>
  </r>
  <r>
    <x v="6"/>
    <x v="3"/>
    <s v="0552"/>
    <s v="000"/>
    <s v="0000"/>
    <s v="000"/>
    <s v="00"/>
    <n v="5399.7"/>
    <n v="1486.26"/>
    <n v="0"/>
    <n v="3913.44"/>
  </r>
  <r>
    <x v="6"/>
    <x v="4"/>
    <s v="0552"/>
    <s v="000"/>
    <s v="0000"/>
    <s v="000"/>
    <s v="00"/>
    <n v="4000"/>
    <n v="3599.27"/>
    <n v="0"/>
    <n v="400.73"/>
  </r>
  <r>
    <x v="2"/>
    <x v="0"/>
    <s v="0341"/>
    <s v="111"/>
    <s v="0000"/>
    <s v="000"/>
    <s v="00"/>
    <n v="4780"/>
    <n v="1459.38"/>
    <n v="0"/>
    <n v="3320.62"/>
  </r>
  <r>
    <x v="2"/>
    <x v="1"/>
    <s v="0341"/>
    <s v="111"/>
    <s v="0000"/>
    <s v="000"/>
    <s v="00"/>
    <n v="1052"/>
    <n v="336.37"/>
    <n v="0"/>
    <n v="715.63"/>
  </r>
  <r>
    <x v="2"/>
    <x v="0"/>
    <s v="0531"/>
    <s v="111"/>
    <s v="0000"/>
    <s v="000"/>
    <s v="00"/>
    <n v="4780"/>
    <n v="2209.17"/>
    <n v="0"/>
    <n v="2570.83"/>
  </r>
  <r>
    <x v="2"/>
    <x v="1"/>
    <s v="0531"/>
    <s v="111"/>
    <s v="0000"/>
    <s v="000"/>
    <s v="00"/>
    <n v="1052"/>
    <n v="509.22"/>
    <n v="0"/>
    <n v="542.78"/>
  </r>
  <r>
    <x v="2"/>
    <x v="0"/>
    <s v="0541"/>
    <s v="111"/>
    <s v="0000"/>
    <s v="000"/>
    <s v="00"/>
    <n v="4780"/>
    <n v="0"/>
    <n v="0"/>
    <n v="4780"/>
  </r>
  <r>
    <x v="2"/>
    <x v="1"/>
    <s v="0541"/>
    <s v="111"/>
    <s v="0000"/>
    <s v="000"/>
    <s v="00"/>
    <n v="1052"/>
    <n v="0"/>
    <n v="0"/>
    <n v="1052"/>
  </r>
  <r>
    <x v="1"/>
    <x v="0"/>
    <s v="0073"/>
    <s v="000"/>
    <s v="3014"/>
    <s v="000"/>
    <s v="00"/>
    <n v="6484.46"/>
    <n v="6484.46"/>
    <n v="0"/>
    <n v="0"/>
  </r>
  <r>
    <x v="1"/>
    <x v="0"/>
    <s v="0073"/>
    <s v="000"/>
    <s v="3014"/>
    <s v="000"/>
    <s v="00"/>
    <n v="166870.98000000001"/>
    <n v="162242.56"/>
    <n v="5883.65"/>
    <n v="-1255.23"/>
  </r>
  <r>
    <x v="1"/>
    <x v="1"/>
    <s v="0073"/>
    <s v="000"/>
    <s v="3014"/>
    <s v="000"/>
    <s v="00"/>
    <n v="84879.29"/>
    <n v="84065.86"/>
    <n v="1379.45"/>
    <n v="-566.02"/>
  </r>
  <r>
    <x v="1"/>
    <x v="2"/>
    <s v="0073"/>
    <s v="000"/>
    <s v="3014"/>
    <s v="000"/>
    <s v="00"/>
    <n v="32628.94"/>
    <n v="36741.51"/>
    <n v="0"/>
    <n v="-4112.57"/>
  </r>
  <r>
    <x v="1"/>
    <x v="2"/>
    <s v="0073"/>
    <s v="000"/>
    <s v="3014"/>
    <s v="000"/>
    <s v="00"/>
    <n v="0"/>
    <n v="8954.52"/>
    <n v="5166.0600000000004"/>
    <n v="-14120.58"/>
  </r>
  <r>
    <x v="1"/>
    <x v="2"/>
    <s v="0073"/>
    <s v="000"/>
    <s v="3014"/>
    <s v="000"/>
    <s v="00"/>
    <n v="4655.7299999999996"/>
    <n v="4349.16"/>
    <n v="476.57"/>
    <n v="-170"/>
  </r>
  <r>
    <x v="1"/>
    <x v="2"/>
    <s v="0073"/>
    <s v="000"/>
    <s v="3014"/>
    <s v="000"/>
    <s v="00"/>
    <n v="0"/>
    <n v="591.29999999999995"/>
    <n v="0"/>
    <n v="-591.29999999999995"/>
  </r>
  <r>
    <x v="1"/>
    <x v="6"/>
    <s v="0073"/>
    <s v="000"/>
    <s v="3014"/>
    <s v="000"/>
    <s v="00"/>
    <n v="5362.25"/>
    <n v="7073.98"/>
    <n v="0"/>
    <n v="-1711.73"/>
  </r>
  <r>
    <x v="1"/>
    <x v="3"/>
    <s v="0073"/>
    <s v="000"/>
    <s v="3014"/>
    <s v="000"/>
    <s v="00"/>
    <n v="56441.54"/>
    <n v="5035.8900000000003"/>
    <n v="0"/>
    <n v="51405.65"/>
  </r>
  <r>
    <x v="1"/>
    <x v="4"/>
    <s v="0073"/>
    <s v="000"/>
    <s v="3014"/>
    <s v="000"/>
    <s v="00"/>
    <n v="1049"/>
    <n v="1038"/>
    <n v="0"/>
    <n v="11"/>
  </r>
  <r>
    <x v="1"/>
    <x v="5"/>
    <s v="0073"/>
    <s v="000"/>
    <s v="3014"/>
    <s v="000"/>
    <s v="00"/>
    <n v="288.75"/>
    <n v="288.75"/>
    <n v="0"/>
    <n v="0"/>
  </r>
  <r>
    <x v="1"/>
    <x v="5"/>
    <s v="0073"/>
    <s v="000"/>
    <s v="3014"/>
    <s v="000"/>
    <s v="00"/>
    <n v="0"/>
    <n v="71.44"/>
    <n v="0"/>
    <n v="-71.44"/>
  </r>
  <r>
    <x v="2"/>
    <x v="0"/>
    <s v="0073"/>
    <s v="000"/>
    <s v="3014"/>
    <s v="000"/>
    <s v="00"/>
    <n v="48531"/>
    <n v="44486.74"/>
    <n v="4044.26"/>
    <n v="0"/>
  </r>
  <r>
    <x v="2"/>
    <x v="1"/>
    <s v="0073"/>
    <s v="000"/>
    <s v="3014"/>
    <s v="000"/>
    <s v="00"/>
    <n v="18853.93"/>
    <n v="17047.61"/>
    <n v="840.4"/>
    <n v="965.92"/>
  </r>
  <r>
    <x v="2"/>
    <x v="0"/>
    <s v="9631"/>
    <s v="812"/>
    <s v="0000"/>
    <s v="000"/>
    <s v="00"/>
    <n v="134583"/>
    <n v="120951.19"/>
    <n v="15537"/>
    <n v="-1905.19"/>
  </r>
  <r>
    <x v="2"/>
    <x v="1"/>
    <s v="9631"/>
    <s v="812"/>
    <s v="0000"/>
    <s v="000"/>
    <s v="00"/>
    <n v="43784"/>
    <n v="40930.07"/>
    <n v="3201.3"/>
    <n v="-347.37"/>
  </r>
  <r>
    <x v="1"/>
    <x v="0"/>
    <s v="0552"/>
    <s v="522"/>
    <s v="0000"/>
    <s v="000"/>
    <s v="00"/>
    <n v="15073.7"/>
    <n v="12846.42"/>
    <n v="2512.2800000000002"/>
    <n v="-285"/>
  </r>
  <r>
    <x v="1"/>
    <x v="0"/>
    <s v="0552"/>
    <s v="522"/>
    <s v="0000"/>
    <s v="000"/>
    <s v="00"/>
    <n v="10557.32"/>
    <n v="10194.9"/>
    <n v="377.05"/>
    <n v="-14.63"/>
  </r>
  <r>
    <x v="1"/>
    <x v="1"/>
    <s v="0552"/>
    <s v="522"/>
    <s v="0000"/>
    <s v="000"/>
    <s v="00"/>
    <n v="11519.77"/>
    <n v="11000.79"/>
    <n v="599.91999999999996"/>
    <n v="-80.94"/>
  </r>
  <r>
    <x v="1"/>
    <x v="5"/>
    <s v="0552"/>
    <s v="522"/>
    <s v="0000"/>
    <s v="000"/>
    <s v="00"/>
    <n v="85.72"/>
    <n v="251.99"/>
    <n v="0"/>
    <n v="-166.27"/>
  </r>
  <r>
    <x v="9"/>
    <x v="0"/>
    <s v="0552"/>
    <s v="804"/>
    <s v="0000"/>
    <s v="000"/>
    <s v="00"/>
    <n v="64006.99"/>
    <n v="53794.15"/>
    <n v="10212.84"/>
    <n v="0"/>
  </r>
  <r>
    <x v="9"/>
    <x v="1"/>
    <s v="0552"/>
    <s v="804"/>
    <s v="0000"/>
    <s v="000"/>
    <s v="00"/>
    <n v="27803.3"/>
    <n v="25734.92"/>
    <n v="2119.8000000000002"/>
    <n v="-51.42"/>
  </r>
  <r>
    <x v="0"/>
    <x v="0"/>
    <s v="0551"/>
    <s v="804"/>
    <s v="0000"/>
    <s v="000"/>
    <s v="00"/>
    <n v="915.29"/>
    <n v="915.29"/>
    <n v="0"/>
    <n v="0"/>
  </r>
  <r>
    <x v="0"/>
    <x v="1"/>
    <s v="0551"/>
    <s v="804"/>
    <s v="0000"/>
    <s v="000"/>
    <s v="00"/>
    <n v="312.93"/>
    <n v="210.94"/>
    <n v="0"/>
    <n v="101.99"/>
  </r>
  <r>
    <x v="9"/>
    <x v="0"/>
    <s v="0551"/>
    <s v="804"/>
    <s v="0000"/>
    <s v="000"/>
    <s v="00"/>
    <n v="56993.01"/>
    <n v="47949.17"/>
    <n v="9043.84"/>
    <n v="0"/>
  </r>
  <r>
    <x v="9"/>
    <x v="1"/>
    <s v="0551"/>
    <s v="804"/>
    <s v="0000"/>
    <s v="000"/>
    <s v="00"/>
    <n v="19897.63"/>
    <n v="18061.169999999998"/>
    <n v="1877.12"/>
    <n v="-40.659999999999997"/>
  </r>
  <r>
    <x v="0"/>
    <x v="0"/>
    <s v="0551"/>
    <s v="522"/>
    <s v="0000"/>
    <s v="000"/>
    <s v="00"/>
    <n v="108639.32"/>
    <n v="90255.26"/>
    <n v="18290.2"/>
    <n v="93.86"/>
  </r>
  <r>
    <x v="0"/>
    <x v="1"/>
    <s v="0551"/>
    <s v="522"/>
    <s v="0000"/>
    <s v="000"/>
    <s v="00"/>
    <n v="43809.9"/>
    <n v="40955.660000000003"/>
    <n v="3796.56"/>
    <n v="-942.32"/>
  </r>
  <r>
    <x v="0"/>
    <x v="5"/>
    <s v="0551"/>
    <s v="522"/>
    <s v="0000"/>
    <s v="000"/>
    <s v="00"/>
    <n v="999.88"/>
    <n v="2460.83"/>
    <n v="0"/>
    <n v="-1460.95"/>
  </r>
  <r>
    <x v="0"/>
    <x v="0"/>
    <s v="0552"/>
    <s v="508"/>
    <s v="0000"/>
    <s v="000"/>
    <s v="00"/>
    <n v="48225.09"/>
    <n v="40710.730000000003"/>
    <n v="7514.36"/>
    <n v="0"/>
  </r>
  <r>
    <x v="0"/>
    <x v="1"/>
    <s v="0552"/>
    <s v="508"/>
    <s v="0000"/>
    <s v="000"/>
    <s v="00"/>
    <n v="18931.57"/>
    <n v="17406.599999999999"/>
    <n v="1559.76"/>
    <n v="-34.79"/>
  </r>
  <r>
    <x v="0"/>
    <x v="0"/>
    <s v="0402"/>
    <s v="000"/>
    <s v="0000"/>
    <s v="000"/>
    <s v="00"/>
    <n v="4433138"/>
    <n v="3786095.04"/>
    <n v="669644.96"/>
    <n v="-22602"/>
  </r>
  <r>
    <x v="0"/>
    <x v="1"/>
    <s v="0402"/>
    <s v="000"/>
    <s v="0000"/>
    <s v="000"/>
    <s v="00"/>
    <n v="1728354"/>
    <n v="1618467.48"/>
    <n v="140632.72"/>
    <n v="-30746.2"/>
  </r>
  <r>
    <x v="0"/>
    <x v="2"/>
    <s v="0402"/>
    <s v="000"/>
    <s v="0000"/>
    <s v="000"/>
    <s v="00"/>
    <n v="20816.48"/>
    <n v="19761.009999999998"/>
    <n v="1005.47"/>
    <n v="50"/>
  </r>
  <r>
    <x v="0"/>
    <x v="2"/>
    <s v="0402"/>
    <s v="000"/>
    <s v="0000"/>
    <s v="000"/>
    <s v="00"/>
    <n v="15912.46"/>
    <n v="15684"/>
    <n v="0"/>
    <n v="228.46"/>
  </r>
  <r>
    <x v="0"/>
    <x v="2"/>
    <s v="0402"/>
    <s v="000"/>
    <s v="0000"/>
    <s v="000"/>
    <s v="00"/>
    <n v="389.8"/>
    <n v="389.17"/>
    <n v="0"/>
    <n v="0.63"/>
  </r>
  <r>
    <x v="0"/>
    <x v="2"/>
    <s v="0402"/>
    <s v="000"/>
    <s v="0000"/>
    <s v="000"/>
    <s v="00"/>
    <n v="1495.4"/>
    <n v="959.63"/>
    <n v="0"/>
    <n v="535.77"/>
  </r>
  <r>
    <x v="0"/>
    <x v="3"/>
    <s v="0402"/>
    <s v="000"/>
    <s v="0000"/>
    <s v="000"/>
    <s v="00"/>
    <n v="52112.95"/>
    <n v="29786.57"/>
    <n v="5991.07"/>
    <n v="16335.31"/>
  </r>
  <r>
    <x v="0"/>
    <x v="3"/>
    <s v="0402"/>
    <s v="000"/>
    <s v="0000"/>
    <s v="000"/>
    <s v="00"/>
    <n v="1495"/>
    <n v="1177.55"/>
    <n v="0"/>
    <n v="317.45"/>
  </r>
  <r>
    <x v="0"/>
    <x v="3"/>
    <s v="0402"/>
    <s v="000"/>
    <s v="0000"/>
    <s v="000"/>
    <s v="00"/>
    <n v="118013.27"/>
    <n v="114498.25"/>
    <n v="3515.02"/>
    <n v="0"/>
  </r>
  <r>
    <x v="0"/>
    <x v="4"/>
    <s v="0402"/>
    <s v="000"/>
    <s v="0000"/>
    <s v="000"/>
    <s v="00"/>
    <n v="1100"/>
    <n v="963.58"/>
    <n v="0"/>
    <n v="136.41999999999999"/>
  </r>
  <r>
    <x v="0"/>
    <x v="5"/>
    <s v="0402"/>
    <s v="000"/>
    <s v="0000"/>
    <s v="000"/>
    <s v="00"/>
    <n v="640.4"/>
    <n v="640.4"/>
    <n v="0"/>
    <n v="0"/>
  </r>
  <r>
    <x v="0"/>
    <x v="5"/>
    <s v="0402"/>
    <s v="000"/>
    <s v="0000"/>
    <s v="000"/>
    <s v="00"/>
    <n v="89342"/>
    <n v="153104.35"/>
    <n v="0"/>
    <n v="-63762.35"/>
  </r>
  <r>
    <x v="1"/>
    <x v="0"/>
    <s v="0402"/>
    <s v="000"/>
    <s v="0000"/>
    <s v="000"/>
    <s v="00"/>
    <n v="505000"/>
    <n v="417404.35"/>
    <n v="80310.2"/>
    <n v="7285.45"/>
  </r>
  <r>
    <x v="1"/>
    <x v="0"/>
    <s v="0402"/>
    <s v="000"/>
    <s v="0000"/>
    <s v="000"/>
    <s v="00"/>
    <n v="98367"/>
    <n v="91536.37"/>
    <n v="3871.07"/>
    <n v="2959.56"/>
  </r>
  <r>
    <x v="1"/>
    <x v="1"/>
    <s v="0402"/>
    <s v="000"/>
    <s v="0000"/>
    <s v="000"/>
    <s v="00"/>
    <n v="276819"/>
    <n v="251086"/>
    <n v="17474.95"/>
    <n v="8258.0499999999993"/>
  </r>
  <r>
    <x v="1"/>
    <x v="5"/>
    <s v="0402"/>
    <s v="000"/>
    <s v="0000"/>
    <s v="000"/>
    <s v="00"/>
    <n v="33323.589999999997"/>
    <n v="78076.19"/>
    <n v="0"/>
    <n v="-44752.6"/>
  </r>
  <r>
    <x v="11"/>
    <x v="0"/>
    <s v="0402"/>
    <s v="000"/>
    <s v="0000"/>
    <s v="000"/>
    <s v="00"/>
    <n v="379842.69"/>
    <n v="336236.87"/>
    <n v="43605.8"/>
    <n v="0.02"/>
  </r>
  <r>
    <x v="11"/>
    <x v="1"/>
    <s v="0402"/>
    <s v="000"/>
    <s v="0000"/>
    <s v="000"/>
    <s v="00"/>
    <n v="149263.37"/>
    <n v="142466.91"/>
    <n v="9050.84"/>
    <n v="-2254.38"/>
  </r>
  <r>
    <x v="11"/>
    <x v="2"/>
    <s v="0402"/>
    <s v="000"/>
    <s v="0000"/>
    <s v="000"/>
    <s v="00"/>
    <n v="133.44999999999999"/>
    <n v="133.44999999999999"/>
    <n v="0"/>
    <n v="0"/>
  </r>
  <r>
    <x v="11"/>
    <x v="2"/>
    <s v="0402"/>
    <s v="000"/>
    <s v="0000"/>
    <s v="000"/>
    <s v="00"/>
    <n v="50"/>
    <n v="0"/>
    <n v="0"/>
    <n v="50"/>
  </r>
  <r>
    <x v="11"/>
    <x v="2"/>
    <s v="0402"/>
    <s v="000"/>
    <s v="0000"/>
    <s v="000"/>
    <s v="00"/>
    <n v="398"/>
    <n v="199"/>
    <n v="0"/>
    <n v="199"/>
  </r>
  <r>
    <x v="11"/>
    <x v="2"/>
    <s v="0402"/>
    <s v="000"/>
    <s v="0000"/>
    <s v="000"/>
    <s v="00"/>
    <n v="260"/>
    <n v="260"/>
    <n v="0"/>
    <n v="0"/>
  </r>
  <r>
    <x v="11"/>
    <x v="3"/>
    <s v="0402"/>
    <s v="000"/>
    <s v="0000"/>
    <s v="000"/>
    <s v="00"/>
    <n v="13089.32"/>
    <n v="8893.84"/>
    <n v="437.38"/>
    <n v="3758.1"/>
  </r>
  <r>
    <x v="11"/>
    <x v="3"/>
    <s v="0402"/>
    <s v="000"/>
    <s v="0000"/>
    <s v="000"/>
    <s v="00"/>
    <n v="275"/>
    <n v="0"/>
    <n v="0"/>
    <n v="275"/>
  </r>
  <r>
    <x v="11"/>
    <x v="4"/>
    <s v="0402"/>
    <s v="000"/>
    <s v="0000"/>
    <s v="000"/>
    <s v="00"/>
    <n v="1292"/>
    <n v="646"/>
    <n v="0"/>
    <n v="646"/>
  </r>
  <r>
    <x v="11"/>
    <x v="4"/>
    <s v="0402"/>
    <s v="000"/>
    <s v="0000"/>
    <s v="000"/>
    <s v="00"/>
    <n v="1487.64"/>
    <n v="979.82"/>
    <n v="0"/>
    <n v="507.82"/>
  </r>
  <r>
    <x v="11"/>
    <x v="5"/>
    <s v="0402"/>
    <s v="000"/>
    <s v="0000"/>
    <s v="000"/>
    <s v="00"/>
    <n v="6370.67"/>
    <n v="7370.55"/>
    <n v="0"/>
    <n v="-999.88"/>
  </r>
  <r>
    <x v="2"/>
    <x v="0"/>
    <s v="0402"/>
    <s v="000"/>
    <s v="0000"/>
    <s v="000"/>
    <s v="00"/>
    <n v="466267.98"/>
    <n v="402814.42"/>
    <n v="63453.56"/>
    <n v="0"/>
  </r>
  <r>
    <x v="2"/>
    <x v="0"/>
    <s v="0402"/>
    <s v="000"/>
    <s v="0000"/>
    <s v="000"/>
    <s v="00"/>
    <n v="114863"/>
    <n v="98973.97"/>
    <n v="13414.24"/>
    <n v="2474.79"/>
  </r>
  <r>
    <x v="2"/>
    <x v="1"/>
    <s v="0402"/>
    <s v="000"/>
    <s v="0000"/>
    <s v="000"/>
    <s v="00"/>
    <n v="232699"/>
    <n v="218286.95"/>
    <n v="17014.23"/>
    <n v="-2602.1799999999998"/>
  </r>
  <r>
    <x v="2"/>
    <x v="3"/>
    <s v="0402"/>
    <s v="000"/>
    <s v="0000"/>
    <s v="000"/>
    <s v="00"/>
    <n v="3600"/>
    <n v="55.5"/>
    <n v="0"/>
    <n v="3544.5"/>
  </r>
  <r>
    <x v="3"/>
    <x v="0"/>
    <s v="0402"/>
    <s v="000"/>
    <s v="0000"/>
    <s v="000"/>
    <s v="00"/>
    <n v="62248"/>
    <n v="51873.32"/>
    <n v="10374.68"/>
    <n v="0"/>
  </r>
  <r>
    <x v="3"/>
    <x v="0"/>
    <s v="0402"/>
    <s v="000"/>
    <s v="0000"/>
    <s v="000"/>
    <s v="00"/>
    <n v="24103"/>
    <n v="22599.21"/>
    <n v="840.52"/>
    <n v="663.27"/>
  </r>
  <r>
    <x v="3"/>
    <x v="1"/>
    <s v="0402"/>
    <s v="000"/>
    <s v="0000"/>
    <s v="000"/>
    <s v="00"/>
    <n v="39645.129999999997"/>
    <n v="37670.14"/>
    <n v="2328.44"/>
    <n v="-353.45"/>
  </r>
  <r>
    <x v="3"/>
    <x v="2"/>
    <s v="0402"/>
    <s v="000"/>
    <s v="0000"/>
    <s v="000"/>
    <s v="00"/>
    <n v="547.41999999999996"/>
    <n v="547.41999999999996"/>
    <n v="0"/>
    <n v="0"/>
  </r>
  <r>
    <x v="3"/>
    <x v="3"/>
    <s v="0402"/>
    <s v="000"/>
    <s v="0000"/>
    <s v="000"/>
    <s v="00"/>
    <n v="7175.17"/>
    <n v="1596.61"/>
    <n v="0"/>
    <n v="5578.56"/>
  </r>
  <r>
    <x v="3"/>
    <x v="4"/>
    <s v="0402"/>
    <s v="000"/>
    <s v="0000"/>
    <s v="000"/>
    <s v="00"/>
    <n v="5099.41"/>
    <n v="5099.41"/>
    <n v="0"/>
    <n v="0"/>
  </r>
  <r>
    <x v="3"/>
    <x v="4"/>
    <s v="0402"/>
    <s v="000"/>
    <s v="0000"/>
    <s v="000"/>
    <s v="00"/>
    <n v="858"/>
    <n v="858"/>
    <n v="0"/>
    <n v="0"/>
  </r>
  <r>
    <x v="12"/>
    <x v="0"/>
    <s v="0402"/>
    <s v="000"/>
    <s v="0000"/>
    <s v="000"/>
    <s v="00"/>
    <n v="14442"/>
    <n v="11654.59"/>
    <n v="2330.92"/>
    <n v="456.49"/>
  </r>
  <r>
    <x v="12"/>
    <x v="1"/>
    <s v="0402"/>
    <s v="000"/>
    <s v="0000"/>
    <s v="000"/>
    <s v="00"/>
    <n v="5882.63"/>
    <n v="5377.25"/>
    <n v="483.8"/>
    <n v="21.58"/>
  </r>
  <r>
    <x v="4"/>
    <x v="0"/>
    <s v="0402"/>
    <s v="000"/>
    <s v="0000"/>
    <s v="000"/>
    <s v="00"/>
    <n v="719529.16"/>
    <n v="653574.11"/>
    <n v="65955.05"/>
    <n v="0"/>
  </r>
  <r>
    <x v="4"/>
    <x v="0"/>
    <s v="0402"/>
    <s v="000"/>
    <s v="0000"/>
    <s v="000"/>
    <s v="00"/>
    <n v="102118"/>
    <n v="95718.8"/>
    <n v="6155.23"/>
    <n v="243.97"/>
  </r>
  <r>
    <x v="4"/>
    <x v="1"/>
    <s v="0402"/>
    <s v="000"/>
    <s v="0000"/>
    <s v="000"/>
    <s v="00"/>
    <n v="299378.74"/>
    <n v="289284.33"/>
    <n v="14963.8"/>
    <n v="-4869.3900000000003"/>
  </r>
  <r>
    <x v="4"/>
    <x v="2"/>
    <s v="0402"/>
    <s v="000"/>
    <s v="0000"/>
    <s v="000"/>
    <s v="00"/>
    <n v="1167"/>
    <n v="0"/>
    <n v="0"/>
    <n v="1167"/>
  </r>
  <r>
    <x v="4"/>
    <x v="2"/>
    <s v="0402"/>
    <s v="000"/>
    <s v="0000"/>
    <s v="000"/>
    <s v="00"/>
    <n v="2880"/>
    <n v="0"/>
    <n v="0"/>
    <n v="2880"/>
  </r>
  <r>
    <x v="4"/>
    <x v="2"/>
    <s v="0402"/>
    <s v="000"/>
    <s v="0000"/>
    <s v="000"/>
    <s v="00"/>
    <n v="33383.160000000003"/>
    <n v="2163.4699999999998"/>
    <n v="14219.17"/>
    <n v="17000.52"/>
  </r>
  <r>
    <x v="4"/>
    <x v="2"/>
    <s v="0402"/>
    <s v="000"/>
    <s v="0000"/>
    <s v="000"/>
    <s v="00"/>
    <n v="1820"/>
    <n v="0"/>
    <n v="0"/>
    <n v="1820"/>
  </r>
  <r>
    <x v="4"/>
    <x v="2"/>
    <s v="0402"/>
    <s v="000"/>
    <s v="0000"/>
    <s v="000"/>
    <s v="00"/>
    <n v="625.23"/>
    <n v="701.35"/>
    <n v="0"/>
    <n v="-76.12"/>
  </r>
  <r>
    <x v="4"/>
    <x v="3"/>
    <s v="0402"/>
    <s v="000"/>
    <s v="0000"/>
    <s v="000"/>
    <s v="00"/>
    <n v="2030.77"/>
    <n v="30.79"/>
    <n v="0"/>
    <n v="1999.98"/>
  </r>
  <r>
    <x v="4"/>
    <x v="4"/>
    <s v="0402"/>
    <s v="000"/>
    <s v="0000"/>
    <s v="000"/>
    <s v="00"/>
    <n v="1700"/>
    <n v="1614"/>
    <n v="0"/>
    <n v="86"/>
  </r>
  <r>
    <x v="4"/>
    <x v="5"/>
    <s v="0402"/>
    <s v="000"/>
    <s v="0000"/>
    <s v="000"/>
    <s v="00"/>
    <n v="1400"/>
    <n v="1400"/>
    <n v="0"/>
    <n v="0"/>
  </r>
  <r>
    <x v="5"/>
    <x v="0"/>
    <s v="0402"/>
    <s v="000"/>
    <s v="0000"/>
    <s v="000"/>
    <s v="00"/>
    <n v="423864.75"/>
    <n v="374823.34"/>
    <n v="58657.72"/>
    <n v="-9616.31"/>
  </r>
  <r>
    <x v="5"/>
    <x v="1"/>
    <s v="0402"/>
    <s v="000"/>
    <s v="0000"/>
    <s v="000"/>
    <s v="00"/>
    <n v="202682"/>
    <n v="191718.6"/>
    <n v="15906.73"/>
    <n v="-4943.33"/>
  </r>
  <r>
    <x v="5"/>
    <x v="2"/>
    <s v="0402"/>
    <s v="000"/>
    <s v="0000"/>
    <s v="000"/>
    <s v="00"/>
    <n v="9075.19"/>
    <n v="8696"/>
    <n v="0"/>
    <n v="379.19"/>
  </r>
  <r>
    <x v="5"/>
    <x v="2"/>
    <s v="0402"/>
    <s v="000"/>
    <s v="0000"/>
    <s v="000"/>
    <s v="00"/>
    <n v="1853.57"/>
    <n v="1853.57"/>
    <n v="0"/>
    <n v="0"/>
  </r>
  <r>
    <x v="5"/>
    <x v="2"/>
    <s v="0402"/>
    <s v="000"/>
    <s v="0000"/>
    <s v="000"/>
    <s v="00"/>
    <n v="18390"/>
    <n v="17085.41"/>
    <n v="0"/>
    <n v="1304.5899999999999"/>
  </r>
  <r>
    <x v="5"/>
    <x v="2"/>
    <s v="0402"/>
    <s v="000"/>
    <s v="0000"/>
    <s v="000"/>
    <s v="00"/>
    <n v="15046.05"/>
    <n v="12835.77"/>
    <n v="2210.2800000000002"/>
    <n v="0"/>
  </r>
  <r>
    <x v="5"/>
    <x v="2"/>
    <s v="0402"/>
    <s v="000"/>
    <s v="0000"/>
    <s v="000"/>
    <s v="00"/>
    <n v="105466.76"/>
    <n v="98455.3"/>
    <n v="4352"/>
    <n v="2659.46"/>
  </r>
  <r>
    <x v="5"/>
    <x v="6"/>
    <s v="0402"/>
    <s v="000"/>
    <s v="0000"/>
    <s v="000"/>
    <s v="00"/>
    <n v="259192"/>
    <n v="215021.08"/>
    <n v="0"/>
    <n v="44170.92"/>
  </r>
  <r>
    <x v="5"/>
    <x v="6"/>
    <s v="0402"/>
    <s v="000"/>
    <s v="0000"/>
    <s v="000"/>
    <s v="00"/>
    <n v="461.84"/>
    <n v="460.56"/>
    <n v="0"/>
    <n v="1.28"/>
  </r>
  <r>
    <x v="5"/>
    <x v="6"/>
    <s v="0402"/>
    <s v="000"/>
    <s v="0000"/>
    <s v="000"/>
    <s v="00"/>
    <n v="516.23"/>
    <n v="464.56"/>
    <n v="0"/>
    <n v="51.67"/>
  </r>
  <r>
    <x v="5"/>
    <x v="3"/>
    <s v="0402"/>
    <s v="000"/>
    <s v="0000"/>
    <s v="000"/>
    <s v="00"/>
    <n v="54780.26"/>
    <n v="54748.79"/>
    <n v="1016.95"/>
    <n v="-985.48"/>
  </r>
  <r>
    <x v="5"/>
    <x v="4"/>
    <s v="0402"/>
    <s v="000"/>
    <s v="0000"/>
    <s v="000"/>
    <s v="00"/>
    <n v="621.9"/>
    <n v="621.9"/>
    <n v="0"/>
    <n v="0"/>
  </r>
  <r>
    <x v="6"/>
    <x v="0"/>
    <s v="0402"/>
    <s v="000"/>
    <s v="0000"/>
    <s v="000"/>
    <s v="00"/>
    <n v="70263"/>
    <n v="64071.35"/>
    <n v="5824.66"/>
    <n v="366.99"/>
  </r>
  <r>
    <x v="6"/>
    <x v="1"/>
    <s v="0402"/>
    <s v="000"/>
    <s v="0000"/>
    <s v="000"/>
    <s v="00"/>
    <n v="23188"/>
    <n v="22000.84"/>
    <n v="1209.8599999999999"/>
    <n v="-22.7"/>
  </r>
  <r>
    <x v="6"/>
    <x v="2"/>
    <s v="0402"/>
    <s v="000"/>
    <s v="0000"/>
    <s v="000"/>
    <s v="00"/>
    <n v="14512.78"/>
    <n v="9866.32"/>
    <n v="4646.46"/>
    <n v="0"/>
  </r>
  <r>
    <x v="6"/>
    <x v="2"/>
    <s v="0402"/>
    <s v="000"/>
    <s v="0000"/>
    <s v="000"/>
    <s v="00"/>
    <n v="2004.75"/>
    <n v="2004.75"/>
    <n v="0"/>
    <n v="0"/>
  </r>
  <r>
    <x v="6"/>
    <x v="3"/>
    <s v="0402"/>
    <s v="000"/>
    <s v="0000"/>
    <s v="000"/>
    <s v="00"/>
    <n v="331.95"/>
    <n v="331.95"/>
    <n v="0"/>
    <n v="0"/>
  </r>
  <r>
    <x v="12"/>
    <x v="0"/>
    <s v="9638"/>
    <s v="000"/>
    <s v="0000"/>
    <s v="000"/>
    <s v="00"/>
    <n v="53505.06"/>
    <n v="49081.72"/>
    <n v="4423.34"/>
    <n v="0"/>
  </r>
  <r>
    <x v="12"/>
    <x v="1"/>
    <s v="9638"/>
    <s v="000"/>
    <s v="0000"/>
    <s v="000"/>
    <s v="00"/>
    <n v="19543"/>
    <n v="18355.169999999998"/>
    <n v="919.08"/>
    <n v="268.75"/>
  </r>
  <r>
    <x v="12"/>
    <x v="2"/>
    <s v="9638"/>
    <s v="000"/>
    <s v="0000"/>
    <s v="000"/>
    <s v="00"/>
    <n v="9"/>
    <n v="0"/>
    <n v="0"/>
    <n v="9"/>
  </r>
  <r>
    <x v="12"/>
    <x v="2"/>
    <s v="9638"/>
    <s v="000"/>
    <s v="0000"/>
    <s v="000"/>
    <s v="00"/>
    <n v="507"/>
    <n v="287"/>
    <n v="0"/>
    <n v="220"/>
  </r>
  <r>
    <x v="12"/>
    <x v="3"/>
    <s v="9638"/>
    <s v="000"/>
    <s v="0000"/>
    <s v="000"/>
    <s v="00"/>
    <n v="1160"/>
    <n v="974.05"/>
    <n v="0"/>
    <n v="185.95"/>
  </r>
  <r>
    <x v="12"/>
    <x v="3"/>
    <s v="9638"/>
    <s v="000"/>
    <s v="0000"/>
    <s v="000"/>
    <s v="00"/>
    <n v="414"/>
    <n v="545.52"/>
    <n v="0"/>
    <n v="-131.52000000000001"/>
  </r>
  <r>
    <x v="12"/>
    <x v="4"/>
    <s v="9638"/>
    <s v="000"/>
    <s v="0000"/>
    <s v="000"/>
    <s v="00"/>
    <n v="568"/>
    <n v="284.98"/>
    <n v="0"/>
    <n v="283.02"/>
  </r>
  <r>
    <x v="12"/>
    <x v="4"/>
    <s v="9638"/>
    <s v="000"/>
    <s v="0000"/>
    <s v="000"/>
    <s v="00"/>
    <n v="15"/>
    <n v="0"/>
    <n v="0"/>
    <n v="15"/>
  </r>
  <r>
    <x v="0"/>
    <x v="0"/>
    <s v="0552"/>
    <s v="537"/>
    <s v="0000"/>
    <s v="000"/>
    <s v="00"/>
    <n v="28707.56"/>
    <n v="27725.81"/>
    <n v="981.75"/>
    <n v="0"/>
  </r>
  <r>
    <x v="0"/>
    <x v="1"/>
    <s v="0552"/>
    <s v="537"/>
    <s v="0000"/>
    <s v="000"/>
    <s v="00"/>
    <n v="11093"/>
    <n v="10979.39"/>
    <n v="134.13"/>
    <n v="-20.52"/>
  </r>
  <r>
    <x v="2"/>
    <x v="0"/>
    <s v="0551"/>
    <s v="523"/>
    <s v="0000"/>
    <s v="000"/>
    <s v="00"/>
    <n v="41884.99"/>
    <n v="35320.83"/>
    <n v="6564.16"/>
    <n v="0"/>
  </r>
  <r>
    <x v="2"/>
    <x v="1"/>
    <s v="0551"/>
    <s v="523"/>
    <s v="0000"/>
    <s v="000"/>
    <s v="00"/>
    <n v="17091.28"/>
    <n v="15757.18"/>
    <n v="1362.4"/>
    <n v="-28.3"/>
  </r>
  <r>
    <x v="2"/>
    <x v="0"/>
    <s v="0552"/>
    <s v="523"/>
    <s v="0000"/>
    <s v="000"/>
    <s v="00"/>
    <n v="41124.01"/>
    <n v="34686.69"/>
    <n v="6437.32"/>
    <n v="0"/>
  </r>
  <r>
    <x v="2"/>
    <x v="1"/>
    <s v="0552"/>
    <s v="523"/>
    <s v="0000"/>
    <s v="000"/>
    <s v="00"/>
    <n v="22706.17"/>
    <n v="21379.9"/>
    <n v="1336.16"/>
    <n v="-9.89"/>
  </r>
  <r>
    <x v="0"/>
    <x v="0"/>
    <s v="0552"/>
    <s v="501"/>
    <s v="0000"/>
    <s v="000"/>
    <s v="00"/>
    <n v="103888"/>
    <n v="177258"/>
    <n v="0"/>
    <n v="-73370"/>
  </r>
  <r>
    <x v="0"/>
    <x v="1"/>
    <s v="0552"/>
    <s v="501"/>
    <s v="0000"/>
    <s v="000"/>
    <s v="00"/>
    <n v="23154.32"/>
    <n v="39065.040000000001"/>
    <n v="0"/>
    <n v="-15910.72"/>
  </r>
  <r>
    <x v="0"/>
    <x v="2"/>
    <s v="0552"/>
    <s v="501"/>
    <s v="0000"/>
    <s v="000"/>
    <s v="00"/>
    <n v="72825"/>
    <n v="72825"/>
    <n v="39000"/>
    <n v="-39000"/>
  </r>
  <r>
    <x v="2"/>
    <x v="0"/>
    <s v="0551"/>
    <s v="538"/>
    <s v="0000"/>
    <s v="000"/>
    <s v="00"/>
    <n v="31281.599999999999"/>
    <n v="30164.400000000001"/>
    <n v="1117.2"/>
    <n v="0"/>
  </r>
  <r>
    <x v="2"/>
    <x v="1"/>
    <s v="0551"/>
    <s v="538"/>
    <s v="0000"/>
    <s v="000"/>
    <s v="00"/>
    <n v="14353"/>
    <n v="14138.25"/>
    <n v="232.58"/>
    <n v="-17.829999999999998"/>
  </r>
  <r>
    <x v="0"/>
    <x v="2"/>
    <s v="0552"/>
    <s v="605"/>
    <s v="0000"/>
    <s v="000"/>
    <s v="00"/>
    <n v="26251.39"/>
    <n v="20600"/>
    <n v="0"/>
    <n v="5651.39"/>
  </r>
  <r>
    <x v="16"/>
    <x v="0"/>
    <s v="0552"/>
    <s v="605"/>
    <s v="0000"/>
    <s v="000"/>
    <s v="00"/>
    <n v="8270.91"/>
    <n v="7962.37"/>
    <n v="0"/>
    <n v="308.54000000000002"/>
  </r>
  <r>
    <x v="16"/>
    <x v="1"/>
    <s v="0552"/>
    <s v="605"/>
    <s v="0000"/>
    <s v="000"/>
    <s v="00"/>
    <n v="2000"/>
    <n v="1834.22"/>
    <n v="0"/>
    <n v="165.78"/>
  </r>
  <r>
    <x v="16"/>
    <x v="2"/>
    <s v="0552"/>
    <s v="605"/>
    <s v="0000"/>
    <s v="000"/>
    <s v="00"/>
    <n v="21900"/>
    <n v="15500"/>
    <n v="0"/>
    <n v="6400"/>
  </r>
  <r>
    <x v="16"/>
    <x v="2"/>
    <s v="0552"/>
    <s v="605"/>
    <s v="0000"/>
    <s v="000"/>
    <s v="00"/>
    <n v="12609.05"/>
    <n v="0"/>
    <n v="0"/>
    <n v="12609.05"/>
  </r>
  <r>
    <x v="16"/>
    <x v="3"/>
    <s v="0552"/>
    <s v="605"/>
    <s v="0000"/>
    <s v="000"/>
    <s v="00"/>
    <n v="20784.93"/>
    <n v="0"/>
    <n v="0"/>
    <n v="20784.93"/>
  </r>
  <r>
    <x v="16"/>
    <x v="4"/>
    <s v="0552"/>
    <s v="605"/>
    <s v="0000"/>
    <s v="000"/>
    <s v="00"/>
    <n v="10993"/>
    <n v="9004"/>
    <n v="0"/>
    <n v="1989"/>
  </r>
  <r>
    <x v="16"/>
    <x v="4"/>
    <s v="0552"/>
    <s v="605"/>
    <s v="0000"/>
    <s v="000"/>
    <s v="00"/>
    <n v="2225.0100000000002"/>
    <n v="0"/>
    <n v="0"/>
    <n v="2225.0100000000002"/>
  </r>
  <r>
    <x v="13"/>
    <x v="4"/>
    <s v="0552"/>
    <s v="605"/>
    <s v="0000"/>
    <s v="000"/>
    <s v="00"/>
    <n v="18795.52"/>
    <n v="18221.14"/>
    <n v="0"/>
    <n v="574.38"/>
  </r>
  <r>
    <x v="5"/>
    <x v="5"/>
    <s v="0552"/>
    <s v="605"/>
    <s v="0000"/>
    <s v="000"/>
    <s v="00"/>
    <n v="4323.53"/>
    <n v="3562.74"/>
    <n v="0"/>
    <n v="760.79"/>
  </r>
  <r>
    <x v="0"/>
    <x v="2"/>
    <s v="9734"/>
    <s v="000"/>
    <s v="0000"/>
    <s v="000"/>
    <s v="00"/>
    <n v="829.63"/>
    <n v="420"/>
    <n v="0"/>
    <n v="409.63"/>
  </r>
  <r>
    <x v="0"/>
    <x v="3"/>
    <s v="9734"/>
    <s v="000"/>
    <s v="0000"/>
    <s v="000"/>
    <s v="00"/>
    <n v="100"/>
    <n v="0"/>
    <n v="0"/>
    <n v="100"/>
  </r>
  <r>
    <x v="2"/>
    <x v="0"/>
    <s v="9734"/>
    <s v="000"/>
    <s v="0000"/>
    <s v="000"/>
    <s v="00"/>
    <n v="40481.519999999997"/>
    <n v="32001.200000000001"/>
    <n v="7680.32"/>
    <n v="800"/>
  </r>
  <r>
    <x v="2"/>
    <x v="1"/>
    <s v="9734"/>
    <s v="000"/>
    <s v="0000"/>
    <s v="000"/>
    <s v="00"/>
    <n v="14890.76"/>
    <n v="13526.6"/>
    <n v="1594.16"/>
    <n v="-230"/>
  </r>
  <r>
    <x v="18"/>
    <x v="2"/>
    <s v="9734"/>
    <s v="000"/>
    <s v="0000"/>
    <s v="000"/>
    <s v="00"/>
    <n v="1637.37"/>
    <n v="1886.7"/>
    <n v="284.76"/>
    <n v="-534.09"/>
  </r>
  <r>
    <x v="18"/>
    <x v="2"/>
    <s v="9734"/>
    <s v="000"/>
    <s v="0000"/>
    <s v="000"/>
    <s v="00"/>
    <n v="133"/>
    <n v="0"/>
    <n v="0"/>
    <n v="133"/>
  </r>
  <r>
    <x v="18"/>
    <x v="3"/>
    <s v="9734"/>
    <s v="000"/>
    <s v="0000"/>
    <s v="000"/>
    <s v="00"/>
    <n v="12"/>
    <n v="0"/>
    <n v="0"/>
    <n v="12"/>
  </r>
  <r>
    <x v="14"/>
    <x v="0"/>
    <s v="9734"/>
    <s v="000"/>
    <s v="0000"/>
    <s v="000"/>
    <s v="00"/>
    <n v="180491"/>
    <n v="164785.69"/>
    <n v="14980.52"/>
    <n v="724.79"/>
  </r>
  <r>
    <x v="14"/>
    <x v="1"/>
    <s v="9734"/>
    <s v="000"/>
    <s v="0000"/>
    <s v="000"/>
    <s v="00"/>
    <n v="66432"/>
    <n v="62538.39"/>
    <n v="4039.82"/>
    <n v="-146.21"/>
  </r>
  <r>
    <x v="14"/>
    <x v="2"/>
    <s v="9734"/>
    <s v="000"/>
    <s v="0000"/>
    <s v="000"/>
    <s v="00"/>
    <n v="8193"/>
    <n v="5620"/>
    <n v="0"/>
    <n v="2573"/>
  </r>
  <r>
    <x v="14"/>
    <x v="3"/>
    <s v="9734"/>
    <s v="000"/>
    <s v="0000"/>
    <s v="000"/>
    <s v="00"/>
    <n v="259"/>
    <n v="194.15"/>
    <n v="0"/>
    <n v="64.849999999999994"/>
  </r>
  <r>
    <x v="14"/>
    <x v="5"/>
    <s v="9734"/>
    <s v="000"/>
    <s v="0000"/>
    <s v="000"/>
    <s v="00"/>
    <n v="25"/>
    <n v="0"/>
    <n v="0"/>
    <n v="25"/>
  </r>
  <r>
    <x v="2"/>
    <x v="0"/>
    <s v="9637"/>
    <s v="000"/>
    <s v="0000"/>
    <s v="000"/>
    <s v="00"/>
    <n v="76018.009999999995"/>
    <n v="63348.33"/>
    <n v="12669.68"/>
    <n v="0"/>
  </r>
  <r>
    <x v="2"/>
    <x v="1"/>
    <s v="9637"/>
    <s v="000"/>
    <s v="0000"/>
    <s v="000"/>
    <s v="00"/>
    <n v="25317.919999999998"/>
    <n v="23069.7"/>
    <n v="2629.76"/>
    <n v="-381.54"/>
  </r>
  <r>
    <x v="2"/>
    <x v="2"/>
    <s v="9637"/>
    <s v="000"/>
    <s v="0000"/>
    <s v="000"/>
    <s v="00"/>
    <n v="145000"/>
    <n v="95874"/>
    <n v="48662"/>
    <n v="464"/>
  </r>
  <r>
    <x v="2"/>
    <x v="2"/>
    <s v="9637"/>
    <s v="000"/>
    <s v="0000"/>
    <s v="000"/>
    <s v="00"/>
    <n v="4107699"/>
    <n v="4063416.52"/>
    <n v="79671.75"/>
    <n v="-35389.269999999997"/>
  </r>
  <r>
    <x v="12"/>
    <x v="2"/>
    <s v="9637"/>
    <s v="000"/>
    <s v="0000"/>
    <s v="000"/>
    <s v="00"/>
    <n v="7600"/>
    <n v="322.58999999999997"/>
    <n v="1776.74"/>
    <n v="5500.67"/>
  </r>
  <r>
    <x v="12"/>
    <x v="2"/>
    <s v="9637"/>
    <s v="000"/>
    <s v="0000"/>
    <s v="000"/>
    <s v="00"/>
    <n v="64"/>
    <n v="0"/>
    <n v="0"/>
    <n v="64"/>
  </r>
  <r>
    <x v="12"/>
    <x v="2"/>
    <s v="9637"/>
    <s v="000"/>
    <s v="0000"/>
    <s v="000"/>
    <s v="00"/>
    <n v="35"/>
    <n v="0"/>
    <n v="0"/>
    <n v="35"/>
  </r>
  <r>
    <x v="12"/>
    <x v="3"/>
    <s v="9637"/>
    <s v="000"/>
    <s v="0000"/>
    <s v="000"/>
    <s v="00"/>
    <n v="4367.51"/>
    <n v="2807.72"/>
    <n v="60"/>
    <n v="1499.79"/>
  </r>
  <r>
    <x v="12"/>
    <x v="3"/>
    <s v="9637"/>
    <s v="000"/>
    <s v="0000"/>
    <s v="000"/>
    <s v="00"/>
    <n v="76"/>
    <n v="0"/>
    <n v="0"/>
    <n v="76"/>
  </r>
  <r>
    <x v="12"/>
    <x v="4"/>
    <s v="9637"/>
    <s v="000"/>
    <s v="0000"/>
    <s v="000"/>
    <s v="00"/>
    <n v="169.49"/>
    <n v="169.49"/>
    <n v="0"/>
    <n v="0"/>
  </r>
  <r>
    <x v="12"/>
    <x v="5"/>
    <s v="9637"/>
    <s v="000"/>
    <s v="0000"/>
    <s v="000"/>
    <s v="00"/>
    <n v="3850"/>
    <n v="3600"/>
    <n v="0"/>
    <n v="250"/>
  </r>
  <r>
    <x v="9"/>
    <x v="5"/>
    <s v="9637"/>
    <s v="000"/>
    <s v="0000"/>
    <s v="000"/>
    <s v="00"/>
    <n v="1970"/>
    <n v="0"/>
    <n v="0"/>
    <n v="1970"/>
  </r>
  <r>
    <x v="18"/>
    <x v="0"/>
    <s v="9637"/>
    <s v="000"/>
    <s v="0000"/>
    <s v="000"/>
    <s v="00"/>
    <n v="223941"/>
    <n v="204516.11"/>
    <n v="18647.759999999998"/>
    <n v="777.13"/>
  </r>
  <r>
    <x v="18"/>
    <x v="1"/>
    <s v="9637"/>
    <s v="000"/>
    <s v="0000"/>
    <s v="000"/>
    <s v="00"/>
    <n v="84434.53"/>
    <n v="80795.63"/>
    <n v="4924.66"/>
    <n v="-1285.76"/>
  </r>
  <r>
    <x v="18"/>
    <x v="2"/>
    <s v="9637"/>
    <s v="000"/>
    <s v="0000"/>
    <s v="000"/>
    <s v="00"/>
    <n v="19662"/>
    <n v="0"/>
    <n v="0"/>
    <n v="19662"/>
  </r>
  <r>
    <x v="5"/>
    <x v="0"/>
    <s v="9637"/>
    <s v="000"/>
    <s v="0000"/>
    <s v="000"/>
    <s v="00"/>
    <n v="125263.32"/>
    <n v="114824.7"/>
    <n v="10438.620000000001"/>
    <n v="0"/>
  </r>
  <r>
    <x v="5"/>
    <x v="1"/>
    <s v="9637"/>
    <s v="000"/>
    <s v="0000"/>
    <s v="000"/>
    <s v="00"/>
    <n v="45263.41"/>
    <n v="43148.42"/>
    <n v="2829.48"/>
    <n v="-714.49"/>
  </r>
  <r>
    <x v="7"/>
    <x v="0"/>
    <s v="0551"/>
    <s v="507"/>
    <s v="0000"/>
    <s v="000"/>
    <s v="00"/>
    <n v="49539.99"/>
    <n v="45411.65"/>
    <n v="4128.34"/>
    <n v="0"/>
  </r>
  <r>
    <x v="7"/>
    <x v="1"/>
    <s v="0551"/>
    <s v="507"/>
    <s v="0000"/>
    <s v="000"/>
    <s v="00"/>
    <n v="19681.96"/>
    <n v="18863.099999999999"/>
    <n v="857.84"/>
    <n v="-38.979999999999997"/>
  </r>
  <r>
    <x v="7"/>
    <x v="0"/>
    <s v="0552"/>
    <s v="507"/>
    <s v="0000"/>
    <s v="000"/>
    <s v="00"/>
    <n v="47604"/>
    <n v="43637"/>
    <n v="3967"/>
    <n v="0"/>
  </r>
  <r>
    <x v="7"/>
    <x v="1"/>
    <s v="0552"/>
    <s v="507"/>
    <s v="0000"/>
    <s v="000"/>
    <s v="00"/>
    <n v="18044.27"/>
    <n v="17254.43"/>
    <n v="824.38"/>
    <n v="-34.54"/>
  </r>
  <r>
    <x v="0"/>
    <x v="2"/>
    <s v="0341"/>
    <s v="605"/>
    <s v="0000"/>
    <s v="000"/>
    <s v="00"/>
    <n v="1819.12"/>
    <n v="0"/>
    <n v="0"/>
    <n v="1819.12"/>
  </r>
  <r>
    <x v="16"/>
    <x v="0"/>
    <s v="0341"/>
    <s v="605"/>
    <s v="0000"/>
    <s v="000"/>
    <s v="00"/>
    <n v="1984.32"/>
    <n v="1984.32"/>
    <n v="0"/>
    <n v="0"/>
  </r>
  <r>
    <x v="16"/>
    <x v="1"/>
    <s v="0341"/>
    <s v="605"/>
    <s v="0000"/>
    <s v="000"/>
    <s v="00"/>
    <n v="464.99"/>
    <n v="457.36"/>
    <n v="0"/>
    <n v="7.63"/>
  </r>
  <r>
    <x v="16"/>
    <x v="3"/>
    <s v="0341"/>
    <s v="605"/>
    <s v="0000"/>
    <s v="000"/>
    <s v="00"/>
    <n v="4992.24"/>
    <n v="0"/>
    <n v="0"/>
    <n v="4992.24"/>
  </r>
  <r>
    <x v="5"/>
    <x v="5"/>
    <s v="0341"/>
    <s v="605"/>
    <s v="0000"/>
    <s v="000"/>
    <s v="00"/>
    <n v="71.400000000000006"/>
    <n v="71.400000000000006"/>
    <n v="0"/>
    <n v="0"/>
  </r>
  <r>
    <x v="16"/>
    <x v="0"/>
    <s v="0033"/>
    <s v="605"/>
    <s v="0000"/>
    <s v="000"/>
    <s v="00"/>
    <n v="1918.4"/>
    <n v="0"/>
    <n v="0"/>
    <n v="1918.4"/>
  </r>
  <r>
    <x v="16"/>
    <x v="1"/>
    <s v="0033"/>
    <s v="605"/>
    <s v="0000"/>
    <s v="000"/>
    <s v="00"/>
    <n v="982.68"/>
    <n v="0"/>
    <n v="0"/>
    <n v="982.68"/>
  </r>
  <r>
    <x v="0"/>
    <x v="0"/>
    <s v="0552"/>
    <s v="199"/>
    <s v="0000"/>
    <s v="000"/>
    <s v="00"/>
    <n v="16544.580000000002"/>
    <n v="2142.2800000000002"/>
    <n v="0"/>
    <n v="14402.3"/>
  </r>
  <r>
    <x v="0"/>
    <x v="1"/>
    <s v="0552"/>
    <s v="199"/>
    <s v="0000"/>
    <s v="000"/>
    <s v="00"/>
    <n v="514.20000000000005"/>
    <n v="493.79"/>
    <n v="0"/>
    <n v="20.41"/>
  </r>
  <r>
    <x v="0"/>
    <x v="2"/>
    <s v="0552"/>
    <s v="199"/>
    <s v="0000"/>
    <s v="000"/>
    <s v="00"/>
    <n v="13250.91"/>
    <n v="10100.15"/>
    <n v="0"/>
    <n v="3150.76"/>
  </r>
  <r>
    <x v="0"/>
    <x v="2"/>
    <s v="0552"/>
    <s v="199"/>
    <s v="0000"/>
    <s v="000"/>
    <s v="00"/>
    <n v="300"/>
    <n v="0"/>
    <n v="0"/>
    <n v="300"/>
  </r>
  <r>
    <x v="0"/>
    <x v="2"/>
    <s v="0552"/>
    <s v="199"/>
    <s v="0000"/>
    <s v="000"/>
    <s v="00"/>
    <n v="242.25"/>
    <n v="0"/>
    <n v="0"/>
    <n v="242.25"/>
  </r>
  <r>
    <x v="0"/>
    <x v="3"/>
    <s v="0552"/>
    <s v="199"/>
    <s v="0000"/>
    <s v="000"/>
    <s v="00"/>
    <n v="88412.85"/>
    <n v="2334.86"/>
    <n v="0"/>
    <n v="86077.99"/>
  </r>
  <r>
    <x v="0"/>
    <x v="4"/>
    <s v="0552"/>
    <s v="199"/>
    <s v="0000"/>
    <s v="000"/>
    <s v="00"/>
    <n v="3158"/>
    <n v="0"/>
    <n v="0"/>
    <n v="3158"/>
  </r>
  <r>
    <x v="0"/>
    <x v="4"/>
    <s v="0552"/>
    <s v="199"/>
    <s v="0000"/>
    <s v="000"/>
    <s v="00"/>
    <n v="3058"/>
    <n v="3058"/>
    <n v="0"/>
    <n v="0"/>
  </r>
  <r>
    <x v="0"/>
    <x v="4"/>
    <s v="0552"/>
    <s v="199"/>
    <s v="0000"/>
    <s v="000"/>
    <s v="00"/>
    <n v="5000"/>
    <n v="0"/>
    <n v="0"/>
    <n v="5000"/>
  </r>
  <r>
    <x v="0"/>
    <x v="4"/>
    <s v="0552"/>
    <s v="199"/>
    <s v="0000"/>
    <s v="000"/>
    <s v="00"/>
    <n v="40000"/>
    <n v="38163"/>
    <n v="0"/>
    <n v="1837"/>
  </r>
  <r>
    <x v="0"/>
    <x v="4"/>
    <s v="0552"/>
    <s v="199"/>
    <s v="0000"/>
    <s v="000"/>
    <s v="00"/>
    <n v="14650"/>
    <n v="13300"/>
    <n v="0"/>
    <n v="1350"/>
  </r>
  <r>
    <x v="0"/>
    <x v="5"/>
    <s v="0552"/>
    <s v="199"/>
    <s v="0000"/>
    <s v="000"/>
    <s v="00"/>
    <n v="12704.5"/>
    <n v="7784.79"/>
    <n v="0"/>
    <n v="4919.71"/>
  </r>
  <r>
    <x v="1"/>
    <x v="5"/>
    <s v="0552"/>
    <s v="199"/>
    <s v="0000"/>
    <s v="000"/>
    <s v="00"/>
    <n v="214.26"/>
    <n v="214.26"/>
    <n v="0"/>
    <n v="0"/>
  </r>
  <r>
    <x v="11"/>
    <x v="3"/>
    <s v="0552"/>
    <s v="199"/>
    <s v="0000"/>
    <s v="000"/>
    <s v="00"/>
    <n v="300"/>
    <n v="0"/>
    <n v="0"/>
    <n v="300"/>
  </r>
  <r>
    <x v="16"/>
    <x v="0"/>
    <s v="0552"/>
    <s v="199"/>
    <s v="0000"/>
    <s v="000"/>
    <s v="00"/>
    <n v="3931.32"/>
    <n v="1000"/>
    <n v="0"/>
    <n v="2931.32"/>
  </r>
  <r>
    <x v="16"/>
    <x v="0"/>
    <s v="0552"/>
    <s v="199"/>
    <s v="0000"/>
    <s v="000"/>
    <s v="00"/>
    <n v="10286.969999999999"/>
    <n v="10286.969999999999"/>
    <n v="0"/>
    <n v="0"/>
  </r>
  <r>
    <x v="16"/>
    <x v="1"/>
    <s v="0552"/>
    <s v="199"/>
    <s v="0000"/>
    <s v="000"/>
    <s v="00"/>
    <n v="2444.79"/>
    <n v="2444.79"/>
    <n v="0"/>
    <n v="0"/>
  </r>
  <r>
    <x v="16"/>
    <x v="2"/>
    <s v="0552"/>
    <s v="199"/>
    <s v="0000"/>
    <s v="000"/>
    <s v="00"/>
    <n v="51474.77"/>
    <n v="38038.04"/>
    <n v="0"/>
    <n v="13436.73"/>
  </r>
  <r>
    <x v="16"/>
    <x v="2"/>
    <s v="0552"/>
    <s v="199"/>
    <s v="0000"/>
    <s v="000"/>
    <s v="00"/>
    <n v="1200"/>
    <n v="1195.17"/>
    <n v="0"/>
    <n v="4.83"/>
  </r>
  <r>
    <x v="16"/>
    <x v="2"/>
    <s v="0552"/>
    <s v="199"/>
    <s v="0000"/>
    <s v="000"/>
    <s v="00"/>
    <n v="25990"/>
    <n v="25595"/>
    <n v="0"/>
    <n v="395"/>
  </r>
  <r>
    <x v="16"/>
    <x v="2"/>
    <s v="0552"/>
    <s v="199"/>
    <s v="0000"/>
    <s v="000"/>
    <s v="00"/>
    <n v="1101.6300000000001"/>
    <n v="2544.71"/>
    <n v="0"/>
    <n v="-1443.08"/>
  </r>
  <r>
    <x v="16"/>
    <x v="6"/>
    <s v="0552"/>
    <s v="199"/>
    <s v="0000"/>
    <s v="000"/>
    <s v="00"/>
    <n v="949.08"/>
    <n v="1036.3800000000001"/>
    <n v="0"/>
    <n v="-87.3"/>
  </r>
  <r>
    <x v="16"/>
    <x v="3"/>
    <s v="0552"/>
    <s v="199"/>
    <s v="0000"/>
    <s v="000"/>
    <s v="00"/>
    <n v="5231.6400000000003"/>
    <n v="2673.09"/>
    <n v="0"/>
    <n v="2558.5500000000002"/>
  </r>
  <r>
    <x v="16"/>
    <x v="4"/>
    <s v="0552"/>
    <s v="199"/>
    <s v="0000"/>
    <s v="000"/>
    <s v="00"/>
    <n v="5280.62"/>
    <n v="5280.62"/>
    <n v="0"/>
    <n v="0"/>
  </r>
  <r>
    <x v="16"/>
    <x v="4"/>
    <s v="0552"/>
    <s v="199"/>
    <s v="0000"/>
    <s v="000"/>
    <s v="00"/>
    <n v="8950"/>
    <n v="8950"/>
    <n v="0"/>
    <n v="0"/>
  </r>
  <r>
    <x v="16"/>
    <x v="5"/>
    <s v="0552"/>
    <s v="199"/>
    <s v="0000"/>
    <s v="000"/>
    <s v="00"/>
    <n v="226.5"/>
    <n v="226.5"/>
    <n v="0"/>
    <n v="0"/>
  </r>
  <r>
    <x v="16"/>
    <x v="5"/>
    <s v="0552"/>
    <s v="199"/>
    <s v="0000"/>
    <s v="000"/>
    <s v="00"/>
    <n v="6813.19"/>
    <n v="5542.21"/>
    <n v="0"/>
    <n v="1270.98"/>
  </r>
  <r>
    <x v="3"/>
    <x v="3"/>
    <s v="0552"/>
    <s v="199"/>
    <s v="0000"/>
    <s v="000"/>
    <s v="00"/>
    <n v="415.94"/>
    <n v="0"/>
    <n v="0"/>
    <n v="415.94"/>
  </r>
  <r>
    <x v="9"/>
    <x v="2"/>
    <s v="0552"/>
    <s v="199"/>
    <s v="0000"/>
    <s v="000"/>
    <s v="00"/>
    <n v="16646.16"/>
    <n v="12790.08"/>
    <n v="196"/>
    <n v="3660.08"/>
  </r>
  <r>
    <x v="4"/>
    <x v="3"/>
    <s v="0552"/>
    <s v="199"/>
    <s v="0000"/>
    <s v="000"/>
    <s v="00"/>
    <n v="6016"/>
    <n v="198.76"/>
    <n v="0"/>
    <n v="5817.24"/>
  </r>
  <r>
    <x v="4"/>
    <x v="4"/>
    <s v="0552"/>
    <s v="199"/>
    <s v="0000"/>
    <s v="000"/>
    <s v="00"/>
    <n v="6000"/>
    <n v="5900.56"/>
    <n v="0"/>
    <n v="99.44"/>
  </r>
  <r>
    <x v="13"/>
    <x v="4"/>
    <s v="0552"/>
    <s v="199"/>
    <s v="0000"/>
    <s v="000"/>
    <s v="00"/>
    <n v="35898.33"/>
    <n v="31094.99"/>
    <n v="0"/>
    <n v="4803.34"/>
  </r>
  <r>
    <x v="13"/>
    <x v="4"/>
    <s v="0552"/>
    <s v="199"/>
    <s v="0000"/>
    <s v="000"/>
    <s v="00"/>
    <n v="2251.7600000000002"/>
    <n v="126"/>
    <n v="0"/>
    <n v="2125.7600000000002"/>
  </r>
  <r>
    <x v="14"/>
    <x v="5"/>
    <s v="0552"/>
    <s v="199"/>
    <s v="0000"/>
    <s v="000"/>
    <s v="00"/>
    <n v="355.5"/>
    <n v="0"/>
    <n v="0"/>
    <n v="355.5"/>
  </r>
  <r>
    <x v="5"/>
    <x v="0"/>
    <s v="0552"/>
    <s v="199"/>
    <s v="0000"/>
    <s v="000"/>
    <s v="00"/>
    <n v="146253.66"/>
    <n v="63025"/>
    <n v="2241.12"/>
    <n v="80987.539999999994"/>
  </r>
  <r>
    <x v="5"/>
    <x v="0"/>
    <s v="0552"/>
    <s v="199"/>
    <s v="0000"/>
    <s v="000"/>
    <s v="00"/>
    <n v="740"/>
    <n v="0"/>
    <n v="0"/>
    <n v="740"/>
  </r>
  <r>
    <x v="5"/>
    <x v="1"/>
    <s v="0552"/>
    <s v="199"/>
    <s v="0000"/>
    <s v="000"/>
    <s v="00"/>
    <n v="30507.18"/>
    <n v="30172.959999999999"/>
    <n v="466.52"/>
    <n v="-132.30000000000001"/>
  </r>
  <r>
    <x v="5"/>
    <x v="3"/>
    <s v="0552"/>
    <s v="199"/>
    <s v="0000"/>
    <s v="000"/>
    <s v="00"/>
    <n v="2464.62"/>
    <n v="363.49"/>
    <n v="0"/>
    <n v="2101.13"/>
  </r>
  <r>
    <x v="5"/>
    <x v="4"/>
    <s v="0552"/>
    <s v="199"/>
    <s v="0000"/>
    <s v="000"/>
    <s v="00"/>
    <n v="14709"/>
    <n v="9004"/>
    <n v="0"/>
    <n v="5705"/>
  </r>
  <r>
    <x v="5"/>
    <x v="4"/>
    <s v="0552"/>
    <s v="199"/>
    <s v="0000"/>
    <s v="000"/>
    <s v="00"/>
    <n v="2498.19"/>
    <n v="2498.19"/>
    <n v="0"/>
    <n v="0"/>
  </r>
  <r>
    <x v="5"/>
    <x v="4"/>
    <s v="0552"/>
    <s v="199"/>
    <s v="0000"/>
    <s v="000"/>
    <s v="00"/>
    <n v="1041.17"/>
    <n v="1041.17"/>
    <n v="0"/>
    <n v="0"/>
  </r>
  <r>
    <x v="5"/>
    <x v="5"/>
    <s v="0552"/>
    <s v="199"/>
    <s v="0000"/>
    <s v="000"/>
    <s v="00"/>
    <n v="5163.6000000000004"/>
    <n v="4803.6000000000004"/>
    <n v="0"/>
    <n v="360"/>
  </r>
  <r>
    <x v="6"/>
    <x v="2"/>
    <s v="0552"/>
    <s v="199"/>
    <s v="0000"/>
    <s v="000"/>
    <s v="00"/>
    <n v="3426.54"/>
    <n v="0"/>
    <n v="0"/>
    <n v="3426.54"/>
  </r>
  <r>
    <x v="11"/>
    <x v="0"/>
    <s v="0552"/>
    <s v="108"/>
    <s v="0000"/>
    <s v="000"/>
    <s v="00"/>
    <n v="41450"/>
    <n v="41450"/>
    <n v="0"/>
    <n v="0"/>
  </r>
  <r>
    <x v="11"/>
    <x v="1"/>
    <s v="0552"/>
    <s v="108"/>
    <s v="0000"/>
    <s v="000"/>
    <s v="00"/>
    <n v="5016"/>
    <n v="3315.97"/>
    <n v="0"/>
    <n v="1700.03"/>
  </r>
  <r>
    <x v="11"/>
    <x v="4"/>
    <s v="0552"/>
    <s v="108"/>
    <s v="0000"/>
    <s v="000"/>
    <s v="00"/>
    <n v="1137.1500000000001"/>
    <n v="1137.1500000000001"/>
    <n v="0"/>
    <n v="0"/>
  </r>
  <r>
    <x v="12"/>
    <x v="0"/>
    <s v="0552"/>
    <s v="108"/>
    <s v="0000"/>
    <s v="000"/>
    <s v="00"/>
    <n v="56691.78"/>
    <n v="47077.919999999998"/>
    <n v="9415.6"/>
    <n v="198.26"/>
  </r>
  <r>
    <x v="12"/>
    <x v="1"/>
    <s v="0552"/>
    <s v="108"/>
    <s v="0000"/>
    <s v="000"/>
    <s v="00"/>
    <n v="18213"/>
    <n v="16241.88"/>
    <n v="1954.32"/>
    <n v="16.8"/>
  </r>
  <r>
    <x v="2"/>
    <x v="0"/>
    <s v="9616"/>
    <s v="812"/>
    <s v="0000"/>
    <s v="000"/>
    <s v="00"/>
    <n v="65006"/>
    <n v="53898.1"/>
    <n v="10766.68"/>
    <n v="341.22"/>
  </r>
  <r>
    <x v="2"/>
    <x v="1"/>
    <s v="9616"/>
    <s v="812"/>
    <s v="0000"/>
    <s v="000"/>
    <s v="00"/>
    <n v="23037"/>
    <n v="20889.07"/>
    <n v="2234.7199999999998"/>
    <n v="-86.79"/>
  </r>
  <r>
    <x v="2"/>
    <x v="2"/>
    <s v="9616"/>
    <s v="812"/>
    <s v="0000"/>
    <s v="000"/>
    <s v="00"/>
    <n v="29360.29"/>
    <n v="0"/>
    <n v="0"/>
    <n v="29360.29"/>
  </r>
  <r>
    <x v="2"/>
    <x v="2"/>
    <s v="9616"/>
    <s v="812"/>
    <s v="0000"/>
    <s v="000"/>
    <s v="00"/>
    <n v="28016"/>
    <n v="0"/>
    <n v="0"/>
    <n v="28016"/>
  </r>
  <r>
    <x v="2"/>
    <x v="0"/>
    <s v="7004"/>
    <s v="111"/>
    <s v="0000"/>
    <s v="000"/>
    <s v="00"/>
    <n v="0"/>
    <n v="4379.1000000000004"/>
    <n v="0"/>
    <n v="-4379.1000000000004"/>
  </r>
  <r>
    <x v="2"/>
    <x v="1"/>
    <s v="7004"/>
    <s v="111"/>
    <s v="0000"/>
    <s v="000"/>
    <s v="00"/>
    <n v="0"/>
    <n v="1009.44"/>
    <n v="0"/>
    <n v="-1009.44"/>
  </r>
  <r>
    <x v="2"/>
    <x v="0"/>
    <s v="0551"/>
    <s v="111"/>
    <s v="0000"/>
    <s v="000"/>
    <s v="00"/>
    <n v="4780"/>
    <n v="1978.02"/>
    <n v="0"/>
    <n v="2801.98"/>
  </r>
  <r>
    <x v="2"/>
    <x v="1"/>
    <s v="0551"/>
    <s v="111"/>
    <s v="0000"/>
    <s v="000"/>
    <s v="00"/>
    <n v="1052"/>
    <n v="455.93"/>
    <n v="0"/>
    <n v="596.07000000000005"/>
  </r>
  <r>
    <x v="2"/>
    <x v="0"/>
    <s v="0552"/>
    <s v="111"/>
    <s v="0000"/>
    <s v="000"/>
    <s v="00"/>
    <n v="10080"/>
    <n v="266.74"/>
    <n v="0"/>
    <n v="9813.26"/>
  </r>
  <r>
    <x v="2"/>
    <x v="1"/>
    <s v="0552"/>
    <s v="111"/>
    <s v="0000"/>
    <s v="000"/>
    <s v="00"/>
    <n v="2218"/>
    <n v="61.47"/>
    <n v="0"/>
    <n v="2156.5300000000002"/>
  </r>
  <r>
    <x v="0"/>
    <x v="2"/>
    <s v="0551"/>
    <s v="110"/>
    <s v="0000"/>
    <s v="000"/>
    <s v="00"/>
    <n v="2000"/>
    <n v="2000"/>
    <n v="0"/>
    <n v="0"/>
  </r>
  <r>
    <x v="0"/>
    <x v="0"/>
    <s v="0551"/>
    <s v="801"/>
    <s v="0000"/>
    <s v="000"/>
    <s v="00"/>
    <n v="18530.400000000001"/>
    <n v="15519.21"/>
    <n v="926.52"/>
    <n v="2084.67"/>
  </r>
  <r>
    <x v="0"/>
    <x v="1"/>
    <s v="0551"/>
    <s v="801"/>
    <s v="0000"/>
    <s v="000"/>
    <s v="00"/>
    <n v="3880.78"/>
    <n v="3530.31"/>
    <n v="190.67"/>
    <n v="159.80000000000001"/>
  </r>
  <r>
    <x v="1"/>
    <x v="0"/>
    <s v="0061"/>
    <s v="801"/>
    <s v="0000"/>
    <s v="000"/>
    <s v="00"/>
    <n v="34525.800000000003"/>
    <n v="3370.35"/>
    <n v="1233.07"/>
    <n v="29922.38"/>
  </r>
  <r>
    <x v="1"/>
    <x v="1"/>
    <s v="0061"/>
    <s v="801"/>
    <s v="0000"/>
    <s v="000"/>
    <s v="00"/>
    <n v="14044.51"/>
    <n v="1682.08"/>
    <n v="256.58999999999997"/>
    <n v="12105.84"/>
  </r>
  <r>
    <x v="1"/>
    <x v="5"/>
    <s v="0061"/>
    <s v="801"/>
    <s v="0000"/>
    <s v="000"/>
    <s v="00"/>
    <n v="334.51"/>
    <n v="229.17"/>
    <n v="0"/>
    <n v="105.34"/>
  </r>
  <r>
    <x v="9"/>
    <x v="2"/>
    <s v="0061"/>
    <s v="801"/>
    <s v="0000"/>
    <s v="000"/>
    <s v="00"/>
    <n v="1734.66"/>
    <n v="0"/>
    <n v="0"/>
    <n v="1734.66"/>
  </r>
  <r>
    <x v="0"/>
    <x v="5"/>
    <s v="0551"/>
    <s v="107"/>
    <s v="0000"/>
    <s v="000"/>
    <s v="00"/>
    <n v="25407"/>
    <n v="23273.45"/>
    <n v="0"/>
    <n v="2133.5500000000002"/>
  </r>
  <r>
    <x v="0"/>
    <x v="4"/>
    <s v="0231"/>
    <s v="102"/>
    <s v="0000"/>
    <s v="000"/>
    <s v="00"/>
    <n v="1883.4"/>
    <n v="871.92"/>
    <n v="1011.48"/>
    <n v="0"/>
  </r>
  <r>
    <x v="11"/>
    <x v="2"/>
    <s v="9638"/>
    <s v="108"/>
    <s v="0000"/>
    <s v="000"/>
    <s v="00"/>
    <n v="24500"/>
    <n v="36750"/>
    <n v="0"/>
    <n v="-12250"/>
  </r>
  <r>
    <x v="12"/>
    <x v="0"/>
    <s v="9638"/>
    <s v="108"/>
    <s v="0000"/>
    <s v="000"/>
    <s v="00"/>
    <n v="0"/>
    <n v="315898.75"/>
    <n v="33803.760000000002"/>
    <n v="-349702.51"/>
  </r>
  <r>
    <x v="12"/>
    <x v="1"/>
    <s v="9638"/>
    <s v="108"/>
    <s v="0000"/>
    <s v="000"/>
    <s v="00"/>
    <n v="0"/>
    <n v="117431.64"/>
    <n v="7015.58"/>
    <n v="-124447.22"/>
  </r>
  <r>
    <x v="9"/>
    <x v="0"/>
    <s v="9638"/>
    <s v="108"/>
    <s v="0000"/>
    <s v="000"/>
    <s v="00"/>
    <n v="0"/>
    <n v="3780"/>
    <n v="0"/>
    <n v="-3780"/>
  </r>
  <r>
    <x v="9"/>
    <x v="1"/>
    <s v="9638"/>
    <s v="108"/>
    <s v="0000"/>
    <s v="000"/>
    <s v="00"/>
    <n v="0"/>
    <n v="302.43"/>
    <n v="0"/>
    <n v="-302.43"/>
  </r>
  <r>
    <x v="11"/>
    <x v="0"/>
    <s v="0551"/>
    <s v="108"/>
    <s v="0000"/>
    <s v="000"/>
    <s v="00"/>
    <n v="3606.25"/>
    <n v="3606.25"/>
    <n v="0"/>
    <n v="0"/>
  </r>
  <r>
    <x v="11"/>
    <x v="1"/>
    <s v="0551"/>
    <s v="108"/>
    <s v="0000"/>
    <s v="000"/>
    <s v="00"/>
    <n v="0"/>
    <n v="288.5"/>
    <n v="0"/>
    <n v="-288.5"/>
  </r>
  <r>
    <x v="11"/>
    <x v="2"/>
    <s v="0551"/>
    <s v="108"/>
    <s v="0000"/>
    <s v="000"/>
    <s v="00"/>
    <n v="9226.17"/>
    <n v="0"/>
    <n v="0"/>
    <n v="9226.17"/>
  </r>
  <r>
    <x v="11"/>
    <x v="3"/>
    <s v="0551"/>
    <s v="108"/>
    <s v="0000"/>
    <s v="000"/>
    <s v="00"/>
    <n v="1299.08"/>
    <n v="0"/>
    <n v="0"/>
    <n v="1299.08"/>
  </r>
  <r>
    <x v="11"/>
    <x v="4"/>
    <s v="0551"/>
    <s v="108"/>
    <s v="0000"/>
    <s v="000"/>
    <s v="00"/>
    <n v="7500"/>
    <n v="0"/>
    <n v="0"/>
    <n v="7500"/>
  </r>
  <r>
    <x v="11"/>
    <x v="4"/>
    <s v="0551"/>
    <s v="108"/>
    <s v="0000"/>
    <s v="000"/>
    <s v="00"/>
    <n v="898.32"/>
    <n v="0"/>
    <n v="0"/>
    <n v="898.32"/>
  </r>
  <r>
    <x v="11"/>
    <x v="4"/>
    <s v="0551"/>
    <s v="108"/>
    <s v="0000"/>
    <s v="000"/>
    <s v="00"/>
    <n v="45236.23"/>
    <n v="24480"/>
    <n v="0"/>
    <n v="20756.23"/>
  </r>
  <r>
    <x v="11"/>
    <x v="4"/>
    <s v="0551"/>
    <s v="108"/>
    <s v="0000"/>
    <s v="000"/>
    <s v="00"/>
    <n v="2500"/>
    <n v="2500"/>
    <n v="0"/>
    <n v="0"/>
  </r>
  <r>
    <x v="0"/>
    <x v="0"/>
    <s v="0551"/>
    <s v="199"/>
    <s v="0000"/>
    <s v="000"/>
    <s v="00"/>
    <n v="1092"/>
    <n v="1092"/>
    <n v="0"/>
    <n v="0"/>
  </r>
  <r>
    <x v="0"/>
    <x v="1"/>
    <s v="0551"/>
    <s v="199"/>
    <s v="0000"/>
    <s v="000"/>
    <s v="00"/>
    <n v="107.38"/>
    <n v="98.49"/>
    <n v="0"/>
    <n v="8.89"/>
  </r>
  <r>
    <x v="0"/>
    <x v="2"/>
    <s v="0551"/>
    <s v="199"/>
    <s v="0000"/>
    <s v="000"/>
    <s v="00"/>
    <n v="8707.25"/>
    <n v="8707.25"/>
    <n v="0"/>
    <n v="0"/>
  </r>
  <r>
    <x v="0"/>
    <x v="2"/>
    <s v="0551"/>
    <s v="199"/>
    <s v="0000"/>
    <s v="000"/>
    <s v="00"/>
    <n v="5462.66"/>
    <n v="5441.14"/>
    <n v="0"/>
    <n v="21.52"/>
  </r>
  <r>
    <x v="0"/>
    <x v="2"/>
    <s v="0551"/>
    <s v="199"/>
    <s v="0000"/>
    <s v="000"/>
    <s v="00"/>
    <n v="13066.91"/>
    <n v="12130"/>
    <n v="0"/>
    <n v="936.91"/>
  </r>
  <r>
    <x v="0"/>
    <x v="3"/>
    <s v="0551"/>
    <s v="199"/>
    <s v="0000"/>
    <s v="000"/>
    <s v="00"/>
    <n v="139029.88"/>
    <n v="276.74"/>
    <n v="58.1"/>
    <n v="138695.04000000001"/>
  </r>
  <r>
    <x v="0"/>
    <x v="4"/>
    <s v="0551"/>
    <s v="199"/>
    <s v="0000"/>
    <s v="000"/>
    <s v="00"/>
    <n v="3200"/>
    <n v="0"/>
    <n v="0"/>
    <n v="3200"/>
  </r>
  <r>
    <x v="0"/>
    <x v="4"/>
    <s v="0551"/>
    <s v="199"/>
    <s v="0000"/>
    <s v="000"/>
    <s v="00"/>
    <n v="637.34"/>
    <n v="0"/>
    <n v="0"/>
    <n v="637.34"/>
  </r>
  <r>
    <x v="0"/>
    <x v="4"/>
    <s v="0551"/>
    <s v="199"/>
    <s v="0000"/>
    <s v="000"/>
    <s v="00"/>
    <n v="8151"/>
    <n v="1316"/>
    <n v="2115"/>
    <n v="4720"/>
  </r>
  <r>
    <x v="0"/>
    <x v="5"/>
    <s v="0551"/>
    <s v="199"/>
    <s v="0000"/>
    <s v="000"/>
    <s v="00"/>
    <n v="3471"/>
    <n v="385"/>
    <n v="0"/>
    <n v="3086"/>
  </r>
  <r>
    <x v="0"/>
    <x v="5"/>
    <s v="0551"/>
    <s v="199"/>
    <s v="0000"/>
    <s v="000"/>
    <s v="00"/>
    <n v="8989.41"/>
    <n v="8989.41"/>
    <n v="0"/>
    <n v="0"/>
  </r>
  <r>
    <x v="16"/>
    <x v="2"/>
    <s v="0551"/>
    <s v="199"/>
    <s v="0000"/>
    <s v="000"/>
    <s v="00"/>
    <n v="1564.44"/>
    <n v="0"/>
    <n v="0"/>
    <n v="1564.44"/>
  </r>
  <r>
    <x v="9"/>
    <x v="2"/>
    <s v="0551"/>
    <s v="199"/>
    <s v="0000"/>
    <s v="000"/>
    <s v="00"/>
    <n v="2353.29"/>
    <n v="0"/>
    <n v="0"/>
    <n v="2353.29"/>
  </r>
  <r>
    <x v="4"/>
    <x v="0"/>
    <s v="0551"/>
    <s v="199"/>
    <s v="0000"/>
    <s v="000"/>
    <s v="00"/>
    <n v="577.07000000000005"/>
    <n v="577.07000000000005"/>
    <n v="0"/>
    <n v="0"/>
  </r>
  <r>
    <x v="4"/>
    <x v="1"/>
    <s v="0551"/>
    <s v="199"/>
    <s v="0000"/>
    <s v="000"/>
    <s v="00"/>
    <n v="133.05000000000001"/>
    <n v="133.05000000000001"/>
    <n v="0"/>
    <n v="0"/>
  </r>
  <r>
    <x v="4"/>
    <x v="2"/>
    <s v="0551"/>
    <s v="199"/>
    <s v="0000"/>
    <s v="000"/>
    <s v="00"/>
    <n v="3967.48"/>
    <n v="1941.03"/>
    <n v="0"/>
    <n v="2026.45"/>
  </r>
  <r>
    <x v="4"/>
    <x v="2"/>
    <s v="0551"/>
    <s v="199"/>
    <s v="0000"/>
    <s v="000"/>
    <s v="00"/>
    <n v="2950"/>
    <n v="2600"/>
    <n v="0"/>
    <n v="350"/>
  </r>
  <r>
    <x v="4"/>
    <x v="3"/>
    <s v="0551"/>
    <s v="199"/>
    <s v="0000"/>
    <s v="000"/>
    <s v="00"/>
    <n v="1046.68"/>
    <n v="151.71"/>
    <n v="0"/>
    <n v="894.97"/>
  </r>
  <r>
    <x v="4"/>
    <x v="4"/>
    <s v="0551"/>
    <s v="199"/>
    <s v="0000"/>
    <s v="000"/>
    <s v="00"/>
    <n v="28"/>
    <n v="0"/>
    <n v="0"/>
    <n v="28"/>
  </r>
  <r>
    <x v="13"/>
    <x v="4"/>
    <s v="0551"/>
    <s v="199"/>
    <s v="0000"/>
    <s v="000"/>
    <s v="00"/>
    <n v="2923.37"/>
    <n v="0"/>
    <n v="0"/>
    <n v="2923.37"/>
  </r>
  <r>
    <x v="5"/>
    <x v="5"/>
    <s v="0551"/>
    <s v="199"/>
    <s v="0000"/>
    <s v="000"/>
    <s v="00"/>
    <n v="4993.09"/>
    <n v="4993.08"/>
    <n v="0"/>
    <n v="0.01"/>
  </r>
  <r>
    <x v="8"/>
    <x v="3"/>
    <s v="0551"/>
    <s v="199"/>
    <s v="0000"/>
    <s v="000"/>
    <s v="00"/>
    <n v="235"/>
    <n v="0"/>
    <n v="0"/>
    <n v="235"/>
  </r>
  <r>
    <x v="0"/>
    <x v="0"/>
    <s v="0551"/>
    <s v="501"/>
    <s v="0000"/>
    <s v="000"/>
    <s v="00"/>
    <n v="8750"/>
    <n v="42721"/>
    <n v="0"/>
    <n v="-33971"/>
  </r>
  <r>
    <x v="0"/>
    <x v="1"/>
    <s v="0551"/>
    <s v="501"/>
    <s v="0000"/>
    <s v="000"/>
    <s v="00"/>
    <n v="2008.88"/>
    <n v="9397.42"/>
    <n v="0"/>
    <n v="-7388.54"/>
  </r>
  <r>
    <x v="0"/>
    <x v="2"/>
    <s v="0551"/>
    <s v="501"/>
    <s v="0000"/>
    <s v="000"/>
    <s v="00"/>
    <n v="1000"/>
    <n v="1000"/>
    <n v="0"/>
    <n v="0"/>
  </r>
  <r>
    <x v="16"/>
    <x v="0"/>
    <s v="0551"/>
    <s v="605"/>
    <s v="0000"/>
    <s v="000"/>
    <s v="00"/>
    <n v="5663.75"/>
    <n v="5535.55"/>
    <n v="0"/>
    <n v="128.19999999999999"/>
  </r>
  <r>
    <x v="16"/>
    <x v="1"/>
    <s v="0551"/>
    <s v="605"/>
    <s v="0000"/>
    <s v="000"/>
    <s v="00"/>
    <n v="1379.26"/>
    <n v="1304.04"/>
    <n v="0"/>
    <n v="75.22"/>
  </r>
  <r>
    <x v="16"/>
    <x v="2"/>
    <s v="0551"/>
    <s v="605"/>
    <s v="0000"/>
    <s v="000"/>
    <s v="00"/>
    <n v="4542.5"/>
    <n v="10022.5"/>
    <n v="0"/>
    <n v="-5480"/>
  </r>
  <r>
    <x v="16"/>
    <x v="2"/>
    <s v="0551"/>
    <s v="605"/>
    <s v="0000"/>
    <s v="000"/>
    <s v="00"/>
    <n v="1194"/>
    <n v="1194"/>
    <n v="0"/>
    <n v="0"/>
  </r>
  <r>
    <x v="16"/>
    <x v="3"/>
    <s v="0551"/>
    <s v="605"/>
    <s v="0000"/>
    <s v="000"/>
    <s v="00"/>
    <n v="13812.3"/>
    <n v="2974.92"/>
    <n v="0"/>
    <n v="10837.38"/>
  </r>
  <r>
    <x v="16"/>
    <x v="5"/>
    <s v="0551"/>
    <s v="605"/>
    <s v="0000"/>
    <s v="000"/>
    <s v="00"/>
    <n v="1000"/>
    <n v="1000"/>
    <n v="0"/>
    <n v="0"/>
  </r>
  <r>
    <x v="5"/>
    <x v="5"/>
    <s v="0551"/>
    <s v="605"/>
    <s v="0000"/>
    <s v="000"/>
    <s v="00"/>
    <n v="1297.19"/>
    <n v="1293"/>
    <n v="0"/>
    <n v="4.1900000000000004"/>
  </r>
  <r>
    <x v="0"/>
    <x v="2"/>
    <s v="0552"/>
    <s v="540"/>
    <s v="0000"/>
    <s v="000"/>
    <s v="00"/>
    <n v="194912.26"/>
    <n v="194912.26"/>
    <n v="0"/>
    <n v="0"/>
  </r>
  <r>
    <x v="0"/>
    <x v="2"/>
    <s v="0552"/>
    <s v="102"/>
    <s v="0000"/>
    <s v="000"/>
    <s v="00"/>
    <n v="575"/>
    <n v="500"/>
    <n v="0"/>
    <n v="75"/>
  </r>
  <r>
    <x v="0"/>
    <x v="3"/>
    <s v="0552"/>
    <s v="102"/>
    <s v="0000"/>
    <s v="000"/>
    <s v="00"/>
    <n v="15260.1"/>
    <n v="211.2"/>
    <n v="0"/>
    <n v="15048.9"/>
  </r>
  <r>
    <x v="0"/>
    <x v="5"/>
    <s v="0551"/>
    <s v="102"/>
    <s v="0000"/>
    <s v="000"/>
    <s v="00"/>
    <n v="0"/>
    <n v="428.52"/>
    <n v="0"/>
    <n v="-428.52"/>
  </r>
  <r>
    <x v="4"/>
    <x v="2"/>
    <s v="0551"/>
    <s v="102"/>
    <s v="0000"/>
    <s v="000"/>
    <s v="00"/>
    <n v="891.84"/>
    <n v="902.93"/>
    <n v="0"/>
    <n v="-11.09"/>
  </r>
  <r>
    <x v="11"/>
    <x v="0"/>
    <s v="0402"/>
    <s v="108"/>
    <s v="0000"/>
    <s v="000"/>
    <s v="00"/>
    <n v="13200"/>
    <n v="13200"/>
    <n v="0"/>
    <n v="0"/>
  </r>
  <r>
    <x v="11"/>
    <x v="1"/>
    <s v="0402"/>
    <s v="108"/>
    <s v="0000"/>
    <s v="000"/>
    <s v="00"/>
    <n v="0"/>
    <n v="1056.02"/>
    <n v="0"/>
    <n v="-1056.02"/>
  </r>
  <r>
    <x v="11"/>
    <x v="2"/>
    <s v="0402"/>
    <s v="108"/>
    <s v="0000"/>
    <s v="000"/>
    <s v="00"/>
    <n v="6135.68"/>
    <n v="2200"/>
    <n v="0"/>
    <n v="3935.68"/>
  </r>
  <r>
    <x v="12"/>
    <x v="0"/>
    <s v="0402"/>
    <s v="108"/>
    <s v="0000"/>
    <s v="000"/>
    <s v="00"/>
    <n v="59950"/>
    <n v="46618.74"/>
    <n v="9323.76"/>
    <n v="4007.5"/>
  </r>
  <r>
    <x v="12"/>
    <x v="1"/>
    <s v="0402"/>
    <s v="108"/>
    <s v="0000"/>
    <s v="000"/>
    <s v="00"/>
    <n v="23004.83"/>
    <n v="21130.63"/>
    <n v="1935.2"/>
    <n v="-61"/>
  </r>
  <r>
    <x v="9"/>
    <x v="0"/>
    <s v="9730"/>
    <s v="547"/>
    <s v="0000"/>
    <s v="000"/>
    <s v="00"/>
    <n v="14566.79"/>
    <n v="8000"/>
    <n v="0"/>
    <n v="6566.79"/>
  </r>
  <r>
    <x v="9"/>
    <x v="1"/>
    <s v="9730"/>
    <s v="547"/>
    <s v="0000"/>
    <s v="000"/>
    <s v="00"/>
    <n v="4096.3"/>
    <n v="639.89"/>
    <n v="0"/>
    <n v="3456.41"/>
  </r>
  <r>
    <x v="9"/>
    <x v="2"/>
    <s v="9730"/>
    <s v="547"/>
    <s v="0000"/>
    <s v="000"/>
    <s v="00"/>
    <n v="4068.31"/>
    <n v="0"/>
    <n v="0"/>
    <n v="4068.31"/>
  </r>
  <r>
    <x v="9"/>
    <x v="2"/>
    <s v="9730"/>
    <s v="547"/>
    <s v="0000"/>
    <s v="000"/>
    <s v="00"/>
    <n v="52000"/>
    <n v="0"/>
    <n v="0"/>
    <n v="52000"/>
  </r>
  <r>
    <x v="9"/>
    <x v="3"/>
    <s v="9730"/>
    <s v="547"/>
    <s v="0000"/>
    <s v="000"/>
    <s v="00"/>
    <n v="74318.070000000007"/>
    <n v="0"/>
    <n v="0"/>
    <n v="74318.070000000007"/>
  </r>
  <r>
    <x v="9"/>
    <x v="5"/>
    <s v="9730"/>
    <s v="547"/>
    <s v="0000"/>
    <s v="000"/>
    <s v="00"/>
    <n v="6084.99"/>
    <n v="6084.99"/>
    <n v="0"/>
    <n v="0"/>
  </r>
  <r>
    <x v="0"/>
    <x v="0"/>
    <s v="0402"/>
    <s v="537"/>
    <s v="0000"/>
    <s v="000"/>
    <s v="00"/>
    <n v="20601"/>
    <n v="18105"/>
    <n v="787.5"/>
    <n v="1708.5"/>
  </r>
  <r>
    <x v="0"/>
    <x v="1"/>
    <s v="0402"/>
    <s v="537"/>
    <s v="0000"/>
    <s v="000"/>
    <s v="00"/>
    <n v="12731"/>
    <n v="12161.64"/>
    <n v="164.09"/>
    <n v="405.27"/>
  </r>
  <r>
    <x v="9"/>
    <x v="0"/>
    <s v="0402"/>
    <s v="804"/>
    <s v="0000"/>
    <s v="000"/>
    <s v="00"/>
    <n v="59689"/>
    <n v="49740.84"/>
    <n v="9948.16"/>
    <n v="0"/>
  </r>
  <r>
    <x v="9"/>
    <x v="1"/>
    <s v="0402"/>
    <s v="804"/>
    <s v="0000"/>
    <s v="000"/>
    <s v="00"/>
    <n v="21931.24"/>
    <n v="19928.38"/>
    <n v="2064.84"/>
    <n v="-61.98"/>
  </r>
  <r>
    <x v="1"/>
    <x v="0"/>
    <s v="0402"/>
    <s v="522"/>
    <s v="0000"/>
    <s v="000"/>
    <s v="00"/>
    <n v="30442.01"/>
    <n v="26822.83"/>
    <n v="4053.52"/>
    <n v="-434.34"/>
  </r>
  <r>
    <x v="1"/>
    <x v="0"/>
    <s v="0402"/>
    <s v="522"/>
    <s v="0000"/>
    <s v="000"/>
    <s v="00"/>
    <n v="31294.35"/>
    <n v="29410.04"/>
    <n v="1309.08"/>
    <n v="575.23"/>
  </r>
  <r>
    <x v="1"/>
    <x v="1"/>
    <s v="0402"/>
    <s v="522"/>
    <s v="0000"/>
    <s v="000"/>
    <s v="00"/>
    <n v="35457.519999999997"/>
    <n v="34053.870000000003"/>
    <n v="1113.98"/>
    <n v="289.67"/>
  </r>
  <r>
    <x v="1"/>
    <x v="5"/>
    <s v="0402"/>
    <s v="522"/>
    <s v="0000"/>
    <s v="000"/>
    <s v="00"/>
    <n v="1517.02"/>
    <n v="5274.59"/>
    <n v="0"/>
    <n v="-3757.57"/>
  </r>
  <r>
    <x v="0"/>
    <x v="0"/>
    <s v="0402"/>
    <s v="508"/>
    <s v="0000"/>
    <s v="000"/>
    <s v="00"/>
    <n v="50353.01"/>
    <n v="41960.85"/>
    <n v="8392.16"/>
    <n v="0"/>
  </r>
  <r>
    <x v="0"/>
    <x v="1"/>
    <s v="0402"/>
    <s v="508"/>
    <s v="0000"/>
    <s v="000"/>
    <s v="00"/>
    <n v="24680.77"/>
    <n v="22971.22"/>
    <n v="1741.84"/>
    <n v="-32.29"/>
  </r>
  <r>
    <x v="0"/>
    <x v="0"/>
    <s v="0402"/>
    <s v="199"/>
    <s v="0000"/>
    <s v="000"/>
    <s v="00"/>
    <n v="6370.06"/>
    <n v="6370.06"/>
    <n v="0"/>
    <n v="0"/>
  </r>
  <r>
    <x v="0"/>
    <x v="1"/>
    <s v="0402"/>
    <s v="199"/>
    <s v="0000"/>
    <s v="000"/>
    <s v="00"/>
    <n v="1500"/>
    <n v="1463.52"/>
    <n v="0"/>
    <n v="36.479999999999997"/>
  </r>
  <r>
    <x v="0"/>
    <x v="2"/>
    <s v="0402"/>
    <s v="199"/>
    <s v="0000"/>
    <s v="000"/>
    <s v="00"/>
    <n v="61.5"/>
    <n v="20241.490000000002"/>
    <n v="0"/>
    <n v="-20179.990000000002"/>
  </r>
  <r>
    <x v="0"/>
    <x v="2"/>
    <s v="0402"/>
    <s v="199"/>
    <s v="0000"/>
    <s v="000"/>
    <s v="00"/>
    <n v="8250.76"/>
    <n v="603.66999999999996"/>
    <n v="0"/>
    <n v="7647.09"/>
  </r>
  <r>
    <x v="0"/>
    <x v="2"/>
    <s v="0402"/>
    <s v="199"/>
    <s v="0000"/>
    <s v="000"/>
    <s v="00"/>
    <n v="0"/>
    <n v="51.58"/>
    <n v="0"/>
    <n v="-51.58"/>
  </r>
  <r>
    <x v="0"/>
    <x v="2"/>
    <s v="0402"/>
    <s v="199"/>
    <s v="0000"/>
    <s v="000"/>
    <s v="00"/>
    <n v="21471.43"/>
    <n v="189.45"/>
    <n v="0"/>
    <n v="21281.98"/>
  </r>
  <r>
    <x v="0"/>
    <x v="6"/>
    <s v="0402"/>
    <s v="199"/>
    <s v="0000"/>
    <s v="000"/>
    <s v="00"/>
    <n v="0"/>
    <n v="36.94"/>
    <n v="0"/>
    <n v="-36.94"/>
  </r>
  <r>
    <x v="0"/>
    <x v="3"/>
    <s v="0402"/>
    <s v="199"/>
    <s v="0000"/>
    <s v="000"/>
    <s v="00"/>
    <n v="6883.26"/>
    <n v="3560.46"/>
    <n v="0"/>
    <n v="3322.8"/>
  </r>
  <r>
    <x v="0"/>
    <x v="4"/>
    <s v="0402"/>
    <s v="199"/>
    <s v="0000"/>
    <s v="000"/>
    <s v="00"/>
    <n v="6994.05"/>
    <n v="6994.05"/>
    <n v="0"/>
    <n v="0"/>
  </r>
  <r>
    <x v="0"/>
    <x v="5"/>
    <s v="0402"/>
    <s v="199"/>
    <s v="0000"/>
    <s v="000"/>
    <s v="00"/>
    <n v="3315.68"/>
    <n v="4897.3599999999997"/>
    <n v="0"/>
    <n v="-1581.68"/>
  </r>
  <r>
    <x v="0"/>
    <x v="5"/>
    <s v="0402"/>
    <s v="199"/>
    <s v="0000"/>
    <s v="000"/>
    <s v="00"/>
    <n v="30648.33"/>
    <n v="31686.21"/>
    <n v="0"/>
    <n v="-1037.8800000000001"/>
  </r>
  <r>
    <x v="1"/>
    <x v="0"/>
    <s v="0402"/>
    <s v="199"/>
    <s v="0000"/>
    <s v="000"/>
    <s v="00"/>
    <n v="0"/>
    <n v="727.98"/>
    <n v="0"/>
    <n v="-727.98"/>
  </r>
  <r>
    <x v="1"/>
    <x v="1"/>
    <s v="0402"/>
    <s v="199"/>
    <s v="0000"/>
    <s v="000"/>
    <s v="00"/>
    <n v="0"/>
    <n v="160.41"/>
    <n v="0"/>
    <n v="-160.41"/>
  </r>
  <r>
    <x v="11"/>
    <x v="0"/>
    <s v="0402"/>
    <s v="199"/>
    <s v="0000"/>
    <s v="000"/>
    <s v="00"/>
    <n v="100.59"/>
    <n v="100.59"/>
    <n v="0"/>
    <n v="0"/>
  </r>
  <r>
    <x v="11"/>
    <x v="1"/>
    <s v="0402"/>
    <s v="199"/>
    <s v="0000"/>
    <s v="000"/>
    <s v="00"/>
    <n v="25"/>
    <n v="23.19"/>
    <n v="0"/>
    <n v="1.81"/>
  </r>
  <r>
    <x v="16"/>
    <x v="2"/>
    <s v="0402"/>
    <s v="199"/>
    <s v="0000"/>
    <s v="000"/>
    <s v="00"/>
    <n v="24267.83"/>
    <n v="25111.94"/>
    <n v="0"/>
    <n v="-844.11"/>
  </r>
  <r>
    <x v="16"/>
    <x v="2"/>
    <s v="0402"/>
    <s v="199"/>
    <s v="0000"/>
    <s v="000"/>
    <s v="00"/>
    <n v="2711"/>
    <n v="2835.73"/>
    <n v="0"/>
    <n v="-124.73"/>
  </r>
  <r>
    <x v="16"/>
    <x v="2"/>
    <s v="0402"/>
    <s v="199"/>
    <s v="0000"/>
    <s v="000"/>
    <s v="00"/>
    <n v="499"/>
    <n v="499"/>
    <n v="0"/>
    <n v="0"/>
  </r>
  <r>
    <x v="16"/>
    <x v="2"/>
    <s v="0402"/>
    <s v="199"/>
    <s v="0000"/>
    <s v="000"/>
    <s v="00"/>
    <n v="36"/>
    <n v="48"/>
    <n v="0"/>
    <n v="-12"/>
  </r>
  <r>
    <x v="16"/>
    <x v="2"/>
    <s v="0402"/>
    <s v="199"/>
    <s v="0000"/>
    <s v="000"/>
    <s v="00"/>
    <n v="56.95"/>
    <n v="56.95"/>
    <n v="0"/>
    <n v="0"/>
  </r>
  <r>
    <x v="16"/>
    <x v="6"/>
    <s v="0402"/>
    <s v="199"/>
    <s v="0000"/>
    <s v="000"/>
    <s v="00"/>
    <n v="211.89"/>
    <n v="255.52"/>
    <n v="0"/>
    <n v="-43.63"/>
  </r>
  <r>
    <x v="16"/>
    <x v="3"/>
    <s v="0402"/>
    <s v="199"/>
    <s v="0000"/>
    <s v="000"/>
    <s v="00"/>
    <n v="14168.29"/>
    <n v="10109.879999999999"/>
    <n v="0"/>
    <n v="4058.41"/>
  </r>
  <r>
    <x v="16"/>
    <x v="5"/>
    <s v="0402"/>
    <s v="199"/>
    <s v="0000"/>
    <s v="000"/>
    <s v="00"/>
    <n v="3477.39"/>
    <n v="3667.68"/>
    <n v="0"/>
    <n v="-190.29"/>
  </r>
  <r>
    <x v="16"/>
    <x v="5"/>
    <s v="0402"/>
    <s v="199"/>
    <s v="0000"/>
    <s v="000"/>
    <s v="00"/>
    <n v="7000"/>
    <n v="7799.07"/>
    <n v="0"/>
    <n v="-799.07"/>
  </r>
  <r>
    <x v="2"/>
    <x v="0"/>
    <s v="0402"/>
    <s v="199"/>
    <s v="0000"/>
    <s v="000"/>
    <s v="00"/>
    <n v="7011.17"/>
    <n v="9915.92"/>
    <n v="0"/>
    <n v="-2904.75"/>
  </r>
  <r>
    <x v="2"/>
    <x v="1"/>
    <s v="0402"/>
    <s v="199"/>
    <s v="0000"/>
    <s v="000"/>
    <s v="00"/>
    <n v="2000"/>
    <n v="2571.73"/>
    <n v="0"/>
    <n v="-571.73"/>
  </r>
  <r>
    <x v="4"/>
    <x v="0"/>
    <s v="0402"/>
    <s v="199"/>
    <s v="0000"/>
    <s v="000"/>
    <s v="00"/>
    <n v="1000"/>
    <n v="1128.07"/>
    <n v="0"/>
    <n v="-128.07"/>
  </r>
  <r>
    <x v="4"/>
    <x v="1"/>
    <s v="0402"/>
    <s v="199"/>
    <s v="0000"/>
    <s v="000"/>
    <s v="00"/>
    <n v="250"/>
    <n v="257.17"/>
    <n v="0"/>
    <n v="-7.17"/>
  </r>
  <r>
    <x v="4"/>
    <x v="2"/>
    <s v="0402"/>
    <s v="199"/>
    <s v="0000"/>
    <s v="000"/>
    <s v="00"/>
    <n v="19.73"/>
    <n v="19.73"/>
    <n v="0"/>
    <n v="0"/>
  </r>
  <r>
    <x v="4"/>
    <x v="2"/>
    <s v="0402"/>
    <s v="199"/>
    <s v="0000"/>
    <s v="000"/>
    <s v="00"/>
    <n v="76.12"/>
    <n v="76.12"/>
    <n v="0"/>
    <n v="0"/>
  </r>
  <r>
    <x v="13"/>
    <x v="4"/>
    <s v="0402"/>
    <s v="199"/>
    <s v="0000"/>
    <s v="000"/>
    <s v="00"/>
    <n v="13055.96"/>
    <n v="13055.96"/>
    <n v="0"/>
    <n v="0"/>
  </r>
  <r>
    <x v="5"/>
    <x v="0"/>
    <s v="0402"/>
    <s v="199"/>
    <s v="0000"/>
    <s v="000"/>
    <s v="00"/>
    <n v="63239.82"/>
    <n v="61400.46"/>
    <n v="2241.12"/>
    <n v="-401.76"/>
  </r>
  <r>
    <x v="5"/>
    <x v="1"/>
    <s v="0402"/>
    <s v="199"/>
    <s v="0000"/>
    <s v="000"/>
    <s v="00"/>
    <n v="28860.82"/>
    <n v="28602.26"/>
    <n v="466.6"/>
    <n v="-208.04"/>
  </r>
  <r>
    <x v="5"/>
    <x v="2"/>
    <s v="0402"/>
    <s v="199"/>
    <s v="0000"/>
    <s v="000"/>
    <s v="00"/>
    <n v="4082.58"/>
    <n v="4082.58"/>
    <n v="0"/>
    <n v="0"/>
  </r>
  <r>
    <x v="5"/>
    <x v="2"/>
    <s v="0402"/>
    <s v="199"/>
    <s v="0000"/>
    <s v="000"/>
    <s v="00"/>
    <n v="1694.91"/>
    <n v="2188.75"/>
    <n v="0"/>
    <n v="-493.84"/>
  </r>
  <r>
    <x v="5"/>
    <x v="2"/>
    <s v="0402"/>
    <s v="199"/>
    <s v="0000"/>
    <s v="000"/>
    <s v="00"/>
    <n v="13047.82"/>
    <n v="13047.82"/>
    <n v="0"/>
    <n v="0"/>
  </r>
  <r>
    <x v="5"/>
    <x v="3"/>
    <s v="0402"/>
    <s v="199"/>
    <s v="0000"/>
    <s v="000"/>
    <s v="00"/>
    <n v="6753.69"/>
    <n v="6133.36"/>
    <n v="0"/>
    <n v="620.33000000000004"/>
  </r>
  <r>
    <x v="5"/>
    <x v="4"/>
    <s v="0402"/>
    <s v="199"/>
    <s v="0000"/>
    <s v="000"/>
    <s v="00"/>
    <n v="10493"/>
    <n v="10493"/>
    <n v="0"/>
    <n v="0"/>
  </r>
  <r>
    <x v="5"/>
    <x v="5"/>
    <s v="0402"/>
    <s v="199"/>
    <s v="0000"/>
    <s v="000"/>
    <s v="00"/>
    <n v="1987.97"/>
    <n v="1949.68"/>
    <n v="0"/>
    <n v="38.29"/>
  </r>
  <r>
    <x v="6"/>
    <x v="2"/>
    <s v="0402"/>
    <s v="199"/>
    <s v="0000"/>
    <s v="000"/>
    <s v="00"/>
    <n v="1957.76"/>
    <n v="1957.76"/>
    <n v="0"/>
    <n v="0"/>
  </r>
  <r>
    <x v="1"/>
    <x v="0"/>
    <s v="0261"/>
    <s v="522"/>
    <s v="0000"/>
    <s v="000"/>
    <s v="00"/>
    <n v="29185.200000000001"/>
    <n v="24891"/>
    <n v="4864.2"/>
    <n v="-570"/>
  </r>
  <r>
    <x v="1"/>
    <x v="0"/>
    <s v="0261"/>
    <s v="522"/>
    <s v="0000"/>
    <s v="000"/>
    <s v="00"/>
    <n v="15715.37"/>
    <n v="15152.79"/>
    <n v="562.59"/>
    <n v="-0.01"/>
  </r>
  <r>
    <x v="1"/>
    <x v="1"/>
    <s v="0261"/>
    <s v="522"/>
    <s v="0000"/>
    <s v="000"/>
    <s v="00"/>
    <n v="22431.05"/>
    <n v="21438.51"/>
    <n v="1126.82"/>
    <n v="-134.28"/>
  </r>
  <r>
    <x v="1"/>
    <x v="5"/>
    <s v="0261"/>
    <s v="522"/>
    <s v="0000"/>
    <s v="000"/>
    <s v="00"/>
    <n v="86.53"/>
    <n v="933.55"/>
    <n v="0"/>
    <n v="-847.02"/>
  </r>
  <r>
    <x v="16"/>
    <x v="0"/>
    <s v="0241"/>
    <s v="605"/>
    <s v="0000"/>
    <s v="000"/>
    <s v="00"/>
    <n v="5362.49"/>
    <n v="5134.8"/>
    <n v="0"/>
    <n v="227.69"/>
  </r>
  <r>
    <x v="16"/>
    <x v="1"/>
    <s v="0241"/>
    <s v="605"/>
    <s v="0000"/>
    <s v="000"/>
    <s v="00"/>
    <n v="3318.1"/>
    <n v="3306.98"/>
    <n v="0"/>
    <n v="11.12"/>
  </r>
  <r>
    <x v="16"/>
    <x v="3"/>
    <s v="0241"/>
    <s v="605"/>
    <s v="0000"/>
    <s v="000"/>
    <s v="00"/>
    <n v="18981.79"/>
    <n v="2379.44"/>
    <n v="511.59"/>
    <n v="16090.76"/>
  </r>
  <r>
    <x v="5"/>
    <x v="5"/>
    <s v="0241"/>
    <s v="605"/>
    <s v="0000"/>
    <s v="000"/>
    <s v="00"/>
    <n v="1440"/>
    <n v="1440"/>
    <n v="0"/>
    <n v="0"/>
  </r>
  <r>
    <x v="7"/>
    <x v="0"/>
    <s v="0402"/>
    <s v="507"/>
    <s v="0000"/>
    <s v="000"/>
    <s v="00"/>
    <n v="44403"/>
    <n v="40702.74"/>
    <n v="3700.26"/>
    <n v="0"/>
  </r>
  <r>
    <x v="7"/>
    <x v="1"/>
    <s v="0402"/>
    <s v="507"/>
    <s v="0000"/>
    <s v="000"/>
    <s v="00"/>
    <n v="17180.23"/>
    <n v="16440.73"/>
    <n v="768.96"/>
    <n v="-29.46"/>
  </r>
  <r>
    <x v="0"/>
    <x v="0"/>
    <s v="0402"/>
    <s v="501"/>
    <s v="0000"/>
    <s v="000"/>
    <s v="00"/>
    <n v="105130"/>
    <n v="184999"/>
    <n v="0"/>
    <n v="-79869"/>
  </r>
  <r>
    <x v="0"/>
    <x v="1"/>
    <s v="0402"/>
    <s v="501"/>
    <s v="0000"/>
    <s v="000"/>
    <s v="00"/>
    <n v="23667.69"/>
    <n v="41472.129999999997"/>
    <n v="0"/>
    <n v="-17804.439999999999"/>
  </r>
  <r>
    <x v="0"/>
    <x v="2"/>
    <s v="0402"/>
    <s v="501"/>
    <s v="0000"/>
    <s v="000"/>
    <s v="00"/>
    <n v="94510"/>
    <n v="94510"/>
    <n v="4500"/>
    <n v="-4500"/>
  </r>
  <r>
    <x v="2"/>
    <x v="0"/>
    <s v="0402"/>
    <s v="523"/>
    <s v="0000"/>
    <s v="000"/>
    <s v="00"/>
    <n v="41884.99"/>
    <n v="35320.83"/>
    <n v="6564.16"/>
    <n v="0"/>
  </r>
  <r>
    <x v="2"/>
    <x v="1"/>
    <s v="0402"/>
    <s v="523"/>
    <s v="0000"/>
    <s v="000"/>
    <s v="00"/>
    <n v="16673.07"/>
    <n v="15345.62"/>
    <n v="1362.4"/>
    <n v="-34.950000000000003"/>
  </r>
  <r>
    <x v="2"/>
    <x v="0"/>
    <s v="0402"/>
    <s v="111"/>
    <s v="0000"/>
    <s v="000"/>
    <s v="00"/>
    <n v="10080"/>
    <n v="5749.55"/>
    <n v="0"/>
    <n v="4330.45"/>
  </r>
  <r>
    <x v="2"/>
    <x v="1"/>
    <s v="0402"/>
    <s v="111"/>
    <s v="0000"/>
    <s v="000"/>
    <s v="00"/>
    <n v="2218"/>
    <n v="1325.43"/>
    <n v="0"/>
    <n v="892.57"/>
  </r>
  <r>
    <x v="0"/>
    <x v="0"/>
    <s v="0561"/>
    <s v="000"/>
    <s v="0000"/>
    <s v="000"/>
    <s v="00"/>
    <n v="3929661.92"/>
    <n v="3346007.32"/>
    <n v="582689.31999999995"/>
    <n v="965.28"/>
  </r>
  <r>
    <x v="0"/>
    <x v="0"/>
    <s v="0561"/>
    <s v="000"/>
    <s v="0000"/>
    <s v="000"/>
    <s v="00"/>
    <n v="42154"/>
    <n v="29372.78"/>
    <n v="788.02"/>
    <n v="11993.2"/>
  </r>
  <r>
    <x v="0"/>
    <x v="1"/>
    <s v="0561"/>
    <s v="000"/>
    <s v="0000"/>
    <s v="000"/>
    <s v="00"/>
    <n v="1561430"/>
    <n v="1463888.22"/>
    <n v="121870.07"/>
    <n v="-24328.29"/>
  </r>
  <r>
    <x v="0"/>
    <x v="2"/>
    <s v="0561"/>
    <s v="000"/>
    <s v="0000"/>
    <s v="000"/>
    <s v="00"/>
    <n v="13787.32"/>
    <n v="10776.49"/>
    <n v="1930.83"/>
    <n v="1080"/>
  </r>
  <r>
    <x v="0"/>
    <x v="2"/>
    <s v="0561"/>
    <s v="000"/>
    <s v="0000"/>
    <s v="000"/>
    <s v="00"/>
    <n v="500"/>
    <n v="199"/>
    <n v="0"/>
    <n v="301"/>
  </r>
  <r>
    <x v="0"/>
    <x v="3"/>
    <s v="0561"/>
    <s v="000"/>
    <s v="0000"/>
    <s v="000"/>
    <s v="00"/>
    <n v="22626.78"/>
    <n v="22707.48"/>
    <n v="0"/>
    <n v="-80.7"/>
  </r>
  <r>
    <x v="0"/>
    <x v="3"/>
    <s v="0561"/>
    <s v="000"/>
    <s v="0000"/>
    <s v="000"/>
    <s v="00"/>
    <n v="322.89"/>
    <n v="322.89"/>
    <n v="0"/>
    <n v="0"/>
  </r>
  <r>
    <x v="0"/>
    <x v="3"/>
    <s v="0561"/>
    <s v="000"/>
    <s v="0000"/>
    <s v="000"/>
    <s v="00"/>
    <n v="155962.38"/>
    <n v="154792.19"/>
    <n v="1170.19"/>
    <n v="0"/>
  </r>
  <r>
    <x v="0"/>
    <x v="4"/>
    <s v="0561"/>
    <s v="000"/>
    <s v="0000"/>
    <s v="000"/>
    <s v="00"/>
    <n v="724.93"/>
    <n v="724.93"/>
    <n v="0"/>
    <n v="0"/>
  </r>
  <r>
    <x v="0"/>
    <x v="5"/>
    <s v="0561"/>
    <s v="000"/>
    <s v="0000"/>
    <s v="000"/>
    <s v="00"/>
    <n v="261.39999999999998"/>
    <n v="261.39999999999998"/>
    <n v="0"/>
    <n v="0"/>
  </r>
  <r>
    <x v="0"/>
    <x v="5"/>
    <s v="0561"/>
    <s v="000"/>
    <s v="0000"/>
    <s v="000"/>
    <s v="00"/>
    <n v="64540"/>
    <n v="100480.23"/>
    <n v="0"/>
    <n v="-35940.230000000003"/>
  </r>
  <r>
    <x v="1"/>
    <x v="0"/>
    <s v="0561"/>
    <s v="000"/>
    <s v="0000"/>
    <s v="000"/>
    <s v="00"/>
    <n v="369704.63"/>
    <n v="302144.21999999997"/>
    <n v="61718.68"/>
    <n v="5841.73"/>
  </r>
  <r>
    <x v="1"/>
    <x v="0"/>
    <s v="0561"/>
    <s v="000"/>
    <s v="0000"/>
    <s v="000"/>
    <s v="00"/>
    <n v="82289"/>
    <n v="67495.679999999993"/>
    <n v="2769.46"/>
    <n v="12023.86"/>
  </r>
  <r>
    <x v="1"/>
    <x v="1"/>
    <s v="0561"/>
    <s v="000"/>
    <s v="0000"/>
    <s v="000"/>
    <s v="00"/>
    <n v="188455"/>
    <n v="170080.26"/>
    <n v="14448.23"/>
    <n v="3926.51"/>
  </r>
  <r>
    <x v="1"/>
    <x v="5"/>
    <s v="0561"/>
    <s v="000"/>
    <s v="0000"/>
    <s v="000"/>
    <s v="00"/>
    <n v="10302.01"/>
    <n v="19166.63"/>
    <n v="0"/>
    <n v="-8864.6200000000008"/>
  </r>
  <r>
    <x v="2"/>
    <x v="0"/>
    <s v="0561"/>
    <s v="000"/>
    <s v="0000"/>
    <s v="000"/>
    <s v="00"/>
    <n v="220624"/>
    <n v="184540"/>
    <n v="35816"/>
    <n v="268"/>
  </r>
  <r>
    <x v="2"/>
    <x v="0"/>
    <s v="0561"/>
    <s v="000"/>
    <s v="0000"/>
    <s v="000"/>
    <s v="00"/>
    <n v="112021"/>
    <n v="101023.56"/>
    <n v="10900.19"/>
    <n v="97.25"/>
  </r>
  <r>
    <x v="2"/>
    <x v="1"/>
    <s v="0561"/>
    <s v="000"/>
    <s v="0000"/>
    <s v="000"/>
    <s v="00"/>
    <n v="142889"/>
    <n v="138573.48000000001"/>
    <n v="9694.1200000000008"/>
    <n v="-5378.6"/>
  </r>
  <r>
    <x v="2"/>
    <x v="3"/>
    <s v="0561"/>
    <s v="000"/>
    <s v="0000"/>
    <s v="000"/>
    <s v="00"/>
    <n v="2153"/>
    <n v="970.65"/>
    <n v="932.95"/>
    <n v="249.4"/>
  </r>
  <r>
    <x v="3"/>
    <x v="0"/>
    <s v="0561"/>
    <s v="000"/>
    <s v="0000"/>
    <s v="000"/>
    <s v="00"/>
    <n v="58371"/>
    <n v="49097.48"/>
    <n v="9273.52"/>
    <n v="0"/>
  </r>
  <r>
    <x v="3"/>
    <x v="0"/>
    <s v="0561"/>
    <s v="000"/>
    <s v="0000"/>
    <s v="000"/>
    <s v="00"/>
    <n v="46204"/>
    <n v="43854.3"/>
    <n v="1635.9"/>
    <n v="713.8"/>
  </r>
  <r>
    <x v="3"/>
    <x v="1"/>
    <s v="0561"/>
    <s v="000"/>
    <s v="0000"/>
    <s v="000"/>
    <s v="00"/>
    <n v="44700"/>
    <n v="42887.39"/>
    <n v="2265.64"/>
    <n v="-453.03"/>
  </r>
  <r>
    <x v="3"/>
    <x v="2"/>
    <s v="0561"/>
    <s v="000"/>
    <s v="0000"/>
    <s v="000"/>
    <s v="00"/>
    <n v="212.54"/>
    <n v="212.54"/>
    <n v="0"/>
    <n v="0"/>
  </r>
  <r>
    <x v="3"/>
    <x v="3"/>
    <s v="0561"/>
    <s v="000"/>
    <s v="0000"/>
    <s v="000"/>
    <s v="00"/>
    <n v="2507.19"/>
    <n v="2419.48"/>
    <n v="0"/>
    <n v="87.71"/>
  </r>
  <r>
    <x v="3"/>
    <x v="3"/>
    <s v="0561"/>
    <s v="000"/>
    <s v="0000"/>
    <s v="000"/>
    <s v="00"/>
    <n v="70.78"/>
    <n v="70.78"/>
    <n v="0"/>
    <n v="0"/>
  </r>
  <r>
    <x v="3"/>
    <x v="4"/>
    <s v="0561"/>
    <s v="000"/>
    <s v="0000"/>
    <s v="000"/>
    <s v="00"/>
    <n v="4024.09"/>
    <n v="3511.02"/>
    <n v="0"/>
    <n v="513.07000000000005"/>
  </r>
  <r>
    <x v="3"/>
    <x v="4"/>
    <s v="0561"/>
    <s v="000"/>
    <s v="0000"/>
    <s v="000"/>
    <s v="00"/>
    <n v="1365.4"/>
    <n v="1365.4"/>
    <n v="0"/>
    <n v="0"/>
  </r>
  <r>
    <x v="3"/>
    <x v="5"/>
    <s v="0561"/>
    <s v="000"/>
    <s v="0000"/>
    <s v="000"/>
    <s v="00"/>
    <n v="142.84"/>
    <n v="714.2"/>
    <n v="0"/>
    <n v="-571.36"/>
  </r>
  <r>
    <x v="4"/>
    <x v="0"/>
    <s v="0561"/>
    <s v="000"/>
    <s v="0000"/>
    <s v="000"/>
    <s v="00"/>
    <n v="357258"/>
    <n v="320675.37"/>
    <n v="35714.410000000003"/>
    <n v="868.22"/>
  </r>
  <r>
    <x v="4"/>
    <x v="0"/>
    <s v="0561"/>
    <s v="000"/>
    <s v="0000"/>
    <s v="000"/>
    <s v="00"/>
    <n v="159393.19"/>
    <n v="147807.54"/>
    <n v="11554.32"/>
    <n v="31.33"/>
  </r>
  <r>
    <x v="4"/>
    <x v="1"/>
    <s v="0561"/>
    <s v="000"/>
    <s v="0000"/>
    <s v="000"/>
    <s v="00"/>
    <n v="190595"/>
    <n v="183406.55"/>
    <n v="9809.19"/>
    <n v="-2620.7399999999998"/>
  </r>
  <r>
    <x v="4"/>
    <x v="2"/>
    <s v="0561"/>
    <s v="000"/>
    <s v="0000"/>
    <s v="000"/>
    <s v="00"/>
    <n v="13628.46"/>
    <n v="10087.11"/>
    <n v="3541.35"/>
    <n v="0"/>
  </r>
  <r>
    <x v="4"/>
    <x v="2"/>
    <s v="0561"/>
    <s v="000"/>
    <s v="0000"/>
    <s v="000"/>
    <s v="00"/>
    <n v="559.12"/>
    <n v="509.12"/>
    <n v="0"/>
    <n v="50"/>
  </r>
  <r>
    <x v="4"/>
    <x v="2"/>
    <s v="0561"/>
    <s v="000"/>
    <s v="0000"/>
    <s v="000"/>
    <s v="00"/>
    <n v="753.7"/>
    <n v="632.94000000000005"/>
    <n v="0"/>
    <n v="120.76"/>
  </r>
  <r>
    <x v="4"/>
    <x v="3"/>
    <s v="0561"/>
    <s v="000"/>
    <s v="0000"/>
    <s v="000"/>
    <s v="00"/>
    <n v="7933.85"/>
    <n v="5407.95"/>
    <n v="0"/>
    <n v="2525.9"/>
  </r>
  <r>
    <x v="4"/>
    <x v="3"/>
    <s v="0561"/>
    <s v="000"/>
    <s v="0000"/>
    <s v="000"/>
    <s v="00"/>
    <n v="682.22"/>
    <n v="516.04"/>
    <n v="0"/>
    <n v="166.18"/>
  </r>
  <r>
    <x v="4"/>
    <x v="5"/>
    <s v="0561"/>
    <s v="000"/>
    <s v="0000"/>
    <s v="000"/>
    <s v="00"/>
    <n v="1400"/>
    <n v="1400"/>
    <n v="0"/>
    <n v="0"/>
  </r>
  <r>
    <x v="5"/>
    <x v="0"/>
    <s v="0561"/>
    <s v="000"/>
    <s v="0000"/>
    <s v="000"/>
    <s v="00"/>
    <n v="348046.31"/>
    <n v="316886.21000000002"/>
    <n v="43439.68"/>
    <n v="-12279.58"/>
  </r>
  <r>
    <x v="5"/>
    <x v="1"/>
    <s v="0561"/>
    <s v="000"/>
    <s v="0000"/>
    <s v="000"/>
    <s v="00"/>
    <n v="161800.99"/>
    <n v="158712.35"/>
    <n v="10809.84"/>
    <n v="-7721.2"/>
  </r>
  <r>
    <x v="5"/>
    <x v="2"/>
    <s v="0561"/>
    <s v="000"/>
    <s v="0000"/>
    <s v="000"/>
    <s v="00"/>
    <n v="13654.93"/>
    <n v="13654.93"/>
    <n v="0"/>
    <n v="0"/>
  </r>
  <r>
    <x v="5"/>
    <x v="2"/>
    <s v="0561"/>
    <s v="000"/>
    <s v="0000"/>
    <s v="000"/>
    <s v="00"/>
    <n v="12038.19"/>
    <n v="10148.06"/>
    <n v="1890.13"/>
    <n v="0"/>
  </r>
  <r>
    <x v="5"/>
    <x v="2"/>
    <s v="0561"/>
    <s v="000"/>
    <s v="0000"/>
    <s v="000"/>
    <s v="00"/>
    <n v="4237.88"/>
    <n v="1554.23"/>
    <n v="524"/>
    <n v="2159.65"/>
  </r>
  <r>
    <x v="5"/>
    <x v="6"/>
    <s v="0561"/>
    <s v="000"/>
    <s v="0000"/>
    <s v="000"/>
    <s v="00"/>
    <n v="5252.54"/>
    <n v="1349.36"/>
    <n v="0"/>
    <n v="3903.18"/>
  </r>
  <r>
    <x v="5"/>
    <x v="6"/>
    <s v="0561"/>
    <s v="000"/>
    <s v="0000"/>
    <s v="000"/>
    <s v="00"/>
    <n v="68.739999999999995"/>
    <n v="68.739999999999995"/>
    <n v="0"/>
    <n v="0"/>
  </r>
  <r>
    <x v="5"/>
    <x v="6"/>
    <s v="0561"/>
    <s v="000"/>
    <s v="0000"/>
    <s v="000"/>
    <s v="00"/>
    <n v="154430.19"/>
    <n v="154430.19"/>
    <n v="0"/>
    <n v="0"/>
  </r>
  <r>
    <x v="5"/>
    <x v="6"/>
    <s v="0561"/>
    <s v="000"/>
    <s v="0000"/>
    <s v="000"/>
    <s v="00"/>
    <n v="331.81"/>
    <n v="331.81"/>
    <n v="0"/>
    <n v="0"/>
  </r>
  <r>
    <x v="5"/>
    <x v="3"/>
    <s v="0561"/>
    <s v="000"/>
    <s v="0000"/>
    <s v="000"/>
    <s v="00"/>
    <n v="39947.370000000003"/>
    <n v="32765.9"/>
    <n v="159.82"/>
    <n v="7021.65"/>
  </r>
  <r>
    <x v="5"/>
    <x v="4"/>
    <s v="0561"/>
    <s v="000"/>
    <s v="0000"/>
    <s v="000"/>
    <s v="00"/>
    <n v="674.34"/>
    <n v="272.77999999999997"/>
    <n v="0"/>
    <n v="401.56"/>
  </r>
  <r>
    <x v="5"/>
    <x v="5"/>
    <s v="0561"/>
    <s v="000"/>
    <s v="0000"/>
    <s v="000"/>
    <s v="00"/>
    <n v="125"/>
    <n v="125"/>
    <n v="0"/>
    <n v="0"/>
  </r>
  <r>
    <x v="6"/>
    <x v="0"/>
    <s v="0561"/>
    <s v="000"/>
    <s v="0000"/>
    <s v="000"/>
    <s v="00"/>
    <n v="60205"/>
    <n v="49692.480000000003"/>
    <n v="4969.26"/>
    <n v="5543.26"/>
  </r>
  <r>
    <x v="6"/>
    <x v="1"/>
    <s v="0561"/>
    <s v="000"/>
    <s v="0000"/>
    <s v="000"/>
    <s v="00"/>
    <n v="20635"/>
    <n v="17817.41"/>
    <n v="1032.3800000000001"/>
    <n v="1785.21"/>
  </r>
  <r>
    <x v="6"/>
    <x v="2"/>
    <s v="0561"/>
    <s v="000"/>
    <s v="0000"/>
    <s v="000"/>
    <s v="00"/>
    <n v="3368.95"/>
    <n v="3368.95"/>
    <n v="0"/>
    <n v="0"/>
  </r>
  <r>
    <x v="6"/>
    <x v="2"/>
    <s v="0561"/>
    <s v="000"/>
    <s v="0000"/>
    <s v="000"/>
    <s v="00"/>
    <n v="953.05"/>
    <n v="397.81"/>
    <n v="0"/>
    <n v="555.24"/>
  </r>
  <r>
    <x v="6"/>
    <x v="3"/>
    <s v="0561"/>
    <s v="000"/>
    <s v="0000"/>
    <s v="000"/>
    <s v="00"/>
    <n v="2095"/>
    <n v="936.99"/>
    <n v="0"/>
    <n v="1158.01"/>
  </r>
  <r>
    <x v="6"/>
    <x v="4"/>
    <s v="0561"/>
    <s v="000"/>
    <s v="0000"/>
    <s v="000"/>
    <s v="00"/>
    <n v="7006.4"/>
    <n v="7006.4"/>
    <n v="0"/>
    <n v="0"/>
  </r>
  <r>
    <x v="6"/>
    <x v="4"/>
    <s v="0561"/>
    <s v="000"/>
    <s v="0000"/>
    <s v="000"/>
    <s v="00"/>
    <n v="4730"/>
    <n v="4730"/>
    <n v="0"/>
    <n v="0"/>
  </r>
  <r>
    <x v="0"/>
    <x v="3"/>
    <s v="0561"/>
    <s v="143"/>
    <s v="0000"/>
    <s v="000"/>
    <s v="00"/>
    <n v="223.96"/>
    <n v="0"/>
    <n v="0"/>
    <n v="223.96"/>
  </r>
  <r>
    <x v="1"/>
    <x v="3"/>
    <s v="0561"/>
    <s v="143"/>
    <s v="0000"/>
    <s v="000"/>
    <s v="00"/>
    <n v="4865.29"/>
    <n v="0"/>
    <n v="0"/>
    <n v="4865.29"/>
  </r>
  <r>
    <x v="18"/>
    <x v="2"/>
    <s v="9637"/>
    <s v="118"/>
    <s v="0000"/>
    <s v="000"/>
    <s v="00"/>
    <n v="30000"/>
    <n v="0"/>
    <n v="0"/>
    <n v="30000"/>
  </r>
  <r>
    <x v="0"/>
    <x v="0"/>
    <s v="0552"/>
    <s v="104"/>
    <s v="0000"/>
    <s v="000"/>
    <s v="00"/>
    <n v="204400"/>
    <n v="230809.3"/>
    <n v="16271"/>
    <n v="-42680.3"/>
  </r>
  <r>
    <x v="0"/>
    <x v="1"/>
    <s v="0552"/>
    <s v="104"/>
    <s v="0000"/>
    <s v="000"/>
    <s v="00"/>
    <n v="50600"/>
    <n v="56545.9"/>
    <n v="3377.08"/>
    <n v="-9322.98"/>
  </r>
  <r>
    <x v="0"/>
    <x v="3"/>
    <s v="0552"/>
    <s v="104"/>
    <s v="0000"/>
    <s v="000"/>
    <s v="00"/>
    <n v="421605.02"/>
    <n v="-4198"/>
    <n v="0"/>
    <n v="425803.02"/>
  </r>
  <r>
    <x v="0"/>
    <x v="3"/>
    <s v="0552"/>
    <s v="104"/>
    <s v="0000"/>
    <s v="000"/>
    <s v="00"/>
    <n v="7845.51"/>
    <n v="7845.51"/>
    <n v="0"/>
    <n v="0"/>
  </r>
  <r>
    <x v="0"/>
    <x v="5"/>
    <s v="0552"/>
    <s v="104"/>
    <s v="0000"/>
    <s v="000"/>
    <s v="00"/>
    <n v="5451.76"/>
    <n v="5451.76"/>
    <n v="0"/>
    <n v="0"/>
  </r>
  <r>
    <x v="1"/>
    <x v="0"/>
    <s v="0552"/>
    <s v="104"/>
    <s v="0000"/>
    <s v="000"/>
    <s v="00"/>
    <n v="5300"/>
    <n v="4430.3999999999996"/>
    <n v="881.08"/>
    <n v="-11.48"/>
  </r>
  <r>
    <x v="1"/>
    <x v="1"/>
    <s v="0552"/>
    <s v="104"/>
    <s v="0000"/>
    <s v="000"/>
    <s v="00"/>
    <n v="2600"/>
    <n v="2364.11"/>
    <n v="182.88"/>
    <n v="53.01"/>
  </r>
  <r>
    <x v="1"/>
    <x v="5"/>
    <s v="0552"/>
    <s v="104"/>
    <s v="0000"/>
    <s v="000"/>
    <s v="00"/>
    <n v="131.4"/>
    <n v="131.4"/>
    <n v="0"/>
    <n v="0"/>
  </r>
  <r>
    <x v="2"/>
    <x v="0"/>
    <s v="0552"/>
    <s v="104"/>
    <s v="0000"/>
    <s v="000"/>
    <s v="00"/>
    <n v="162200"/>
    <n v="135348.5"/>
    <n v="26577.84"/>
    <n v="273.66000000000003"/>
  </r>
  <r>
    <x v="2"/>
    <x v="1"/>
    <s v="0552"/>
    <s v="104"/>
    <s v="0000"/>
    <s v="000"/>
    <s v="00"/>
    <n v="59300"/>
    <n v="53954.879999999997"/>
    <n v="5516.56"/>
    <n v="-171.44"/>
  </r>
  <r>
    <x v="2"/>
    <x v="5"/>
    <s v="0552"/>
    <s v="104"/>
    <s v="0000"/>
    <s v="000"/>
    <s v="00"/>
    <n v="157.13"/>
    <n v="157.13"/>
    <n v="0"/>
    <n v="0"/>
  </r>
  <r>
    <x v="9"/>
    <x v="2"/>
    <s v="0552"/>
    <s v="104"/>
    <s v="0000"/>
    <s v="000"/>
    <s v="00"/>
    <n v="900"/>
    <n v="900"/>
    <n v="0"/>
    <n v="0"/>
  </r>
  <r>
    <x v="4"/>
    <x v="2"/>
    <s v="0552"/>
    <s v="104"/>
    <s v="0000"/>
    <s v="000"/>
    <s v="00"/>
    <n v="5000"/>
    <n v="2782.71"/>
    <n v="0"/>
    <n v="2217.29"/>
  </r>
  <r>
    <x v="0"/>
    <x v="2"/>
    <s v="9734"/>
    <s v="199"/>
    <s v="0000"/>
    <s v="000"/>
    <s v="00"/>
    <n v="1750"/>
    <n v="0"/>
    <n v="400"/>
    <n v="1350"/>
  </r>
  <r>
    <x v="2"/>
    <x v="0"/>
    <s v="9734"/>
    <s v="199"/>
    <s v="0000"/>
    <s v="000"/>
    <s v="00"/>
    <n v="5000"/>
    <n v="4600"/>
    <n v="0"/>
    <n v="400"/>
  </r>
  <r>
    <x v="2"/>
    <x v="1"/>
    <s v="9734"/>
    <s v="199"/>
    <s v="0000"/>
    <s v="000"/>
    <s v="00"/>
    <n v="475"/>
    <n v="415.48"/>
    <n v="0"/>
    <n v="59.52"/>
  </r>
  <r>
    <x v="0"/>
    <x v="1"/>
    <s v="0021"/>
    <s v="805"/>
    <s v="0000"/>
    <s v="000"/>
    <s v="23"/>
    <n v="359.95"/>
    <n v="0"/>
    <n v="0"/>
    <n v="359.95"/>
  </r>
  <r>
    <x v="0"/>
    <x v="2"/>
    <s v="0091"/>
    <s v="805"/>
    <s v="0000"/>
    <s v="000"/>
    <s v="23"/>
    <n v="1450"/>
    <n v="805.2"/>
    <n v="0"/>
    <n v="644.79999999999995"/>
  </r>
  <r>
    <x v="0"/>
    <x v="3"/>
    <s v="0091"/>
    <s v="805"/>
    <s v="0000"/>
    <s v="000"/>
    <s v="23"/>
    <n v="649.83000000000004"/>
    <n v="505.57"/>
    <n v="0"/>
    <n v="144.26"/>
  </r>
  <r>
    <x v="0"/>
    <x v="1"/>
    <s v="0161"/>
    <s v="805"/>
    <s v="0000"/>
    <s v="000"/>
    <s v="23"/>
    <n v="2975.61"/>
    <n v="0"/>
    <n v="0"/>
    <n v="2975.61"/>
  </r>
  <r>
    <x v="0"/>
    <x v="5"/>
    <s v="0201"/>
    <s v="805"/>
    <s v="0000"/>
    <s v="000"/>
    <s v="23"/>
    <n v="2291.41"/>
    <n v="1569.37"/>
    <n v="0"/>
    <n v="722.04"/>
  </r>
  <r>
    <x v="0"/>
    <x v="3"/>
    <s v="0251"/>
    <s v="805"/>
    <s v="0000"/>
    <s v="000"/>
    <s v="23"/>
    <n v="8334.15"/>
    <n v="1532.13"/>
    <n v="0"/>
    <n v="6802.02"/>
  </r>
  <r>
    <x v="0"/>
    <x v="4"/>
    <s v="0251"/>
    <s v="805"/>
    <s v="0000"/>
    <s v="000"/>
    <s v="23"/>
    <n v="26380.560000000001"/>
    <n v="25664.880000000001"/>
    <n v="0"/>
    <n v="715.68"/>
  </r>
  <r>
    <x v="0"/>
    <x v="4"/>
    <s v="0251"/>
    <s v="805"/>
    <s v="0000"/>
    <s v="000"/>
    <s v="23"/>
    <n v="7438.5"/>
    <n v="4215.5"/>
    <n v="3223"/>
    <n v="0"/>
  </r>
  <r>
    <x v="0"/>
    <x v="4"/>
    <s v="0251"/>
    <s v="805"/>
    <s v="0000"/>
    <s v="000"/>
    <s v="23"/>
    <n v="1667"/>
    <n v="0"/>
    <n v="645.82000000000005"/>
    <n v="1021.18"/>
  </r>
  <r>
    <x v="9"/>
    <x v="2"/>
    <s v="0251"/>
    <s v="805"/>
    <s v="0000"/>
    <s v="000"/>
    <s v="23"/>
    <n v="6468.58"/>
    <n v="3913.38"/>
    <n v="53.68"/>
    <n v="2501.52"/>
  </r>
  <r>
    <x v="0"/>
    <x v="0"/>
    <s v="0261"/>
    <s v="805"/>
    <s v="0000"/>
    <s v="000"/>
    <s v="23"/>
    <n v="7611.8"/>
    <n v="3800"/>
    <n v="0"/>
    <n v="3811.8"/>
  </r>
  <r>
    <x v="0"/>
    <x v="1"/>
    <s v="0261"/>
    <s v="805"/>
    <s v="0000"/>
    <s v="000"/>
    <s v="23"/>
    <n v="566.54"/>
    <n v="303.99"/>
    <n v="0"/>
    <n v="262.55"/>
  </r>
  <r>
    <x v="0"/>
    <x v="1"/>
    <s v="0311"/>
    <s v="805"/>
    <s v="0000"/>
    <s v="000"/>
    <s v="23"/>
    <n v="4245.1099999999997"/>
    <n v="0"/>
    <n v="0"/>
    <n v="4245.1099999999997"/>
  </r>
  <r>
    <x v="9"/>
    <x v="2"/>
    <s v="0311"/>
    <s v="805"/>
    <s v="0000"/>
    <s v="000"/>
    <s v="23"/>
    <n v="4329.8100000000004"/>
    <n v="4329.8100000000004"/>
    <n v="0"/>
    <n v="0"/>
  </r>
  <r>
    <x v="0"/>
    <x v="1"/>
    <s v="0321"/>
    <s v="805"/>
    <s v="0000"/>
    <s v="000"/>
    <s v="23"/>
    <n v="34.9"/>
    <n v="0"/>
    <n v="0"/>
    <n v="34.9"/>
  </r>
  <r>
    <x v="0"/>
    <x v="4"/>
    <s v="0321"/>
    <s v="805"/>
    <s v="0000"/>
    <s v="000"/>
    <s v="23"/>
    <n v="4500"/>
    <n v="4407.9799999999996"/>
    <n v="0"/>
    <n v="92.02"/>
  </r>
  <r>
    <x v="0"/>
    <x v="1"/>
    <s v="0331"/>
    <s v="805"/>
    <s v="0000"/>
    <s v="000"/>
    <s v="23"/>
    <n v="1754.83"/>
    <n v="0"/>
    <n v="0"/>
    <n v="1754.83"/>
  </r>
  <r>
    <x v="0"/>
    <x v="2"/>
    <s v="0331"/>
    <s v="805"/>
    <s v="0000"/>
    <s v="000"/>
    <s v="23"/>
    <n v="1072.6400000000001"/>
    <n v="0"/>
    <n v="0"/>
    <n v="1072.6400000000001"/>
  </r>
  <r>
    <x v="0"/>
    <x v="0"/>
    <s v="0341"/>
    <s v="805"/>
    <s v="0000"/>
    <s v="000"/>
    <s v="23"/>
    <n v="826.32"/>
    <n v="0"/>
    <n v="0"/>
    <n v="826.32"/>
  </r>
  <r>
    <x v="0"/>
    <x v="1"/>
    <s v="0341"/>
    <s v="805"/>
    <s v="0000"/>
    <s v="000"/>
    <s v="23"/>
    <n v="8398.24"/>
    <n v="0"/>
    <n v="0"/>
    <n v="8398.24"/>
  </r>
  <r>
    <x v="0"/>
    <x v="2"/>
    <s v="0341"/>
    <s v="805"/>
    <s v="0000"/>
    <s v="000"/>
    <s v="23"/>
    <n v="1652.64"/>
    <n v="0"/>
    <n v="0"/>
    <n v="1652.64"/>
  </r>
  <r>
    <x v="0"/>
    <x v="3"/>
    <s v="0341"/>
    <s v="805"/>
    <s v="0000"/>
    <s v="000"/>
    <s v="23"/>
    <n v="32659.16"/>
    <n v="0"/>
    <n v="387.42"/>
    <n v="32271.74"/>
  </r>
  <r>
    <x v="0"/>
    <x v="1"/>
    <s v="0351"/>
    <s v="805"/>
    <s v="0000"/>
    <s v="000"/>
    <s v="23"/>
    <n v="5323.35"/>
    <n v="0"/>
    <n v="0"/>
    <n v="5323.35"/>
  </r>
  <r>
    <x v="0"/>
    <x v="2"/>
    <s v="0361"/>
    <s v="805"/>
    <s v="0000"/>
    <s v="000"/>
    <s v="23"/>
    <n v="3895"/>
    <n v="3895"/>
    <n v="0"/>
    <n v="0"/>
  </r>
  <r>
    <x v="0"/>
    <x v="3"/>
    <s v="0361"/>
    <s v="805"/>
    <s v="0000"/>
    <s v="000"/>
    <s v="23"/>
    <n v="62.63"/>
    <n v="62.63"/>
    <n v="0"/>
    <n v="0"/>
  </r>
  <r>
    <x v="4"/>
    <x v="4"/>
    <s v="0361"/>
    <s v="805"/>
    <s v="0000"/>
    <s v="000"/>
    <s v="23"/>
    <n v="3605.59"/>
    <n v="0"/>
    <n v="0"/>
    <n v="3605.59"/>
  </r>
  <r>
    <x v="0"/>
    <x v="1"/>
    <s v="0381"/>
    <s v="805"/>
    <s v="0000"/>
    <s v="000"/>
    <s v="23"/>
    <n v="3090.98"/>
    <n v="0"/>
    <n v="0"/>
    <n v="3090.98"/>
  </r>
  <r>
    <x v="0"/>
    <x v="3"/>
    <s v="0391"/>
    <s v="805"/>
    <s v="0000"/>
    <s v="000"/>
    <s v="23"/>
    <n v="516.96"/>
    <n v="500"/>
    <n v="0"/>
    <n v="16.96"/>
  </r>
  <r>
    <x v="0"/>
    <x v="0"/>
    <s v="0411"/>
    <s v="805"/>
    <s v="0000"/>
    <s v="000"/>
    <s v="23"/>
    <n v="529.14"/>
    <n v="35811"/>
    <n v="2016"/>
    <n v="-37297.86"/>
  </r>
  <r>
    <x v="0"/>
    <x v="1"/>
    <s v="0411"/>
    <s v="805"/>
    <s v="0000"/>
    <s v="000"/>
    <s v="23"/>
    <n v="0"/>
    <n v="7889.22"/>
    <n v="414.88"/>
    <n v="-8304.1"/>
  </r>
  <r>
    <x v="0"/>
    <x v="1"/>
    <s v="0441"/>
    <s v="805"/>
    <s v="0000"/>
    <s v="000"/>
    <s v="23"/>
    <n v="4575.53"/>
    <n v="0"/>
    <n v="0"/>
    <n v="4575.53"/>
  </r>
  <r>
    <x v="0"/>
    <x v="1"/>
    <s v="0451"/>
    <s v="805"/>
    <s v="0000"/>
    <s v="000"/>
    <s v="23"/>
    <n v="4372.57"/>
    <n v="0"/>
    <n v="0"/>
    <n v="4372.57"/>
  </r>
  <r>
    <x v="0"/>
    <x v="2"/>
    <s v="0451"/>
    <s v="805"/>
    <s v="0000"/>
    <s v="000"/>
    <s v="23"/>
    <n v="1380.39"/>
    <n v="0"/>
    <n v="0"/>
    <n v="1380.39"/>
  </r>
  <r>
    <x v="0"/>
    <x v="1"/>
    <s v="0471"/>
    <s v="805"/>
    <s v="0000"/>
    <s v="000"/>
    <s v="23"/>
    <n v="6364.17"/>
    <n v="0"/>
    <n v="0"/>
    <n v="6364.17"/>
  </r>
  <r>
    <x v="0"/>
    <x v="1"/>
    <s v="0472"/>
    <s v="805"/>
    <s v="0000"/>
    <s v="000"/>
    <s v="23"/>
    <n v="1179.53"/>
    <n v="0"/>
    <n v="0"/>
    <n v="1179.53"/>
  </r>
  <r>
    <x v="0"/>
    <x v="2"/>
    <s v="0472"/>
    <s v="805"/>
    <s v="0000"/>
    <s v="000"/>
    <s v="23"/>
    <n v="1627.21"/>
    <n v="0"/>
    <n v="0"/>
    <n v="1627.21"/>
  </r>
  <r>
    <x v="0"/>
    <x v="1"/>
    <s v="0481"/>
    <s v="805"/>
    <s v="0000"/>
    <s v="000"/>
    <s v="23"/>
    <n v="5530.97"/>
    <n v="0"/>
    <n v="0"/>
    <n v="5530.97"/>
  </r>
  <r>
    <x v="0"/>
    <x v="4"/>
    <s v="0481"/>
    <s v="805"/>
    <s v="0000"/>
    <s v="000"/>
    <s v="23"/>
    <n v="1399.97"/>
    <n v="1399.97"/>
    <n v="0"/>
    <n v="0"/>
  </r>
  <r>
    <x v="0"/>
    <x v="2"/>
    <s v="0492"/>
    <s v="805"/>
    <s v="0000"/>
    <s v="000"/>
    <s v="23"/>
    <n v="8319.75"/>
    <n v="3958.96"/>
    <n v="653.6"/>
    <n v="3707.19"/>
  </r>
  <r>
    <x v="0"/>
    <x v="1"/>
    <s v="0493"/>
    <s v="805"/>
    <s v="0000"/>
    <s v="000"/>
    <s v="23"/>
    <n v="11467.23"/>
    <n v="0"/>
    <n v="0"/>
    <n v="11467.23"/>
  </r>
  <r>
    <x v="0"/>
    <x v="2"/>
    <s v="0501"/>
    <s v="805"/>
    <s v="0000"/>
    <s v="000"/>
    <s v="23"/>
    <n v="50.78"/>
    <n v="50.78"/>
    <n v="0"/>
    <n v="0"/>
  </r>
  <r>
    <x v="9"/>
    <x v="2"/>
    <s v="0501"/>
    <s v="805"/>
    <s v="0000"/>
    <s v="000"/>
    <s v="23"/>
    <n v="300"/>
    <n v="0"/>
    <n v="0"/>
    <n v="300"/>
  </r>
  <r>
    <x v="0"/>
    <x v="1"/>
    <s v="0502"/>
    <s v="805"/>
    <s v="0000"/>
    <s v="000"/>
    <s v="23"/>
    <n v="6116.62"/>
    <n v="0"/>
    <n v="0"/>
    <n v="6116.62"/>
  </r>
  <r>
    <x v="0"/>
    <x v="3"/>
    <s v="0502"/>
    <s v="805"/>
    <s v="0000"/>
    <s v="000"/>
    <s v="23"/>
    <n v="11790"/>
    <n v="0"/>
    <n v="0"/>
    <n v="11790"/>
  </r>
  <r>
    <x v="9"/>
    <x v="2"/>
    <s v="0511"/>
    <s v="805"/>
    <s v="0000"/>
    <s v="000"/>
    <s v="23"/>
    <n v="168.16"/>
    <n v="168.16"/>
    <n v="0"/>
    <n v="0"/>
  </r>
  <r>
    <x v="0"/>
    <x v="2"/>
    <s v="0531"/>
    <s v="805"/>
    <s v="0000"/>
    <s v="000"/>
    <s v="23"/>
    <n v="1850.31"/>
    <n v="1850.31"/>
    <n v="0"/>
    <n v="0"/>
  </r>
  <r>
    <x v="0"/>
    <x v="3"/>
    <s v="0531"/>
    <s v="805"/>
    <s v="0000"/>
    <s v="000"/>
    <s v="23"/>
    <n v="727.98"/>
    <n v="0"/>
    <n v="0"/>
    <n v="727.98"/>
  </r>
  <r>
    <x v="0"/>
    <x v="1"/>
    <s v="0541"/>
    <s v="805"/>
    <s v="0000"/>
    <s v="000"/>
    <s v="23"/>
    <n v="82.84"/>
    <n v="0"/>
    <n v="0"/>
    <n v="82.84"/>
  </r>
  <r>
    <x v="0"/>
    <x v="3"/>
    <s v="0551"/>
    <s v="805"/>
    <s v="0000"/>
    <s v="000"/>
    <s v="23"/>
    <n v="0.01"/>
    <n v="0.01"/>
    <n v="0"/>
    <n v="0"/>
  </r>
  <r>
    <x v="0"/>
    <x v="1"/>
    <s v="0552"/>
    <s v="805"/>
    <s v="0000"/>
    <s v="000"/>
    <s v="23"/>
    <n v="5804.38"/>
    <n v="0"/>
    <n v="0"/>
    <n v="5804.38"/>
  </r>
  <r>
    <x v="0"/>
    <x v="3"/>
    <s v="0552"/>
    <s v="805"/>
    <s v="0000"/>
    <s v="000"/>
    <s v="23"/>
    <n v="12855.1"/>
    <n v="0"/>
    <n v="0"/>
    <n v="12855.1"/>
  </r>
  <r>
    <x v="0"/>
    <x v="0"/>
    <s v="7004"/>
    <s v="805"/>
    <s v="0000"/>
    <s v="000"/>
    <s v="23"/>
    <n v="3090.14"/>
    <n v="0"/>
    <n v="0"/>
    <n v="3090.14"/>
  </r>
  <r>
    <x v="0"/>
    <x v="1"/>
    <s v="7004"/>
    <s v="805"/>
    <s v="0000"/>
    <s v="000"/>
    <s v="23"/>
    <n v="4281.88"/>
    <n v="0"/>
    <n v="0"/>
    <n v="4281.88"/>
  </r>
  <r>
    <x v="9"/>
    <x v="2"/>
    <s v="7004"/>
    <s v="805"/>
    <s v="0000"/>
    <s v="000"/>
    <s v="23"/>
    <n v="4000"/>
    <n v="2450.23"/>
    <n v="0"/>
    <n v="1549.77"/>
  </r>
  <r>
    <x v="0"/>
    <x v="2"/>
    <s v="0402"/>
    <s v="540"/>
    <s v="0000"/>
    <s v="000"/>
    <s v="00"/>
    <n v="74139.399999999994"/>
    <n v="74139.399999999994"/>
    <n v="0"/>
    <n v="0"/>
  </r>
  <r>
    <x v="0"/>
    <x v="2"/>
    <s v="9999"/>
    <s v="109"/>
    <s v="0000"/>
    <s v="000"/>
    <s v="00"/>
    <n v="475574.18"/>
    <n v="0"/>
    <n v="0"/>
    <n v="475574.18"/>
  </r>
  <r>
    <x v="0"/>
    <x v="2"/>
    <s v="0492"/>
    <s v="534"/>
    <s v="0000"/>
    <s v="000"/>
    <s v="00"/>
    <n v="2000"/>
    <n v="0"/>
    <n v="0"/>
    <n v="2000"/>
  </r>
  <r>
    <x v="16"/>
    <x v="0"/>
    <s v="0361"/>
    <s v="605"/>
    <s v="0000"/>
    <s v="000"/>
    <s v="00"/>
    <n v="3992.85"/>
    <n v="3034.64"/>
    <n v="0"/>
    <n v="958.21"/>
  </r>
  <r>
    <x v="16"/>
    <x v="1"/>
    <s v="0361"/>
    <s v="605"/>
    <s v="0000"/>
    <s v="000"/>
    <s v="00"/>
    <n v="1381.31"/>
    <n v="685.21"/>
    <n v="0"/>
    <n v="696.1"/>
  </r>
  <r>
    <x v="16"/>
    <x v="2"/>
    <s v="0361"/>
    <s v="605"/>
    <s v="0000"/>
    <s v="000"/>
    <s v="00"/>
    <n v="403.75"/>
    <n v="0"/>
    <n v="0"/>
    <n v="403.75"/>
  </r>
  <r>
    <x v="16"/>
    <x v="2"/>
    <s v="0361"/>
    <s v="605"/>
    <s v="0000"/>
    <s v="000"/>
    <s v="00"/>
    <n v="295"/>
    <n v="0"/>
    <n v="0"/>
    <n v="295"/>
  </r>
  <r>
    <x v="16"/>
    <x v="3"/>
    <s v="0361"/>
    <s v="605"/>
    <s v="0000"/>
    <s v="000"/>
    <s v="00"/>
    <n v="4084.15"/>
    <n v="2074.89"/>
    <n v="0"/>
    <n v="2009.26"/>
  </r>
  <r>
    <x v="5"/>
    <x v="5"/>
    <s v="0361"/>
    <s v="605"/>
    <s v="0000"/>
    <s v="000"/>
    <s v="00"/>
    <n v="562.67999999999995"/>
    <n v="459.3"/>
    <n v="0"/>
    <n v="103.38"/>
  </r>
  <r>
    <x v="0"/>
    <x v="2"/>
    <s v="0411"/>
    <s v="534"/>
    <s v="0000"/>
    <s v="000"/>
    <s v="00"/>
    <n v="2000"/>
    <n v="0"/>
    <n v="0"/>
    <n v="2000"/>
  </r>
  <r>
    <x v="11"/>
    <x v="3"/>
    <s v="0452"/>
    <s v="108"/>
    <s v="0000"/>
    <s v="000"/>
    <s v="00"/>
    <n v="4478"/>
    <n v="0"/>
    <n v="0"/>
    <n v="4478"/>
  </r>
  <r>
    <x v="15"/>
    <x v="2"/>
    <s v="9780"/>
    <s v="199"/>
    <s v="0000"/>
    <s v="000"/>
    <s v="00"/>
    <n v="1563.51"/>
    <n v="1563.51"/>
    <n v="0"/>
    <n v="0"/>
  </r>
  <r>
    <x v="15"/>
    <x v="3"/>
    <s v="9780"/>
    <s v="199"/>
    <s v="0000"/>
    <s v="000"/>
    <s v="00"/>
    <n v="1586.8"/>
    <n v="785.41"/>
    <n v="0"/>
    <n v="801.39"/>
  </r>
  <r>
    <x v="2"/>
    <x v="0"/>
    <s v="0032"/>
    <s v="111"/>
    <s v="0000"/>
    <s v="000"/>
    <s v="00"/>
    <n v="2390"/>
    <n v="1687.85"/>
    <n v="0"/>
    <n v="702.15"/>
  </r>
  <r>
    <x v="2"/>
    <x v="1"/>
    <s v="0032"/>
    <s v="111"/>
    <s v="0000"/>
    <s v="000"/>
    <s v="00"/>
    <n v="526"/>
    <n v="389.13"/>
    <n v="0"/>
    <n v="136.87"/>
  </r>
  <r>
    <x v="12"/>
    <x v="2"/>
    <s v="9629"/>
    <s v="000"/>
    <s v="0000"/>
    <s v="000"/>
    <s v="00"/>
    <n v="212.66"/>
    <n v="3362.31"/>
    <n v="0"/>
    <n v="-3149.65"/>
  </r>
  <r>
    <x v="12"/>
    <x v="2"/>
    <s v="9629"/>
    <s v="000"/>
    <s v="0000"/>
    <s v="000"/>
    <s v="00"/>
    <n v="142"/>
    <n v="0"/>
    <n v="0"/>
    <n v="142"/>
  </r>
  <r>
    <x v="12"/>
    <x v="3"/>
    <s v="9629"/>
    <s v="000"/>
    <s v="0000"/>
    <s v="000"/>
    <s v="00"/>
    <n v="308.33999999999997"/>
    <n v="0"/>
    <n v="0"/>
    <n v="308.33999999999997"/>
  </r>
  <r>
    <x v="12"/>
    <x v="3"/>
    <s v="9629"/>
    <s v="000"/>
    <s v="0000"/>
    <s v="000"/>
    <s v="00"/>
    <n v="152"/>
    <n v="0"/>
    <n v="0"/>
    <n v="152"/>
  </r>
  <r>
    <x v="9"/>
    <x v="1"/>
    <s v="9629"/>
    <s v="000"/>
    <s v="0000"/>
    <s v="000"/>
    <s v="00"/>
    <n v="114.51"/>
    <n v="14.51"/>
    <n v="0"/>
    <n v="100"/>
  </r>
  <r>
    <x v="18"/>
    <x v="0"/>
    <s v="9629"/>
    <s v="000"/>
    <s v="0000"/>
    <s v="000"/>
    <s v="00"/>
    <n v="182464.35"/>
    <n v="167258.99"/>
    <n v="15205.36"/>
    <n v="0"/>
  </r>
  <r>
    <x v="18"/>
    <x v="1"/>
    <s v="9629"/>
    <s v="000"/>
    <s v="0000"/>
    <s v="000"/>
    <s v="00"/>
    <n v="72934.66"/>
    <n v="69843.25"/>
    <n v="4146.72"/>
    <n v="-1055.31"/>
  </r>
  <r>
    <x v="2"/>
    <x v="2"/>
    <s v="9639"/>
    <s v="000"/>
    <s v="0000"/>
    <s v="000"/>
    <s v="00"/>
    <n v="20"/>
    <n v="0"/>
    <n v="0"/>
    <n v="20"/>
  </r>
  <r>
    <x v="12"/>
    <x v="2"/>
    <s v="9639"/>
    <s v="000"/>
    <s v="0000"/>
    <s v="000"/>
    <s v="00"/>
    <n v="2251"/>
    <n v="2777.18"/>
    <n v="149.4"/>
    <n v="-675.58"/>
  </r>
  <r>
    <x v="12"/>
    <x v="2"/>
    <s v="9639"/>
    <s v="000"/>
    <s v="0000"/>
    <s v="000"/>
    <s v="00"/>
    <n v="60"/>
    <n v="0"/>
    <n v="0"/>
    <n v="60"/>
  </r>
  <r>
    <x v="12"/>
    <x v="2"/>
    <s v="9639"/>
    <s v="000"/>
    <s v="0000"/>
    <s v="000"/>
    <s v="00"/>
    <n v="124"/>
    <n v="0"/>
    <n v="0"/>
    <n v="124"/>
  </r>
  <r>
    <x v="12"/>
    <x v="3"/>
    <s v="9639"/>
    <s v="000"/>
    <s v="0000"/>
    <s v="000"/>
    <s v="00"/>
    <n v="310"/>
    <n v="151.85"/>
    <n v="0"/>
    <n v="158.15"/>
  </r>
  <r>
    <x v="12"/>
    <x v="3"/>
    <s v="9639"/>
    <s v="000"/>
    <s v="0000"/>
    <s v="000"/>
    <s v="00"/>
    <n v="12"/>
    <n v="0"/>
    <n v="0"/>
    <n v="12"/>
  </r>
  <r>
    <x v="12"/>
    <x v="4"/>
    <s v="9639"/>
    <s v="000"/>
    <s v="0000"/>
    <s v="000"/>
    <s v="00"/>
    <n v="59"/>
    <n v="0"/>
    <n v="0"/>
    <n v="59"/>
  </r>
  <r>
    <x v="12"/>
    <x v="5"/>
    <s v="9639"/>
    <s v="000"/>
    <s v="0000"/>
    <s v="000"/>
    <s v="00"/>
    <n v="160"/>
    <n v="155.94999999999999"/>
    <n v="0"/>
    <n v="4.05"/>
  </r>
  <r>
    <x v="18"/>
    <x v="0"/>
    <s v="9639"/>
    <s v="000"/>
    <s v="0000"/>
    <s v="000"/>
    <s v="00"/>
    <n v="183133.61"/>
    <n v="167862.63"/>
    <n v="15270.98"/>
    <n v="0"/>
  </r>
  <r>
    <x v="18"/>
    <x v="1"/>
    <s v="9639"/>
    <s v="000"/>
    <s v="0000"/>
    <s v="000"/>
    <s v="00"/>
    <n v="73024.160000000003"/>
    <n v="69832.23"/>
    <n v="4176.82"/>
    <n v="-984.89"/>
  </r>
  <r>
    <x v="0"/>
    <x v="2"/>
    <s v="0401"/>
    <s v="534"/>
    <s v="0000"/>
    <s v="000"/>
    <s v="00"/>
    <n v="3000"/>
    <n v="0"/>
    <n v="0"/>
    <n v="3000"/>
  </r>
  <r>
    <x v="0"/>
    <x v="0"/>
    <s v="9703"/>
    <s v="531"/>
    <s v="0000"/>
    <s v="000"/>
    <s v="00"/>
    <n v="9578.73"/>
    <n v="0"/>
    <n v="0"/>
    <n v="9578.73"/>
  </r>
  <r>
    <x v="0"/>
    <x v="3"/>
    <s v="9703"/>
    <s v="531"/>
    <s v="0000"/>
    <s v="000"/>
    <s v="00"/>
    <n v="54727.44"/>
    <n v="1384.33"/>
    <n v="307.56"/>
    <n v="53035.55"/>
  </r>
  <r>
    <x v="0"/>
    <x v="3"/>
    <s v="9703"/>
    <s v="531"/>
    <s v="0000"/>
    <s v="000"/>
    <s v="00"/>
    <n v="30"/>
    <n v="29.99"/>
    <n v="0"/>
    <n v="0.01"/>
  </r>
  <r>
    <x v="0"/>
    <x v="5"/>
    <s v="9703"/>
    <s v="531"/>
    <s v="0000"/>
    <s v="000"/>
    <s v="00"/>
    <n v="8224"/>
    <n v="8224"/>
    <n v="0"/>
    <n v="0"/>
  </r>
  <r>
    <x v="12"/>
    <x v="2"/>
    <s v="9703"/>
    <s v="531"/>
    <s v="0000"/>
    <s v="000"/>
    <s v="00"/>
    <n v="100"/>
    <n v="0"/>
    <n v="0"/>
    <n v="100"/>
  </r>
  <r>
    <x v="12"/>
    <x v="3"/>
    <s v="9703"/>
    <s v="531"/>
    <s v="0000"/>
    <s v="000"/>
    <s v="00"/>
    <n v="3092"/>
    <n v="3089.26"/>
    <n v="0"/>
    <n v="2.74"/>
  </r>
  <r>
    <x v="12"/>
    <x v="4"/>
    <s v="9703"/>
    <s v="531"/>
    <s v="0000"/>
    <s v="000"/>
    <s v="00"/>
    <n v="379.98"/>
    <n v="0"/>
    <n v="379.98"/>
    <n v="0"/>
  </r>
  <r>
    <x v="14"/>
    <x v="2"/>
    <s v="9703"/>
    <s v="531"/>
    <s v="0000"/>
    <s v="000"/>
    <s v="00"/>
    <n v="270.24"/>
    <n v="270.24"/>
    <n v="0"/>
    <n v="0"/>
  </r>
  <r>
    <x v="0"/>
    <x v="3"/>
    <s v="9634"/>
    <s v="117"/>
    <s v="0000"/>
    <s v="000"/>
    <s v="00"/>
    <n v="72.63"/>
    <n v="72.63"/>
    <n v="0"/>
    <n v="0"/>
  </r>
  <r>
    <x v="0"/>
    <x v="2"/>
    <s v="0402"/>
    <s v="102"/>
    <s v="0000"/>
    <s v="000"/>
    <s v="00"/>
    <n v="1500"/>
    <n v="750"/>
    <n v="0"/>
    <n v="750"/>
  </r>
  <r>
    <x v="0"/>
    <x v="2"/>
    <s v="0402"/>
    <s v="102"/>
    <s v="0000"/>
    <s v="000"/>
    <s v="00"/>
    <n v="650"/>
    <n v="650"/>
    <n v="0"/>
    <n v="0"/>
  </r>
  <r>
    <x v="0"/>
    <x v="3"/>
    <s v="0402"/>
    <s v="102"/>
    <s v="0000"/>
    <s v="000"/>
    <s v="00"/>
    <n v="1750.86"/>
    <n v="0"/>
    <n v="0"/>
    <n v="1750.86"/>
  </r>
  <r>
    <x v="0"/>
    <x v="4"/>
    <s v="0402"/>
    <s v="102"/>
    <s v="0000"/>
    <s v="000"/>
    <s v="00"/>
    <n v="247.01"/>
    <n v="0"/>
    <n v="0"/>
    <n v="247.01"/>
  </r>
  <r>
    <x v="1"/>
    <x v="0"/>
    <s v="0073"/>
    <s v="522"/>
    <s v="0000"/>
    <s v="000"/>
    <s v="00"/>
    <n v="5024"/>
    <n v="14088"/>
    <n v="0"/>
    <n v="-9064"/>
  </r>
  <r>
    <x v="1"/>
    <x v="1"/>
    <s v="0073"/>
    <s v="522"/>
    <s v="0000"/>
    <s v="000"/>
    <s v="00"/>
    <n v="3000"/>
    <n v="8666.7000000000007"/>
    <n v="0"/>
    <n v="-5666.7"/>
  </r>
  <r>
    <x v="9"/>
    <x v="0"/>
    <s v="9629"/>
    <s v="547"/>
    <s v="0000"/>
    <s v="000"/>
    <s v="00"/>
    <n v="530"/>
    <n v="530"/>
    <n v="0"/>
    <n v="0"/>
  </r>
  <r>
    <x v="9"/>
    <x v="1"/>
    <s v="9629"/>
    <s v="547"/>
    <s v="0000"/>
    <s v="000"/>
    <s v="00"/>
    <n v="42.41"/>
    <n v="42.41"/>
    <n v="0"/>
    <n v="0"/>
  </r>
  <r>
    <x v="9"/>
    <x v="2"/>
    <s v="9629"/>
    <s v="547"/>
    <s v="0000"/>
    <s v="000"/>
    <s v="00"/>
    <n v="686.84"/>
    <n v="686.84"/>
    <n v="0"/>
    <n v="0"/>
  </r>
  <r>
    <x v="0"/>
    <x v="0"/>
    <s v="9632"/>
    <s v="531"/>
    <s v="0000"/>
    <s v="000"/>
    <s v="00"/>
    <n v="1320"/>
    <n v="1320"/>
    <n v="0"/>
    <n v="0"/>
  </r>
  <r>
    <x v="0"/>
    <x v="1"/>
    <s v="9632"/>
    <s v="531"/>
    <s v="0000"/>
    <s v="000"/>
    <s v="00"/>
    <n v="105.61"/>
    <n v="105.61"/>
    <n v="0"/>
    <n v="0"/>
  </r>
  <r>
    <x v="0"/>
    <x v="2"/>
    <s v="9632"/>
    <s v="531"/>
    <s v="0000"/>
    <s v="000"/>
    <s v="00"/>
    <n v="2714.32"/>
    <n v="2645.75"/>
    <n v="0"/>
    <n v="68.569999999999993"/>
  </r>
  <r>
    <x v="0"/>
    <x v="4"/>
    <s v="9632"/>
    <s v="531"/>
    <s v="0000"/>
    <s v="000"/>
    <s v="00"/>
    <n v="860"/>
    <n v="858"/>
    <n v="0"/>
    <n v="2"/>
  </r>
  <r>
    <x v="12"/>
    <x v="2"/>
    <s v="9632"/>
    <s v="531"/>
    <s v="0000"/>
    <s v="000"/>
    <s v="00"/>
    <n v="6100"/>
    <n v="5067.5"/>
    <n v="0"/>
    <n v="1032.5"/>
  </r>
  <r>
    <x v="12"/>
    <x v="3"/>
    <s v="9632"/>
    <s v="531"/>
    <s v="0000"/>
    <s v="000"/>
    <s v="00"/>
    <n v="2425"/>
    <n v="420.62"/>
    <n v="1090.99"/>
    <n v="913.39"/>
  </r>
  <r>
    <x v="12"/>
    <x v="3"/>
    <s v="9632"/>
    <s v="531"/>
    <s v="0000"/>
    <s v="000"/>
    <s v="00"/>
    <n v="40"/>
    <n v="0"/>
    <n v="31.98"/>
    <n v="8.02"/>
  </r>
  <r>
    <x v="12"/>
    <x v="4"/>
    <s v="9632"/>
    <s v="531"/>
    <s v="0000"/>
    <s v="000"/>
    <s v="00"/>
    <n v="769"/>
    <n v="0"/>
    <n v="769"/>
    <n v="0"/>
  </r>
  <r>
    <x v="9"/>
    <x v="0"/>
    <s v="9632"/>
    <s v="531"/>
    <s v="0000"/>
    <s v="000"/>
    <s v="00"/>
    <n v="10744.32"/>
    <n v="4368.5600000000004"/>
    <n v="0"/>
    <n v="6375.76"/>
  </r>
  <r>
    <x v="9"/>
    <x v="1"/>
    <s v="9632"/>
    <s v="531"/>
    <s v="0000"/>
    <s v="000"/>
    <s v="00"/>
    <n v="1044.3900000000001"/>
    <n v="349.49"/>
    <n v="0"/>
    <n v="694.9"/>
  </r>
  <r>
    <x v="9"/>
    <x v="2"/>
    <s v="9632"/>
    <s v="531"/>
    <s v="0000"/>
    <s v="000"/>
    <s v="00"/>
    <n v="6000"/>
    <n v="2360.5"/>
    <n v="0"/>
    <n v="3639.5"/>
  </r>
  <r>
    <x v="9"/>
    <x v="2"/>
    <s v="9632"/>
    <s v="531"/>
    <s v="0000"/>
    <s v="000"/>
    <s v="00"/>
    <n v="8100"/>
    <n v="7962.4"/>
    <n v="0"/>
    <n v="137.6"/>
  </r>
  <r>
    <x v="9"/>
    <x v="3"/>
    <s v="9632"/>
    <s v="531"/>
    <s v="0000"/>
    <s v="000"/>
    <s v="00"/>
    <n v="12442.01"/>
    <n v="2592.37"/>
    <n v="0"/>
    <n v="9849.64"/>
  </r>
  <r>
    <x v="9"/>
    <x v="5"/>
    <s v="9632"/>
    <s v="531"/>
    <s v="0000"/>
    <s v="000"/>
    <s v="00"/>
    <n v="3371.03"/>
    <n v="3371.03"/>
    <n v="0"/>
    <n v="0"/>
  </r>
  <r>
    <x v="0"/>
    <x v="0"/>
    <s v="0402"/>
    <s v="103"/>
    <s v="0000"/>
    <s v="000"/>
    <s v="00"/>
    <n v="137200"/>
    <n v="128175.84"/>
    <n v="8903.52"/>
    <n v="120.64"/>
  </r>
  <r>
    <x v="0"/>
    <x v="1"/>
    <s v="0402"/>
    <s v="103"/>
    <s v="0000"/>
    <s v="000"/>
    <s v="00"/>
    <n v="28000"/>
    <n v="26083.55"/>
    <n v="1847.92"/>
    <n v="68.53"/>
  </r>
  <r>
    <x v="0"/>
    <x v="2"/>
    <s v="0402"/>
    <s v="103"/>
    <s v="0000"/>
    <s v="000"/>
    <s v="00"/>
    <n v="18928.259999999998"/>
    <n v="17375.7"/>
    <n v="0"/>
    <n v="1552.56"/>
  </r>
  <r>
    <x v="0"/>
    <x v="2"/>
    <s v="0402"/>
    <s v="103"/>
    <s v="0000"/>
    <s v="000"/>
    <s v="00"/>
    <n v="7594.55"/>
    <n v="1394.55"/>
    <n v="6153.23"/>
    <n v="46.77"/>
  </r>
  <r>
    <x v="0"/>
    <x v="3"/>
    <s v="0402"/>
    <s v="103"/>
    <s v="0000"/>
    <s v="000"/>
    <s v="00"/>
    <n v="797148.09"/>
    <n v="30734.48"/>
    <n v="346585.34"/>
    <n v="419828.27"/>
  </r>
  <r>
    <x v="0"/>
    <x v="3"/>
    <s v="0402"/>
    <s v="103"/>
    <s v="0000"/>
    <s v="000"/>
    <s v="00"/>
    <n v="6705.03"/>
    <n v="6705.03"/>
    <n v="0"/>
    <n v="0"/>
  </r>
  <r>
    <x v="0"/>
    <x v="3"/>
    <s v="0402"/>
    <s v="103"/>
    <s v="0000"/>
    <s v="000"/>
    <s v="00"/>
    <n v="11356.55"/>
    <n v="11356.55"/>
    <n v="0"/>
    <n v="0"/>
  </r>
  <r>
    <x v="0"/>
    <x v="4"/>
    <s v="0402"/>
    <s v="103"/>
    <s v="0000"/>
    <s v="000"/>
    <s v="00"/>
    <n v="9775"/>
    <n v="9775"/>
    <n v="0"/>
    <n v="0"/>
  </r>
  <r>
    <x v="0"/>
    <x v="4"/>
    <s v="0402"/>
    <s v="103"/>
    <s v="0000"/>
    <s v="000"/>
    <s v="00"/>
    <n v="18461.47"/>
    <n v="16083.77"/>
    <n v="2377.6999999999998"/>
    <n v="0"/>
  </r>
  <r>
    <x v="0"/>
    <x v="4"/>
    <s v="0402"/>
    <s v="103"/>
    <s v="0000"/>
    <s v="000"/>
    <s v="00"/>
    <n v="96167.89"/>
    <n v="96167.89"/>
    <n v="0"/>
    <n v="0"/>
  </r>
  <r>
    <x v="0"/>
    <x v="4"/>
    <s v="0402"/>
    <s v="103"/>
    <s v="0000"/>
    <s v="000"/>
    <s v="00"/>
    <n v="8647.91"/>
    <n v="8460.11"/>
    <n v="0"/>
    <n v="187.8"/>
  </r>
  <r>
    <x v="0"/>
    <x v="5"/>
    <s v="0402"/>
    <s v="103"/>
    <s v="0000"/>
    <s v="000"/>
    <s v="00"/>
    <n v="8242.52"/>
    <n v="12599.15"/>
    <n v="0"/>
    <n v="-4356.63"/>
  </r>
  <r>
    <x v="2"/>
    <x v="0"/>
    <s v="0402"/>
    <s v="103"/>
    <s v="0000"/>
    <s v="000"/>
    <s v="00"/>
    <n v="99000"/>
    <n v="97957.94"/>
    <n v="8903.52"/>
    <n v="-7861.46"/>
  </r>
  <r>
    <x v="2"/>
    <x v="1"/>
    <s v="0402"/>
    <s v="103"/>
    <s v="0000"/>
    <s v="000"/>
    <s v="00"/>
    <n v="36600"/>
    <n v="36477.199999999997"/>
    <n v="1847.92"/>
    <n v="-1725.12"/>
  </r>
  <r>
    <x v="12"/>
    <x v="2"/>
    <s v="9062"/>
    <s v="000"/>
    <s v="0000"/>
    <s v="000"/>
    <s v="00"/>
    <n v="11799"/>
    <n v="7742.8"/>
    <n v="1516.13"/>
    <n v="2540.0700000000002"/>
  </r>
  <r>
    <x v="12"/>
    <x v="2"/>
    <s v="9062"/>
    <s v="000"/>
    <s v="0000"/>
    <s v="000"/>
    <s v="00"/>
    <n v="3431"/>
    <n v="2572.65"/>
    <n v="857.55"/>
    <n v="0.8"/>
  </r>
  <r>
    <x v="12"/>
    <x v="2"/>
    <s v="9062"/>
    <s v="000"/>
    <s v="0000"/>
    <s v="000"/>
    <s v="00"/>
    <n v="18931.39"/>
    <n v="17230.41"/>
    <n v="1432.65"/>
    <n v="268.33"/>
  </r>
  <r>
    <x v="12"/>
    <x v="3"/>
    <s v="9062"/>
    <s v="000"/>
    <s v="0000"/>
    <s v="000"/>
    <s v="00"/>
    <n v="3419"/>
    <n v="3330.38"/>
    <n v="0"/>
    <n v="88.62"/>
  </r>
  <r>
    <x v="12"/>
    <x v="4"/>
    <s v="9062"/>
    <s v="000"/>
    <s v="0000"/>
    <s v="000"/>
    <s v="00"/>
    <n v="2672"/>
    <n v="0"/>
    <n v="0"/>
    <n v="2672"/>
  </r>
  <r>
    <x v="12"/>
    <x v="4"/>
    <s v="9062"/>
    <s v="000"/>
    <s v="0000"/>
    <s v="000"/>
    <s v="00"/>
    <n v="1350"/>
    <n v="0"/>
    <n v="0"/>
    <n v="1350"/>
  </r>
  <r>
    <x v="0"/>
    <x v="0"/>
    <s v="0562"/>
    <s v="000"/>
    <s v="0000"/>
    <s v="000"/>
    <s v="00"/>
    <n v="4730841.74"/>
    <n v="4013852.88"/>
    <n v="716328.25"/>
    <n v="660.61"/>
  </r>
  <r>
    <x v="0"/>
    <x v="0"/>
    <s v="0562"/>
    <s v="000"/>
    <s v="0000"/>
    <s v="000"/>
    <s v="00"/>
    <n v="56206"/>
    <n v="47110.63"/>
    <n v="2010.22"/>
    <n v="7085.15"/>
  </r>
  <r>
    <x v="0"/>
    <x v="1"/>
    <s v="0562"/>
    <s v="000"/>
    <s v="0000"/>
    <s v="000"/>
    <s v="00"/>
    <n v="1896806.82"/>
    <n v="1793957.94"/>
    <n v="150799.99"/>
    <n v="-47951.11"/>
  </r>
  <r>
    <x v="0"/>
    <x v="2"/>
    <s v="0562"/>
    <s v="000"/>
    <s v="0000"/>
    <s v="000"/>
    <s v="00"/>
    <n v="1015.24"/>
    <n v="507.62"/>
    <n v="0"/>
    <n v="507.62"/>
  </r>
  <r>
    <x v="0"/>
    <x v="2"/>
    <s v="0562"/>
    <s v="000"/>
    <s v="0000"/>
    <s v="000"/>
    <s v="00"/>
    <n v="25456.32"/>
    <n v="12376.27"/>
    <n v="351.89"/>
    <n v="12728.16"/>
  </r>
  <r>
    <x v="0"/>
    <x v="2"/>
    <s v="0562"/>
    <s v="000"/>
    <s v="0000"/>
    <s v="000"/>
    <s v="00"/>
    <n v="6629.7"/>
    <n v="4786.26"/>
    <n v="1181.3"/>
    <n v="662.14"/>
  </r>
  <r>
    <x v="0"/>
    <x v="2"/>
    <s v="0562"/>
    <s v="000"/>
    <s v="0000"/>
    <s v="000"/>
    <s v="00"/>
    <n v="400"/>
    <n v="305.77999999999997"/>
    <n v="0"/>
    <n v="94.22"/>
  </r>
  <r>
    <x v="0"/>
    <x v="2"/>
    <s v="0562"/>
    <s v="000"/>
    <s v="0000"/>
    <s v="000"/>
    <s v="00"/>
    <n v="206.99"/>
    <n v="0"/>
    <n v="0"/>
    <n v="206.99"/>
  </r>
  <r>
    <x v="0"/>
    <x v="3"/>
    <s v="0562"/>
    <s v="000"/>
    <s v="0000"/>
    <s v="000"/>
    <s v="00"/>
    <n v="19807.78"/>
    <n v="18264.47"/>
    <n v="0"/>
    <n v="1543.31"/>
  </r>
  <r>
    <x v="0"/>
    <x v="3"/>
    <s v="0562"/>
    <s v="000"/>
    <s v="0000"/>
    <s v="000"/>
    <s v="00"/>
    <n v="299"/>
    <n v="299"/>
    <n v="0"/>
    <n v="0"/>
  </r>
  <r>
    <x v="0"/>
    <x v="3"/>
    <s v="0562"/>
    <s v="000"/>
    <s v="0000"/>
    <s v="000"/>
    <s v="00"/>
    <n v="146041.15"/>
    <n v="144715.98000000001"/>
    <n v="1325.17"/>
    <n v="0"/>
  </r>
  <r>
    <x v="0"/>
    <x v="4"/>
    <s v="0562"/>
    <s v="000"/>
    <s v="0000"/>
    <s v="000"/>
    <s v="00"/>
    <n v="239.09"/>
    <n v="239.09"/>
    <n v="0"/>
    <n v="0"/>
  </r>
  <r>
    <x v="0"/>
    <x v="4"/>
    <s v="0562"/>
    <s v="000"/>
    <s v="0000"/>
    <s v="000"/>
    <s v="00"/>
    <n v="555.96"/>
    <n v="555.96"/>
    <n v="0"/>
    <n v="0"/>
  </r>
  <r>
    <x v="0"/>
    <x v="5"/>
    <s v="0562"/>
    <s v="000"/>
    <s v="0000"/>
    <s v="000"/>
    <s v="00"/>
    <n v="261.39999999999998"/>
    <n v="261.39999999999998"/>
    <n v="0"/>
    <n v="0"/>
  </r>
  <r>
    <x v="0"/>
    <x v="5"/>
    <s v="0562"/>
    <s v="000"/>
    <s v="0000"/>
    <s v="000"/>
    <s v="00"/>
    <n v="131301"/>
    <n v="178990.04"/>
    <n v="0"/>
    <n v="-47689.04"/>
  </r>
  <r>
    <x v="1"/>
    <x v="0"/>
    <s v="0562"/>
    <s v="000"/>
    <s v="0000"/>
    <s v="000"/>
    <s v="00"/>
    <n v="408333.77"/>
    <n v="359595.27"/>
    <n v="77770.240000000005"/>
    <n v="-29031.74"/>
  </r>
  <r>
    <x v="1"/>
    <x v="0"/>
    <s v="0562"/>
    <s v="000"/>
    <s v="0000"/>
    <s v="000"/>
    <s v="00"/>
    <n v="58499"/>
    <n v="70120.5"/>
    <n v="3419.58"/>
    <n v="-15041.08"/>
  </r>
  <r>
    <x v="1"/>
    <x v="1"/>
    <s v="0562"/>
    <s v="000"/>
    <s v="0000"/>
    <s v="000"/>
    <s v="00"/>
    <n v="211150"/>
    <n v="196333.02"/>
    <n v="16854.12"/>
    <n v="-2037.14"/>
  </r>
  <r>
    <x v="1"/>
    <x v="5"/>
    <s v="0562"/>
    <s v="000"/>
    <s v="0000"/>
    <s v="000"/>
    <s v="00"/>
    <n v="47831.19"/>
    <n v="87127.69"/>
    <n v="0"/>
    <n v="-39296.5"/>
  </r>
  <r>
    <x v="2"/>
    <x v="0"/>
    <s v="0562"/>
    <s v="000"/>
    <s v="0000"/>
    <s v="000"/>
    <s v="00"/>
    <n v="290890.02"/>
    <n v="243698.36"/>
    <n v="46661.68"/>
    <n v="529.98"/>
  </r>
  <r>
    <x v="2"/>
    <x v="0"/>
    <s v="0562"/>
    <s v="000"/>
    <s v="0000"/>
    <s v="000"/>
    <s v="00"/>
    <n v="98840.75"/>
    <n v="87778.99"/>
    <n v="11061.76"/>
    <n v="0"/>
  </r>
  <r>
    <x v="2"/>
    <x v="1"/>
    <s v="0562"/>
    <s v="000"/>
    <s v="0000"/>
    <s v="000"/>
    <s v="00"/>
    <n v="143854"/>
    <n v="132695.79999999999"/>
    <n v="13000.46"/>
    <n v="-1842.26"/>
  </r>
  <r>
    <x v="2"/>
    <x v="3"/>
    <s v="0562"/>
    <s v="000"/>
    <s v="0000"/>
    <s v="000"/>
    <s v="00"/>
    <n v="2588"/>
    <n v="1754.4"/>
    <n v="10.99"/>
    <n v="822.61"/>
  </r>
  <r>
    <x v="3"/>
    <x v="0"/>
    <s v="0562"/>
    <s v="000"/>
    <s v="0000"/>
    <s v="000"/>
    <s v="00"/>
    <n v="56656"/>
    <n v="47255"/>
    <n v="8905"/>
    <n v="496"/>
  </r>
  <r>
    <x v="3"/>
    <x v="0"/>
    <s v="0562"/>
    <s v="000"/>
    <s v="0000"/>
    <s v="000"/>
    <s v="00"/>
    <n v="56286.400000000001"/>
    <n v="54448.3"/>
    <n v="2010.22"/>
    <n v="-172.12"/>
  </r>
  <r>
    <x v="3"/>
    <x v="1"/>
    <s v="0562"/>
    <s v="000"/>
    <s v="0000"/>
    <s v="000"/>
    <s v="00"/>
    <n v="52614.86"/>
    <n v="50945.279999999999"/>
    <n v="2266.79"/>
    <n v="-597.21"/>
  </r>
  <r>
    <x v="3"/>
    <x v="2"/>
    <s v="0562"/>
    <s v="000"/>
    <s v="0000"/>
    <s v="000"/>
    <s v="00"/>
    <n v="496.59"/>
    <n v="287.54000000000002"/>
    <n v="0"/>
    <n v="209.05"/>
  </r>
  <r>
    <x v="3"/>
    <x v="3"/>
    <s v="0562"/>
    <s v="000"/>
    <s v="0000"/>
    <s v="000"/>
    <s v="00"/>
    <n v="7285.13"/>
    <n v="5453.82"/>
    <n v="0"/>
    <n v="1831.31"/>
  </r>
  <r>
    <x v="3"/>
    <x v="4"/>
    <s v="0562"/>
    <s v="000"/>
    <s v="0000"/>
    <s v="000"/>
    <s v="00"/>
    <n v="1352.98"/>
    <n v="2095"/>
    <n v="0"/>
    <n v="-742.02"/>
  </r>
  <r>
    <x v="3"/>
    <x v="4"/>
    <s v="0562"/>
    <s v="000"/>
    <s v="0000"/>
    <s v="000"/>
    <s v="00"/>
    <n v="343.81"/>
    <n v="343.81"/>
    <n v="0"/>
    <n v="0"/>
  </r>
  <r>
    <x v="3"/>
    <x v="4"/>
    <s v="0562"/>
    <s v="000"/>
    <s v="0000"/>
    <s v="000"/>
    <s v="00"/>
    <n v="5"/>
    <n v="5"/>
    <n v="0"/>
    <n v="0"/>
  </r>
  <r>
    <x v="3"/>
    <x v="4"/>
    <s v="0562"/>
    <s v="000"/>
    <s v="0000"/>
    <s v="000"/>
    <s v="00"/>
    <n v="349.49"/>
    <n v="349.38"/>
    <n v="0"/>
    <n v="0.11"/>
  </r>
  <r>
    <x v="3"/>
    <x v="5"/>
    <s v="0562"/>
    <s v="000"/>
    <s v="0000"/>
    <s v="000"/>
    <s v="00"/>
    <n v="785.62"/>
    <n v="928.46"/>
    <n v="0"/>
    <n v="-142.84"/>
  </r>
  <r>
    <x v="4"/>
    <x v="0"/>
    <s v="0562"/>
    <s v="000"/>
    <s v="0000"/>
    <s v="000"/>
    <s v="00"/>
    <n v="420182.63"/>
    <n v="382548.9"/>
    <n v="37633.730000000003"/>
    <n v="0"/>
  </r>
  <r>
    <x v="4"/>
    <x v="0"/>
    <s v="0562"/>
    <s v="000"/>
    <s v="0000"/>
    <s v="000"/>
    <s v="00"/>
    <n v="113236"/>
    <n v="104973.4"/>
    <n v="7336.79"/>
    <n v="925.81"/>
  </r>
  <r>
    <x v="4"/>
    <x v="1"/>
    <s v="0562"/>
    <s v="000"/>
    <s v="0000"/>
    <s v="000"/>
    <s v="00"/>
    <n v="204072.58"/>
    <n v="197664.44"/>
    <n v="9336.33"/>
    <n v="-2928.19"/>
  </r>
  <r>
    <x v="4"/>
    <x v="2"/>
    <s v="0562"/>
    <s v="000"/>
    <s v="0000"/>
    <s v="000"/>
    <s v="00"/>
    <n v="1104"/>
    <n v="35.14"/>
    <n v="0"/>
    <n v="1068.8599999999999"/>
  </r>
  <r>
    <x v="4"/>
    <x v="2"/>
    <s v="0562"/>
    <s v="000"/>
    <s v="0000"/>
    <s v="000"/>
    <s v="00"/>
    <n v="2070"/>
    <n v="0"/>
    <n v="0"/>
    <n v="2070"/>
  </r>
  <r>
    <x v="4"/>
    <x v="2"/>
    <s v="0562"/>
    <s v="000"/>
    <s v="0000"/>
    <s v="000"/>
    <s v="00"/>
    <n v="3620.12"/>
    <n v="2549.0700000000002"/>
    <n v="849.69"/>
    <n v="221.36"/>
  </r>
  <r>
    <x v="4"/>
    <x v="2"/>
    <s v="0562"/>
    <s v="000"/>
    <s v="0000"/>
    <s v="000"/>
    <s v="00"/>
    <n v="3605"/>
    <n v="101.91"/>
    <n v="0"/>
    <n v="3503.09"/>
  </r>
  <r>
    <x v="4"/>
    <x v="2"/>
    <s v="0562"/>
    <s v="000"/>
    <s v="0000"/>
    <s v="000"/>
    <s v="00"/>
    <n v="686.58"/>
    <n v="729.72"/>
    <n v="0"/>
    <n v="-43.14"/>
  </r>
  <r>
    <x v="4"/>
    <x v="3"/>
    <s v="0562"/>
    <s v="000"/>
    <s v="0000"/>
    <s v="000"/>
    <s v="00"/>
    <n v="5094.97"/>
    <n v="4751.1400000000003"/>
    <n v="0"/>
    <n v="343.83"/>
  </r>
  <r>
    <x v="4"/>
    <x v="3"/>
    <s v="0562"/>
    <s v="000"/>
    <s v="0000"/>
    <s v="000"/>
    <s v="00"/>
    <n v="350"/>
    <n v="337.76"/>
    <n v="0"/>
    <n v="12.24"/>
  </r>
  <r>
    <x v="4"/>
    <x v="4"/>
    <s v="0562"/>
    <s v="000"/>
    <s v="0000"/>
    <s v="000"/>
    <s v="00"/>
    <n v="408.45"/>
    <n v="408.45"/>
    <n v="0"/>
    <n v="0"/>
  </r>
  <r>
    <x v="4"/>
    <x v="4"/>
    <s v="0562"/>
    <s v="000"/>
    <s v="0000"/>
    <s v="000"/>
    <s v="00"/>
    <n v="1320"/>
    <n v="1320"/>
    <n v="0"/>
    <n v="0"/>
  </r>
  <r>
    <x v="4"/>
    <x v="5"/>
    <s v="0562"/>
    <s v="000"/>
    <s v="0000"/>
    <s v="000"/>
    <s v="00"/>
    <n v="1400"/>
    <n v="1400"/>
    <n v="0"/>
    <n v="0"/>
  </r>
  <r>
    <x v="5"/>
    <x v="0"/>
    <s v="0562"/>
    <s v="000"/>
    <s v="0000"/>
    <s v="000"/>
    <s v="00"/>
    <n v="396453.56"/>
    <n v="350053.56"/>
    <n v="46400"/>
    <n v="0"/>
  </r>
  <r>
    <x v="5"/>
    <x v="1"/>
    <s v="0562"/>
    <s v="000"/>
    <s v="0000"/>
    <s v="000"/>
    <s v="00"/>
    <n v="172306"/>
    <n v="164640.79"/>
    <n v="11463.72"/>
    <n v="-3798.51"/>
  </r>
  <r>
    <x v="5"/>
    <x v="2"/>
    <s v="0562"/>
    <s v="000"/>
    <s v="0000"/>
    <s v="000"/>
    <s v="00"/>
    <n v="190"/>
    <n v="222.5"/>
    <n v="0"/>
    <n v="-32.5"/>
  </r>
  <r>
    <x v="5"/>
    <x v="2"/>
    <s v="0562"/>
    <s v="000"/>
    <s v="0000"/>
    <s v="000"/>
    <s v="00"/>
    <n v="122.11"/>
    <n v="122.11"/>
    <n v="0"/>
    <n v="0"/>
  </r>
  <r>
    <x v="5"/>
    <x v="2"/>
    <s v="0562"/>
    <s v="000"/>
    <s v="0000"/>
    <s v="000"/>
    <s v="00"/>
    <n v="15283.62"/>
    <n v="15283.62"/>
    <n v="0"/>
    <n v="0"/>
  </r>
  <r>
    <x v="5"/>
    <x v="2"/>
    <s v="0562"/>
    <s v="000"/>
    <s v="0000"/>
    <s v="000"/>
    <s v="00"/>
    <n v="12038.19"/>
    <n v="10148.06"/>
    <n v="1890.13"/>
    <n v="0"/>
  </r>
  <r>
    <x v="5"/>
    <x v="2"/>
    <s v="0562"/>
    <s v="000"/>
    <s v="0000"/>
    <s v="000"/>
    <s v="00"/>
    <n v="3142"/>
    <n v="2818"/>
    <n v="24"/>
    <n v="300"/>
  </r>
  <r>
    <x v="5"/>
    <x v="6"/>
    <s v="0562"/>
    <s v="000"/>
    <s v="0000"/>
    <s v="000"/>
    <s v="00"/>
    <n v="1418"/>
    <n v="741.73"/>
    <n v="0"/>
    <n v="676.27"/>
  </r>
  <r>
    <x v="5"/>
    <x v="6"/>
    <s v="0562"/>
    <s v="000"/>
    <s v="0000"/>
    <s v="000"/>
    <s v="00"/>
    <n v="86.32"/>
    <n v="86.32"/>
    <n v="0"/>
    <n v="0"/>
  </r>
  <r>
    <x v="5"/>
    <x v="6"/>
    <s v="0562"/>
    <s v="000"/>
    <s v="0000"/>
    <s v="000"/>
    <s v="00"/>
    <n v="123116.26"/>
    <n v="123116.26"/>
    <n v="0"/>
    <n v="0"/>
  </r>
  <r>
    <x v="5"/>
    <x v="6"/>
    <s v="0562"/>
    <s v="000"/>
    <s v="0000"/>
    <s v="000"/>
    <s v="00"/>
    <n v="300"/>
    <n v="191.98"/>
    <n v="0"/>
    <n v="108.02"/>
  </r>
  <r>
    <x v="5"/>
    <x v="3"/>
    <s v="0562"/>
    <s v="000"/>
    <s v="0000"/>
    <s v="000"/>
    <s v="00"/>
    <n v="40931.67"/>
    <n v="38069.96"/>
    <n v="0"/>
    <n v="2861.71"/>
  </r>
  <r>
    <x v="5"/>
    <x v="4"/>
    <s v="0562"/>
    <s v="000"/>
    <s v="0000"/>
    <s v="000"/>
    <s v="00"/>
    <n v="1959.9"/>
    <n v="2944.14"/>
    <n v="0"/>
    <n v="-984.24"/>
  </r>
  <r>
    <x v="5"/>
    <x v="5"/>
    <s v="0562"/>
    <s v="000"/>
    <s v="0000"/>
    <s v="000"/>
    <s v="00"/>
    <n v="75"/>
    <n v="75"/>
    <n v="0"/>
    <n v="0"/>
  </r>
  <r>
    <x v="6"/>
    <x v="0"/>
    <s v="0562"/>
    <s v="000"/>
    <s v="0000"/>
    <s v="000"/>
    <s v="00"/>
    <n v="62675"/>
    <n v="57452.08"/>
    <n v="5222.92"/>
    <n v="0"/>
  </r>
  <r>
    <x v="6"/>
    <x v="1"/>
    <s v="0562"/>
    <s v="000"/>
    <s v="0000"/>
    <s v="000"/>
    <s v="00"/>
    <n v="22635"/>
    <n v="21718.47"/>
    <n v="1085.02"/>
    <n v="-168.49"/>
  </r>
  <r>
    <x v="6"/>
    <x v="2"/>
    <s v="0562"/>
    <s v="000"/>
    <s v="0000"/>
    <s v="000"/>
    <s v="00"/>
    <n v="1557.07"/>
    <n v="1826.96"/>
    <n v="0"/>
    <n v="-269.89"/>
  </r>
  <r>
    <x v="6"/>
    <x v="3"/>
    <s v="0562"/>
    <s v="000"/>
    <s v="0000"/>
    <s v="000"/>
    <s v="00"/>
    <n v="9427.94"/>
    <n v="0"/>
    <n v="0"/>
    <n v="9427.94"/>
  </r>
  <r>
    <x v="6"/>
    <x v="4"/>
    <s v="0562"/>
    <s v="000"/>
    <s v="0000"/>
    <s v="000"/>
    <s v="00"/>
    <n v="281.89"/>
    <n v="0"/>
    <n v="0"/>
    <n v="281.89"/>
  </r>
  <r>
    <x v="6"/>
    <x v="4"/>
    <s v="0562"/>
    <s v="000"/>
    <s v="0000"/>
    <s v="000"/>
    <s v="00"/>
    <n v="435.1"/>
    <n v="435.1"/>
    <n v="0"/>
    <n v="0"/>
  </r>
  <r>
    <x v="0"/>
    <x v="0"/>
    <s v="0402"/>
    <s v="104"/>
    <s v="0000"/>
    <s v="000"/>
    <s v="00"/>
    <n v="114000"/>
    <n v="108136.82"/>
    <n v="8305.32"/>
    <n v="-2442.14"/>
  </r>
  <r>
    <x v="0"/>
    <x v="1"/>
    <s v="0402"/>
    <s v="104"/>
    <s v="0000"/>
    <s v="000"/>
    <s v="00"/>
    <n v="29071.14"/>
    <n v="27881.439999999999"/>
    <n v="1723.84"/>
    <n v="-534.14"/>
  </r>
  <r>
    <x v="0"/>
    <x v="2"/>
    <s v="0402"/>
    <s v="104"/>
    <s v="0000"/>
    <s v="000"/>
    <s v="00"/>
    <n v="9947.24"/>
    <n v="9947.24"/>
    <n v="0"/>
    <n v="0"/>
  </r>
  <r>
    <x v="0"/>
    <x v="3"/>
    <s v="0402"/>
    <s v="104"/>
    <s v="0000"/>
    <s v="000"/>
    <s v="00"/>
    <n v="444709.44"/>
    <n v="-1425.03"/>
    <n v="0"/>
    <n v="446134.47"/>
  </r>
  <r>
    <x v="0"/>
    <x v="3"/>
    <s v="0402"/>
    <s v="104"/>
    <s v="0000"/>
    <s v="000"/>
    <s v="00"/>
    <n v="3925"/>
    <n v="24.99"/>
    <n v="0"/>
    <n v="3900.01"/>
  </r>
  <r>
    <x v="0"/>
    <x v="3"/>
    <s v="0402"/>
    <s v="104"/>
    <s v="0000"/>
    <s v="000"/>
    <s v="00"/>
    <n v="27951.26"/>
    <n v="27951.26"/>
    <n v="0"/>
    <n v="0"/>
  </r>
  <r>
    <x v="0"/>
    <x v="4"/>
    <s v="0402"/>
    <s v="104"/>
    <s v="0000"/>
    <s v="000"/>
    <s v="00"/>
    <n v="5412.24"/>
    <n v="1598.26"/>
    <n v="3813.98"/>
    <n v="0"/>
  </r>
  <r>
    <x v="0"/>
    <x v="4"/>
    <s v="0402"/>
    <s v="104"/>
    <s v="0000"/>
    <s v="000"/>
    <s v="00"/>
    <n v="513.78"/>
    <n v="313.77999999999997"/>
    <n v="149"/>
    <n v="51"/>
  </r>
  <r>
    <x v="0"/>
    <x v="5"/>
    <s v="0402"/>
    <s v="104"/>
    <s v="0000"/>
    <s v="000"/>
    <s v="00"/>
    <n v="2107.27"/>
    <n v="2556.84"/>
    <n v="0"/>
    <n v="-449.57"/>
  </r>
  <r>
    <x v="1"/>
    <x v="0"/>
    <s v="0402"/>
    <s v="104"/>
    <s v="0000"/>
    <s v="000"/>
    <s v="00"/>
    <n v="1021.35"/>
    <n v="1021.35"/>
    <n v="0"/>
    <n v="0"/>
  </r>
  <r>
    <x v="1"/>
    <x v="1"/>
    <s v="0402"/>
    <s v="104"/>
    <s v="0000"/>
    <s v="000"/>
    <s v="00"/>
    <n v="274.68"/>
    <n v="235.46"/>
    <n v="0"/>
    <n v="39.22"/>
  </r>
  <r>
    <x v="2"/>
    <x v="0"/>
    <s v="0402"/>
    <s v="104"/>
    <s v="0000"/>
    <s v="000"/>
    <s v="00"/>
    <n v="52600"/>
    <n v="43774.15"/>
    <n v="8754.84"/>
    <n v="71.010000000000005"/>
  </r>
  <r>
    <x v="2"/>
    <x v="1"/>
    <s v="0402"/>
    <s v="104"/>
    <s v="0000"/>
    <s v="000"/>
    <s v="00"/>
    <n v="20300"/>
    <n v="18473.150000000001"/>
    <n v="1817.24"/>
    <n v="9.61"/>
  </r>
  <r>
    <x v="9"/>
    <x v="2"/>
    <s v="0402"/>
    <s v="104"/>
    <s v="0000"/>
    <s v="000"/>
    <s v="00"/>
    <n v="4827.01"/>
    <n v="0"/>
    <n v="0"/>
    <n v="4827.01"/>
  </r>
  <r>
    <x v="0"/>
    <x v="3"/>
    <s v="0402"/>
    <s v="109"/>
    <s v="0000"/>
    <s v="000"/>
    <s v="00"/>
    <n v="51589.39"/>
    <n v="0"/>
    <n v="0"/>
    <n v="51589.39"/>
  </r>
  <r>
    <x v="0"/>
    <x v="0"/>
    <s v="0492"/>
    <s v="109"/>
    <s v="0000"/>
    <s v="000"/>
    <s v="00"/>
    <n v="5000"/>
    <n v="10000"/>
    <n v="0"/>
    <n v="-5000"/>
  </r>
  <r>
    <x v="0"/>
    <x v="1"/>
    <s v="0492"/>
    <s v="109"/>
    <s v="0000"/>
    <s v="000"/>
    <s v="00"/>
    <n v="1002.12"/>
    <n v="1935.07"/>
    <n v="0"/>
    <n v="-932.95"/>
  </r>
  <r>
    <x v="0"/>
    <x v="3"/>
    <s v="0492"/>
    <s v="109"/>
    <s v="0000"/>
    <s v="000"/>
    <s v="00"/>
    <n v="44350.28"/>
    <n v="0"/>
    <n v="0"/>
    <n v="44350.28"/>
  </r>
  <r>
    <x v="0"/>
    <x v="3"/>
    <s v="7004"/>
    <s v="109"/>
    <s v="0000"/>
    <s v="000"/>
    <s v="00"/>
    <n v="18101.32"/>
    <n v="0"/>
    <n v="0"/>
    <n v="18101.32"/>
  </r>
  <r>
    <x v="0"/>
    <x v="0"/>
    <s v="0181"/>
    <s v="109"/>
    <s v="0000"/>
    <s v="000"/>
    <s v="00"/>
    <n v="2000"/>
    <n v="2000"/>
    <n v="0"/>
    <n v="0"/>
  </r>
  <r>
    <x v="0"/>
    <x v="1"/>
    <s v="0181"/>
    <s v="109"/>
    <s v="0000"/>
    <s v="000"/>
    <s v="00"/>
    <n v="500"/>
    <n v="443.88"/>
    <n v="0"/>
    <n v="56.12"/>
  </r>
  <r>
    <x v="0"/>
    <x v="3"/>
    <s v="0181"/>
    <s v="109"/>
    <s v="0000"/>
    <s v="000"/>
    <s v="00"/>
    <n v="35782.980000000003"/>
    <n v="0"/>
    <n v="0"/>
    <n v="35782.980000000003"/>
  </r>
  <r>
    <x v="2"/>
    <x v="0"/>
    <s v="0181"/>
    <s v="109"/>
    <s v="0000"/>
    <s v="000"/>
    <s v="00"/>
    <n v="23900"/>
    <n v="23374.26"/>
    <n v="3775.52"/>
    <n v="-3249.78"/>
  </r>
  <r>
    <x v="2"/>
    <x v="1"/>
    <s v="0181"/>
    <s v="109"/>
    <s v="0000"/>
    <s v="000"/>
    <s v="00"/>
    <n v="8800"/>
    <n v="8535.2199999999993"/>
    <n v="783.64"/>
    <n v="-518.86"/>
  </r>
  <r>
    <x v="0"/>
    <x v="3"/>
    <s v="0251"/>
    <s v="109"/>
    <s v="0000"/>
    <s v="000"/>
    <s v="00"/>
    <n v="111454.56"/>
    <n v="0"/>
    <n v="0"/>
    <n v="111454.56"/>
  </r>
  <r>
    <x v="2"/>
    <x v="1"/>
    <s v="0251"/>
    <s v="109"/>
    <s v="0000"/>
    <s v="000"/>
    <s v="00"/>
    <n v="2.38"/>
    <n v="0"/>
    <n v="0"/>
    <n v="2.38"/>
  </r>
  <r>
    <x v="0"/>
    <x v="0"/>
    <s v="0401"/>
    <s v="109"/>
    <s v="0000"/>
    <s v="000"/>
    <s v="00"/>
    <n v="29543.599999999999"/>
    <n v="29353.439999999999"/>
    <n v="4115.16"/>
    <n v="-3925"/>
  </r>
  <r>
    <x v="0"/>
    <x v="1"/>
    <s v="0401"/>
    <s v="109"/>
    <s v="0000"/>
    <s v="000"/>
    <s v="00"/>
    <n v="10436.469999999999"/>
    <n v="10600.51"/>
    <n v="854.08"/>
    <n v="-1018.12"/>
  </r>
  <r>
    <x v="0"/>
    <x v="3"/>
    <s v="0401"/>
    <s v="109"/>
    <s v="0000"/>
    <s v="000"/>
    <s v="00"/>
    <n v="136676.84"/>
    <n v="0"/>
    <n v="0"/>
    <n v="136676.84"/>
  </r>
  <r>
    <x v="0"/>
    <x v="5"/>
    <s v="0401"/>
    <s v="109"/>
    <s v="0000"/>
    <s v="000"/>
    <s v="00"/>
    <n v="1099.8599999999999"/>
    <n v="1099.8599999999999"/>
    <n v="0"/>
    <n v="0"/>
  </r>
  <r>
    <x v="0"/>
    <x v="3"/>
    <s v="0411"/>
    <s v="109"/>
    <s v="0000"/>
    <s v="000"/>
    <s v="00"/>
    <n v="47110.9"/>
    <n v="0"/>
    <n v="0"/>
    <n v="47110.9"/>
  </r>
  <r>
    <x v="2"/>
    <x v="0"/>
    <s v="0411"/>
    <s v="109"/>
    <s v="0000"/>
    <s v="000"/>
    <s v="00"/>
    <n v="40240"/>
    <n v="35612.25"/>
    <n v="4621.4399999999996"/>
    <n v="6.31"/>
  </r>
  <r>
    <x v="2"/>
    <x v="1"/>
    <s v="0411"/>
    <s v="109"/>
    <s v="0000"/>
    <s v="000"/>
    <s v="00"/>
    <n v="22700"/>
    <n v="21687.919999999998"/>
    <n v="957.96"/>
    <n v="54.12"/>
  </r>
  <r>
    <x v="0"/>
    <x v="0"/>
    <s v="0493"/>
    <s v="109"/>
    <s v="0000"/>
    <s v="000"/>
    <s v="00"/>
    <n v="7500"/>
    <n v="11500"/>
    <n v="0"/>
    <n v="-4000"/>
  </r>
  <r>
    <x v="0"/>
    <x v="1"/>
    <s v="0493"/>
    <s v="109"/>
    <s v="0000"/>
    <s v="000"/>
    <s v="00"/>
    <n v="2000"/>
    <n v="2852.7"/>
    <n v="0"/>
    <n v="-852.7"/>
  </r>
  <r>
    <x v="0"/>
    <x v="3"/>
    <s v="0493"/>
    <s v="109"/>
    <s v="0000"/>
    <s v="000"/>
    <s v="00"/>
    <n v="134269.24"/>
    <n v="1399.6"/>
    <n v="0"/>
    <n v="132869.64000000001"/>
  </r>
  <r>
    <x v="0"/>
    <x v="4"/>
    <s v="0493"/>
    <s v="109"/>
    <s v="0000"/>
    <s v="000"/>
    <s v="00"/>
    <n v="10000"/>
    <n v="0"/>
    <n v="0"/>
    <n v="10000"/>
  </r>
  <r>
    <x v="0"/>
    <x v="0"/>
    <s v="0552"/>
    <s v="109"/>
    <s v="0000"/>
    <s v="000"/>
    <s v="00"/>
    <n v="43210"/>
    <n v="52207.4"/>
    <n v="0"/>
    <n v="-8997.4"/>
  </r>
  <r>
    <x v="0"/>
    <x v="1"/>
    <s v="0552"/>
    <s v="109"/>
    <s v="0000"/>
    <s v="000"/>
    <s v="00"/>
    <n v="20500"/>
    <n v="22341.97"/>
    <n v="0"/>
    <n v="-1841.97"/>
  </r>
  <r>
    <x v="0"/>
    <x v="3"/>
    <s v="0552"/>
    <s v="109"/>
    <s v="0000"/>
    <s v="000"/>
    <s v="00"/>
    <n v="103200.74"/>
    <n v="0"/>
    <n v="0"/>
    <n v="103200.74"/>
  </r>
  <r>
    <x v="0"/>
    <x v="5"/>
    <s v="0552"/>
    <s v="109"/>
    <s v="0000"/>
    <s v="000"/>
    <s v="00"/>
    <n v="501.39"/>
    <n v="501.39"/>
    <n v="0"/>
    <n v="0"/>
  </r>
  <r>
    <x v="2"/>
    <x v="0"/>
    <s v="0552"/>
    <s v="109"/>
    <s v="0000"/>
    <s v="000"/>
    <s v="00"/>
    <n v="56021"/>
    <n v="47139.16"/>
    <n v="8881.84"/>
    <n v="0"/>
  </r>
  <r>
    <x v="2"/>
    <x v="0"/>
    <s v="0552"/>
    <s v="109"/>
    <s v="0000"/>
    <s v="000"/>
    <s v="00"/>
    <n v="15472.4"/>
    <n v="15472.4"/>
    <n v="0"/>
    <n v="0"/>
  </r>
  <r>
    <x v="2"/>
    <x v="1"/>
    <s v="0552"/>
    <s v="109"/>
    <s v="0000"/>
    <s v="000"/>
    <s v="00"/>
    <n v="33500"/>
    <n v="31612.76"/>
    <n v="1843.48"/>
    <n v="43.76"/>
  </r>
  <r>
    <x v="4"/>
    <x v="3"/>
    <s v="0562"/>
    <s v="143"/>
    <s v="0000"/>
    <s v="000"/>
    <s v="00"/>
    <n v="2033.21"/>
    <n v="65.8"/>
    <n v="325.89"/>
    <n v="1641.52"/>
  </r>
  <r>
    <x v="4"/>
    <x v="4"/>
    <s v="0562"/>
    <s v="143"/>
    <s v="0000"/>
    <s v="000"/>
    <s v="00"/>
    <n v="447.83"/>
    <n v="447.83"/>
    <n v="0"/>
    <n v="0"/>
  </r>
  <r>
    <x v="1"/>
    <x v="0"/>
    <s v="9701"/>
    <s v="601"/>
    <s v="0000"/>
    <s v="000"/>
    <s v="00"/>
    <n v="985.88"/>
    <n v="693.54"/>
    <n v="25.13"/>
    <n v="267.20999999999998"/>
  </r>
  <r>
    <x v="1"/>
    <x v="1"/>
    <s v="9701"/>
    <s v="601"/>
    <s v="0000"/>
    <s v="000"/>
    <s v="00"/>
    <n v="444"/>
    <n v="300.87"/>
    <n v="5.24"/>
    <n v="137.88999999999999"/>
  </r>
  <r>
    <x v="1"/>
    <x v="5"/>
    <s v="9701"/>
    <s v="601"/>
    <s v="0000"/>
    <s v="000"/>
    <s v="00"/>
    <n v="300"/>
    <n v="21.7"/>
    <n v="0"/>
    <n v="278.3"/>
  </r>
  <r>
    <x v="5"/>
    <x v="5"/>
    <s v="9701"/>
    <s v="601"/>
    <s v="0000"/>
    <s v="000"/>
    <s v="00"/>
    <n v="2380.62"/>
    <n v="455.7"/>
    <n v="0"/>
    <n v="1924.92"/>
  </r>
  <r>
    <x v="8"/>
    <x v="0"/>
    <s v="9701"/>
    <s v="601"/>
    <s v="0000"/>
    <s v="000"/>
    <s v="00"/>
    <n v="3060"/>
    <n v="2673"/>
    <n v="126"/>
    <n v="261"/>
  </r>
  <r>
    <x v="8"/>
    <x v="0"/>
    <s v="9701"/>
    <s v="601"/>
    <s v="0000"/>
    <s v="000"/>
    <s v="00"/>
    <n v="2265.56"/>
    <n v="2064.73"/>
    <n v="112.77"/>
    <n v="88.06"/>
  </r>
  <r>
    <x v="8"/>
    <x v="1"/>
    <s v="9701"/>
    <s v="601"/>
    <s v="0000"/>
    <s v="000"/>
    <s v="00"/>
    <n v="1652.87"/>
    <n v="1560.66"/>
    <n v="49.4"/>
    <n v="42.81"/>
  </r>
  <r>
    <x v="8"/>
    <x v="3"/>
    <s v="9701"/>
    <s v="601"/>
    <s v="0000"/>
    <s v="000"/>
    <s v="00"/>
    <n v="59253.5"/>
    <n v="0"/>
    <n v="0"/>
    <n v="59253.5"/>
  </r>
  <r>
    <x v="11"/>
    <x v="0"/>
    <s v="9638"/>
    <s v="000"/>
    <s v="8083"/>
    <s v="000"/>
    <s v="25"/>
    <n v="905.44"/>
    <n v="905.44"/>
    <n v="0"/>
    <n v="0"/>
  </r>
  <r>
    <x v="11"/>
    <x v="1"/>
    <s v="9638"/>
    <s v="000"/>
    <s v="8083"/>
    <s v="000"/>
    <s v="25"/>
    <n v="199.58"/>
    <n v="199.58"/>
    <n v="0"/>
    <n v="0"/>
  </r>
  <r>
    <x v="11"/>
    <x v="2"/>
    <s v="9638"/>
    <s v="000"/>
    <s v="8083"/>
    <s v="000"/>
    <s v="25"/>
    <n v="13602"/>
    <n v="13602"/>
    <n v="0"/>
    <n v="0"/>
  </r>
  <r>
    <x v="11"/>
    <x v="2"/>
    <s v="9638"/>
    <s v="000"/>
    <s v="8083"/>
    <s v="000"/>
    <s v="25"/>
    <n v="20861"/>
    <n v="20861"/>
    <n v="0"/>
    <n v="0"/>
  </r>
  <r>
    <x v="11"/>
    <x v="3"/>
    <s v="9638"/>
    <s v="000"/>
    <s v="8083"/>
    <s v="000"/>
    <s v="25"/>
    <n v="11871.6"/>
    <n v="11871.6"/>
    <n v="0"/>
    <n v="0"/>
  </r>
  <r>
    <x v="11"/>
    <x v="4"/>
    <s v="9638"/>
    <s v="000"/>
    <s v="8083"/>
    <s v="000"/>
    <s v="25"/>
    <n v="49190"/>
    <n v="49190"/>
    <n v="0"/>
    <n v="0"/>
  </r>
  <r>
    <x v="11"/>
    <x v="4"/>
    <s v="9638"/>
    <s v="000"/>
    <s v="8083"/>
    <s v="000"/>
    <s v="25"/>
    <n v="1600"/>
    <n v="1600"/>
    <n v="0"/>
    <n v="0"/>
  </r>
  <r>
    <x v="9"/>
    <x v="5"/>
    <s v="9638"/>
    <s v="000"/>
    <s v="8083"/>
    <s v="000"/>
    <s v="25"/>
    <n v="885.61"/>
    <n v="885.61"/>
    <n v="0"/>
    <n v="0"/>
  </r>
  <r>
    <x v="0"/>
    <x v="0"/>
    <s v="0531"/>
    <s v="601"/>
    <s v="0000"/>
    <s v="000"/>
    <s v="00"/>
    <n v="49842.22"/>
    <n v="35556.879999999997"/>
    <n v="7462.84"/>
    <n v="6822.5"/>
  </r>
  <r>
    <x v="0"/>
    <x v="1"/>
    <s v="0531"/>
    <s v="601"/>
    <s v="0000"/>
    <s v="000"/>
    <s v="00"/>
    <n v="15899.95"/>
    <n v="13465.07"/>
    <n v="1548.23"/>
    <n v="886.65"/>
  </r>
  <r>
    <x v="0"/>
    <x v="5"/>
    <s v="0531"/>
    <s v="601"/>
    <s v="0000"/>
    <s v="000"/>
    <s v="00"/>
    <n v="2028.43"/>
    <n v="1485.51"/>
    <n v="0"/>
    <n v="542.91999999999996"/>
  </r>
  <r>
    <x v="4"/>
    <x v="0"/>
    <s v="0531"/>
    <s v="601"/>
    <s v="0000"/>
    <s v="000"/>
    <s v="00"/>
    <n v="1571"/>
    <n v="1571"/>
    <n v="0"/>
    <n v="0"/>
  </r>
  <r>
    <x v="4"/>
    <x v="1"/>
    <s v="0531"/>
    <s v="601"/>
    <s v="0000"/>
    <s v="000"/>
    <s v="00"/>
    <n v="365.47"/>
    <n v="362.09"/>
    <n v="0"/>
    <n v="3.38"/>
  </r>
  <r>
    <x v="5"/>
    <x v="2"/>
    <s v="0531"/>
    <s v="601"/>
    <s v="0000"/>
    <s v="000"/>
    <s v="00"/>
    <n v="16942.47"/>
    <n v="0"/>
    <n v="0"/>
    <n v="16942.47"/>
  </r>
  <r>
    <x v="5"/>
    <x v="5"/>
    <s v="0531"/>
    <s v="601"/>
    <s v="0000"/>
    <s v="000"/>
    <s v="00"/>
    <n v="24783.17"/>
    <n v="18196.650000000001"/>
    <n v="0"/>
    <n v="6586.52"/>
  </r>
  <r>
    <x v="8"/>
    <x v="0"/>
    <s v="0531"/>
    <s v="601"/>
    <s v="0000"/>
    <s v="000"/>
    <s v="00"/>
    <n v="46868.58"/>
    <n v="36723.279999999999"/>
    <n v="7159.84"/>
    <n v="2985.46"/>
  </r>
  <r>
    <x v="8"/>
    <x v="0"/>
    <s v="0531"/>
    <s v="601"/>
    <s v="0000"/>
    <s v="000"/>
    <s v="00"/>
    <n v="108267.46"/>
    <n v="84486.95"/>
    <n v="2727.68"/>
    <n v="21052.83"/>
  </r>
  <r>
    <x v="8"/>
    <x v="1"/>
    <s v="0531"/>
    <s v="601"/>
    <s v="0000"/>
    <s v="000"/>
    <s v="00"/>
    <n v="58781.68"/>
    <n v="54522.45"/>
    <n v="2049.5"/>
    <n v="2209.73"/>
  </r>
  <r>
    <x v="8"/>
    <x v="3"/>
    <s v="0531"/>
    <s v="601"/>
    <s v="0000"/>
    <s v="000"/>
    <s v="00"/>
    <n v="132892.5"/>
    <n v="14558"/>
    <n v="0"/>
    <n v="118334.5"/>
  </r>
  <r>
    <x v="8"/>
    <x v="3"/>
    <s v="0531"/>
    <s v="601"/>
    <s v="0000"/>
    <s v="000"/>
    <s v="00"/>
    <n v="600.82000000000005"/>
    <n v="600.82000000000005"/>
    <n v="0"/>
    <n v="0"/>
  </r>
  <r>
    <x v="8"/>
    <x v="4"/>
    <s v="0531"/>
    <s v="601"/>
    <s v="0000"/>
    <s v="000"/>
    <s v="00"/>
    <n v="1378.84"/>
    <n v="1378.84"/>
    <n v="0"/>
    <n v="0"/>
  </r>
  <r>
    <x v="8"/>
    <x v="4"/>
    <s v="0531"/>
    <s v="601"/>
    <s v="0000"/>
    <s v="000"/>
    <s v="00"/>
    <n v="139.97999999999999"/>
    <n v="139.97999999999999"/>
    <n v="0"/>
    <n v="0"/>
  </r>
  <r>
    <x v="8"/>
    <x v="5"/>
    <s v="0531"/>
    <s v="601"/>
    <s v="0000"/>
    <s v="000"/>
    <s v="00"/>
    <n v="1849.29"/>
    <n v="2353.9299999999998"/>
    <n v="0"/>
    <n v="-504.64"/>
  </r>
  <r>
    <x v="9"/>
    <x v="3"/>
    <s v="9629"/>
    <s v="531"/>
    <s v="0000"/>
    <s v="000"/>
    <s v="00"/>
    <n v="154.35"/>
    <n v="154.35"/>
    <n v="0"/>
    <n v="0"/>
  </r>
  <r>
    <x v="0"/>
    <x v="1"/>
    <s v="0091"/>
    <s v="805"/>
    <s v="0000"/>
    <s v="000"/>
    <s v="24"/>
    <n v="1694.3"/>
    <n v="0"/>
    <n v="0"/>
    <n v="1694.3"/>
  </r>
  <r>
    <x v="0"/>
    <x v="1"/>
    <s v="0161"/>
    <s v="805"/>
    <s v="0000"/>
    <s v="000"/>
    <s v="24"/>
    <n v="1066.07"/>
    <n v="0"/>
    <n v="0"/>
    <n v="1066.07"/>
  </r>
  <r>
    <x v="0"/>
    <x v="4"/>
    <s v="0171"/>
    <s v="805"/>
    <s v="0000"/>
    <s v="000"/>
    <s v="24"/>
    <n v="3003.93"/>
    <n v="3003.93"/>
    <n v="0"/>
    <n v="0"/>
  </r>
  <r>
    <x v="0"/>
    <x v="1"/>
    <s v="0521"/>
    <s v="805"/>
    <s v="0000"/>
    <s v="000"/>
    <s v="24"/>
    <n v="3882.51"/>
    <n v="0"/>
    <n v="0"/>
    <n v="3882.51"/>
  </r>
  <r>
    <x v="0"/>
    <x v="3"/>
    <s v="0521"/>
    <s v="805"/>
    <s v="0000"/>
    <s v="000"/>
    <s v="24"/>
    <n v="16814.53"/>
    <n v="4995"/>
    <n v="0"/>
    <n v="11819.53"/>
  </r>
  <r>
    <x v="0"/>
    <x v="3"/>
    <s v="0482"/>
    <s v="805"/>
    <s v="0000"/>
    <s v="000"/>
    <s v="24"/>
    <n v="1384.57"/>
    <n v="0"/>
    <n v="2769.14"/>
    <n v="-1384.57"/>
  </r>
  <r>
    <x v="0"/>
    <x v="1"/>
    <s v="0251"/>
    <s v="805"/>
    <s v="0000"/>
    <s v="000"/>
    <s v="24"/>
    <n v="8865.58"/>
    <n v="0"/>
    <n v="0"/>
    <n v="8865.58"/>
  </r>
  <r>
    <x v="0"/>
    <x v="3"/>
    <s v="0251"/>
    <s v="805"/>
    <s v="0000"/>
    <s v="000"/>
    <s v="24"/>
    <n v="30635.64"/>
    <n v="205.35"/>
    <n v="0"/>
    <n v="30430.29"/>
  </r>
  <r>
    <x v="0"/>
    <x v="0"/>
    <s v="0261"/>
    <s v="805"/>
    <s v="0000"/>
    <s v="000"/>
    <s v="24"/>
    <n v="2000"/>
    <n v="0"/>
    <n v="0"/>
    <n v="2000"/>
  </r>
  <r>
    <x v="0"/>
    <x v="1"/>
    <s v="0261"/>
    <s v="805"/>
    <s v="0000"/>
    <s v="000"/>
    <s v="24"/>
    <n v="944.07"/>
    <n v="0"/>
    <n v="0"/>
    <n v="944.07"/>
  </r>
  <r>
    <x v="0"/>
    <x v="1"/>
    <s v="0311"/>
    <s v="805"/>
    <s v="0000"/>
    <s v="000"/>
    <s v="24"/>
    <n v="703.36"/>
    <n v="0"/>
    <n v="0"/>
    <n v="703.36"/>
  </r>
  <r>
    <x v="0"/>
    <x v="3"/>
    <s v="0311"/>
    <s v="805"/>
    <s v="0000"/>
    <s v="000"/>
    <s v="24"/>
    <n v="5028.04"/>
    <n v="0"/>
    <n v="0"/>
    <n v="5028.04"/>
  </r>
  <r>
    <x v="0"/>
    <x v="1"/>
    <s v="0321"/>
    <s v="805"/>
    <s v="0000"/>
    <s v="000"/>
    <s v="24"/>
    <n v="6064.84"/>
    <n v="0"/>
    <n v="0"/>
    <n v="6064.84"/>
  </r>
  <r>
    <x v="0"/>
    <x v="1"/>
    <s v="0402"/>
    <s v="805"/>
    <s v="0000"/>
    <s v="000"/>
    <s v="24"/>
    <n v="5213.51"/>
    <n v="0"/>
    <n v="0"/>
    <n v="5213.51"/>
  </r>
  <r>
    <x v="0"/>
    <x v="1"/>
    <s v="0341"/>
    <s v="805"/>
    <s v="0000"/>
    <s v="000"/>
    <s v="24"/>
    <n v="5744.3"/>
    <n v="0"/>
    <n v="0"/>
    <n v="5744.3"/>
  </r>
  <r>
    <x v="0"/>
    <x v="3"/>
    <s v="0341"/>
    <s v="805"/>
    <s v="0000"/>
    <s v="000"/>
    <s v="24"/>
    <n v="300.39999999999998"/>
    <n v="0"/>
    <n v="0"/>
    <n v="300.39999999999998"/>
  </r>
  <r>
    <x v="9"/>
    <x v="2"/>
    <s v="0341"/>
    <s v="805"/>
    <s v="0000"/>
    <s v="000"/>
    <s v="24"/>
    <n v="27840.78"/>
    <n v="3479.9"/>
    <n v="333.19"/>
    <n v="24027.69"/>
  </r>
  <r>
    <x v="0"/>
    <x v="1"/>
    <s v="0351"/>
    <s v="805"/>
    <s v="0000"/>
    <s v="000"/>
    <s v="24"/>
    <n v="5062.92"/>
    <n v="0"/>
    <n v="0"/>
    <n v="5062.92"/>
  </r>
  <r>
    <x v="0"/>
    <x v="1"/>
    <s v="0361"/>
    <s v="805"/>
    <s v="0000"/>
    <s v="000"/>
    <s v="24"/>
    <n v="2619.42"/>
    <n v="0"/>
    <n v="0"/>
    <n v="2619.42"/>
  </r>
  <r>
    <x v="0"/>
    <x v="3"/>
    <s v="0361"/>
    <s v="805"/>
    <s v="0000"/>
    <s v="000"/>
    <s v="24"/>
    <n v="436.8"/>
    <n v="436.8"/>
    <n v="0"/>
    <n v="0"/>
  </r>
  <r>
    <x v="0"/>
    <x v="0"/>
    <s v="0381"/>
    <s v="805"/>
    <s v="0000"/>
    <s v="000"/>
    <s v="24"/>
    <n v="630.54999999999995"/>
    <n v="0"/>
    <n v="0"/>
    <n v="630.54999999999995"/>
  </r>
  <r>
    <x v="0"/>
    <x v="1"/>
    <s v="0381"/>
    <s v="805"/>
    <s v="0000"/>
    <s v="000"/>
    <s v="24"/>
    <n v="3359.56"/>
    <n v="0"/>
    <n v="0"/>
    <n v="3359.56"/>
  </r>
  <r>
    <x v="0"/>
    <x v="3"/>
    <s v="0391"/>
    <s v="805"/>
    <s v="0000"/>
    <s v="000"/>
    <s v="24"/>
    <n v="19.8"/>
    <n v="0"/>
    <n v="0"/>
    <n v="19.8"/>
  </r>
  <r>
    <x v="0"/>
    <x v="5"/>
    <s v="0391"/>
    <s v="805"/>
    <s v="0000"/>
    <s v="000"/>
    <s v="24"/>
    <n v="357.1"/>
    <n v="357.1"/>
    <n v="0"/>
    <n v="0"/>
  </r>
  <r>
    <x v="0"/>
    <x v="1"/>
    <s v="0411"/>
    <s v="805"/>
    <s v="0000"/>
    <s v="000"/>
    <s v="24"/>
    <n v="5894.72"/>
    <n v="0"/>
    <n v="0"/>
    <n v="5894.72"/>
  </r>
  <r>
    <x v="0"/>
    <x v="3"/>
    <s v="0411"/>
    <s v="805"/>
    <s v="0000"/>
    <s v="000"/>
    <s v="24"/>
    <n v="37690.080000000002"/>
    <n v="0"/>
    <n v="0"/>
    <n v="37690.080000000002"/>
  </r>
  <r>
    <x v="0"/>
    <x v="1"/>
    <s v="0441"/>
    <s v="805"/>
    <s v="0000"/>
    <s v="000"/>
    <s v="24"/>
    <n v="4232.5200000000004"/>
    <n v="0"/>
    <n v="0"/>
    <n v="4232.5200000000004"/>
  </r>
  <r>
    <x v="0"/>
    <x v="3"/>
    <s v="0441"/>
    <s v="805"/>
    <s v="0000"/>
    <s v="000"/>
    <s v="24"/>
    <n v="8349.6"/>
    <n v="0"/>
    <n v="0"/>
    <n v="8349.6"/>
  </r>
  <r>
    <x v="0"/>
    <x v="1"/>
    <s v="0451"/>
    <s v="805"/>
    <s v="0000"/>
    <s v="000"/>
    <s v="24"/>
    <n v="5711.65"/>
    <n v="0"/>
    <n v="0"/>
    <n v="5711.65"/>
  </r>
  <r>
    <x v="0"/>
    <x v="1"/>
    <s v="0471"/>
    <s v="805"/>
    <s v="0000"/>
    <s v="000"/>
    <s v="24"/>
    <n v="4637.5200000000004"/>
    <n v="0"/>
    <n v="0"/>
    <n v="4637.5200000000004"/>
  </r>
  <r>
    <x v="0"/>
    <x v="1"/>
    <s v="0472"/>
    <s v="805"/>
    <s v="0000"/>
    <s v="000"/>
    <s v="24"/>
    <n v="8733.83"/>
    <n v="0"/>
    <n v="0"/>
    <n v="8733.83"/>
  </r>
  <r>
    <x v="0"/>
    <x v="1"/>
    <s v="0481"/>
    <s v="805"/>
    <s v="0000"/>
    <s v="000"/>
    <s v="24"/>
    <n v="2880.72"/>
    <n v="0"/>
    <n v="0"/>
    <n v="2880.72"/>
  </r>
  <r>
    <x v="0"/>
    <x v="1"/>
    <s v="0491"/>
    <s v="805"/>
    <s v="0000"/>
    <s v="000"/>
    <s v="24"/>
    <n v="3483.73"/>
    <n v="0"/>
    <n v="0"/>
    <n v="3483.73"/>
  </r>
  <r>
    <x v="0"/>
    <x v="4"/>
    <s v="0491"/>
    <s v="805"/>
    <s v="0000"/>
    <s v="000"/>
    <s v="24"/>
    <n v="448.59"/>
    <n v="89.1"/>
    <n v="0"/>
    <n v="359.49"/>
  </r>
  <r>
    <x v="0"/>
    <x v="2"/>
    <s v="0492"/>
    <s v="805"/>
    <s v="0000"/>
    <s v="000"/>
    <s v="24"/>
    <n v="16286.98"/>
    <n v="2277.6"/>
    <n v="0"/>
    <n v="14009.38"/>
  </r>
  <r>
    <x v="0"/>
    <x v="1"/>
    <s v="0493"/>
    <s v="805"/>
    <s v="0000"/>
    <s v="000"/>
    <s v="24"/>
    <n v="10336.75"/>
    <n v="0"/>
    <n v="0"/>
    <n v="10336.75"/>
  </r>
  <r>
    <x v="0"/>
    <x v="1"/>
    <s v="0501"/>
    <s v="805"/>
    <s v="0000"/>
    <s v="000"/>
    <s v="24"/>
    <n v="166.81"/>
    <n v="0"/>
    <n v="0"/>
    <n v="166.81"/>
  </r>
  <r>
    <x v="0"/>
    <x v="2"/>
    <s v="0501"/>
    <s v="805"/>
    <s v="0000"/>
    <s v="000"/>
    <s v="24"/>
    <n v="724.22"/>
    <n v="724.22"/>
    <n v="0"/>
    <n v="0"/>
  </r>
  <r>
    <x v="9"/>
    <x v="2"/>
    <s v="0501"/>
    <s v="805"/>
    <s v="0000"/>
    <s v="000"/>
    <s v="24"/>
    <n v="352"/>
    <n v="0"/>
    <n v="0"/>
    <n v="352"/>
  </r>
  <r>
    <x v="0"/>
    <x v="1"/>
    <s v="0502"/>
    <s v="805"/>
    <s v="0000"/>
    <s v="000"/>
    <s v="24"/>
    <n v="5745.24"/>
    <n v="0"/>
    <n v="0"/>
    <n v="5745.24"/>
  </r>
  <r>
    <x v="0"/>
    <x v="3"/>
    <s v="0502"/>
    <s v="805"/>
    <s v="0000"/>
    <s v="000"/>
    <s v="24"/>
    <n v="9697.56"/>
    <n v="0"/>
    <n v="0"/>
    <n v="9697.56"/>
  </r>
  <r>
    <x v="9"/>
    <x v="2"/>
    <s v="0511"/>
    <s v="805"/>
    <s v="0000"/>
    <s v="000"/>
    <s v="24"/>
    <n v="28.56"/>
    <n v="28.56"/>
    <n v="0"/>
    <n v="0"/>
  </r>
  <r>
    <x v="0"/>
    <x v="1"/>
    <s v="0531"/>
    <s v="805"/>
    <s v="0000"/>
    <s v="000"/>
    <s v="24"/>
    <n v="200.01"/>
    <n v="0"/>
    <n v="0"/>
    <n v="200.01"/>
  </r>
  <r>
    <x v="0"/>
    <x v="2"/>
    <s v="0531"/>
    <s v="805"/>
    <s v="0000"/>
    <s v="000"/>
    <s v="24"/>
    <n v="7640.43"/>
    <n v="7640.43"/>
    <n v="0"/>
    <n v="0"/>
  </r>
  <r>
    <x v="0"/>
    <x v="2"/>
    <s v="0531"/>
    <s v="805"/>
    <s v="0000"/>
    <s v="000"/>
    <s v="24"/>
    <n v="495"/>
    <n v="495"/>
    <n v="0"/>
    <n v="0"/>
  </r>
  <r>
    <x v="0"/>
    <x v="1"/>
    <s v="0541"/>
    <s v="805"/>
    <s v="0000"/>
    <s v="000"/>
    <s v="24"/>
    <n v="5132.13"/>
    <n v="0"/>
    <n v="0"/>
    <n v="5132.13"/>
  </r>
  <r>
    <x v="0"/>
    <x v="2"/>
    <s v="0541"/>
    <s v="805"/>
    <s v="0000"/>
    <s v="000"/>
    <s v="24"/>
    <n v="1296.75"/>
    <n v="0"/>
    <n v="0"/>
    <n v="1296.75"/>
  </r>
  <r>
    <x v="0"/>
    <x v="3"/>
    <s v="0551"/>
    <s v="805"/>
    <s v="0000"/>
    <s v="000"/>
    <s v="24"/>
    <n v="901.57"/>
    <n v="0"/>
    <n v="0"/>
    <n v="901.57"/>
  </r>
  <r>
    <x v="4"/>
    <x v="2"/>
    <s v="0551"/>
    <s v="805"/>
    <s v="0000"/>
    <s v="000"/>
    <s v="24"/>
    <n v="300"/>
    <n v="180"/>
    <n v="0"/>
    <n v="120"/>
  </r>
  <r>
    <x v="0"/>
    <x v="1"/>
    <s v="0552"/>
    <s v="805"/>
    <s v="0000"/>
    <s v="000"/>
    <s v="24"/>
    <n v="3054.43"/>
    <n v="0"/>
    <n v="0"/>
    <n v="3054.43"/>
  </r>
  <r>
    <x v="10"/>
    <x v="0"/>
    <s v="0261"/>
    <s v="806"/>
    <s v="0000"/>
    <s v="000"/>
    <s v="00"/>
    <n v="16300"/>
    <n v="13835.17"/>
    <n v="2671.04"/>
    <n v="-206.21"/>
  </r>
  <r>
    <x v="10"/>
    <x v="0"/>
    <s v="0261"/>
    <s v="806"/>
    <s v="0000"/>
    <s v="000"/>
    <s v="00"/>
    <n v="7900"/>
    <n v="7454.78"/>
    <n v="279.08999999999997"/>
    <n v="166.13"/>
  </r>
  <r>
    <x v="10"/>
    <x v="1"/>
    <s v="0261"/>
    <s v="806"/>
    <s v="0000"/>
    <s v="000"/>
    <s v="00"/>
    <n v="9800"/>
    <n v="9188.57"/>
    <n v="612.53"/>
    <n v="-1.1000000000000001"/>
  </r>
  <r>
    <x v="10"/>
    <x v="5"/>
    <s v="0261"/>
    <s v="806"/>
    <s v="0000"/>
    <s v="000"/>
    <s v="00"/>
    <n v="700.9"/>
    <n v="828.72"/>
    <n v="0"/>
    <n v="-127.82"/>
  </r>
  <r>
    <x v="2"/>
    <x v="0"/>
    <s v="0561"/>
    <s v="538"/>
    <s v="0000"/>
    <s v="000"/>
    <s v="00"/>
    <n v="31223.09"/>
    <n v="28429.88"/>
    <n v="1117.2"/>
    <n v="1676.01"/>
  </r>
  <r>
    <x v="2"/>
    <x v="1"/>
    <s v="0561"/>
    <s v="538"/>
    <s v="0000"/>
    <s v="000"/>
    <s v="00"/>
    <n v="20303"/>
    <n v="19756.310000000001"/>
    <n v="232.58"/>
    <n v="314.11"/>
  </r>
  <r>
    <x v="9"/>
    <x v="0"/>
    <s v="0561"/>
    <s v="804"/>
    <s v="0000"/>
    <s v="000"/>
    <s v="00"/>
    <n v="67472"/>
    <n v="56681.68"/>
    <n v="10790.32"/>
    <n v="0"/>
  </r>
  <r>
    <x v="9"/>
    <x v="1"/>
    <s v="0561"/>
    <s v="804"/>
    <s v="0000"/>
    <s v="000"/>
    <s v="00"/>
    <n v="33951.81"/>
    <n v="30919.13"/>
    <n v="3101.76"/>
    <n v="-69.08"/>
  </r>
  <r>
    <x v="2"/>
    <x v="0"/>
    <s v="0562"/>
    <s v="538"/>
    <s v="0000"/>
    <s v="000"/>
    <s v="00"/>
    <n v="22790"/>
    <n v="21244.5"/>
    <n v="805.87"/>
    <n v="739.63"/>
  </r>
  <r>
    <x v="2"/>
    <x v="1"/>
    <s v="0562"/>
    <s v="538"/>
    <s v="0000"/>
    <s v="000"/>
    <s v="00"/>
    <n v="12303"/>
    <n v="12072.04"/>
    <n v="167.88"/>
    <n v="63.08"/>
  </r>
  <r>
    <x v="9"/>
    <x v="0"/>
    <s v="0562"/>
    <s v="804"/>
    <s v="0000"/>
    <s v="000"/>
    <s v="00"/>
    <n v="51891.5"/>
    <n v="44266.31"/>
    <n v="7307.76"/>
    <n v="317.43"/>
  </r>
  <r>
    <x v="9"/>
    <x v="1"/>
    <s v="0562"/>
    <s v="804"/>
    <s v="0000"/>
    <s v="000"/>
    <s v="00"/>
    <n v="19793.57"/>
    <n v="18219.189999999999"/>
    <n v="1516.76"/>
    <n v="57.62"/>
  </r>
  <r>
    <x v="0"/>
    <x v="0"/>
    <s v="0561"/>
    <s v="522"/>
    <s v="0000"/>
    <s v="000"/>
    <s v="00"/>
    <n v="56241"/>
    <n v="47322.48"/>
    <n v="8918.52"/>
    <n v="0"/>
  </r>
  <r>
    <x v="0"/>
    <x v="1"/>
    <s v="0561"/>
    <s v="522"/>
    <s v="0000"/>
    <s v="000"/>
    <s v="00"/>
    <n v="25996.79"/>
    <n v="24411.08"/>
    <n v="1851.2"/>
    <n v="-265.49"/>
  </r>
  <r>
    <x v="0"/>
    <x v="5"/>
    <s v="0561"/>
    <s v="522"/>
    <s v="0000"/>
    <s v="000"/>
    <s v="00"/>
    <n v="642.78"/>
    <n v="928.46"/>
    <n v="0"/>
    <n v="-285.68"/>
  </r>
  <r>
    <x v="1"/>
    <x v="0"/>
    <s v="0561"/>
    <s v="522"/>
    <s v="0000"/>
    <s v="000"/>
    <s v="00"/>
    <n v="64505.61"/>
    <n v="55862.26"/>
    <n v="9728.4"/>
    <n v="-1085.05"/>
  </r>
  <r>
    <x v="1"/>
    <x v="0"/>
    <s v="0561"/>
    <s v="522"/>
    <s v="0000"/>
    <s v="000"/>
    <s v="00"/>
    <n v="80597.570000000007"/>
    <n v="77036.679999999993"/>
    <n v="3235.98"/>
    <n v="324.91000000000003"/>
  </r>
  <r>
    <x v="1"/>
    <x v="1"/>
    <s v="0561"/>
    <s v="522"/>
    <s v="0000"/>
    <s v="000"/>
    <s v="00"/>
    <n v="81111.27"/>
    <n v="82167.5"/>
    <n v="2693.24"/>
    <n v="-3749.47"/>
  </r>
  <r>
    <x v="1"/>
    <x v="5"/>
    <s v="0561"/>
    <s v="522"/>
    <s v="0000"/>
    <s v="000"/>
    <s v="00"/>
    <n v="7137.07"/>
    <n v="14416.09"/>
    <n v="0"/>
    <n v="-7279.02"/>
  </r>
  <r>
    <x v="0"/>
    <x v="0"/>
    <s v="0562"/>
    <s v="522"/>
    <s v="0000"/>
    <s v="000"/>
    <s v="00"/>
    <n v="51714"/>
    <n v="43550"/>
    <n v="8164"/>
    <n v="0"/>
  </r>
  <r>
    <x v="0"/>
    <x v="1"/>
    <s v="0562"/>
    <s v="522"/>
    <s v="0000"/>
    <s v="000"/>
    <s v="00"/>
    <n v="18605.5"/>
    <n v="17240.79"/>
    <n v="1694.4"/>
    <n v="-329.69"/>
  </r>
  <r>
    <x v="0"/>
    <x v="5"/>
    <s v="0562"/>
    <s v="522"/>
    <s v="0000"/>
    <s v="000"/>
    <s v="00"/>
    <n v="314.25"/>
    <n v="1028.45"/>
    <n v="0"/>
    <n v="-714.2"/>
  </r>
  <r>
    <x v="1"/>
    <x v="0"/>
    <s v="0562"/>
    <s v="522"/>
    <s v="0000"/>
    <s v="000"/>
    <s v="00"/>
    <n v="61797.23"/>
    <n v="56744.47"/>
    <n v="5674.92"/>
    <n v="-622.16"/>
  </r>
  <r>
    <x v="1"/>
    <x v="0"/>
    <s v="0562"/>
    <s v="522"/>
    <s v="0000"/>
    <s v="000"/>
    <s v="00"/>
    <n v="90153.99"/>
    <n v="86309.759999999995"/>
    <n v="3631.95"/>
    <n v="212.28"/>
  </r>
  <r>
    <x v="1"/>
    <x v="1"/>
    <s v="0562"/>
    <s v="522"/>
    <s v="0000"/>
    <s v="000"/>
    <s v="00"/>
    <n v="75629.59"/>
    <n v="73587.58"/>
    <n v="1934.16"/>
    <n v="107.85"/>
  </r>
  <r>
    <x v="1"/>
    <x v="5"/>
    <s v="0562"/>
    <s v="522"/>
    <s v="0000"/>
    <s v="000"/>
    <s v="00"/>
    <n v="848.13"/>
    <n v="4867.9799999999996"/>
    <n v="0"/>
    <n v="-4019.85"/>
  </r>
  <r>
    <x v="7"/>
    <x v="0"/>
    <s v="0561"/>
    <s v="507"/>
    <s v="0000"/>
    <s v="000"/>
    <s v="00"/>
    <n v="41965"/>
    <n v="37791.29"/>
    <n v="3737.26"/>
    <n v="436.45"/>
  </r>
  <r>
    <x v="7"/>
    <x v="1"/>
    <s v="0561"/>
    <s v="507"/>
    <s v="0000"/>
    <s v="000"/>
    <s v="00"/>
    <n v="17107"/>
    <n v="16360.89"/>
    <n v="776.66"/>
    <n v="-30.55"/>
  </r>
  <r>
    <x v="7"/>
    <x v="0"/>
    <s v="0562"/>
    <s v="507"/>
    <s v="0000"/>
    <s v="000"/>
    <s v="00"/>
    <n v="46668"/>
    <n v="42779"/>
    <n v="3889"/>
    <n v="0"/>
  </r>
  <r>
    <x v="7"/>
    <x v="1"/>
    <s v="0562"/>
    <s v="507"/>
    <s v="0000"/>
    <s v="000"/>
    <s v="00"/>
    <n v="17693.990000000002"/>
    <n v="16920.77"/>
    <n v="808.16"/>
    <n v="-34.94"/>
  </r>
  <r>
    <x v="2"/>
    <x v="0"/>
    <s v="0032"/>
    <s v="812"/>
    <s v="0000"/>
    <s v="000"/>
    <s v="00"/>
    <n v="54810.83"/>
    <n v="48429.48"/>
    <n v="8390"/>
    <n v="-2008.65"/>
  </r>
  <r>
    <x v="2"/>
    <x v="1"/>
    <s v="0032"/>
    <s v="812"/>
    <s v="0000"/>
    <s v="000"/>
    <s v="00"/>
    <n v="19200"/>
    <n v="17683.73"/>
    <n v="1741.4"/>
    <n v="-225.13"/>
  </r>
  <r>
    <x v="0"/>
    <x v="0"/>
    <s v="0561"/>
    <s v="501"/>
    <s v="0000"/>
    <s v="000"/>
    <s v="00"/>
    <n v="2500"/>
    <n v="37830"/>
    <n v="0"/>
    <n v="-35330"/>
  </r>
  <r>
    <x v="0"/>
    <x v="1"/>
    <s v="0561"/>
    <s v="501"/>
    <s v="0000"/>
    <s v="000"/>
    <s v="00"/>
    <n v="618.09"/>
    <n v="8494.1200000000008"/>
    <n v="0"/>
    <n v="-7876.03"/>
  </r>
  <r>
    <x v="0"/>
    <x v="2"/>
    <s v="0561"/>
    <s v="501"/>
    <s v="0000"/>
    <s v="000"/>
    <s v="00"/>
    <n v="3000"/>
    <n v="3000"/>
    <n v="0"/>
    <n v="0"/>
  </r>
  <r>
    <x v="0"/>
    <x v="0"/>
    <s v="0562"/>
    <s v="501"/>
    <s v="0000"/>
    <s v="000"/>
    <s v="00"/>
    <n v="5500"/>
    <n v="33465"/>
    <n v="0"/>
    <n v="-27965"/>
  </r>
  <r>
    <x v="0"/>
    <x v="1"/>
    <s v="0562"/>
    <s v="501"/>
    <s v="0000"/>
    <s v="000"/>
    <s v="00"/>
    <n v="1254.1500000000001"/>
    <n v="7530.07"/>
    <n v="0"/>
    <n v="-6275.92"/>
  </r>
  <r>
    <x v="2"/>
    <x v="0"/>
    <s v="0402"/>
    <s v="812"/>
    <s v="0000"/>
    <s v="000"/>
    <s v="00"/>
    <n v="61106.26"/>
    <n v="51820.1"/>
    <n v="9286.16"/>
    <n v="0"/>
  </r>
  <r>
    <x v="2"/>
    <x v="1"/>
    <s v="0402"/>
    <s v="812"/>
    <s v="0000"/>
    <s v="000"/>
    <s v="00"/>
    <n v="20900"/>
    <n v="19054.38"/>
    <n v="1927.48"/>
    <n v="-81.86"/>
  </r>
  <r>
    <x v="2"/>
    <x v="0"/>
    <s v="0552"/>
    <s v="812"/>
    <s v="0000"/>
    <s v="000"/>
    <s v="00"/>
    <n v="52843.99"/>
    <n v="44541.67"/>
    <n v="8302.32"/>
    <n v="0"/>
  </r>
  <r>
    <x v="2"/>
    <x v="1"/>
    <s v="0552"/>
    <s v="812"/>
    <s v="0000"/>
    <s v="000"/>
    <s v="00"/>
    <n v="19100"/>
    <n v="17435.939999999999"/>
    <n v="1723.2"/>
    <n v="-59.14"/>
  </r>
  <r>
    <x v="2"/>
    <x v="0"/>
    <s v="7004"/>
    <s v="801"/>
    <s v="0000"/>
    <s v="000"/>
    <s v="00"/>
    <n v="892.43"/>
    <n v="0"/>
    <n v="0"/>
    <n v="892.43"/>
  </r>
  <r>
    <x v="2"/>
    <x v="1"/>
    <s v="7004"/>
    <s v="801"/>
    <s v="0000"/>
    <s v="000"/>
    <s v="00"/>
    <n v="37.31"/>
    <n v="0"/>
    <n v="0"/>
    <n v="37.31"/>
  </r>
  <r>
    <x v="0"/>
    <x v="0"/>
    <s v="0561"/>
    <s v="199"/>
    <s v="0000"/>
    <s v="000"/>
    <s v="00"/>
    <n v="14925.13"/>
    <n v="10427.25"/>
    <n v="0"/>
    <n v="4497.88"/>
  </r>
  <r>
    <x v="0"/>
    <x v="0"/>
    <s v="0561"/>
    <s v="199"/>
    <s v="0000"/>
    <s v="000"/>
    <s v="00"/>
    <n v="14000"/>
    <n v="0"/>
    <n v="0"/>
    <n v="14000"/>
  </r>
  <r>
    <x v="0"/>
    <x v="1"/>
    <s v="0561"/>
    <s v="199"/>
    <s v="0000"/>
    <s v="000"/>
    <s v="00"/>
    <n v="8039.54"/>
    <n v="2331.41"/>
    <n v="0"/>
    <n v="5708.13"/>
  </r>
  <r>
    <x v="0"/>
    <x v="2"/>
    <s v="0561"/>
    <s v="199"/>
    <s v="0000"/>
    <s v="000"/>
    <s v="00"/>
    <n v="19212.5"/>
    <n v="10866.1"/>
    <n v="0"/>
    <n v="8346.4"/>
  </r>
  <r>
    <x v="0"/>
    <x v="3"/>
    <s v="0561"/>
    <s v="199"/>
    <s v="0000"/>
    <s v="000"/>
    <s v="00"/>
    <n v="2320.79"/>
    <n v="1763.47"/>
    <n v="0"/>
    <n v="557.32000000000005"/>
  </r>
  <r>
    <x v="0"/>
    <x v="4"/>
    <s v="0561"/>
    <s v="199"/>
    <s v="0000"/>
    <s v="000"/>
    <s v="00"/>
    <n v="1914.89"/>
    <n v="1914.89"/>
    <n v="0"/>
    <n v="0"/>
  </r>
  <r>
    <x v="0"/>
    <x v="4"/>
    <s v="0561"/>
    <s v="199"/>
    <s v="0000"/>
    <s v="000"/>
    <s v="00"/>
    <n v="7280"/>
    <n v="7280"/>
    <n v="0"/>
    <n v="0"/>
  </r>
  <r>
    <x v="0"/>
    <x v="5"/>
    <s v="0561"/>
    <s v="199"/>
    <s v="0000"/>
    <s v="000"/>
    <s v="00"/>
    <n v="430"/>
    <n v="430"/>
    <n v="0"/>
    <n v="0"/>
  </r>
  <r>
    <x v="0"/>
    <x v="5"/>
    <s v="0561"/>
    <s v="199"/>
    <s v="0000"/>
    <s v="000"/>
    <s v="00"/>
    <n v="16566.88"/>
    <n v="16566.88"/>
    <n v="0"/>
    <n v="0"/>
  </r>
  <r>
    <x v="16"/>
    <x v="4"/>
    <s v="0561"/>
    <s v="199"/>
    <s v="0000"/>
    <s v="000"/>
    <s v="00"/>
    <n v="5199.99"/>
    <n v="0"/>
    <n v="4344.33"/>
    <n v="855.66"/>
  </r>
  <r>
    <x v="16"/>
    <x v="4"/>
    <s v="0561"/>
    <s v="199"/>
    <s v="0000"/>
    <s v="000"/>
    <s v="00"/>
    <n v="1711.33"/>
    <n v="0"/>
    <n v="1058.19"/>
    <n v="653.14"/>
  </r>
  <r>
    <x v="3"/>
    <x v="5"/>
    <s v="0561"/>
    <s v="199"/>
    <s v="0000"/>
    <s v="000"/>
    <s v="00"/>
    <n v="2000"/>
    <n v="1842.64"/>
    <n v="0"/>
    <n v="157.36000000000001"/>
  </r>
  <r>
    <x v="9"/>
    <x v="2"/>
    <s v="0561"/>
    <s v="199"/>
    <s v="0000"/>
    <s v="000"/>
    <s v="00"/>
    <n v="2939.49"/>
    <n v="2939.49"/>
    <n v="0"/>
    <n v="0"/>
  </r>
  <r>
    <x v="9"/>
    <x v="5"/>
    <s v="0561"/>
    <s v="199"/>
    <s v="0000"/>
    <s v="000"/>
    <s v="00"/>
    <n v="857.04"/>
    <n v="428.52"/>
    <n v="0"/>
    <n v="428.52"/>
  </r>
  <r>
    <x v="4"/>
    <x v="0"/>
    <s v="0561"/>
    <s v="199"/>
    <s v="0000"/>
    <s v="000"/>
    <s v="00"/>
    <n v="11138.57"/>
    <n v="6741.46"/>
    <n v="894.15"/>
    <n v="3502.96"/>
  </r>
  <r>
    <x v="4"/>
    <x v="1"/>
    <s v="0561"/>
    <s v="199"/>
    <s v="0000"/>
    <s v="000"/>
    <s v="00"/>
    <n v="4000"/>
    <n v="2309.79"/>
    <n v="185.69"/>
    <n v="1504.52"/>
  </r>
  <r>
    <x v="4"/>
    <x v="2"/>
    <s v="0561"/>
    <s v="199"/>
    <s v="0000"/>
    <s v="000"/>
    <s v="00"/>
    <n v="150"/>
    <n v="139.99"/>
    <n v="0"/>
    <n v="10.01"/>
  </r>
  <r>
    <x v="4"/>
    <x v="3"/>
    <s v="0561"/>
    <s v="199"/>
    <s v="0000"/>
    <s v="000"/>
    <s v="00"/>
    <n v="23658.97"/>
    <n v="148.94999999999999"/>
    <n v="0"/>
    <n v="23510.02"/>
  </r>
  <r>
    <x v="4"/>
    <x v="4"/>
    <s v="0561"/>
    <s v="199"/>
    <s v="0000"/>
    <s v="000"/>
    <s v="00"/>
    <n v="1134.6099999999999"/>
    <n v="891.43"/>
    <n v="0"/>
    <n v="243.18"/>
  </r>
  <r>
    <x v="4"/>
    <x v="4"/>
    <s v="0561"/>
    <s v="199"/>
    <s v="0000"/>
    <s v="000"/>
    <s v="00"/>
    <n v="30.68"/>
    <n v="0"/>
    <n v="0"/>
    <n v="30.68"/>
  </r>
  <r>
    <x v="4"/>
    <x v="5"/>
    <s v="0561"/>
    <s v="199"/>
    <s v="0000"/>
    <s v="000"/>
    <s v="00"/>
    <n v="225"/>
    <n v="0"/>
    <n v="0"/>
    <n v="225"/>
  </r>
  <r>
    <x v="5"/>
    <x v="0"/>
    <s v="0561"/>
    <s v="199"/>
    <s v="0000"/>
    <s v="000"/>
    <s v="00"/>
    <n v="6297.73"/>
    <n v="2828.39"/>
    <n v="1067.2"/>
    <n v="2402.14"/>
  </r>
  <r>
    <x v="5"/>
    <x v="1"/>
    <s v="0561"/>
    <s v="199"/>
    <s v="0000"/>
    <s v="000"/>
    <s v="00"/>
    <n v="2815.03"/>
    <n v="1547.61"/>
    <n v="246.5"/>
    <n v="1020.92"/>
  </r>
  <r>
    <x v="5"/>
    <x v="2"/>
    <s v="0561"/>
    <s v="199"/>
    <s v="0000"/>
    <s v="000"/>
    <s v="00"/>
    <n v="2604"/>
    <n v="2604"/>
    <n v="0"/>
    <n v="0"/>
  </r>
  <r>
    <x v="5"/>
    <x v="5"/>
    <s v="0561"/>
    <s v="199"/>
    <s v="0000"/>
    <s v="000"/>
    <s v="00"/>
    <n v="7573.56"/>
    <n v="7528.56"/>
    <n v="0"/>
    <n v="45"/>
  </r>
  <r>
    <x v="6"/>
    <x v="4"/>
    <s v="0561"/>
    <s v="199"/>
    <s v="0000"/>
    <s v="000"/>
    <s v="00"/>
    <n v="7900"/>
    <n v="7853.75"/>
    <n v="0"/>
    <n v="46.25"/>
  </r>
  <r>
    <x v="2"/>
    <x v="0"/>
    <s v="0561"/>
    <s v="111"/>
    <s v="0000"/>
    <s v="000"/>
    <s v="00"/>
    <n v="4780"/>
    <n v="611.4"/>
    <n v="0"/>
    <n v="4168.6000000000004"/>
  </r>
  <r>
    <x v="2"/>
    <x v="1"/>
    <s v="0561"/>
    <s v="111"/>
    <s v="0000"/>
    <s v="000"/>
    <s v="00"/>
    <n v="1052"/>
    <n v="140.91999999999999"/>
    <n v="0"/>
    <n v="911.08"/>
  </r>
  <r>
    <x v="2"/>
    <x v="0"/>
    <s v="0562"/>
    <s v="111"/>
    <s v="0000"/>
    <s v="000"/>
    <s v="00"/>
    <n v="4780"/>
    <n v="1256.97"/>
    <n v="0"/>
    <n v="3523.03"/>
  </r>
  <r>
    <x v="2"/>
    <x v="1"/>
    <s v="0562"/>
    <s v="111"/>
    <s v="0000"/>
    <s v="000"/>
    <s v="00"/>
    <n v="1052"/>
    <n v="289.72000000000003"/>
    <n v="0"/>
    <n v="762.28"/>
  </r>
  <r>
    <x v="2"/>
    <x v="0"/>
    <s v="9631"/>
    <s v="111"/>
    <s v="0000"/>
    <s v="000"/>
    <s v="00"/>
    <n v="5000"/>
    <n v="1358.86"/>
    <n v="0"/>
    <n v="3641.14"/>
  </r>
  <r>
    <x v="2"/>
    <x v="1"/>
    <s v="9631"/>
    <s v="111"/>
    <s v="0000"/>
    <s v="000"/>
    <s v="00"/>
    <n v="1000"/>
    <n v="313.19"/>
    <n v="0"/>
    <n v="686.81"/>
  </r>
  <r>
    <x v="16"/>
    <x v="4"/>
    <s v="0561"/>
    <s v="110"/>
    <s v="0000"/>
    <s v="000"/>
    <s v="00"/>
    <n v="2000"/>
    <n v="0"/>
    <n v="2000"/>
    <n v="0"/>
  </r>
  <r>
    <x v="0"/>
    <x v="3"/>
    <s v="0562"/>
    <s v="110"/>
    <s v="0000"/>
    <s v="000"/>
    <s v="00"/>
    <n v="500"/>
    <n v="449.68"/>
    <n v="0"/>
    <n v="50.32"/>
  </r>
  <r>
    <x v="15"/>
    <x v="5"/>
    <s v="0562"/>
    <s v="110"/>
    <s v="0000"/>
    <s v="000"/>
    <s v="00"/>
    <n v="1500"/>
    <n v="0"/>
    <n v="0"/>
    <n v="1500"/>
  </r>
  <r>
    <x v="1"/>
    <x v="2"/>
    <s v="9748"/>
    <s v="504"/>
    <s v="0000"/>
    <s v="000"/>
    <s v="00"/>
    <n v="30000"/>
    <n v="25000"/>
    <n v="0"/>
    <n v="5000"/>
  </r>
  <r>
    <x v="2"/>
    <x v="0"/>
    <s v="0561"/>
    <s v="523"/>
    <s v="0000"/>
    <s v="000"/>
    <s v="00"/>
    <n v="28228"/>
    <n v="21562.77"/>
    <n v="6437.32"/>
    <n v="227.91"/>
  </r>
  <r>
    <x v="2"/>
    <x v="1"/>
    <s v="0561"/>
    <s v="523"/>
    <s v="0000"/>
    <s v="000"/>
    <s v="00"/>
    <n v="10685"/>
    <n v="9297.02"/>
    <n v="1336.16"/>
    <n v="51.82"/>
  </r>
  <r>
    <x v="2"/>
    <x v="0"/>
    <s v="0562"/>
    <s v="523"/>
    <s v="0000"/>
    <s v="000"/>
    <s v="00"/>
    <n v="41502"/>
    <n v="35001.68"/>
    <n v="6500.32"/>
    <n v="0"/>
  </r>
  <r>
    <x v="2"/>
    <x v="1"/>
    <s v="0562"/>
    <s v="523"/>
    <s v="0000"/>
    <s v="000"/>
    <s v="00"/>
    <n v="22918.959999999999"/>
    <n v="21585.22"/>
    <n v="1349.28"/>
    <n v="-15.54"/>
  </r>
  <r>
    <x v="0"/>
    <x v="0"/>
    <s v="9632"/>
    <s v="528"/>
    <s v="0000"/>
    <s v="000"/>
    <s v="00"/>
    <n v="9475.32"/>
    <n v="694.89"/>
    <n v="0"/>
    <n v="8780.43"/>
  </r>
  <r>
    <x v="0"/>
    <x v="1"/>
    <s v="9632"/>
    <s v="528"/>
    <s v="0000"/>
    <s v="000"/>
    <s v="00"/>
    <n v="3953"/>
    <n v="153.08000000000001"/>
    <n v="0"/>
    <n v="3799.92"/>
  </r>
  <r>
    <x v="0"/>
    <x v="2"/>
    <s v="0073"/>
    <s v="540"/>
    <s v="0000"/>
    <s v="000"/>
    <s v="00"/>
    <n v="4822.66"/>
    <n v="4822.66"/>
    <n v="0"/>
    <n v="0"/>
  </r>
  <r>
    <x v="15"/>
    <x v="2"/>
    <s v="9780"/>
    <s v="160"/>
    <s v="0000"/>
    <s v="000"/>
    <s v="00"/>
    <n v="269.95"/>
    <n v="269.95"/>
    <n v="0"/>
    <n v="0"/>
  </r>
  <r>
    <x v="15"/>
    <x v="3"/>
    <s v="9780"/>
    <s v="160"/>
    <s v="0000"/>
    <s v="000"/>
    <s v="00"/>
    <n v="10090.459999999999"/>
    <n v="10589.48"/>
    <n v="0"/>
    <n v="-499.02"/>
  </r>
  <r>
    <x v="11"/>
    <x v="0"/>
    <s v="0562"/>
    <s v="108"/>
    <s v="0000"/>
    <s v="000"/>
    <s v="00"/>
    <n v="3706.25"/>
    <n v="3706.25"/>
    <n v="0"/>
    <n v="0"/>
  </r>
  <r>
    <x v="11"/>
    <x v="1"/>
    <s v="0562"/>
    <s v="108"/>
    <s v="0000"/>
    <s v="000"/>
    <s v="00"/>
    <n v="0"/>
    <n v="296.5"/>
    <n v="0"/>
    <n v="-296.5"/>
  </r>
  <r>
    <x v="11"/>
    <x v="0"/>
    <s v="0561"/>
    <s v="108"/>
    <s v="0000"/>
    <s v="000"/>
    <s v="00"/>
    <n v="3000"/>
    <n v="3000"/>
    <n v="0"/>
    <n v="0"/>
  </r>
  <r>
    <x v="11"/>
    <x v="1"/>
    <s v="0561"/>
    <s v="108"/>
    <s v="0000"/>
    <s v="000"/>
    <s v="00"/>
    <n v="0"/>
    <n v="239.98"/>
    <n v="0"/>
    <n v="-239.98"/>
  </r>
  <r>
    <x v="0"/>
    <x v="2"/>
    <s v="0562"/>
    <s v="199"/>
    <s v="0000"/>
    <s v="000"/>
    <s v="00"/>
    <n v="3000"/>
    <n v="3000"/>
    <n v="0"/>
    <n v="0"/>
  </r>
  <r>
    <x v="0"/>
    <x v="2"/>
    <s v="0562"/>
    <s v="199"/>
    <s v="0000"/>
    <s v="000"/>
    <s v="00"/>
    <n v="72.23"/>
    <n v="25.3"/>
    <n v="0"/>
    <n v="46.93"/>
  </r>
  <r>
    <x v="0"/>
    <x v="2"/>
    <s v="0562"/>
    <s v="199"/>
    <s v="0000"/>
    <s v="000"/>
    <s v="00"/>
    <n v="337"/>
    <n v="88"/>
    <n v="0"/>
    <n v="249"/>
  </r>
  <r>
    <x v="0"/>
    <x v="3"/>
    <s v="0562"/>
    <s v="199"/>
    <s v="0000"/>
    <s v="000"/>
    <s v="00"/>
    <n v="48174.58"/>
    <n v="9890.99"/>
    <n v="466.88"/>
    <n v="37816.71"/>
  </r>
  <r>
    <x v="0"/>
    <x v="4"/>
    <s v="0562"/>
    <s v="199"/>
    <s v="0000"/>
    <s v="000"/>
    <s v="00"/>
    <n v="674.82"/>
    <n v="674.82"/>
    <n v="0"/>
    <n v="0"/>
  </r>
  <r>
    <x v="0"/>
    <x v="4"/>
    <s v="0562"/>
    <s v="199"/>
    <s v="0000"/>
    <s v="000"/>
    <s v="00"/>
    <n v="30900"/>
    <n v="30900"/>
    <n v="0"/>
    <n v="0"/>
  </r>
  <r>
    <x v="0"/>
    <x v="4"/>
    <s v="0562"/>
    <s v="199"/>
    <s v="0000"/>
    <s v="000"/>
    <s v="00"/>
    <n v="8750"/>
    <n v="6250"/>
    <n v="0"/>
    <n v="2500"/>
  </r>
  <r>
    <x v="0"/>
    <x v="5"/>
    <s v="0562"/>
    <s v="199"/>
    <s v="0000"/>
    <s v="000"/>
    <s v="00"/>
    <n v="7015.67"/>
    <n v="7301.35"/>
    <n v="0"/>
    <n v="-285.68"/>
  </r>
  <r>
    <x v="1"/>
    <x v="5"/>
    <s v="0562"/>
    <s v="199"/>
    <s v="0000"/>
    <s v="000"/>
    <s v="00"/>
    <n v="715.76"/>
    <n v="1287.1199999999999"/>
    <n v="0"/>
    <n v="-571.36"/>
  </r>
  <r>
    <x v="3"/>
    <x v="5"/>
    <s v="0562"/>
    <s v="199"/>
    <s v="0000"/>
    <s v="000"/>
    <s v="00"/>
    <n v="242.83"/>
    <n v="242.83"/>
    <n v="0"/>
    <n v="0"/>
  </r>
  <r>
    <x v="9"/>
    <x v="2"/>
    <s v="0562"/>
    <s v="199"/>
    <s v="0000"/>
    <s v="000"/>
    <s v="00"/>
    <n v="4028"/>
    <n v="0"/>
    <n v="0"/>
    <n v="4028"/>
  </r>
  <r>
    <x v="4"/>
    <x v="3"/>
    <s v="0562"/>
    <s v="199"/>
    <s v="0000"/>
    <s v="000"/>
    <s v="00"/>
    <n v="10669.73"/>
    <n v="856.26"/>
    <n v="0"/>
    <n v="9813.4699999999993"/>
  </r>
  <r>
    <x v="4"/>
    <x v="4"/>
    <s v="0562"/>
    <s v="199"/>
    <s v="0000"/>
    <s v="000"/>
    <s v="00"/>
    <n v="2384.9899999999998"/>
    <n v="758.99"/>
    <n v="1580"/>
    <n v="46"/>
  </r>
  <r>
    <x v="4"/>
    <x v="4"/>
    <s v="0562"/>
    <s v="199"/>
    <s v="0000"/>
    <s v="000"/>
    <s v="00"/>
    <n v="742.57"/>
    <n v="742.57"/>
    <n v="0"/>
    <n v="0"/>
  </r>
  <r>
    <x v="5"/>
    <x v="3"/>
    <s v="0562"/>
    <s v="199"/>
    <s v="0000"/>
    <s v="000"/>
    <s v="00"/>
    <n v="683.52"/>
    <n v="355.8"/>
    <n v="0"/>
    <n v="327.72"/>
  </r>
  <r>
    <x v="5"/>
    <x v="4"/>
    <s v="0562"/>
    <s v="199"/>
    <s v="0000"/>
    <s v="000"/>
    <s v="00"/>
    <n v="1549.67"/>
    <n v="628"/>
    <n v="0"/>
    <n v="921.67"/>
  </r>
  <r>
    <x v="5"/>
    <x v="5"/>
    <s v="0562"/>
    <s v="199"/>
    <s v="0000"/>
    <s v="000"/>
    <s v="00"/>
    <n v="3398.63"/>
    <n v="3398.61"/>
    <n v="0"/>
    <n v="0.02"/>
  </r>
  <r>
    <x v="8"/>
    <x v="3"/>
    <s v="0562"/>
    <s v="199"/>
    <s v="0000"/>
    <s v="000"/>
    <s v="00"/>
    <n v="100"/>
    <n v="0"/>
    <n v="0"/>
    <n v="100"/>
  </r>
  <r>
    <x v="5"/>
    <x v="2"/>
    <s v="9731"/>
    <s v="555"/>
    <s v="0000"/>
    <s v="000"/>
    <s v="00"/>
    <n v="2649.8"/>
    <n v="2649.8"/>
    <n v="0"/>
    <n v="0"/>
  </r>
  <r>
    <x v="0"/>
    <x v="1"/>
    <s v="0091"/>
    <s v="805"/>
    <s v="0000"/>
    <s v="000"/>
    <s v="25"/>
    <n v="1490.4"/>
    <n v="0"/>
    <n v="0"/>
    <n v="1490.4"/>
  </r>
  <r>
    <x v="0"/>
    <x v="1"/>
    <s v="0161"/>
    <s v="805"/>
    <s v="0000"/>
    <s v="000"/>
    <s v="25"/>
    <n v="1968.95"/>
    <n v="0"/>
    <n v="0"/>
    <n v="1968.95"/>
  </r>
  <r>
    <x v="0"/>
    <x v="1"/>
    <s v="0201"/>
    <s v="805"/>
    <s v="0000"/>
    <s v="000"/>
    <s v="25"/>
    <n v="1852.01"/>
    <n v="0"/>
    <n v="0"/>
    <n v="1852.01"/>
  </r>
  <r>
    <x v="0"/>
    <x v="1"/>
    <s v="0241"/>
    <s v="805"/>
    <s v="0000"/>
    <s v="000"/>
    <s v="25"/>
    <n v="606.16"/>
    <n v="0"/>
    <n v="0"/>
    <n v="606.16"/>
  </r>
  <r>
    <x v="0"/>
    <x v="1"/>
    <s v="0251"/>
    <s v="805"/>
    <s v="0000"/>
    <s v="000"/>
    <s v="25"/>
    <n v="6668.82"/>
    <n v="0"/>
    <n v="0"/>
    <n v="6668.82"/>
  </r>
  <r>
    <x v="0"/>
    <x v="3"/>
    <s v="0251"/>
    <s v="805"/>
    <s v="0000"/>
    <s v="000"/>
    <s v="25"/>
    <n v="23329"/>
    <n v="0"/>
    <n v="0"/>
    <n v="23329"/>
  </r>
  <r>
    <x v="0"/>
    <x v="0"/>
    <s v="0261"/>
    <s v="805"/>
    <s v="0000"/>
    <s v="000"/>
    <s v="25"/>
    <n v="1500"/>
    <n v="0"/>
    <n v="0"/>
    <n v="1500"/>
  </r>
  <r>
    <x v="0"/>
    <x v="1"/>
    <s v="0261"/>
    <s v="805"/>
    <s v="0000"/>
    <s v="000"/>
    <s v="25"/>
    <n v="637.52"/>
    <n v="0"/>
    <n v="0"/>
    <n v="637.52"/>
  </r>
  <r>
    <x v="0"/>
    <x v="1"/>
    <s v="0301"/>
    <s v="805"/>
    <s v="0000"/>
    <s v="000"/>
    <s v="25"/>
    <n v="2372.36"/>
    <n v="0"/>
    <n v="0"/>
    <n v="2372.36"/>
  </r>
  <r>
    <x v="0"/>
    <x v="1"/>
    <s v="0311"/>
    <s v="805"/>
    <s v="0000"/>
    <s v="000"/>
    <s v="25"/>
    <n v="4137.4799999999996"/>
    <n v="0"/>
    <n v="0"/>
    <n v="4137.4799999999996"/>
  </r>
  <r>
    <x v="0"/>
    <x v="3"/>
    <s v="0311"/>
    <s v="805"/>
    <s v="0000"/>
    <s v="000"/>
    <s v="25"/>
    <n v="7770.54"/>
    <n v="0"/>
    <n v="0"/>
    <n v="7770.54"/>
  </r>
  <r>
    <x v="0"/>
    <x v="1"/>
    <s v="0321"/>
    <s v="805"/>
    <s v="0000"/>
    <s v="000"/>
    <s v="25"/>
    <n v="5652.06"/>
    <n v="0"/>
    <n v="0"/>
    <n v="5652.06"/>
  </r>
  <r>
    <x v="0"/>
    <x v="1"/>
    <s v="0331"/>
    <s v="805"/>
    <s v="0000"/>
    <s v="000"/>
    <s v="25"/>
    <n v="2302.88"/>
    <n v="0"/>
    <n v="0"/>
    <n v="2302.88"/>
  </r>
  <r>
    <x v="0"/>
    <x v="2"/>
    <s v="0341"/>
    <s v="805"/>
    <s v="0000"/>
    <s v="000"/>
    <s v="25"/>
    <n v="7077.9"/>
    <n v="0"/>
    <n v="0"/>
    <n v="7077.9"/>
  </r>
  <r>
    <x v="0"/>
    <x v="3"/>
    <s v="0341"/>
    <s v="805"/>
    <s v="0000"/>
    <s v="000"/>
    <s v="25"/>
    <n v="27389.3"/>
    <n v="0"/>
    <n v="0"/>
    <n v="27389.3"/>
  </r>
  <r>
    <x v="0"/>
    <x v="1"/>
    <s v="0351"/>
    <s v="805"/>
    <s v="0000"/>
    <s v="000"/>
    <s v="25"/>
    <n v="3907.88"/>
    <n v="0"/>
    <n v="0"/>
    <n v="3907.88"/>
  </r>
  <r>
    <x v="0"/>
    <x v="1"/>
    <s v="0361"/>
    <s v="805"/>
    <s v="0000"/>
    <s v="000"/>
    <s v="25"/>
    <n v="2582.4"/>
    <n v="0"/>
    <n v="0"/>
    <n v="2582.4"/>
  </r>
  <r>
    <x v="0"/>
    <x v="1"/>
    <s v="0381"/>
    <s v="805"/>
    <s v="0000"/>
    <s v="000"/>
    <s v="25"/>
    <n v="2836.47"/>
    <n v="0"/>
    <n v="0"/>
    <n v="2836.47"/>
  </r>
  <r>
    <x v="0"/>
    <x v="5"/>
    <s v="0391"/>
    <s v="805"/>
    <s v="0000"/>
    <s v="000"/>
    <s v="25"/>
    <n v="3269.04"/>
    <n v="3269.04"/>
    <n v="0"/>
    <n v="0"/>
  </r>
  <r>
    <x v="0"/>
    <x v="1"/>
    <s v="0402"/>
    <s v="805"/>
    <s v="0000"/>
    <s v="000"/>
    <s v="25"/>
    <n v="7354.69"/>
    <n v="0"/>
    <n v="0"/>
    <n v="7354.69"/>
  </r>
  <r>
    <x v="0"/>
    <x v="2"/>
    <s v="0402"/>
    <s v="805"/>
    <s v="0000"/>
    <s v="000"/>
    <s v="25"/>
    <n v="7259.1"/>
    <n v="0"/>
    <n v="0"/>
    <n v="7259.1"/>
  </r>
  <r>
    <x v="0"/>
    <x v="1"/>
    <s v="0411"/>
    <s v="805"/>
    <s v="0000"/>
    <s v="000"/>
    <s v="25"/>
    <n v="6531.45"/>
    <n v="0"/>
    <n v="0"/>
    <n v="6531.45"/>
  </r>
  <r>
    <x v="0"/>
    <x v="3"/>
    <s v="0411"/>
    <s v="805"/>
    <s v="0000"/>
    <s v="000"/>
    <s v="25"/>
    <n v="26517"/>
    <n v="0"/>
    <n v="0"/>
    <n v="26517"/>
  </r>
  <r>
    <x v="0"/>
    <x v="1"/>
    <s v="0441"/>
    <s v="805"/>
    <s v="0000"/>
    <s v="000"/>
    <s v="25"/>
    <n v="3892.8"/>
    <n v="0"/>
    <n v="0"/>
    <n v="3892.8"/>
  </r>
  <r>
    <x v="0"/>
    <x v="1"/>
    <s v="0451"/>
    <s v="805"/>
    <s v="0000"/>
    <s v="000"/>
    <s v="25"/>
    <n v="5135.1400000000003"/>
    <n v="0"/>
    <n v="0"/>
    <n v="5135.1400000000003"/>
  </r>
  <r>
    <x v="0"/>
    <x v="1"/>
    <s v="0471"/>
    <s v="805"/>
    <s v="0000"/>
    <s v="000"/>
    <s v="25"/>
    <n v="5657.35"/>
    <n v="0"/>
    <n v="0"/>
    <n v="5657.35"/>
  </r>
  <r>
    <x v="0"/>
    <x v="1"/>
    <s v="0472"/>
    <s v="805"/>
    <s v="0000"/>
    <s v="000"/>
    <s v="25"/>
    <n v="7421.93"/>
    <n v="0"/>
    <n v="0"/>
    <n v="7421.93"/>
  </r>
  <r>
    <x v="0"/>
    <x v="1"/>
    <s v="0481"/>
    <s v="805"/>
    <s v="0000"/>
    <s v="000"/>
    <s v="25"/>
    <n v="3709.41"/>
    <n v="0"/>
    <n v="0"/>
    <n v="3709.41"/>
  </r>
  <r>
    <x v="0"/>
    <x v="2"/>
    <s v="0482"/>
    <s v="805"/>
    <s v="0000"/>
    <s v="000"/>
    <s v="25"/>
    <n v="2500"/>
    <n v="0"/>
    <n v="1129"/>
    <n v="1371"/>
  </r>
  <r>
    <x v="0"/>
    <x v="3"/>
    <s v="0482"/>
    <s v="805"/>
    <s v="0000"/>
    <s v="000"/>
    <s v="25"/>
    <n v="2194.5700000000002"/>
    <n v="0"/>
    <n v="2194.5700000000002"/>
    <n v="0"/>
  </r>
  <r>
    <x v="0"/>
    <x v="1"/>
    <s v="0491"/>
    <s v="805"/>
    <s v="0000"/>
    <s v="000"/>
    <s v="25"/>
    <n v="4628.99"/>
    <n v="0"/>
    <n v="0"/>
    <n v="4628.99"/>
  </r>
  <r>
    <x v="0"/>
    <x v="2"/>
    <s v="0492"/>
    <s v="805"/>
    <s v="0000"/>
    <s v="000"/>
    <s v="25"/>
    <n v="26755.91"/>
    <n v="0"/>
    <n v="324.7"/>
    <n v="26431.21"/>
  </r>
  <r>
    <x v="0"/>
    <x v="1"/>
    <s v="0493"/>
    <s v="805"/>
    <s v="0000"/>
    <s v="000"/>
    <s v="25"/>
    <n v="8699.3700000000008"/>
    <n v="0"/>
    <n v="0"/>
    <n v="8699.3700000000008"/>
  </r>
  <r>
    <x v="0"/>
    <x v="1"/>
    <s v="0501"/>
    <s v="805"/>
    <s v="0000"/>
    <s v="000"/>
    <s v="25"/>
    <n v="1011.67"/>
    <n v="0"/>
    <n v="0"/>
    <n v="1011.67"/>
  </r>
  <r>
    <x v="0"/>
    <x v="2"/>
    <s v="0501"/>
    <s v="805"/>
    <s v="0000"/>
    <s v="000"/>
    <s v="25"/>
    <n v="1999"/>
    <n v="1999"/>
    <n v="0"/>
    <n v="0"/>
  </r>
  <r>
    <x v="0"/>
    <x v="1"/>
    <s v="0502"/>
    <s v="805"/>
    <s v="0000"/>
    <s v="000"/>
    <s v="25"/>
    <n v="4577.2"/>
    <n v="0"/>
    <n v="0"/>
    <n v="4577.2"/>
  </r>
  <r>
    <x v="0"/>
    <x v="3"/>
    <s v="0502"/>
    <s v="805"/>
    <s v="0000"/>
    <s v="000"/>
    <s v="25"/>
    <n v="8730.4500000000007"/>
    <n v="0"/>
    <n v="0"/>
    <n v="8730.4500000000007"/>
  </r>
  <r>
    <x v="0"/>
    <x v="1"/>
    <s v="0511"/>
    <s v="805"/>
    <s v="0000"/>
    <s v="000"/>
    <s v="25"/>
    <n v="715.3"/>
    <n v="0"/>
    <n v="0"/>
    <n v="715.3"/>
  </r>
  <r>
    <x v="9"/>
    <x v="2"/>
    <s v="0511"/>
    <s v="805"/>
    <s v="0000"/>
    <s v="000"/>
    <s v="25"/>
    <n v="203.28"/>
    <n v="203.28"/>
    <n v="0"/>
    <n v="0"/>
  </r>
  <r>
    <x v="0"/>
    <x v="0"/>
    <s v="0521"/>
    <s v="805"/>
    <s v="0000"/>
    <s v="000"/>
    <s v="25"/>
    <n v="1270"/>
    <n v="1475.85"/>
    <n v="0"/>
    <n v="-205.85"/>
  </r>
  <r>
    <x v="0"/>
    <x v="1"/>
    <s v="0521"/>
    <s v="805"/>
    <s v="0000"/>
    <s v="000"/>
    <s v="25"/>
    <n v="3389.63"/>
    <n v="325.27"/>
    <n v="0"/>
    <n v="3064.36"/>
  </r>
  <r>
    <x v="0"/>
    <x v="2"/>
    <s v="0521"/>
    <s v="805"/>
    <s v="0000"/>
    <s v="000"/>
    <s v="25"/>
    <n v="9000"/>
    <n v="9000"/>
    <n v="0"/>
    <n v="0"/>
  </r>
  <r>
    <x v="0"/>
    <x v="3"/>
    <s v="0521"/>
    <s v="805"/>
    <s v="0000"/>
    <s v="000"/>
    <s v="25"/>
    <n v="4888.8"/>
    <n v="0"/>
    <n v="0"/>
    <n v="4888.8"/>
  </r>
  <r>
    <x v="0"/>
    <x v="1"/>
    <s v="0531"/>
    <s v="805"/>
    <s v="0000"/>
    <s v="000"/>
    <s v="25"/>
    <n v="757.29"/>
    <n v="0"/>
    <n v="0"/>
    <n v="757.29"/>
  </r>
  <r>
    <x v="0"/>
    <x v="2"/>
    <s v="0531"/>
    <s v="805"/>
    <s v="0000"/>
    <s v="000"/>
    <s v="25"/>
    <n v="4562.08"/>
    <n v="4276.95"/>
    <n v="285.13"/>
    <n v="0"/>
  </r>
  <r>
    <x v="0"/>
    <x v="2"/>
    <s v="0531"/>
    <s v="805"/>
    <s v="0000"/>
    <s v="000"/>
    <s v="25"/>
    <n v="4500"/>
    <n v="4500"/>
    <n v="0"/>
    <n v="0"/>
  </r>
  <r>
    <x v="0"/>
    <x v="3"/>
    <s v="0531"/>
    <s v="805"/>
    <s v="0000"/>
    <s v="000"/>
    <s v="25"/>
    <n v="1737.92"/>
    <n v="0"/>
    <n v="0"/>
    <n v="1737.92"/>
  </r>
  <r>
    <x v="0"/>
    <x v="5"/>
    <s v="0531"/>
    <s v="805"/>
    <s v="0000"/>
    <s v="000"/>
    <s v="25"/>
    <n v="7200"/>
    <n v="7200"/>
    <n v="0"/>
    <n v="0"/>
  </r>
  <r>
    <x v="9"/>
    <x v="2"/>
    <s v="0531"/>
    <s v="805"/>
    <s v="0000"/>
    <s v="000"/>
    <s v="25"/>
    <n v="3500"/>
    <n v="3500"/>
    <n v="0"/>
    <n v="0"/>
  </r>
  <r>
    <x v="0"/>
    <x v="1"/>
    <s v="0541"/>
    <s v="805"/>
    <s v="0000"/>
    <s v="000"/>
    <s v="25"/>
    <n v="4500.2299999999996"/>
    <n v="0"/>
    <n v="0"/>
    <n v="4500.2299999999996"/>
  </r>
  <r>
    <x v="0"/>
    <x v="1"/>
    <s v="0551"/>
    <s v="805"/>
    <s v="0000"/>
    <s v="000"/>
    <s v="25"/>
    <n v="6655.28"/>
    <n v="0"/>
    <n v="0"/>
    <n v="6655.28"/>
  </r>
  <r>
    <x v="0"/>
    <x v="1"/>
    <s v="0552"/>
    <s v="805"/>
    <s v="0000"/>
    <s v="000"/>
    <s v="25"/>
    <n v="8422.2199999999993"/>
    <n v="0"/>
    <n v="0"/>
    <n v="8422.2199999999993"/>
  </r>
  <r>
    <x v="11"/>
    <x v="0"/>
    <s v="9638"/>
    <s v="000"/>
    <s v="3017"/>
    <s v="000"/>
    <s v="25"/>
    <n v="-2000"/>
    <n v="-2000"/>
    <n v="0"/>
    <n v="0"/>
  </r>
  <r>
    <x v="11"/>
    <x v="1"/>
    <s v="9638"/>
    <s v="000"/>
    <s v="3017"/>
    <s v="000"/>
    <s v="25"/>
    <n v="120.78"/>
    <n v="120.78"/>
    <n v="0"/>
    <n v="0"/>
  </r>
  <r>
    <x v="12"/>
    <x v="2"/>
    <s v="9638"/>
    <s v="000"/>
    <s v="3017"/>
    <s v="000"/>
    <s v="25"/>
    <n v="1575"/>
    <n v="1575"/>
    <n v="0"/>
    <n v="0"/>
  </r>
  <r>
    <x v="9"/>
    <x v="2"/>
    <s v="9638"/>
    <s v="000"/>
    <s v="3017"/>
    <s v="000"/>
    <s v="25"/>
    <n v="1850"/>
    <n v="1850"/>
    <n v="0"/>
    <n v="0"/>
  </r>
  <r>
    <x v="0"/>
    <x v="2"/>
    <s v="0552"/>
    <s v="534"/>
    <s v="0000"/>
    <s v="000"/>
    <s v="00"/>
    <n v="2000"/>
    <n v="0"/>
    <n v="0"/>
    <n v="2000"/>
  </r>
  <r>
    <x v="0"/>
    <x v="0"/>
    <s v="0571"/>
    <s v="000"/>
    <s v="0000"/>
    <s v="000"/>
    <s v="00"/>
    <n v="3022503"/>
    <n v="2585132.63"/>
    <n v="464007.96"/>
    <n v="-26637.59"/>
  </r>
  <r>
    <x v="0"/>
    <x v="0"/>
    <s v="0571"/>
    <s v="000"/>
    <s v="0000"/>
    <s v="000"/>
    <s v="00"/>
    <n v="33871.800000000003"/>
    <n v="32917.449999999997"/>
    <n v="1204.3499999999999"/>
    <n v="-250"/>
  </r>
  <r>
    <x v="0"/>
    <x v="1"/>
    <s v="0571"/>
    <s v="000"/>
    <s v="0000"/>
    <s v="000"/>
    <s v="00"/>
    <n v="1228419"/>
    <n v="1157886.23"/>
    <n v="96559.27"/>
    <n v="-26026.5"/>
  </r>
  <r>
    <x v="0"/>
    <x v="2"/>
    <s v="0571"/>
    <s v="000"/>
    <s v="0000"/>
    <s v="000"/>
    <s v="00"/>
    <n v="9115.01"/>
    <n v="7135.97"/>
    <n v="1979.04"/>
    <n v="0"/>
  </r>
  <r>
    <x v="0"/>
    <x v="2"/>
    <s v="0571"/>
    <s v="000"/>
    <s v="0000"/>
    <s v="000"/>
    <s v="00"/>
    <n v="1701"/>
    <n v="1701"/>
    <n v="0"/>
    <n v="0"/>
  </r>
  <r>
    <x v="0"/>
    <x v="3"/>
    <s v="0571"/>
    <s v="000"/>
    <s v="0000"/>
    <s v="000"/>
    <s v="00"/>
    <n v="21133.08"/>
    <n v="14577.92"/>
    <n v="3695.35"/>
    <n v="2859.81"/>
  </r>
  <r>
    <x v="0"/>
    <x v="3"/>
    <s v="0571"/>
    <s v="000"/>
    <s v="0000"/>
    <s v="000"/>
    <s v="00"/>
    <n v="109"/>
    <n v="0"/>
    <n v="109"/>
    <n v="0"/>
  </r>
  <r>
    <x v="0"/>
    <x v="3"/>
    <s v="0571"/>
    <s v="000"/>
    <s v="0000"/>
    <s v="000"/>
    <s v="00"/>
    <n v="95050.49"/>
    <n v="94143.9"/>
    <n v="906.59"/>
    <n v="0"/>
  </r>
  <r>
    <x v="0"/>
    <x v="4"/>
    <s v="0571"/>
    <s v="000"/>
    <s v="0000"/>
    <s v="000"/>
    <s v="00"/>
    <n v="487.99"/>
    <n v="487.76"/>
    <n v="0"/>
    <n v="0.23"/>
  </r>
  <r>
    <x v="0"/>
    <x v="4"/>
    <s v="0571"/>
    <s v="000"/>
    <s v="0000"/>
    <s v="000"/>
    <s v="00"/>
    <n v="30"/>
    <n v="0"/>
    <n v="0"/>
    <n v="30"/>
  </r>
  <r>
    <x v="0"/>
    <x v="4"/>
    <s v="0571"/>
    <s v="000"/>
    <s v="0000"/>
    <s v="000"/>
    <s v="00"/>
    <n v="65"/>
    <n v="33.979999999999997"/>
    <n v="0"/>
    <n v="31.02"/>
  </r>
  <r>
    <x v="0"/>
    <x v="5"/>
    <s v="0571"/>
    <s v="000"/>
    <s v="0000"/>
    <s v="000"/>
    <s v="00"/>
    <n v="990.4"/>
    <n v="990.4"/>
    <n v="0"/>
    <n v="0"/>
  </r>
  <r>
    <x v="0"/>
    <x v="5"/>
    <s v="0571"/>
    <s v="000"/>
    <s v="0000"/>
    <s v="000"/>
    <s v="00"/>
    <n v="36811.53"/>
    <n v="80389.87"/>
    <n v="0"/>
    <n v="-43578.34"/>
  </r>
  <r>
    <x v="1"/>
    <x v="0"/>
    <s v="0571"/>
    <s v="000"/>
    <s v="0000"/>
    <s v="000"/>
    <s v="00"/>
    <n v="204920.77"/>
    <n v="177526.81"/>
    <n v="37108.639999999999"/>
    <n v="-9714.68"/>
  </r>
  <r>
    <x v="1"/>
    <x v="0"/>
    <s v="0571"/>
    <s v="000"/>
    <s v="0000"/>
    <s v="000"/>
    <s v="00"/>
    <n v="25763"/>
    <n v="24249.16"/>
    <n v="885.15"/>
    <n v="628.69000000000005"/>
  </r>
  <r>
    <x v="1"/>
    <x v="1"/>
    <s v="0571"/>
    <s v="000"/>
    <s v="0000"/>
    <s v="000"/>
    <s v="00"/>
    <n v="104457.3"/>
    <n v="102097.75"/>
    <n v="7886.6"/>
    <n v="-5527.05"/>
  </r>
  <r>
    <x v="1"/>
    <x v="5"/>
    <s v="0571"/>
    <s v="000"/>
    <s v="0000"/>
    <s v="000"/>
    <s v="00"/>
    <n v="2235.09"/>
    <n v="3949.17"/>
    <n v="0"/>
    <n v="-1714.08"/>
  </r>
  <r>
    <x v="2"/>
    <x v="0"/>
    <s v="0571"/>
    <s v="000"/>
    <s v="0000"/>
    <s v="000"/>
    <s v="00"/>
    <n v="212624"/>
    <n v="176130.54"/>
    <n v="25442.16"/>
    <n v="11051.3"/>
  </r>
  <r>
    <x v="2"/>
    <x v="0"/>
    <s v="0571"/>
    <s v="000"/>
    <s v="0000"/>
    <s v="000"/>
    <s v="00"/>
    <n v="110021"/>
    <n v="96910.41"/>
    <n v="10545.39"/>
    <n v="2565.1999999999998"/>
  </r>
  <r>
    <x v="2"/>
    <x v="1"/>
    <s v="0571"/>
    <s v="000"/>
    <s v="0000"/>
    <s v="000"/>
    <s v="00"/>
    <n v="121889"/>
    <n v="112342.76"/>
    <n v="7467.63"/>
    <n v="2078.61"/>
  </r>
  <r>
    <x v="2"/>
    <x v="3"/>
    <s v="0571"/>
    <s v="000"/>
    <s v="0000"/>
    <s v="000"/>
    <s v="00"/>
    <n v="2018"/>
    <n v="2017.84"/>
    <n v="0"/>
    <n v="0.16"/>
  </r>
  <r>
    <x v="2"/>
    <x v="4"/>
    <s v="0571"/>
    <s v="000"/>
    <s v="0000"/>
    <s v="000"/>
    <s v="00"/>
    <n v="289"/>
    <n v="289"/>
    <n v="0"/>
    <n v="0"/>
  </r>
  <r>
    <x v="2"/>
    <x v="4"/>
    <s v="0571"/>
    <s v="000"/>
    <s v="0000"/>
    <s v="000"/>
    <s v="00"/>
    <n v="35"/>
    <n v="34.99"/>
    <n v="0"/>
    <n v="0.01"/>
  </r>
  <r>
    <x v="3"/>
    <x v="0"/>
    <s v="0571"/>
    <s v="000"/>
    <s v="0000"/>
    <s v="000"/>
    <s v="00"/>
    <n v="54656"/>
    <n v="45493.02"/>
    <n v="9044.16"/>
    <n v="118.82"/>
  </r>
  <r>
    <x v="3"/>
    <x v="0"/>
    <s v="0571"/>
    <s v="000"/>
    <s v="0000"/>
    <s v="000"/>
    <s v="00"/>
    <n v="33879.83"/>
    <n v="32675.48"/>
    <n v="1204.3499999999999"/>
    <n v="0"/>
  </r>
  <r>
    <x v="3"/>
    <x v="1"/>
    <s v="0571"/>
    <s v="000"/>
    <s v="0000"/>
    <s v="000"/>
    <s v="00"/>
    <n v="34434"/>
    <n v="32232.05"/>
    <n v="2127.83"/>
    <n v="74.12"/>
  </r>
  <r>
    <x v="3"/>
    <x v="2"/>
    <s v="0571"/>
    <s v="000"/>
    <s v="0000"/>
    <s v="000"/>
    <s v="00"/>
    <n v="262.52999999999997"/>
    <n v="262.52999999999997"/>
    <n v="0"/>
    <n v="0"/>
  </r>
  <r>
    <x v="3"/>
    <x v="3"/>
    <s v="0571"/>
    <s v="000"/>
    <s v="0000"/>
    <s v="000"/>
    <s v="00"/>
    <n v="3997.28"/>
    <n v="3404.38"/>
    <n v="0"/>
    <n v="592.9"/>
  </r>
  <r>
    <x v="3"/>
    <x v="4"/>
    <s v="0571"/>
    <s v="000"/>
    <s v="0000"/>
    <s v="000"/>
    <s v="00"/>
    <n v="289.63"/>
    <n v="289.63"/>
    <n v="0"/>
    <n v="0"/>
  </r>
  <r>
    <x v="3"/>
    <x v="4"/>
    <s v="0571"/>
    <s v="000"/>
    <s v="0000"/>
    <s v="000"/>
    <s v="00"/>
    <n v="1899.6"/>
    <n v="2159.56"/>
    <n v="0"/>
    <n v="-259.95999999999998"/>
  </r>
  <r>
    <x v="3"/>
    <x v="4"/>
    <s v="0571"/>
    <s v="000"/>
    <s v="0000"/>
    <s v="000"/>
    <s v="00"/>
    <n v="135.96"/>
    <n v="135.96"/>
    <n v="0"/>
    <n v="0"/>
  </r>
  <r>
    <x v="3"/>
    <x v="5"/>
    <s v="0571"/>
    <s v="000"/>
    <s v="0000"/>
    <s v="000"/>
    <s v="00"/>
    <n v="75"/>
    <n v="75"/>
    <n v="0"/>
    <n v="0"/>
  </r>
  <r>
    <x v="3"/>
    <x v="5"/>
    <s v="0571"/>
    <s v="000"/>
    <s v="0000"/>
    <s v="000"/>
    <s v="00"/>
    <n v="142.84"/>
    <n v="142.84"/>
    <n v="0"/>
    <n v="0"/>
  </r>
  <r>
    <x v="4"/>
    <x v="0"/>
    <s v="0571"/>
    <s v="000"/>
    <s v="0000"/>
    <s v="000"/>
    <s v="00"/>
    <n v="331883"/>
    <n v="300520.56"/>
    <n v="30570.75"/>
    <n v="791.69"/>
  </r>
  <r>
    <x v="4"/>
    <x v="0"/>
    <s v="0571"/>
    <s v="000"/>
    <s v="0000"/>
    <s v="000"/>
    <s v="00"/>
    <n v="87304"/>
    <n v="79010.100000000006"/>
    <n v="6796.72"/>
    <n v="1497.18"/>
  </r>
  <r>
    <x v="4"/>
    <x v="1"/>
    <s v="0571"/>
    <s v="000"/>
    <s v="0000"/>
    <s v="000"/>
    <s v="00"/>
    <n v="165915.31"/>
    <n v="159851.09"/>
    <n v="7755.6"/>
    <n v="-1691.38"/>
  </r>
  <r>
    <x v="4"/>
    <x v="2"/>
    <s v="0571"/>
    <s v="000"/>
    <s v="0000"/>
    <s v="000"/>
    <s v="00"/>
    <n v="1586"/>
    <n v="0"/>
    <n v="0"/>
    <n v="1586"/>
  </r>
  <r>
    <x v="4"/>
    <x v="2"/>
    <s v="0571"/>
    <s v="000"/>
    <s v="0000"/>
    <s v="000"/>
    <s v="00"/>
    <n v="1402"/>
    <n v="0"/>
    <n v="0"/>
    <n v="1402"/>
  </r>
  <r>
    <x v="4"/>
    <x v="2"/>
    <s v="0571"/>
    <s v="000"/>
    <s v="0000"/>
    <s v="000"/>
    <s v="00"/>
    <n v="7742.52"/>
    <n v="5611.1"/>
    <n v="2131.42"/>
    <n v="0"/>
  </r>
  <r>
    <x v="4"/>
    <x v="2"/>
    <s v="0571"/>
    <s v="000"/>
    <s v="0000"/>
    <s v="000"/>
    <s v="00"/>
    <n v="1249.79"/>
    <n v="35.340000000000003"/>
    <n v="0"/>
    <n v="1214.45"/>
  </r>
  <r>
    <x v="4"/>
    <x v="2"/>
    <s v="0571"/>
    <s v="000"/>
    <s v="0000"/>
    <s v="000"/>
    <s v="00"/>
    <n v="806.89"/>
    <n v="755.38"/>
    <n v="0"/>
    <n v="51.51"/>
  </r>
  <r>
    <x v="4"/>
    <x v="3"/>
    <s v="0571"/>
    <s v="000"/>
    <s v="0000"/>
    <s v="000"/>
    <s v="00"/>
    <n v="4545.03"/>
    <n v="4324.9399999999996"/>
    <n v="183.4"/>
    <n v="36.69"/>
  </r>
  <r>
    <x v="4"/>
    <x v="3"/>
    <s v="0571"/>
    <s v="000"/>
    <s v="0000"/>
    <s v="000"/>
    <s v="00"/>
    <n v="943.19"/>
    <n v="943.19"/>
    <n v="0"/>
    <n v="0"/>
  </r>
  <r>
    <x v="4"/>
    <x v="4"/>
    <s v="0571"/>
    <s v="000"/>
    <s v="0000"/>
    <s v="000"/>
    <s v="00"/>
    <n v="659.1"/>
    <n v="659.1"/>
    <n v="0"/>
    <n v="0"/>
  </r>
  <r>
    <x v="4"/>
    <x v="5"/>
    <s v="0571"/>
    <s v="000"/>
    <s v="0000"/>
    <s v="000"/>
    <s v="00"/>
    <n v="1400"/>
    <n v="1400"/>
    <n v="0"/>
    <n v="0"/>
  </r>
  <r>
    <x v="5"/>
    <x v="0"/>
    <s v="0571"/>
    <s v="000"/>
    <s v="0000"/>
    <s v="000"/>
    <s v="00"/>
    <n v="320521"/>
    <n v="283186.94"/>
    <n v="38676.720000000001"/>
    <n v="-1342.66"/>
  </r>
  <r>
    <x v="5"/>
    <x v="1"/>
    <s v="0571"/>
    <s v="000"/>
    <s v="0000"/>
    <s v="000"/>
    <s v="00"/>
    <n v="143576"/>
    <n v="144700.60999999999"/>
    <n v="9362.0300000000007"/>
    <n v="-10486.64"/>
  </r>
  <r>
    <x v="5"/>
    <x v="2"/>
    <s v="0571"/>
    <s v="000"/>
    <s v="0000"/>
    <s v="000"/>
    <s v="00"/>
    <n v="379"/>
    <n v="19"/>
    <n v="0"/>
    <n v="360"/>
  </r>
  <r>
    <x v="5"/>
    <x v="2"/>
    <s v="0571"/>
    <s v="000"/>
    <s v="0000"/>
    <s v="000"/>
    <s v="00"/>
    <n v="11764"/>
    <n v="10567.85"/>
    <n v="0"/>
    <n v="1196.1500000000001"/>
  </r>
  <r>
    <x v="5"/>
    <x v="2"/>
    <s v="0571"/>
    <s v="000"/>
    <s v="0000"/>
    <s v="000"/>
    <s v="00"/>
    <n v="12038.19"/>
    <n v="10148.06"/>
    <n v="1890.13"/>
    <n v="0"/>
  </r>
  <r>
    <x v="5"/>
    <x v="2"/>
    <s v="0571"/>
    <s v="000"/>
    <s v="0000"/>
    <s v="000"/>
    <s v="00"/>
    <n v="647.39"/>
    <n v="521.48"/>
    <n v="125.91"/>
    <n v="0"/>
  </r>
  <r>
    <x v="5"/>
    <x v="6"/>
    <s v="0571"/>
    <s v="000"/>
    <s v="0000"/>
    <s v="000"/>
    <s v="00"/>
    <n v="1418"/>
    <n v="0"/>
    <n v="0"/>
    <n v="1418"/>
  </r>
  <r>
    <x v="5"/>
    <x v="6"/>
    <s v="0571"/>
    <s v="000"/>
    <s v="0000"/>
    <s v="000"/>
    <s v="00"/>
    <n v="131828"/>
    <n v="117293.86"/>
    <n v="0"/>
    <n v="14534.14"/>
  </r>
  <r>
    <x v="5"/>
    <x v="3"/>
    <s v="0571"/>
    <s v="000"/>
    <s v="0000"/>
    <s v="000"/>
    <s v="00"/>
    <n v="34749.51"/>
    <n v="34818.94"/>
    <n v="0"/>
    <n v="-69.430000000000007"/>
  </r>
  <r>
    <x v="5"/>
    <x v="4"/>
    <s v="0571"/>
    <s v="000"/>
    <s v="0000"/>
    <s v="000"/>
    <s v="00"/>
    <n v="742.1"/>
    <n v="1007.3"/>
    <n v="0"/>
    <n v="-265.2"/>
  </r>
  <r>
    <x v="6"/>
    <x v="0"/>
    <s v="0571"/>
    <s v="000"/>
    <s v="0000"/>
    <s v="000"/>
    <s v="00"/>
    <n v="61630.28"/>
    <n v="56494.42"/>
    <n v="5135.8599999999997"/>
    <n v="0"/>
  </r>
  <r>
    <x v="6"/>
    <x v="1"/>
    <s v="0571"/>
    <s v="000"/>
    <s v="0000"/>
    <s v="000"/>
    <s v="00"/>
    <n v="21135"/>
    <n v="20096.41"/>
    <n v="1064.58"/>
    <n v="-25.99"/>
  </r>
  <r>
    <x v="6"/>
    <x v="3"/>
    <s v="0571"/>
    <s v="000"/>
    <s v="0000"/>
    <s v="000"/>
    <s v="00"/>
    <n v="9129"/>
    <n v="0"/>
    <n v="0"/>
    <n v="9129"/>
  </r>
  <r>
    <x v="0"/>
    <x v="2"/>
    <s v="0571"/>
    <s v="143"/>
    <s v="0000"/>
    <s v="000"/>
    <s v="00"/>
    <n v="15500"/>
    <n v="15500"/>
    <n v="0"/>
    <n v="0"/>
  </r>
  <r>
    <x v="0"/>
    <x v="2"/>
    <s v="0571"/>
    <s v="143"/>
    <s v="0000"/>
    <s v="000"/>
    <s v="00"/>
    <n v="1350"/>
    <n v="1350"/>
    <n v="0"/>
    <n v="0"/>
  </r>
  <r>
    <x v="2"/>
    <x v="3"/>
    <s v="0571"/>
    <s v="143"/>
    <s v="0000"/>
    <s v="000"/>
    <s v="00"/>
    <n v="981.44"/>
    <n v="975.82"/>
    <n v="5.62"/>
    <n v="0"/>
  </r>
  <r>
    <x v="2"/>
    <x v="4"/>
    <s v="0571"/>
    <s v="143"/>
    <s v="0000"/>
    <s v="000"/>
    <s v="00"/>
    <n v="288.47000000000003"/>
    <n v="288.47000000000003"/>
    <n v="0"/>
    <n v="0"/>
  </r>
  <r>
    <x v="4"/>
    <x v="2"/>
    <s v="0571"/>
    <s v="143"/>
    <s v="0000"/>
    <s v="000"/>
    <s v="00"/>
    <n v="100"/>
    <n v="0"/>
    <n v="100"/>
    <n v="0"/>
  </r>
  <r>
    <x v="4"/>
    <x v="2"/>
    <s v="0571"/>
    <s v="143"/>
    <s v="0000"/>
    <s v="000"/>
    <s v="00"/>
    <n v="645.21"/>
    <n v="0"/>
    <n v="645.21"/>
    <n v="0"/>
  </r>
  <r>
    <x v="4"/>
    <x v="2"/>
    <s v="0571"/>
    <s v="143"/>
    <s v="0000"/>
    <s v="000"/>
    <s v="00"/>
    <n v="1212.33"/>
    <n v="1212.33"/>
    <n v="0"/>
    <n v="0"/>
  </r>
  <r>
    <x v="4"/>
    <x v="3"/>
    <s v="0571"/>
    <s v="143"/>
    <s v="0000"/>
    <s v="000"/>
    <s v="00"/>
    <n v="3687.29"/>
    <n v="1121.58"/>
    <n v="0"/>
    <n v="2565.71"/>
  </r>
  <r>
    <x v="4"/>
    <x v="3"/>
    <s v="0571"/>
    <s v="143"/>
    <s v="0000"/>
    <s v="000"/>
    <s v="00"/>
    <n v="405.72"/>
    <n v="405.72"/>
    <n v="0"/>
    <n v="0"/>
  </r>
  <r>
    <x v="4"/>
    <x v="4"/>
    <s v="0571"/>
    <s v="143"/>
    <s v="0000"/>
    <s v="000"/>
    <s v="00"/>
    <n v="125.35"/>
    <n v="124.61"/>
    <n v="0"/>
    <n v="0.74"/>
  </r>
  <r>
    <x v="4"/>
    <x v="4"/>
    <s v="0571"/>
    <s v="143"/>
    <s v="0000"/>
    <s v="000"/>
    <s v="00"/>
    <n v="1347.05"/>
    <n v="1347.05"/>
    <n v="0"/>
    <n v="0"/>
  </r>
  <r>
    <x v="2"/>
    <x v="0"/>
    <s v="0571"/>
    <s v="538"/>
    <s v="0000"/>
    <s v="000"/>
    <s v="00"/>
    <n v="23690"/>
    <n v="19601.23"/>
    <n v="0"/>
    <n v="4088.77"/>
  </r>
  <r>
    <x v="2"/>
    <x v="1"/>
    <s v="0571"/>
    <s v="538"/>
    <s v="0000"/>
    <s v="000"/>
    <s v="00"/>
    <n v="12503"/>
    <n v="11722.95"/>
    <n v="0"/>
    <n v="780.05"/>
  </r>
  <r>
    <x v="9"/>
    <x v="0"/>
    <s v="0571"/>
    <s v="804"/>
    <s v="0000"/>
    <s v="000"/>
    <s v="00"/>
    <n v="61072.9"/>
    <n v="50944.9"/>
    <n v="10128"/>
    <n v="0"/>
  </r>
  <r>
    <x v="9"/>
    <x v="1"/>
    <s v="0571"/>
    <s v="804"/>
    <s v="0000"/>
    <s v="000"/>
    <s v="00"/>
    <n v="20976.49"/>
    <n v="18956.810000000001"/>
    <n v="2102.12"/>
    <n v="-82.44"/>
  </r>
  <r>
    <x v="0"/>
    <x v="0"/>
    <s v="0571"/>
    <s v="522"/>
    <s v="0000"/>
    <s v="000"/>
    <s v="00"/>
    <n v="51753.29"/>
    <n v="43170.77"/>
    <n v="8582.52"/>
    <n v="0"/>
  </r>
  <r>
    <x v="0"/>
    <x v="1"/>
    <s v="0571"/>
    <s v="522"/>
    <s v="0000"/>
    <s v="000"/>
    <s v="00"/>
    <n v="25606.09"/>
    <n v="23977.01"/>
    <n v="1781.32"/>
    <n v="-152.24"/>
  </r>
  <r>
    <x v="0"/>
    <x v="5"/>
    <s v="0571"/>
    <s v="522"/>
    <s v="0000"/>
    <s v="000"/>
    <s v="00"/>
    <n v="214.26"/>
    <n v="1071.31"/>
    <n v="0"/>
    <n v="-857.05"/>
  </r>
  <r>
    <x v="0"/>
    <x v="0"/>
    <s v="0571"/>
    <s v="501"/>
    <s v="0000"/>
    <s v="000"/>
    <s v="00"/>
    <n v="4875"/>
    <n v="26060"/>
    <n v="0"/>
    <n v="-21185"/>
  </r>
  <r>
    <x v="0"/>
    <x v="1"/>
    <s v="0571"/>
    <s v="501"/>
    <s v="0000"/>
    <s v="000"/>
    <s v="00"/>
    <n v="1096.6199999999999"/>
    <n v="5691.52"/>
    <n v="0"/>
    <n v="-4594.8999999999996"/>
  </r>
  <r>
    <x v="0"/>
    <x v="2"/>
    <s v="0571"/>
    <s v="199"/>
    <s v="0000"/>
    <s v="000"/>
    <s v="00"/>
    <n v="106"/>
    <n v="0"/>
    <n v="0"/>
    <n v="106"/>
  </r>
  <r>
    <x v="0"/>
    <x v="3"/>
    <s v="0571"/>
    <s v="199"/>
    <s v="0000"/>
    <s v="000"/>
    <s v="00"/>
    <n v="100"/>
    <n v="36.86"/>
    <n v="0"/>
    <n v="63.14"/>
  </r>
  <r>
    <x v="0"/>
    <x v="5"/>
    <s v="0571"/>
    <s v="199"/>
    <s v="0000"/>
    <s v="000"/>
    <s v="00"/>
    <n v="899.9"/>
    <n v="1185.58"/>
    <n v="0"/>
    <n v="-285.68"/>
  </r>
  <r>
    <x v="3"/>
    <x v="2"/>
    <s v="0571"/>
    <s v="199"/>
    <s v="0000"/>
    <s v="000"/>
    <s v="00"/>
    <n v="1071.05"/>
    <n v="1071.05"/>
    <n v="0"/>
    <n v="0"/>
  </r>
  <r>
    <x v="3"/>
    <x v="5"/>
    <s v="0571"/>
    <s v="199"/>
    <s v="0000"/>
    <s v="000"/>
    <s v="00"/>
    <n v="571.36"/>
    <n v="571.36"/>
    <n v="0"/>
    <n v="0"/>
  </r>
  <r>
    <x v="4"/>
    <x v="3"/>
    <s v="0571"/>
    <s v="199"/>
    <s v="0000"/>
    <s v="000"/>
    <s v="00"/>
    <n v="38430.730000000003"/>
    <n v="1791.87"/>
    <n v="0"/>
    <n v="36638.86"/>
  </r>
  <r>
    <x v="4"/>
    <x v="4"/>
    <s v="0571"/>
    <s v="199"/>
    <s v="0000"/>
    <s v="000"/>
    <s v="00"/>
    <n v="386.99"/>
    <n v="386.99"/>
    <n v="0"/>
    <n v="0"/>
  </r>
  <r>
    <x v="5"/>
    <x v="0"/>
    <s v="0571"/>
    <s v="199"/>
    <s v="0000"/>
    <s v="000"/>
    <s v="00"/>
    <n v="170.64"/>
    <n v="170.64"/>
    <n v="0"/>
    <n v="0"/>
  </r>
  <r>
    <x v="5"/>
    <x v="1"/>
    <s v="0571"/>
    <s v="199"/>
    <s v="0000"/>
    <s v="000"/>
    <s v="00"/>
    <n v="42.64"/>
    <n v="42.64"/>
    <n v="0"/>
    <n v="0"/>
  </r>
  <r>
    <x v="5"/>
    <x v="4"/>
    <s v="0571"/>
    <s v="199"/>
    <s v="0000"/>
    <s v="000"/>
    <s v="00"/>
    <n v="37718.65"/>
    <n v="0"/>
    <n v="37718.65"/>
    <n v="0"/>
  </r>
  <r>
    <x v="5"/>
    <x v="5"/>
    <s v="0571"/>
    <s v="199"/>
    <s v="0000"/>
    <s v="000"/>
    <s v="00"/>
    <n v="2596.31"/>
    <n v="2911.3"/>
    <n v="0"/>
    <n v="-314.99"/>
  </r>
  <r>
    <x v="2"/>
    <x v="0"/>
    <s v="0571"/>
    <s v="111"/>
    <s v="0000"/>
    <s v="000"/>
    <s v="00"/>
    <n v="4780"/>
    <n v="0"/>
    <n v="0"/>
    <n v="4780"/>
  </r>
  <r>
    <x v="2"/>
    <x v="1"/>
    <s v="0571"/>
    <s v="111"/>
    <s v="0000"/>
    <s v="000"/>
    <s v="00"/>
    <n v="1052"/>
    <n v="0"/>
    <n v="0"/>
    <n v="1052"/>
  </r>
  <r>
    <x v="0"/>
    <x v="2"/>
    <s v="0571"/>
    <s v="110"/>
    <s v="0000"/>
    <s v="000"/>
    <s v="00"/>
    <n v="1977"/>
    <n v="1977"/>
    <n v="0"/>
    <n v="0"/>
  </r>
  <r>
    <x v="15"/>
    <x v="5"/>
    <s v="0571"/>
    <s v="110"/>
    <s v="0000"/>
    <s v="000"/>
    <s v="00"/>
    <n v="23"/>
    <n v="0"/>
    <n v="0"/>
    <n v="23"/>
  </r>
  <r>
    <x v="2"/>
    <x v="1"/>
    <s v="0571"/>
    <s v="523"/>
    <s v="0000"/>
    <s v="000"/>
    <s v="00"/>
    <n v="47.87"/>
    <n v="47.87"/>
    <n v="0"/>
    <n v="0"/>
  </r>
  <r>
    <x v="2"/>
    <x v="0"/>
    <s v="0571"/>
    <s v="523"/>
    <s v="0000"/>
    <s v="000"/>
    <s v="00"/>
    <n v="34071"/>
    <n v="33835.07"/>
    <n v="0"/>
    <n v="235.93"/>
  </r>
  <r>
    <x v="2"/>
    <x v="1"/>
    <s v="0571"/>
    <s v="523"/>
    <s v="0000"/>
    <s v="000"/>
    <s v="00"/>
    <n v="17546.66"/>
    <n v="17495.490000000002"/>
    <n v="0"/>
    <n v="51.17"/>
  </r>
  <r>
    <x v="2"/>
    <x v="3"/>
    <s v="0572"/>
    <s v="143"/>
    <s v="0000"/>
    <s v="000"/>
    <s v="00"/>
    <n v="140"/>
    <n v="140"/>
    <n v="0"/>
    <n v="0"/>
  </r>
  <r>
    <x v="4"/>
    <x v="2"/>
    <s v="0572"/>
    <s v="143"/>
    <s v="0000"/>
    <s v="000"/>
    <s v="00"/>
    <n v="280.89999999999998"/>
    <n v="0"/>
    <n v="0"/>
    <n v="280.89999999999998"/>
  </r>
  <r>
    <x v="4"/>
    <x v="3"/>
    <s v="0572"/>
    <s v="143"/>
    <s v="0000"/>
    <s v="000"/>
    <s v="00"/>
    <n v="9364"/>
    <n v="661.26"/>
    <n v="28.12"/>
    <n v="8674.6200000000008"/>
  </r>
  <r>
    <x v="4"/>
    <x v="3"/>
    <s v="0572"/>
    <s v="143"/>
    <s v="0000"/>
    <s v="000"/>
    <s v="00"/>
    <n v="108.37"/>
    <n v="108.37"/>
    <n v="0"/>
    <n v="0"/>
  </r>
  <r>
    <x v="4"/>
    <x v="4"/>
    <s v="0572"/>
    <s v="143"/>
    <s v="0000"/>
    <s v="000"/>
    <s v="00"/>
    <n v="106.73"/>
    <n v="60.99"/>
    <n v="45.74"/>
    <n v="0"/>
  </r>
  <r>
    <x v="2"/>
    <x v="0"/>
    <s v="0572"/>
    <s v="000"/>
    <s v="0000"/>
    <s v="000"/>
    <s v="00"/>
    <n v="0"/>
    <n v="4771.2"/>
    <n v="0"/>
    <n v="-4771.2"/>
  </r>
  <r>
    <x v="2"/>
    <x v="1"/>
    <s v="0572"/>
    <s v="000"/>
    <s v="0000"/>
    <s v="000"/>
    <s v="00"/>
    <n v="0"/>
    <n v="2526.2199999999998"/>
    <n v="0"/>
    <n v="-2526.2199999999998"/>
  </r>
  <r>
    <x v="4"/>
    <x v="0"/>
    <s v="0572"/>
    <s v="000"/>
    <s v="0000"/>
    <s v="000"/>
    <s v="00"/>
    <n v="94639.71"/>
    <n v="112610.77"/>
    <n v="30363.43"/>
    <n v="-48334.49"/>
  </r>
  <r>
    <x v="4"/>
    <x v="1"/>
    <s v="0572"/>
    <s v="000"/>
    <s v="0000"/>
    <s v="000"/>
    <s v="00"/>
    <n v="27967.58"/>
    <n v="42977.51"/>
    <n v="6303.73"/>
    <n v="-21313.66"/>
  </r>
  <r>
    <x v="4"/>
    <x v="2"/>
    <s v="0572"/>
    <s v="000"/>
    <s v="0000"/>
    <s v="000"/>
    <s v="00"/>
    <n v="0"/>
    <n v="0"/>
    <n v="869.45"/>
    <n v="-869.45"/>
  </r>
  <r>
    <x v="4"/>
    <x v="2"/>
    <s v="0572"/>
    <s v="000"/>
    <s v="0000"/>
    <s v="000"/>
    <s v="00"/>
    <n v="7422"/>
    <n v="7422"/>
    <n v="0"/>
    <n v="0"/>
  </r>
  <r>
    <x v="6"/>
    <x v="0"/>
    <s v="0572"/>
    <s v="000"/>
    <s v="0000"/>
    <s v="000"/>
    <s v="00"/>
    <n v="0"/>
    <n v="4969.26"/>
    <n v="0"/>
    <n v="-4969.26"/>
  </r>
  <r>
    <x v="6"/>
    <x v="1"/>
    <s v="0572"/>
    <s v="000"/>
    <s v="0000"/>
    <s v="000"/>
    <s v="00"/>
    <n v="0"/>
    <n v="1863.66"/>
    <n v="0"/>
    <n v="-1863.66"/>
  </r>
  <r>
    <x v="2"/>
    <x v="0"/>
    <s v="0581"/>
    <s v="000"/>
    <s v="0000"/>
    <s v="000"/>
    <s v="00"/>
    <n v="0"/>
    <n v="8405.52"/>
    <n v="5414.88"/>
    <n v="-13820.4"/>
  </r>
  <r>
    <x v="2"/>
    <x v="1"/>
    <s v="0581"/>
    <s v="000"/>
    <s v="0000"/>
    <s v="000"/>
    <s v="00"/>
    <n v="0"/>
    <n v="3388.8"/>
    <n v="1121.92"/>
    <n v="-4510.72"/>
  </r>
  <r>
    <x v="4"/>
    <x v="0"/>
    <s v="0581"/>
    <s v="000"/>
    <s v="0000"/>
    <s v="000"/>
    <s v="00"/>
    <n v="99154.82"/>
    <n v="82204.98"/>
    <n v="16949.84"/>
    <n v="0"/>
  </r>
  <r>
    <x v="4"/>
    <x v="0"/>
    <s v="0581"/>
    <s v="000"/>
    <s v="0000"/>
    <s v="000"/>
    <s v="00"/>
    <n v="0"/>
    <n v="16915.57"/>
    <n v="4125.76"/>
    <n v="-21041.33"/>
  </r>
  <r>
    <x v="4"/>
    <x v="1"/>
    <s v="0581"/>
    <s v="000"/>
    <s v="0000"/>
    <s v="000"/>
    <s v="00"/>
    <n v="34788.31"/>
    <n v="39584.800000000003"/>
    <n v="4373.68"/>
    <n v="-9170.17"/>
  </r>
  <r>
    <x v="4"/>
    <x v="2"/>
    <s v="0581"/>
    <s v="000"/>
    <s v="0000"/>
    <s v="000"/>
    <s v="00"/>
    <n v="0"/>
    <n v="0"/>
    <n v="869.45"/>
    <n v="-869.45"/>
  </r>
  <r>
    <x v="4"/>
    <x v="2"/>
    <s v="0581"/>
    <s v="000"/>
    <s v="0000"/>
    <s v="000"/>
    <s v="00"/>
    <n v="4614"/>
    <n v="4614"/>
    <n v="0"/>
    <n v="0"/>
  </r>
  <r>
    <x v="6"/>
    <x v="0"/>
    <s v="0581"/>
    <s v="000"/>
    <s v="0000"/>
    <s v="000"/>
    <s v="00"/>
    <n v="0"/>
    <n v="5586.68"/>
    <n v="0"/>
    <n v="-5586.68"/>
  </r>
  <r>
    <x v="6"/>
    <x v="1"/>
    <s v="0581"/>
    <s v="000"/>
    <s v="0000"/>
    <s v="000"/>
    <s v="00"/>
    <n v="0"/>
    <n v="2011.08"/>
    <n v="0"/>
    <n v="-2011.08"/>
  </r>
  <r>
    <x v="4"/>
    <x v="3"/>
    <s v="0581"/>
    <s v="143"/>
    <s v="0000"/>
    <s v="000"/>
    <s v="00"/>
    <n v="10000"/>
    <n v="599.77"/>
    <n v="1267.81"/>
    <n v="8132.42"/>
  </r>
  <r>
    <x v="11"/>
    <x v="0"/>
    <s v="9638"/>
    <s v="000"/>
    <s v="3018"/>
    <s v="000"/>
    <s v="25"/>
    <n v="11611.75"/>
    <n v="11611.75"/>
    <n v="0"/>
    <n v="0"/>
  </r>
  <r>
    <x v="11"/>
    <x v="1"/>
    <s v="9638"/>
    <s v="000"/>
    <s v="3018"/>
    <s v="000"/>
    <s v="25"/>
    <n v="922.11"/>
    <n v="922.11"/>
    <n v="0"/>
    <n v="0"/>
  </r>
  <r>
    <x v="0"/>
    <x v="3"/>
    <s v="0033"/>
    <s v="109"/>
    <s v="0000"/>
    <s v="000"/>
    <s v="00"/>
    <n v="1636.52"/>
    <n v="0"/>
    <n v="0"/>
    <n v="1636.52"/>
  </r>
  <r>
    <x v="0"/>
    <x v="3"/>
    <s v="0073"/>
    <s v="109"/>
    <s v="0000"/>
    <s v="000"/>
    <s v="00"/>
    <n v="6202.57"/>
    <n v="0"/>
    <n v="0"/>
    <n v="6202.57"/>
  </r>
  <r>
    <x v="0"/>
    <x v="2"/>
    <s v="0402"/>
    <s v="534"/>
    <s v="0000"/>
    <s v="000"/>
    <s v="00"/>
    <n v="2000"/>
    <n v="2000"/>
    <n v="0"/>
    <n v="0"/>
  </r>
  <r>
    <x v="0"/>
    <x v="2"/>
    <s v="0493"/>
    <s v="534"/>
    <s v="0000"/>
    <s v="000"/>
    <s v="00"/>
    <n v="2000"/>
    <n v="2000"/>
    <n v="0"/>
    <n v="0"/>
  </r>
  <r>
    <x v="0"/>
    <x v="2"/>
    <s v="0251"/>
    <s v="534"/>
    <s v="0000"/>
    <s v="000"/>
    <s v="00"/>
    <n v="2000"/>
    <n v="0"/>
    <n v="0"/>
    <n v="2000"/>
  </r>
  <r>
    <x v="0"/>
    <x v="2"/>
    <s v="0181"/>
    <s v="534"/>
    <s v="0000"/>
    <s v="000"/>
    <s v="00"/>
    <n v="3000"/>
    <n v="0"/>
    <n v="0"/>
    <n v="3000"/>
  </r>
  <r>
    <x v="0"/>
    <x v="2"/>
    <s v="0033"/>
    <s v="534"/>
    <s v="0000"/>
    <s v="000"/>
    <s v="00"/>
    <n v="2000"/>
    <n v="0"/>
    <n v="0"/>
    <n v="2000"/>
  </r>
  <r>
    <x v="0"/>
    <x v="2"/>
    <s v="7004"/>
    <s v="534"/>
    <s v="0000"/>
    <s v="000"/>
    <s v="00"/>
    <n v="1500"/>
    <n v="1000"/>
    <n v="0"/>
    <n v="500"/>
  </r>
  <r>
    <x v="5"/>
    <x v="0"/>
    <s v="0411"/>
    <s v="561"/>
    <s v="0000"/>
    <s v="000"/>
    <s v="00"/>
    <n v="29578"/>
    <n v="28571.86"/>
    <n v="1050.52"/>
    <n v="-44.38"/>
  </r>
  <r>
    <x v="5"/>
    <x v="1"/>
    <s v="0411"/>
    <s v="561"/>
    <s v="0000"/>
    <s v="000"/>
    <s v="00"/>
    <n v="18339"/>
    <n v="18131.099999999999"/>
    <n v="218.74"/>
    <n v="-10.84"/>
  </r>
  <r>
    <x v="5"/>
    <x v="0"/>
    <s v="0402"/>
    <s v="561"/>
    <s v="0000"/>
    <s v="000"/>
    <s v="00"/>
    <n v="32424.33"/>
    <n v="31303.77"/>
    <n v="1120.56"/>
    <n v="0"/>
  </r>
  <r>
    <x v="5"/>
    <x v="1"/>
    <s v="0402"/>
    <s v="561"/>
    <s v="0000"/>
    <s v="000"/>
    <s v="00"/>
    <n v="15658"/>
    <n v="15402.89"/>
    <n v="233.26"/>
    <n v="21.85"/>
  </r>
  <r>
    <x v="5"/>
    <x v="0"/>
    <s v="0493"/>
    <s v="561"/>
    <s v="0000"/>
    <s v="000"/>
    <s v="00"/>
    <n v="30473.1"/>
    <n v="29412.639999999999"/>
    <n v="1050.52"/>
    <n v="9.94"/>
  </r>
  <r>
    <x v="5"/>
    <x v="1"/>
    <s v="0493"/>
    <s v="561"/>
    <s v="0000"/>
    <s v="000"/>
    <s v="00"/>
    <n v="13088.89"/>
    <n v="12877.91"/>
    <n v="143.5"/>
    <n v="67.48"/>
  </r>
  <r>
    <x v="5"/>
    <x v="0"/>
    <s v="0251"/>
    <s v="561"/>
    <s v="0000"/>
    <s v="000"/>
    <s v="00"/>
    <n v="30894"/>
    <n v="29705"/>
    <n v="1120.56"/>
    <n v="68.44"/>
  </r>
  <r>
    <x v="5"/>
    <x v="1"/>
    <s v="0251"/>
    <s v="561"/>
    <s v="0000"/>
    <s v="000"/>
    <s v="00"/>
    <n v="14029"/>
    <n v="13796.98"/>
    <n v="233.26"/>
    <n v="-1.24"/>
  </r>
  <r>
    <x v="5"/>
    <x v="0"/>
    <s v="0401"/>
    <s v="561"/>
    <s v="0000"/>
    <s v="000"/>
    <s v="00"/>
    <n v="29424.73"/>
    <n v="28464.28"/>
    <n v="1050.52"/>
    <n v="-90.07"/>
  </r>
  <r>
    <x v="5"/>
    <x v="1"/>
    <s v="0401"/>
    <s v="561"/>
    <s v="0000"/>
    <s v="000"/>
    <s v="00"/>
    <n v="13702"/>
    <n v="13523.36"/>
    <n v="218.72"/>
    <n v="-40.08"/>
  </r>
  <r>
    <x v="5"/>
    <x v="0"/>
    <s v="0492"/>
    <s v="561"/>
    <s v="0000"/>
    <s v="000"/>
    <s v="00"/>
    <n v="29424.78"/>
    <n v="28364.38"/>
    <n v="1050.52"/>
    <n v="9.8800000000000008"/>
  </r>
  <r>
    <x v="5"/>
    <x v="1"/>
    <s v="0492"/>
    <s v="561"/>
    <s v="0000"/>
    <s v="000"/>
    <s v="00"/>
    <n v="13702"/>
    <n v="13494.43"/>
    <n v="218.72"/>
    <n v="-11.15"/>
  </r>
  <r>
    <x v="5"/>
    <x v="0"/>
    <s v="0181"/>
    <s v="561"/>
    <s v="0000"/>
    <s v="000"/>
    <s v="00"/>
    <n v="17473.13"/>
    <n v="16481.25"/>
    <n v="787.5"/>
    <n v="204.38"/>
  </r>
  <r>
    <x v="5"/>
    <x v="1"/>
    <s v="0181"/>
    <s v="561"/>
    <s v="0000"/>
    <s v="000"/>
    <s v="00"/>
    <n v="16039"/>
    <n v="13734.37"/>
    <n v="163.9"/>
    <n v="2140.73"/>
  </r>
  <r>
    <x v="5"/>
    <x v="0"/>
    <s v="0033"/>
    <s v="561"/>
    <s v="0000"/>
    <s v="000"/>
    <s v="00"/>
    <n v="22157"/>
    <n v="16026.7"/>
    <n v="0"/>
    <n v="6130.3"/>
  </r>
  <r>
    <x v="5"/>
    <x v="1"/>
    <s v="0033"/>
    <s v="561"/>
    <s v="0000"/>
    <s v="000"/>
    <s v="00"/>
    <n v="12037"/>
    <n v="9239.61"/>
    <n v="0"/>
    <n v="2797.39"/>
  </r>
  <r>
    <x v="5"/>
    <x v="0"/>
    <s v="0552"/>
    <s v="561"/>
    <s v="0000"/>
    <s v="000"/>
    <s v="00"/>
    <n v="24743.040000000001"/>
    <n v="23859.360000000001"/>
    <n v="883.68"/>
    <n v="0"/>
  </r>
  <r>
    <x v="5"/>
    <x v="1"/>
    <s v="0552"/>
    <s v="561"/>
    <s v="0000"/>
    <s v="000"/>
    <s v="00"/>
    <n v="12637"/>
    <n v="12477.42"/>
    <n v="184.05"/>
    <n v="-24.47"/>
  </r>
  <r>
    <x v="0"/>
    <x v="0"/>
    <s v="0021"/>
    <s v="563"/>
    <s v="0000"/>
    <s v="000"/>
    <s v="00"/>
    <n v="29703.83"/>
    <n v="25497.05"/>
    <n v="4691.28"/>
    <n v="-484.5"/>
  </r>
  <r>
    <x v="0"/>
    <x v="1"/>
    <s v="0021"/>
    <s v="563"/>
    <s v="0000"/>
    <s v="000"/>
    <s v="00"/>
    <n v="8566"/>
    <n v="0"/>
    <n v="973.68"/>
    <n v="7592.32"/>
  </r>
  <r>
    <x v="0"/>
    <x v="0"/>
    <s v="0381"/>
    <s v="563"/>
    <s v="0000"/>
    <s v="000"/>
    <s v="00"/>
    <n v="25327.22"/>
    <n v="18220.099999999999"/>
    <n v="0"/>
    <n v="7107.12"/>
  </r>
  <r>
    <x v="0"/>
    <x v="1"/>
    <s v="0381"/>
    <s v="563"/>
    <s v="0000"/>
    <s v="000"/>
    <s v="00"/>
    <n v="8999"/>
    <n v="0"/>
    <n v="0"/>
    <n v="8999"/>
  </r>
  <r>
    <x v="0"/>
    <x v="0"/>
    <s v="0441"/>
    <s v="563"/>
    <s v="0000"/>
    <s v="000"/>
    <s v="00"/>
    <n v="48868"/>
    <n v="28334.91"/>
    <n v="0"/>
    <n v="20533.09"/>
  </r>
  <r>
    <x v="0"/>
    <x v="0"/>
    <s v="0531"/>
    <s v="563"/>
    <s v="0000"/>
    <s v="000"/>
    <s v="00"/>
    <n v="65322.59"/>
    <n v="54217.02"/>
    <n v="10432.120000000001"/>
    <n v="673.45"/>
  </r>
  <r>
    <x v="0"/>
    <x v="1"/>
    <s v="0531"/>
    <s v="563"/>
    <s v="0000"/>
    <s v="000"/>
    <s v="00"/>
    <n v="0"/>
    <n v="0"/>
    <n v="2165.3200000000002"/>
    <n v="-2165.3200000000002"/>
  </r>
  <r>
    <x v="0"/>
    <x v="0"/>
    <s v="0491"/>
    <s v="563"/>
    <s v="0000"/>
    <s v="000"/>
    <s v="00"/>
    <n v="50111"/>
    <n v="41345.81"/>
    <n v="8269.16"/>
    <n v="496.03"/>
  </r>
  <r>
    <x v="0"/>
    <x v="1"/>
    <s v="0491"/>
    <s v="563"/>
    <s v="0000"/>
    <s v="000"/>
    <s v="00"/>
    <n v="0"/>
    <n v="0"/>
    <n v="1716.32"/>
    <n v="-1716.32"/>
  </r>
  <r>
    <x v="0"/>
    <x v="0"/>
    <s v="0371"/>
    <s v="563"/>
    <s v="0000"/>
    <s v="000"/>
    <s v="00"/>
    <n v="31018.18"/>
    <n v="21651.95"/>
    <n v="5606.12"/>
    <n v="3760.11"/>
  </r>
  <r>
    <x v="0"/>
    <x v="1"/>
    <s v="0371"/>
    <s v="563"/>
    <s v="0000"/>
    <s v="000"/>
    <s v="00"/>
    <n v="0"/>
    <n v="0"/>
    <n v="1163.5999999999999"/>
    <n v="-1163.5999999999999"/>
  </r>
  <r>
    <x v="0"/>
    <x v="0"/>
    <s v="0261"/>
    <s v="563"/>
    <s v="0000"/>
    <s v="000"/>
    <s v="00"/>
    <n v="23634.68"/>
    <n v="20069.560000000001"/>
    <n v="3939.12"/>
    <n v="-374"/>
  </r>
  <r>
    <x v="0"/>
    <x v="1"/>
    <s v="0261"/>
    <s v="563"/>
    <s v="0000"/>
    <s v="000"/>
    <s v="00"/>
    <n v="0"/>
    <n v="0"/>
    <n v="817.56"/>
    <n v="-817.56"/>
  </r>
  <r>
    <x v="0"/>
    <x v="0"/>
    <s v="0501"/>
    <s v="563"/>
    <s v="0000"/>
    <s v="000"/>
    <s v="00"/>
    <n v="28534.12"/>
    <n v="23778.44"/>
    <n v="4755.68"/>
    <n v="0"/>
  </r>
  <r>
    <x v="0"/>
    <x v="1"/>
    <s v="0501"/>
    <s v="563"/>
    <s v="0000"/>
    <s v="000"/>
    <s v="00"/>
    <n v="0"/>
    <n v="0"/>
    <n v="987.08"/>
    <n v="-987.08"/>
  </r>
  <r>
    <x v="7"/>
    <x v="0"/>
    <s v="0501"/>
    <s v="563"/>
    <s v="0000"/>
    <s v="000"/>
    <s v="00"/>
    <n v="46668"/>
    <n v="42779"/>
    <n v="3889"/>
    <n v="0"/>
  </r>
  <r>
    <x v="7"/>
    <x v="1"/>
    <s v="0501"/>
    <s v="563"/>
    <s v="0000"/>
    <s v="000"/>
    <s v="00"/>
    <n v="18711"/>
    <n v="17889.46"/>
    <n v="808.16"/>
    <n v="13.38"/>
  </r>
  <r>
    <x v="0"/>
    <x v="0"/>
    <s v="0241"/>
    <s v="563"/>
    <s v="0000"/>
    <s v="000"/>
    <s v="00"/>
    <n v="42320"/>
    <n v="35247.26"/>
    <n v="7049.44"/>
    <n v="23.3"/>
  </r>
  <r>
    <x v="0"/>
    <x v="1"/>
    <s v="0241"/>
    <s v="563"/>
    <s v="0000"/>
    <s v="000"/>
    <s v="00"/>
    <n v="0"/>
    <n v="0"/>
    <n v="1463.24"/>
    <n v="-1463.24"/>
  </r>
  <r>
    <x v="0"/>
    <x v="0"/>
    <s v="0091"/>
    <s v="563"/>
    <s v="0000"/>
    <s v="000"/>
    <s v="00"/>
    <n v="17880.23"/>
    <n v="15189.19"/>
    <n v="2980.04"/>
    <n v="-289"/>
  </r>
  <r>
    <x v="0"/>
    <x v="1"/>
    <s v="0091"/>
    <s v="563"/>
    <s v="0000"/>
    <s v="000"/>
    <s v="00"/>
    <n v="0"/>
    <n v="0"/>
    <n v="618.6"/>
    <n v="-618.6"/>
  </r>
  <r>
    <x v="7"/>
    <x v="0"/>
    <s v="0091"/>
    <s v="563"/>
    <s v="0000"/>
    <s v="000"/>
    <s v="00"/>
    <n v="40510"/>
    <n v="36500.17"/>
    <n v="3663.66"/>
    <n v="346.17"/>
  </r>
  <r>
    <x v="7"/>
    <x v="1"/>
    <s v="0091"/>
    <s v="563"/>
    <s v="0000"/>
    <s v="000"/>
    <s v="00"/>
    <n v="15999"/>
    <n v="15219.23"/>
    <n v="761.34"/>
    <n v="18.43"/>
  </r>
  <r>
    <x v="0"/>
    <x v="0"/>
    <s v="0562"/>
    <s v="563"/>
    <s v="0000"/>
    <s v="000"/>
    <s v="00"/>
    <n v="72268.61"/>
    <n v="59316.33"/>
    <n v="12044.76"/>
    <n v="907.52"/>
  </r>
  <r>
    <x v="0"/>
    <x v="1"/>
    <s v="0562"/>
    <s v="563"/>
    <s v="0000"/>
    <s v="000"/>
    <s v="00"/>
    <n v="0"/>
    <n v="0"/>
    <n v="2500.08"/>
    <n v="-2500.08"/>
  </r>
  <r>
    <x v="0"/>
    <x v="0"/>
    <s v="0331"/>
    <s v="563"/>
    <s v="0000"/>
    <s v="000"/>
    <s v="00"/>
    <n v="23582"/>
    <n v="19864.8"/>
    <n v="3891.36"/>
    <n v="-174.16"/>
  </r>
  <r>
    <x v="0"/>
    <x v="1"/>
    <s v="0331"/>
    <s v="563"/>
    <s v="0000"/>
    <s v="000"/>
    <s v="00"/>
    <n v="0"/>
    <n v="0"/>
    <n v="807.68"/>
    <n v="-807.68"/>
  </r>
  <r>
    <x v="0"/>
    <x v="0"/>
    <s v="0472"/>
    <s v="563"/>
    <s v="0000"/>
    <s v="000"/>
    <s v="00"/>
    <n v="80346.320000000007"/>
    <n v="66955.240000000005"/>
    <n v="13391.08"/>
    <n v="0"/>
  </r>
  <r>
    <x v="0"/>
    <x v="1"/>
    <s v="0472"/>
    <s v="563"/>
    <s v="0000"/>
    <s v="000"/>
    <s v="00"/>
    <n v="0"/>
    <n v="0"/>
    <n v="2779.36"/>
    <n v="-2779.36"/>
  </r>
  <r>
    <x v="0"/>
    <x v="0"/>
    <s v="0361"/>
    <s v="563"/>
    <s v="0000"/>
    <s v="000"/>
    <s v="00"/>
    <n v="25547"/>
    <n v="21404.05"/>
    <n v="4215.6400000000003"/>
    <n v="-72.69"/>
  </r>
  <r>
    <x v="0"/>
    <x v="1"/>
    <s v="0361"/>
    <s v="563"/>
    <s v="0000"/>
    <s v="000"/>
    <s v="00"/>
    <n v="0"/>
    <n v="0"/>
    <n v="875"/>
    <n v="-875"/>
  </r>
  <r>
    <x v="0"/>
    <x v="0"/>
    <s v="0341"/>
    <s v="563"/>
    <s v="0000"/>
    <s v="000"/>
    <s v="00"/>
    <n v="85320"/>
    <n v="70022.23"/>
    <n v="13430.56"/>
    <n v="1867.21"/>
  </r>
  <r>
    <x v="0"/>
    <x v="1"/>
    <s v="0341"/>
    <s v="563"/>
    <s v="0000"/>
    <s v="000"/>
    <s v="00"/>
    <n v="0"/>
    <n v="0"/>
    <n v="2787.72"/>
    <n v="-2787.72"/>
  </r>
  <r>
    <x v="0"/>
    <x v="0"/>
    <s v="0571"/>
    <s v="563"/>
    <s v="0000"/>
    <s v="000"/>
    <s v="00"/>
    <n v="48266.559999999998"/>
    <n v="47186.27"/>
    <n v="0"/>
    <n v="1080.29"/>
  </r>
  <r>
    <x v="7"/>
    <x v="0"/>
    <s v="0571"/>
    <s v="563"/>
    <s v="0000"/>
    <s v="000"/>
    <s v="00"/>
    <n v="44847"/>
    <n v="41109.74"/>
    <n v="3737.26"/>
    <n v="0"/>
  </r>
  <r>
    <x v="7"/>
    <x v="1"/>
    <s v="0571"/>
    <s v="563"/>
    <s v="0000"/>
    <s v="000"/>
    <s v="00"/>
    <n v="17012"/>
    <n v="16241.71"/>
    <n v="776.66"/>
    <n v="-6.37"/>
  </r>
  <r>
    <x v="0"/>
    <x v="0"/>
    <s v="0391"/>
    <s v="563"/>
    <s v="0000"/>
    <s v="000"/>
    <s v="00"/>
    <n v="16367.5"/>
    <n v="13639.58"/>
    <n v="2727.92"/>
    <n v="0"/>
  </r>
  <r>
    <x v="0"/>
    <x v="1"/>
    <s v="0391"/>
    <s v="563"/>
    <s v="0000"/>
    <s v="000"/>
    <s v="00"/>
    <n v="0"/>
    <n v="0"/>
    <n v="566.16"/>
    <n v="-566.16"/>
  </r>
  <r>
    <x v="7"/>
    <x v="0"/>
    <s v="0391"/>
    <s v="563"/>
    <s v="0000"/>
    <s v="000"/>
    <s v="00"/>
    <n v="24298"/>
    <n v="19609.52"/>
    <n v="2064.16"/>
    <n v="2624.32"/>
  </r>
  <r>
    <x v="7"/>
    <x v="1"/>
    <s v="0391"/>
    <s v="563"/>
    <s v="0000"/>
    <s v="000"/>
    <s v="00"/>
    <n v="12078"/>
    <n v="11050.87"/>
    <n v="428.92"/>
    <n v="598.21"/>
  </r>
  <r>
    <x v="0"/>
    <x v="0"/>
    <s v="0481"/>
    <s v="563"/>
    <s v="0000"/>
    <s v="000"/>
    <s v="00"/>
    <n v="65592.72"/>
    <n v="54660.6"/>
    <n v="10932.12"/>
    <n v="0"/>
  </r>
  <r>
    <x v="0"/>
    <x v="1"/>
    <s v="0481"/>
    <s v="563"/>
    <s v="0000"/>
    <s v="000"/>
    <s v="00"/>
    <n v="0"/>
    <n v="0"/>
    <n v="2269.04"/>
    <n v="-2269.04"/>
  </r>
  <r>
    <x v="0"/>
    <x v="0"/>
    <s v="0511"/>
    <s v="563"/>
    <s v="0000"/>
    <s v="000"/>
    <s v="00"/>
    <n v="29670.98"/>
    <n v="24725.82"/>
    <n v="4945.16"/>
    <n v="0"/>
  </r>
  <r>
    <x v="0"/>
    <x v="1"/>
    <s v="0511"/>
    <s v="563"/>
    <s v="0000"/>
    <s v="000"/>
    <s v="00"/>
    <n v="0"/>
    <n v="0"/>
    <n v="1026.44"/>
    <n v="-1026.44"/>
  </r>
  <r>
    <x v="0"/>
    <x v="0"/>
    <s v="0541"/>
    <s v="563"/>
    <s v="0000"/>
    <s v="000"/>
    <s v="00"/>
    <n v="60562.13"/>
    <n v="52075.92"/>
    <n v="10007.24"/>
    <n v="-1521.03"/>
  </r>
  <r>
    <x v="0"/>
    <x v="1"/>
    <s v="0541"/>
    <s v="563"/>
    <s v="0000"/>
    <s v="000"/>
    <s v="00"/>
    <n v="0"/>
    <n v="0"/>
    <n v="2077.12"/>
    <n v="-2077.12"/>
  </r>
  <r>
    <x v="0"/>
    <x v="0"/>
    <s v="0471"/>
    <s v="563"/>
    <s v="0000"/>
    <s v="000"/>
    <s v="00"/>
    <n v="65727.009999999995"/>
    <n v="54772.49"/>
    <n v="10954.52"/>
    <n v="0"/>
  </r>
  <r>
    <x v="0"/>
    <x v="1"/>
    <s v="0471"/>
    <s v="563"/>
    <s v="0000"/>
    <s v="000"/>
    <s v="00"/>
    <n v="0"/>
    <n v="0"/>
    <n v="2273.8000000000002"/>
    <n v="-2273.8000000000002"/>
  </r>
  <r>
    <x v="0"/>
    <x v="0"/>
    <s v="0521"/>
    <s v="563"/>
    <s v="0000"/>
    <s v="000"/>
    <s v="00"/>
    <n v="48289.95"/>
    <n v="40632.910000000003"/>
    <n v="7657.04"/>
    <n v="0"/>
  </r>
  <r>
    <x v="0"/>
    <x v="1"/>
    <s v="0521"/>
    <s v="563"/>
    <s v="0000"/>
    <s v="000"/>
    <s v="00"/>
    <n v="0"/>
    <n v="0"/>
    <n v="1589.2"/>
    <n v="-1589.2"/>
  </r>
  <r>
    <x v="0"/>
    <x v="0"/>
    <s v="0551"/>
    <s v="563"/>
    <s v="0000"/>
    <s v="000"/>
    <s v="00"/>
    <n v="93929.600000000006"/>
    <n v="82473.81"/>
    <n v="7424.6"/>
    <n v="4031.19"/>
  </r>
  <r>
    <x v="0"/>
    <x v="1"/>
    <s v="0551"/>
    <s v="563"/>
    <s v="0000"/>
    <s v="000"/>
    <s v="00"/>
    <n v="0"/>
    <n v="0"/>
    <n v="1541.08"/>
    <n v="-1541.08"/>
  </r>
  <r>
    <x v="0"/>
    <x v="0"/>
    <s v="0351"/>
    <s v="563"/>
    <s v="0000"/>
    <s v="000"/>
    <s v="00"/>
    <n v="38517.9"/>
    <n v="32098.26"/>
    <n v="6419.64"/>
    <n v="0"/>
  </r>
  <r>
    <x v="0"/>
    <x v="1"/>
    <s v="0351"/>
    <s v="563"/>
    <s v="0000"/>
    <s v="000"/>
    <s v="00"/>
    <n v="0"/>
    <n v="0"/>
    <n v="1332.44"/>
    <n v="-1332.44"/>
  </r>
  <r>
    <x v="0"/>
    <x v="0"/>
    <s v="0161"/>
    <s v="563"/>
    <s v="0000"/>
    <s v="000"/>
    <s v="00"/>
    <n v="29764.31"/>
    <n v="24896.17"/>
    <n v="4742.32"/>
    <n v="125.82"/>
  </r>
  <r>
    <x v="0"/>
    <x v="1"/>
    <s v="0161"/>
    <s v="563"/>
    <s v="0000"/>
    <s v="000"/>
    <s v="00"/>
    <n v="0"/>
    <n v="0"/>
    <n v="984.32"/>
    <n v="-984.32"/>
  </r>
  <r>
    <x v="0"/>
    <x v="0"/>
    <s v="0171"/>
    <s v="563"/>
    <s v="0000"/>
    <s v="000"/>
    <s v="00"/>
    <n v="32539.01"/>
    <n v="27668.35"/>
    <n v="5423.16"/>
    <n v="-552.5"/>
  </r>
  <r>
    <x v="0"/>
    <x v="0"/>
    <s v="0171"/>
    <s v="563"/>
    <s v="0000"/>
    <s v="000"/>
    <s v="00"/>
    <n v="23153"/>
    <n v="21109.22"/>
    <n v="879.9"/>
    <n v="1163.8800000000001"/>
  </r>
  <r>
    <x v="0"/>
    <x v="1"/>
    <s v="0171"/>
    <s v="563"/>
    <s v="0000"/>
    <s v="000"/>
    <s v="00"/>
    <n v="0"/>
    <n v="11505.54"/>
    <n v="1308.98"/>
    <n v="-12814.52"/>
  </r>
  <r>
    <x v="0"/>
    <x v="0"/>
    <s v="0301"/>
    <s v="563"/>
    <s v="0000"/>
    <s v="000"/>
    <s v="00"/>
    <n v="29182.6"/>
    <n v="25049.64"/>
    <n v="4608.96"/>
    <n v="-476"/>
  </r>
  <r>
    <x v="0"/>
    <x v="1"/>
    <s v="0301"/>
    <s v="563"/>
    <s v="0000"/>
    <s v="000"/>
    <s v="00"/>
    <n v="0"/>
    <n v="0"/>
    <n v="956.6"/>
    <n v="-956.6"/>
  </r>
  <r>
    <x v="7"/>
    <x v="0"/>
    <s v="0301"/>
    <s v="563"/>
    <s v="0000"/>
    <s v="000"/>
    <s v="00"/>
    <n v="41125"/>
    <n v="36825.67"/>
    <n v="3700.26"/>
    <n v="599.07000000000005"/>
  </r>
  <r>
    <x v="7"/>
    <x v="1"/>
    <s v="0301"/>
    <s v="563"/>
    <s v="0000"/>
    <s v="000"/>
    <s v="00"/>
    <n v="16670"/>
    <n v="15910.13"/>
    <n v="768.96"/>
    <n v="-9.09"/>
  </r>
  <r>
    <x v="0"/>
    <x v="0"/>
    <s v="0461"/>
    <s v="563"/>
    <s v="0000"/>
    <s v="000"/>
    <s v="00"/>
    <n v="26529"/>
    <n v="22348"/>
    <n v="4377.8"/>
    <n v="-196.8"/>
  </r>
  <r>
    <x v="0"/>
    <x v="1"/>
    <s v="0461"/>
    <s v="563"/>
    <s v="0000"/>
    <s v="000"/>
    <s v="00"/>
    <n v="0"/>
    <n v="0"/>
    <n v="908.68"/>
    <n v="-908.68"/>
  </r>
  <r>
    <x v="7"/>
    <x v="0"/>
    <s v="0461"/>
    <s v="563"/>
    <s v="0000"/>
    <s v="000"/>
    <s v="00"/>
    <n v="47206.03"/>
    <n v="42994.95"/>
    <n v="4211.08"/>
    <n v="0"/>
  </r>
  <r>
    <x v="7"/>
    <x v="1"/>
    <s v="0461"/>
    <s v="563"/>
    <s v="0000"/>
    <s v="000"/>
    <s v="00"/>
    <n v="17970"/>
    <n v="17305.259999999998"/>
    <n v="875.04"/>
    <n v="-210.3"/>
  </r>
  <r>
    <x v="0"/>
    <x v="0"/>
    <s v="0321"/>
    <s v="563"/>
    <s v="0000"/>
    <s v="000"/>
    <s v="00"/>
    <n v="47557.03"/>
    <n v="39630.870000000003"/>
    <n v="7926.16"/>
    <n v="0"/>
  </r>
  <r>
    <x v="0"/>
    <x v="1"/>
    <s v="0321"/>
    <s v="563"/>
    <s v="0000"/>
    <s v="000"/>
    <s v="00"/>
    <n v="0"/>
    <n v="0"/>
    <n v="1645.2"/>
    <n v="-1645.2"/>
  </r>
  <r>
    <x v="0"/>
    <x v="0"/>
    <s v="0451"/>
    <s v="563"/>
    <s v="0000"/>
    <s v="000"/>
    <s v="00"/>
    <n v="25407.62"/>
    <n v="21173.02"/>
    <n v="4234.6000000000004"/>
    <n v="0"/>
  </r>
  <r>
    <x v="0"/>
    <x v="1"/>
    <s v="0451"/>
    <s v="563"/>
    <s v="0000"/>
    <s v="000"/>
    <s v="00"/>
    <n v="0"/>
    <n v="0"/>
    <n v="878.96"/>
    <n v="-878.96"/>
  </r>
  <r>
    <x v="0"/>
    <x v="0"/>
    <s v="0561"/>
    <s v="563"/>
    <s v="0000"/>
    <s v="000"/>
    <s v="00"/>
    <n v="60399.88"/>
    <n v="50387.68"/>
    <n v="9914.9599999999991"/>
    <n v="97.24"/>
  </r>
  <r>
    <x v="0"/>
    <x v="1"/>
    <s v="0561"/>
    <s v="563"/>
    <s v="0000"/>
    <s v="000"/>
    <s v="00"/>
    <n v="0"/>
    <n v="0"/>
    <n v="2057.92"/>
    <n v="-2057.92"/>
  </r>
  <r>
    <x v="0"/>
    <x v="0"/>
    <s v="0502"/>
    <s v="563"/>
    <s v="0000"/>
    <s v="000"/>
    <s v="00"/>
    <n v="50659.27"/>
    <n v="42216.07"/>
    <n v="8443.2000000000007"/>
    <n v="0"/>
  </r>
  <r>
    <x v="0"/>
    <x v="1"/>
    <s v="0502"/>
    <s v="563"/>
    <s v="0000"/>
    <s v="000"/>
    <s v="00"/>
    <n v="0"/>
    <n v="0"/>
    <n v="1752.48"/>
    <n v="-1752.48"/>
  </r>
  <r>
    <x v="0"/>
    <x v="0"/>
    <s v="0482"/>
    <s v="563"/>
    <s v="0000"/>
    <s v="000"/>
    <s v="00"/>
    <n v="55034.07"/>
    <n v="45524.94"/>
    <n v="9188.4"/>
    <n v="320.73"/>
  </r>
  <r>
    <x v="0"/>
    <x v="1"/>
    <s v="0482"/>
    <s v="563"/>
    <s v="0000"/>
    <s v="000"/>
    <s v="00"/>
    <n v="0"/>
    <n v="0"/>
    <n v="1907.08"/>
    <n v="-1907.08"/>
  </r>
  <r>
    <x v="0"/>
    <x v="0"/>
    <s v="0201"/>
    <s v="563"/>
    <s v="0000"/>
    <s v="000"/>
    <s v="00"/>
    <n v="19532.46"/>
    <n v="16652.82"/>
    <n v="3087.04"/>
    <n v="-207.4"/>
  </r>
  <r>
    <x v="0"/>
    <x v="1"/>
    <s v="0201"/>
    <s v="563"/>
    <s v="0000"/>
    <s v="000"/>
    <s v="00"/>
    <n v="0"/>
    <n v="0"/>
    <n v="640.76"/>
    <n v="-640.76"/>
  </r>
  <r>
    <x v="7"/>
    <x v="0"/>
    <s v="0201"/>
    <s v="563"/>
    <s v="0000"/>
    <s v="000"/>
    <s v="00"/>
    <n v="41399.440000000002"/>
    <n v="37735.78"/>
    <n v="3663.66"/>
    <n v="0"/>
  </r>
  <r>
    <x v="7"/>
    <x v="1"/>
    <s v="0201"/>
    <s v="563"/>
    <s v="0000"/>
    <s v="000"/>
    <s v="00"/>
    <n v="16828"/>
    <n v="16104.46"/>
    <n v="761.42"/>
    <n v="-37.880000000000003"/>
  </r>
  <r>
    <x v="0"/>
    <x v="0"/>
    <s v="0311"/>
    <s v="563"/>
    <s v="0000"/>
    <s v="000"/>
    <s v="00"/>
    <n v="37182"/>
    <n v="34693.800000000003"/>
    <n v="0"/>
    <n v="2488.1999999999998"/>
  </r>
  <r>
    <x v="7"/>
    <x v="0"/>
    <s v="0311"/>
    <s v="563"/>
    <s v="0000"/>
    <s v="000"/>
    <s v="00"/>
    <n v="24148"/>
    <n v="19609.71"/>
    <n v="2064.1799999999998"/>
    <n v="2474.11"/>
  </r>
  <r>
    <x v="7"/>
    <x v="1"/>
    <s v="0311"/>
    <s v="563"/>
    <s v="0000"/>
    <s v="000"/>
    <s v="00"/>
    <n v="12078"/>
    <n v="11042.97"/>
    <n v="428.92"/>
    <n v="606.11"/>
  </r>
  <r>
    <x v="1"/>
    <x v="1"/>
    <s v="9520"/>
    <s v="562"/>
    <s v="0000"/>
    <s v="000"/>
    <s v="00"/>
    <n v="95464.9"/>
    <n v="0"/>
    <n v="0"/>
    <n v="95464.9"/>
  </r>
  <r>
    <x v="12"/>
    <x v="0"/>
    <s v="9520"/>
    <s v="562"/>
    <s v="0000"/>
    <s v="000"/>
    <s v="00"/>
    <n v="270900"/>
    <n v="242580.13"/>
    <n v="30675.18"/>
    <n v="-2355.31"/>
  </r>
  <r>
    <x v="12"/>
    <x v="1"/>
    <s v="9520"/>
    <s v="562"/>
    <s v="0000"/>
    <s v="000"/>
    <s v="00"/>
    <n v="97710.49"/>
    <n v="91678.77"/>
    <n v="6368.76"/>
    <n v="-337.04"/>
  </r>
  <r>
    <x v="4"/>
    <x v="0"/>
    <s v="9520"/>
    <s v="562"/>
    <s v="0000"/>
    <s v="000"/>
    <s v="00"/>
    <n v="438861"/>
    <n v="398872.89"/>
    <n v="39928.36"/>
    <n v="59.75"/>
  </r>
  <r>
    <x v="4"/>
    <x v="1"/>
    <s v="9520"/>
    <s v="562"/>
    <s v="0000"/>
    <s v="000"/>
    <s v="00"/>
    <n v="145872"/>
    <n v="137422"/>
    <n v="8897.15"/>
    <n v="-447.15"/>
  </r>
  <r>
    <x v="1"/>
    <x v="0"/>
    <s v="0401"/>
    <s v="562"/>
    <s v="0000"/>
    <s v="000"/>
    <s v="00"/>
    <n v="4108.75"/>
    <n v="4083.75"/>
    <n v="0"/>
    <n v="25"/>
  </r>
  <r>
    <x v="1"/>
    <x v="1"/>
    <s v="0401"/>
    <s v="562"/>
    <s v="0000"/>
    <s v="000"/>
    <s v="00"/>
    <n v="2976.72"/>
    <n v="2851.47"/>
    <n v="0"/>
    <n v="125.25"/>
  </r>
  <r>
    <x v="4"/>
    <x v="0"/>
    <s v="0401"/>
    <s v="562"/>
    <s v="0000"/>
    <s v="000"/>
    <s v="00"/>
    <n v="91016"/>
    <n v="83750.259999999995"/>
    <n v="7197"/>
    <n v="68.739999999999995"/>
  </r>
  <r>
    <x v="4"/>
    <x v="1"/>
    <s v="0401"/>
    <s v="562"/>
    <s v="0000"/>
    <s v="000"/>
    <s v="00"/>
    <n v="33525"/>
    <n v="32109.56"/>
    <n v="1494.72"/>
    <n v="-79.28"/>
  </r>
  <r>
    <x v="10"/>
    <x v="0"/>
    <s v="0501"/>
    <s v="806"/>
    <s v="0000"/>
    <s v="000"/>
    <s v="00"/>
    <n v="51500"/>
    <n v="49640.86"/>
    <n v="1838.55"/>
    <n v="20.59"/>
  </r>
  <r>
    <x v="10"/>
    <x v="1"/>
    <s v="0501"/>
    <s v="806"/>
    <s v="0000"/>
    <s v="000"/>
    <s v="00"/>
    <n v="32500"/>
    <n v="31903.439999999999"/>
    <n v="382.89"/>
    <n v="213.67"/>
  </r>
  <r>
    <x v="10"/>
    <x v="5"/>
    <s v="0501"/>
    <s v="806"/>
    <s v="0000"/>
    <s v="000"/>
    <s v="00"/>
    <n v="1293.1400000000001"/>
    <n v="1865.3"/>
    <n v="0"/>
    <n v="-572.16"/>
  </r>
  <r>
    <x v="10"/>
    <x v="0"/>
    <s v="0241"/>
    <s v="806"/>
    <s v="0000"/>
    <s v="000"/>
    <s v="00"/>
    <n v="49400"/>
    <n v="47563.39"/>
    <n v="1775.02"/>
    <n v="61.59"/>
  </r>
  <r>
    <x v="10"/>
    <x v="1"/>
    <s v="0241"/>
    <s v="806"/>
    <s v="0000"/>
    <s v="000"/>
    <s v="00"/>
    <n v="25500"/>
    <n v="25120.37"/>
    <n v="369.66"/>
    <n v="9.9700000000000006"/>
  </r>
  <r>
    <x v="10"/>
    <x v="5"/>
    <s v="0241"/>
    <s v="806"/>
    <s v="0000"/>
    <s v="000"/>
    <s v="00"/>
    <n v="1237.68"/>
    <n v="1591.86"/>
    <n v="0"/>
    <n v="-354.18"/>
  </r>
  <r>
    <x v="11"/>
    <x v="3"/>
    <s v="0033"/>
    <s v="815"/>
    <s v="0000"/>
    <s v="000"/>
    <s v="00"/>
    <n v="341.99"/>
    <n v="0"/>
    <n v="0"/>
    <n v="341.99"/>
  </r>
  <r>
    <x v="11"/>
    <x v="2"/>
    <s v="0493"/>
    <s v="817"/>
    <s v="0000"/>
    <s v="000"/>
    <s v="00"/>
    <n v="15050"/>
    <n v="15050"/>
    <n v="0"/>
    <n v="0"/>
  </r>
  <r>
    <x v="11"/>
    <x v="5"/>
    <s v="0493"/>
    <s v="817"/>
    <s v="0000"/>
    <s v="000"/>
    <s v="00"/>
    <n v="413.72"/>
    <n v="428.52"/>
    <n v="0"/>
    <n v="-14.8"/>
  </r>
  <r>
    <x v="9"/>
    <x v="5"/>
    <s v="0493"/>
    <s v="817"/>
    <s v="0000"/>
    <s v="000"/>
    <s v="00"/>
    <n v="175"/>
    <n v="342.82"/>
    <n v="0"/>
    <n v="-167.82"/>
  </r>
  <r>
    <x v="15"/>
    <x v="5"/>
    <s v="0493"/>
    <s v="817"/>
    <s v="0000"/>
    <s v="000"/>
    <s v="00"/>
    <n v="141.94"/>
    <n v="141.94"/>
    <n v="0"/>
    <n v="0"/>
  </r>
  <r>
    <x v="11"/>
    <x v="2"/>
    <s v="0411"/>
    <s v="819"/>
    <s v="0000"/>
    <s v="000"/>
    <s v="00"/>
    <n v="14000"/>
    <n v="0"/>
    <n v="0"/>
    <n v="14000"/>
  </r>
  <r>
    <x v="11"/>
    <x v="2"/>
    <s v="0401"/>
    <s v="819"/>
    <s v="0000"/>
    <s v="000"/>
    <s v="00"/>
    <n v="12000"/>
    <n v="9156.91"/>
    <n v="0"/>
    <n v="2843.09"/>
  </r>
  <r>
    <x v="11"/>
    <x v="2"/>
    <s v="0401"/>
    <s v="819"/>
    <s v="0000"/>
    <s v="000"/>
    <s v="00"/>
    <n v="4000"/>
    <n v="3894"/>
    <n v="0"/>
    <n v="106"/>
  </r>
  <r>
    <x v="11"/>
    <x v="3"/>
    <s v="0401"/>
    <s v="819"/>
    <s v="0000"/>
    <s v="000"/>
    <s v="00"/>
    <n v="2621"/>
    <n v="1268.67"/>
    <n v="0"/>
    <n v="1352.33"/>
  </r>
  <r>
    <x v="11"/>
    <x v="4"/>
    <s v="0401"/>
    <s v="819"/>
    <s v="0000"/>
    <s v="000"/>
    <s v="00"/>
    <n v="379"/>
    <n v="379"/>
    <n v="0"/>
    <n v="0"/>
  </r>
  <r>
    <x v="11"/>
    <x v="4"/>
    <s v="0401"/>
    <s v="819"/>
    <s v="0000"/>
    <s v="000"/>
    <s v="00"/>
    <n v="18019.400000000001"/>
    <n v="0"/>
    <n v="0"/>
    <n v="18019.400000000001"/>
  </r>
  <r>
    <x v="11"/>
    <x v="5"/>
    <s v="0401"/>
    <s v="819"/>
    <s v="0000"/>
    <s v="000"/>
    <s v="00"/>
    <n v="500"/>
    <n v="422"/>
    <n v="0"/>
    <n v="78"/>
  </r>
  <r>
    <x v="15"/>
    <x v="5"/>
    <s v="0401"/>
    <s v="819"/>
    <s v="0000"/>
    <s v="000"/>
    <s v="00"/>
    <n v="4500"/>
    <n v="0"/>
    <n v="0"/>
    <n v="4500"/>
  </r>
  <r>
    <x v="11"/>
    <x v="2"/>
    <s v="0552"/>
    <s v="820"/>
    <s v="0000"/>
    <s v="000"/>
    <s v="00"/>
    <n v="10400"/>
    <n v="5306.54"/>
    <n v="0"/>
    <n v="5093.46"/>
  </r>
  <r>
    <x v="11"/>
    <x v="2"/>
    <s v="0552"/>
    <s v="820"/>
    <s v="0000"/>
    <s v="000"/>
    <s v="00"/>
    <n v="18900"/>
    <n v="18818"/>
    <n v="0"/>
    <n v="82"/>
  </r>
  <r>
    <x v="11"/>
    <x v="2"/>
    <s v="0552"/>
    <s v="820"/>
    <s v="0000"/>
    <s v="000"/>
    <s v="00"/>
    <n v="3000"/>
    <n v="260.2"/>
    <n v="0"/>
    <n v="2739.8"/>
  </r>
  <r>
    <x v="11"/>
    <x v="2"/>
    <s v="0552"/>
    <s v="820"/>
    <s v="0000"/>
    <s v="000"/>
    <s v="00"/>
    <n v="6400"/>
    <n v="6370"/>
    <n v="0"/>
    <n v="30"/>
  </r>
  <r>
    <x v="11"/>
    <x v="3"/>
    <s v="0552"/>
    <s v="820"/>
    <s v="0000"/>
    <s v="000"/>
    <s v="00"/>
    <n v="4674.5"/>
    <n v="0"/>
    <n v="0"/>
    <n v="4674.5"/>
  </r>
  <r>
    <x v="11"/>
    <x v="4"/>
    <s v="0552"/>
    <s v="820"/>
    <s v="0000"/>
    <s v="000"/>
    <s v="00"/>
    <n v="500"/>
    <n v="0"/>
    <n v="0"/>
    <n v="500"/>
  </r>
  <r>
    <x v="11"/>
    <x v="4"/>
    <s v="0552"/>
    <s v="820"/>
    <s v="0000"/>
    <s v="000"/>
    <s v="00"/>
    <n v="1000"/>
    <n v="0"/>
    <n v="0"/>
    <n v="1000"/>
  </r>
  <r>
    <x v="11"/>
    <x v="5"/>
    <s v="0552"/>
    <s v="820"/>
    <s v="0000"/>
    <s v="000"/>
    <s v="00"/>
    <n v="3000"/>
    <n v="2571.12"/>
    <n v="0"/>
    <n v="428.88"/>
  </r>
  <r>
    <x v="9"/>
    <x v="5"/>
    <s v="0552"/>
    <s v="820"/>
    <s v="0000"/>
    <s v="000"/>
    <s v="00"/>
    <n v="1000"/>
    <n v="0"/>
    <n v="0"/>
    <n v="1000"/>
  </r>
  <r>
    <x v="15"/>
    <x v="5"/>
    <s v="0552"/>
    <s v="820"/>
    <s v="0000"/>
    <s v="000"/>
    <s v="00"/>
    <n v="1000"/>
    <n v="0"/>
    <n v="0"/>
    <n v="1000"/>
  </r>
  <r>
    <x v="11"/>
    <x v="2"/>
    <s v="0411"/>
    <s v="821"/>
    <s v="0000"/>
    <s v="000"/>
    <s v="00"/>
    <n v="12995.7"/>
    <n v="0"/>
    <n v="0"/>
    <n v="12995.7"/>
  </r>
  <r>
    <x v="11"/>
    <x v="2"/>
    <s v="0251"/>
    <s v="821"/>
    <s v="0000"/>
    <s v="000"/>
    <s v="00"/>
    <n v="7000"/>
    <n v="0"/>
    <n v="0"/>
    <n v="7000"/>
  </r>
  <r>
    <x v="11"/>
    <x v="2"/>
    <s v="0251"/>
    <s v="821"/>
    <s v="0000"/>
    <s v="000"/>
    <s v="00"/>
    <n v="4100"/>
    <n v="0"/>
    <n v="0"/>
    <n v="4100"/>
  </r>
  <r>
    <x v="11"/>
    <x v="3"/>
    <s v="0251"/>
    <s v="821"/>
    <s v="0000"/>
    <s v="000"/>
    <s v="00"/>
    <n v="4555.46"/>
    <n v="3510.08"/>
    <n v="0"/>
    <n v="1045.3800000000001"/>
  </r>
  <r>
    <x v="11"/>
    <x v="3"/>
    <s v="0251"/>
    <s v="821"/>
    <s v="0000"/>
    <s v="000"/>
    <s v="00"/>
    <n v="200"/>
    <n v="113.49"/>
    <n v="0"/>
    <n v="86.51"/>
  </r>
  <r>
    <x v="11"/>
    <x v="4"/>
    <s v="0251"/>
    <s v="821"/>
    <s v="0000"/>
    <s v="000"/>
    <s v="00"/>
    <n v="2000"/>
    <n v="0"/>
    <n v="0"/>
    <n v="2000"/>
  </r>
  <r>
    <x v="11"/>
    <x v="4"/>
    <s v="0251"/>
    <s v="821"/>
    <s v="0000"/>
    <s v="000"/>
    <s v="00"/>
    <n v="1000"/>
    <n v="148.16"/>
    <n v="0"/>
    <n v="851.84"/>
  </r>
  <r>
    <x v="11"/>
    <x v="4"/>
    <s v="0251"/>
    <s v="821"/>
    <s v="0000"/>
    <s v="000"/>
    <s v="00"/>
    <n v="2000"/>
    <n v="0"/>
    <n v="0"/>
    <n v="2000"/>
  </r>
  <r>
    <x v="11"/>
    <x v="4"/>
    <s v="0251"/>
    <s v="821"/>
    <s v="0000"/>
    <s v="000"/>
    <s v="00"/>
    <n v="700"/>
    <n v="0"/>
    <n v="0"/>
    <n v="700"/>
  </r>
  <r>
    <x v="11"/>
    <x v="5"/>
    <s v="0251"/>
    <s v="821"/>
    <s v="0000"/>
    <s v="000"/>
    <s v="00"/>
    <n v="800"/>
    <n v="714.2"/>
    <n v="0"/>
    <n v="85.8"/>
  </r>
  <r>
    <x v="9"/>
    <x v="5"/>
    <s v="0251"/>
    <s v="821"/>
    <s v="0000"/>
    <s v="000"/>
    <s v="00"/>
    <n v="400"/>
    <n v="142.84"/>
    <n v="0"/>
    <n v="257.16000000000003"/>
  </r>
  <r>
    <x v="15"/>
    <x v="5"/>
    <s v="0251"/>
    <s v="821"/>
    <s v="0000"/>
    <s v="000"/>
    <s v="00"/>
    <n v="500"/>
    <n v="255.44"/>
    <n v="0"/>
    <n v="244.56"/>
  </r>
  <r>
    <x v="11"/>
    <x v="4"/>
    <s v="0181"/>
    <s v="821"/>
    <s v="0000"/>
    <s v="000"/>
    <s v="00"/>
    <n v="17360"/>
    <n v="0"/>
    <n v="17360"/>
    <n v="0"/>
  </r>
  <r>
    <x v="11"/>
    <x v="4"/>
    <s v="0181"/>
    <s v="821"/>
    <s v="0000"/>
    <s v="000"/>
    <s v="00"/>
    <n v="1107.56"/>
    <n v="0"/>
    <n v="0"/>
    <n v="1107.56"/>
  </r>
  <r>
    <x v="11"/>
    <x v="2"/>
    <s v="0493"/>
    <s v="822"/>
    <s v="0000"/>
    <s v="000"/>
    <s v="00"/>
    <n v="16000"/>
    <n v="1250"/>
    <n v="114"/>
    <n v="14636"/>
  </r>
  <r>
    <x v="11"/>
    <x v="2"/>
    <s v="0493"/>
    <s v="822"/>
    <s v="0000"/>
    <s v="000"/>
    <s v="00"/>
    <n v="8500"/>
    <n v="8166"/>
    <n v="0"/>
    <n v="334"/>
  </r>
  <r>
    <x v="11"/>
    <x v="3"/>
    <s v="0493"/>
    <s v="822"/>
    <s v="0000"/>
    <s v="000"/>
    <s v="00"/>
    <n v="921.85"/>
    <n v="0"/>
    <n v="0"/>
    <n v="921.85"/>
  </r>
  <r>
    <x v="11"/>
    <x v="4"/>
    <s v="0493"/>
    <s v="822"/>
    <s v="0000"/>
    <s v="000"/>
    <s v="00"/>
    <n v="14857.28"/>
    <n v="0"/>
    <n v="0"/>
    <n v="14857.28"/>
  </r>
  <r>
    <x v="11"/>
    <x v="5"/>
    <s v="0493"/>
    <s v="822"/>
    <s v="0000"/>
    <s v="000"/>
    <s v="00"/>
    <n v="1142.72"/>
    <n v="1142.72"/>
    <n v="0"/>
    <n v="0"/>
  </r>
  <r>
    <x v="9"/>
    <x v="2"/>
    <s v="0493"/>
    <s v="822"/>
    <s v="0000"/>
    <s v="000"/>
    <s v="00"/>
    <n v="2500"/>
    <n v="0"/>
    <n v="0"/>
    <n v="2500"/>
  </r>
  <r>
    <x v="9"/>
    <x v="5"/>
    <s v="0493"/>
    <s v="822"/>
    <s v="0000"/>
    <s v="000"/>
    <s v="00"/>
    <n v="500"/>
    <n v="0"/>
    <n v="0"/>
    <n v="500"/>
  </r>
  <r>
    <x v="15"/>
    <x v="5"/>
    <s v="0493"/>
    <s v="822"/>
    <s v="0000"/>
    <s v="000"/>
    <s v="00"/>
    <n v="1000"/>
    <n v="239.24"/>
    <n v="0"/>
    <n v="760.76"/>
  </r>
  <r>
    <x v="11"/>
    <x v="3"/>
    <s v="0493"/>
    <s v="825"/>
    <s v="0000"/>
    <s v="000"/>
    <s v="00"/>
    <n v="683.98"/>
    <n v="0"/>
    <n v="0"/>
    <n v="683.98"/>
  </r>
  <r>
    <x v="11"/>
    <x v="2"/>
    <s v="0251"/>
    <s v="825"/>
    <s v="0000"/>
    <s v="000"/>
    <s v="00"/>
    <n v="5000"/>
    <n v="0"/>
    <n v="0"/>
    <n v="5000"/>
  </r>
  <r>
    <x v="11"/>
    <x v="2"/>
    <s v="0251"/>
    <s v="825"/>
    <s v="0000"/>
    <s v="000"/>
    <s v="00"/>
    <n v="3140.2"/>
    <n v="1695"/>
    <n v="0"/>
    <n v="1445.2"/>
  </r>
  <r>
    <x v="11"/>
    <x v="3"/>
    <s v="0251"/>
    <s v="825"/>
    <s v="0000"/>
    <s v="000"/>
    <s v="00"/>
    <n v="476.25"/>
    <n v="448.96"/>
    <n v="0"/>
    <n v="27.29"/>
  </r>
  <r>
    <x v="11"/>
    <x v="3"/>
    <s v="0251"/>
    <s v="825"/>
    <s v="0000"/>
    <s v="000"/>
    <s v="00"/>
    <n v="323.89999999999998"/>
    <n v="320.04000000000002"/>
    <n v="0"/>
    <n v="3.86"/>
  </r>
  <r>
    <x v="11"/>
    <x v="4"/>
    <s v="0251"/>
    <s v="825"/>
    <s v="0000"/>
    <s v="000"/>
    <s v="00"/>
    <n v="3425.74"/>
    <n v="3085.9"/>
    <n v="0"/>
    <n v="339.84"/>
  </r>
  <r>
    <x v="11"/>
    <x v="4"/>
    <s v="0251"/>
    <s v="825"/>
    <s v="0000"/>
    <s v="000"/>
    <s v="00"/>
    <n v="2815.55"/>
    <n v="0"/>
    <n v="0"/>
    <n v="2815.55"/>
  </r>
  <r>
    <x v="11"/>
    <x v="4"/>
    <s v="0251"/>
    <s v="825"/>
    <s v="0000"/>
    <s v="000"/>
    <s v="00"/>
    <n v="3461.92"/>
    <n v="335.14"/>
    <n v="0"/>
    <n v="3126.78"/>
  </r>
  <r>
    <x v="11"/>
    <x v="4"/>
    <s v="0251"/>
    <s v="825"/>
    <s v="0000"/>
    <s v="000"/>
    <s v="00"/>
    <n v="359.94"/>
    <n v="359.94"/>
    <n v="0"/>
    <n v="0"/>
  </r>
  <r>
    <x v="11"/>
    <x v="5"/>
    <s v="0251"/>
    <s v="825"/>
    <s v="0000"/>
    <s v="000"/>
    <s v="00"/>
    <n v="685.75"/>
    <n v="742.77"/>
    <n v="0"/>
    <n v="-57.02"/>
  </r>
  <r>
    <x v="9"/>
    <x v="2"/>
    <s v="0251"/>
    <s v="825"/>
    <s v="0000"/>
    <s v="000"/>
    <s v="00"/>
    <n v="357.16"/>
    <n v="0"/>
    <n v="0"/>
    <n v="357.16"/>
  </r>
  <r>
    <x v="9"/>
    <x v="5"/>
    <s v="0251"/>
    <s v="825"/>
    <s v="0000"/>
    <s v="000"/>
    <s v="00"/>
    <n v="457.09"/>
    <n v="457.09"/>
    <n v="0"/>
    <n v="0"/>
  </r>
  <r>
    <x v="15"/>
    <x v="5"/>
    <s v="0251"/>
    <s v="825"/>
    <s v="0000"/>
    <s v="000"/>
    <s v="00"/>
    <n v="700"/>
    <n v="0"/>
    <n v="0"/>
    <n v="700"/>
  </r>
  <r>
    <x v="11"/>
    <x v="2"/>
    <s v="0492"/>
    <s v="826"/>
    <s v="0000"/>
    <s v="000"/>
    <s v="00"/>
    <n v="5000"/>
    <n v="0"/>
    <n v="0"/>
    <n v="5000"/>
  </r>
  <r>
    <x v="11"/>
    <x v="2"/>
    <s v="0492"/>
    <s v="826"/>
    <s v="0000"/>
    <s v="000"/>
    <s v="00"/>
    <n v="9243"/>
    <n v="9221"/>
    <n v="0"/>
    <n v="22"/>
  </r>
  <r>
    <x v="11"/>
    <x v="2"/>
    <s v="0492"/>
    <s v="826"/>
    <s v="0000"/>
    <s v="000"/>
    <s v="00"/>
    <n v="6943.69"/>
    <n v="0"/>
    <n v="0"/>
    <n v="6943.69"/>
  </r>
  <r>
    <x v="11"/>
    <x v="3"/>
    <s v="0492"/>
    <s v="826"/>
    <s v="0000"/>
    <s v="000"/>
    <s v="00"/>
    <n v="5000"/>
    <n v="0"/>
    <n v="0"/>
    <n v="5000"/>
  </r>
  <r>
    <x v="11"/>
    <x v="4"/>
    <s v="0492"/>
    <s v="826"/>
    <s v="0000"/>
    <s v="000"/>
    <s v="00"/>
    <n v="30000"/>
    <n v="0"/>
    <n v="0"/>
    <n v="30000"/>
  </r>
  <r>
    <x v="11"/>
    <x v="5"/>
    <s v="0492"/>
    <s v="826"/>
    <s v="0000"/>
    <s v="000"/>
    <s v="00"/>
    <n v="1150"/>
    <n v="285.68"/>
    <n v="0"/>
    <n v="864.32"/>
  </r>
  <r>
    <x v="11"/>
    <x v="2"/>
    <s v="0411"/>
    <s v="827"/>
    <s v="0000"/>
    <s v="000"/>
    <s v="00"/>
    <n v="15100"/>
    <n v="0"/>
    <n v="0"/>
    <n v="15100"/>
  </r>
  <r>
    <x v="11"/>
    <x v="4"/>
    <s v="0411"/>
    <s v="827"/>
    <s v="0000"/>
    <s v="000"/>
    <s v="00"/>
    <n v="0"/>
    <n v="0"/>
    <n v="20475"/>
    <n v="-20475"/>
  </r>
  <r>
    <x v="11"/>
    <x v="4"/>
    <s v="0411"/>
    <s v="827"/>
    <s v="0000"/>
    <s v="000"/>
    <s v="00"/>
    <n v="100000"/>
    <n v="0"/>
    <n v="0"/>
    <n v="100000"/>
  </r>
  <r>
    <x v="11"/>
    <x v="2"/>
    <s v="0493"/>
    <s v="827"/>
    <s v="0000"/>
    <s v="000"/>
    <s v="00"/>
    <n v="8000"/>
    <n v="5479.55"/>
    <n v="114"/>
    <n v="2406.4499999999998"/>
  </r>
  <r>
    <x v="11"/>
    <x v="2"/>
    <s v="0493"/>
    <s v="827"/>
    <s v="0000"/>
    <s v="000"/>
    <s v="00"/>
    <n v="15000"/>
    <n v="14894"/>
    <n v="0"/>
    <n v="106"/>
  </r>
  <r>
    <x v="11"/>
    <x v="3"/>
    <s v="0493"/>
    <s v="827"/>
    <s v="0000"/>
    <s v="000"/>
    <s v="00"/>
    <n v="692.18"/>
    <n v="373.53"/>
    <n v="0"/>
    <n v="318.64999999999998"/>
  </r>
  <r>
    <x v="11"/>
    <x v="4"/>
    <s v="0493"/>
    <s v="827"/>
    <s v="0000"/>
    <s v="000"/>
    <s v="00"/>
    <n v="4850"/>
    <n v="0"/>
    <n v="0"/>
    <n v="4850"/>
  </r>
  <r>
    <x v="11"/>
    <x v="4"/>
    <s v="0493"/>
    <s v="827"/>
    <s v="0000"/>
    <s v="000"/>
    <s v="00"/>
    <n v="150"/>
    <n v="90.89"/>
    <n v="0"/>
    <n v="59.11"/>
  </r>
  <r>
    <x v="11"/>
    <x v="5"/>
    <s v="0493"/>
    <s v="827"/>
    <s v="0000"/>
    <s v="000"/>
    <s v="00"/>
    <n v="1500"/>
    <n v="1385.55"/>
    <n v="0"/>
    <n v="114.45"/>
  </r>
  <r>
    <x v="9"/>
    <x v="2"/>
    <s v="0493"/>
    <s v="827"/>
    <s v="0000"/>
    <s v="000"/>
    <s v="00"/>
    <n v="2000"/>
    <n v="0"/>
    <n v="0"/>
    <n v="2000"/>
  </r>
  <r>
    <x v="9"/>
    <x v="5"/>
    <s v="0493"/>
    <s v="827"/>
    <s v="0000"/>
    <s v="000"/>
    <s v="00"/>
    <n v="500"/>
    <n v="0"/>
    <n v="0"/>
    <n v="500"/>
  </r>
  <r>
    <x v="15"/>
    <x v="5"/>
    <s v="0493"/>
    <s v="827"/>
    <s v="0000"/>
    <s v="000"/>
    <s v="00"/>
    <n v="1000"/>
    <n v="0"/>
    <n v="0"/>
    <n v="1000"/>
  </r>
  <r>
    <x v="11"/>
    <x v="2"/>
    <s v="0401"/>
    <s v="827"/>
    <s v="0000"/>
    <s v="000"/>
    <s v="00"/>
    <n v="5000"/>
    <n v="0"/>
    <n v="0"/>
    <n v="5000"/>
  </r>
  <r>
    <x v="11"/>
    <x v="2"/>
    <s v="0401"/>
    <s v="827"/>
    <s v="0000"/>
    <s v="000"/>
    <s v="00"/>
    <n v="13600"/>
    <n v="12208"/>
    <n v="0"/>
    <n v="1392"/>
  </r>
  <r>
    <x v="11"/>
    <x v="3"/>
    <s v="0401"/>
    <s v="827"/>
    <s v="0000"/>
    <s v="000"/>
    <s v="00"/>
    <n v="1500"/>
    <n v="1238.73"/>
    <n v="0"/>
    <n v="261.27"/>
  </r>
  <r>
    <x v="11"/>
    <x v="4"/>
    <s v="0401"/>
    <s v="827"/>
    <s v="0000"/>
    <s v="000"/>
    <s v="00"/>
    <n v="4125"/>
    <n v="4125"/>
    <n v="0"/>
    <n v="0"/>
  </r>
  <r>
    <x v="11"/>
    <x v="4"/>
    <s v="0401"/>
    <s v="827"/>
    <s v="0000"/>
    <s v="000"/>
    <s v="00"/>
    <n v="22557.94"/>
    <n v="0"/>
    <n v="0"/>
    <n v="22557.94"/>
  </r>
  <r>
    <x v="11"/>
    <x v="5"/>
    <s v="0401"/>
    <s v="827"/>
    <s v="0000"/>
    <s v="000"/>
    <s v="00"/>
    <n v="3000"/>
    <n v="0"/>
    <n v="0"/>
    <n v="3000"/>
  </r>
  <r>
    <x v="15"/>
    <x v="5"/>
    <s v="0401"/>
    <s v="827"/>
    <s v="0000"/>
    <s v="000"/>
    <s v="00"/>
    <n v="2565.5100000000002"/>
    <n v="0"/>
    <n v="0"/>
    <n v="2565.5100000000002"/>
  </r>
  <r>
    <x v="11"/>
    <x v="2"/>
    <s v="0493"/>
    <s v="828"/>
    <s v="0000"/>
    <s v="000"/>
    <s v="00"/>
    <n v="2775"/>
    <n v="2355.38"/>
    <n v="0"/>
    <n v="419.62"/>
  </r>
  <r>
    <x v="11"/>
    <x v="3"/>
    <s v="0493"/>
    <s v="828"/>
    <s v="0000"/>
    <s v="000"/>
    <s v="00"/>
    <n v="1689.89"/>
    <n v="0"/>
    <n v="0"/>
    <n v="1689.89"/>
  </r>
  <r>
    <x v="11"/>
    <x v="3"/>
    <s v="0493"/>
    <s v="828"/>
    <s v="0000"/>
    <s v="000"/>
    <s v="00"/>
    <n v="323"/>
    <n v="323"/>
    <n v="0"/>
    <n v="0"/>
  </r>
  <r>
    <x v="11"/>
    <x v="2"/>
    <s v="0181"/>
    <s v="828"/>
    <s v="0000"/>
    <s v="000"/>
    <s v="00"/>
    <n v="1467.97"/>
    <n v="46.12"/>
    <n v="0"/>
    <n v="1421.85"/>
  </r>
  <r>
    <x v="11"/>
    <x v="2"/>
    <s v="0251"/>
    <s v="829"/>
    <s v="0000"/>
    <s v="000"/>
    <s v="00"/>
    <n v="7000"/>
    <n v="1426"/>
    <n v="0"/>
    <n v="5574"/>
  </r>
  <r>
    <x v="11"/>
    <x v="2"/>
    <s v="0251"/>
    <s v="829"/>
    <s v="0000"/>
    <s v="000"/>
    <s v="00"/>
    <n v="32000"/>
    <n v="5412"/>
    <n v="0"/>
    <n v="26588"/>
  </r>
  <r>
    <x v="11"/>
    <x v="2"/>
    <s v="0251"/>
    <s v="829"/>
    <s v="0000"/>
    <s v="000"/>
    <s v="00"/>
    <n v="10000"/>
    <n v="0"/>
    <n v="0"/>
    <n v="10000"/>
  </r>
  <r>
    <x v="11"/>
    <x v="2"/>
    <s v="0251"/>
    <s v="829"/>
    <s v="0000"/>
    <s v="000"/>
    <s v="00"/>
    <n v="3000"/>
    <n v="0"/>
    <n v="0"/>
    <n v="3000"/>
  </r>
  <r>
    <x v="11"/>
    <x v="3"/>
    <s v="0251"/>
    <s v="829"/>
    <s v="0000"/>
    <s v="000"/>
    <s v="00"/>
    <n v="25945.46"/>
    <n v="1560.93"/>
    <n v="16.12"/>
    <n v="24368.41"/>
  </r>
  <r>
    <x v="11"/>
    <x v="3"/>
    <s v="0251"/>
    <s v="829"/>
    <s v="0000"/>
    <s v="000"/>
    <s v="00"/>
    <n v="5000"/>
    <n v="204.88"/>
    <n v="294"/>
    <n v="4501.12"/>
  </r>
  <r>
    <x v="11"/>
    <x v="3"/>
    <s v="0251"/>
    <s v="829"/>
    <s v="0000"/>
    <s v="000"/>
    <s v="00"/>
    <n v="10000"/>
    <n v="0"/>
    <n v="0"/>
    <n v="10000"/>
  </r>
  <r>
    <x v="11"/>
    <x v="4"/>
    <s v="0251"/>
    <s v="829"/>
    <s v="0000"/>
    <s v="000"/>
    <s v="00"/>
    <n v="17000"/>
    <n v="0"/>
    <n v="0"/>
    <n v="17000"/>
  </r>
  <r>
    <x v="11"/>
    <x v="4"/>
    <s v="0251"/>
    <s v="829"/>
    <s v="0000"/>
    <s v="000"/>
    <s v="00"/>
    <n v="8000"/>
    <n v="0"/>
    <n v="1510"/>
    <n v="6490"/>
  </r>
  <r>
    <x v="11"/>
    <x v="4"/>
    <s v="0251"/>
    <s v="829"/>
    <s v="0000"/>
    <s v="000"/>
    <s v="00"/>
    <n v="20039.96"/>
    <n v="0"/>
    <n v="0"/>
    <n v="20039.96"/>
  </r>
  <r>
    <x v="11"/>
    <x v="4"/>
    <s v="0251"/>
    <s v="829"/>
    <s v="0000"/>
    <s v="000"/>
    <s v="00"/>
    <n v="18000"/>
    <n v="0"/>
    <n v="3502.57"/>
    <n v="14497.43"/>
  </r>
  <r>
    <x v="11"/>
    <x v="4"/>
    <s v="0251"/>
    <s v="829"/>
    <s v="0000"/>
    <s v="000"/>
    <s v="00"/>
    <n v="10400.02"/>
    <n v="9080.08"/>
    <n v="0"/>
    <n v="1319.94"/>
  </r>
  <r>
    <x v="11"/>
    <x v="4"/>
    <s v="0251"/>
    <s v="829"/>
    <s v="0000"/>
    <s v="000"/>
    <s v="00"/>
    <n v="4257.47"/>
    <n v="0"/>
    <n v="0"/>
    <n v="4257.47"/>
  </r>
  <r>
    <x v="11"/>
    <x v="5"/>
    <s v="0251"/>
    <s v="829"/>
    <s v="0000"/>
    <s v="000"/>
    <s v="00"/>
    <n v="1500"/>
    <n v="410"/>
    <n v="0"/>
    <n v="1090"/>
  </r>
  <r>
    <x v="11"/>
    <x v="5"/>
    <s v="0251"/>
    <s v="829"/>
    <s v="0000"/>
    <s v="000"/>
    <s v="00"/>
    <n v="2742.53"/>
    <n v="2742.53"/>
    <n v="0"/>
    <n v="0"/>
  </r>
  <r>
    <x v="12"/>
    <x v="2"/>
    <s v="0251"/>
    <s v="829"/>
    <s v="0000"/>
    <s v="000"/>
    <s v="00"/>
    <n v="2000"/>
    <n v="0"/>
    <n v="0"/>
    <n v="2000"/>
  </r>
  <r>
    <x v="12"/>
    <x v="2"/>
    <s v="0251"/>
    <s v="829"/>
    <s v="0000"/>
    <s v="000"/>
    <s v="00"/>
    <n v="6000"/>
    <n v="778.5"/>
    <n v="0"/>
    <n v="5221.5"/>
  </r>
  <r>
    <x v="9"/>
    <x v="2"/>
    <s v="0251"/>
    <s v="829"/>
    <s v="0000"/>
    <s v="000"/>
    <s v="00"/>
    <n v="5000"/>
    <n v="277.14"/>
    <n v="0"/>
    <n v="4722.8599999999997"/>
  </r>
  <r>
    <x v="9"/>
    <x v="5"/>
    <s v="0251"/>
    <s v="829"/>
    <s v="0000"/>
    <s v="000"/>
    <s v="00"/>
    <n v="2000"/>
    <n v="457.09"/>
    <n v="0"/>
    <n v="1542.91"/>
  </r>
  <r>
    <x v="15"/>
    <x v="5"/>
    <s v="0251"/>
    <s v="829"/>
    <s v="0000"/>
    <s v="000"/>
    <s v="00"/>
    <n v="5000"/>
    <n v="0"/>
    <n v="0"/>
    <n v="5000"/>
  </r>
  <r>
    <x v="11"/>
    <x v="2"/>
    <s v="0181"/>
    <s v="830"/>
    <s v="0000"/>
    <s v="000"/>
    <s v="00"/>
    <n v="4000"/>
    <n v="0"/>
    <n v="0"/>
    <n v="4000"/>
  </r>
  <r>
    <x v="11"/>
    <x v="3"/>
    <s v="0181"/>
    <s v="830"/>
    <s v="0000"/>
    <s v="000"/>
    <s v="00"/>
    <n v="964.64"/>
    <n v="213"/>
    <n v="0"/>
    <n v="751.64"/>
  </r>
  <r>
    <x v="11"/>
    <x v="4"/>
    <s v="0181"/>
    <s v="830"/>
    <s v="0000"/>
    <s v="000"/>
    <s v="00"/>
    <n v="300"/>
    <n v="299.98"/>
    <n v="0"/>
    <n v="0.02"/>
  </r>
  <r>
    <x v="11"/>
    <x v="4"/>
    <s v="0181"/>
    <s v="830"/>
    <s v="0000"/>
    <s v="000"/>
    <s v="00"/>
    <n v="9000"/>
    <n v="2639.97"/>
    <n v="0"/>
    <n v="6360.03"/>
  </r>
  <r>
    <x v="11"/>
    <x v="4"/>
    <s v="0181"/>
    <s v="830"/>
    <s v="0000"/>
    <s v="000"/>
    <s v="00"/>
    <n v="2050"/>
    <n v="1848.2"/>
    <n v="0"/>
    <n v="201.8"/>
  </r>
  <r>
    <x v="11"/>
    <x v="4"/>
    <s v="0181"/>
    <s v="830"/>
    <s v="0000"/>
    <s v="000"/>
    <s v="00"/>
    <n v="200"/>
    <n v="199.99"/>
    <n v="0"/>
    <n v="0.01"/>
  </r>
  <r>
    <x v="11"/>
    <x v="2"/>
    <s v="0493"/>
    <s v="831"/>
    <s v="0000"/>
    <s v="000"/>
    <s v="00"/>
    <n v="30408.46"/>
    <n v="12910"/>
    <n v="950"/>
    <n v="16548.46"/>
  </r>
  <r>
    <x v="11"/>
    <x v="2"/>
    <s v="0493"/>
    <s v="831"/>
    <s v="0000"/>
    <s v="000"/>
    <s v="00"/>
    <n v="52450"/>
    <n v="52381"/>
    <n v="0"/>
    <n v="69"/>
  </r>
  <r>
    <x v="11"/>
    <x v="3"/>
    <s v="0493"/>
    <s v="831"/>
    <s v="0000"/>
    <s v="000"/>
    <s v="00"/>
    <n v="11250"/>
    <n v="9826.82"/>
    <n v="416"/>
    <n v="1007.18"/>
  </r>
  <r>
    <x v="11"/>
    <x v="3"/>
    <s v="0493"/>
    <s v="831"/>
    <s v="0000"/>
    <s v="000"/>
    <s v="00"/>
    <n v="1750"/>
    <n v="1388.41"/>
    <n v="0"/>
    <n v="361.59"/>
  </r>
  <r>
    <x v="11"/>
    <x v="4"/>
    <s v="0493"/>
    <s v="831"/>
    <s v="0000"/>
    <s v="000"/>
    <s v="00"/>
    <n v="5750"/>
    <n v="4789.55"/>
    <n v="499.99"/>
    <n v="460.46"/>
  </r>
  <r>
    <x v="11"/>
    <x v="4"/>
    <s v="0493"/>
    <s v="831"/>
    <s v="0000"/>
    <s v="000"/>
    <s v="00"/>
    <n v="55000"/>
    <n v="0"/>
    <n v="0"/>
    <n v="55000"/>
  </r>
  <r>
    <x v="11"/>
    <x v="4"/>
    <s v="0493"/>
    <s v="831"/>
    <s v="0000"/>
    <s v="000"/>
    <s v="00"/>
    <n v="47160.47"/>
    <n v="5391.05"/>
    <n v="0"/>
    <n v="41769.42"/>
  </r>
  <r>
    <x v="11"/>
    <x v="4"/>
    <s v="0493"/>
    <s v="831"/>
    <s v="0000"/>
    <s v="000"/>
    <s v="00"/>
    <n v="639.53"/>
    <n v="639.53"/>
    <n v="0"/>
    <n v="0"/>
  </r>
  <r>
    <x v="11"/>
    <x v="5"/>
    <s v="0493"/>
    <s v="831"/>
    <s v="0000"/>
    <s v="000"/>
    <s v="00"/>
    <n v="5000"/>
    <n v="2356.87"/>
    <n v="0"/>
    <n v="2643.13"/>
  </r>
  <r>
    <x v="9"/>
    <x v="2"/>
    <s v="0493"/>
    <s v="831"/>
    <s v="0000"/>
    <s v="000"/>
    <s v="00"/>
    <n v="5000"/>
    <n v="0"/>
    <n v="0"/>
    <n v="5000"/>
  </r>
  <r>
    <x v="9"/>
    <x v="5"/>
    <s v="0493"/>
    <s v="831"/>
    <s v="0000"/>
    <s v="000"/>
    <s v="00"/>
    <n v="1000"/>
    <n v="0"/>
    <n v="0"/>
    <n v="1000"/>
  </r>
  <r>
    <x v="15"/>
    <x v="5"/>
    <s v="0493"/>
    <s v="831"/>
    <s v="0000"/>
    <s v="000"/>
    <s v="00"/>
    <n v="3000"/>
    <n v="237.68"/>
    <n v="0"/>
    <n v="2762.32"/>
  </r>
  <r>
    <x v="10"/>
    <x v="0"/>
    <s v="0161"/>
    <s v="806"/>
    <s v="0000"/>
    <s v="000"/>
    <s v="00"/>
    <n v="50150"/>
    <n v="48394.43"/>
    <n v="1791.29"/>
    <n v="-35.72"/>
  </r>
  <r>
    <x v="10"/>
    <x v="1"/>
    <s v="0161"/>
    <s v="806"/>
    <s v="0000"/>
    <s v="000"/>
    <s v="00"/>
    <n v="30400"/>
    <n v="30052.04"/>
    <n v="373.06"/>
    <n v="-25.1"/>
  </r>
  <r>
    <x v="10"/>
    <x v="5"/>
    <s v="0161"/>
    <s v="806"/>
    <s v="0000"/>
    <s v="000"/>
    <s v="00"/>
    <n v="1274.02"/>
    <n v="1378.67"/>
    <n v="0"/>
    <n v="-104.65"/>
  </r>
  <r>
    <x v="11"/>
    <x v="2"/>
    <s v="0552"/>
    <s v="832"/>
    <s v="0000"/>
    <s v="000"/>
    <s v="00"/>
    <n v="14100"/>
    <n v="4512.47"/>
    <n v="0"/>
    <n v="9587.5300000000007"/>
  </r>
  <r>
    <x v="11"/>
    <x v="2"/>
    <s v="0552"/>
    <s v="832"/>
    <s v="0000"/>
    <s v="000"/>
    <s v="00"/>
    <n v="38300"/>
    <n v="37273"/>
    <n v="999"/>
    <n v="28"/>
  </r>
  <r>
    <x v="11"/>
    <x v="2"/>
    <s v="0552"/>
    <s v="832"/>
    <s v="0000"/>
    <s v="000"/>
    <s v="00"/>
    <n v="3000"/>
    <n v="2795"/>
    <n v="0"/>
    <n v="205"/>
  </r>
  <r>
    <x v="11"/>
    <x v="3"/>
    <s v="0552"/>
    <s v="832"/>
    <s v="0000"/>
    <s v="000"/>
    <s v="00"/>
    <n v="19830.72"/>
    <n v="3272.53"/>
    <n v="124.66"/>
    <n v="16433.53"/>
  </r>
  <r>
    <x v="11"/>
    <x v="3"/>
    <s v="0552"/>
    <s v="832"/>
    <s v="0000"/>
    <s v="000"/>
    <s v="00"/>
    <n v="9500"/>
    <n v="7419.23"/>
    <n v="0"/>
    <n v="2080.77"/>
  </r>
  <r>
    <x v="11"/>
    <x v="4"/>
    <s v="0552"/>
    <s v="832"/>
    <s v="0000"/>
    <s v="000"/>
    <s v="00"/>
    <n v="17000"/>
    <n v="6354.46"/>
    <n v="0"/>
    <n v="10645.54"/>
  </r>
  <r>
    <x v="11"/>
    <x v="4"/>
    <s v="0552"/>
    <s v="832"/>
    <s v="0000"/>
    <s v="000"/>
    <s v="00"/>
    <n v="2000"/>
    <n v="1005.38"/>
    <n v="0"/>
    <n v="994.62"/>
  </r>
  <r>
    <x v="11"/>
    <x v="4"/>
    <s v="0552"/>
    <s v="832"/>
    <s v="0000"/>
    <s v="000"/>
    <s v="00"/>
    <n v="8000"/>
    <n v="0"/>
    <n v="0"/>
    <n v="8000"/>
  </r>
  <r>
    <x v="11"/>
    <x v="4"/>
    <s v="0552"/>
    <s v="832"/>
    <s v="0000"/>
    <s v="000"/>
    <s v="00"/>
    <n v="5000"/>
    <n v="2998"/>
    <n v="0"/>
    <n v="2002"/>
  </r>
  <r>
    <x v="11"/>
    <x v="4"/>
    <s v="0552"/>
    <s v="832"/>
    <s v="0000"/>
    <s v="000"/>
    <s v="00"/>
    <n v="500"/>
    <n v="434.09"/>
    <n v="0"/>
    <n v="65.91"/>
  </r>
  <r>
    <x v="11"/>
    <x v="5"/>
    <s v="0552"/>
    <s v="832"/>
    <s v="0000"/>
    <s v="000"/>
    <s v="00"/>
    <n v="900"/>
    <n v="325"/>
    <n v="0"/>
    <n v="575"/>
  </r>
  <r>
    <x v="11"/>
    <x v="5"/>
    <s v="0552"/>
    <s v="832"/>
    <s v="0000"/>
    <s v="000"/>
    <s v="00"/>
    <n v="1285.56"/>
    <n v="1285.56"/>
    <n v="0"/>
    <n v="0"/>
  </r>
  <r>
    <x v="9"/>
    <x v="5"/>
    <s v="0552"/>
    <s v="832"/>
    <s v="0000"/>
    <s v="000"/>
    <s v="00"/>
    <n v="714.44"/>
    <n v="214.26"/>
    <n v="0"/>
    <n v="500.18"/>
  </r>
  <r>
    <x v="15"/>
    <x v="5"/>
    <s v="0552"/>
    <s v="832"/>
    <s v="0000"/>
    <s v="000"/>
    <s v="00"/>
    <n v="1000"/>
    <n v="128.33000000000001"/>
    <n v="0"/>
    <n v="871.67"/>
  </r>
  <r>
    <x v="11"/>
    <x v="2"/>
    <s v="0401"/>
    <s v="833"/>
    <s v="0000"/>
    <s v="000"/>
    <s v="00"/>
    <n v="6180"/>
    <n v="1194.78"/>
    <n v="0"/>
    <n v="4985.22"/>
  </r>
  <r>
    <x v="11"/>
    <x v="2"/>
    <s v="0401"/>
    <s v="833"/>
    <s v="0000"/>
    <s v="000"/>
    <s v="00"/>
    <n v="5820"/>
    <n v="0"/>
    <n v="0"/>
    <n v="5820"/>
  </r>
  <r>
    <x v="11"/>
    <x v="3"/>
    <s v="0401"/>
    <s v="833"/>
    <s v="0000"/>
    <s v="000"/>
    <s v="00"/>
    <n v="2369.1799999999998"/>
    <n v="0"/>
    <n v="0"/>
    <n v="2369.1799999999998"/>
  </r>
  <r>
    <x v="11"/>
    <x v="2"/>
    <s v="0552"/>
    <s v="833"/>
    <s v="0000"/>
    <s v="000"/>
    <s v="00"/>
    <n v="4000"/>
    <n v="3140.97"/>
    <n v="0"/>
    <n v="859.03"/>
  </r>
  <r>
    <x v="11"/>
    <x v="2"/>
    <s v="0552"/>
    <s v="833"/>
    <s v="0000"/>
    <s v="000"/>
    <s v="00"/>
    <n v="10400"/>
    <n v="2640"/>
    <n v="0"/>
    <n v="7760"/>
  </r>
  <r>
    <x v="11"/>
    <x v="3"/>
    <s v="0552"/>
    <s v="833"/>
    <s v="0000"/>
    <s v="000"/>
    <s v="00"/>
    <n v="3500"/>
    <n v="850.06"/>
    <n v="0"/>
    <n v="2649.94"/>
  </r>
  <r>
    <x v="11"/>
    <x v="4"/>
    <s v="0552"/>
    <s v="833"/>
    <s v="0000"/>
    <s v="000"/>
    <s v="00"/>
    <n v="1600"/>
    <n v="1599"/>
    <n v="0"/>
    <n v="1"/>
  </r>
  <r>
    <x v="11"/>
    <x v="5"/>
    <s v="0552"/>
    <s v="833"/>
    <s v="0000"/>
    <s v="000"/>
    <s v="00"/>
    <n v="1300"/>
    <n v="1347.47"/>
    <n v="0"/>
    <n v="-47.47"/>
  </r>
  <r>
    <x v="12"/>
    <x v="2"/>
    <s v="0552"/>
    <s v="833"/>
    <s v="0000"/>
    <s v="000"/>
    <s v="00"/>
    <n v="5000"/>
    <n v="1562.05"/>
    <n v="0"/>
    <n v="3437.95"/>
  </r>
  <r>
    <x v="9"/>
    <x v="5"/>
    <s v="0552"/>
    <s v="833"/>
    <s v="0000"/>
    <s v="000"/>
    <s v="00"/>
    <n v="800"/>
    <n v="142.84"/>
    <n v="0"/>
    <n v="657.16"/>
  </r>
  <r>
    <x v="15"/>
    <x v="5"/>
    <s v="0552"/>
    <s v="833"/>
    <s v="0000"/>
    <s v="000"/>
    <s v="00"/>
    <n v="557.4"/>
    <n v="134.79"/>
    <n v="0"/>
    <n v="422.61"/>
  </r>
  <r>
    <x v="11"/>
    <x v="2"/>
    <s v="0251"/>
    <s v="834"/>
    <s v="0000"/>
    <s v="000"/>
    <s v="00"/>
    <n v="32942.76"/>
    <n v="14498.36"/>
    <n v="7400"/>
    <n v="11044.4"/>
  </r>
  <r>
    <x v="11"/>
    <x v="2"/>
    <s v="0251"/>
    <s v="834"/>
    <s v="0000"/>
    <s v="000"/>
    <s v="00"/>
    <n v="1900"/>
    <n v="0"/>
    <n v="0"/>
    <n v="1900"/>
  </r>
  <r>
    <x v="11"/>
    <x v="2"/>
    <s v="0251"/>
    <s v="834"/>
    <s v="0000"/>
    <s v="000"/>
    <s v="00"/>
    <n v="925"/>
    <n v="925"/>
    <n v="0"/>
    <n v="0"/>
  </r>
  <r>
    <x v="11"/>
    <x v="2"/>
    <s v="0251"/>
    <s v="834"/>
    <s v="0000"/>
    <s v="000"/>
    <s v="00"/>
    <n v="19515"/>
    <n v="8063"/>
    <n v="0"/>
    <n v="11452"/>
  </r>
  <r>
    <x v="11"/>
    <x v="2"/>
    <s v="0251"/>
    <s v="834"/>
    <s v="0000"/>
    <s v="000"/>
    <s v="00"/>
    <n v="5070"/>
    <n v="2975"/>
    <n v="0"/>
    <n v="2095"/>
  </r>
  <r>
    <x v="11"/>
    <x v="3"/>
    <s v="0251"/>
    <s v="834"/>
    <s v="0000"/>
    <s v="000"/>
    <s v="00"/>
    <n v="5430"/>
    <n v="1959.12"/>
    <n v="0"/>
    <n v="3470.88"/>
  </r>
  <r>
    <x v="11"/>
    <x v="4"/>
    <s v="0251"/>
    <s v="834"/>
    <s v="0000"/>
    <s v="000"/>
    <s v="00"/>
    <n v="14925"/>
    <n v="0"/>
    <n v="14925"/>
    <n v="0"/>
  </r>
  <r>
    <x v="11"/>
    <x v="4"/>
    <s v="0251"/>
    <s v="834"/>
    <s v="0000"/>
    <s v="000"/>
    <s v="00"/>
    <n v="5500"/>
    <n v="3783.47"/>
    <n v="0"/>
    <n v="1716.53"/>
  </r>
  <r>
    <x v="11"/>
    <x v="4"/>
    <s v="0251"/>
    <s v="834"/>
    <s v="0000"/>
    <s v="000"/>
    <s v="00"/>
    <n v="2500"/>
    <n v="20.99"/>
    <n v="0"/>
    <n v="2479.0100000000002"/>
  </r>
  <r>
    <x v="11"/>
    <x v="5"/>
    <s v="0251"/>
    <s v="834"/>
    <s v="0000"/>
    <s v="000"/>
    <s v="00"/>
    <n v="3400"/>
    <n v="1861.69"/>
    <n v="0"/>
    <n v="1538.31"/>
  </r>
  <r>
    <x v="9"/>
    <x v="5"/>
    <s v="0251"/>
    <s v="834"/>
    <s v="0000"/>
    <s v="000"/>
    <s v="00"/>
    <n v="600"/>
    <n v="142.84"/>
    <n v="0"/>
    <n v="457.16"/>
  </r>
  <r>
    <x v="15"/>
    <x v="5"/>
    <s v="0251"/>
    <s v="834"/>
    <s v="0000"/>
    <s v="000"/>
    <s v="00"/>
    <n v="3000"/>
    <n v="202.89"/>
    <n v="0"/>
    <n v="2797.11"/>
  </r>
  <r>
    <x v="11"/>
    <x v="3"/>
    <s v="0033"/>
    <s v="834"/>
    <s v="0000"/>
    <s v="000"/>
    <s v="00"/>
    <n v="2735.94"/>
    <n v="0"/>
    <n v="0"/>
    <n v="2735.94"/>
  </r>
  <r>
    <x v="11"/>
    <x v="2"/>
    <s v="0493"/>
    <s v="835"/>
    <s v="0000"/>
    <s v="000"/>
    <s v="00"/>
    <n v="8500"/>
    <n v="4930.55"/>
    <n v="355"/>
    <n v="3214.45"/>
  </r>
  <r>
    <x v="11"/>
    <x v="2"/>
    <s v="0493"/>
    <s v="835"/>
    <s v="0000"/>
    <s v="000"/>
    <s v="00"/>
    <n v="28500"/>
    <n v="26900.5"/>
    <n v="0"/>
    <n v="1599.5"/>
  </r>
  <r>
    <x v="11"/>
    <x v="2"/>
    <s v="0493"/>
    <s v="835"/>
    <s v="0000"/>
    <s v="000"/>
    <s v="00"/>
    <n v="1500"/>
    <n v="0"/>
    <n v="0"/>
    <n v="1500"/>
  </r>
  <r>
    <x v="11"/>
    <x v="3"/>
    <s v="0493"/>
    <s v="835"/>
    <s v="0000"/>
    <s v="000"/>
    <s v="00"/>
    <n v="2336.66"/>
    <n v="0"/>
    <n v="0"/>
    <n v="2336.66"/>
  </r>
  <r>
    <x v="11"/>
    <x v="4"/>
    <s v="0493"/>
    <s v="835"/>
    <s v="0000"/>
    <s v="000"/>
    <s v="00"/>
    <n v="2500"/>
    <n v="0"/>
    <n v="0"/>
    <n v="2500"/>
  </r>
  <r>
    <x v="11"/>
    <x v="4"/>
    <s v="0493"/>
    <s v="835"/>
    <s v="0000"/>
    <s v="000"/>
    <s v="00"/>
    <n v="38500"/>
    <n v="0"/>
    <n v="0"/>
    <n v="38500"/>
  </r>
  <r>
    <x v="11"/>
    <x v="4"/>
    <s v="0493"/>
    <s v="835"/>
    <s v="0000"/>
    <s v="000"/>
    <s v="00"/>
    <n v="2500"/>
    <n v="1143.2"/>
    <n v="0"/>
    <n v="1356.8"/>
  </r>
  <r>
    <x v="11"/>
    <x v="5"/>
    <s v="0493"/>
    <s v="835"/>
    <s v="0000"/>
    <s v="000"/>
    <s v="00"/>
    <n v="1000"/>
    <n v="285.68"/>
    <n v="0"/>
    <n v="714.32"/>
  </r>
  <r>
    <x v="9"/>
    <x v="2"/>
    <s v="0493"/>
    <s v="835"/>
    <s v="0000"/>
    <s v="000"/>
    <s v="00"/>
    <n v="5000"/>
    <n v="0"/>
    <n v="0"/>
    <n v="5000"/>
  </r>
  <r>
    <x v="9"/>
    <x v="5"/>
    <s v="0493"/>
    <s v="835"/>
    <s v="0000"/>
    <s v="000"/>
    <s v="00"/>
    <n v="1000"/>
    <n v="142.84"/>
    <n v="0"/>
    <n v="857.16"/>
  </r>
  <r>
    <x v="15"/>
    <x v="5"/>
    <s v="0493"/>
    <s v="835"/>
    <s v="0000"/>
    <s v="000"/>
    <s v="00"/>
    <n v="1000"/>
    <n v="0"/>
    <n v="0"/>
    <n v="1000"/>
  </r>
  <r>
    <x v="11"/>
    <x v="2"/>
    <s v="0402"/>
    <s v="836"/>
    <s v="0000"/>
    <s v="000"/>
    <s v="00"/>
    <n v="7236"/>
    <n v="3952"/>
    <n v="0"/>
    <n v="3284"/>
  </r>
  <r>
    <x v="11"/>
    <x v="2"/>
    <s v="0402"/>
    <s v="836"/>
    <s v="0000"/>
    <s v="000"/>
    <s v="00"/>
    <n v="3300"/>
    <n v="2135"/>
    <n v="0"/>
    <n v="1165"/>
  </r>
  <r>
    <x v="11"/>
    <x v="4"/>
    <s v="0402"/>
    <s v="836"/>
    <s v="0000"/>
    <s v="000"/>
    <s v="00"/>
    <n v="4000.36"/>
    <n v="0"/>
    <n v="0"/>
    <n v="4000.36"/>
  </r>
  <r>
    <x v="11"/>
    <x v="5"/>
    <s v="0402"/>
    <s v="836"/>
    <s v="0000"/>
    <s v="000"/>
    <s v="00"/>
    <n v="877"/>
    <n v="0"/>
    <n v="0"/>
    <n v="877"/>
  </r>
  <r>
    <x v="11"/>
    <x v="2"/>
    <s v="0411"/>
    <s v="837"/>
    <s v="0000"/>
    <s v="000"/>
    <s v="00"/>
    <n v="6500"/>
    <n v="0"/>
    <n v="0"/>
    <n v="6500"/>
  </r>
  <r>
    <x v="11"/>
    <x v="4"/>
    <s v="0411"/>
    <s v="837"/>
    <s v="0000"/>
    <s v="000"/>
    <s v="00"/>
    <n v="25000"/>
    <n v="2930.04"/>
    <n v="0"/>
    <n v="22069.96"/>
  </r>
  <r>
    <x v="11"/>
    <x v="2"/>
    <s v="0492"/>
    <s v="837"/>
    <s v="0000"/>
    <s v="000"/>
    <s v="00"/>
    <n v="5000"/>
    <n v="1892.81"/>
    <n v="0"/>
    <n v="3107.19"/>
  </r>
  <r>
    <x v="11"/>
    <x v="2"/>
    <s v="0492"/>
    <s v="837"/>
    <s v="0000"/>
    <s v="000"/>
    <s v="00"/>
    <n v="13389.66"/>
    <n v="13385.66"/>
    <n v="0"/>
    <n v="4"/>
  </r>
  <r>
    <x v="11"/>
    <x v="3"/>
    <s v="0492"/>
    <s v="837"/>
    <s v="0000"/>
    <s v="000"/>
    <s v="00"/>
    <n v="10749"/>
    <n v="635.71"/>
    <n v="0"/>
    <n v="10113.290000000001"/>
  </r>
  <r>
    <x v="11"/>
    <x v="4"/>
    <s v="0492"/>
    <s v="837"/>
    <s v="0000"/>
    <s v="000"/>
    <s v="00"/>
    <n v="5500"/>
    <n v="5391.91"/>
    <n v="0"/>
    <n v="108.09"/>
  </r>
  <r>
    <x v="11"/>
    <x v="4"/>
    <s v="0492"/>
    <s v="837"/>
    <s v="0000"/>
    <s v="000"/>
    <s v="00"/>
    <n v="5000"/>
    <n v="0"/>
    <n v="0"/>
    <n v="5000"/>
  </r>
  <r>
    <x v="11"/>
    <x v="4"/>
    <s v="0492"/>
    <s v="837"/>
    <s v="0000"/>
    <s v="000"/>
    <s v="00"/>
    <n v="10000"/>
    <n v="0"/>
    <n v="0"/>
    <n v="10000"/>
  </r>
  <r>
    <x v="11"/>
    <x v="4"/>
    <s v="0492"/>
    <s v="837"/>
    <s v="0000"/>
    <s v="000"/>
    <s v="00"/>
    <n v="4088.46"/>
    <n v="4088.46"/>
    <n v="0"/>
    <n v="0"/>
  </r>
  <r>
    <x v="11"/>
    <x v="5"/>
    <s v="0492"/>
    <s v="837"/>
    <s v="0000"/>
    <s v="000"/>
    <s v="00"/>
    <n v="1150"/>
    <n v="357.1"/>
    <n v="0"/>
    <n v="792.9"/>
  </r>
  <r>
    <x v="11"/>
    <x v="2"/>
    <s v="0402"/>
    <s v="838"/>
    <s v="0000"/>
    <s v="000"/>
    <s v="00"/>
    <n v="5997"/>
    <n v="0"/>
    <n v="3900"/>
    <n v="2097"/>
  </r>
  <r>
    <x v="11"/>
    <x v="3"/>
    <s v="0402"/>
    <s v="838"/>
    <s v="0000"/>
    <s v="000"/>
    <s v="00"/>
    <n v="2230.39"/>
    <n v="0"/>
    <n v="0"/>
    <n v="2230.39"/>
  </r>
  <r>
    <x v="11"/>
    <x v="4"/>
    <s v="0402"/>
    <s v="838"/>
    <s v="0000"/>
    <s v="000"/>
    <s v="00"/>
    <n v="4000"/>
    <n v="0"/>
    <n v="0"/>
    <n v="4000"/>
  </r>
  <r>
    <x v="11"/>
    <x v="4"/>
    <s v="0402"/>
    <s v="838"/>
    <s v="0000"/>
    <s v="000"/>
    <s v="00"/>
    <n v="4000"/>
    <n v="0"/>
    <n v="0"/>
    <n v="4000"/>
  </r>
  <r>
    <x v="11"/>
    <x v="4"/>
    <s v="0402"/>
    <s v="838"/>
    <s v="0000"/>
    <s v="000"/>
    <s v="00"/>
    <n v="5000"/>
    <n v="0"/>
    <n v="0"/>
    <n v="5000"/>
  </r>
  <r>
    <x v="11"/>
    <x v="4"/>
    <s v="0402"/>
    <s v="838"/>
    <s v="0000"/>
    <s v="000"/>
    <s v="00"/>
    <n v="4000"/>
    <n v="0"/>
    <n v="0"/>
    <n v="4000"/>
  </r>
  <r>
    <x v="11"/>
    <x v="5"/>
    <s v="0402"/>
    <s v="838"/>
    <s v="0000"/>
    <s v="000"/>
    <s v="00"/>
    <n v="460"/>
    <n v="0"/>
    <n v="0"/>
    <n v="460"/>
  </r>
  <r>
    <x v="9"/>
    <x v="5"/>
    <s v="0402"/>
    <s v="838"/>
    <s v="0000"/>
    <s v="000"/>
    <s v="00"/>
    <n v="920"/>
    <n v="142.84"/>
    <n v="0"/>
    <n v="777.16"/>
  </r>
  <r>
    <x v="15"/>
    <x v="5"/>
    <s v="0402"/>
    <s v="838"/>
    <s v="0000"/>
    <s v="000"/>
    <s v="00"/>
    <n v="600"/>
    <n v="0"/>
    <n v="0"/>
    <n v="600"/>
  </r>
  <r>
    <x v="11"/>
    <x v="2"/>
    <s v="0493"/>
    <s v="838"/>
    <s v="0000"/>
    <s v="000"/>
    <s v="00"/>
    <n v="2500"/>
    <n v="0"/>
    <n v="0"/>
    <n v="2500"/>
  </r>
  <r>
    <x v="11"/>
    <x v="3"/>
    <s v="0493"/>
    <s v="838"/>
    <s v="0000"/>
    <s v="000"/>
    <s v="00"/>
    <n v="1523.82"/>
    <n v="0"/>
    <n v="0"/>
    <n v="1523.82"/>
  </r>
  <r>
    <x v="11"/>
    <x v="2"/>
    <s v="0251"/>
    <s v="838"/>
    <s v="0000"/>
    <s v="000"/>
    <s v="00"/>
    <n v="7000"/>
    <n v="0"/>
    <n v="0"/>
    <n v="7000"/>
  </r>
  <r>
    <x v="11"/>
    <x v="2"/>
    <s v="0251"/>
    <s v="838"/>
    <s v="0000"/>
    <s v="000"/>
    <s v="00"/>
    <n v="10500"/>
    <n v="6597"/>
    <n v="0"/>
    <n v="3903"/>
  </r>
  <r>
    <x v="11"/>
    <x v="3"/>
    <s v="0251"/>
    <s v="838"/>
    <s v="0000"/>
    <s v="000"/>
    <s v="00"/>
    <n v="10370.27"/>
    <n v="570"/>
    <n v="0"/>
    <n v="9800.27"/>
  </r>
  <r>
    <x v="11"/>
    <x v="3"/>
    <s v="0251"/>
    <s v="838"/>
    <s v="0000"/>
    <s v="000"/>
    <s v="00"/>
    <n v="5000"/>
    <n v="0"/>
    <n v="0"/>
    <n v="5000"/>
  </r>
  <r>
    <x v="11"/>
    <x v="4"/>
    <s v="0251"/>
    <s v="838"/>
    <s v="0000"/>
    <s v="000"/>
    <s v="00"/>
    <n v="2000"/>
    <n v="0"/>
    <n v="0"/>
    <n v="2000"/>
  </r>
  <r>
    <x v="11"/>
    <x v="4"/>
    <s v="0251"/>
    <s v="838"/>
    <s v="0000"/>
    <s v="000"/>
    <s v="00"/>
    <n v="6000"/>
    <n v="0"/>
    <n v="0"/>
    <n v="6000"/>
  </r>
  <r>
    <x v="11"/>
    <x v="4"/>
    <s v="0251"/>
    <s v="838"/>
    <s v="0000"/>
    <s v="000"/>
    <s v="00"/>
    <n v="20000"/>
    <n v="0"/>
    <n v="0"/>
    <n v="20000"/>
  </r>
  <r>
    <x v="11"/>
    <x v="4"/>
    <s v="0251"/>
    <s v="838"/>
    <s v="0000"/>
    <s v="000"/>
    <s v="00"/>
    <n v="3000"/>
    <n v="0"/>
    <n v="0"/>
    <n v="3000"/>
  </r>
  <r>
    <x v="11"/>
    <x v="5"/>
    <s v="0251"/>
    <s v="838"/>
    <s v="0000"/>
    <s v="000"/>
    <s v="00"/>
    <n v="1000"/>
    <n v="0"/>
    <n v="0"/>
    <n v="1000"/>
  </r>
  <r>
    <x v="9"/>
    <x v="5"/>
    <s v="0251"/>
    <s v="838"/>
    <s v="0000"/>
    <s v="000"/>
    <s v="00"/>
    <n v="1000"/>
    <n v="0"/>
    <n v="0"/>
    <n v="1000"/>
  </r>
  <r>
    <x v="15"/>
    <x v="5"/>
    <s v="0251"/>
    <s v="838"/>
    <s v="0000"/>
    <s v="000"/>
    <s v="00"/>
    <n v="1000"/>
    <n v="0"/>
    <n v="0"/>
    <n v="1000"/>
  </r>
  <r>
    <x v="11"/>
    <x v="2"/>
    <s v="0552"/>
    <s v="838"/>
    <s v="0000"/>
    <s v="000"/>
    <s v="00"/>
    <n v="13500"/>
    <n v="8998"/>
    <n v="0"/>
    <n v="4502"/>
  </r>
  <r>
    <x v="11"/>
    <x v="3"/>
    <s v="0552"/>
    <s v="838"/>
    <s v="0000"/>
    <s v="000"/>
    <s v="00"/>
    <n v="8821.4699999999993"/>
    <n v="0"/>
    <n v="0"/>
    <n v="8821.4699999999993"/>
  </r>
  <r>
    <x v="11"/>
    <x v="5"/>
    <s v="0552"/>
    <s v="838"/>
    <s v="0000"/>
    <s v="000"/>
    <s v="00"/>
    <n v="142.84"/>
    <n v="142.84"/>
    <n v="0"/>
    <n v="0"/>
  </r>
  <r>
    <x v="9"/>
    <x v="5"/>
    <s v="0552"/>
    <s v="838"/>
    <s v="0000"/>
    <s v="000"/>
    <s v="00"/>
    <n v="107.16"/>
    <n v="0"/>
    <n v="0"/>
    <n v="107.16"/>
  </r>
  <r>
    <x v="11"/>
    <x v="2"/>
    <s v="0181"/>
    <s v="839"/>
    <s v="0000"/>
    <s v="000"/>
    <s v="00"/>
    <n v="2200"/>
    <n v="848"/>
    <n v="0"/>
    <n v="1352"/>
  </r>
  <r>
    <x v="11"/>
    <x v="3"/>
    <s v="0181"/>
    <s v="839"/>
    <s v="0000"/>
    <s v="000"/>
    <s v="00"/>
    <n v="1787.89"/>
    <n v="2787.03"/>
    <n v="74.44"/>
    <n v="-1073.58"/>
  </r>
  <r>
    <x v="11"/>
    <x v="5"/>
    <s v="0181"/>
    <s v="839"/>
    <s v="0000"/>
    <s v="000"/>
    <s v="00"/>
    <n v="800"/>
    <n v="800"/>
    <n v="0"/>
    <n v="0"/>
  </r>
  <r>
    <x v="11"/>
    <x v="2"/>
    <s v="0492"/>
    <s v="840"/>
    <s v="0000"/>
    <s v="000"/>
    <s v="00"/>
    <n v="5000"/>
    <n v="1039"/>
    <n v="0"/>
    <n v="3961"/>
  </r>
  <r>
    <x v="11"/>
    <x v="2"/>
    <s v="0492"/>
    <s v="840"/>
    <s v="0000"/>
    <s v="000"/>
    <s v="00"/>
    <n v="10000"/>
    <n v="7326"/>
    <n v="300"/>
    <n v="2374"/>
  </r>
  <r>
    <x v="11"/>
    <x v="3"/>
    <s v="0492"/>
    <s v="840"/>
    <s v="0000"/>
    <s v="000"/>
    <s v="00"/>
    <n v="15779.28"/>
    <n v="5468.17"/>
    <n v="200.72"/>
    <n v="10110.39"/>
  </r>
  <r>
    <x v="11"/>
    <x v="5"/>
    <s v="0492"/>
    <s v="840"/>
    <s v="0000"/>
    <s v="000"/>
    <s v="00"/>
    <n v="1150"/>
    <n v="0"/>
    <n v="0"/>
    <n v="1150"/>
  </r>
  <r>
    <x v="11"/>
    <x v="2"/>
    <s v="0492"/>
    <s v="841"/>
    <s v="0000"/>
    <s v="000"/>
    <s v="00"/>
    <n v="15000"/>
    <n v="0"/>
    <n v="0"/>
    <n v="15000"/>
  </r>
  <r>
    <x v="11"/>
    <x v="2"/>
    <s v="0492"/>
    <s v="841"/>
    <s v="0000"/>
    <s v="000"/>
    <s v="00"/>
    <n v="400"/>
    <n v="0"/>
    <n v="0"/>
    <n v="400"/>
  </r>
  <r>
    <x v="11"/>
    <x v="2"/>
    <s v="0492"/>
    <s v="841"/>
    <s v="0000"/>
    <s v="000"/>
    <s v="00"/>
    <n v="22230.03"/>
    <n v="7350"/>
    <n v="0"/>
    <n v="14880.03"/>
  </r>
  <r>
    <x v="11"/>
    <x v="3"/>
    <s v="0492"/>
    <s v="841"/>
    <s v="0000"/>
    <s v="000"/>
    <s v="00"/>
    <n v="13250"/>
    <n v="310.05"/>
    <n v="0"/>
    <n v="12939.95"/>
  </r>
  <r>
    <x v="11"/>
    <x v="3"/>
    <s v="0492"/>
    <s v="841"/>
    <s v="0000"/>
    <s v="000"/>
    <s v="00"/>
    <n v="200"/>
    <n v="118.99"/>
    <n v="0"/>
    <n v="81.010000000000005"/>
  </r>
  <r>
    <x v="11"/>
    <x v="4"/>
    <s v="0492"/>
    <s v="841"/>
    <s v="0000"/>
    <s v="000"/>
    <s v="00"/>
    <n v="14925"/>
    <n v="0"/>
    <n v="14925"/>
    <n v="0"/>
  </r>
  <r>
    <x v="11"/>
    <x v="4"/>
    <s v="0492"/>
    <s v="841"/>
    <s v="0000"/>
    <s v="000"/>
    <s v="00"/>
    <n v="4966.5200000000004"/>
    <n v="4931.8999999999996"/>
    <n v="0"/>
    <n v="34.619999999999997"/>
  </r>
  <r>
    <x v="11"/>
    <x v="4"/>
    <s v="0492"/>
    <s v="841"/>
    <s v="0000"/>
    <s v="000"/>
    <s v="00"/>
    <n v="5000"/>
    <n v="0"/>
    <n v="0"/>
    <n v="5000"/>
  </r>
  <r>
    <x v="11"/>
    <x v="4"/>
    <s v="0492"/>
    <s v="841"/>
    <s v="0000"/>
    <s v="000"/>
    <s v="00"/>
    <n v="52800"/>
    <n v="12015"/>
    <n v="39420"/>
    <n v="1365"/>
  </r>
  <r>
    <x v="11"/>
    <x v="4"/>
    <s v="0492"/>
    <s v="841"/>
    <s v="0000"/>
    <s v="000"/>
    <s v="00"/>
    <n v="3500"/>
    <n v="1014.42"/>
    <n v="0"/>
    <n v="2485.58"/>
  </r>
  <r>
    <x v="11"/>
    <x v="5"/>
    <s v="0492"/>
    <s v="841"/>
    <s v="0000"/>
    <s v="000"/>
    <s v="00"/>
    <n v="1150"/>
    <n v="0"/>
    <n v="0"/>
    <n v="1150"/>
  </r>
  <r>
    <x v="11"/>
    <x v="2"/>
    <s v="0251"/>
    <s v="843"/>
    <s v="0000"/>
    <s v="000"/>
    <s v="00"/>
    <n v="6000"/>
    <n v="0"/>
    <n v="0"/>
    <n v="6000"/>
  </r>
  <r>
    <x v="11"/>
    <x v="2"/>
    <s v="0251"/>
    <s v="843"/>
    <s v="0000"/>
    <s v="000"/>
    <s v="00"/>
    <n v="23000"/>
    <n v="0"/>
    <n v="0"/>
    <n v="23000"/>
  </r>
  <r>
    <x v="11"/>
    <x v="2"/>
    <s v="0251"/>
    <s v="843"/>
    <s v="0000"/>
    <s v="000"/>
    <s v="00"/>
    <n v="12000"/>
    <n v="0"/>
    <n v="0"/>
    <n v="12000"/>
  </r>
  <r>
    <x v="11"/>
    <x v="3"/>
    <s v="0251"/>
    <s v="843"/>
    <s v="0000"/>
    <s v="000"/>
    <s v="00"/>
    <n v="5263.44"/>
    <n v="0"/>
    <n v="0"/>
    <n v="5263.44"/>
  </r>
  <r>
    <x v="11"/>
    <x v="3"/>
    <s v="0251"/>
    <s v="843"/>
    <s v="0000"/>
    <s v="000"/>
    <s v="00"/>
    <n v="5500"/>
    <n v="0"/>
    <n v="0"/>
    <n v="5500"/>
  </r>
  <r>
    <x v="11"/>
    <x v="4"/>
    <s v="0251"/>
    <s v="843"/>
    <s v="0000"/>
    <s v="000"/>
    <s v="00"/>
    <n v="4000"/>
    <n v="0"/>
    <n v="0"/>
    <n v="4000"/>
  </r>
  <r>
    <x v="11"/>
    <x v="4"/>
    <s v="0251"/>
    <s v="843"/>
    <s v="0000"/>
    <s v="000"/>
    <s v="00"/>
    <n v="3000"/>
    <n v="0"/>
    <n v="0"/>
    <n v="3000"/>
  </r>
  <r>
    <x v="11"/>
    <x v="4"/>
    <s v="0251"/>
    <s v="843"/>
    <s v="0000"/>
    <s v="000"/>
    <s v="00"/>
    <n v="10000"/>
    <n v="9075"/>
    <n v="0"/>
    <n v="925"/>
  </r>
  <r>
    <x v="11"/>
    <x v="5"/>
    <s v="0251"/>
    <s v="843"/>
    <s v="0000"/>
    <s v="000"/>
    <s v="00"/>
    <n v="1028.45"/>
    <n v="1028.45"/>
    <n v="0"/>
    <n v="0"/>
  </r>
  <r>
    <x v="9"/>
    <x v="5"/>
    <s v="0251"/>
    <s v="843"/>
    <s v="0000"/>
    <s v="000"/>
    <s v="00"/>
    <n v="771.55"/>
    <n v="0"/>
    <n v="0"/>
    <n v="771.55"/>
  </r>
  <r>
    <x v="15"/>
    <x v="5"/>
    <s v="0251"/>
    <s v="843"/>
    <s v="0000"/>
    <s v="000"/>
    <s v="00"/>
    <n v="1000"/>
    <n v="0"/>
    <n v="0"/>
    <n v="1000"/>
  </r>
  <r>
    <x v="11"/>
    <x v="2"/>
    <s v="0402"/>
    <s v="844"/>
    <s v="0000"/>
    <s v="000"/>
    <s v="00"/>
    <n v="14944.24"/>
    <n v="260"/>
    <n v="0"/>
    <n v="14684.24"/>
  </r>
  <r>
    <x v="11"/>
    <x v="2"/>
    <s v="0402"/>
    <s v="844"/>
    <s v="0000"/>
    <s v="000"/>
    <s v="00"/>
    <n v="5983"/>
    <n v="4723"/>
    <n v="0"/>
    <n v="1260"/>
  </r>
  <r>
    <x v="11"/>
    <x v="2"/>
    <s v="0402"/>
    <s v="844"/>
    <s v="0000"/>
    <s v="000"/>
    <s v="00"/>
    <n v="5537"/>
    <n v="4983"/>
    <n v="0"/>
    <n v="554"/>
  </r>
  <r>
    <x v="15"/>
    <x v="5"/>
    <s v="0402"/>
    <s v="844"/>
    <s v="0000"/>
    <s v="000"/>
    <s v="00"/>
    <n v="3400"/>
    <n v="0"/>
    <n v="0"/>
    <n v="3400"/>
  </r>
  <r>
    <x v="9"/>
    <x v="0"/>
    <s v="9610"/>
    <s v="000"/>
    <s v="8075"/>
    <s v="000"/>
    <s v="26"/>
    <n v="16726.55"/>
    <n v="17530.189999999999"/>
    <n v="0"/>
    <n v="-803.64"/>
  </r>
  <r>
    <x v="9"/>
    <x v="1"/>
    <s v="9610"/>
    <s v="000"/>
    <s v="8075"/>
    <s v="000"/>
    <s v="26"/>
    <n v="1633.57"/>
    <n v="1709.58"/>
    <n v="0"/>
    <n v="-76.010000000000005"/>
  </r>
  <r>
    <x v="9"/>
    <x v="2"/>
    <s v="9610"/>
    <s v="000"/>
    <s v="8075"/>
    <s v="000"/>
    <s v="26"/>
    <n v="10038.76"/>
    <n v="10038.76"/>
    <n v="0"/>
    <n v="0"/>
  </r>
  <r>
    <x v="9"/>
    <x v="5"/>
    <s v="9610"/>
    <s v="000"/>
    <s v="8075"/>
    <s v="000"/>
    <s v="26"/>
    <n v="26579.119999999999"/>
    <n v="22603.919999999998"/>
    <n v="0"/>
    <n v="3975.2"/>
  </r>
  <r>
    <x v="0"/>
    <x v="0"/>
    <s v="0181"/>
    <s v="563"/>
    <s v="0000"/>
    <s v="000"/>
    <s v="00"/>
    <n v="40232.15"/>
    <n v="34104.79"/>
    <n v="6705.36"/>
    <n v="-578"/>
  </r>
  <r>
    <x v="0"/>
    <x v="1"/>
    <s v="0181"/>
    <s v="563"/>
    <s v="0000"/>
    <s v="000"/>
    <s v="00"/>
    <n v="0"/>
    <n v="12236.68"/>
    <n v="1391.04"/>
    <n v="-13627.72"/>
  </r>
  <r>
    <x v="1"/>
    <x v="0"/>
    <s v="0181"/>
    <s v="562"/>
    <s v="0000"/>
    <s v="000"/>
    <s v="00"/>
    <n v="24280.07"/>
    <n v="22708.92"/>
    <n v="897.75"/>
    <n v="673.4"/>
  </r>
  <r>
    <x v="1"/>
    <x v="1"/>
    <s v="0181"/>
    <s v="562"/>
    <s v="0000"/>
    <s v="000"/>
    <s v="00"/>
    <n v="12600"/>
    <n v="12227.53"/>
    <n v="186.97"/>
    <n v="185.5"/>
  </r>
  <r>
    <x v="4"/>
    <x v="0"/>
    <s v="0181"/>
    <s v="562"/>
    <s v="0000"/>
    <s v="000"/>
    <s v="00"/>
    <n v="107614"/>
    <n v="98952.26"/>
    <n v="8579"/>
    <n v="82.74"/>
  </r>
  <r>
    <x v="4"/>
    <x v="1"/>
    <s v="0181"/>
    <s v="562"/>
    <s v="0000"/>
    <s v="000"/>
    <s v="00"/>
    <n v="37075"/>
    <n v="35387.65"/>
    <n v="1780.16"/>
    <n v="-92.81"/>
  </r>
  <r>
    <x v="10"/>
    <x v="0"/>
    <s v="0521"/>
    <s v="806"/>
    <s v="0000"/>
    <s v="000"/>
    <s v="00"/>
    <n v="60700"/>
    <n v="58516.4"/>
    <n v="2160.9"/>
    <n v="22.7"/>
  </r>
  <r>
    <x v="10"/>
    <x v="1"/>
    <s v="0521"/>
    <s v="806"/>
    <s v="0000"/>
    <s v="000"/>
    <s v="00"/>
    <n v="28100"/>
    <n v="27677.19"/>
    <n v="449.86"/>
    <n v="-27.05"/>
  </r>
  <r>
    <x v="10"/>
    <x v="5"/>
    <s v="0521"/>
    <s v="806"/>
    <s v="0000"/>
    <s v="000"/>
    <s v="00"/>
    <n v="942.35"/>
    <n v="1085.23"/>
    <n v="0"/>
    <n v="-142.88"/>
  </r>
  <r>
    <x v="0"/>
    <x v="2"/>
    <s v="0014"/>
    <s v="000"/>
    <s v="0000"/>
    <s v="000"/>
    <s v="00"/>
    <n v="4142135"/>
    <n v="3673594.56"/>
    <n v="0"/>
    <n v="468540.44"/>
  </r>
  <r>
    <x v="13"/>
    <x v="5"/>
    <s v="0014"/>
    <s v="000"/>
    <s v="0000"/>
    <s v="000"/>
    <s v="00"/>
    <n v="0"/>
    <n v="306338"/>
    <n v="0"/>
    <n v="-306338"/>
  </r>
  <r>
    <x v="0"/>
    <x v="2"/>
    <s v="0561"/>
    <s v="107"/>
    <s v="0000"/>
    <s v="000"/>
    <s v="00"/>
    <n v="8346.4"/>
    <n v="8346.4"/>
    <n v="0"/>
    <n v="0"/>
  </r>
  <r>
    <x v="1"/>
    <x v="0"/>
    <s v="0561"/>
    <s v="107"/>
    <s v="0000"/>
    <s v="000"/>
    <s v="00"/>
    <n v="2108.5"/>
    <n v="2108.5"/>
    <n v="0"/>
    <n v="0"/>
  </r>
  <r>
    <x v="1"/>
    <x v="1"/>
    <s v="0561"/>
    <s v="107"/>
    <s v="0000"/>
    <s v="000"/>
    <s v="00"/>
    <n v="793.1"/>
    <n v="788.92"/>
    <n v="0"/>
    <n v="4.18"/>
  </r>
  <r>
    <x v="0"/>
    <x v="0"/>
    <s v="9749"/>
    <s v="557"/>
    <s v="0000"/>
    <s v="000"/>
    <s v="00"/>
    <n v="22963217"/>
    <n v="22064392.199999999"/>
    <n v="0"/>
    <n v="898824.8"/>
  </r>
  <r>
    <x v="0"/>
    <x v="1"/>
    <s v="9749"/>
    <s v="557"/>
    <s v="0000"/>
    <s v="000"/>
    <s v="00"/>
    <n v="4978427"/>
    <n v="4862714.13"/>
    <n v="0"/>
    <n v="115712.87"/>
  </r>
  <r>
    <x v="0"/>
    <x v="0"/>
    <s v="9749"/>
    <s v="558"/>
    <s v="0000"/>
    <s v="000"/>
    <s v="00"/>
    <n v="13783052"/>
    <n v="12291669.43"/>
    <n v="0"/>
    <n v="1491382.57"/>
  </r>
  <r>
    <x v="0"/>
    <x v="1"/>
    <s v="9749"/>
    <s v="558"/>
    <s v="0000"/>
    <s v="000"/>
    <s v="00"/>
    <n v="2988166"/>
    <n v="2681705.9900000002"/>
    <n v="0"/>
    <n v="306460.01"/>
  </r>
  <r>
    <x v="22"/>
    <x v="0"/>
    <s v="9749"/>
    <s v="559"/>
    <s v="0000"/>
    <s v="000"/>
    <s v="00"/>
    <n v="5364699"/>
    <n v="4839789.9000000004"/>
    <n v="0"/>
    <n v="524909.1"/>
  </r>
  <r>
    <x v="22"/>
    <x v="1"/>
    <s v="9749"/>
    <s v="559"/>
    <s v="0000"/>
    <s v="000"/>
    <s v="00"/>
    <n v="1163067"/>
    <n v="1071267.31"/>
    <n v="0"/>
    <n v="91799.69"/>
  </r>
  <r>
    <x v="16"/>
    <x v="0"/>
    <s v="0261"/>
    <s v="605"/>
    <s v="0000"/>
    <s v="000"/>
    <s v="00"/>
    <n v="3060"/>
    <n v="3060"/>
    <n v="0"/>
    <n v="0"/>
  </r>
  <r>
    <x v="16"/>
    <x v="1"/>
    <s v="0261"/>
    <s v="605"/>
    <s v="0000"/>
    <s v="000"/>
    <s v="00"/>
    <n v="711.89"/>
    <n v="705.29"/>
    <n v="0"/>
    <n v="6.6"/>
  </r>
  <r>
    <x v="16"/>
    <x v="3"/>
    <s v="0261"/>
    <s v="605"/>
    <s v="0000"/>
    <s v="000"/>
    <s v="00"/>
    <n v="1223.9000000000001"/>
    <n v="0"/>
    <n v="0"/>
    <n v="1223.9000000000001"/>
  </r>
  <r>
    <x v="5"/>
    <x v="5"/>
    <s v="0261"/>
    <s v="605"/>
    <s v="0000"/>
    <s v="000"/>
    <s v="00"/>
    <n v="364.32"/>
    <n v="364.32"/>
    <n v="0"/>
    <n v="0"/>
  </r>
  <r>
    <x v="7"/>
    <x v="0"/>
    <s v="9751"/>
    <s v="563"/>
    <s v="0000"/>
    <s v="000"/>
    <s v="00"/>
    <n v="52601.77"/>
    <n v="46893.93"/>
    <n v="5707.84"/>
    <n v="0"/>
  </r>
  <r>
    <x v="7"/>
    <x v="1"/>
    <s v="9751"/>
    <s v="563"/>
    <s v="0000"/>
    <s v="000"/>
    <s v="00"/>
    <n v="18230"/>
    <n v="17088.37"/>
    <n v="1185.68"/>
    <n v="-44.05"/>
  </r>
  <r>
    <x v="9"/>
    <x v="0"/>
    <s v="9620"/>
    <s v="563"/>
    <s v="0000"/>
    <s v="000"/>
    <s v="00"/>
    <n v="83704.72"/>
    <n v="76550.460000000006"/>
    <n v="7154.26"/>
    <n v="0"/>
  </r>
  <r>
    <x v="9"/>
    <x v="1"/>
    <s v="9620"/>
    <s v="563"/>
    <s v="0000"/>
    <s v="000"/>
    <s v="00"/>
    <n v="25486"/>
    <n v="24080.7"/>
    <n v="1485.84"/>
    <n v="-80.540000000000006"/>
  </r>
  <r>
    <x v="0"/>
    <x v="2"/>
    <s v="9632"/>
    <s v="563"/>
    <s v="0000"/>
    <s v="000"/>
    <s v="00"/>
    <n v="3398.56"/>
    <n v="1227.56"/>
    <n v="1222.92"/>
    <n v="948.08"/>
  </r>
  <r>
    <x v="0"/>
    <x v="2"/>
    <s v="9632"/>
    <s v="563"/>
    <s v="0000"/>
    <s v="000"/>
    <s v="00"/>
    <n v="3947.17"/>
    <n v="3947.17"/>
    <n v="0"/>
    <n v="0"/>
  </r>
  <r>
    <x v="0"/>
    <x v="2"/>
    <s v="9632"/>
    <s v="563"/>
    <s v="0000"/>
    <s v="000"/>
    <s v="00"/>
    <n v="142.99"/>
    <n v="142.99"/>
    <n v="0"/>
    <n v="0"/>
  </r>
  <r>
    <x v="0"/>
    <x v="2"/>
    <s v="9632"/>
    <s v="563"/>
    <s v="0000"/>
    <s v="000"/>
    <s v="00"/>
    <n v="1608.8"/>
    <n v="1397.02"/>
    <n v="0"/>
    <n v="211.78"/>
  </r>
  <r>
    <x v="0"/>
    <x v="2"/>
    <s v="9632"/>
    <s v="563"/>
    <s v="0000"/>
    <s v="000"/>
    <s v="00"/>
    <n v="3021"/>
    <n v="3021"/>
    <n v="0"/>
    <n v="0"/>
  </r>
  <r>
    <x v="0"/>
    <x v="3"/>
    <s v="9632"/>
    <s v="563"/>
    <s v="0000"/>
    <s v="000"/>
    <s v="00"/>
    <n v="24870.42"/>
    <n v="22439.3"/>
    <n v="1971.96"/>
    <n v="459.16"/>
  </r>
  <r>
    <x v="0"/>
    <x v="3"/>
    <s v="9632"/>
    <s v="563"/>
    <s v="0000"/>
    <s v="000"/>
    <s v="00"/>
    <n v="1610.56"/>
    <n v="1610.56"/>
    <n v="0"/>
    <n v="0"/>
  </r>
  <r>
    <x v="0"/>
    <x v="4"/>
    <s v="9632"/>
    <s v="563"/>
    <s v="0000"/>
    <s v="000"/>
    <s v="00"/>
    <n v="20699.82"/>
    <n v="19884.48"/>
    <n v="812"/>
    <n v="3.34"/>
  </r>
  <r>
    <x v="0"/>
    <x v="4"/>
    <s v="9632"/>
    <s v="563"/>
    <s v="0000"/>
    <s v="000"/>
    <s v="00"/>
    <n v="3800.98"/>
    <n v="3800.98"/>
    <n v="0"/>
    <n v="0"/>
  </r>
  <r>
    <x v="0"/>
    <x v="4"/>
    <s v="9632"/>
    <s v="563"/>
    <s v="0000"/>
    <s v="000"/>
    <s v="00"/>
    <n v="11166.86"/>
    <n v="11166.86"/>
    <n v="0"/>
    <n v="0"/>
  </r>
  <r>
    <x v="0"/>
    <x v="5"/>
    <s v="9632"/>
    <s v="563"/>
    <s v="0000"/>
    <s v="000"/>
    <s v="00"/>
    <n v="3075"/>
    <n v="3075"/>
    <n v="0"/>
    <n v="0"/>
  </r>
  <r>
    <x v="0"/>
    <x v="5"/>
    <s v="9632"/>
    <s v="563"/>
    <s v="0000"/>
    <s v="000"/>
    <s v="00"/>
    <n v="1199.8399999999999"/>
    <n v="1199.8399999999999"/>
    <n v="0"/>
    <n v="0"/>
  </r>
  <r>
    <x v="12"/>
    <x v="0"/>
    <s v="9632"/>
    <s v="563"/>
    <s v="0000"/>
    <s v="000"/>
    <s v="00"/>
    <n v="91970"/>
    <n v="84305.84"/>
    <n v="7664.16"/>
    <n v="0"/>
  </r>
  <r>
    <x v="12"/>
    <x v="1"/>
    <s v="9632"/>
    <s v="563"/>
    <s v="0000"/>
    <s v="000"/>
    <s v="00"/>
    <n v="27378.84"/>
    <n v="25854.15"/>
    <n v="1591.66"/>
    <n v="-66.97"/>
  </r>
  <r>
    <x v="15"/>
    <x v="5"/>
    <s v="9632"/>
    <s v="563"/>
    <s v="0000"/>
    <s v="000"/>
    <s v="00"/>
    <n v="1458"/>
    <n v="944.87"/>
    <n v="0"/>
    <n v="513.13"/>
  </r>
  <r>
    <x v="2"/>
    <x v="0"/>
    <s v="0472"/>
    <s v="562"/>
    <s v="0000"/>
    <s v="000"/>
    <s v="00"/>
    <n v="34646.29"/>
    <n v="32131.32"/>
    <n v="2414"/>
    <n v="100.97"/>
  </r>
  <r>
    <x v="2"/>
    <x v="1"/>
    <s v="0472"/>
    <s v="562"/>
    <s v="0000"/>
    <s v="000"/>
    <s v="00"/>
    <n v="13126"/>
    <n v="14512.09"/>
    <n v="501.04"/>
    <n v="-1887.13"/>
  </r>
  <r>
    <x v="2"/>
    <x v="0"/>
    <s v="0561"/>
    <s v="562"/>
    <s v="0000"/>
    <s v="000"/>
    <s v="00"/>
    <n v="44922"/>
    <n v="38008.33"/>
    <n v="6437.32"/>
    <n v="476.35"/>
  </r>
  <r>
    <x v="2"/>
    <x v="1"/>
    <s v="0561"/>
    <s v="562"/>
    <s v="0000"/>
    <s v="000"/>
    <s v="00"/>
    <n v="19894"/>
    <n v="18332.16"/>
    <n v="1336.16"/>
    <n v="225.68"/>
  </r>
  <r>
    <x v="2"/>
    <x v="0"/>
    <s v="0461"/>
    <s v="562"/>
    <s v="0000"/>
    <s v="000"/>
    <s v="00"/>
    <n v="47929.61"/>
    <n v="40910.47"/>
    <n v="6374.84"/>
    <n v="644.29999999999995"/>
  </r>
  <r>
    <x v="2"/>
    <x v="1"/>
    <s v="0461"/>
    <s v="562"/>
    <s v="0000"/>
    <s v="000"/>
    <s v="00"/>
    <n v="20053"/>
    <n v="18580.2"/>
    <n v="1323.2"/>
    <n v="149.6"/>
  </r>
  <r>
    <x v="2"/>
    <x v="0"/>
    <s v="0551"/>
    <s v="562"/>
    <s v="0000"/>
    <s v="000"/>
    <s v="00"/>
    <n v="42272.9"/>
    <n v="35795.839999999997"/>
    <n v="6447.72"/>
    <n v="29.34"/>
  </r>
  <r>
    <x v="2"/>
    <x v="1"/>
    <s v="0551"/>
    <s v="562"/>
    <s v="0000"/>
    <s v="000"/>
    <s v="00"/>
    <n v="20856"/>
    <n v="19550.54"/>
    <n v="1338.28"/>
    <n v="-32.82"/>
  </r>
  <r>
    <x v="1"/>
    <x v="0"/>
    <s v="0562"/>
    <s v="562"/>
    <s v="0000"/>
    <s v="000"/>
    <s v="00"/>
    <n v="39273.129999999997"/>
    <n v="37577.93"/>
    <n v="1685.24"/>
    <n v="9.9600000000000009"/>
  </r>
  <r>
    <x v="1"/>
    <x v="1"/>
    <s v="0562"/>
    <s v="562"/>
    <s v="0000"/>
    <s v="000"/>
    <s v="00"/>
    <n v="21770"/>
    <n v="21474"/>
    <n v="350.94"/>
    <n v="-54.94"/>
  </r>
  <r>
    <x v="2"/>
    <x v="0"/>
    <s v="0562"/>
    <s v="562"/>
    <s v="0000"/>
    <s v="000"/>
    <s v="00"/>
    <n v="41540"/>
    <n v="35001.68"/>
    <n v="6500.32"/>
    <n v="38"/>
  </r>
  <r>
    <x v="2"/>
    <x v="1"/>
    <s v="0562"/>
    <s v="562"/>
    <s v="0000"/>
    <s v="000"/>
    <s v="00"/>
    <n v="16318"/>
    <n v="15012.14"/>
    <n v="1349.28"/>
    <n v="-43.42"/>
  </r>
  <r>
    <x v="2"/>
    <x v="0"/>
    <s v="0482"/>
    <s v="562"/>
    <s v="0000"/>
    <s v="000"/>
    <s v="00"/>
    <n v="43326.5"/>
    <n v="36514.379999999997"/>
    <n v="6812.12"/>
    <n v="0"/>
  </r>
  <r>
    <x v="2"/>
    <x v="1"/>
    <s v="0482"/>
    <s v="562"/>
    <s v="0000"/>
    <s v="000"/>
    <s v="00"/>
    <n v="22961"/>
    <n v="21554.07"/>
    <n v="1413.88"/>
    <n v="-6.95"/>
  </r>
  <r>
    <x v="2"/>
    <x v="0"/>
    <s v="0341"/>
    <s v="562"/>
    <s v="0000"/>
    <s v="000"/>
    <s v="00"/>
    <n v="42600"/>
    <n v="35759.5"/>
    <n v="6762.32"/>
    <n v="78.180000000000007"/>
  </r>
  <r>
    <x v="2"/>
    <x v="1"/>
    <s v="0341"/>
    <s v="562"/>
    <s v="0000"/>
    <s v="000"/>
    <s v="00"/>
    <n v="22590"/>
    <n v="21165.21"/>
    <n v="1403.68"/>
    <n v="21.11"/>
  </r>
  <r>
    <x v="5"/>
    <x v="5"/>
    <s v="0562"/>
    <s v="601"/>
    <s v="0000"/>
    <s v="000"/>
    <s v="00"/>
    <n v="27445.06"/>
    <n v="26662.06"/>
    <n v="0"/>
    <n v="783"/>
  </r>
  <r>
    <x v="8"/>
    <x v="0"/>
    <s v="0562"/>
    <s v="601"/>
    <s v="0000"/>
    <s v="000"/>
    <s v="00"/>
    <n v="43271.199999999997"/>
    <n v="34400.85"/>
    <n v="6880.16"/>
    <n v="1990.19"/>
  </r>
  <r>
    <x v="8"/>
    <x v="0"/>
    <s v="0562"/>
    <s v="601"/>
    <s v="0000"/>
    <s v="000"/>
    <s v="00"/>
    <n v="150120.88"/>
    <n v="123373.02"/>
    <n v="4330.21"/>
    <n v="22417.65"/>
  </r>
  <r>
    <x v="8"/>
    <x v="1"/>
    <s v="0562"/>
    <s v="601"/>
    <s v="0000"/>
    <s v="000"/>
    <s v="00"/>
    <n v="84000"/>
    <n v="76324.070000000007"/>
    <n v="2325.94"/>
    <n v="5349.99"/>
  </r>
  <r>
    <x v="8"/>
    <x v="2"/>
    <s v="0562"/>
    <s v="601"/>
    <s v="0000"/>
    <s v="000"/>
    <s v="00"/>
    <n v="300"/>
    <n v="277.39999999999998"/>
    <n v="0"/>
    <n v="22.6"/>
  </r>
  <r>
    <x v="8"/>
    <x v="3"/>
    <s v="0562"/>
    <s v="601"/>
    <s v="0000"/>
    <s v="000"/>
    <s v="00"/>
    <n v="151974.78"/>
    <n v="18998.25"/>
    <n v="0"/>
    <n v="132976.53"/>
  </r>
  <r>
    <x v="8"/>
    <x v="4"/>
    <s v="0562"/>
    <s v="601"/>
    <s v="0000"/>
    <s v="000"/>
    <s v="00"/>
    <n v="4355.78"/>
    <n v="4355.78"/>
    <n v="0"/>
    <n v="0"/>
  </r>
  <r>
    <x v="16"/>
    <x v="0"/>
    <s v="0562"/>
    <s v="605"/>
    <s v="0000"/>
    <s v="000"/>
    <s v="00"/>
    <n v="30946.43"/>
    <n v="30946.43"/>
    <n v="0"/>
    <n v="0"/>
  </r>
  <r>
    <x v="16"/>
    <x v="1"/>
    <s v="0562"/>
    <s v="605"/>
    <s v="0000"/>
    <s v="000"/>
    <s v="00"/>
    <n v="7199.89"/>
    <n v="7133.02"/>
    <n v="0"/>
    <n v="66.87"/>
  </r>
  <r>
    <x v="16"/>
    <x v="3"/>
    <s v="0562"/>
    <s v="605"/>
    <s v="0000"/>
    <s v="000"/>
    <s v="00"/>
    <n v="64327.4"/>
    <n v="2121.33"/>
    <n v="4170.54"/>
    <n v="58035.53"/>
  </r>
  <r>
    <x v="16"/>
    <x v="4"/>
    <s v="0562"/>
    <s v="605"/>
    <s v="0000"/>
    <s v="000"/>
    <s v="00"/>
    <n v="200"/>
    <n v="146.99"/>
    <n v="0"/>
    <n v="53.01"/>
  </r>
  <r>
    <x v="5"/>
    <x v="5"/>
    <s v="0562"/>
    <s v="605"/>
    <s v="0000"/>
    <s v="000"/>
    <s v="00"/>
    <n v="3996.6"/>
    <n v="3996.6"/>
    <n v="0"/>
    <n v="0"/>
  </r>
  <r>
    <x v="4"/>
    <x v="0"/>
    <s v="0032"/>
    <s v="562"/>
    <s v="0000"/>
    <s v="000"/>
    <s v="00"/>
    <n v="86981"/>
    <n v="79697.740000000005"/>
    <n v="7245.26"/>
    <n v="38"/>
  </r>
  <r>
    <x v="4"/>
    <x v="1"/>
    <s v="0032"/>
    <s v="562"/>
    <s v="0000"/>
    <s v="000"/>
    <s v="00"/>
    <n v="27655.759999999998"/>
    <n v="26182.45"/>
    <n v="1504.7"/>
    <n v="-31.39"/>
  </r>
  <r>
    <x v="11"/>
    <x v="2"/>
    <s v="9638"/>
    <s v="000"/>
    <s v="8083"/>
    <s v="000"/>
    <s v="27"/>
    <n v="54513"/>
    <n v="10600"/>
    <n v="39512.400000000001"/>
    <n v="4400.6000000000004"/>
  </r>
  <r>
    <x v="11"/>
    <x v="2"/>
    <s v="9638"/>
    <s v="000"/>
    <s v="8083"/>
    <s v="000"/>
    <s v="27"/>
    <n v="26250"/>
    <n v="2000"/>
    <n v="23250"/>
    <n v="1000"/>
  </r>
  <r>
    <x v="11"/>
    <x v="2"/>
    <s v="9638"/>
    <s v="000"/>
    <s v="8083"/>
    <s v="000"/>
    <s v="27"/>
    <n v="74535"/>
    <n v="55585"/>
    <n v="0"/>
    <n v="18950"/>
  </r>
  <r>
    <x v="11"/>
    <x v="3"/>
    <s v="9638"/>
    <s v="000"/>
    <s v="8083"/>
    <s v="000"/>
    <s v="27"/>
    <n v="73902"/>
    <n v="21857.71"/>
    <n v="5428.8"/>
    <n v="46615.49"/>
  </r>
  <r>
    <x v="11"/>
    <x v="4"/>
    <s v="9638"/>
    <s v="000"/>
    <s v="8083"/>
    <s v="000"/>
    <s v="27"/>
    <n v="207049"/>
    <n v="0"/>
    <n v="207048.4"/>
    <n v="0.6"/>
  </r>
  <r>
    <x v="11"/>
    <x v="4"/>
    <s v="9638"/>
    <s v="000"/>
    <s v="8083"/>
    <s v="000"/>
    <s v="27"/>
    <n v="300559"/>
    <n v="5604.29"/>
    <n v="261076.4"/>
    <n v="33878.31"/>
  </r>
  <r>
    <x v="11"/>
    <x v="4"/>
    <s v="9638"/>
    <s v="000"/>
    <s v="8083"/>
    <s v="000"/>
    <s v="27"/>
    <n v="14961"/>
    <n v="0"/>
    <n v="14960.4"/>
    <n v="0.6"/>
  </r>
  <r>
    <x v="11"/>
    <x v="4"/>
    <s v="9638"/>
    <s v="000"/>
    <s v="8083"/>
    <s v="000"/>
    <s v="27"/>
    <n v="84298"/>
    <n v="24750"/>
    <n v="26249.599999999999"/>
    <n v="33298.400000000001"/>
  </r>
  <r>
    <x v="11"/>
    <x v="4"/>
    <s v="9638"/>
    <s v="000"/>
    <s v="8083"/>
    <s v="000"/>
    <s v="27"/>
    <n v="182087"/>
    <n v="51192.2"/>
    <n v="0"/>
    <n v="130894.8"/>
  </r>
  <r>
    <x v="11"/>
    <x v="4"/>
    <s v="9638"/>
    <s v="000"/>
    <s v="8083"/>
    <s v="000"/>
    <s v="27"/>
    <n v="22016"/>
    <n v="2145"/>
    <n v="5824"/>
    <n v="14047"/>
  </r>
  <r>
    <x v="11"/>
    <x v="4"/>
    <s v="9638"/>
    <s v="000"/>
    <s v="8083"/>
    <s v="000"/>
    <s v="27"/>
    <n v="120000"/>
    <n v="0"/>
    <n v="0"/>
    <n v="120000"/>
  </r>
  <r>
    <x v="11"/>
    <x v="4"/>
    <s v="9638"/>
    <s v="000"/>
    <s v="8083"/>
    <s v="000"/>
    <s v="27"/>
    <n v="33015"/>
    <n v="0"/>
    <n v="33014.800000000003"/>
    <n v="0.2"/>
  </r>
  <r>
    <x v="12"/>
    <x v="0"/>
    <s v="9638"/>
    <s v="000"/>
    <s v="8083"/>
    <s v="000"/>
    <s v="27"/>
    <n v="2070"/>
    <n v="0"/>
    <n v="0"/>
    <n v="2070"/>
  </r>
  <r>
    <x v="12"/>
    <x v="0"/>
    <s v="0073"/>
    <s v="562"/>
    <s v="0000"/>
    <s v="000"/>
    <s v="00"/>
    <n v="15700.09"/>
    <n v="14391.75"/>
    <n v="1308.3399999999999"/>
    <n v="0"/>
  </r>
  <r>
    <x v="12"/>
    <x v="1"/>
    <s v="0073"/>
    <s v="562"/>
    <s v="0000"/>
    <s v="000"/>
    <s v="00"/>
    <n v="8011"/>
    <n v="7722.5"/>
    <n v="271.89999999999998"/>
    <n v="16.600000000000001"/>
  </r>
  <r>
    <x v="2"/>
    <x v="0"/>
    <s v="0371"/>
    <s v="562"/>
    <s v="0000"/>
    <s v="000"/>
    <s v="00"/>
    <n v="57726.36"/>
    <n v="49422.52"/>
    <n v="9153.84"/>
    <n v="-850"/>
  </r>
  <r>
    <x v="2"/>
    <x v="1"/>
    <s v="0371"/>
    <s v="562"/>
    <s v="0000"/>
    <s v="000"/>
    <s v="00"/>
    <n v="20022"/>
    <n v="18098.89"/>
    <n v="1899.88"/>
    <n v="23.23"/>
  </r>
  <r>
    <x v="0"/>
    <x v="0"/>
    <s v="0552"/>
    <s v="103"/>
    <s v="0000"/>
    <s v="000"/>
    <s v="00"/>
    <n v="10150"/>
    <n v="10150"/>
    <n v="0"/>
    <n v="0"/>
  </r>
  <r>
    <x v="0"/>
    <x v="1"/>
    <s v="0552"/>
    <s v="103"/>
    <s v="0000"/>
    <s v="000"/>
    <s v="00"/>
    <n v="930"/>
    <n v="915.3"/>
    <n v="0"/>
    <n v="14.7"/>
  </r>
  <r>
    <x v="0"/>
    <x v="3"/>
    <s v="0552"/>
    <s v="103"/>
    <s v="0000"/>
    <s v="000"/>
    <s v="00"/>
    <n v="80264.5"/>
    <n v="42057.599999999999"/>
    <n v="0"/>
    <n v="38206.9"/>
  </r>
  <r>
    <x v="4"/>
    <x v="0"/>
    <s v="0552"/>
    <s v="103"/>
    <s v="0000"/>
    <s v="000"/>
    <s v="00"/>
    <n v="23550"/>
    <n v="22694.28"/>
    <n v="840.52"/>
    <n v="15.2"/>
  </r>
  <r>
    <x v="4"/>
    <x v="1"/>
    <s v="0552"/>
    <s v="103"/>
    <s v="0000"/>
    <s v="000"/>
    <s v="00"/>
    <n v="18950"/>
    <n v="18706.45"/>
    <n v="175.08"/>
    <n v="68.47"/>
  </r>
  <r>
    <x v="11"/>
    <x v="2"/>
    <s v="0493"/>
    <s v="842"/>
    <s v="0000"/>
    <s v="000"/>
    <s v="00"/>
    <n v="15000"/>
    <n v="5413"/>
    <n v="0"/>
    <n v="9587"/>
  </r>
  <r>
    <x v="11"/>
    <x v="3"/>
    <s v="0493"/>
    <s v="842"/>
    <s v="0000"/>
    <s v="000"/>
    <s v="00"/>
    <n v="5142.9399999999996"/>
    <n v="0"/>
    <n v="0"/>
    <n v="5142.9399999999996"/>
  </r>
  <r>
    <x v="11"/>
    <x v="4"/>
    <s v="0493"/>
    <s v="842"/>
    <s v="0000"/>
    <s v="000"/>
    <s v="00"/>
    <n v="20000"/>
    <n v="0"/>
    <n v="0"/>
    <n v="20000"/>
  </r>
  <r>
    <x v="11"/>
    <x v="4"/>
    <s v="0493"/>
    <s v="842"/>
    <s v="0000"/>
    <s v="000"/>
    <s v="00"/>
    <n v="500"/>
    <n v="275"/>
    <n v="0"/>
    <n v="225"/>
  </r>
  <r>
    <x v="11"/>
    <x v="5"/>
    <s v="0493"/>
    <s v="842"/>
    <s v="0000"/>
    <s v="000"/>
    <s v="00"/>
    <n v="1000"/>
    <n v="0"/>
    <n v="0"/>
    <n v="1000"/>
  </r>
  <r>
    <x v="9"/>
    <x v="2"/>
    <s v="0493"/>
    <s v="842"/>
    <s v="0000"/>
    <s v="000"/>
    <s v="00"/>
    <n v="2500"/>
    <n v="0"/>
    <n v="0"/>
    <n v="2500"/>
  </r>
  <r>
    <x v="9"/>
    <x v="5"/>
    <s v="0493"/>
    <s v="842"/>
    <s v="0000"/>
    <s v="000"/>
    <s v="00"/>
    <n v="500"/>
    <n v="0"/>
    <n v="0"/>
    <n v="500"/>
  </r>
  <r>
    <x v="15"/>
    <x v="5"/>
    <s v="0493"/>
    <s v="842"/>
    <s v="0000"/>
    <s v="000"/>
    <s v="00"/>
    <n v="500"/>
    <n v="0"/>
    <n v="0"/>
    <n v="500"/>
  </r>
  <r>
    <x v="11"/>
    <x v="2"/>
    <s v="0552"/>
    <s v="821"/>
    <s v="0000"/>
    <s v="000"/>
    <s v="00"/>
    <n v="2100"/>
    <n v="0"/>
    <n v="0"/>
    <n v="2100"/>
  </r>
  <r>
    <x v="11"/>
    <x v="2"/>
    <s v="0552"/>
    <s v="821"/>
    <s v="0000"/>
    <s v="000"/>
    <s v="00"/>
    <n v="5000"/>
    <n v="4361"/>
    <n v="0"/>
    <n v="639"/>
  </r>
  <r>
    <x v="11"/>
    <x v="2"/>
    <s v="0552"/>
    <s v="821"/>
    <s v="0000"/>
    <s v="000"/>
    <s v="00"/>
    <n v="2000"/>
    <n v="0"/>
    <n v="0"/>
    <n v="2000"/>
  </r>
  <r>
    <x v="11"/>
    <x v="3"/>
    <s v="0552"/>
    <s v="821"/>
    <s v="0000"/>
    <s v="000"/>
    <s v="00"/>
    <n v="19099.2"/>
    <n v="0"/>
    <n v="0"/>
    <n v="19099.2"/>
  </r>
  <r>
    <x v="11"/>
    <x v="3"/>
    <s v="0552"/>
    <s v="821"/>
    <s v="0000"/>
    <s v="000"/>
    <s v="00"/>
    <n v="5000"/>
    <n v="722.74"/>
    <n v="0"/>
    <n v="4277.26"/>
  </r>
  <r>
    <x v="11"/>
    <x v="5"/>
    <s v="0552"/>
    <s v="821"/>
    <s v="0000"/>
    <s v="000"/>
    <s v="00"/>
    <n v="500"/>
    <n v="142.84"/>
    <n v="0"/>
    <n v="357.16"/>
  </r>
  <r>
    <x v="9"/>
    <x v="5"/>
    <s v="0552"/>
    <s v="821"/>
    <s v="0000"/>
    <s v="000"/>
    <s v="00"/>
    <n v="500"/>
    <n v="142.84"/>
    <n v="0"/>
    <n v="357.16"/>
  </r>
  <r>
    <x v="0"/>
    <x v="3"/>
    <s v="9999"/>
    <s v="161"/>
    <s v="0000"/>
    <s v="000"/>
    <s v="00"/>
    <n v="96348.09"/>
    <n v="0"/>
    <n v="0"/>
    <n v="96348.09"/>
  </r>
  <r>
    <x v="0"/>
    <x v="3"/>
    <s v="9636"/>
    <s v="000"/>
    <s v="8087"/>
    <s v="000"/>
    <s v="26"/>
    <n v="77902.5"/>
    <n v="77902.5"/>
    <n v="0"/>
    <n v="0"/>
  </r>
  <r>
    <x v="9"/>
    <x v="2"/>
    <s v="9637"/>
    <s v="000"/>
    <s v="8088"/>
    <s v="000"/>
    <s v="26"/>
    <n v="82435.06"/>
    <n v="82435.06"/>
    <n v="0"/>
    <n v="0"/>
  </r>
  <r>
    <x v="9"/>
    <x v="2"/>
    <s v="9637"/>
    <s v="000"/>
    <s v="8088"/>
    <s v="000"/>
    <s v="26"/>
    <n v="5913.48"/>
    <n v="5913.48"/>
    <n v="0"/>
    <n v="0"/>
  </r>
  <r>
    <x v="9"/>
    <x v="2"/>
    <s v="9637"/>
    <s v="000"/>
    <s v="8088"/>
    <s v="000"/>
    <s v="26"/>
    <n v="9220.19"/>
    <n v="9220.19"/>
    <n v="0"/>
    <n v="0"/>
  </r>
  <r>
    <x v="9"/>
    <x v="3"/>
    <s v="9637"/>
    <s v="000"/>
    <s v="8088"/>
    <s v="000"/>
    <s v="26"/>
    <n v="2417.33"/>
    <n v="2417.33"/>
    <n v="0"/>
    <n v="0"/>
  </r>
  <r>
    <x v="0"/>
    <x v="2"/>
    <s v="0012"/>
    <s v="565"/>
    <s v="0000"/>
    <s v="000"/>
    <s v="00"/>
    <n v="177821"/>
    <n v="127148.45"/>
    <n v="0"/>
    <n v="50672.55"/>
  </r>
  <r>
    <x v="0"/>
    <x v="2"/>
    <s v="0072"/>
    <s v="565"/>
    <s v="0000"/>
    <s v="000"/>
    <s v="00"/>
    <n v="84794"/>
    <n v="78332.649999999994"/>
    <n v="0"/>
    <n v="6461.35"/>
  </r>
  <r>
    <x v="0"/>
    <x v="2"/>
    <s v="0071"/>
    <s v="565"/>
    <s v="0000"/>
    <s v="000"/>
    <s v="00"/>
    <n v="25521"/>
    <n v="27096.62"/>
    <n v="0"/>
    <n v="-1575.62"/>
  </r>
  <r>
    <x v="0"/>
    <x v="2"/>
    <s v="0014"/>
    <s v="565"/>
    <s v="0000"/>
    <s v="000"/>
    <s v="00"/>
    <n v="535109"/>
    <n v="555152.91"/>
    <n v="0"/>
    <n v="-20043.91"/>
  </r>
  <r>
    <x v="2"/>
    <x v="2"/>
    <s v="9637"/>
    <s v="561"/>
    <s v="0000"/>
    <s v="000"/>
    <s v="00"/>
    <n v="2637743"/>
    <n v="2640558.73"/>
    <n v="0"/>
    <n v="-2815.73"/>
  </r>
  <r>
    <x v="7"/>
    <x v="2"/>
    <s v="9637"/>
    <s v="561"/>
    <s v="0000"/>
    <s v="000"/>
    <s v="00"/>
    <n v="64158.5"/>
    <n v="64158.5"/>
    <n v="0"/>
    <n v="0"/>
  </r>
  <r>
    <x v="7"/>
    <x v="2"/>
    <s v="9637"/>
    <s v="561"/>
    <s v="0000"/>
    <s v="000"/>
    <s v="00"/>
    <n v="28050"/>
    <n v="28050"/>
    <n v="0"/>
    <n v="0"/>
  </r>
  <r>
    <x v="9"/>
    <x v="0"/>
    <s v="9636"/>
    <s v="531"/>
    <s v="0000"/>
    <s v="000"/>
    <s v="00"/>
    <n v="14760"/>
    <n v="14760"/>
    <n v="0"/>
    <n v="0"/>
  </r>
  <r>
    <x v="9"/>
    <x v="1"/>
    <s v="9636"/>
    <s v="531"/>
    <s v="0000"/>
    <s v="000"/>
    <s v="00"/>
    <n v="1180.79"/>
    <n v="1180.79"/>
    <n v="0"/>
    <n v="0"/>
  </r>
  <r>
    <x v="9"/>
    <x v="2"/>
    <s v="9636"/>
    <s v="531"/>
    <s v="0000"/>
    <s v="000"/>
    <s v="00"/>
    <n v="6000"/>
    <n v="6000"/>
    <n v="0"/>
    <n v="0"/>
  </r>
  <r>
    <x v="3"/>
    <x v="0"/>
    <s v="9620"/>
    <s v="564"/>
    <s v="0000"/>
    <s v="000"/>
    <s v="00"/>
    <n v="15000"/>
    <n v="0"/>
    <n v="0"/>
    <n v="15000"/>
  </r>
  <r>
    <x v="3"/>
    <x v="1"/>
    <s v="9620"/>
    <s v="564"/>
    <s v="0000"/>
    <s v="000"/>
    <s v="00"/>
    <n v="3000"/>
    <n v="0"/>
    <n v="0"/>
    <n v="3000"/>
  </r>
  <r>
    <x v="9"/>
    <x v="0"/>
    <s v="9620"/>
    <s v="564"/>
    <s v="0000"/>
    <s v="000"/>
    <s v="00"/>
    <n v="23500"/>
    <n v="0"/>
    <n v="0"/>
    <n v="23500"/>
  </r>
  <r>
    <x v="9"/>
    <x v="1"/>
    <s v="9620"/>
    <s v="564"/>
    <s v="0000"/>
    <s v="000"/>
    <s v="00"/>
    <n v="2500"/>
    <n v="0"/>
    <n v="0"/>
    <n v="2500"/>
  </r>
  <r>
    <x v="16"/>
    <x v="2"/>
    <s v="9616"/>
    <s v="563"/>
    <s v="0000"/>
    <s v="000"/>
    <s v="00"/>
    <n v="5565"/>
    <n v="5565"/>
    <n v="0"/>
    <n v="0"/>
  </r>
  <r>
    <x v="2"/>
    <x v="2"/>
    <s v="9616"/>
    <s v="563"/>
    <s v="0000"/>
    <s v="000"/>
    <s v="00"/>
    <n v="73772.5"/>
    <n v="73552.5"/>
    <n v="220"/>
    <n v="0"/>
  </r>
  <r>
    <x v="15"/>
    <x v="5"/>
    <s v="9616"/>
    <s v="563"/>
    <s v="0000"/>
    <s v="000"/>
    <s v="00"/>
    <n v="80662.5"/>
    <n v="83870.350000000006"/>
    <n v="0"/>
    <n v="-3207.85"/>
  </r>
  <r>
    <x v="0"/>
    <x v="3"/>
    <s v="9999"/>
    <s v="563"/>
    <s v="0000"/>
    <s v="000"/>
    <s v="00"/>
    <n v="591977.17000000004"/>
    <n v="0"/>
    <n v="0"/>
    <n v="591977.17000000004"/>
  </r>
  <r>
    <x v="0"/>
    <x v="2"/>
    <s v="9629"/>
    <s v="563"/>
    <s v="0000"/>
    <s v="000"/>
    <s v="00"/>
    <n v="7407.5"/>
    <n v="7407.5"/>
    <n v="0"/>
    <n v="0"/>
  </r>
  <r>
    <x v="0"/>
    <x v="3"/>
    <s v="9629"/>
    <s v="563"/>
    <s v="0000"/>
    <s v="000"/>
    <s v="00"/>
    <n v="6992.5"/>
    <n v="6447.3"/>
    <n v="0"/>
    <n v="545.20000000000005"/>
  </r>
  <r>
    <x v="0"/>
    <x v="4"/>
    <s v="9629"/>
    <s v="563"/>
    <s v="0000"/>
    <s v="000"/>
    <s v="00"/>
    <n v="600"/>
    <n v="600"/>
    <n v="0"/>
    <n v="0"/>
  </r>
  <r>
    <x v="5"/>
    <x v="0"/>
    <s v="9637"/>
    <s v="000"/>
    <s v="8085"/>
    <s v="000"/>
    <s v="26"/>
    <n v="52750"/>
    <n v="55087.7"/>
    <n v="5007.9799999999996"/>
    <n v="-7345.68"/>
  </r>
  <r>
    <x v="5"/>
    <x v="1"/>
    <s v="9637"/>
    <s v="000"/>
    <s v="8085"/>
    <s v="000"/>
    <s v="26"/>
    <n v="22250"/>
    <n v="17098.650000000001"/>
    <n v="1040.08"/>
    <n v="4111.2700000000004"/>
  </r>
  <r>
    <x v="2"/>
    <x v="2"/>
    <s v="9637"/>
    <s v="812"/>
    <s v="0000"/>
    <s v="000"/>
    <s v="00"/>
    <n v="2592"/>
    <n v="2592"/>
    <n v="0"/>
    <n v="0"/>
  </r>
  <r>
    <x v="2"/>
    <x v="0"/>
    <s v="9611"/>
    <s v="000"/>
    <s v="9050"/>
    <s v="000"/>
    <s v="00"/>
    <n v="60000"/>
    <n v="48715"/>
    <n v="9743"/>
    <n v="1542"/>
  </r>
  <r>
    <x v="2"/>
    <x v="1"/>
    <s v="9611"/>
    <s v="000"/>
    <s v="9050"/>
    <s v="000"/>
    <s v="00"/>
    <n v="23714"/>
    <n v="19051.62"/>
    <n v="2800.68"/>
    <n v="1861.7"/>
  </r>
  <r>
    <x v="0"/>
    <x v="3"/>
    <s v="0562"/>
    <s v="107"/>
    <s v="0000"/>
    <s v="000"/>
    <s v="00"/>
    <n v="12782"/>
    <n v="0"/>
    <n v="0"/>
    <n v="12782"/>
  </r>
  <r>
    <x v="0"/>
    <x v="0"/>
    <s v="9703"/>
    <s v="801"/>
    <s v="0000"/>
    <s v="000"/>
    <s v="00"/>
    <n v="107242.75"/>
    <n v="0"/>
    <n v="0"/>
    <n v="107242.75"/>
  </r>
  <r>
    <x v="0"/>
    <x v="5"/>
    <s v="9703"/>
    <s v="801"/>
    <s v="0000"/>
    <s v="000"/>
    <s v="00"/>
    <n v="8224"/>
    <n v="0"/>
    <n v="0"/>
    <n v="8224"/>
  </r>
  <r>
    <x v="2"/>
    <x v="0"/>
    <s v="9636"/>
    <s v="812"/>
    <s v="0000"/>
    <s v="000"/>
    <s v="00"/>
    <n v="52100"/>
    <n v="43835"/>
    <n v="8221"/>
    <n v="44"/>
  </r>
  <r>
    <x v="2"/>
    <x v="1"/>
    <s v="9636"/>
    <s v="812"/>
    <s v="0000"/>
    <s v="000"/>
    <s v="00"/>
    <n v="18900"/>
    <n v="17208.2"/>
    <n v="1706.32"/>
    <n v="-14.52"/>
  </r>
  <r>
    <x v="0"/>
    <x v="3"/>
    <s v="0561"/>
    <s v="102"/>
    <s v="0000"/>
    <s v="000"/>
    <s v="00"/>
    <n v="697.71"/>
    <n v="0"/>
    <n v="0"/>
    <n v="697.71"/>
  </r>
  <r>
    <x v="0"/>
    <x v="3"/>
    <s v="0562"/>
    <s v="102"/>
    <s v="0000"/>
    <s v="000"/>
    <s v="00"/>
    <n v="987.61"/>
    <n v="0"/>
    <n v="0"/>
    <n v="987.61"/>
  </r>
  <r>
    <x v="0"/>
    <x v="2"/>
    <s v="9636"/>
    <s v="117"/>
    <s v="0000"/>
    <s v="000"/>
    <s v="00"/>
    <n v="6800"/>
    <n v="8725.7099999999991"/>
    <n v="10274.290000000001"/>
    <n v="-12200"/>
  </r>
  <r>
    <x v="0"/>
    <x v="3"/>
    <s v="9636"/>
    <s v="117"/>
    <s v="0000"/>
    <s v="000"/>
    <s v="00"/>
    <n v="3604.37"/>
    <n v="3603.4"/>
    <n v="0"/>
    <n v="0.97"/>
  </r>
  <r>
    <x v="12"/>
    <x v="2"/>
    <s v="9636"/>
    <s v="117"/>
    <s v="0000"/>
    <s v="000"/>
    <s v="00"/>
    <n v="4723"/>
    <n v="1287.42"/>
    <n v="0"/>
    <n v="3435.58"/>
  </r>
  <r>
    <x v="9"/>
    <x v="2"/>
    <s v="9636"/>
    <s v="117"/>
    <s v="0000"/>
    <s v="000"/>
    <s v="00"/>
    <n v="4078"/>
    <n v="891.84"/>
    <n v="577.4"/>
    <n v="2608.7600000000002"/>
  </r>
  <r>
    <x v="1"/>
    <x v="0"/>
    <s v="0402"/>
    <s v="562"/>
    <s v="0000"/>
    <s v="000"/>
    <s v="00"/>
    <n v="69799.7"/>
    <n v="67814.19"/>
    <n v="1712.02"/>
    <n v="273.49"/>
  </r>
  <r>
    <x v="1"/>
    <x v="1"/>
    <s v="0402"/>
    <s v="562"/>
    <s v="0000"/>
    <s v="000"/>
    <s v="00"/>
    <n v="38100"/>
    <n v="37019.67"/>
    <n v="356.43"/>
    <n v="723.9"/>
  </r>
  <r>
    <x v="1"/>
    <x v="0"/>
    <s v="0411"/>
    <s v="562"/>
    <s v="0000"/>
    <s v="000"/>
    <s v="00"/>
    <n v="22670.84"/>
    <n v="21487.18"/>
    <n v="826.87"/>
    <n v="356.79"/>
  </r>
  <r>
    <x v="1"/>
    <x v="1"/>
    <s v="0411"/>
    <s v="562"/>
    <s v="0000"/>
    <s v="000"/>
    <s v="00"/>
    <n v="11800"/>
    <n v="11498.87"/>
    <n v="172.25"/>
    <n v="128.88"/>
  </r>
  <r>
    <x v="1"/>
    <x v="0"/>
    <s v="0493"/>
    <s v="562"/>
    <s v="0000"/>
    <s v="000"/>
    <s v="00"/>
    <n v="20140.54"/>
    <n v="19246.240000000002"/>
    <n v="885.15"/>
    <n v="9.15"/>
  </r>
  <r>
    <x v="1"/>
    <x v="1"/>
    <s v="0493"/>
    <s v="562"/>
    <s v="0000"/>
    <s v="000"/>
    <s v="00"/>
    <n v="11900"/>
    <n v="11620.16"/>
    <n v="183.88"/>
    <n v="95.96"/>
  </r>
  <r>
    <x v="1"/>
    <x v="0"/>
    <s v="0441"/>
    <s v="562"/>
    <s v="0000"/>
    <s v="000"/>
    <s v="00"/>
    <n v="24191.59"/>
    <n v="23317.99"/>
    <n v="863.62"/>
    <n v="9.98"/>
  </r>
  <r>
    <x v="1"/>
    <x v="1"/>
    <s v="0441"/>
    <s v="562"/>
    <s v="0000"/>
    <s v="000"/>
    <s v="00"/>
    <n v="13700"/>
    <n v="13538.9"/>
    <n v="179.88"/>
    <n v="-18.78"/>
  </r>
  <r>
    <x v="1"/>
    <x v="0"/>
    <s v="0061"/>
    <s v="562"/>
    <s v="0000"/>
    <s v="000"/>
    <s v="00"/>
    <n v="26480.06"/>
    <n v="25447"/>
    <n v="1024.27"/>
    <n v="8.7899999999999991"/>
  </r>
  <r>
    <x v="1"/>
    <x v="1"/>
    <s v="0061"/>
    <s v="562"/>
    <s v="0000"/>
    <s v="000"/>
    <s v="00"/>
    <n v="11900"/>
    <n v="11701.67"/>
    <n v="213.27"/>
    <n v="-14.94"/>
  </r>
  <r>
    <x v="1"/>
    <x v="0"/>
    <s v="0171"/>
    <s v="562"/>
    <s v="0000"/>
    <s v="000"/>
    <s v="00"/>
    <n v="57876.81"/>
    <n v="55089.95"/>
    <n v="2207.62"/>
    <n v="579.24"/>
  </r>
  <r>
    <x v="1"/>
    <x v="1"/>
    <s v="0171"/>
    <s v="562"/>
    <s v="0000"/>
    <s v="000"/>
    <s v="00"/>
    <n v="26400"/>
    <n v="25798.639999999999"/>
    <n v="459.5"/>
    <n v="141.86000000000001"/>
  </r>
  <r>
    <x v="1"/>
    <x v="0"/>
    <s v="0521"/>
    <s v="562"/>
    <s v="0000"/>
    <s v="000"/>
    <s v="00"/>
    <n v="83904.02"/>
    <n v="80300.66"/>
    <n v="3021.89"/>
    <n v="581.47"/>
  </r>
  <r>
    <x v="1"/>
    <x v="1"/>
    <s v="0521"/>
    <s v="562"/>
    <s v="0000"/>
    <s v="000"/>
    <s v="00"/>
    <n v="39500"/>
    <n v="38108.17"/>
    <n v="629.23"/>
    <n v="762.6"/>
  </r>
  <r>
    <x v="1"/>
    <x v="0"/>
    <s v="0492"/>
    <s v="562"/>
    <s v="0000"/>
    <s v="000"/>
    <s v="00"/>
    <n v="109624.78"/>
    <n v="104923.73"/>
    <n v="4204.1899999999996"/>
    <n v="496.86"/>
  </r>
  <r>
    <x v="1"/>
    <x v="1"/>
    <s v="0492"/>
    <s v="562"/>
    <s v="0000"/>
    <s v="000"/>
    <s v="00"/>
    <n v="66500"/>
    <n v="65553.16"/>
    <n v="875.1"/>
    <n v="71.739999999999995"/>
  </r>
  <r>
    <x v="0"/>
    <x v="0"/>
    <s v="9632"/>
    <s v="000"/>
    <s v="3020"/>
    <s v="000"/>
    <s v="26"/>
    <n v="10250"/>
    <n v="10250"/>
    <n v="0"/>
    <n v="0"/>
  </r>
  <r>
    <x v="0"/>
    <x v="1"/>
    <s v="9632"/>
    <s v="000"/>
    <s v="3020"/>
    <s v="000"/>
    <s v="26"/>
    <n v="784.11"/>
    <n v="784.11"/>
    <n v="0"/>
    <n v="0"/>
  </r>
  <r>
    <x v="1"/>
    <x v="0"/>
    <s v="0161"/>
    <s v="562"/>
    <s v="0000"/>
    <s v="000"/>
    <s v="00"/>
    <n v="21777.09"/>
    <n v="20908.349999999999"/>
    <n v="826.87"/>
    <n v="41.87"/>
  </r>
  <r>
    <x v="1"/>
    <x v="1"/>
    <s v="0161"/>
    <s v="562"/>
    <s v="0000"/>
    <s v="000"/>
    <s v="00"/>
    <n v="12900"/>
    <n v="12710.37"/>
    <n v="172.28"/>
    <n v="17.350000000000001"/>
  </r>
  <r>
    <x v="0"/>
    <x v="2"/>
    <s v="9734"/>
    <s v="801"/>
    <s v="0000"/>
    <s v="000"/>
    <s v="00"/>
    <n v="900"/>
    <n v="900"/>
    <n v="0"/>
    <n v="0"/>
  </r>
  <r>
    <x v="0"/>
    <x v="2"/>
    <s v="9734"/>
    <s v="801"/>
    <s v="0000"/>
    <s v="000"/>
    <s v="00"/>
    <n v="8023.5"/>
    <n v="8023.5"/>
    <n v="0"/>
    <n v="0"/>
  </r>
  <r>
    <x v="14"/>
    <x v="2"/>
    <s v="9734"/>
    <s v="801"/>
    <s v="0000"/>
    <s v="000"/>
    <s v="00"/>
    <n v="16076.5"/>
    <n v="16076.5"/>
    <n v="0"/>
    <n v="0"/>
  </r>
  <r>
    <x v="0"/>
    <x v="3"/>
    <s v="9636"/>
    <s v="000"/>
    <s v="3022"/>
    <s v="000"/>
    <s v="26"/>
    <n v="13500"/>
    <n v="3182.02"/>
    <n v="9835"/>
    <n v="482.98"/>
  </r>
  <r>
    <x v="0"/>
    <x v="0"/>
    <s v="0021"/>
    <s v="000"/>
    <s v="3022"/>
    <s v="000"/>
    <s v="26"/>
    <n v="9128.93"/>
    <n v="7850.93"/>
    <n v="504"/>
    <n v="774"/>
  </r>
  <r>
    <x v="0"/>
    <x v="1"/>
    <s v="0021"/>
    <s v="000"/>
    <s v="3022"/>
    <s v="000"/>
    <s v="26"/>
    <n v="1972.87"/>
    <n v="1729.94"/>
    <n v="103.72"/>
    <n v="139.21"/>
  </r>
  <r>
    <x v="0"/>
    <x v="0"/>
    <s v="0441"/>
    <s v="000"/>
    <s v="3022"/>
    <s v="000"/>
    <s v="26"/>
    <n v="50660.79"/>
    <n v="45730.38"/>
    <n v="2779.56"/>
    <n v="2150.85"/>
  </r>
  <r>
    <x v="0"/>
    <x v="1"/>
    <s v="0441"/>
    <s v="000"/>
    <s v="3022"/>
    <s v="000"/>
    <s v="26"/>
    <n v="11003.7"/>
    <n v="10080.959999999999"/>
    <n v="572.01"/>
    <n v="350.73"/>
  </r>
  <r>
    <x v="0"/>
    <x v="0"/>
    <s v="0521"/>
    <s v="000"/>
    <s v="3022"/>
    <s v="000"/>
    <s v="26"/>
    <n v="28576.21"/>
    <n v="22058.51"/>
    <n v="1430.52"/>
    <n v="5087.18"/>
  </r>
  <r>
    <x v="0"/>
    <x v="1"/>
    <s v="0521"/>
    <s v="000"/>
    <s v="3022"/>
    <s v="000"/>
    <s v="26"/>
    <n v="6169.17"/>
    <n v="4859.82"/>
    <n v="294.39"/>
    <n v="1014.96"/>
  </r>
  <r>
    <x v="0"/>
    <x v="0"/>
    <s v="0261"/>
    <s v="000"/>
    <s v="3022"/>
    <s v="000"/>
    <s v="26"/>
    <n v="13526.67"/>
    <n v="12281.97"/>
    <n v="715.26"/>
    <n v="529.44000000000005"/>
  </r>
  <r>
    <x v="0"/>
    <x v="1"/>
    <s v="0261"/>
    <s v="000"/>
    <s v="3022"/>
    <s v="000"/>
    <s v="26"/>
    <n v="1943.83"/>
    <n v="1803.67"/>
    <n v="95.98"/>
    <n v="44.18"/>
  </r>
  <r>
    <x v="0"/>
    <x v="0"/>
    <s v="0091"/>
    <s v="000"/>
    <s v="3022"/>
    <s v="000"/>
    <s v="26"/>
    <n v="16842.810000000001"/>
    <n v="15419.94"/>
    <n v="926.52"/>
    <n v="496.35"/>
  </r>
  <r>
    <x v="0"/>
    <x v="1"/>
    <s v="0091"/>
    <s v="000"/>
    <s v="3022"/>
    <s v="000"/>
    <s v="26"/>
    <n v="3658.87"/>
    <n v="3397.29"/>
    <n v="190.67"/>
    <n v="70.91"/>
  </r>
  <r>
    <x v="0"/>
    <x v="0"/>
    <s v="0461"/>
    <s v="000"/>
    <s v="3022"/>
    <s v="000"/>
    <s v="26"/>
    <n v="15370.31"/>
    <n v="14112.89"/>
    <n v="926.52"/>
    <n v="330.9"/>
  </r>
  <r>
    <x v="0"/>
    <x v="1"/>
    <s v="0461"/>
    <s v="000"/>
    <s v="3022"/>
    <s v="000"/>
    <s v="26"/>
    <n v="3334.47"/>
    <n v="3109.32"/>
    <n v="190.67"/>
    <n v="34.479999999999997"/>
  </r>
  <r>
    <x v="0"/>
    <x v="0"/>
    <s v="0381"/>
    <s v="000"/>
    <s v="3022"/>
    <s v="000"/>
    <s v="26"/>
    <n v="27381.98"/>
    <n v="21491.96"/>
    <n v="1853.04"/>
    <n v="4036.98"/>
  </r>
  <r>
    <x v="0"/>
    <x v="1"/>
    <s v="0381"/>
    <s v="000"/>
    <s v="3022"/>
    <s v="000"/>
    <s v="26"/>
    <n v="5050.75"/>
    <n v="4245.97"/>
    <n v="315"/>
    <n v="489.78"/>
  </r>
  <r>
    <x v="0"/>
    <x v="0"/>
    <s v="9703"/>
    <s v="000"/>
    <s v="3022"/>
    <s v="000"/>
    <s v="26"/>
    <n v="5878.64"/>
    <n v="0"/>
    <n v="0"/>
    <n v="5878.64"/>
  </r>
  <r>
    <x v="0"/>
    <x v="1"/>
    <s v="9703"/>
    <s v="000"/>
    <s v="3022"/>
    <s v="000"/>
    <s v="26"/>
    <n v="1000"/>
    <n v="0"/>
    <n v="0"/>
    <n v="1000"/>
  </r>
  <r>
    <x v="0"/>
    <x v="0"/>
    <s v="0492"/>
    <s v="103"/>
    <s v="0000"/>
    <s v="000"/>
    <s v="00"/>
    <n v="8500"/>
    <n v="8500"/>
    <n v="0"/>
    <n v="0"/>
  </r>
  <r>
    <x v="0"/>
    <x v="1"/>
    <s v="0492"/>
    <s v="103"/>
    <s v="0000"/>
    <s v="000"/>
    <s v="00"/>
    <n v="772.79"/>
    <n v="754.43"/>
    <n v="0"/>
    <n v="18.36"/>
  </r>
  <r>
    <x v="0"/>
    <x v="3"/>
    <s v="0492"/>
    <s v="103"/>
    <s v="0000"/>
    <s v="000"/>
    <s v="00"/>
    <n v="101720.21"/>
    <n v="26582.400000000001"/>
    <n v="0"/>
    <n v="75137.81"/>
  </r>
  <r>
    <x v="0"/>
    <x v="0"/>
    <s v="0091"/>
    <s v="805"/>
    <s v="0000"/>
    <s v="000"/>
    <s v="26"/>
    <n v="29934.61"/>
    <n v="29934.61"/>
    <n v="0"/>
    <n v="0"/>
  </r>
  <r>
    <x v="0"/>
    <x v="1"/>
    <s v="0091"/>
    <s v="805"/>
    <s v="0000"/>
    <s v="000"/>
    <s v="26"/>
    <n v="2666.39"/>
    <n v="2290.27"/>
    <n v="0"/>
    <n v="376.12"/>
  </r>
  <r>
    <x v="0"/>
    <x v="0"/>
    <s v="0161"/>
    <s v="805"/>
    <s v="0000"/>
    <s v="000"/>
    <s v="26"/>
    <n v="40058.86"/>
    <n v="40058.86"/>
    <n v="0"/>
    <n v="0"/>
  </r>
  <r>
    <x v="0"/>
    <x v="1"/>
    <s v="0161"/>
    <s v="805"/>
    <s v="0000"/>
    <s v="000"/>
    <s v="26"/>
    <n v="4332.1899999999996"/>
    <n v="3063.91"/>
    <n v="0"/>
    <n v="1268.28"/>
  </r>
  <r>
    <x v="0"/>
    <x v="2"/>
    <s v="0161"/>
    <s v="805"/>
    <s v="0000"/>
    <s v="000"/>
    <s v="26"/>
    <n v="618.95000000000005"/>
    <n v="618.95000000000005"/>
    <n v="0"/>
    <n v="0"/>
  </r>
  <r>
    <x v="0"/>
    <x v="0"/>
    <s v="0241"/>
    <s v="805"/>
    <s v="0000"/>
    <s v="000"/>
    <s v="26"/>
    <n v="70500.679999999993"/>
    <n v="70500.679999999993"/>
    <n v="0"/>
    <n v="0"/>
  </r>
  <r>
    <x v="0"/>
    <x v="1"/>
    <s v="0241"/>
    <s v="805"/>
    <s v="0000"/>
    <s v="000"/>
    <s v="26"/>
    <n v="7508.32"/>
    <n v="5372.67"/>
    <n v="0"/>
    <n v="2135.65"/>
  </r>
  <r>
    <x v="0"/>
    <x v="0"/>
    <s v="0251"/>
    <s v="805"/>
    <s v="0000"/>
    <s v="000"/>
    <s v="26"/>
    <n v="137466.97"/>
    <n v="137466.97"/>
    <n v="0"/>
    <n v="0"/>
  </r>
  <r>
    <x v="0"/>
    <x v="1"/>
    <s v="0251"/>
    <s v="805"/>
    <s v="0000"/>
    <s v="000"/>
    <s v="26"/>
    <n v="14640.23"/>
    <n v="10516.74"/>
    <n v="0"/>
    <n v="4123.49"/>
  </r>
  <r>
    <x v="0"/>
    <x v="3"/>
    <s v="0251"/>
    <s v="805"/>
    <s v="0000"/>
    <s v="000"/>
    <s v="26"/>
    <n v="16900.8"/>
    <n v="0"/>
    <n v="0"/>
    <n v="16900.8"/>
  </r>
  <r>
    <x v="0"/>
    <x v="0"/>
    <s v="0261"/>
    <s v="805"/>
    <s v="0000"/>
    <s v="000"/>
    <s v="26"/>
    <n v="43924.08"/>
    <n v="43924.08"/>
    <n v="0"/>
    <n v="0"/>
  </r>
  <r>
    <x v="0"/>
    <x v="1"/>
    <s v="0261"/>
    <s v="805"/>
    <s v="0000"/>
    <s v="000"/>
    <s v="26"/>
    <n v="4677.92"/>
    <n v="3359.98"/>
    <n v="0"/>
    <n v="1317.94"/>
  </r>
  <r>
    <x v="0"/>
    <x v="0"/>
    <s v="0301"/>
    <s v="805"/>
    <s v="0000"/>
    <s v="000"/>
    <s v="26"/>
    <n v="51405.33"/>
    <n v="51405.33"/>
    <n v="0"/>
    <n v="0"/>
  </r>
  <r>
    <x v="0"/>
    <x v="1"/>
    <s v="0301"/>
    <s v="805"/>
    <s v="0000"/>
    <s v="000"/>
    <s v="26"/>
    <n v="5474.67"/>
    <n v="3932.77"/>
    <n v="0"/>
    <n v="1541.9"/>
  </r>
  <r>
    <x v="0"/>
    <x v="0"/>
    <s v="0311"/>
    <s v="805"/>
    <s v="0000"/>
    <s v="000"/>
    <s v="26"/>
    <n v="65395.89"/>
    <n v="65395.89"/>
    <n v="0"/>
    <n v="0"/>
  </r>
  <r>
    <x v="0"/>
    <x v="1"/>
    <s v="0311"/>
    <s v="805"/>
    <s v="0000"/>
    <s v="000"/>
    <s v="26"/>
    <n v="6964.66"/>
    <n v="5003.13"/>
    <n v="0"/>
    <n v="1961.53"/>
  </r>
  <r>
    <x v="0"/>
    <x v="3"/>
    <s v="0311"/>
    <s v="805"/>
    <s v="0000"/>
    <s v="000"/>
    <s v="26"/>
    <n v="3808.45"/>
    <n v="0"/>
    <n v="0"/>
    <n v="3808.45"/>
  </r>
  <r>
    <x v="0"/>
    <x v="0"/>
    <s v="0321"/>
    <s v="805"/>
    <s v="0000"/>
    <s v="000"/>
    <s v="26"/>
    <n v="94185.27"/>
    <n v="94185.27"/>
    <n v="0"/>
    <n v="0"/>
  </r>
  <r>
    <x v="0"/>
    <x v="1"/>
    <s v="0321"/>
    <s v="805"/>
    <s v="0000"/>
    <s v="000"/>
    <s v="26"/>
    <n v="10030.73"/>
    <n v="7204.89"/>
    <n v="0"/>
    <n v="2825.84"/>
  </r>
  <r>
    <x v="0"/>
    <x v="3"/>
    <s v="0321"/>
    <s v="805"/>
    <s v="0000"/>
    <s v="000"/>
    <s v="26"/>
    <n v="2127"/>
    <n v="759.05"/>
    <n v="0"/>
    <n v="1367.95"/>
  </r>
  <r>
    <x v="0"/>
    <x v="0"/>
    <s v="0331"/>
    <s v="805"/>
    <s v="0000"/>
    <s v="000"/>
    <s v="26"/>
    <n v="44546.81"/>
    <n v="44546.81"/>
    <n v="0"/>
    <n v="0"/>
  </r>
  <r>
    <x v="0"/>
    <x v="1"/>
    <s v="0331"/>
    <s v="805"/>
    <s v="0000"/>
    <s v="000"/>
    <s v="26"/>
    <n v="4776.1899999999996"/>
    <n v="3408.06"/>
    <n v="0"/>
    <n v="1368.13"/>
  </r>
  <r>
    <x v="0"/>
    <x v="2"/>
    <s v="0331"/>
    <s v="805"/>
    <s v="0000"/>
    <s v="000"/>
    <s v="26"/>
    <n v="300"/>
    <n v="300"/>
    <n v="0"/>
    <n v="0"/>
  </r>
  <r>
    <x v="0"/>
    <x v="0"/>
    <s v="0341"/>
    <s v="805"/>
    <s v="0000"/>
    <s v="000"/>
    <s v="26"/>
    <n v="134872.82999999999"/>
    <n v="134872.82999999999"/>
    <n v="0"/>
    <n v="0"/>
  </r>
  <r>
    <x v="0"/>
    <x v="1"/>
    <s v="0341"/>
    <s v="805"/>
    <s v="0000"/>
    <s v="000"/>
    <s v="26"/>
    <n v="14363.96"/>
    <n v="10270.120000000001"/>
    <n v="0"/>
    <n v="4093.84"/>
  </r>
  <r>
    <x v="0"/>
    <x v="2"/>
    <s v="0341"/>
    <s v="805"/>
    <s v="0000"/>
    <s v="000"/>
    <s v="26"/>
    <n v="770.71"/>
    <n v="0"/>
    <n v="0"/>
    <n v="770.71"/>
  </r>
  <r>
    <x v="0"/>
    <x v="3"/>
    <s v="0341"/>
    <s v="805"/>
    <s v="0000"/>
    <s v="000"/>
    <s v="26"/>
    <n v="16667.5"/>
    <n v="0"/>
    <n v="0"/>
    <n v="16667.5"/>
  </r>
  <r>
    <x v="0"/>
    <x v="0"/>
    <s v="0351"/>
    <s v="805"/>
    <s v="0000"/>
    <s v="000"/>
    <s v="26"/>
    <n v="71344.78"/>
    <n v="71344.78"/>
    <n v="0"/>
    <n v="0"/>
  </r>
  <r>
    <x v="0"/>
    <x v="1"/>
    <s v="0351"/>
    <s v="805"/>
    <s v="0000"/>
    <s v="000"/>
    <s v="26"/>
    <n v="7598.22"/>
    <n v="5437.71"/>
    <n v="0"/>
    <n v="2160.5100000000002"/>
  </r>
  <r>
    <x v="0"/>
    <x v="0"/>
    <s v="0361"/>
    <s v="805"/>
    <s v="0000"/>
    <s v="000"/>
    <s v="26"/>
    <n v="53473.11"/>
    <n v="53473.11"/>
    <n v="0"/>
    <n v="0"/>
  </r>
  <r>
    <x v="0"/>
    <x v="1"/>
    <s v="0361"/>
    <s v="805"/>
    <s v="0000"/>
    <s v="000"/>
    <s v="26"/>
    <n v="5694.89"/>
    <n v="4090.99"/>
    <n v="0"/>
    <n v="1603.9"/>
  </r>
  <r>
    <x v="0"/>
    <x v="0"/>
    <s v="0381"/>
    <s v="805"/>
    <s v="0000"/>
    <s v="000"/>
    <s v="26"/>
    <n v="53006.78"/>
    <n v="53006.78"/>
    <n v="0"/>
    <n v="0"/>
  </r>
  <r>
    <x v="0"/>
    <x v="1"/>
    <s v="0381"/>
    <s v="805"/>
    <s v="0000"/>
    <s v="000"/>
    <s v="26"/>
    <n v="5645.22"/>
    <n v="4037.96"/>
    <n v="0"/>
    <n v="1607.26"/>
  </r>
  <r>
    <x v="0"/>
    <x v="3"/>
    <s v="0381"/>
    <s v="805"/>
    <s v="0000"/>
    <s v="000"/>
    <s v="26"/>
    <n v="1920"/>
    <n v="0"/>
    <n v="0"/>
    <n v="1920"/>
  </r>
  <r>
    <x v="0"/>
    <x v="0"/>
    <s v="0391"/>
    <s v="805"/>
    <s v="0000"/>
    <s v="000"/>
    <s v="26"/>
    <n v="28907.37"/>
    <n v="28652.26"/>
    <n v="0"/>
    <n v="255.11"/>
  </r>
  <r>
    <x v="0"/>
    <x v="1"/>
    <s v="0391"/>
    <s v="805"/>
    <s v="0000"/>
    <s v="000"/>
    <s v="26"/>
    <n v="2548.08"/>
    <n v="2165.4699999999998"/>
    <n v="0"/>
    <n v="382.61"/>
  </r>
  <r>
    <x v="0"/>
    <x v="5"/>
    <s v="0391"/>
    <s v="805"/>
    <s v="0000"/>
    <s v="000"/>
    <s v="26"/>
    <n v="530.54999999999995"/>
    <n v="530.54999999999995"/>
    <n v="0"/>
    <n v="0"/>
  </r>
  <r>
    <x v="0"/>
    <x v="0"/>
    <s v="0402"/>
    <s v="805"/>
    <s v="0000"/>
    <s v="000"/>
    <s v="26"/>
    <n v="153327.31"/>
    <n v="153327.31"/>
    <n v="0"/>
    <n v="0"/>
  </r>
  <r>
    <x v="0"/>
    <x v="1"/>
    <s v="0402"/>
    <s v="805"/>
    <s v="0000"/>
    <s v="000"/>
    <s v="26"/>
    <n v="15227.69"/>
    <n v="11730.14"/>
    <n v="0"/>
    <n v="3497.55"/>
  </r>
  <r>
    <x v="0"/>
    <x v="0"/>
    <s v="0411"/>
    <s v="805"/>
    <s v="0000"/>
    <s v="000"/>
    <s v="26"/>
    <n v="131015.27"/>
    <n v="131015.27"/>
    <n v="0"/>
    <n v="0"/>
  </r>
  <r>
    <x v="0"/>
    <x v="1"/>
    <s v="0411"/>
    <s v="805"/>
    <s v="0000"/>
    <s v="000"/>
    <s v="26"/>
    <n v="13953.13"/>
    <n v="10023"/>
    <n v="0"/>
    <n v="3930.13"/>
  </r>
  <r>
    <x v="0"/>
    <x v="3"/>
    <s v="0411"/>
    <s v="805"/>
    <s v="0000"/>
    <s v="000"/>
    <s v="26"/>
    <n v="16107.6"/>
    <n v="0"/>
    <n v="0"/>
    <n v="16107.6"/>
  </r>
  <r>
    <x v="0"/>
    <x v="0"/>
    <s v="0441"/>
    <s v="805"/>
    <s v="0000"/>
    <s v="000"/>
    <s v="26"/>
    <n v="83314.960000000006"/>
    <n v="83314.960000000006"/>
    <n v="0"/>
    <n v="0"/>
  </r>
  <r>
    <x v="0"/>
    <x v="1"/>
    <s v="0441"/>
    <s v="805"/>
    <s v="0000"/>
    <s v="000"/>
    <s v="26"/>
    <n v="8873.0400000000009"/>
    <n v="6373.15"/>
    <n v="0"/>
    <n v="2499.89"/>
  </r>
  <r>
    <x v="0"/>
    <x v="0"/>
    <s v="0451"/>
    <s v="805"/>
    <s v="0000"/>
    <s v="000"/>
    <s v="26"/>
    <n v="41304.39"/>
    <n v="41304.39"/>
    <n v="0"/>
    <n v="0"/>
  </r>
  <r>
    <x v="0"/>
    <x v="1"/>
    <s v="0451"/>
    <s v="805"/>
    <s v="0000"/>
    <s v="000"/>
    <s v="26"/>
    <n v="4398.92"/>
    <n v="3159.28"/>
    <n v="0"/>
    <n v="1239.6400000000001"/>
  </r>
  <r>
    <x v="0"/>
    <x v="2"/>
    <s v="0451"/>
    <s v="805"/>
    <s v="0000"/>
    <s v="000"/>
    <s v="26"/>
    <n v="719.59"/>
    <n v="719.59"/>
    <n v="0"/>
    <n v="0"/>
  </r>
  <r>
    <x v="0"/>
    <x v="3"/>
    <s v="0451"/>
    <s v="805"/>
    <s v="0000"/>
    <s v="000"/>
    <s v="26"/>
    <n v="5158.1000000000004"/>
    <n v="0"/>
    <n v="0"/>
    <n v="5158.1000000000004"/>
  </r>
  <r>
    <x v="0"/>
    <x v="0"/>
    <s v="0471"/>
    <s v="805"/>
    <s v="0000"/>
    <s v="000"/>
    <s v="26"/>
    <n v="110906.46"/>
    <n v="110906.46"/>
    <n v="0"/>
    <n v="0"/>
  </r>
  <r>
    <x v="0"/>
    <x v="1"/>
    <s v="0471"/>
    <s v="805"/>
    <s v="0000"/>
    <s v="000"/>
    <s v="26"/>
    <n v="11811.54"/>
    <n v="8483.85"/>
    <n v="0"/>
    <n v="3327.69"/>
  </r>
  <r>
    <x v="0"/>
    <x v="0"/>
    <s v="0472"/>
    <s v="805"/>
    <s v="0000"/>
    <s v="000"/>
    <s v="26"/>
    <n v="137355.79999999999"/>
    <n v="137355.79999999999"/>
    <n v="0"/>
    <n v="0"/>
  </r>
  <r>
    <x v="0"/>
    <x v="1"/>
    <s v="0472"/>
    <s v="805"/>
    <s v="0000"/>
    <s v="000"/>
    <s v="26"/>
    <n v="13619.2"/>
    <n v="10450.75"/>
    <n v="0"/>
    <n v="3168.45"/>
  </r>
  <r>
    <x v="0"/>
    <x v="0"/>
    <s v="0481"/>
    <s v="805"/>
    <s v="0000"/>
    <s v="000"/>
    <s v="26"/>
    <n v="111409.85"/>
    <n v="111409.85"/>
    <n v="0"/>
    <n v="0"/>
  </r>
  <r>
    <x v="0"/>
    <x v="1"/>
    <s v="0481"/>
    <s v="805"/>
    <s v="0000"/>
    <s v="000"/>
    <s v="26"/>
    <n v="11865.15"/>
    <n v="8522.64"/>
    <n v="0"/>
    <n v="3342.51"/>
  </r>
  <r>
    <x v="0"/>
    <x v="0"/>
    <s v="0482"/>
    <s v="805"/>
    <s v="0000"/>
    <s v="000"/>
    <s v="26"/>
    <n v="88836.87"/>
    <n v="88836.87"/>
    <n v="0"/>
    <n v="0"/>
  </r>
  <r>
    <x v="0"/>
    <x v="1"/>
    <s v="0482"/>
    <s v="805"/>
    <s v="0000"/>
    <s v="000"/>
    <s v="26"/>
    <n v="8040.27"/>
    <n v="6705.67"/>
    <n v="0"/>
    <n v="1334.6"/>
  </r>
  <r>
    <x v="0"/>
    <x v="3"/>
    <s v="0482"/>
    <s v="805"/>
    <s v="0000"/>
    <s v="000"/>
    <s v="26"/>
    <n v="1420.86"/>
    <n v="0"/>
    <n v="36.29"/>
    <n v="1384.57"/>
  </r>
  <r>
    <x v="0"/>
    <x v="0"/>
    <s v="0491"/>
    <s v="805"/>
    <s v="0000"/>
    <s v="000"/>
    <s v="26"/>
    <n v="87083.6"/>
    <n v="87083.6"/>
    <n v="0"/>
    <n v="0"/>
  </r>
  <r>
    <x v="0"/>
    <x v="1"/>
    <s v="0491"/>
    <s v="805"/>
    <s v="0000"/>
    <s v="000"/>
    <s v="26"/>
    <n v="9274.4"/>
    <n v="6661.3"/>
    <n v="0"/>
    <n v="2613.1"/>
  </r>
  <r>
    <x v="0"/>
    <x v="0"/>
    <s v="0492"/>
    <s v="805"/>
    <s v="0000"/>
    <s v="000"/>
    <s v="26"/>
    <n v="114112.45"/>
    <n v="114112.45"/>
    <n v="0"/>
    <n v="0"/>
  </r>
  <r>
    <x v="0"/>
    <x v="1"/>
    <s v="0492"/>
    <s v="805"/>
    <s v="0000"/>
    <s v="000"/>
    <s v="26"/>
    <n v="11116.25"/>
    <n v="8712.57"/>
    <n v="0"/>
    <n v="2403.6799999999998"/>
  </r>
  <r>
    <x v="0"/>
    <x v="3"/>
    <s v="0492"/>
    <s v="805"/>
    <s v="0000"/>
    <s v="000"/>
    <s v="26"/>
    <n v="13914.3"/>
    <n v="0"/>
    <n v="0"/>
    <n v="13914.3"/>
  </r>
  <r>
    <x v="0"/>
    <x v="0"/>
    <s v="0493"/>
    <s v="805"/>
    <s v="0000"/>
    <s v="000"/>
    <s v="26"/>
    <n v="167330.32"/>
    <n v="167330.32"/>
    <n v="0"/>
    <n v="0"/>
  </r>
  <r>
    <x v="0"/>
    <x v="1"/>
    <s v="0493"/>
    <s v="805"/>
    <s v="0000"/>
    <s v="000"/>
    <s v="26"/>
    <n v="17820.68"/>
    <n v="12767.07"/>
    <n v="0"/>
    <n v="5053.6099999999997"/>
  </r>
  <r>
    <x v="0"/>
    <x v="0"/>
    <s v="0501"/>
    <s v="805"/>
    <s v="0000"/>
    <s v="000"/>
    <s v="26"/>
    <n v="49842.82"/>
    <n v="49842.82"/>
    <n v="0"/>
    <n v="0"/>
  </r>
  <r>
    <x v="0"/>
    <x v="1"/>
    <s v="0501"/>
    <s v="805"/>
    <s v="0000"/>
    <s v="000"/>
    <s v="26"/>
    <n v="5308.26"/>
    <n v="3812.93"/>
    <n v="0"/>
    <n v="1495.33"/>
  </r>
  <r>
    <x v="0"/>
    <x v="2"/>
    <s v="0501"/>
    <s v="805"/>
    <s v="0000"/>
    <s v="000"/>
    <s v="26"/>
    <n v="337.92"/>
    <n v="337.92"/>
    <n v="0"/>
    <n v="0"/>
  </r>
  <r>
    <x v="0"/>
    <x v="0"/>
    <s v="0502"/>
    <s v="805"/>
    <s v="0000"/>
    <s v="000"/>
    <s v="26"/>
    <n v="84861.27"/>
    <n v="84861.27"/>
    <n v="0"/>
    <n v="0"/>
  </r>
  <r>
    <x v="0"/>
    <x v="1"/>
    <s v="0502"/>
    <s v="805"/>
    <s v="0000"/>
    <s v="000"/>
    <s v="26"/>
    <n v="9037.73"/>
    <n v="6491.95"/>
    <n v="0"/>
    <n v="2545.7800000000002"/>
  </r>
  <r>
    <x v="0"/>
    <x v="3"/>
    <s v="0502"/>
    <s v="805"/>
    <s v="0000"/>
    <s v="000"/>
    <s v="26"/>
    <n v="4942"/>
    <n v="0"/>
    <n v="0"/>
    <n v="4942"/>
  </r>
  <r>
    <x v="0"/>
    <x v="0"/>
    <s v="0511"/>
    <s v="805"/>
    <s v="0000"/>
    <s v="000"/>
    <s v="26"/>
    <n v="53454.13"/>
    <n v="53454.13"/>
    <n v="0"/>
    <n v="0"/>
  </r>
  <r>
    <x v="0"/>
    <x v="1"/>
    <s v="0511"/>
    <s v="805"/>
    <s v="0000"/>
    <s v="000"/>
    <s v="26"/>
    <n v="5692.87"/>
    <n v="4089.06"/>
    <n v="0"/>
    <n v="1603.81"/>
  </r>
  <r>
    <x v="0"/>
    <x v="0"/>
    <s v="0531"/>
    <s v="805"/>
    <s v="0000"/>
    <s v="000"/>
    <s v="26"/>
    <n v="134067.87"/>
    <n v="134067.87"/>
    <n v="0"/>
    <n v="0"/>
  </r>
  <r>
    <x v="0"/>
    <x v="1"/>
    <s v="0531"/>
    <s v="805"/>
    <s v="0000"/>
    <s v="000"/>
    <s v="26"/>
    <n v="14278.23"/>
    <n v="10228.82"/>
    <n v="0"/>
    <n v="4049.41"/>
  </r>
  <r>
    <x v="0"/>
    <x v="3"/>
    <s v="0531"/>
    <s v="805"/>
    <s v="0000"/>
    <s v="000"/>
    <s v="26"/>
    <n v="16482.900000000001"/>
    <n v="0"/>
    <n v="0"/>
    <n v="16482.900000000001"/>
  </r>
  <r>
    <x v="0"/>
    <x v="0"/>
    <s v="0541"/>
    <s v="805"/>
    <s v="0000"/>
    <s v="000"/>
    <s v="26"/>
    <n v="108877.21"/>
    <n v="108877.21"/>
    <n v="0"/>
    <n v="0"/>
  </r>
  <r>
    <x v="0"/>
    <x v="1"/>
    <s v="0541"/>
    <s v="805"/>
    <s v="0000"/>
    <s v="000"/>
    <s v="26"/>
    <n v="9146.7900000000009"/>
    <n v="8329.11"/>
    <n v="0"/>
    <n v="817.68"/>
  </r>
  <r>
    <x v="0"/>
    <x v="0"/>
    <s v="0551"/>
    <s v="805"/>
    <s v="0000"/>
    <s v="000"/>
    <s v="26"/>
    <n v="146826.75"/>
    <n v="146826.75"/>
    <n v="0"/>
    <n v="0"/>
  </r>
  <r>
    <x v="0"/>
    <x v="1"/>
    <s v="0551"/>
    <s v="805"/>
    <s v="0000"/>
    <s v="000"/>
    <s v="26"/>
    <n v="15637.05"/>
    <n v="11220.18"/>
    <n v="0"/>
    <n v="4416.87"/>
  </r>
  <r>
    <x v="0"/>
    <x v="2"/>
    <s v="0551"/>
    <s v="805"/>
    <s v="0000"/>
    <s v="000"/>
    <s v="26"/>
    <n v="3000.2"/>
    <n v="3000.2"/>
    <n v="0"/>
    <n v="0"/>
  </r>
  <r>
    <x v="0"/>
    <x v="0"/>
    <s v="0552"/>
    <s v="805"/>
    <s v="0000"/>
    <s v="000"/>
    <s v="26"/>
    <n v="181650.25"/>
    <n v="181650.25"/>
    <n v="0"/>
    <n v="0"/>
  </r>
  <r>
    <x v="0"/>
    <x v="1"/>
    <s v="0552"/>
    <s v="805"/>
    <s v="0000"/>
    <s v="000"/>
    <s v="26"/>
    <n v="19345.75"/>
    <n v="13828.61"/>
    <n v="0"/>
    <n v="5517.14"/>
  </r>
  <r>
    <x v="0"/>
    <x v="0"/>
    <s v="0561"/>
    <s v="805"/>
    <s v="0000"/>
    <s v="000"/>
    <s v="26"/>
    <n v="89040.22"/>
    <n v="89040.22"/>
    <n v="0"/>
    <n v="0"/>
  </r>
  <r>
    <x v="0"/>
    <x v="1"/>
    <s v="0561"/>
    <s v="805"/>
    <s v="0000"/>
    <s v="000"/>
    <s v="26"/>
    <n v="9482.7800000000007"/>
    <n v="6811.77"/>
    <n v="0"/>
    <n v="2671.01"/>
  </r>
  <r>
    <x v="0"/>
    <x v="0"/>
    <s v="0562"/>
    <s v="805"/>
    <s v="0000"/>
    <s v="000"/>
    <s v="26"/>
    <n v="97542.74"/>
    <n v="97542.74"/>
    <n v="0"/>
    <n v="0"/>
  </r>
  <r>
    <x v="0"/>
    <x v="1"/>
    <s v="0562"/>
    <s v="805"/>
    <s v="0000"/>
    <s v="000"/>
    <s v="26"/>
    <n v="7462.07"/>
    <n v="7462.07"/>
    <n v="0"/>
    <n v="0"/>
  </r>
  <r>
    <x v="0"/>
    <x v="3"/>
    <s v="0562"/>
    <s v="805"/>
    <s v="0000"/>
    <s v="000"/>
    <s v="26"/>
    <n v="4009.19"/>
    <n v="0"/>
    <n v="0"/>
    <n v="4009.19"/>
  </r>
  <r>
    <x v="0"/>
    <x v="5"/>
    <s v="0562"/>
    <s v="805"/>
    <s v="0000"/>
    <s v="000"/>
    <s v="26"/>
    <n v="225"/>
    <n v="142.84"/>
    <n v="0"/>
    <n v="82.16"/>
  </r>
  <r>
    <x v="9"/>
    <x v="2"/>
    <s v="0562"/>
    <s v="805"/>
    <s v="0000"/>
    <s v="000"/>
    <s v="26"/>
    <n v="5200"/>
    <n v="0"/>
    <n v="0"/>
    <n v="5200"/>
  </r>
  <r>
    <x v="0"/>
    <x v="2"/>
    <s v="0012"/>
    <s v="805"/>
    <s v="0000"/>
    <s v="000"/>
    <s v="26"/>
    <n v="10918"/>
    <n v="10918"/>
    <n v="0"/>
    <n v="0"/>
  </r>
  <r>
    <x v="0"/>
    <x v="0"/>
    <s v="0033"/>
    <s v="805"/>
    <s v="0000"/>
    <s v="000"/>
    <s v="26"/>
    <n v="13436.96"/>
    <n v="13436.96"/>
    <n v="0"/>
    <n v="0"/>
  </r>
  <r>
    <x v="0"/>
    <x v="1"/>
    <s v="0033"/>
    <s v="805"/>
    <s v="0000"/>
    <s v="000"/>
    <s v="26"/>
    <n v="1431.04"/>
    <n v="1027.95"/>
    <n v="0"/>
    <n v="403.09"/>
  </r>
  <r>
    <x v="0"/>
    <x v="0"/>
    <s v="0061"/>
    <s v="805"/>
    <s v="0000"/>
    <s v="000"/>
    <s v="26"/>
    <n v="3341.17"/>
    <n v="3341.17"/>
    <n v="0"/>
    <n v="0"/>
  </r>
  <r>
    <x v="0"/>
    <x v="1"/>
    <s v="0061"/>
    <s v="805"/>
    <s v="0000"/>
    <s v="000"/>
    <s v="26"/>
    <n v="355.83"/>
    <n v="255.8"/>
    <n v="0"/>
    <n v="100.03"/>
  </r>
  <r>
    <x v="0"/>
    <x v="0"/>
    <s v="0171"/>
    <s v="805"/>
    <s v="0000"/>
    <s v="000"/>
    <s v="26"/>
    <n v="56219.61"/>
    <n v="56219.61"/>
    <n v="0"/>
    <n v="0"/>
  </r>
  <r>
    <x v="0"/>
    <x v="1"/>
    <s v="0171"/>
    <s v="805"/>
    <s v="0000"/>
    <s v="000"/>
    <s v="26"/>
    <n v="5987.39"/>
    <n v="4300.92"/>
    <n v="0"/>
    <n v="1686.47"/>
  </r>
  <r>
    <x v="0"/>
    <x v="0"/>
    <s v="0181"/>
    <s v="805"/>
    <s v="0000"/>
    <s v="000"/>
    <s v="26"/>
    <n v="120964.3"/>
    <n v="120964.3"/>
    <n v="0"/>
    <n v="0"/>
  </r>
  <r>
    <x v="0"/>
    <x v="1"/>
    <s v="0181"/>
    <s v="805"/>
    <s v="0000"/>
    <s v="000"/>
    <s v="26"/>
    <n v="9254.9500000000007"/>
    <n v="9254.9500000000007"/>
    <n v="0"/>
    <n v="0"/>
  </r>
  <r>
    <x v="0"/>
    <x v="3"/>
    <s v="0181"/>
    <s v="805"/>
    <s v="0000"/>
    <s v="000"/>
    <s v="26"/>
    <n v="3627.75"/>
    <n v="0"/>
    <n v="0"/>
    <n v="3627.75"/>
  </r>
  <r>
    <x v="0"/>
    <x v="0"/>
    <s v="0401"/>
    <s v="805"/>
    <s v="0000"/>
    <s v="000"/>
    <s v="26"/>
    <n v="99079.98"/>
    <n v="99079.98"/>
    <n v="0"/>
    <n v="0"/>
  </r>
  <r>
    <x v="0"/>
    <x v="1"/>
    <s v="0401"/>
    <s v="805"/>
    <s v="0000"/>
    <s v="000"/>
    <s v="26"/>
    <n v="10552.02"/>
    <n v="7579.22"/>
    <n v="0"/>
    <n v="2972.8"/>
  </r>
  <r>
    <x v="0"/>
    <x v="0"/>
    <s v="0461"/>
    <s v="805"/>
    <s v="0000"/>
    <s v="000"/>
    <s v="26"/>
    <n v="50196.11"/>
    <n v="50196.11"/>
    <n v="0"/>
    <n v="0"/>
  </r>
  <r>
    <x v="0"/>
    <x v="1"/>
    <s v="0461"/>
    <s v="805"/>
    <s v="0000"/>
    <s v="000"/>
    <s v="26"/>
    <n v="5345.89"/>
    <n v="3793.27"/>
    <n v="0"/>
    <n v="1552.62"/>
  </r>
  <r>
    <x v="0"/>
    <x v="0"/>
    <s v="7004"/>
    <s v="805"/>
    <s v="0000"/>
    <s v="000"/>
    <s v="26"/>
    <n v="36816.089999999997"/>
    <n v="36816.089999999997"/>
    <n v="0"/>
    <n v="0"/>
  </r>
  <r>
    <x v="0"/>
    <x v="1"/>
    <s v="7004"/>
    <s v="805"/>
    <s v="0000"/>
    <s v="000"/>
    <s v="26"/>
    <n v="3920.91"/>
    <n v="2816.32"/>
    <n v="0"/>
    <n v="1104.5899999999999"/>
  </r>
  <r>
    <x v="0"/>
    <x v="0"/>
    <s v="9749"/>
    <s v="566"/>
    <s v="0000"/>
    <s v="000"/>
    <s v="00"/>
    <n v="0"/>
    <n v="382804.36"/>
    <n v="0"/>
    <n v="-382804.36"/>
  </r>
  <r>
    <x v="0"/>
    <x v="0"/>
    <s v="9749"/>
    <s v="566"/>
    <s v="0000"/>
    <s v="000"/>
    <s v="00"/>
    <n v="0"/>
    <n v="229602.51"/>
    <n v="0"/>
    <n v="-229602.51"/>
  </r>
  <r>
    <x v="0"/>
    <x v="1"/>
    <s v="9749"/>
    <s v="566"/>
    <s v="0000"/>
    <s v="000"/>
    <s v="00"/>
    <n v="0"/>
    <n v="202449.06"/>
    <n v="0"/>
    <n v="-202449.06"/>
  </r>
  <r>
    <x v="22"/>
    <x v="0"/>
    <s v="9749"/>
    <s v="566"/>
    <s v="0000"/>
    <s v="000"/>
    <s v="00"/>
    <n v="0"/>
    <n v="96222.04"/>
    <n v="0"/>
    <n v="-96222.04"/>
  </r>
  <r>
    <x v="22"/>
    <x v="1"/>
    <s v="9749"/>
    <s v="566"/>
    <s v="0000"/>
    <s v="000"/>
    <s v="00"/>
    <n v="0"/>
    <n v="25924.34"/>
    <n v="0"/>
    <n v="-25924.34"/>
  </r>
  <r>
    <x v="2"/>
    <x v="0"/>
    <s v="0411"/>
    <s v="812"/>
    <s v="0000"/>
    <s v="000"/>
    <s v="00"/>
    <n v="55063"/>
    <n v="46340.84"/>
    <n v="8722.16"/>
    <n v="0"/>
  </r>
  <r>
    <x v="2"/>
    <x v="1"/>
    <s v="0411"/>
    <s v="812"/>
    <s v="0000"/>
    <s v="000"/>
    <s v="00"/>
    <n v="25800"/>
    <n v="24030.26"/>
    <n v="1810.32"/>
    <n v="-40.58"/>
  </r>
  <r>
    <x v="2"/>
    <x v="0"/>
    <s v="0493"/>
    <s v="812"/>
    <s v="0000"/>
    <s v="000"/>
    <s v="00"/>
    <n v="56241"/>
    <n v="47322.48"/>
    <n v="8918.52"/>
    <n v="0"/>
  </r>
  <r>
    <x v="2"/>
    <x v="1"/>
    <s v="0493"/>
    <s v="812"/>
    <s v="0000"/>
    <s v="000"/>
    <s v="00"/>
    <n v="26000"/>
    <n v="24182.26"/>
    <n v="1851.2"/>
    <n v="-33.46"/>
  </r>
  <r>
    <x v="2"/>
    <x v="0"/>
    <s v="0251"/>
    <s v="812"/>
    <s v="0000"/>
    <s v="000"/>
    <s v="00"/>
    <n v="52790"/>
    <n v="44446.68"/>
    <n v="8343.32"/>
    <n v="0"/>
  </r>
  <r>
    <x v="2"/>
    <x v="1"/>
    <s v="0251"/>
    <s v="812"/>
    <s v="0000"/>
    <s v="000"/>
    <s v="00"/>
    <n v="19000"/>
    <n v="17322.78"/>
    <n v="1731.76"/>
    <n v="-54.54"/>
  </r>
  <r>
    <x v="2"/>
    <x v="0"/>
    <s v="0401"/>
    <s v="812"/>
    <s v="0000"/>
    <s v="000"/>
    <s v="00"/>
    <n v="56474.99"/>
    <n v="48440.59"/>
    <n v="8957.52"/>
    <n v="-923.12"/>
  </r>
  <r>
    <x v="2"/>
    <x v="1"/>
    <s v="0401"/>
    <s v="812"/>
    <s v="0000"/>
    <s v="000"/>
    <s v="00"/>
    <n v="25950"/>
    <n v="24318.48"/>
    <n v="1859.24"/>
    <n v="-227.72"/>
  </r>
  <r>
    <x v="2"/>
    <x v="0"/>
    <s v="0492"/>
    <s v="812"/>
    <s v="0000"/>
    <s v="000"/>
    <s v="00"/>
    <n v="56151.01"/>
    <n v="47247.49"/>
    <n v="8903.52"/>
    <n v="0"/>
  </r>
  <r>
    <x v="2"/>
    <x v="1"/>
    <s v="0492"/>
    <s v="812"/>
    <s v="0000"/>
    <s v="000"/>
    <s v="00"/>
    <n v="19700"/>
    <n v="17891.810000000001"/>
    <n v="1847.92"/>
    <n v="-39.729999999999997"/>
  </r>
  <r>
    <x v="2"/>
    <x v="0"/>
    <s v="0181"/>
    <s v="812"/>
    <s v="0000"/>
    <s v="000"/>
    <s v="00"/>
    <n v="59454.01"/>
    <n v="50850.01"/>
    <n v="9454"/>
    <n v="-850"/>
  </r>
  <r>
    <x v="2"/>
    <x v="1"/>
    <s v="0181"/>
    <s v="812"/>
    <s v="0000"/>
    <s v="000"/>
    <s v="00"/>
    <n v="20500"/>
    <n v="18796.98"/>
    <n v="1962.28"/>
    <n v="-259.26"/>
  </r>
  <r>
    <x v="0"/>
    <x v="0"/>
    <s v="9636"/>
    <s v="501"/>
    <s v="0000"/>
    <s v="000"/>
    <s v="00"/>
    <n v="1500"/>
    <n v="1500"/>
    <n v="0"/>
    <n v="0"/>
  </r>
  <r>
    <x v="0"/>
    <x v="1"/>
    <s v="9636"/>
    <s v="501"/>
    <s v="0000"/>
    <s v="000"/>
    <s v="00"/>
    <n v="348.93"/>
    <n v="345.72"/>
    <n v="0"/>
    <n v="3.21"/>
  </r>
  <r>
    <x v="2"/>
    <x v="2"/>
    <s v="9520"/>
    <s v="000"/>
    <s v="8090"/>
    <s v="000"/>
    <s v="26"/>
    <n v="10139.530000000001"/>
    <n v="0"/>
    <n v="0"/>
    <n v="10139.530000000001"/>
  </r>
  <r>
    <x v="12"/>
    <x v="2"/>
    <s v="9638"/>
    <s v="000"/>
    <s v="3017"/>
    <s v="000"/>
    <s v="26"/>
    <n v="2250"/>
    <n v="0"/>
    <n v="0"/>
    <n v="2250"/>
  </r>
  <r>
    <x v="9"/>
    <x v="2"/>
    <s v="9638"/>
    <s v="000"/>
    <s v="3017"/>
    <s v="000"/>
    <s v="26"/>
    <n v="71459"/>
    <n v="0"/>
    <n v="0"/>
    <n v="71459"/>
  </r>
  <r>
    <x v="0"/>
    <x v="3"/>
    <s v="7004"/>
    <s v="103"/>
    <s v="0000"/>
    <s v="000"/>
    <s v="00"/>
    <n v="1305.8"/>
    <n v="0"/>
    <n v="0"/>
    <n v="1305.8"/>
  </r>
  <r>
    <x v="0"/>
    <x v="3"/>
    <s v="7004"/>
    <s v="104"/>
    <s v="0000"/>
    <s v="000"/>
    <s v="00"/>
    <n v="5876.1"/>
    <n v="0"/>
    <n v="0"/>
    <n v="5876.1"/>
  </r>
  <r>
    <x v="2"/>
    <x v="0"/>
    <s v="0171"/>
    <s v="812"/>
    <s v="0000"/>
    <s v="000"/>
    <s v="00"/>
    <n v="39000"/>
    <n v="46189.99"/>
    <n v="8522"/>
    <n v="-15711.99"/>
  </r>
  <r>
    <x v="2"/>
    <x v="1"/>
    <s v="0171"/>
    <s v="812"/>
    <s v="0000"/>
    <s v="000"/>
    <s v="00"/>
    <n v="20000"/>
    <n v="23834.69"/>
    <n v="1768.88"/>
    <n v="-5603.57"/>
  </r>
  <r>
    <x v="2"/>
    <x v="0"/>
    <s v="0301"/>
    <s v="812"/>
    <s v="0000"/>
    <s v="000"/>
    <s v="00"/>
    <n v="23000"/>
    <n v="31101.17"/>
    <n v="8923.32"/>
    <n v="-17024.490000000002"/>
  </r>
  <r>
    <x v="2"/>
    <x v="1"/>
    <s v="0301"/>
    <s v="812"/>
    <s v="0000"/>
    <s v="000"/>
    <s v="00"/>
    <n v="14000"/>
    <n v="17519.7"/>
    <n v="1852.2"/>
    <n v="-5371.9"/>
  </r>
  <r>
    <x v="2"/>
    <x v="0"/>
    <s v="0371"/>
    <s v="812"/>
    <s v="0000"/>
    <s v="000"/>
    <s v="00"/>
    <n v="0"/>
    <n v="44757.87"/>
    <n v="8374"/>
    <n v="-53131.87"/>
  </r>
  <r>
    <x v="2"/>
    <x v="1"/>
    <s v="0371"/>
    <s v="812"/>
    <s v="0000"/>
    <s v="000"/>
    <s v="00"/>
    <n v="0"/>
    <n v="23362.79"/>
    <n v="1738.12"/>
    <n v="-25100.91"/>
  </r>
  <r>
    <x v="2"/>
    <x v="0"/>
    <s v="0471"/>
    <s v="812"/>
    <s v="0000"/>
    <s v="000"/>
    <s v="00"/>
    <n v="41000"/>
    <n v="47339.16"/>
    <n v="8715.84"/>
    <n v="-15055"/>
  </r>
  <r>
    <x v="2"/>
    <x v="1"/>
    <s v="0471"/>
    <s v="812"/>
    <s v="0000"/>
    <s v="000"/>
    <s v="00"/>
    <n v="15000"/>
    <n v="17620.849999999999"/>
    <n v="1809.08"/>
    <n v="-4429.93"/>
  </r>
  <r>
    <x v="11"/>
    <x v="0"/>
    <s v="0231"/>
    <s v="108"/>
    <s v="0000"/>
    <s v="000"/>
    <s v="00"/>
    <n v="600"/>
    <n v="600"/>
    <n v="0"/>
    <n v="0"/>
  </r>
  <r>
    <x v="11"/>
    <x v="1"/>
    <s v="0231"/>
    <s v="108"/>
    <s v="0000"/>
    <s v="000"/>
    <s v="00"/>
    <n v="0"/>
    <n v="48.02"/>
    <n v="0"/>
    <n v="-48.02"/>
  </r>
  <r>
    <x v="11"/>
    <x v="0"/>
    <s v="9638"/>
    <s v="000"/>
    <s v="3018"/>
    <s v="000"/>
    <s v="26"/>
    <n v="18600"/>
    <n v="0"/>
    <n v="0"/>
    <n v="18600"/>
  </r>
  <r>
    <x v="11"/>
    <x v="1"/>
    <s v="9638"/>
    <s v="000"/>
    <s v="3018"/>
    <s v="000"/>
    <s v="26"/>
    <n v="11400"/>
    <n v="0"/>
    <n v="0"/>
    <n v="11400"/>
  </r>
  <r>
    <x v="10"/>
    <x v="0"/>
    <s v="9701"/>
    <s v="000"/>
    <s v="8086"/>
    <s v="000"/>
    <s v="27"/>
    <n v="14290.56"/>
    <n v="0"/>
    <n v="0"/>
    <n v="14290.56"/>
  </r>
  <r>
    <x v="10"/>
    <x v="0"/>
    <s v="9701"/>
    <s v="000"/>
    <s v="8086"/>
    <s v="000"/>
    <s v="27"/>
    <n v="2666.52"/>
    <n v="0"/>
    <n v="0"/>
    <n v="2666.52"/>
  </r>
  <r>
    <x v="10"/>
    <x v="1"/>
    <s v="9701"/>
    <s v="000"/>
    <s v="8086"/>
    <s v="000"/>
    <s v="27"/>
    <n v="3671.23"/>
    <n v="0"/>
    <n v="0"/>
    <n v="3671.23"/>
  </r>
  <r>
    <x v="10"/>
    <x v="3"/>
    <s v="9701"/>
    <s v="000"/>
    <s v="8086"/>
    <s v="000"/>
    <s v="27"/>
    <n v="31110.19"/>
    <n v="0"/>
    <n v="0"/>
    <n v="31110.19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8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B20D57A-225E-4160-942C-46954015B595}" name="PivotTable1" cacheId="19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 rowHeaderCaption="by Func Obj">
  <location ref="A3:I28" firstHeaderRow="1" firstDataRow="2" firstDataCol="1"/>
  <pivotFields count="11">
    <pivotField axis="axisRow" showAll="0">
      <items count="24">
        <item x="0"/>
        <item x="1"/>
        <item x="11"/>
        <item x="10"/>
        <item x="16"/>
        <item x="2"/>
        <item x="3"/>
        <item x="12"/>
        <item x="9"/>
        <item x="7"/>
        <item x="17"/>
        <item x="18"/>
        <item x="4"/>
        <item x="13"/>
        <item x="19"/>
        <item x="14"/>
        <item x="22"/>
        <item x="15"/>
        <item x="5"/>
        <item x="6"/>
        <item x="20"/>
        <item x="8"/>
        <item x="21"/>
        <item t="default"/>
      </items>
    </pivotField>
    <pivotField axis="axisCol" showAll="0">
      <items count="8">
        <item n="100 Salaries" x="0"/>
        <item n="200 Benefits" x="1"/>
        <item n="300 Purchases" x="2"/>
        <item n="400 Energy Services" x="6"/>
        <item n="500 Materials &amp; Supplies" x="3"/>
        <item n="600 Capital Outlay" x="4"/>
        <item n="700 Other" x="5"/>
        <item t="default"/>
      </items>
    </pivotField>
    <pivotField showAll="0"/>
    <pivotField showAll="0"/>
    <pivotField showAll="0"/>
    <pivotField showAll="0"/>
    <pivotField showAll="0"/>
    <pivotField dataField="1" numFmtId="44" showAll="0"/>
    <pivotField numFmtId="44" showAll="0"/>
    <pivotField numFmtId="44" showAll="0"/>
    <pivotField numFmtId="44" showAll="0"/>
  </pivotFields>
  <rowFields count="1">
    <field x="0"/>
  </rowFields>
  <rowItems count="2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 t="grand">
      <x/>
    </i>
  </rowItems>
  <colFields count="1">
    <field x="1"/>
  </colFields>
  <col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colItems>
  <dataFields count="1">
    <dataField name="General Fund" fld="7" baseField="0" baseItem="0" numFmtId="44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4C4BB3E-83CF-4FC4-A39C-B973AA691346}" name="PivotTable12" cacheId="14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A3:C163" firstHeaderRow="0" firstDataRow="1" firstDataCol="1"/>
  <pivotFields count="18">
    <pivotField showAll="0"/>
    <pivotField showAll="0"/>
    <pivotField axis="axisRow" showAll="0">
      <items count="9">
        <item x="1"/>
        <item x="2"/>
        <item x="5"/>
        <item x="3"/>
        <item x="0"/>
        <item x="4"/>
        <item x="6"/>
        <item x="7"/>
        <item t="default"/>
      </items>
    </pivotField>
    <pivotField showAll="0"/>
    <pivotField axis="axisRow" showAll="0">
      <items count="41">
        <item x="2"/>
        <item x="3"/>
        <item x="21"/>
        <item x="15"/>
        <item x="32"/>
        <item x="1"/>
        <item x="19"/>
        <item x="20"/>
        <item x="38"/>
        <item x="36"/>
        <item x="29"/>
        <item x="24"/>
        <item x="0"/>
        <item x="27"/>
        <item x="16"/>
        <item x="9"/>
        <item x="5"/>
        <item x="26"/>
        <item x="23"/>
        <item x="8"/>
        <item x="35"/>
        <item x="13"/>
        <item x="28"/>
        <item x="31"/>
        <item x="10"/>
        <item x="25"/>
        <item x="34"/>
        <item x="37"/>
        <item x="7"/>
        <item x="12"/>
        <item x="30"/>
        <item x="17"/>
        <item x="11"/>
        <item x="22"/>
        <item x="14"/>
        <item x="33"/>
        <item x="6"/>
        <item x="4"/>
        <item x="18"/>
        <item x="39"/>
        <item t="default"/>
      </items>
    </pivotField>
    <pivotField showAll="0"/>
    <pivotField showAll="0"/>
    <pivotField showAll="0"/>
    <pivotField showAll="0"/>
    <pivotField showAll="0"/>
    <pivotField dataField="1" showAll="0"/>
    <pivotField dataField="1" showAll="0"/>
    <pivotField showAll="0"/>
    <pivotField showAll="0"/>
    <pivotField showAll="0"/>
    <pivotField showAll="0"/>
    <pivotField showAll="0"/>
    <pivotField showAll="0"/>
  </pivotFields>
  <rowFields count="2">
    <field x="4"/>
    <field x="2"/>
  </rowFields>
  <rowItems count="160">
    <i>
      <x/>
    </i>
    <i r="1">
      <x/>
    </i>
    <i r="1">
      <x v="1"/>
    </i>
    <i r="1">
      <x v="4"/>
    </i>
    <i>
      <x v="1"/>
    </i>
    <i r="1">
      <x/>
    </i>
    <i r="1">
      <x v="4"/>
    </i>
    <i r="1">
      <x v="5"/>
    </i>
    <i>
      <x v="2"/>
    </i>
    <i r="1">
      <x/>
    </i>
    <i r="1">
      <x v="1"/>
    </i>
    <i r="1">
      <x v="4"/>
    </i>
    <i>
      <x v="3"/>
    </i>
    <i r="1">
      <x/>
    </i>
    <i r="1">
      <x v="1"/>
    </i>
    <i r="1">
      <x v="4"/>
    </i>
    <i>
      <x v="4"/>
    </i>
    <i r="1">
      <x/>
    </i>
    <i r="1">
      <x v="3"/>
    </i>
    <i r="1">
      <x v="4"/>
    </i>
    <i>
      <x v="5"/>
    </i>
    <i r="1">
      <x/>
    </i>
    <i r="1">
      <x v="1"/>
    </i>
    <i r="1">
      <x v="4"/>
    </i>
    <i>
      <x v="6"/>
    </i>
    <i r="1">
      <x/>
    </i>
    <i r="1">
      <x v="3"/>
    </i>
    <i r="1">
      <x v="4"/>
    </i>
    <i>
      <x v="7"/>
    </i>
    <i r="1">
      <x/>
    </i>
    <i r="1">
      <x v="1"/>
    </i>
    <i r="1">
      <x v="4"/>
    </i>
    <i>
      <x v="8"/>
    </i>
    <i r="1">
      <x/>
    </i>
    <i r="1">
      <x v="4"/>
    </i>
    <i>
      <x v="9"/>
    </i>
    <i r="1">
      <x/>
    </i>
    <i r="1">
      <x v="1"/>
    </i>
    <i r="1">
      <x v="4"/>
    </i>
    <i>
      <x v="10"/>
    </i>
    <i r="1">
      <x/>
    </i>
    <i r="1">
      <x v="4"/>
    </i>
    <i r="1">
      <x v="6"/>
    </i>
    <i>
      <x v="11"/>
    </i>
    <i r="1">
      <x/>
    </i>
    <i r="1">
      <x v="1"/>
    </i>
    <i r="1">
      <x v="4"/>
    </i>
    <i>
      <x v="12"/>
    </i>
    <i r="1">
      <x/>
    </i>
    <i r="1">
      <x v="1"/>
    </i>
    <i r="1">
      <x v="4"/>
    </i>
    <i>
      <x v="13"/>
    </i>
    <i r="1">
      <x/>
    </i>
    <i r="1">
      <x v="1"/>
    </i>
    <i r="1">
      <x v="4"/>
    </i>
    <i>
      <x v="14"/>
    </i>
    <i r="1">
      <x/>
    </i>
    <i r="1">
      <x v="2"/>
    </i>
    <i r="1">
      <x v="4"/>
    </i>
    <i>
      <x v="15"/>
    </i>
    <i r="1">
      <x/>
    </i>
    <i r="1">
      <x v="1"/>
    </i>
    <i r="1">
      <x v="4"/>
    </i>
    <i>
      <x v="16"/>
    </i>
    <i r="1">
      <x/>
    </i>
    <i r="1">
      <x v="1"/>
    </i>
    <i r="1">
      <x v="4"/>
    </i>
    <i>
      <x v="17"/>
    </i>
    <i r="1">
      <x/>
    </i>
    <i r="1">
      <x v="3"/>
    </i>
    <i r="1">
      <x v="4"/>
    </i>
    <i>
      <x v="18"/>
    </i>
    <i r="1">
      <x/>
    </i>
    <i r="1">
      <x v="1"/>
    </i>
    <i r="1">
      <x v="4"/>
    </i>
    <i>
      <x v="19"/>
    </i>
    <i r="1">
      <x/>
    </i>
    <i r="1">
      <x v="3"/>
    </i>
    <i r="1">
      <x v="4"/>
    </i>
    <i>
      <x v="20"/>
    </i>
    <i r="1">
      <x/>
    </i>
    <i r="1">
      <x v="1"/>
    </i>
    <i r="1">
      <x v="4"/>
    </i>
    <i>
      <x v="21"/>
    </i>
    <i r="1">
      <x/>
    </i>
    <i r="1">
      <x v="3"/>
    </i>
    <i r="1">
      <x v="4"/>
    </i>
    <i>
      <x v="22"/>
    </i>
    <i r="1">
      <x/>
    </i>
    <i r="1">
      <x v="4"/>
    </i>
    <i r="1">
      <x v="6"/>
    </i>
    <i>
      <x v="23"/>
    </i>
    <i r="1">
      <x/>
    </i>
    <i r="1">
      <x v="1"/>
    </i>
    <i r="1">
      <x v="4"/>
    </i>
    <i>
      <x v="24"/>
    </i>
    <i r="1">
      <x/>
    </i>
    <i r="1">
      <x v="1"/>
    </i>
    <i r="1">
      <x v="3"/>
    </i>
    <i r="1">
      <x v="4"/>
    </i>
    <i>
      <x v="25"/>
    </i>
    <i r="1">
      <x/>
    </i>
    <i r="1">
      <x v="1"/>
    </i>
    <i r="1">
      <x v="4"/>
    </i>
    <i>
      <x v="26"/>
    </i>
    <i r="1">
      <x/>
    </i>
    <i r="1">
      <x v="3"/>
    </i>
    <i r="1">
      <x v="4"/>
    </i>
    <i>
      <x v="27"/>
    </i>
    <i r="1">
      <x/>
    </i>
    <i r="1">
      <x v="2"/>
    </i>
    <i r="1">
      <x v="4"/>
    </i>
    <i>
      <x v="28"/>
    </i>
    <i r="1">
      <x/>
    </i>
    <i r="1">
      <x v="3"/>
    </i>
    <i r="1">
      <x v="4"/>
    </i>
    <i>
      <x v="29"/>
    </i>
    <i r="1">
      <x/>
    </i>
    <i r="1">
      <x v="3"/>
    </i>
    <i r="1">
      <x v="4"/>
    </i>
    <i>
      <x v="30"/>
    </i>
    <i r="1">
      <x/>
    </i>
    <i r="1">
      <x v="1"/>
    </i>
    <i r="1">
      <x v="4"/>
    </i>
    <i>
      <x v="31"/>
    </i>
    <i r="1">
      <x/>
    </i>
    <i r="1">
      <x v="3"/>
    </i>
    <i r="1">
      <x v="4"/>
    </i>
    <i>
      <x v="32"/>
    </i>
    <i r="1">
      <x/>
    </i>
    <i r="1">
      <x v="3"/>
    </i>
    <i r="1">
      <x v="4"/>
    </i>
    <i>
      <x v="33"/>
    </i>
    <i r="1">
      <x/>
    </i>
    <i r="1">
      <x v="1"/>
    </i>
    <i r="1">
      <x v="4"/>
    </i>
    <i>
      <x v="34"/>
    </i>
    <i r="1">
      <x/>
    </i>
    <i r="1">
      <x v="1"/>
    </i>
    <i r="1">
      <x v="4"/>
    </i>
    <i>
      <x v="35"/>
    </i>
    <i r="1">
      <x/>
    </i>
    <i r="1">
      <x v="1"/>
    </i>
    <i r="1">
      <x v="4"/>
    </i>
    <i>
      <x v="36"/>
    </i>
    <i r="1">
      <x/>
    </i>
    <i r="1">
      <x v="3"/>
    </i>
    <i r="1">
      <x v="4"/>
    </i>
    <i>
      <x v="37"/>
    </i>
    <i r="1">
      <x/>
    </i>
    <i r="1">
      <x v="1"/>
    </i>
    <i r="1">
      <x v="3"/>
    </i>
    <i r="1">
      <x v="4"/>
    </i>
    <i>
      <x v="38"/>
    </i>
    <i r="1">
      <x/>
    </i>
    <i r="1">
      <x v="3"/>
    </i>
    <i r="1">
      <x v="4"/>
    </i>
    <i>
      <x v="39"/>
    </i>
    <i r="1">
      <x v="7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Debit Amount" fld="10" baseField="0" baseItem="0"/>
    <dataField name="Sum of Credit Amount" fld="11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D1789E6-312D-4B01-8858-0102996191EE}" name="PivotTable11" cacheId="13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A3:C81" firstHeaderRow="0" firstDataRow="1" firstDataCol="1"/>
  <pivotFields count="18">
    <pivotField showAll="0"/>
    <pivotField showAll="0"/>
    <pivotField axis="axisRow" showAll="0">
      <items count="12">
        <item x="3"/>
        <item x="0"/>
        <item x="10"/>
        <item x="9"/>
        <item x="1"/>
        <item x="6"/>
        <item x="5"/>
        <item x="2"/>
        <item x="4"/>
        <item x="8"/>
        <item x="7"/>
        <item t="default"/>
      </items>
    </pivotField>
    <pivotField showAll="0"/>
    <pivotField axis="axisRow" showAll="0">
      <items count="21">
        <item x="5"/>
        <item x="15"/>
        <item x="1"/>
        <item x="13"/>
        <item x="19"/>
        <item x="11"/>
        <item x="8"/>
        <item x="0"/>
        <item x="12"/>
        <item x="16"/>
        <item x="2"/>
        <item x="10"/>
        <item x="4"/>
        <item x="18"/>
        <item x="17"/>
        <item x="9"/>
        <item x="3"/>
        <item x="6"/>
        <item x="7"/>
        <item x="14"/>
        <item t="default"/>
      </items>
    </pivotField>
    <pivotField showAll="0"/>
    <pivotField showAll="0"/>
    <pivotField showAll="0"/>
    <pivotField showAll="0"/>
    <pivotField showAll="0"/>
    <pivotField dataField="1" numFmtId="43" showAll="0"/>
    <pivotField dataField="1" numFmtId="43" showAll="0"/>
    <pivotField numFmtId="43" showAll="0"/>
    <pivotField showAll="0"/>
    <pivotField showAll="0"/>
    <pivotField showAll="0"/>
    <pivotField showAll="0"/>
    <pivotField showAll="0"/>
  </pivotFields>
  <rowFields count="2">
    <field x="4"/>
    <field x="2"/>
  </rowFields>
  <rowItems count="78">
    <i>
      <x/>
    </i>
    <i r="1">
      <x/>
    </i>
    <i r="1">
      <x v="1"/>
    </i>
    <i>
      <x v="1"/>
    </i>
    <i r="1">
      <x/>
    </i>
    <i r="1">
      <x v="1"/>
    </i>
    <i r="1">
      <x v="4"/>
    </i>
    <i r="1">
      <x v="8"/>
    </i>
    <i>
      <x v="2"/>
    </i>
    <i r="1">
      <x/>
    </i>
    <i r="1">
      <x v="1"/>
    </i>
    <i r="1">
      <x v="3"/>
    </i>
    <i r="1">
      <x v="4"/>
    </i>
    <i r="1">
      <x v="8"/>
    </i>
    <i>
      <x v="3"/>
    </i>
    <i r="1">
      <x/>
    </i>
    <i r="1">
      <x v="1"/>
    </i>
    <i>
      <x v="4"/>
    </i>
    <i r="1">
      <x/>
    </i>
    <i r="1">
      <x v="8"/>
    </i>
    <i>
      <x v="5"/>
    </i>
    <i r="1">
      <x/>
    </i>
    <i r="1">
      <x v="1"/>
    </i>
    <i>
      <x v="6"/>
    </i>
    <i r="1">
      <x/>
    </i>
    <i r="1">
      <x v="1"/>
    </i>
    <i r="1">
      <x v="5"/>
    </i>
    <i>
      <x v="7"/>
    </i>
    <i r="1">
      <x/>
    </i>
    <i r="1">
      <x v="1"/>
    </i>
    <i r="1">
      <x v="2"/>
    </i>
    <i r="1">
      <x v="4"/>
    </i>
    <i r="1">
      <x v="7"/>
    </i>
    <i>
      <x v="8"/>
    </i>
    <i r="1">
      <x/>
    </i>
    <i r="1">
      <x v="1"/>
    </i>
    <i r="1">
      <x v="4"/>
    </i>
    <i>
      <x v="9"/>
    </i>
    <i r="1">
      <x/>
    </i>
    <i r="1">
      <x v="1"/>
    </i>
    <i>
      <x v="10"/>
    </i>
    <i r="1">
      <x/>
    </i>
    <i r="1">
      <x v="1"/>
    </i>
    <i>
      <x v="11"/>
    </i>
    <i r="1">
      <x/>
    </i>
    <i r="1">
      <x v="7"/>
    </i>
    <i>
      <x v="12"/>
    </i>
    <i r="1">
      <x/>
    </i>
    <i r="1">
      <x v="1"/>
    </i>
    <i r="1">
      <x v="4"/>
    </i>
    <i r="1">
      <x v="6"/>
    </i>
    <i r="1">
      <x v="9"/>
    </i>
    <i>
      <x v="13"/>
    </i>
    <i r="1">
      <x/>
    </i>
    <i r="1">
      <x v="1"/>
    </i>
    <i>
      <x v="14"/>
    </i>
    <i r="1">
      <x/>
    </i>
    <i r="1">
      <x v="1"/>
    </i>
    <i>
      <x v="15"/>
    </i>
    <i r="1">
      <x/>
    </i>
    <i r="1">
      <x v="1"/>
    </i>
    <i>
      <x v="16"/>
    </i>
    <i r="1">
      <x/>
    </i>
    <i r="1">
      <x v="1"/>
    </i>
    <i r="1">
      <x v="4"/>
    </i>
    <i r="1">
      <x v="8"/>
    </i>
    <i>
      <x v="17"/>
    </i>
    <i r="1">
      <x/>
    </i>
    <i r="1">
      <x v="1"/>
    </i>
    <i r="1">
      <x v="6"/>
    </i>
    <i>
      <x v="18"/>
    </i>
    <i r="1">
      <x/>
    </i>
    <i r="1">
      <x v="8"/>
    </i>
    <i r="1">
      <x v="10"/>
    </i>
    <i>
      <x v="19"/>
    </i>
    <i r="1">
      <x/>
    </i>
    <i r="1">
      <x v="1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Debit Amount" fld="10" baseField="0" baseItem="0" numFmtId="43"/>
    <dataField name="Sum of Credit Amount" fld="11" baseField="0" baseItem="0" numFmtId="43"/>
  </dataFields>
  <formats count="6">
    <format dxfId="71">
      <pivotArea dataOnly="0" fieldPosition="0">
        <references count="1">
          <reference field="4" count="1">
            <x v="2"/>
          </reference>
        </references>
      </pivotArea>
    </format>
    <format dxfId="70">
      <pivotArea dataOnly="0" fieldPosition="0">
        <references count="1">
          <reference field="4" count="1">
            <x v="6"/>
          </reference>
        </references>
      </pivotArea>
    </format>
    <format dxfId="69">
      <pivotArea collapsedLevelsAreSubtotals="1" fieldPosition="0">
        <references count="1">
          <reference field="4" count="1">
            <x v="6"/>
          </reference>
        </references>
      </pivotArea>
    </format>
    <format dxfId="68">
      <pivotArea collapsedLevelsAreSubtotals="1" fieldPosition="0">
        <references count="2">
          <reference field="2" count="3">
            <x v="0"/>
            <x v="1"/>
            <x v="5"/>
          </reference>
          <reference field="4" count="1" selected="0">
            <x v="6"/>
          </reference>
        </references>
      </pivotArea>
    </format>
    <format dxfId="67">
      <pivotArea dataOnly="0" labelOnly="1" fieldPosition="0">
        <references count="1">
          <reference field="4" count="1">
            <x v="6"/>
          </reference>
        </references>
      </pivotArea>
    </format>
    <format dxfId="66">
      <pivotArea dataOnly="0" labelOnly="1" fieldPosition="0">
        <references count="2">
          <reference field="2" count="3">
            <x v="0"/>
            <x v="1"/>
            <x v="5"/>
          </reference>
          <reference field="4" count="1" selected="0">
            <x v="6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5F978BD-80B9-4803-B051-0FC5EE67FFE6}" name="PivotTable10" cacheId="12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A3:C13" firstHeaderRow="0" firstDataRow="1" firstDataCol="1"/>
  <pivotFields count="18">
    <pivotField showAll="0"/>
    <pivotField showAll="0"/>
    <pivotField axis="axisRow" showAll="0">
      <items count="5">
        <item x="0"/>
        <item x="2"/>
        <item x="1"/>
        <item x="3"/>
        <item t="default"/>
      </items>
    </pivotField>
    <pivotField showAll="0">
      <items count="4">
        <item x="0"/>
        <item x="2"/>
        <item x="1"/>
        <item t="default"/>
      </items>
    </pivotField>
    <pivotField axis="axisRow" showAll="0">
      <items count="4">
        <item x="1"/>
        <item x="0"/>
        <item x="2"/>
        <item t="default"/>
      </items>
    </pivotField>
    <pivotField showAll="0"/>
    <pivotField showAll="0"/>
    <pivotField showAll="0"/>
    <pivotField showAll="0"/>
    <pivotField showAll="0"/>
    <pivotField dataField="1" numFmtId="43" showAll="0"/>
    <pivotField dataField="1" numFmtId="43" showAll="0"/>
    <pivotField numFmtId="43" showAll="0"/>
    <pivotField showAll="0"/>
    <pivotField showAll="0"/>
    <pivotField showAll="0"/>
    <pivotField showAll="0"/>
    <pivotField showAll="0"/>
  </pivotFields>
  <rowFields count="2">
    <field x="4"/>
    <field x="2"/>
  </rowFields>
  <rowItems count="10">
    <i>
      <x/>
    </i>
    <i r="1">
      <x/>
    </i>
    <i r="1">
      <x v="1"/>
    </i>
    <i>
      <x v="1"/>
    </i>
    <i r="1">
      <x/>
    </i>
    <i r="1">
      <x v="2"/>
    </i>
    <i>
      <x v="2"/>
    </i>
    <i r="1">
      <x/>
    </i>
    <i r="1">
      <x v="3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Debit Amount" fld="10" baseField="0" baseItem="0" numFmtId="43"/>
    <dataField name="Sum of Credit Amount" fld="11" baseField="0" baseItem="0" numFmtId="43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EF6B1FE-E50B-4360-A4F3-E21D23C8F3F1}" name="PivotTable2" cacheId="15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A3:C32" firstHeaderRow="0" firstDataRow="1" firstDataCol="1"/>
  <pivotFields count="18">
    <pivotField showAll="0"/>
    <pivotField showAll="0"/>
    <pivotField axis="axisRow" showAll="0">
      <items count="4">
        <item x="2"/>
        <item x="0"/>
        <item x="1"/>
        <item t="default"/>
      </items>
    </pivotField>
    <pivotField showAll="0">
      <items count="4">
        <item x="2"/>
        <item x="0"/>
        <item x="1"/>
        <item t="default"/>
      </items>
    </pivotField>
    <pivotField axis="axisRow" showAll="0">
      <items count="8">
        <item x="1"/>
        <item x="4"/>
        <item x="3"/>
        <item x="2"/>
        <item x="5"/>
        <item x="6"/>
        <item x="0"/>
        <item t="default"/>
      </items>
    </pivotField>
    <pivotField showAll="0"/>
    <pivotField showAll="0"/>
    <pivotField showAll="0"/>
    <pivotField showAll="0"/>
    <pivotField showAll="0"/>
    <pivotField dataField="1" numFmtId="43" showAll="0"/>
    <pivotField dataField="1" numFmtId="43" showAll="0"/>
    <pivotField numFmtId="43" showAll="0"/>
    <pivotField showAll="0"/>
    <pivotField showAll="0"/>
    <pivotField showAll="0"/>
    <pivotField showAll="0"/>
    <pivotField showAll="0"/>
  </pivotFields>
  <rowFields count="2">
    <field x="4"/>
    <field x="2"/>
  </rowFields>
  <rowItems count="29">
    <i>
      <x/>
    </i>
    <i r="1">
      <x/>
    </i>
    <i r="1">
      <x v="1"/>
    </i>
    <i r="1">
      <x v="2"/>
    </i>
    <i>
      <x v="1"/>
    </i>
    <i r="1">
      <x/>
    </i>
    <i r="1">
      <x v="1"/>
    </i>
    <i r="1">
      <x v="2"/>
    </i>
    <i>
      <x v="2"/>
    </i>
    <i r="1">
      <x/>
    </i>
    <i r="1">
      <x v="1"/>
    </i>
    <i r="1">
      <x v="2"/>
    </i>
    <i>
      <x v="3"/>
    </i>
    <i r="1">
      <x/>
    </i>
    <i r="1">
      <x v="1"/>
    </i>
    <i r="1">
      <x v="2"/>
    </i>
    <i>
      <x v="4"/>
    </i>
    <i r="1">
      <x/>
    </i>
    <i r="1">
      <x v="1"/>
    </i>
    <i r="1">
      <x v="2"/>
    </i>
    <i>
      <x v="5"/>
    </i>
    <i r="1">
      <x/>
    </i>
    <i r="1">
      <x v="1"/>
    </i>
    <i r="1">
      <x v="2"/>
    </i>
    <i>
      <x v="6"/>
    </i>
    <i r="1">
      <x/>
    </i>
    <i r="1">
      <x v="1"/>
    </i>
    <i r="1">
      <x v="2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Debit Amount" fld="10" baseField="0" baseItem="0" numFmtId="43"/>
    <dataField name="Sum of Credit Amount" fld="11" baseField="0" baseItem="0" numFmtId="43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79CAD1B-4D9B-4A4B-98B2-9C128134F726}" name="PivotTable2" cacheId="17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A3:C47" firstHeaderRow="0" firstDataRow="1" firstDataCol="1"/>
  <pivotFields count="18">
    <pivotField showAll="0"/>
    <pivotField showAll="0"/>
    <pivotField axis="axisRow" showAll="0">
      <items count="5">
        <item x="3"/>
        <item x="2"/>
        <item x="0"/>
        <item x="1"/>
        <item t="default"/>
      </items>
    </pivotField>
    <pivotField showAll="0"/>
    <pivotField axis="axisRow" showAll="0">
      <items count="12">
        <item x="3"/>
        <item x="7"/>
        <item x="4"/>
        <item x="10"/>
        <item x="1"/>
        <item x="8"/>
        <item x="2"/>
        <item x="5"/>
        <item x="9"/>
        <item x="0"/>
        <item x="6"/>
        <item t="default"/>
      </items>
    </pivotField>
    <pivotField showAll="0"/>
    <pivotField showAll="0"/>
    <pivotField showAll="0"/>
    <pivotField showAll="0"/>
    <pivotField showAll="0"/>
    <pivotField dataField="1" numFmtId="43" showAll="0"/>
    <pivotField dataField="1" numFmtId="43" showAll="0"/>
    <pivotField numFmtId="43" showAll="0"/>
    <pivotField showAll="0"/>
    <pivotField showAll="0"/>
    <pivotField showAll="0"/>
    <pivotField showAll="0"/>
    <pivotField showAll="0"/>
  </pivotFields>
  <rowFields count="2">
    <field x="4"/>
    <field x="2"/>
  </rowFields>
  <rowItems count="44">
    <i>
      <x/>
    </i>
    <i r="1">
      <x v="1"/>
    </i>
    <i r="1">
      <x v="2"/>
    </i>
    <i r="1">
      <x v="3"/>
    </i>
    <i>
      <x v="1"/>
    </i>
    <i r="1">
      <x v="1"/>
    </i>
    <i r="1">
      <x v="2"/>
    </i>
    <i r="1">
      <x v="3"/>
    </i>
    <i>
      <x v="2"/>
    </i>
    <i r="1">
      <x v="1"/>
    </i>
    <i r="1">
      <x v="2"/>
    </i>
    <i r="1">
      <x v="3"/>
    </i>
    <i>
      <x v="3"/>
    </i>
    <i r="1">
      <x v="1"/>
    </i>
    <i r="1">
      <x v="2"/>
    </i>
    <i r="1">
      <x v="3"/>
    </i>
    <i>
      <x v="4"/>
    </i>
    <i r="1">
      <x v="1"/>
    </i>
    <i r="1">
      <x v="2"/>
    </i>
    <i r="1">
      <x v="3"/>
    </i>
    <i>
      <x v="5"/>
    </i>
    <i r="1">
      <x v="1"/>
    </i>
    <i r="1">
      <x v="2"/>
    </i>
    <i r="1">
      <x v="3"/>
    </i>
    <i>
      <x v="6"/>
    </i>
    <i r="1">
      <x v="1"/>
    </i>
    <i r="1">
      <x v="2"/>
    </i>
    <i r="1">
      <x v="3"/>
    </i>
    <i>
      <x v="7"/>
    </i>
    <i r="1">
      <x v="1"/>
    </i>
    <i r="1">
      <x v="2"/>
    </i>
    <i r="1">
      <x v="3"/>
    </i>
    <i>
      <x v="8"/>
    </i>
    <i r="1">
      <x v="1"/>
    </i>
    <i r="1">
      <x v="2"/>
    </i>
    <i r="1">
      <x v="3"/>
    </i>
    <i>
      <x v="9"/>
    </i>
    <i r="1">
      <x v="1"/>
    </i>
    <i r="1">
      <x v="2"/>
    </i>
    <i r="1">
      <x v="3"/>
    </i>
    <i>
      <x v="10"/>
    </i>
    <i r="1">
      <x/>
    </i>
    <i r="1">
      <x v="3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Debit Amount" fld="10" baseField="0" baseItem="0" numFmtId="43"/>
    <dataField name="Sum of Credit Amount" fld="11" baseField="0" baseItem="0" numFmtId="43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916F253-A81A-4AF5-BC3B-99F36D430AD3}" name="PivotTable1" cacheId="16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A43:C60" firstHeaderRow="1" firstDataRow="1" firstDataCol="0"/>
  <pivotFields count="1">
    <pivotField showAll="0"/>
  </pivot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54A27F4-9206-481C-92E4-8CEF352FC3C2}" name="PivotTable2" cacheId="18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A1:U52" firstHeaderRow="1" firstDataRow="2" firstDataCol="1"/>
  <pivotFields count="18">
    <pivotField showAll="0"/>
    <pivotField showAll="0"/>
    <pivotField axis="axisCol" showAll="0">
      <items count="20">
        <item x="4"/>
        <item x="15"/>
        <item x="12"/>
        <item x="17"/>
        <item x="8"/>
        <item x="1"/>
        <item x="18"/>
        <item x="2"/>
        <item x="13"/>
        <item x="11"/>
        <item x="10"/>
        <item x="0"/>
        <item x="14"/>
        <item x="16"/>
        <item x="5"/>
        <item x="6"/>
        <item x="7"/>
        <item x="9"/>
        <item x="3"/>
        <item t="default"/>
      </items>
    </pivotField>
    <pivotField showAll="0"/>
    <pivotField showAll="0"/>
    <pivotField axis="axisRow" showAll="0">
      <items count="50">
        <item x="0"/>
        <item x="4"/>
        <item x="9"/>
        <item x="6"/>
        <item x="7"/>
        <item x="2"/>
        <item x="16"/>
        <item x="38"/>
        <item x="25"/>
        <item x="33"/>
        <item x="12"/>
        <item x="39"/>
        <item x="21"/>
        <item x="22"/>
        <item x="5"/>
        <item x="42"/>
        <item x="40"/>
        <item x="46"/>
        <item x="34"/>
        <item x="47"/>
        <item x="44"/>
        <item x="15"/>
        <item x="23"/>
        <item x="48"/>
        <item x="43"/>
        <item x="26"/>
        <item x="10"/>
        <item x="41"/>
        <item x="45"/>
        <item x="11"/>
        <item x="1"/>
        <item x="14"/>
        <item x="18"/>
        <item x="3"/>
        <item x="32"/>
        <item x="20"/>
        <item x="8"/>
        <item x="37"/>
        <item x="13"/>
        <item x="35"/>
        <item x="28"/>
        <item x="19"/>
        <item x="29"/>
        <item x="24"/>
        <item x="36"/>
        <item x="31"/>
        <item x="27"/>
        <item x="30"/>
        <item x="17"/>
        <item t="default"/>
      </items>
    </pivotField>
    <pivotField showAll="0"/>
    <pivotField showAll="0"/>
    <pivotField showAll="0"/>
    <pivotField showAll="0"/>
    <pivotField numFmtId="43" showAll="0"/>
    <pivotField numFmtId="43" showAll="0"/>
    <pivotField dataField="1" numFmtId="43" showAll="0"/>
    <pivotField showAll="0"/>
    <pivotField showAll="0"/>
    <pivotField showAll="0"/>
    <pivotField showAll="0"/>
    <pivotField showAll="0"/>
  </pivotFields>
  <rowFields count="1">
    <field x="5"/>
  </rowFields>
  <rowItems count="5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 t="grand">
      <x/>
    </i>
  </rowItems>
  <colFields count="1">
    <field x="2"/>
  </colFields>
  <colItems count="2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 t="grand">
      <x/>
    </i>
  </colItems>
  <dataFields count="1">
    <dataField name="Sum of Net" fld="12" baseField="0" baseItem="0" numFmtId="43"/>
  </dataFields>
  <formats count="66">
    <format dxfId="65">
      <pivotArea collapsedLevelsAreSubtotals="1" fieldPosition="0">
        <references count="1">
          <reference field="5" count="1">
            <x v="0"/>
          </reference>
        </references>
      </pivotArea>
    </format>
    <format dxfId="64">
      <pivotArea dataOnly="0" labelOnly="1" fieldPosition="0">
        <references count="1">
          <reference field="5" count="1">
            <x v="0"/>
          </reference>
        </references>
      </pivotArea>
    </format>
    <format dxfId="63">
      <pivotArea collapsedLevelsAreSubtotals="1" fieldPosition="0">
        <references count="1">
          <reference field="5" count="1">
            <x v="1"/>
          </reference>
        </references>
      </pivotArea>
    </format>
    <format dxfId="62">
      <pivotArea dataOnly="0" labelOnly="1" fieldPosition="0">
        <references count="1">
          <reference field="5" count="1">
            <x v="1"/>
          </reference>
        </references>
      </pivotArea>
    </format>
    <format dxfId="61">
      <pivotArea collapsedLevelsAreSubtotals="1" fieldPosition="0">
        <references count="1">
          <reference field="5" count="1">
            <x v="2"/>
          </reference>
        </references>
      </pivotArea>
    </format>
    <format dxfId="60">
      <pivotArea dataOnly="0" labelOnly="1" fieldPosition="0">
        <references count="1">
          <reference field="5" count="1">
            <x v="2"/>
          </reference>
        </references>
      </pivotArea>
    </format>
    <format dxfId="59">
      <pivotArea collapsedLevelsAreSubtotals="1" fieldPosition="0">
        <references count="1">
          <reference field="5" count="1">
            <x v="3"/>
          </reference>
        </references>
      </pivotArea>
    </format>
    <format dxfId="58">
      <pivotArea dataOnly="0" labelOnly="1" fieldPosition="0">
        <references count="1">
          <reference field="5" count="1">
            <x v="3"/>
          </reference>
        </references>
      </pivotArea>
    </format>
    <format dxfId="57">
      <pivotArea collapsedLevelsAreSubtotals="1" fieldPosition="0">
        <references count="1">
          <reference field="5" count="1">
            <x v="4"/>
          </reference>
        </references>
      </pivotArea>
    </format>
    <format dxfId="56">
      <pivotArea dataOnly="0" labelOnly="1" fieldPosition="0">
        <references count="1">
          <reference field="5" count="1">
            <x v="4"/>
          </reference>
        </references>
      </pivotArea>
    </format>
    <format dxfId="55">
      <pivotArea collapsedLevelsAreSubtotals="1" fieldPosition="0">
        <references count="1">
          <reference field="5" count="1">
            <x v="5"/>
          </reference>
        </references>
      </pivotArea>
    </format>
    <format dxfId="54">
      <pivotArea dataOnly="0" labelOnly="1" fieldPosition="0">
        <references count="1">
          <reference field="5" count="1">
            <x v="5"/>
          </reference>
        </references>
      </pivotArea>
    </format>
    <format dxfId="53">
      <pivotArea collapsedLevelsAreSubtotals="1" fieldPosition="0">
        <references count="1">
          <reference field="5" count="1">
            <x v="6"/>
          </reference>
        </references>
      </pivotArea>
    </format>
    <format dxfId="52">
      <pivotArea dataOnly="0" labelOnly="1" fieldPosition="0">
        <references count="1">
          <reference field="5" count="1">
            <x v="6"/>
          </reference>
        </references>
      </pivotArea>
    </format>
    <format dxfId="51">
      <pivotArea collapsedLevelsAreSubtotals="1" fieldPosition="0">
        <references count="1">
          <reference field="5" count="1">
            <x v="7"/>
          </reference>
        </references>
      </pivotArea>
    </format>
    <format dxfId="50">
      <pivotArea dataOnly="0" labelOnly="1" fieldPosition="0">
        <references count="1">
          <reference field="5" count="1">
            <x v="7"/>
          </reference>
        </references>
      </pivotArea>
    </format>
    <format dxfId="49">
      <pivotArea collapsedLevelsAreSubtotals="1" fieldPosition="0">
        <references count="1">
          <reference field="5" count="1">
            <x v="9"/>
          </reference>
        </references>
      </pivotArea>
    </format>
    <format dxfId="48">
      <pivotArea dataOnly="0" labelOnly="1" fieldPosition="0">
        <references count="1">
          <reference field="5" count="1">
            <x v="9"/>
          </reference>
        </references>
      </pivotArea>
    </format>
    <format dxfId="47">
      <pivotArea collapsedLevelsAreSubtotals="1" fieldPosition="0">
        <references count="1">
          <reference field="5" count="1">
            <x v="10"/>
          </reference>
        </references>
      </pivotArea>
    </format>
    <format dxfId="46">
      <pivotArea dataOnly="0" labelOnly="1" fieldPosition="0">
        <references count="1">
          <reference field="5" count="1">
            <x v="10"/>
          </reference>
        </references>
      </pivotArea>
    </format>
    <format dxfId="45">
      <pivotArea collapsedLevelsAreSubtotals="1" fieldPosition="0">
        <references count="1">
          <reference field="5" count="2">
            <x v="11"/>
            <x v="12"/>
          </reference>
        </references>
      </pivotArea>
    </format>
    <format dxfId="44">
      <pivotArea dataOnly="0" labelOnly="1" fieldPosition="0">
        <references count="1">
          <reference field="5" count="2">
            <x v="11"/>
            <x v="12"/>
          </reference>
        </references>
      </pivotArea>
    </format>
    <format dxfId="43">
      <pivotArea collapsedLevelsAreSubtotals="1" fieldPosition="0">
        <references count="1">
          <reference field="5" count="1">
            <x v="8"/>
          </reference>
        </references>
      </pivotArea>
    </format>
    <format dxfId="42">
      <pivotArea dataOnly="0" labelOnly="1" fieldPosition="0">
        <references count="1">
          <reference field="5" count="1">
            <x v="8"/>
          </reference>
        </references>
      </pivotArea>
    </format>
    <format dxfId="41">
      <pivotArea collapsedLevelsAreSubtotals="1" fieldPosition="0">
        <references count="1">
          <reference field="5" count="1">
            <x v="13"/>
          </reference>
        </references>
      </pivotArea>
    </format>
    <format dxfId="40">
      <pivotArea dataOnly="0" labelOnly="1" fieldPosition="0">
        <references count="1">
          <reference field="5" count="1">
            <x v="13"/>
          </reference>
        </references>
      </pivotArea>
    </format>
    <format dxfId="39">
      <pivotArea collapsedLevelsAreSubtotals="1" fieldPosition="0">
        <references count="1">
          <reference field="5" count="1">
            <x v="14"/>
          </reference>
        </references>
      </pivotArea>
    </format>
    <format dxfId="38">
      <pivotArea dataOnly="0" labelOnly="1" fieldPosition="0">
        <references count="1">
          <reference field="5" count="1">
            <x v="14"/>
          </reference>
        </references>
      </pivotArea>
    </format>
    <format dxfId="37">
      <pivotArea collapsedLevelsAreSubtotals="1" fieldPosition="0">
        <references count="1">
          <reference field="5" count="1">
            <x v="15"/>
          </reference>
        </references>
      </pivotArea>
    </format>
    <format dxfId="36">
      <pivotArea dataOnly="0" labelOnly="1" fieldPosition="0">
        <references count="1">
          <reference field="5" count="1">
            <x v="15"/>
          </reference>
        </references>
      </pivotArea>
    </format>
    <format dxfId="35">
      <pivotArea collapsedLevelsAreSubtotals="1" fieldPosition="0">
        <references count="1">
          <reference field="5" count="3">
            <x v="15"/>
            <x v="16"/>
            <x v="17"/>
          </reference>
        </references>
      </pivotArea>
    </format>
    <format dxfId="34">
      <pivotArea dataOnly="0" labelOnly="1" fieldPosition="0">
        <references count="1">
          <reference field="5" count="3">
            <x v="15"/>
            <x v="16"/>
            <x v="17"/>
          </reference>
        </references>
      </pivotArea>
    </format>
    <format dxfId="33">
      <pivotArea collapsedLevelsAreSubtotals="1" fieldPosition="0">
        <references count="1">
          <reference field="5" count="4">
            <x v="18"/>
            <x v="19"/>
            <x v="20"/>
            <x v="21"/>
          </reference>
        </references>
      </pivotArea>
    </format>
    <format dxfId="32">
      <pivotArea dataOnly="0" labelOnly="1" fieldPosition="0">
        <references count="1">
          <reference field="5" count="4">
            <x v="18"/>
            <x v="19"/>
            <x v="20"/>
            <x v="21"/>
          </reference>
        </references>
      </pivotArea>
    </format>
    <format dxfId="31">
      <pivotArea collapsedLevelsAreSubtotals="1" fieldPosition="0">
        <references count="1">
          <reference field="5" count="1">
            <x v="22"/>
          </reference>
        </references>
      </pivotArea>
    </format>
    <format dxfId="30">
      <pivotArea dataOnly="0" labelOnly="1" fieldPosition="0">
        <references count="1">
          <reference field="5" count="1">
            <x v="22"/>
          </reference>
        </references>
      </pivotArea>
    </format>
    <format dxfId="29">
      <pivotArea collapsedLevelsAreSubtotals="1" fieldPosition="0">
        <references count="1">
          <reference field="5" count="5">
            <x v="23"/>
            <x v="24"/>
            <x v="25"/>
            <x v="26"/>
            <x v="27"/>
          </reference>
        </references>
      </pivotArea>
    </format>
    <format dxfId="28">
      <pivotArea dataOnly="0" labelOnly="1" fieldPosition="0">
        <references count="1">
          <reference field="5" count="5">
            <x v="23"/>
            <x v="24"/>
            <x v="25"/>
            <x v="26"/>
            <x v="27"/>
          </reference>
        </references>
      </pivotArea>
    </format>
    <format dxfId="27">
      <pivotArea collapsedLevelsAreSubtotals="1" fieldPosition="0">
        <references count="1">
          <reference field="5" count="2">
            <x v="28"/>
            <x v="29"/>
          </reference>
        </references>
      </pivotArea>
    </format>
    <format dxfId="26">
      <pivotArea dataOnly="0" labelOnly="1" fieldPosition="0">
        <references count="1">
          <reference field="5" count="2">
            <x v="28"/>
            <x v="29"/>
          </reference>
        </references>
      </pivotArea>
    </format>
    <format dxfId="25">
      <pivotArea collapsedLevelsAreSubtotals="1" fieldPosition="0">
        <references count="1">
          <reference field="5" count="1">
            <x v="30"/>
          </reference>
        </references>
      </pivotArea>
    </format>
    <format dxfId="24">
      <pivotArea dataOnly="0" labelOnly="1" fieldPosition="0">
        <references count="1">
          <reference field="5" count="1">
            <x v="30"/>
          </reference>
        </references>
      </pivotArea>
    </format>
    <format dxfId="23">
      <pivotArea collapsedLevelsAreSubtotals="1" fieldPosition="0">
        <references count="1">
          <reference field="5" count="1">
            <x v="31"/>
          </reference>
        </references>
      </pivotArea>
    </format>
    <format dxfId="22">
      <pivotArea dataOnly="0" labelOnly="1" fieldPosition="0">
        <references count="1">
          <reference field="5" count="1">
            <x v="31"/>
          </reference>
        </references>
      </pivotArea>
    </format>
    <format dxfId="21">
      <pivotArea collapsedLevelsAreSubtotals="1" fieldPosition="0">
        <references count="1">
          <reference field="5" count="1">
            <x v="32"/>
          </reference>
        </references>
      </pivotArea>
    </format>
    <format dxfId="20">
      <pivotArea dataOnly="0" labelOnly="1" fieldPosition="0">
        <references count="1">
          <reference field="5" count="1">
            <x v="32"/>
          </reference>
        </references>
      </pivotArea>
    </format>
    <format dxfId="19">
      <pivotArea collapsedLevelsAreSubtotals="1" fieldPosition="0">
        <references count="1">
          <reference field="5" count="1">
            <x v="33"/>
          </reference>
        </references>
      </pivotArea>
    </format>
    <format dxfId="18">
      <pivotArea dataOnly="0" labelOnly="1" fieldPosition="0">
        <references count="1">
          <reference field="5" count="1">
            <x v="33"/>
          </reference>
        </references>
      </pivotArea>
    </format>
    <format dxfId="17">
      <pivotArea collapsedLevelsAreSubtotals="1" fieldPosition="0">
        <references count="1">
          <reference field="5" count="1">
            <x v="34"/>
          </reference>
        </references>
      </pivotArea>
    </format>
    <format dxfId="16">
      <pivotArea dataOnly="0" labelOnly="1" fieldPosition="0">
        <references count="1">
          <reference field="5" count="1">
            <x v="34"/>
          </reference>
        </references>
      </pivotArea>
    </format>
    <format dxfId="15">
      <pivotArea collapsedLevelsAreSubtotals="1" fieldPosition="0">
        <references count="1">
          <reference field="5" count="1">
            <x v="35"/>
          </reference>
        </references>
      </pivotArea>
    </format>
    <format dxfId="14">
      <pivotArea dataOnly="0" labelOnly="1" fieldPosition="0">
        <references count="1">
          <reference field="5" count="1">
            <x v="35"/>
          </reference>
        </references>
      </pivotArea>
    </format>
    <format dxfId="13">
      <pivotArea collapsedLevelsAreSubtotals="1" fieldPosition="0">
        <references count="1">
          <reference field="5" count="1">
            <x v="36"/>
          </reference>
        </references>
      </pivotArea>
    </format>
    <format dxfId="12">
      <pivotArea dataOnly="0" labelOnly="1" fieldPosition="0">
        <references count="1">
          <reference field="5" count="1">
            <x v="36"/>
          </reference>
        </references>
      </pivotArea>
    </format>
    <format dxfId="11">
      <pivotArea collapsedLevelsAreSubtotals="1" fieldPosition="0">
        <references count="1">
          <reference field="5" count="1">
            <x v="37"/>
          </reference>
        </references>
      </pivotArea>
    </format>
    <format dxfId="10">
      <pivotArea dataOnly="0" labelOnly="1" fieldPosition="0">
        <references count="1">
          <reference field="5" count="1">
            <x v="37"/>
          </reference>
        </references>
      </pivotArea>
    </format>
    <format dxfId="9">
      <pivotArea collapsedLevelsAreSubtotals="1" fieldPosition="0">
        <references count="1">
          <reference field="5" count="1">
            <x v="38"/>
          </reference>
        </references>
      </pivotArea>
    </format>
    <format dxfId="8">
      <pivotArea dataOnly="0" labelOnly="1" fieldPosition="0">
        <references count="1">
          <reference field="5" count="1">
            <x v="38"/>
          </reference>
        </references>
      </pivotArea>
    </format>
    <format dxfId="7">
      <pivotArea collapsedLevelsAreSubtotals="1" fieldPosition="0">
        <references count="1">
          <reference field="5" count="2">
            <x v="39"/>
            <x v="40"/>
          </reference>
        </references>
      </pivotArea>
    </format>
    <format dxfId="6">
      <pivotArea dataOnly="0" labelOnly="1" fieldPosition="0">
        <references count="1">
          <reference field="5" count="2">
            <x v="39"/>
            <x v="40"/>
          </reference>
        </references>
      </pivotArea>
    </format>
    <format dxfId="5">
      <pivotArea collapsedLevelsAreSubtotals="1" fieldPosition="0">
        <references count="1">
          <reference field="5" count="1">
            <x v="6"/>
          </reference>
        </references>
      </pivotArea>
    </format>
    <format dxfId="4">
      <pivotArea dataOnly="0" labelOnly="1" fieldPosition="0">
        <references count="1">
          <reference field="5" count="1">
            <x v="6"/>
          </reference>
        </references>
      </pivotArea>
    </format>
    <format dxfId="3">
      <pivotArea collapsedLevelsAreSubtotals="1" fieldPosition="0">
        <references count="1">
          <reference field="5" count="10">
            <x v="39"/>
            <x v="40"/>
            <x v="41"/>
            <x v="42"/>
            <x v="43"/>
            <x v="44"/>
            <x v="45"/>
            <x v="46"/>
            <x v="47"/>
            <x v="48"/>
          </reference>
        </references>
      </pivotArea>
    </format>
    <format dxfId="2">
      <pivotArea dataOnly="0" labelOnly="1" fieldPosition="0">
        <references count="1">
          <reference field="5" count="10">
            <x v="39"/>
            <x v="40"/>
            <x v="41"/>
            <x v="42"/>
            <x v="43"/>
            <x v="44"/>
            <x v="45"/>
            <x v="46"/>
            <x v="47"/>
            <x v="48"/>
          </reference>
        </references>
      </pivotArea>
    </format>
    <format dxfId="1">
      <pivotArea collapsedLevelsAreSubtotals="1" fieldPosition="0">
        <references count="1">
          <reference field="5" count="1">
            <x v="14"/>
          </reference>
        </references>
      </pivotArea>
    </format>
    <format dxfId="0">
      <pivotArea dataOnly="0" labelOnly="1" fieldPosition="0">
        <references count="1">
          <reference field="5" count="1">
            <x v="14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5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6.xm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3.bin"/><Relationship Id="rId1" Type="http://schemas.openxmlformats.org/officeDocument/2006/relationships/pivotTable" Target="../pivotTables/pivotTable7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8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rgb="FF0070C0"/>
    <pageSetUpPr fitToPage="1"/>
  </sheetPr>
  <dimension ref="A1:T148"/>
  <sheetViews>
    <sheetView showGridLines="0" tabSelected="1" topLeftCell="A99" workbookViewId="0">
      <selection activeCell="F116" sqref="F116"/>
    </sheetView>
  </sheetViews>
  <sheetFormatPr defaultColWidth="9.140625" defaultRowHeight="20.100000000000001" customHeight="1"/>
  <cols>
    <col min="1" max="1" width="11" style="8" customWidth="1"/>
    <col min="2" max="2" width="9.28515625" style="8" customWidth="1"/>
    <col min="3" max="3" width="9.28515625" style="9" customWidth="1"/>
    <col min="4" max="4" width="8.7109375" style="9" customWidth="1"/>
    <col min="5" max="5" width="66.42578125" style="3" bestFit="1" customWidth="1"/>
    <col min="6" max="6" width="27.5703125" style="3" customWidth="1"/>
    <col min="7" max="7" width="29.7109375" style="3" customWidth="1"/>
    <col min="8" max="8" width="33.85546875" style="3" customWidth="1"/>
    <col min="9" max="9" width="27.140625" style="3" customWidth="1"/>
    <col min="10" max="10" width="32.85546875" style="3" customWidth="1"/>
    <col min="11" max="11" width="13.42578125" style="3" bestFit="1" customWidth="1"/>
    <col min="12" max="12" width="17.140625" style="3" customWidth="1"/>
    <col min="13" max="13" width="15.5703125" style="3" bestFit="1" customWidth="1"/>
    <col min="14" max="14" width="11.85546875" style="3" bestFit="1" customWidth="1"/>
    <col min="15" max="16" width="9.140625" style="3"/>
    <col min="17" max="17" width="12.85546875" style="3" bestFit="1" customWidth="1"/>
    <col min="18" max="18" width="9.140625" style="3"/>
    <col min="19" max="19" width="11.85546875" style="3" bestFit="1" customWidth="1"/>
    <col min="20" max="20" width="18.28515625" style="3" customWidth="1"/>
    <col min="21" max="16384" width="9.140625" style="3"/>
  </cols>
  <sheetData>
    <row r="1" spans="1:11" ht="30.75" customHeight="1">
      <c r="A1" s="1"/>
      <c r="B1" s="2"/>
      <c r="C1" s="2"/>
      <c r="D1" s="2"/>
      <c r="E1" s="242" t="s">
        <v>2211</v>
      </c>
      <c r="F1" s="243"/>
      <c r="G1" s="243"/>
      <c r="H1" s="243"/>
      <c r="I1" s="243"/>
      <c r="J1" s="244"/>
    </row>
    <row r="2" spans="1:11" ht="57.75" customHeight="1">
      <c r="A2" s="4" t="s">
        <v>253</v>
      </c>
      <c r="B2" s="5" t="s">
        <v>1</v>
      </c>
      <c r="C2" s="5" t="s">
        <v>16</v>
      </c>
      <c r="D2" s="5" t="s">
        <v>17</v>
      </c>
      <c r="E2" s="53" t="s">
        <v>727</v>
      </c>
      <c r="F2" s="6" t="s">
        <v>940</v>
      </c>
      <c r="G2" s="6" t="s">
        <v>2212</v>
      </c>
      <c r="H2" s="6" t="s">
        <v>2213</v>
      </c>
      <c r="I2" s="6" t="s">
        <v>2214</v>
      </c>
      <c r="J2" s="6" t="s">
        <v>2215</v>
      </c>
    </row>
    <row r="3" spans="1:11" ht="21" customHeight="1">
      <c r="A3" s="7"/>
      <c r="E3" s="54" t="s">
        <v>2</v>
      </c>
      <c r="F3" s="31"/>
      <c r="G3" s="10"/>
      <c r="I3" s="10" t="s">
        <v>0</v>
      </c>
      <c r="J3" s="55"/>
    </row>
    <row r="4" spans="1:11" ht="21" hidden="1" customHeight="1">
      <c r="A4" s="7" t="s">
        <v>271</v>
      </c>
      <c r="B4" s="8" t="s">
        <v>50</v>
      </c>
      <c r="E4" s="54" t="s">
        <v>354</v>
      </c>
      <c r="F4" s="29">
        <v>0</v>
      </c>
      <c r="G4" s="10">
        <f>H4-F4</f>
        <v>0</v>
      </c>
      <c r="H4" s="29">
        <v>0</v>
      </c>
      <c r="I4" s="10">
        <f>J4-H4</f>
        <v>0</v>
      </c>
      <c r="J4" s="86">
        <v>0</v>
      </c>
    </row>
    <row r="5" spans="1:11" ht="21" customHeight="1">
      <c r="A5" s="7">
        <v>3191</v>
      </c>
      <c r="B5" s="8">
        <v>9001</v>
      </c>
      <c r="E5" s="11" t="s">
        <v>89</v>
      </c>
      <c r="F5" s="29">
        <v>260000</v>
      </c>
      <c r="G5" s="10">
        <f>H5-F5</f>
        <v>0</v>
      </c>
      <c r="H5" s="29">
        <v>260000</v>
      </c>
      <c r="I5" s="10">
        <f>J5-H5</f>
        <v>0</v>
      </c>
      <c r="J5" s="86">
        <v>260000</v>
      </c>
      <c r="K5" s="11"/>
    </row>
    <row r="6" spans="1:11" ht="21" hidden="1" customHeight="1">
      <c r="A6" s="7">
        <v>3199</v>
      </c>
      <c r="B6" s="8" t="s">
        <v>254</v>
      </c>
      <c r="C6" s="9" t="s">
        <v>255</v>
      </c>
      <c r="D6" s="9" t="s">
        <v>256</v>
      </c>
      <c r="E6" s="11" t="s">
        <v>90</v>
      </c>
      <c r="F6" s="29">
        <v>0</v>
      </c>
      <c r="G6" s="10">
        <f>H6-F6</f>
        <v>0</v>
      </c>
      <c r="H6" s="29">
        <v>0</v>
      </c>
      <c r="I6" s="10">
        <f>J6-H6</f>
        <v>0</v>
      </c>
      <c r="J6" s="86">
        <v>0</v>
      </c>
    </row>
    <row r="7" spans="1:11" ht="21" hidden="1" customHeight="1">
      <c r="A7" s="7" t="s">
        <v>102</v>
      </c>
      <c r="B7" s="8" t="s">
        <v>50</v>
      </c>
      <c r="C7" s="9" t="s">
        <v>268</v>
      </c>
      <c r="E7" s="11" t="s">
        <v>103</v>
      </c>
      <c r="F7" s="29">
        <v>0</v>
      </c>
      <c r="G7" s="10">
        <f>H7-F7</f>
        <v>0</v>
      </c>
      <c r="H7" s="29"/>
      <c r="I7" s="10">
        <f>J7-H7</f>
        <v>0</v>
      </c>
      <c r="J7" s="86">
        <v>0</v>
      </c>
    </row>
    <row r="8" spans="1:11" s="16" customFormat="1" ht="18.75" customHeight="1" thickBot="1">
      <c r="A8" s="12"/>
      <c r="B8" s="13"/>
      <c r="C8" s="14"/>
      <c r="D8" s="14"/>
      <c r="E8" s="56" t="s">
        <v>24</v>
      </c>
      <c r="F8" s="15">
        <f>SUBTOTAL(9,F4:F7)</f>
        <v>260000</v>
      </c>
      <c r="G8" s="15">
        <f>SUBTOTAL(9,G4:G7)</f>
        <v>0</v>
      </c>
      <c r="H8" s="15">
        <f>SUBTOTAL(9,H4:H7)</f>
        <v>260000</v>
      </c>
      <c r="I8" s="15">
        <f>SUBTOTAL(9,I4:I7)</f>
        <v>0</v>
      </c>
      <c r="J8" s="57">
        <f>SUBTOTAL(9,J4:J7)</f>
        <v>260000</v>
      </c>
    </row>
    <row r="9" spans="1:11" ht="21" customHeight="1" thickTop="1">
      <c r="A9" s="7"/>
      <c r="E9" s="54" t="s">
        <v>26</v>
      </c>
      <c r="F9" s="10"/>
      <c r="G9" s="10"/>
      <c r="H9" s="10"/>
      <c r="I9" s="10"/>
      <c r="J9" s="55"/>
    </row>
    <row r="10" spans="1:11" ht="21" hidden="1" customHeight="1">
      <c r="A10" s="7" t="s">
        <v>473</v>
      </c>
      <c r="B10" s="8">
        <v>9001</v>
      </c>
      <c r="D10" s="9" t="s">
        <v>870</v>
      </c>
      <c r="E10" s="11" t="s">
        <v>878</v>
      </c>
      <c r="F10" s="10">
        <v>0</v>
      </c>
      <c r="G10" s="10">
        <f>H10-F10</f>
        <v>0</v>
      </c>
      <c r="H10" s="10"/>
      <c r="I10" s="124">
        <f t="shared" ref="I10:I12" si="0">J10-H10</f>
        <v>0</v>
      </c>
      <c r="J10" s="55">
        <v>0</v>
      </c>
    </row>
    <row r="11" spans="1:11" ht="21" hidden="1" customHeight="1">
      <c r="A11" s="7" t="s">
        <v>473</v>
      </c>
      <c r="B11" s="8" t="s">
        <v>50</v>
      </c>
      <c r="D11" s="9" t="s">
        <v>892</v>
      </c>
      <c r="E11" s="11" t="s">
        <v>917</v>
      </c>
      <c r="F11" s="10">
        <v>0</v>
      </c>
      <c r="G11" s="124">
        <f t="shared" ref="G11:G12" si="1">H11-F11</f>
        <v>0</v>
      </c>
      <c r="H11" s="124"/>
      <c r="I11" s="124">
        <f t="shared" si="0"/>
        <v>0</v>
      </c>
      <c r="J11" s="125">
        <v>0</v>
      </c>
    </row>
    <row r="12" spans="1:11" ht="21" customHeight="1">
      <c r="A12" s="7" t="s">
        <v>473</v>
      </c>
      <c r="B12" s="8" t="s">
        <v>866</v>
      </c>
      <c r="D12" s="9" t="s">
        <v>965</v>
      </c>
      <c r="E12" s="11" t="s">
        <v>967</v>
      </c>
      <c r="F12" s="10">
        <v>0</v>
      </c>
      <c r="G12" s="10">
        <f t="shared" si="1"/>
        <v>215000</v>
      </c>
      <c r="H12" s="10">
        <v>215000</v>
      </c>
      <c r="I12" s="10">
        <f t="shared" si="0"/>
        <v>0</v>
      </c>
      <c r="J12" s="55">
        <v>215000</v>
      </c>
    </row>
    <row r="13" spans="1:11" ht="21" customHeight="1">
      <c r="A13" s="7" t="s">
        <v>473</v>
      </c>
      <c r="B13" s="8" t="s">
        <v>465</v>
      </c>
      <c r="D13" s="9" t="s">
        <v>480</v>
      </c>
      <c r="E13" s="11" t="s">
        <v>482</v>
      </c>
      <c r="F13" s="124">
        <v>0</v>
      </c>
      <c r="G13" s="128">
        <f>H13-F13</f>
        <v>379100</v>
      </c>
      <c r="H13" s="124">
        <v>379100</v>
      </c>
      <c r="I13" s="124">
        <f>J13-H13</f>
        <v>52200</v>
      </c>
      <c r="J13" s="192">
        <f>6400+44400+70300+51600+34900+61000+92800+17700+52200</f>
        <v>431300</v>
      </c>
    </row>
    <row r="14" spans="1:11" ht="21" customHeight="1" thickBot="1">
      <c r="A14" s="7"/>
      <c r="E14" s="56" t="s">
        <v>209</v>
      </c>
      <c r="F14" s="15">
        <f>SUBTOTAL(9,F10:F13)</f>
        <v>0</v>
      </c>
      <c r="G14" s="15">
        <f>SUBTOTAL(9,G10:G13)</f>
        <v>594100</v>
      </c>
      <c r="H14" s="15">
        <f>SUBTOTAL(9,H10:H13)</f>
        <v>594100</v>
      </c>
      <c r="I14" s="15">
        <f>SUBTOTAL(9,I9:I13)</f>
        <v>52200</v>
      </c>
      <c r="J14" s="57">
        <f>SUBTOTAL(9,J10:J13)</f>
        <v>646300</v>
      </c>
    </row>
    <row r="15" spans="1:11" ht="21" customHeight="1" thickTop="1">
      <c r="A15" s="7"/>
      <c r="E15" s="54" t="s">
        <v>3</v>
      </c>
      <c r="F15" s="10"/>
      <c r="G15" s="10"/>
      <c r="H15" s="10"/>
      <c r="I15" s="10"/>
      <c r="J15" s="55"/>
    </row>
    <row r="16" spans="1:11" ht="21" customHeight="1">
      <c r="A16" s="7">
        <v>3310</v>
      </c>
      <c r="B16" s="8">
        <v>9001</v>
      </c>
      <c r="E16" s="11" t="s">
        <v>4</v>
      </c>
      <c r="F16" s="10">
        <v>188579416</v>
      </c>
      <c r="G16" s="10">
        <f t="shared" ref="G16:G46" si="2">H16-F16</f>
        <v>-7975637</v>
      </c>
      <c r="H16" s="10">
        <v>180603779</v>
      </c>
      <c r="I16" s="10">
        <f t="shared" ref="I16:I120" si="3">J16-H16</f>
        <v>0</v>
      </c>
      <c r="J16" s="55">
        <v>180603779</v>
      </c>
    </row>
    <row r="17" spans="1:11" ht="21" customHeight="1">
      <c r="A17" s="7" t="s">
        <v>749</v>
      </c>
      <c r="B17" s="8" t="s">
        <v>705</v>
      </c>
      <c r="D17" s="9" t="s">
        <v>748</v>
      </c>
      <c r="E17" s="11" t="s">
        <v>918</v>
      </c>
      <c r="F17" s="124">
        <v>0</v>
      </c>
      <c r="G17" s="124">
        <f t="shared" si="2"/>
        <v>995556.48</v>
      </c>
      <c r="H17" s="171">
        <v>995556.48</v>
      </c>
      <c r="I17" s="171">
        <f t="shared" si="3"/>
        <v>0</v>
      </c>
      <c r="J17" s="125">
        <v>995556.48</v>
      </c>
    </row>
    <row r="18" spans="1:11" ht="21" hidden="1" customHeight="1">
      <c r="A18" s="7" t="s">
        <v>180</v>
      </c>
      <c r="B18" s="8">
        <v>9001</v>
      </c>
      <c r="E18" s="11" t="s">
        <v>5</v>
      </c>
      <c r="F18" s="124"/>
      <c r="G18" s="124">
        <f t="shared" si="2"/>
        <v>0</v>
      </c>
      <c r="H18" s="171">
        <v>0</v>
      </c>
      <c r="I18" s="171">
        <f t="shared" si="3"/>
        <v>0</v>
      </c>
      <c r="J18" s="125">
        <v>0</v>
      </c>
    </row>
    <row r="19" spans="1:11" ht="21" hidden="1" customHeight="1">
      <c r="A19" s="7">
        <v>3334</v>
      </c>
      <c r="B19" s="8">
        <v>9750</v>
      </c>
      <c r="E19" s="11" t="s">
        <v>178</v>
      </c>
      <c r="F19" s="124"/>
      <c r="G19" s="124">
        <f t="shared" si="2"/>
        <v>0</v>
      </c>
      <c r="H19" s="171">
        <v>0</v>
      </c>
      <c r="I19" s="171">
        <f t="shared" si="3"/>
        <v>0</v>
      </c>
      <c r="J19" s="125">
        <v>0</v>
      </c>
    </row>
    <row r="20" spans="1:11" ht="21" hidden="1" customHeight="1">
      <c r="A20" s="7">
        <v>3336</v>
      </c>
      <c r="B20" s="8">
        <v>9001</v>
      </c>
      <c r="E20" s="11" t="s">
        <v>6</v>
      </c>
      <c r="F20" s="124"/>
      <c r="G20" s="124">
        <f t="shared" si="2"/>
        <v>0</v>
      </c>
      <c r="H20" s="171">
        <v>0</v>
      </c>
      <c r="I20" s="171">
        <f t="shared" si="3"/>
        <v>0</v>
      </c>
      <c r="J20" s="125">
        <v>0</v>
      </c>
    </row>
    <row r="21" spans="1:11" ht="21" customHeight="1">
      <c r="A21" s="7">
        <v>3341</v>
      </c>
      <c r="B21" s="8">
        <v>9001</v>
      </c>
      <c r="E21" s="11" t="s">
        <v>941</v>
      </c>
      <c r="F21" s="124">
        <v>206750</v>
      </c>
      <c r="G21" s="124">
        <f t="shared" si="2"/>
        <v>0</v>
      </c>
      <c r="H21" s="171">
        <v>206750</v>
      </c>
      <c r="I21" s="171">
        <f t="shared" si="3"/>
        <v>0</v>
      </c>
      <c r="J21" s="125">
        <v>206750</v>
      </c>
    </row>
    <row r="22" spans="1:11" ht="21" customHeight="1">
      <c r="A22" s="7">
        <v>3343</v>
      </c>
      <c r="B22" s="8">
        <v>9001</v>
      </c>
      <c r="E22" s="11" t="s">
        <v>164</v>
      </c>
      <c r="F22" s="124">
        <v>75000</v>
      </c>
      <c r="G22" s="124">
        <f t="shared" si="2"/>
        <v>0</v>
      </c>
      <c r="H22" s="171">
        <v>75000</v>
      </c>
      <c r="I22" s="171">
        <f t="shared" si="3"/>
        <v>0</v>
      </c>
      <c r="J22" s="125">
        <v>75000</v>
      </c>
    </row>
    <row r="23" spans="1:11" ht="21" hidden="1" customHeight="1">
      <c r="A23" s="7" t="s">
        <v>248</v>
      </c>
      <c r="B23" s="8">
        <v>9001</v>
      </c>
      <c r="E23" s="11" t="s">
        <v>7</v>
      </c>
      <c r="F23" s="124"/>
      <c r="G23" s="124">
        <f t="shared" si="2"/>
        <v>0</v>
      </c>
      <c r="H23" s="171"/>
      <c r="I23" s="171">
        <f t="shared" si="3"/>
        <v>0</v>
      </c>
      <c r="J23" s="125"/>
    </row>
    <row r="24" spans="1:11" ht="21" hidden="1" customHeight="1">
      <c r="A24" s="7">
        <v>3354</v>
      </c>
      <c r="B24" s="8">
        <v>9001</v>
      </c>
      <c r="E24" s="11" t="s">
        <v>8</v>
      </c>
      <c r="F24" s="124"/>
      <c r="G24" s="124">
        <f t="shared" si="2"/>
        <v>0</v>
      </c>
      <c r="H24" s="171"/>
      <c r="I24" s="171">
        <f t="shared" si="3"/>
        <v>0</v>
      </c>
      <c r="J24" s="125"/>
    </row>
    <row r="25" spans="1:11" ht="21.75" customHeight="1">
      <c r="A25" s="7">
        <v>3355</v>
      </c>
      <c r="B25" s="8">
        <v>9001</v>
      </c>
      <c r="E25" s="11" t="s">
        <v>30</v>
      </c>
      <c r="F25" s="124">
        <v>50304311</v>
      </c>
      <c r="G25" s="124">
        <f t="shared" si="2"/>
        <v>-947227</v>
      </c>
      <c r="H25" s="171">
        <v>49357084</v>
      </c>
      <c r="I25" s="171">
        <f t="shared" si="3"/>
        <v>0</v>
      </c>
      <c r="J25" s="125">
        <v>49357084</v>
      </c>
    </row>
    <row r="26" spans="1:11" ht="21.75" customHeight="1">
      <c r="A26" s="7">
        <v>3361</v>
      </c>
      <c r="B26" s="8">
        <v>9001</v>
      </c>
      <c r="C26" s="9" t="s">
        <v>296</v>
      </c>
      <c r="E26" s="11" t="s">
        <v>177</v>
      </c>
      <c r="F26" s="124">
        <v>0</v>
      </c>
      <c r="G26" s="124">
        <f t="shared" si="2"/>
        <v>3956107</v>
      </c>
      <c r="H26" s="171">
        <v>3956107</v>
      </c>
      <c r="I26" s="171">
        <f t="shared" si="3"/>
        <v>0</v>
      </c>
      <c r="J26" s="125">
        <v>3956107</v>
      </c>
    </row>
    <row r="27" spans="1:11" ht="21.75" hidden="1" customHeight="1">
      <c r="A27" s="7">
        <v>3363</v>
      </c>
      <c r="B27" s="8">
        <v>9001</v>
      </c>
      <c r="D27" s="191"/>
      <c r="E27" s="3" t="s">
        <v>15</v>
      </c>
      <c r="F27" s="124">
        <v>0</v>
      </c>
      <c r="G27" s="124">
        <f t="shared" si="2"/>
        <v>0</v>
      </c>
      <c r="H27" s="171"/>
      <c r="I27" s="171">
        <f t="shared" si="3"/>
        <v>0</v>
      </c>
      <c r="J27" s="125"/>
    </row>
    <row r="28" spans="1:11" ht="21.75" customHeight="1">
      <c r="A28" s="7" t="s">
        <v>133</v>
      </c>
      <c r="B28" s="8" t="s">
        <v>342</v>
      </c>
      <c r="C28" s="9" t="s">
        <v>279</v>
      </c>
      <c r="D28" s="191"/>
      <c r="E28" s="122" t="s">
        <v>343</v>
      </c>
      <c r="F28" s="124">
        <v>0</v>
      </c>
      <c r="G28" s="124">
        <f t="shared" si="2"/>
        <v>60260</v>
      </c>
      <c r="H28" s="171">
        <v>60260</v>
      </c>
      <c r="I28" s="171">
        <f t="shared" si="3"/>
        <v>0</v>
      </c>
      <c r="J28" s="125">
        <f>125260-8511.5-56488.5</f>
        <v>60260</v>
      </c>
      <c r="K28" s="3" t="s">
        <v>0</v>
      </c>
    </row>
    <row r="29" spans="1:11" ht="21.75" hidden="1" customHeight="1">
      <c r="A29" s="7" t="s">
        <v>133</v>
      </c>
      <c r="B29" s="8" t="s">
        <v>20</v>
      </c>
      <c r="C29" s="9" t="s">
        <v>279</v>
      </c>
      <c r="D29" s="191"/>
      <c r="E29" s="122" t="s">
        <v>334</v>
      </c>
      <c r="F29" s="124">
        <f>F28</f>
        <v>0</v>
      </c>
      <c r="G29" s="124">
        <f t="shared" si="2"/>
        <v>0</v>
      </c>
      <c r="H29" s="171"/>
      <c r="I29" s="171">
        <f t="shared" si="3"/>
        <v>0</v>
      </c>
      <c r="J29" s="125"/>
    </row>
    <row r="30" spans="1:11" ht="21.75" customHeight="1">
      <c r="A30" s="7" t="s">
        <v>133</v>
      </c>
      <c r="B30" s="8" t="s">
        <v>19</v>
      </c>
      <c r="C30" s="9" t="s">
        <v>279</v>
      </c>
      <c r="D30" s="191"/>
      <c r="E30" s="122" t="s">
        <v>335</v>
      </c>
      <c r="F30" s="124">
        <v>0</v>
      </c>
      <c r="G30" s="124">
        <f t="shared" si="2"/>
        <v>58644</v>
      </c>
      <c r="H30" s="171">
        <v>58644</v>
      </c>
      <c r="I30" s="171">
        <f t="shared" si="3"/>
        <v>0</v>
      </c>
      <c r="J30" s="125">
        <v>58644</v>
      </c>
    </row>
    <row r="31" spans="1:11" ht="21" customHeight="1">
      <c r="A31" s="7" t="s">
        <v>133</v>
      </c>
      <c r="B31" s="8" t="s">
        <v>134</v>
      </c>
      <c r="C31" s="9" t="s">
        <v>279</v>
      </c>
      <c r="D31" s="191"/>
      <c r="E31" s="122" t="s">
        <v>181</v>
      </c>
      <c r="F31" s="124">
        <v>0</v>
      </c>
      <c r="G31" s="124">
        <f t="shared" si="2"/>
        <v>117288</v>
      </c>
      <c r="H31" s="171">
        <v>117288</v>
      </c>
      <c r="I31" s="171">
        <f t="shared" si="3"/>
        <v>0</v>
      </c>
      <c r="J31" s="125">
        <v>117288</v>
      </c>
    </row>
    <row r="32" spans="1:11" ht="21" hidden="1" customHeight="1">
      <c r="A32" s="7" t="s">
        <v>133</v>
      </c>
      <c r="B32" s="8" t="s">
        <v>295</v>
      </c>
      <c r="C32" s="9" t="s">
        <v>279</v>
      </c>
      <c r="E32" s="11" t="s">
        <v>298</v>
      </c>
      <c r="F32" s="124">
        <v>0</v>
      </c>
      <c r="G32" s="124">
        <f t="shared" si="2"/>
        <v>0</v>
      </c>
      <c r="H32" s="171"/>
      <c r="I32" s="171">
        <f>J32-H32</f>
        <v>0</v>
      </c>
      <c r="J32" s="125"/>
    </row>
    <row r="33" spans="1:12" ht="21" hidden="1" customHeight="1">
      <c r="A33" s="7" t="s">
        <v>133</v>
      </c>
      <c r="B33" s="8" t="s">
        <v>195</v>
      </c>
      <c r="C33" s="9" t="s">
        <v>279</v>
      </c>
      <c r="E33" s="11" t="s">
        <v>498</v>
      </c>
      <c r="F33" s="124">
        <v>0</v>
      </c>
      <c r="G33" s="124">
        <f t="shared" si="2"/>
        <v>0</v>
      </c>
      <c r="H33" s="171"/>
      <c r="I33" s="171">
        <f t="shared" si="3"/>
        <v>0</v>
      </c>
      <c r="J33" s="125"/>
    </row>
    <row r="34" spans="1:12" ht="21" customHeight="1">
      <c r="A34" s="7" t="s">
        <v>133</v>
      </c>
      <c r="B34" s="8" t="s">
        <v>50</v>
      </c>
      <c r="C34" s="9" t="s">
        <v>257</v>
      </c>
      <c r="E34" s="11" t="s">
        <v>249</v>
      </c>
      <c r="F34" s="124">
        <v>0</v>
      </c>
      <c r="G34" s="124">
        <f t="shared" si="2"/>
        <v>908355.6</v>
      </c>
      <c r="H34" s="171">
        <v>908355.6</v>
      </c>
      <c r="I34" s="171">
        <f t="shared" si="3"/>
        <v>0</v>
      </c>
      <c r="J34" s="125">
        <f>1208.08+907147.52</f>
        <v>908355.6</v>
      </c>
    </row>
    <row r="35" spans="1:12" ht="21" customHeight="1">
      <c r="A35" s="7" t="s">
        <v>133</v>
      </c>
      <c r="B35" s="8" t="s">
        <v>50</v>
      </c>
      <c r="C35" s="9" t="s">
        <v>297</v>
      </c>
      <c r="E35" s="11" t="s">
        <v>299</v>
      </c>
      <c r="F35" s="124">
        <v>0</v>
      </c>
      <c r="G35" s="124">
        <f t="shared" si="2"/>
        <v>34710.79</v>
      </c>
      <c r="H35" s="171">
        <v>34710.79</v>
      </c>
      <c r="I35" s="171">
        <f t="shared" si="3"/>
        <v>0</v>
      </c>
      <c r="J35" s="125">
        <f>14723.26+19987.83-0.3</f>
        <v>34710.79</v>
      </c>
    </row>
    <row r="36" spans="1:12" ht="21" customHeight="1">
      <c r="A36" s="7" t="s">
        <v>883</v>
      </c>
      <c r="B36" s="8" t="s">
        <v>770</v>
      </c>
      <c r="C36" s="9" t="s">
        <v>263</v>
      </c>
      <c r="E36" s="11" t="s">
        <v>881</v>
      </c>
      <c r="F36" s="124">
        <v>0</v>
      </c>
      <c r="G36" s="124">
        <f t="shared" si="2"/>
        <v>8056.64</v>
      </c>
      <c r="H36" s="171">
        <v>8056.64</v>
      </c>
      <c r="I36" s="171">
        <f t="shared" si="3"/>
        <v>5424.4999999999991</v>
      </c>
      <c r="J36" s="125">
        <f>944.1+1829.2+1954.47+1632.62+1696.25+5424.5</f>
        <v>13481.14</v>
      </c>
    </row>
    <row r="37" spans="1:12" ht="21" hidden="1" customHeight="1">
      <c r="A37" s="7" t="s">
        <v>883</v>
      </c>
      <c r="B37" s="8" t="s">
        <v>134</v>
      </c>
      <c r="C37" s="9" t="s">
        <v>262</v>
      </c>
      <c r="E37" s="11" t="s">
        <v>882</v>
      </c>
      <c r="F37" s="124">
        <v>0</v>
      </c>
      <c r="G37" s="124">
        <f t="shared" si="2"/>
        <v>0</v>
      </c>
      <c r="H37" s="171"/>
      <c r="I37" s="171">
        <f t="shared" si="3"/>
        <v>0</v>
      </c>
      <c r="J37" s="125"/>
    </row>
    <row r="38" spans="1:12" ht="21" hidden="1" customHeight="1">
      <c r="A38" s="7" t="s">
        <v>689</v>
      </c>
      <c r="B38" s="8" t="s">
        <v>681</v>
      </c>
      <c r="D38" s="9" t="s">
        <v>688</v>
      </c>
      <c r="E38" s="11" t="s">
        <v>699</v>
      </c>
      <c r="F38" s="124">
        <v>0</v>
      </c>
      <c r="G38" s="124">
        <f t="shared" si="2"/>
        <v>0</v>
      </c>
      <c r="H38" s="171"/>
      <c r="I38" s="171">
        <f t="shared" si="3"/>
        <v>0</v>
      </c>
      <c r="J38" s="125"/>
    </row>
    <row r="39" spans="1:12" s="94" customFormat="1" ht="21" customHeight="1">
      <c r="A39" s="90" t="s">
        <v>46</v>
      </c>
      <c r="B39" s="91" t="s">
        <v>48</v>
      </c>
      <c r="C39" s="92"/>
      <c r="D39" s="92" t="s">
        <v>258</v>
      </c>
      <c r="E39" s="114" t="s">
        <v>47</v>
      </c>
      <c r="F39" s="126">
        <v>0</v>
      </c>
      <c r="G39" s="126">
        <f t="shared" si="2"/>
        <v>160078</v>
      </c>
      <c r="H39" s="172">
        <v>160078</v>
      </c>
      <c r="I39" s="172">
        <f t="shared" si="3"/>
        <v>0</v>
      </c>
      <c r="J39" s="127">
        <v>160078</v>
      </c>
      <c r="L39" s="93"/>
    </row>
    <row r="40" spans="1:12" ht="21" hidden="1" customHeight="1">
      <c r="A40" s="7" t="s">
        <v>231</v>
      </c>
      <c r="B40" s="17"/>
      <c r="C40" s="9" t="s">
        <v>259</v>
      </c>
      <c r="E40" s="11" t="s">
        <v>232</v>
      </c>
      <c r="F40" s="124">
        <v>0</v>
      </c>
      <c r="G40" s="124">
        <f>H40-F40</f>
        <v>0</v>
      </c>
      <c r="H40" s="171"/>
      <c r="I40" s="171">
        <f>J40-H40</f>
        <v>0</v>
      </c>
      <c r="J40" s="125"/>
      <c r="L40" s="10"/>
    </row>
    <row r="41" spans="1:12" ht="21" customHeight="1">
      <c r="A41" s="108" t="s">
        <v>321</v>
      </c>
      <c r="B41" s="109" t="s">
        <v>50</v>
      </c>
      <c r="C41" s="110"/>
      <c r="E41" s="123" t="s">
        <v>572</v>
      </c>
      <c r="F41" s="124">
        <v>0</v>
      </c>
      <c r="G41" s="124">
        <f t="shared" si="2"/>
        <v>117788.64</v>
      </c>
      <c r="H41" s="173">
        <v>117788.64</v>
      </c>
      <c r="I41" s="171">
        <f t="shared" si="3"/>
        <v>0</v>
      </c>
      <c r="J41" s="131">
        <f>14079.64+73709+30000</f>
        <v>117788.64</v>
      </c>
      <c r="L41" s="10"/>
    </row>
    <row r="42" spans="1:12" ht="20.45" hidden="1" customHeight="1">
      <c r="A42" s="7" t="s">
        <v>321</v>
      </c>
      <c r="B42" s="17" t="s">
        <v>50</v>
      </c>
      <c r="C42" s="9" t="s">
        <v>521</v>
      </c>
      <c r="D42" s="9" t="s">
        <v>751</v>
      </c>
      <c r="E42" s="58" t="s">
        <v>752</v>
      </c>
      <c r="F42" s="124">
        <v>0</v>
      </c>
      <c r="G42" s="124">
        <f t="shared" si="2"/>
        <v>0</v>
      </c>
      <c r="H42" s="174">
        <v>0</v>
      </c>
      <c r="I42" s="171">
        <f t="shared" si="3"/>
        <v>0</v>
      </c>
      <c r="J42" s="131">
        <v>0</v>
      </c>
      <c r="L42" s="10"/>
    </row>
    <row r="43" spans="1:12" s="180" customFormat="1" ht="20.45" hidden="1" customHeight="1">
      <c r="A43" s="176" t="s">
        <v>321</v>
      </c>
      <c r="B43" s="177" t="s">
        <v>50</v>
      </c>
      <c r="C43" s="178" t="s">
        <v>892</v>
      </c>
      <c r="D43" s="178"/>
      <c r="E43" s="179" t="s">
        <v>899</v>
      </c>
      <c r="F43" s="124">
        <v>0</v>
      </c>
      <c r="G43" s="124">
        <v>0</v>
      </c>
      <c r="H43" s="174"/>
      <c r="I43" s="171">
        <f t="shared" si="3"/>
        <v>0</v>
      </c>
      <c r="J43" s="131"/>
      <c r="L43" s="181"/>
    </row>
    <row r="44" spans="1:12" ht="20.45" customHeight="1">
      <c r="A44" s="7" t="s">
        <v>321</v>
      </c>
      <c r="B44" s="17" t="s">
        <v>50</v>
      </c>
      <c r="C44" s="9" t="s">
        <v>521</v>
      </c>
      <c r="D44" s="9" t="s">
        <v>750</v>
      </c>
      <c r="E44" s="58" t="s">
        <v>753</v>
      </c>
      <c r="F44" s="124">
        <v>0</v>
      </c>
      <c r="G44" s="124">
        <f t="shared" ref="G44" si="4">H44-F44</f>
        <v>11034.11</v>
      </c>
      <c r="H44" s="174">
        <v>11034.11</v>
      </c>
      <c r="I44" s="171">
        <f t="shared" ref="I44" si="5">J44-H44</f>
        <v>0</v>
      </c>
      <c r="J44" s="131">
        <f>13381-2346.89</f>
        <v>11034.11</v>
      </c>
      <c r="L44" s="10"/>
    </row>
    <row r="45" spans="1:12" ht="20.45" hidden="1" customHeight="1">
      <c r="A45" s="7" t="s">
        <v>321</v>
      </c>
      <c r="B45" s="17" t="s">
        <v>50</v>
      </c>
      <c r="C45" s="9" t="s">
        <v>268</v>
      </c>
      <c r="E45" s="58" t="s">
        <v>731</v>
      </c>
      <c r="F45" s="124">
        <v>0</v>
      </c>
      <c r="G45" s="124">
        <f t="shared" si="2"/>
        <v>0</v>
      </c>
      <c r="H45" s="174">
        <v>0</v>
      </c>
      <c r="I45" s="171">
        <f t="shared" si="3"/>
        <v>0</v>
      </c>
      <c r="J45" s="131">
        <v>0</v>
      </c>
      <c r="L45" s="10"/>
    </row>
    <row r="46" spans="1:12" ht="20.45" hidden="1" customHeight="1">
      <c r="A46" s="7" t="s">
        <v>321</v>
      </c>
      <c r="B46" s="17" t="s">
        <v>50</v>
      </c>
      <c r="C46" s="9" t="s">
        <v>730</v>
      </c>
      <c r="E46" s="58" t="s">
        <v>732</v>
      </c>
      <c r="F46" s="124">
        <v>0</v>
      </c>
      <c r="G46" s="124">
        <f t="shared" si="2"/>
        <v>0</v>
      </c>
      <c r="H46" s="174">
        <v>0</v>
      </c>
      <c r="I46" s="171">
        <f t="shared" si="3"/>
        <v>0</v>
      </c>
      <c r="J46" s="131">
        <v>0</v>
      </c>
      <c r="L46" s="10"/>
    </row>
    <row r="47" spans="1:12" ht="20.45" customHeight="1">
      <c r="A47" s="7" t="s">
        <v>321</v>
      </c>
      <c r="B47" s="17" t="s">
        <v>860</v>
      </c>
      <c r="D47" s="9" t="s">
        <v>871</v>
      </c>
      <c r="E47" s="11" t="s">
        <v>873</v>
      </c>
      <c r="F47" s="124">
        <v>0</v>
      </c>
      <c r="G47" s="124">
        <f>H47-F47</f>
        <v>75000</v>
      </c>
      <c r="H47" s="174">
        <v>75000</v>
      </c>
      <c r="I47" s="171">
        <f>J47-H47</f>
        <v>0</v>
      </c>
      <c r="J47" s="131">
        <v>75000</v>
      </c>
      <c r="L47" s="10"/>
    </row>
    <row r="48" spans="1:12" ht="20.45" customHeight="1">
      <c r="A48" s="7" t="s">
        <v>321</v>
      </c>
      <c r="B48" s="17" t="s">
        <v>770</v>
      </c>
      <c r="D48" s="9" t="s">
        <v>907</v>
      </c>
      <c r="E48" s="11" t="s">
        <v>908</v>
      </c>
      <c r="F48" s="124">
        <v>0</v>
      </c>
      <c r="G48" s="124">
        <f>H48-F48</f>
        <v>-2899.66</v>
      </c>
      <c r="H48" s="174">
        <v>-2899.66</v>
      </c>
      <c r="I48" s="171">
        <f>J48-H48</f>
        <v>51738.5</v>
      </c>
      <c r="J48" s="131">
        <f>-2899.66+51738.5</f>
        <v>48838.84</v>
      </c>
      <c r="L48" s="10"/>
    </row>
    <row r="49" spans="1:20" ht="20.45" customHeight="1">
      <c r="A49" s="7" t="s">
        <v>321</v>
      </c>
      <c r="B49" s="17" t="s">
        <v>681</v>
      </c>
      <c r="D49" s="9" t="s">
        <v>919</v>
      </c>
      <c r="E49" s="11" t="s">
        <v>959</v>
      </c>
      <c r="F49" s="124">
        <v>0</v>
      </c>
      <c r="G49" s="124">
        <f t="shared" ref="G49:G51" si="6">H49-F49</f>
        <v>77902.5</v>
      </c>
      <c r="H49" s="174">
        <v>77902.5</v>
      </c>
      <c r="I49" s="171">
        <f t="shared" ref="I49:I51" si="7">J49-H49</f>
        <v>0</v>
      </c>
      <c r="J49" s="131">
        <f>77960.48-57.98</f>
        <v>77902.5</v>
      </c>
      <c r="L49" s="10"/>
    </row>
    <row r="50" spans="1:20" ht="20.45" customHeight="1">
      <c r="A50" s="7" t="s">
        <v>321</v>
      </c>
      <c r="B50" s="17" t="s">
        <v>896</v>
      </c>
      <c r="D50" s="9" t="s">
        <v>943</v>
      </c>
      <c r="E50" s="11" t="s">
        <v>960</v>
      </c>
      <c r="F50" s="124">
        <v>0</v>
      </c>
      <c r="G50" s="124">
        <f t="shared" si="6"/>
        <v>99986.06</v>
      </c>
      <c r="H50" s="174">
        <v>99986.06</v>
      </c>
      <c r="I50" s="171">
        <f t="shared" si="7"/>
        <v>0</v>
      </c>
      <c r="J50" s="131">
        <f>100000-13.94</f>
        <v>99986.06</v>
      </c>
      <c r="L50" s="10"/>
    </row>
    <row r="51" spans="1:20" ht="20.45" customHeight="1">
      <c r="A51" s="7" t="s">
        <v>321</v>
      </c>
      <c r="B51" s="17" t="s">
        <v>465</v>
      </c>
      <c r="D51" s="9" t="s">
        <v>1026</v>
      </c>
      <c r="E51" s="11" t="s">
        <v>1035</v>
      </c>
      <c r="F51" s="124">
        <v>0</v>
      </c>
      <c r="G51" s="124">
        <f t="shared" si="6"/>
        <v>10139.530000000001</v>
      </c>
      <c r="H51" s="174">
        <v>10139.530000000001</v>
      </c>
      <c r="I51" s="171">
        <f t="shared" si="7"/>
        <v>0</v>
      </c>
      <c r="J51" s="131">
        <v>10139.530000000001</v>
      </c>
      <c r="L51" s="10"/>
    </row>
    <row r="52" spans="1:20" ht="20.45" customHeight="1">
      <c r="A52" s="7" t="s">
        <v>321</v>
      </c>
      <c r="B52" s="8" t="s">
        <v>834</v>
      </c>
      <c r="C52" s="9" t="s">
        <v>521</v>
      </c>
      <c r="D52" s="9" t="s">
        <v>474</v>
      </c>
      <c r="E52" s="11" t="s">
        <v>475</v>
      </c>
      <c r="F52" s="124">
        <v>0</v>
      </c>
      <c r="G52" s="124">
        <f>H52-F52</f>
        <v>54978</v>
      </c>
      <c r="H52" s="175">
        <v>54978</v>
      </c>
      <c r="I52" s="124">
        <f>J52-H52</f>
        <v>0</v>
      </c>
      <c r="J52" s="130">
        <v>54978</v>
      </c>
    </row>
    <row r="53" spans="1:20" ht="20.45" customHeight="1" thickBot="1">
      <c r="A53" s="7"/>
      <c r="E53" s="56" t="s">
        <v>9</v>
      </c>
      <c r="F53" s="15">
        <f>SUBTOTAL(9,F16:F52)</f>
        <v>239165477</v>
      </c>
      <c r="G53" s="15">
        <f>SUBTOTAL(9,G16:G52)</f>
        <v>-2179878.3099999996</v>
      </c>
      <c r="H53" s="115">
        <f>SUBTOTAL(9,H16:H52)</f>
        <v>236985598.68999997</v>
      </c>
      <c r="I53" s="15">
        <f>SUBTOTAL(9,I16:I52)</f>
        <v>57163</v>
      </c>
      <c r="J53" s="57">
        <f>SUBTOTAL(9,J16:J52)</f>
        <v>237042761.68999997</v>
      </c>
    </row>
    <row r="54" spans="1:20" ht="15.75" thickTop="1">
      <c r="A54" s="7"/>
      <c r="E54" s="54" t="s">
        <v>10</v>
      </c>
      <c r="F54" s="10"/>
      <c r="G54" s="10"/>
      <c r="H54" s="10"/>
      <c r="I54" s="10" t="s">
        <v>0</v>
      </c>
      <c r="J54" s="55"/>
    </row>
    <row r="55" spans="1:20" ht="15">
      <c r="A55" s="7">
        <v>3411</v>
      </c>
      <c r="B55" s="8">
        <v>9001</v>
      </c>
      <c r="C55" s="9" t="s">
        <v>260</v>
      </c>
      <c r="E55" s="11" t="s">
        <v>123</v>
      </c>
      <c r="F55" s="10">
        <v>45707538</v>
      </c>
      <c r="G55" s="10">
        <f t="shared" ref="G55:G125" si="8">H55-F55</f>
        <v>0</v>
      </c>
      <c r="H55" s="10">
        <v>45707538</v>
      </c>
      <c r="I55" s="10">
        <f t="shared" si="3"/>
        <v>0</v>
      </c>
      <c r="J55" s="55">
        <v>45707538</v>
      </c>
      <c r="K55" s="18"/>
      <c r="L55" s="18"/>
      <c r="N55" s="18"/>
      <c r="O55" s="18"/>
      <c r="P55" s="18"/>
      <c r="Q55" s="18"/>
      <c r="R55" s="18"/>
      <c r="S55" s="18"/>
      <c r="T55" s="19"/>
    </row>
    <row r="56" spans="1:20" ht="21" customHeight="1">
      <c r="A56" s="7" t="s">
        <v>122</v>
      </c>
      <c r="B56" s="8" t="s">
        <v>50</v>
      </c>
      <c r="C56" s="9" t="s">
        <v>261</v>
      </c>
      <c r="E56" s="11" t="s">
        <v>124</v>
      </c>
      <c r="F56" s="124">
        <v>184357809</v>
      </c>
      <c r="G56" s="124">
        <f t="shared" si="8"/>
        <v>0</v>
      </c>
      <c r="H56" s="171">
        <v>184357809</v>
      </c>
      <c r="I56" s="124">
        <f t="shared" si="3"/>
        <v>0</v>
      </c>
      <c r="J56" s="125">
        <v>184357809</v>
      </c>
      <c r="K56" s="18"/>
      <c r="L56" s="18"/>
      <c r="N56" s="18"/>
      <c r="O56" s="18"/>
      <c r="P56" s="18"/>
      <c r="Q56" s="18"/>
      <c r="R56" s="18"/>
      <c r="S56" s="18"/>
      <c r="T56" s="19"/>
    </row>
    <row r="57" spans="1:20" ht="21" hidden="1" customHeight="1">
      <c r="A57" s="7">
        <v>3411</v>
      </c>
      <c r="B57" s="8">
        <v>9001</v>
      </c>
      <c r="C57" s="9" t="s">
        <v>272</v>
      </c>
      <c r="E57" s="11" t="s">
        <v>125</v>
      </c>
      <c r="F57" s="124"/>
      <c r="G57" s="124">
        <f t="shared" si="8"/>
        <v>0</v>
      </c>
      <c r="H57" s="171"/>
      <c r="I57" s="124">
        <f t="shared" si="3"/>
        <v>0</v>
      </c>
      <c r="J57" s="125"/>
      <c r="K57" s="18"/>
      <c r="L57" s="18"/>
      <c r="N57" s="18"/>
      <c r="O57" s="18"/>
      <c r="P57" s="18"/>
      <c r="Q57" s="18"/>
      <c r="R57" s="18"/>
      <c r="S57" s="18"/>
      <c r="T57" s="19"/>
    </row>
    <row r="58" spans="1:20" ht="21" hidden="1" customHeight="1">
      <c r="A58" s="7" t="s">
        <v>122</v>
      </c>
      <c r="B58" s="8" t="s">
        <v>50</v>
      </c>
      <c r="C58" s="9" t="s">
        <v>269</v>
      </c>
      <c r="E58" s="11" t="s">
        <v>239</v>
      </c>
      <c r="F58" s="124"/>
      <c r="G58" s="124">
        <f t="shared" si="8"/>
        <v>0</v>
      </c>
      <c r="H58" s="171"/>
      <c r="I58" s="124">
        <f t="shared" si="3"/>
        <v>0</v>
      </c>
      <c r="J58" s="125"/>
      <c r="K58" s="18"/>
      <c r="L58" s="18"/>
      <c r="N58" s="18"/>
      <c r="O58" s="18"/>
      <c r="P58" s="18"/>
      <c r="Q58" s="18"/>
      <c r="R58" s="18"/>
      <c r="S58" s="18"/>
      <c r="T58" s="19"/>
    </row>
    <row r="59" spans="1:20" ht="21" customHeight="1">
      <c r="A59" s="7" t="s">
        <v>945</v>
      </c>
      <c r="B59" s="8" t="s">
        <v>50</v>
      </c>
      <c r="E59" s="11" t="s">
        <v>946</v>
      </c>
      <c r="F59" s="124">
        <v>61106334</v>
      </c>
      <c r="G59" s="124">
        <f t="shared" si="8"/>
        <v>0</v>
      </c>
      <c r="H59" s="171">
        <v>61106334</v>
      </c>
      <c r="I59" s="124">
        <f t="shared" si="3"/>
        <v>0</v>
      </c>
      <c r="J59" s="125">
        <v>61106334</v>
      </c>
      <c r="K59" s="18"/>
      <c r="L59" s="18"/>
      <c r="N59" s="18"/>
      <c r="O59" s="18"/>
      <c r="P59" s="18"/>
      <c r="Q59" s="18"/>
      <c r="R59" s="18"/>
      <c r="S59" s="18"/>
      <c r="T59" s="19"/>
    </row>
    <row r="60" spans="1:20" ht="21" customHeight="1">
      <c r="A60" s="7">
        <v>3421</v>
      </c>
      <c r="B60" s="8">
        <v>9001</v>
      </c>
      <c r="E60" s="11" t="s">
        <v>126</v>
      </c>
      <c r="F60" s="124">
        <v>200000</v>
      </c>
      <c r="G60" s="124">
        <f t="shared" si="8"/>
        <v>0</v>
      </c>
      <c r="H60" s="171">
        <v>200000</v>
      </c>
      <c r="I60" s="124">
        <f t="shared" si="3"/>
        <v>0</v>
      </c>
      <c r="J60" s="125">
        <v>200000</v>
      </c>
    </row>
    <row r="61" spans="1:20" ht="21" hidden="1" customHeight="1">
      <c r="A61" s="7" t="s">
        <v>118</v>
      </c>
      <c r="B61" s="8" t="s">
        <v>50</v>
      </c>
      <c r="E61" s="11" t="s">
        <v>119</v>
      </c>
      <c r="F61" s="124"/>
      <c r="G61" s="124">
        <f t="shared" si="8"/>
        <v>0</v>
      </c>
      <c r="H61" s="171"/>
      <c r="I61" s="124">
        <f t="shared" si="3"/>
        <v>0</v>
      </c>
      <c r="J61" s="125"/>
    </row>
    <row r="62" spans="1:20" ht="21" customHeight="1">
      <c r="A62" s="12">
        <v>3425</v>
      </c>
      <c r="B62" s="13" t="s">
        <v>11</v>
      </c>
      <c r="C62" s="14"/>
      <c r="D62" s="14"/>
      <c r="E62" s="54" t="s">
        <v>86</v>
      </c>
      <c r="F62" s="124">
        <v>0</v>
      </c>
      <c r="G62" s="124">
        <f t="shared" si="8"/>
        <v>1861342.72</v>
      </c>
      <c r="H62" s="171">
        <v>1861342.72</v>
      </c>
      <c r="I62" s="124">
        <f t="shared" si="3"/>
        <v>172556.92999999993</v>
      </c>
      <c r="J62" s="125">
        <v>2033899.65</v>
      </c>
    </row>
    <row r="63" spans="1:20" ht="21" customHeight="1">
      <c r="A63" s="7">
        <v>3431</v>
      </c>
      <c r="B63" s="8">
        <v>9001</v>
      </c>
      <c r="E63" s="11" t="s">
        <v>84</v>
      </c>
      <c r="F63" s="124">
        <v>2500000</v>
      </c>
      <c r="G63" s="124">
        <f t="shared" si="8"/>
        <v>0</v>
      </c>
      <c r="H63" s="171">
        <v>2500000</v>
      </c>
      <c r="I63" s="124">
        <f t="shared" si="3"/>
        <v>0</v>
      </c>
      <c r="J63" s="125">
        <v>2500000</v>
      </c>
    </row>
    <row r="64" spans="1:20" ht="21" hidden="1" customHeight="1">
      <c r="A64" s="7" t="s">
        <v>728</v>
      </c>
      <c r="B64" s="8" t="s">
        <v>50</v>
      </c>
      <c r="E64" s="11" t="s">
        <v>733</v>
      </c>
      <c r="F64" s="124"/>
      <c r="G64" s="124">
        <f t="shared" si="8"/>
        <v>0</v>
      </c>
      <c r="H64" s="171"/>
      <c r="I64" s="124">
        <f t="shared" si="3"/>
        <v>0</v>
      </c>
      <c r="J64" s="125"/>
    </row>
    <row r="65" spans="1:13" ht="21" customHeight="1">
      <c r="A65" s="12">
        <v>3440</v>
      </c>
      <c r="B65" s="13" t="s">
        <v>11</v>
      </c>
      <c r="C65" s="14"/>
      <c r="E65" s="54" t="s">
        <v>87</v>
      </c>
      <c r="F65" s="124">
        <v>0</v>
      </c>
      <c r="G65" s="124">
        <f t="shared" si="8"/>
        <v>718646.55</v>
      </c>
      <c r="H65" s="171">
        <v>718646.55</v>
      </c>
      <c r="I65" s="124">
        <f t="shared" si="3"/>
        <v>54176.510000000009</v>
      </c>
      <c r="J65" s="125">
        <v>772823.06</v>
      </c>
    </row>
    <row r="66" spans="1:13" ht="21" customHeight="1">
      <c r="A66" s="7">
        <v>3469</v>
      </c>
      <c r="B66" s="8" t="s">
        <v>27</v>
      </c>
      <c r="E66" s="11" t="s">
        <v>82</v>
      </c>
      <c r="F66" s="128">
        <v>7000</v>
      </c>
      <c r="G66" s="124">
        <f t="shared" si="8"/>
        <v>0</v>
      </c>
      <c r="H66" s="171">
        <v>7000</v>
      </c>
      <c r="I66" s="124">
        <f t="shared" si="3"/>
        <v>0</v>
      </c>
      <c r="J66" s="125">
        <v>7000</v>
      </c>
    </row>
    <row r="67" spans="1:13" ht="21" customHeight="1">
      <c r="A67" s="7" t="s">
        <v>34</v>
      </c>
      <c r="B67" s="8" t="s">
        <v>19</v>
      </c>
      <c r="C67" s="9" t="s">
        <v>262</v>
      </c>
      <c r="E67" s="11" t="s">
        <v>83</v>
      </c>
      <c r="F67" s="124"/>
      <c r="G67" s="124">
        <f t="shared" si="8"/>
        <v>200000</v>
      </c>
      <c r="H67" s="171">
        <v>200000</v>
      </c>
      <c r="I67" s="124">
        <f t="shared" si="3"/>
        <v>0</v>
      </c>
      <c r="J67" s="125">
        <v>200000</v>
      </c>
      <c r="M67" s="19"/>
    </row>
    <row r="68" spans="1:13" ht="21" customHeight="1">
      <c r="A68" s="7" t="s">
        <v>34</v>
      </c>
      <c r="B68" s="8" t="s">
        <v>134</v>
      </c>
      <c r="C68" s="9" t="s">
        <v>262</v>
      </c>
      <c r="E68" s="11" t="s">
        <v>135</v>
      </c>
      <c r="F68" s="124">
        <v>0</v>
      </c>
      <c r="G68" s="124">
        <f t="shared" si="8"/>
        <v>440000</v>
      </c>
      <c r="H68" s="171">
        <v>440000</v>
      </c>
      <c r="I68" s="124">
        <f t="shared" si="3"/>
        <v>0</v>
      </c>
      <c r="J68" s="125">
        <v>440000</v>
      </c>
      <c r="L68" s="20"/>
      <c r="M68" s="19"/>
    </row>
    <row r="69" spans="1:13" ht="21" customHeight="1">
      <c r="A69" s="7" t="s">
        <v>34</v>
      </c>
      <c r="B69" s="8" t="s">
        <v>50</v>
      </c>
      <c r="C69" s="9" t="s">
        <v>257</v>
      </c>
      <c r="E69" s="11" t="s">
        <v>900</v>
      </c>
      <c r="F69" s="124">
        <v>60000</v>
      </c>
      <c r="G69" s="124">
        <f t="shared" si="8"/>
        <v>682000</v>
      </c>
      <c r="H69" s="171">
        <v>742000</v>
      </c>
      <c r="I69" s="124">
        <f t="shared" si="3"/>
        <v>0</v>
      </c>
      <c r="J69" s="125">
        <f>60000+7100-60000+80742.31+654157.69</f>
        <v>742000</v>
      </c>
      <c r="L69" s="20"/>
      <c r="M69" s="19"/>
    </row>
    <row r="70" spans="1:13" ht="21" customHeight="1">
      <c r="A70" s="7" t="s">
        <v>34</v>
      </c>
      <c r="B70" s="8" t="s">
        <v>342</v>
      </c>
      <c r="C70" s="9" t="s">
        <v>279</v>
      </c>
      <c r="E70" s="11" t="s">
        <v>924</v>
      </c>
      <c r="F70" s="124">
        <v>0</v>
      </c>
      <c r="G70" s="124">
        <v>0</v>
      </c>
      <c r="H70" s="171">
        <v>65000</v>
      </c>
      <c r="I70" s="124">
        <f t="shared" ref="I70" si="9">J70-H70</f>
        <v>0</v>
      </c>
      <c r="J70" s="125">
        <v>65000</v>
      </c>
      <c r="L70" s="20"/>
      <c r="M70" s="19"/>
    </row>
    <row r="71" spans="1:13" ht="21" hidden="1" customHeight="1">
      <c r="A71" s="7" t="s">
        <v>34</v>
      </c>
      <c r="B71" s="8" t="s">
        <v>770</v>
      </c>
      <c r="C71" s="9" t="s">
        <v>297</v>
      </c>
      <c r="E71" s="11" t="s">
        <v>922</v>
      </c>
      <c r="F71" s="124">
        <v>0</v>
      </c>
      <c r="G71" s="124">
        <v>0</v>
      </c>
      <c r="H71" s="171">
        <v>0</v>
      </c>
      <c r="I71" s="124">
        <f t="shared" ref="I71" si="10">J71-H71</f>
        <v>0</v>
      </c>
      <c r="J71" s="125">
        <v>0</v>
      </c>
      <c r="L71" s="20"/>
      <c r="M71" s="19"/>
    </row>
    <row r="72" spans="1:13" ht="17.25" hidden="1" customHeight="1">
      <c r="A72" s="7" t="s">
        <v>526</v>
      </c>
      <c r="B72" s="8" t="s">
        <v>50</v>
      </c>
      <c r="C72" s="9" t="s">
        <v>525</v>
      </c>
      <c r="E72" s="11" t="s">
        <v>571</v>
      </c>
      <c r="F72" s="124">
        <v>0</v>
      </c>
      <c r="G72" s="124">
        <f t="shared" si="8"/>
        <v>0</v>
      </c>
      <c r="H72" s="171">
        <v>0</v>
      </c>
      <c r="I72" s="124">
        <f t="shared" si="3"/>
        <v>0</v>
      </c>
      <c r="J72" s="125">
        <v>0</v>
      </c>
      <c r="L72" s="20"/>
      <c r="M72" s="19"/>
    </row>
    <row r="73" spans="1:13" ht="21" customHeight="1">
      <c r="A73" s="7">
        <v>3473</v>
      </c>
      <c r="B73" s="8" t="s">
        <v>28</v>
      </c>
      <c r="C73" s="9" t="s">
        <v>263</v>
      </c>
      <c r="E73" s="11" t="s">
        <v>147</v>
      </c>
      <c r="F73" s="124">
        <v>0</v>
      </c>
      <c r="G73" s="124">
        <f t="shared" si="8"/>
        <v>200000</v>
      </c>
      <c r="H73" s="174">
        <v>200000</v>
      </c>
      <c r="I73" s="124">
        <f t="shared" si="3"/>
        <v>0</v>
      </c>
      <c r="J73" s="130">
        <v>200000</v>
      </c>
      <c r="L73" s="21"/>
    </row>
    <row r="74" spans="1:13" ht="21" customHeight="1">
      <c r="A74" s="7" t="s">
        <v>35</v>
      </c>
      <c r="B74" s="8" t="s">
        <v>342</v>
      </c>
      <c r="C74" s="9" t="s">
        <v>263</v>
      </c>
      <c r="E74" s="11" t="s">
        <v>570</v>
      </c>
      <c r="F74" s="124">
        <v>0</v>
      </c>
      <c r="G74" s="124">
        <f t="shared" si="8"/>
        <v>182500</v>
      </c>
      <c r="H74" s="174">
        <v>182500</v>
      </c>
      <c r="I74" s="124">
        <f t="shared" si="3"/>
        <v>0</v>
      </c>
      <c r="J74" s="130">
        <v>182500</v>
      </c>
      <c r="L74" s="21"/>
    </row>
    <row r="75" spans="1:13" ht="21" customHeight="1">
      <c r="A75" s="7">
        <v>3473</v>
      </c>
      <c r="B75" s="8" t="s">
        <v>21</v>
      </c>
      <c r="C75" s="9" t="s">
        <v>263</v>
      </c>
      <c r="E75" s="11" t="s">
        <v>138</v>
      </c>
      <c r="F75" s="128">
        <v>0</v>
      </c>
      <c r="G75" s="124">
        <f t="shared" si="8"/>
        <v>280600</v>
      </c>
      <c r="H75" s="174">
        <v>280600</v>
      </c>
      <c r="I75" s="124">
        <f t="shared" si="3"/>
        <v>0</v>
      </c>
      <c r="J75" s="130">
        <v>280600</v>
      </c>
      <c r="L75" s="21"/>
    </row>
    <row r="76" spans="1:13" ht="21" customHeight="1">
      <c r="A76" s="7">
        <v>3473</v>
      </c>
      <c r="B76" s="8" t="s">
        <v>18</v>
      </c>
      <c r="C76" s="9" t="s">
        <v>263</v>
      </c>
      <c r="E76" s="11" t="s">
        <v>139</v>
      </c>
      <c r="F76" s="124">
        <v>0</v>
      </c>
      <c r="G76" s="124">
        <f t="shared" si="8"/>
        <v>554250</v>
      </c>
      <c r="H76" s="174">
        <v>554250</v>
      </c>
      <c r="I76" s="124">
        <f t="shared" si="3"/>
        <v>0</v>
      </c>
      <c r="J76" s="130">
        <v>554250</v>
      </c>
      <c r="L76" s="21"/>
    </row>
    <row r="77" spans="1:13" ht="21" hidden="1" customHeight="1">
      <c r="A77" s="7" t="s">
        <v>35</v>
      </c>
      <c r="B77" s="8" t="s">
        <v>398</v>
      </c>
      <c r="C77" s="9" t="s">
        <v>263</v>
      </c>
      <c r="E77" s="11" t="s">
        <v>399</v>
      </c>
      <c r="F77" s="124">
        <v>0</v>
      </c>
      <c r="G77" s="124">
        <f t="shared" si="8"/>
        <v>0</v>
      </c>
      <c r="H77" s="174"/>
      <c r="I77" s="124">
        <f t="shared" si="3"/>
        <v>0</v>
      </c>
      <c r="J77" s="130"/>
      <c r="L77" s="21"/>
    </row>
    <row r="78" spans="1:13" ht="21" customHeight="1">
      <c r="A78" s="7" t="s">
        <v>35</v>
      </c>
      <c r="B78" s="8" t="s">
        <v>464</v>
      </c>
      <c r="C78" s="9" t="s">
        <v>263</v>
      </c>
      <c r="E78" s="114" t="s">
        <v>575</v>
      </c>
      <c r="F78" s="124">
        <v>0</v>
      </c>
      <c r="G78" s="124">
        <f t="shared" si="8"/>
        <v>160000</v>
      </c>
      <c r="H78" s="174">
        <v>160000</v>
      </c>
      <c r="I78" s="124">
        <f t="shared" si="3"/>
        <v>6573.8500000000058</v>
      </c>
      <c r="J78" s="130">
        <f>160000+6573.85</f>
        <v>166573.85</v>
      </c>
      <c r="L78" s="21"/>
    </row>
    <row r="79" spans="1:13" ht="21" hidden="1" customHeight="1">
      <c r="A79" s="7" t="s">
        <v>35</v>
      </c>
      <c r="B79" s="8" t="s">
        <v>384</v>
      </c>
      <c r="C79" s="9" t="s">
        <v>263</v>
      </c>
      <c r="E79" s="11" t="s">
        <v>385</v>
      </c>
      <c r="F79" s="124">
        <v>0</v>
      </c>
      <c r="G79" s="124">
        <f t="shared" si="8"/>
        <v>0</v>
      </c>
      <c r="H79" s="174"/>
      <c r="I79" s="124">
        <f t="shared" si="3"/>
        <v>0</v>
      </c>
      <c r="J79" s="130"/>
      <c r="L79" s="21"/>
    </row>
    <row r="80" spans="1:13" ht="21" customHeight="1">
      <c r="A80" s="7" t="s">
        <v>35</v>
      </c>
      <c r="B80" s="8" t="s">
        <v>136</v>
      </c>
      <c r="C80" s="9" t="s">
        <v>263</v>
      </c>
      <c r="E80" s="11" t="s">
        <v>140</v>
      </c>
      <c r="F80" s="124">
        <v>0</v>
      </c>
      <c r="G80" s="124">
        <f t="shared" si="8"/>
        <v>120000</v>
      </c>
      <c r="H80" s="174">
        <v>120000</v>
      </c>
      <c r="I80" s="124">
        <f t="shared" si="3"/>
        <v>0</v>
      </c>
      <c r="J80" s="130">
        <v>120000</v>
      </c>
      <c r="L80" s="21"/>
    </row>
    <row r="81" spans="1:12" ht="21" customHeight="1">
      <c r="A81" s="7">
        <v>3473</v>
      </c>
      <c r="B81" s="8" t="s">
        <v>22</v>
      </c>
      <c r="C81" s="9" t="s">
        <v>263</v>
      </c>
      <c r="E81" s="11" t="s">
        <v>141</v>
      </c>
      <c r="F81" s="124">
        <v>0</v>
      </c>
      <c r="G81" s="124">
        <f t="shared" si="8"/>
        <v>278335</v>
      </c>
      <c r="H81" s="174">
        <v>278335</v>
      </c>
      <c r="I81" s="124">
        <f t="shared" si="3"/>
        <v>29375</v>
      </c>
      <c r="J81" s="130">
        <f>260000+18335+29375</f>
        <v>307710</v>
      </c>
      <c r="L81" s="21"/>
    </row>
    <row r="82" spans="1:12" ht="21" customHeight="1">
      <c r="A82" s="7">
        <v>3473</v>
      </c>
      <c r="B82" s="8" t="s">
        <v>29</v>
      </c>
      <c r="C82" s="9" t="s">
        <v>263</v>
      </c>
      <c r="E82" s="11" t="s">
        <v>341</v>
      </c>
      <c r="F82" s="124">
        <v>0</v>
      </c>
      <c r="G82" s="124">
        <f t="shared" si="8"/>
        <v>397000</v>
      </c>
      <c r="H82" s="174">
        <v>397000</v>
      </c>
      <c r="I82" s="124">
        <f t="shared" si="3"/>
        <v>0</v>
      </c>
      <c r="J82" s="130">
        <v>397000</v>
      </c>
      <c r="L82" s="21"/>
    </row>
    <row r="83" spans="1:12" ht="21" customHeight="1">
      <c r="A83" s="7">
        <v>3473</v>
      </c>
      <c r="B83" s="8" t="s">
        <v>20</v>
      </c>
      <c r="C83" s="9" t="s">
        <v>263</v>
      </c>
      <c r="E83" s="11" t="s">
        <v>142</v>
      </c>
      <c r="F83" s="124">
        <v>0</v>
      </c>
      <c r="G83" s="124">
        <f t="shared" si="8"/>
        <v>255000</v>
      </c>
      <c r="H83" s="174">
        <v>255000</v>
      </c>
      <c r="I83" s="124">
        <f t="shared" si="3"/>
        <v>0</v>
      </c>
      <c r="J83" s="130">
        <v>255000</v>
      </c>
      <c r="L83" s="21"/>
    </row>
    <row r="84" spans="1:12" ht="21" customHeight="1">
      <c r="A84" s="7">
        <v>3473</v>
      </c>
      <c r="B84" s="8" t="s">
        <v>19</v>
      </c>
      <c r="C84" s="9" t="s">
        <v>263</v>
      </c>
      <c r="E84" s="11" t="s">
        <v>143</v>
      </c>
      <c r="F84" s="129">
        <v>0</v>
      </c>
      <c r="G84" s="124">
        <f t="shared" si="8"/>
        <v>221522</v>
      </c>
      <c r="H84" s="174">
        <v>221522</v>
      </c>
      <c r="I84" s="124">
        <f t="shared" si="3"/>
        <v>0</v>
      </c>
      <c r="J84" s="130">
        <v>221522</v>
      </c>
      <c r="L84" s="21"/>
    </row>
    <row r="85" spans="1:12" ht="21" customHeight="1">
      <c r="A85" s="7" t="s">
        <v>35</v>
      </c>
      <c r="B85" s="8" t="s">
        <v>400</v>
      </c>
      <c r="C85" s="9" t="s">
        <v>263</v>
      </c>
      <c r="E85" s="11" t="s">
        <v>401</v>
      </c>
      <c r="F85" s="124">
        <v>0</v>
      </c>
      <c r="G85" s="124">
        <f t="shared" si="8"/>
        <v>150000</v>
      </c>
      <c r="H85" s="174">
        <v>150000</v>
      </c>
      <c r="I85" s="124">
        <f t="shared" si="3"/>
        <v>0</v>
      </c>
      <c r="J85" s="130">
        <v>150000</v>
      </c>
      <c r="L85" s="21"/>
    </row>
    <row r="86" spans="1:12" ht="21" customHeight="1">
      <c r="A86" s="7" t="s">
        <v>35</v>
      </c>
      <c r="B86" s="8" t="s">
        <v>36</v>
      </c>
      <c r="C86" s="9" t="s">
        <v>263</v>
      </c>
      <c r="E86" s="11" t="s">
        <v>155</v>
      </c>
      <c r="F86" s="124">
        <v>0</v>
      </c>
      <c r="G86" s="124">
        <f t="shared" si="8"/>
        <v>330000</v>
      </c>
      <c r="H86" s="174">
        <v>330000</v>
      </c>
      <c r="I86" s="124">
        <f t="shared" si="3"/>
        <v>65279.25</v>
      </c>
      <c r="J86" s="130">
        <f>330000+45119.25+20160</f>
        <v>395279.25</v>
      </c>
      <c r="L86" s="21"/>
    </row>
    <row r="87" spans="1:12" ht="21" customHeight="1">
      <c r="A87" s="7" t="s">
        <v>35</v>
      </c>
      <c r="B87" s="8" t="s">
        <v>134</v>
      </c>
      <c r="C87" s="9" t="s">
        <v>263</v>
      </c>
      <c r="E87" s="11" t="s">
        <v>156</v>
      </c>
      <c r="F87" s="124">
        <v>0</v>
      </c>
      <c r="G87" s="124">
        <f t="shared" si="8"/>
        <v>165000</v>
      </c>
      <c r="H87" s="174">
        <v>165000</v>
      </c>
      <c r="I87" s="124">
        <f t="shared" si="3"/>
        <v>4850</v>
      </c>
      <c r="J87" s="130">
        <f>375000-210000+4850</f>
        <v>169850</v>
      </c>
      <c r="L87" s="21"/>
    </row>
    <row r="88" spans="1:12" ht="21" customHeight="1">
      <c r="A88" s="7" t="s">
        <v>35</v>
      </c>
      <c r="B88" s="8" t="s">
        <v>295</v>
      </c>
      <c r="C88" s="9" t="s">
        <v>263</v>
      </c>
      <c r="E88" s="11" t="s">
        <v>300</v>
      </c>
      <c r="F88" s="124">
        <v>0</v>
      </c>
      <c r="G88" s="124">
        <f t="shared" si="8"/>
        <v>80000</v>
      </c>
      <c r="H88" s="174">
        <v>80000</v>
      </c>
      <c r="I88" s="124">
        <f t="shared" si="3"/>
        <v>0</v>
      </c>
      <c r="J88" s="130">
        <f>116000-36000</f>
        <v>80000</v>
      </c>
      <c r="L88" s="21"/>
    </row>
    <row r="89" spans="1:12" ht="21" customHeight="1">
      <c r="A89" s="7" t="s">
        <v>35</v>
      </c>
      <c r="B89" s="8" t="s">
        <v>382</v>
      </c>
      <c r="C89" s="9" t="s">
        <v>263</v>
      </c>
      <c r="E89" s="11" t="s">
        <v>383</v>
      </c>
      <c r="F89" s="124">
        <v>0</v>
      </c>
      <c r="G89" s="124">
        <f t="shared" si="8"/>
        <v>410000</v>
      </c>
      <c r="H89" s="174">
        <v>410000</v>
      </c>
      <c r="I89" s="124">
        <f t="shared" si="3"/>
        <v>1650.0999999999767</v>
      </c>
      <c r="J89" s="130">
        <f>410000+1650.1</f>
        <v>411650.1</v>
      </c>
      <c r="L89" s="21"/>
    </row>
    <row r="90" spans="1:12" ht="21" customHeight="1">
      <c r="A90" s="7" t="s">
        <v>35</v>
      </c>
      <c r="B90" s="8" t="s">
        <v>210</v>
      </c>
      <c r="C90" s="9" t="s">
        <v>263</v>
      </c>
      <c r="E90" s="11" t="s">
        <v>211</v>
      </c>
      <c r="F90" s="129">
        <v>0</v>
      </c>
      <c r="G90" s="124">
        <f t="shared" si="8"/>
        <v>434891.65</v>
      </c>
      <c r="H90" s="174">
        <v>434891.65</v>
      </c>
      <c r="I90" s="124">
        <f t="shared" si="3"/>
        <v>53038.349999999977</v>
      </c>
      <c r="J90" s="130">
        <f>420000+14891.65+53038.35</f>
        <v>487930</v>
      </c>
      <c r="L90" s="21"/>
    </row>
    <row r="91" spans="1:12" ht="21" hidden="1" customHeight="1">
      <c r="A91" s="7" t="s">
        <v>35</v>
      </c>
      <c r="B91" s="8" t="s">
        <v>403</v>
      </c>
      <c r="C91" s="9" t="s">
        <v>263</v>
      </c>
      <c r="E91" s="11" t="s">
        <v>402</v>
      </c>
      <c r="F91" s="124">
        <v>0</v>
      </c>
      <c r="G91" s="124">
        <f t="shared" si="8"/>
        <v>0</v>
      </c>
      <c r="H91" s="174"/>
      <c r="I91" s="124">
        <f t="shared" si="3"/>
        <v>0</v>
      </c>
      <c r="J91" s="130"/>
      <c r="L91" s="21"/>
    </row>
    <row r="92" spans="1:12" ht="21" customHeight="1">
      <c r="A92" s="7" t="s">
        <v>35</v>
      </c>
      <c r="B92" s="8" t="s">
        <v>195</v>
      </c>
      <c r="C92" s="9" t="s">
        <v>263</v>
      </c>
      <c r="E92" s="11" t="s">
        <v>196</v>
      </c>
      <c r="F92" s="124">
        <v>0</v>
      </c>
      <c r="G92" s="124">
        <f t="shared" si="8"/>
        <v>250000</v>
      </c>
      <c r="H92" s="174">
        <v>250000</v>
      </c>
      <c r="I92" s="124">
        <f t="shared" si="3"/>
        <v>15249.070000000007</v>
      </c>
      <c r="J92" s="130">
        <f>250000+15249.07</f>
        <v>265249.07</v>
      </c>
      <c r="L92" s="21"/>
    </row>
    <row r="93" spans="1:12" ht="21" customHeight="1">
      <c r="A93" s="7" t="s">
        <v>35</v>
      </c>
      <c r="B93" s="8" t="s">
        <v>137</v>
      </c>
      <c r="C93" s="9" t="s">
        <v>263</v>
      </c>
      <c r="E93" s="11" t="s">
        <v>157</v>
      </c>
      <c r="F93" s="124">
        <v>0</v>
      </c>
      <c r="G93" s="124">
        <f t="shared" si="8"/>
        <v>208925.5</v>
      </c>
      <c r="H93" s="174">
        <v>208925.5</v>
      </c>
      <c r="I93" s="124">
        <f t="shared" si="3"/>
        <v>27246</v>
      </c>
      <c r="J93" s="130">
        <f>205000+3925.5+27246</f>
        <v>236171.5</v>
      </c>
      <c r="L93" s="21"/>
    </row>
    <row r="94" spans="1:12" ht="21" customHeight="1">
      <c r="A94" s="7" t="s">
        <v>35</v>
      </c>
      <c r="B94" s="8" t="s">
        <v>380</v>
      </c>
      <c r="C94" s="9" t="s">
        <v>263</v>
      </c>
      <c r="E94" s="11" t="s">
        <v>381</v>
      </c>
      <c r="F94" s="124">
        <v>0</v>
      </c>
      <c r="G94" s="124">
        <f t="shared" si="8"/>
        <v>250000</v>
      </c>
      <c r="H94" s="174">
        <v>250000</v>
      </c>
      <c r="I94" s="124">
        <f t="shared" si="3"/>
        <v>2327.5</v>
      </c>
      <c r="J94" s="130">
        <f>269570-19570+2327.5</f>
        <v>252327.5</v>
      </c>
      <c r="L94" s="21"/>
    </row>
    <row r="95" spans="1:12" ht="21" customHeight="1">
      <c r="A95" s="7" t="s">
        <v>35</v>
      </c>
      <c r="B95" s="8" t="s">
        <v>708</v>
      </c>
      <c r="C95" s="9" t="s">
        <v>263</v>
      </c>
      <c r="E95" s="11" t="s">
        <v>754</v>
      </c>
      <c r="F95" s="124">
        <v>0</v>
      </c>
      <c r="G95" s="124">
        <f t="shared" si="8"/>
        <v>330235</v>
      </c>
      <c r="H95" s="174">
        <v>330235</v>
      </c>
      <c r="I95" s="124">
        <f t="shared" si="3"/>
        <v>0</v>
      </c>
      <c r="J95" s="130">
        <v>330235</v>
      </c>
      <c r="L95" s="21"/>
    </row>
    <row r="96" spans="1:12" ht="21" customHeight="1">
      <c r="A96" s="7" t="s">
        <v>35</v>
      </c>
      <c r="B96" s="8" t="s">
        <v>513</v>
      </c>
      <c r="C96" s="9" t="s">
        <v>263</v>
      </c>
      <c r="E96" s="11" t="s">
        <v>516</v>
      </c>
      <c r="F96" s="124">
        <v>0</v>
      </c>
      <c r="G96" s="124">
        <f t="shared" si="8"/>
        <v>320000</v>
      </c>
      <c r="H96" s="174">
        <v>320000</v>
      </c>
      <c r="I96" s="124">
        <f t="shared" si="3"/>
        <v>0</v>
      </c>
      <c r="J96" s="130">
        <v>320000</v>
      </c>
      <c r="L96" s="21"/>
    </row>
    <row r="97" spans="1:14" ht="21" customHeight="1">
      <c r="A97" s="7" t="s">
        <v>35</v>
      </c>
      <c r="B97" s="8" t="s">
        <v>850</v>
      </c>
      <c r="C97" s="9" t="s">
        <v>263</v>
      </c>
      <c r="E97" s="11" t="s">
        <v>929</v>
      </c>
      <c r="F97" s="124">
        <v>0</v>
      </c>
      <c r="G97" s="124">
        <v>0</v>
      </c>
      <c r="H97" s="174">
        <v>407000</v>
      </c>
      <c r="I97" s="124">
        <f t="shared" ref="I97" si="11">J97-H97</f>
        <v>37367.700000000012</v>
      </c>
      <c r="J97" s="130">
        <f>407000+37367.7</f>
        <v>444367.7</v>
      </c>
      <c r="L97" s="21"/>
    </row>
    <row r="98" spans="1:14" ht="21" customHeight="1">
      <c r="A98" s="7" t="s">
        <v>35</v>
      </c>
      <c r="B98" s="8" t="s">
        <v>770</v>
      </c>
      <c r="C98" s="9" t="s">
        <v>263</v>
      </c>
      <c r="E98" s="11" t="s">
        <v>773</v>
      </c>
      <c r="F98" s="124">
        <v>0</v>
      </c>
      <c r="G98" s="124">
        <f t="shared" ref="G98" si="12">H98-F98</f>
        <v>11000</v>
      </c>
      <c r="H98" s="174">
        <v>11000</v>
      </c>
      <c r="I98" s="124">
        <f t="shared" si="3"/>
        <v>0</v>
      </c>
      <c r="J98" s="131">
        <f>36000-25000</f>
        <v>11000</v>
      </c>
      <c r="L98" s="21"/>
    </row>
    <row r="99" spans="1:14" ht="21" customHeight="1">
      <c r="A99" s="12">
        <v>3479</v>
      </c>
      <c r="B99" s="13" t="s">
        <v>11</v>
      </c>
      <c r="C99" s="14"/>
      <c r="D99" s="14"/>
      <c r="E99" s="54" t="s">
        <v>144</v>
      </c>
      <c r="F99" s="124">
        <v>0</v>
      </c>
      <c r="G99" s="124">
        <f t="shared" si="8"/>
        <v>229352.97</v>
      </c>
      <c r="H99" s="174">
        <v>229352.97</v>
      </c>
      <c r="I99" s="124">
        <f t="shared" si="3"/>
        <v>302352.55000000005</v>
      </c>
      <c r="J99" s="125">
        <v>531705.52</v>
      </c>
      <c r="L99" s="20"/>
    </row>
    <row r="100" spans="1:14" ht="21" customHeight="1">
      <c r="A100" s="7" t="s">
        <v>191</v>
      </c>
      <c r="B100" s="8" t="s">
        <v>43</v>
      </c>
      <c r="E100" s="11" t="s">
        <v>192</v>
      </c>
      <c r="F100" s="124">
        <v>27937</v>
      </c>
      <c r="G100" s="124">
        <f t="shared" si="8"/>
        <v>0</v>
      </c>
      <c r="H100" s="171">
        <v>27937</v>
      </c>
      <c r="I100" s="124">
        <f t="shared" si="3"/>
        <v>0</v>
      </c>
      <c r="J100" s="125">
        <v>27937</v>
      </c>
      <c r="L100" s="20"/>
    </row>
    <row r="101" spans="1:14" ht="21" customHeight="1">
      <c r="A101" s="7">
        <v>3492</v>
      </c>
      <c r="B101" s="8">
        <v>9780</v>
      </c>
      <c r="E101" s="11" t="s">
        <v>145</v>
      </c>
      <c r="F101" s="124">
        <v>640540</v>
      </c>
      <c r="G101" s="124">
        <f t="shared" si="8"/>
        <v>0</v>
      </c>
      <c r="H101" s="171">
        <v>640540</v>
      </c>
      <c r="I101" s="124">
        <f t="shared" si="3"/>
        <v>0</v>
      </c>
      <c r="J101" s="125">
        <v>640540</v>
      </c>
      <c r="L101" s="20"/>
    </row>
    <row r="102" spans="1:14" ht="21" customHeight="1">
      <c r="A102" s="7" t="s">
        <v>184</v>
      </c>
      <c r="B102" s="8" t="s">
        <v>50</v>
      </c>
      <c r="C102" s="9" t="s">
        <v>264</v>
      </c>
      <c r="E102" s="11" t="s">
        <v>715</v>
      </c>
      <c r="F102" s="128">
        <v>125000</v>
      </c>
      <c r="G102" s="124">
        <f t="shared" si="8"/>
        <v>350</v>
      </c>
      <c r="H102" s="171">
        <v>125350</v>
      </c>
      <c r="I102" s="124">
        <f t="shared" si="3"/>
        <v>0</v>
      </c>
      <c r="J102" s="125">
        <v>125350</v>
      </c>
    </row>
    <row r="103" spans="1:14" ht="21" customHeight="1">
      <c r="A103" s="7">
        <v>3494</v>
      </c>
      <c r="B103" s="8" t="s">
        <v>50</v>
      </c>
      <c r="E103" s="11" t="s">
        <v>146</v>
      </c>
      <c r="F103" s="124">
        <v>500000</v>
      </c>
      <c r="G103" s="124">
        <f t="shared" si="8"/>
        <v>0</v>
      </c>
      <c r="H103" s="171">
        <v>500000</v>
      </c>
      <c r="I103" s="124">
        <f t="shared" si="3"/>
        <v>0</v>
      </c>
      <c r="J103" s="125">
        <v>500000</v>
      </c>
    </row>
    <row r="104" spans="1:14" ht="21" customHeight="1">
      <c r="A104" s="7" t="s">
        <v>56</v>
      </c>
      <c r="B104" s="8" t="s">
        <v>50</v>
      </c>
      <c r="C104" s="9" t="s">
        <v>340</v>
      </c>
      <c r="E104" s="11" t="s">
        <v>422</v>
      </c>
      <c r="F104" s="124">
        <v>64794</v>
      </c>
      <c r="G104" s="124">
        <f t="shared" si="8"/>
        <v>0</v>
      </c>
      <c r="H104" s="171">
        <v>64794</v>
      </c>
      <c r="I104" s="124">
        <f t="shared" si="3"/>
        <v>0</v>
      </c>
      <c r="J104" s="131">
        <v>64794</v>
      </c>
    </row>
    <row r="105" spans="1:14" ht="18.75" hidden="1" customHeight="1">
      <c r="A105" s="7" t="s">
        <v>56</v>
      </c>
      <c r="B105" s="8" t="s">
        <v>50</v>
      </c>
      <c r="C105" s="9" t="s">
        <v>266</v>
      </c>
      <c r="E105" s="11" t="s">
        <v>227</v>
      </c>
      <c r="F105" s="124"/>
      <c r="G105" s="124">
        <f t="shared" si="8"/>
        <v>0</v>
      </c>
      <c r="H105" s="171"/>
      <c r="I105" s="124">
        <f t="shared" si="3"/>
        <v>0</v>
      </c>
      <c r="J105" s="131"/>
      <c r="L105" s="18"/>
      <c r="M105" s="18"/>
      <c r="N105" s="19"/>
    </row>
    <row r="106" spans="1:14" ht="21" customHeight="1">
      <c r="A106" s="7" t="s">
        <v>56</v>
      </c>
      <c r="B106" s="8" t="s">
        <v>50</v>
      </c>
      <c r="C106" s="9" t="s">
        <v>267</v>
      </c>
      <c r="E106" s="11" t="s">
        <v>229</v>
      </c>
      <c r="F106" s="124">
        <v>30173</v>
      </c>
      <c r="G106" s="124">
        <f t="shared" si="8"/>
        <v>0</v>
      </c>
      <c r="H106" s="171">
        <v>30173</v>
      </c>
      <c r="I106" s="124">
        <f t="shared" si="3"/>
        <v>0</v>
      </c>
      <c r="J106" s="131">
        <v>30173</v>
      </c>
      <c r="L106" s="18"/>
      <c r="M106" s="18"/>
      <c r="N106" s="19"/>
    </row>
    <row r="107" spans="1:14" ht="18.75" hidden="1" customHeight="1">
      <c r="A107" s="7" t="s">
        <v>56</v>
      </c>
      <c r="B107" s="8" t="s">
        <v>50</v>
      </c>
      <c r="C107" s="9" t="s">
        <v>332</v>
      </c>
      <c r="E107" s="11" t="s">
        <v>333</v>
      </c>
      <c r="F107" s="124"/>
      <c r="G107" s="124">
        <v>0</v>
      </c>
      <c r="H107" s="171"/>
      <c r="I107" s="124">
        <f t="shared" si="3"/>
        <v>0</v>
      </c>
      <c r="J107" s="131"/>
      <c r="L107" s="18"/>
      <c r="M107" s="18"/>
      <c r="N107" s="19"/>
    </row>
    <row r="108" spans="1:14" ht="18.75" customHeight="1">
      <c r="A108" s="7" t="s">
        <v>56</v>
      </c>
      <c r="B108" s="8" t="s">
        <v>50</v>
      </c>
      <c r="C108" s="9" t="s">
        <v>944</v>
      </c>
      <c r="E108" s="11" t="s">
        <v>947</v>
      </c>
      <c r="F108" s="124">
        <v>196762</v>
      </c>
      <c r="G108" s="124">
        <v>0</v>
      </c>
      <c r="H108" s="171">
        <v>196762</v>
      </c>
      <c r="I108" s="124">
        <f t="shared" si="3"/>
        <v>0</v>
      </c>
      <c r="J108" s="131">
        <v>196762</v>
      </c>
      <c r="L108" s="18"/>
      <c r="M108" s="18"/>
      <c r="N108" s="19"/>
    </row>
    <row r="109" spans="1:14" ht="21" hidden="1" customHeight="1">
      <c r="A109" s="7" t="s">
        <v>56</v>
      </c>
      <c r="B109" s="8" t="s">
        <v>50</v>
      </c>
      <c r="C109" s="9" t="s">
        <v>270</v>
      </c>
      <c r="E109" s="11" t="s">
        <v>228</v>
      </c>
      <c r="F109" s="124"/>
      <c r="G109" s="124">
        <f t="shared" si="8"/>
        <v>0</v>
      </c>
      <c r="H109" s="171"/>
      <c r="I109" s="124">
        <f t="shared" si="3"/>
        <v>0</v>
      </c>
      <c r="J109" s="131"/>
      <c r="L109" s="18"/>
      <c r="M109" s="18"/>
      <c r="N109" s="19"/>
    </row>
    <row r="110" spans="1:14" ht="21" customHeight="1">
      <c r="A110" s="7" t="s">
        <v>56</v>
      </c>
      <c r="B110" s="8" t="s">
        <v>50</v>
      </c>
      <c r="C110" s="9" t="s">
        <v>331</v>
      </c>
      <c r="E110" s="11" t="s">
        <v>85</v>
      </c>
      <c r="F110" s="124">
        <v>750000</v>
      </c>
      <c r="G110" s="124">
        <f t="shared" si="8"/>
        <v>306920.35000000009</v>
      </c>
      <c r="H110" s="171">
        <v>1056920.3500000001</v>
      </c>
      <c r="I110" s="124">
        <f t="shared" si="3"/>
        <v>0</v>
      </c>
      <c r="J110" s="131">
        <f>750000+306920.35</f>
        <v>1056920.3500000001</v>
      </c>
      <c r="L110" s="18"/>
      <c r="M110" s="18"/>
      <c r="N110" s="19"/>
    </row>
    <row r="111" spans="1:14" ht="21" customHeight="1">
      <c r="A111" s="7" t="s">
        <v>56</v>
      </c>
      <c r="B111" s="8" t="s">
        <v>50</v>
      </c>
      <c r="C111" s="9" t="s">
        <v>263</v>
      </c>
      <c r="E111" s="11" t="s">
        <v>336</v>
      </c>
      <c r="F111" s="124">
        <v>350000</v>
      </c>
      <c r="G111" s="124">
        <f t="shared" si="8"/>
        <v>0</v>
      </c>
      <c r="H111" s="171">
        <v>350000</v>
      </c>
      <c r="I111" s="124">
        <f t="shared" si="3"/>
        <v>0</v>
      </c>
      <c r="J111" s="131">
        <v>350000</v>
      </c>
      <c r="L111" s="18"/>
      <c r="M111" s="18"/>
      <c r="N111" s="19"/>
    </row>
    <row r="112" spans="1:14" ht="21" customHeight="1">
      <c r="A112" s="7" t="s">
        <v>56</v>
      </c>
      <c r="B112" s="8" t="s">
        <v>50</v>
      </c>
      <c r="C112" s="9" t="s">
        <v>262</v>
      </c>
      <c r="E112" s="11" t="s">
        <v>337</v>
      </c>
      <c r="F112" s="124">
        <v>25000</v>
      </c>
      <c r="G112" s="124">
        <f t="shared" si="8"/>
        <v>60000</v>
      </c>
      <c r="H112" s="171">
        <v>85000</v>
      </c>
      <c r="I112" s="124">
        <f t="shared" si="3"/>
        <v>0</v>
      </c>
      <c r="J112" s="131">
        <f>25000+60000</f>
        <v>85000</v>
      </c>
      <c r="L112" s="18"/>
      <c r="M112" s="18"/>
      <c r="N112" s="19"/>
    </row>
    <row r="113" spans="1:14" ht="21" customHeight="1">
      <c r="A113" s="7" t="s">
        <v>56</v>
      </c>
      <c r="B113" s="8" t="s">
        <v>50</v>
      </c>
      <c r="C113" s="9" t="s">
        <v>338</v>
      </c>
      <c r="E113" s="11" t="s">
        <v>339</v>
      </c>
      <c r="F113" s="124">
        <v>20000</v>
      </c>
      <c r="G113" s="124">
        <f t="shared" si="8"/>
        <v>0</v>
      </c>
      <c r="H113" s="171">
        <v>20000</v>
      </c>
      <c r="I113" s="124">
        <f t="shared" si="3"/>
        <v>0</v>
      </c>
      <c r="J113" s="131">
        <v>20000</v>
      </c>
      <c r="L113" s="18"/>
      <c r="M113" s="18"/>
      <c r="N113" s="19"/>
    </row>
    <row r="114" spans="1:14" ht="18.75" hidden="1" customHeight="1">
      <c r="A114" s="7" t="s">
        <v>56</v>
      </c>
      <c r="B114" s="8" t="s">
        <v>721</v>
      </c>
      <c r="C114" s="9" t="s">
        <v>722</v>
      </c>
      <c r="E114" s="11" t="s">
        <v>735</v>
      </c>
      <c r="F114" s="124"/>
      <c r="G114" s="124">
        <f t="shared" si="8"/>
        <v>0</v>
      </c>
      <c r="H114" s="171"/>
      <c r="I114" s="124">
        <f t="shared" si="3"/>
        <v>0</v>
      </c>
      <c r="J114" s="131"/>
      <c r="L114" s="18"/>
      <c r="M114" s="18"/>
      <c r="N114" s="19"/>
    </row>
    <row r="115" spans="1:14" ht="18.75" hidden="1" customHeight="1">
      <c r="A115" s="7" t="s">
        <v>56</v>
      </c>
      <c r="B115" s="8" t="s">
        <v>225</v>
      </c>
      <c r="C115" s="9" t="s">
        <v>729</v>
      </c>
      <c r="E115" s="11" t="s">
        <v>736</v>
      </c>
      <c r="F115" s="124"/>
      <c r="G115" s="124">
        <f t="shared" si="8"/>
        <v>0</v>
      </c>
      <c r="H115" s="171"/>
      <c r="I115" s="124">
        <f t="shared" si="3"/>
        <v>0</v>
      </c>
      <c r="J115" s="131"/>
      <c r="L115" s="18"/>
      <c r="M115" s="18"/>
      <c r="N115" s="19"/>
    </row>
    <row r="116" spans="1:14" ht="21" customHeight="1">
      <c r="A116" s="7" t="s">
        <v>56</v>
      </c>
      <c r="B116" s="8" t="s">
        <v>225</v>
      </c>
      <c r="C116" s="9" t="s">
        <v>265</v>
      </c>
      <c r="E116" s="11" t="s">
        <v>226</v>
      </c>
      <c r="F116" s="124">
        <v>25000</v>
      </c>
      <c r="G116" s="124">
        <f t="shared" si="8"/>
        <v>0</v>
      </c>
      <c r="H116" s="171">
        <v>25000</v>
      </c>
      <c r="I116" s="124">
        <f t="shared" si="3"/>
        <v>0</v>
      </c>
      <c r="J116" s="131">
        <v>25000</v>
      </c>
      <c r="L116" s="18"/>
      <c r="M116" s="18"/>
      <c r="N116" s="19"/>
    </row>
    <row r="117" spans="1:14" ht="21" customHeight="1">
      <c r="A117" s="7" t="s">
        <v>56</v>
      </c>
      <c r="B117" s="8" t="s">
        <v>50</v>
      </c>
      <c r="C117" s="9" t="s">
        <v>710</v>
      </c>
      <c r="E117" s="11" t="s">
        <v>734</v>
      </c>
      <c r="F117" s="124">
        <v>75000</v>
      </c>
      <c r="G117" s="124">
        <f t="shared" si="8"/>
        <v>0</v>
      </c>
      <c r="H117" s="171">
        <v>75000</v>
      </c>
      <c r="I117" s="124">
        <f t="shared" si="3"/>
        <v>0</v>
      </c>
      <c r="J117" s="131">
        <v>75000</v>
      </c>
      <c r="L117" s="18"/>
      <c r="M117" s="18"/>
      <c r="N117" s="19"/>
    </row>
    <row r="118" spans="1:14" ht="21" customHeight="1">
      <c r="A118" s="12">
        <v>3495</v>
      </c>
      <c r="B118" s="13" t="s">
        <v>11</v>
      </c>
      <c r="C118" s="14"/>
      <c r="D118" s="14"/>
      <c r="E118" s="54" t="s">
        <v>88</v>
      </c>
      <c r="F118" s="124">
        <v>0</v>
      </c>
      <c r="G118" s="124">
        <f t="shared" si="8"/>
        <v>1420703.82</v>
      </c>
      <c r="H118" s="173">
        <v>1420703.82</v>
      </c>
      <c r="I118" s="124">
        <f t="shared" si="3"/>
        <v>184044.57000000007</v>
      </c>
      <c r="J118" s="131">
        <f>168062.9+93421.53+0.4+370197.52-60000+105819.92+97630.06+191521.82+146380.79+149944.95+157723.93+184044.57</f>
        <v>1604748.3900000001</v>
      </c>
      <c r="L118" s="18"/>
      <c r="M118" s="19"/>
      <c r="N118" s="19"/>
    </row>
    <row r="119" spans="1:14" ht="18.75" hidden="1" customHeight="1">
      <c r="A119" s="7" t="s">
        <v>120</v>
      </c>
      <c r="E119" s="11" t="s">
        <v>121</v>
      </c>
      <c r="F119" s="124">
        <v>0</v>
      </c>
      <c r="G119" s="124">
        <f t="shared" si="8"/>
        <v>0</v>
      </c>
      <c r="H119" s="124"/>
      <c r="I119" s="124">
        <f t="shared" si="3"/>
        <v>0</v>
      </c>
      <c r="J119" s="125"/>
      <c r="L119" s="18"/>
      <c r="M119" s="18"/>
      <c r="N119" s="19"/>
    </row>
    <row r="120" spans="1:14" ht="18.75" customHeight="1">
      <c r="A120" s="7" t="s">
        <v>40</v>
      </c>
      <c r="B120" s="8" t="s">
        <v>50</v>
      </c>
      <c r="E120" s="11" t="s">
        <v>41</v>
      </c>
      <c r="F120" s="124">
        <v>0</v>
      </c>
      <c r="G120" s="124">
        <f t="shared" si="8"/>
        <v>2014.23</v>
      </c>
      <c r="H120" s="124">
        <v>2014.23</v>
      </c>
      <c r="I120" s="124">
        <f t="shared" si="3"/>
        <v>0</v>
      </c>
      <c r="J120" s="125">
        <v>2014.23</v>
      </c>
      <c r="L120" s="18"/>
      <c r="M120" s="18"/>
      <c r="N120" s="19"/>
    </row>
    <row r="121" spans="1:14" ht="18.75" hidden="1" customHeight="1">
      <c r="A121" s="7" t="s">
        <v>194</v>
      </c>
      <c r="B121" s="8" t="s">
        <v>50</v>
      </c>
      <c r="E121" s="11" t="s">
        <v>413</v>
      </c>
      <c r="F121" s="124">
        <v>0</v>
      </c>
      <c r="G121" s="124">
        <f t="shared" si="8"/>
        <v>0</v>
      </c>
      <c r="H121" s="124"/>
      <c r="I121" s="124">
        <f>J121-H121</f>
        <v>0</v>
      </c>
      <c r="J121" s="125"/>
      <c r="L121" s="18"/>
      <c r="M121" s="18"/>
      <c r="N121" s="19"/>
    </row>
    <row r="122" spans="1:14" ht="18.75" hidden="1" customHeight="1">
      <c r="A122" s="7" t="s">
        <v>744</v>
      </c>
      <c r="B122" s="8" t="s">
        <v>50</v>
      </c>
      <c r="E122" s="11" t="s">
        <v>747</v>
      </c>
      <c r="F122" s="124">
        <v>0</v>
      </c>
      <c r="G122" s="124">
        <f t="shared" si="8"/>
        <v>0</v>
      </c>
      <c r="H122" s="124"/>
      <c r="I122" s="124">
        <f>J122-H122</f>
        <v>0</v>
      </c>
      <c r="J122" s="125"/>
      <c r="L122" s="18"/>
      <c r="M122" s="18"/>
      <c r="N122" s="19"/>
    </row>
    <row r="123" spans="1:14" ht="18.75" customHeight="1">
      <c r="A123" s="7" t="s">
        <v>49</v>
      </c>
      <c r="B123" s="8" t="s">
        <v>50</v>
      </c>
      <c r="E123" s="11" t="s">
        <v>53</v>
      </c>
      <c r="F123" s="124">
        <v>0</v>
      </c>
      <c r="G123" s="124">
        <f t="shared" si="8"/>
        <v>351226.68</v>
      </c>
      <c r="H123" s="124">
        <v>351226.68</v>
      </c>
      <c r="I123" s="124">
        <f>J123-H123</f>
        <v>134287.10999999999</v>
      </c>
      <c r="J123" s="125">
        <f>173612.57+139487.05+38127.06+134287.11</f>
        <v>485513.79</v>
      </c>
      <c r="L123" s="18"/>
      <c r="M123" s="18"/>
      <c r="N123" s="19"/>
    </row>
    <row r="124" spans="1:14" ht="18.75" hidden="1" customHeight="1">
      <c r="A124" s="7" t="s">
        <v>42</v>
      </c>
      <c r="B124" s="8" t="s">
        <v>50</v>
      </c>
      <c r="E124" s="11" t="s">
        <v>159</v>
      </c>
      <c r="F124" s="124">
        <v>0</v>
      </c>
      <c r="G124" s="124">
        <f t="shared" si="8"/>
        <v>0</v>
      </c>
      <c r="H124" s="124">
        <v>0</v>
      </c>
      <c r="I124" s="124">
        <f>J124-H124</f>
        <v>0</v>
      </c>
      <c r="J124" s="125">
        <v>0</v>
      </c>
      <c r="L124" s="18"/>
      <c r="M124" s="18"/>
      <c r="N124" s="19"/>
    </row>
    <row r="125" spans="1:14" ht="18.75" hidden="1" customHeight="1">
      <c r="A125" s="7" t="s">
        <v>218</v>
      </c>
      <c r="B125" s="8" t="s">
        <v>50</v>
      </c>
      <c r="E125" s="11" t="s">
        <v>219</v>
      </c>
      <c r="F125" s="124">
        <v>0</v>
      </c>
      <c r="G125" s="124">
        <f t="shared" si="8"/>
        <v>0</v>
      </c>
      <c r="H125" s="124">
        <v>0</v>
      </c>
      <c r="I125" s="124">
        <f>J125-H125</f>
        <v>0</v>
      </c>
      <c r="J125" s="125">
        <v>0</v>
      </c>
      <c r="L125" s="18"/>
      <c r="M125" s="18"/>
      <c r="N125" s="19"/>
    </row>
    <row r="126" spans="1:14" ht="21" customHeight="1" thickBot="1">
      <c r="A126" s="7"/>
      <c r="E126" s="56" t="s">
        <v>12</v>
      </c>
      <c r="F126" s="15">
        <f>SUBTOTAL(9,F55:F125)</f>
        <v>296768887</v>
      </c>
      <c r="G126" s="15">
        <f>SUBTOTAL(9,G55:G125)</f>
        <v>11861816.470000001</v>
      </c>
      <c r="H126" s="15">
        <f>SUBTOTAL(9,H55:H125)</f>
        <v>309102703.47000009</v>
      </c>
      <c r="I126" s="15">
        <f>SUBTOTAL(9,I55:I125)</f>
        <v>1090374.49</v>
      </c>
      <c r="J126" s="57">
        <f>SUBTOTAL(9,J55:J125)</f>
        <v>310193077.96000004</v>
      </c>
    </row>
    <row r="127" spans="1:14" ht="31.5" customHeight="1" thickTop="1">
      <c r="A127" s="7"/>
      <c r="E127" s="11"/>
      <c r="F127" s="10"/>
      <c r="G127" s="10"/>
      <c r="H127" s="10"/>
      <c r="I127" s="10"/>
      <c r="J127" s="55"/>
    </row>
    <row r="128" spans="1:14" ht="21" customHeight="1">
      <c r="A128" s="7">
        <v>3630</v>
      </c>
      <c r="B128" s="8">
        <v>9001</v>
      </c>
      <c r="E128" s="11" t="s">
        <v>31</v>
      </c>
      <c r="F128" s="10">
        <v>21741028</v>
      </c>
      <c r="G128" s="10">
        <f>H128-F128</f>
        <v>1000000</v>
      </c>
      <c r="H128" s="10">
        <v>22741028</v>
      </c>
      <c r="I128" s="10">
        <f>+J128-H128</f>
        <v>0</v>
      </c>
      <c r="J128" s="55">
        <v>22741028</v>
      </c>
    </row>
    <row r="129" spans="1:13" ht="21" customHeight="1">
      <c r="A129" s="7" t="s">
        <v>127</v>
      </c>
      <c r="B129" s="8" t="s">
        <v>50</v>
      </c>
      <c r="E129" s="11" t="s">
        <v>128</v>
      </c>
      <c r="F129" s="124">
        <v>2867976</v>
      </c>
      <c r="G129" s="124">
        <f>H129-F129</f>
        <v>0</v>
      </c>
      <c r="H129" s="124">
        <v>2867976</v>
      </c>
      <c r="I129" s="124">
        <f>+J129-H129</f>
        <v>0</v>
      </c>
      <c r="J129" s="125">
        <v>2867976</v>
      </c>
    </row>
    <row r="130" spans="1:13" ht="21" hidden="1" customHeight="1">
      <c r="A130" s="7" t="s">
        <v>57</v>
      </c>
      <c r="B130" s="8" t="s">
        <v>50</v>
      </c>
      <c r="E130" s="11" t="s">
        <v>58</v>
      </c>
      <c r="F130" s="10">
        <v>0</v>
      </c>
      <c r="G130" s="10">
        <f>H130-F130</f>
        <v>0</v>
      </c>
      <c r="H130" s="10">
        <v>0</v>
      </c>
      <c r="I130" s="10">
        <f>+J130-H130</f>
        <v>0</v>
      </c>
      <c r="J130" s="55">
        <v>0</v>
      </c>
    </row>
    <row r="131" spans="1:13" ht="21" customHeight="1" thickBot="1">
      <c r="A131" s="12"/>
      <c r="B131" s="13"/>
      <c r="C131" s="14"/>
      <c r="D131" s="14"/>
      <c r="E131" s="56" t="s">
        <v>32</v>
      </c>
      <c r="F131" s="15">
        <f>SUBTOTAL(9,F127:F130)</f>
        <v>24609004</v>
      </c>
      <c r="G131" s="15">
        <f>SUBTOTAL(9,G127:G130)</f>
        <v>1000000</v>
      </c>
      <c r="H131" s="15">
        <f>SUBTOTAL(9,H127:H130)</f>
        <v>25609004</v>
      </c>
      <c r="I131" s="15">
        <f>SUBTOTAL(9,I127:I130)</f>
        <v>0</v>
      </c>
      <c r="J131" s="57">
        <f>SUBTOTAL(9,J127:J130)</f>
        <v>25609004</v>
      </c>
    </row>
    <row r="132" spans="1:13" ht="21" customHeight="1" thickTop="1" thickBot="1">
      <c r="A132" s="7"/>
      <c r="E132" s="59" t="s">
        <v>13</v>
      </c>
      <c r="F132" s="15">
        <f>SUBTOTAL(9,F4:F131)</f>
        <v>560803368</v>
      </c>
      <c r="G132" s="15">
        <f>SUBTOTAL(9,G4:G131)</f>
        <v>11276038.160000002</v>
      </c>
      <c r="H132" s="15">
        <f>SUBTOTAL(9,H4:H131)</f>
        <v>572551406.16000009</v>
      </c>
      <c r="I132" s="15">
        <f>SUBTOTAL(9,I4:I131)</f>
        <v>1199737.4899999998</v>
      </c>
      <c r="J132" s="57">
        <f>SUBTOTAL(9,J4:J131)</f>
        <v>573751143.64999998</v>
      </c>
      <c r="M132" s="22"/>
    </row>
    <row r="133" spans="1:13" ht="9" customHeight="1" thickTop="1">
      <c r="A133" s="7"/>
      <c r="E133" s="11"/>
      <c r="F133" s="10"/>
      <c r="G133" s="10"/>
      <c r="H133" s="10"/>
      <c r="I133" s="10"/>
      <c r="J133" s="55"/>
    </row>
    <row r="134" spans="1:13" ht="21" customHeight="1">
      <c r="A134" s="7"/>
      <c r="E134" s="117" t="s">
        <v>939</v>
      </c>
      <c r="F134" s="30"/>
      <c r="G134" s="10"/>
      <c r="H134" s="10"/>
      <c r="I134" s="10"/>
      <c r="J134" s="55"/>
    </row>
    <row r="135" spans="1:13" ht="21" hidden="1" customHeight="1">
      <c r="A135" s="7"/>
      <c r="D135" s="3"/>
      <c r="E135" s="60" t="s">
        <v>404</v>
      </c>
      <c r="F135" s="30">
        <v>0</v>
      </c>
      <c r="G135" s="10">
        <f t="shared" ref="G135:G140" si="13">H135-F135</f>
        <v>0</v>
      </c>
      <c r="H135" s="30">
        <v>0</v>
      </c>
      <c r="I135" s="10">
        <f t="shared" ref="I135:I140" si="14">J135-H135</f>
        <v>0</v>
      </c>
      <c r="J135" s="87">
        <v>0</v>
      </c>
    </row>
    <row r="136" spans="1:13" ht="21" hidden="1" customHeight="1">
      <c r="A136" s="7"/>
      <c r="D136" s="3"/>
      <c r="E136" s="60" t="s">
        <v>405</v>
      </c>
      <c r="F136" s="30">
        <v>0</v>
      </c>
      <c r="G136" s="10">
        <f t="shared" si="13"/>
        <v>0</v>
      </c>
      <c r="H136" s="30">
        <v>0</v>
      </c>
      <c r="I136" s="10">
        <f t="shared" si="14"/>
        <v>0</v>
      </c>
      <c r="J136" s="87">
        <v>0</v>
      </c>
    </row>
    <row r="137" spans="1:13" ht="21" hidden="1" customHeight="1">
      <c r="A137" s="7"/>
      <c r="D137" s="3"/>
      <c r="E137" s="60" t="s">
        <v>406</v>
      </c>
      <c r="F137" s="29">
        <v>0</v>
      </c>
      <c r="G137" s="10">
        <f t="shared" si="13"/>
        <v>0</v>
      </c>
      <c r="H137" s="29">
        <v>0</v>
      </c>
      <c r="I137" s="10">
        <f t="shared" si="14"/>
        <v>0</v>
      </c>
      <c r="J137" s="86">
        <v>0</v>
      </c>
    </row>
    <row r="138" spans="1:13" ht="21" hidden="1" customHeight="1">
      <c r="A138" s="7"/>
      <c r="D138" s="3"/>
      <c r="E138" s="60" t="s">
        <v>407</v>
      </c>
      <c r="F138" s="29">
        <v>0</v>
      </c>
      <c r="G138" s="10">
        <f t="shared" si="13"/>
        <v>0</v>
      </c>
      <c r="H138" s="29">
        <v>0</v>
      </c>
      <c r="I138" s="10">
        <f t="shared" si="14"/>
        <v>0</v>
      </c>
      <c r="J138" s="86">
        <v>0</v>
      </c>
    </row>
    <row r="139" spans="1:13" ht="21" hidden="1" customHeight="1">
      <c r="A139" s="7"/>
      <c r="D139" s="3"/>
      <c r="E139" s="60" t="s">
        <v>408</v>
      </c>
      <c r="F139" s="29">
        <v>0</v>
      </c>
      <c r="G139" s="10">
        <f t="shared" si="13"/>
        <v>0</v>
      </c>
      <c r="H139" s="29">
        <v>0</v>
      </c>
      <c r="I139" s="10">
        <f t="shared" si="14"/>
        <v>0</v>
      </c>
      <c r="J139" s="86">
        <v>0</v>
      </c>
    </row>
    <row r="140" spans="1:13" ht="21" customHeight="1">
      <c r="A140" s="7"/>
      <c r="E140" s="11" t="s">
        <v>409</v>
      </c>
      <c r="F140" s="29">
        <v>51437402</v>
      </c>
      <c r="G140" s="10">
        <f t="shared" si="13"/>
        <v>0</v>
      </c>
      <c r="H140" s="29">
        <v>51437402</v>
      </c>
      <c r="I140" s="10">
        <f t="shared" si="14"/>
        <v>0</v>
      </c>
      <c r="J140" s="86">
        <v>51437402</v>
      </c>
    </row>
    <row r="141" spans="1:13" s="16" customFormat="1" ht="21" customHeight="1" thickBot="1">
      <c r="A141" s="12"/>
      <c r="B141" s="13"/>
      <c r="C141" s="14"/>
      <c r="D141" s="14"/>
      <c r="E141" s="56" t="s">
        <v>14</v>
      </c>
      <c r="F141" s="15">
        <f>SUBTOTAL(9,F135:F140)</f>
        <v>51437402</v>
      </c>
      <c r="G141" s="15">
        <f>SUBTOTAL(9,G135:G140)</f>
        <v>0</v>
      </c>
      <c r="H141" s="15">
        <f>SUBTOTAL(9,H135:H140)</f>
        <v>51437402</v>
      </c>
      <c r="I141" s="15">
        <f>SUBTOTAL(9,I135:I140)</f>
        <v>0</v>
      </c>
      <c r="J141" s="57">
        <f>SUBTOTAL(9,J135:J140)</f>
        <v>51437402</v>
      </c>
    </row>
    <row r="142" spans="1:13" ht="21" customHeight="1" thickTop="1">
      <c r="A142" s="7"/>
      <c r="E142" s="11"/>
      <c r="F142" s="10"/>
      <c r="G142" s="10"/>
      <c r="H142" s="10"/>
      <c r="I142" s="10" t="s">
        <v>0</v>
      </c>
      <c r="J142" s="55"/>
    </row>
    <row r="143" spans="1:13" ht="21" customHeight="1" thickBot="1">
      <c r="A143" s="23"/>
      <c r="B143" s="24"/>
      <c r="C143" s="5"/>
      <c r="D143" s="5"/>
      <c r="E143" s="61" t="s">
        <v>458</v>
      </c>
      <c r="F143" s="15">
        <f>SUBTOTAL(9,F4:F142)</f>
        <v>612240770</v>
      </c>
      <c r="G143" s="15">
        <f>SUBTOTAL(9,G4:G142)</f>
        <v>11276038.160000002</v>
      </c>
      <c r="H143" s="116">
        <f>SUBTOTAL(9,H4:H142)</f>
        <v>623988808.16000009</v>
      </c>
      <c r="I143" s="15">
        <f>SUBTOTAL(9,I4:I142)</f>
        <v>1199737.4899999998</v>
      </c>
      <c r="J143" s="57">
        <f>SUBTOTAL(9,J4:J142)</f>
        <v>625188545.64999998</v>
      </c>
    </row>
    <row r="144" spans="1:13" ht="20.100000000000001" customHeight="1" thickTop="1">
      <c r="G144" s="25"/>
      <c r="J144" s="25"/>
    </row>
    <row r="145" spans="6:10" ht="20.100000000000001" customHeight="1">
      <c r="F145" s="10"/>
      <c r="G145" s="25"/>
      <c r="H145" s="10"/>
      <c r="J145" s="25"/>
    </row>
    <row r="146" spans="6:10" ht="20.100000000000001" customHeight="1">
      <c r="F146" s="10"/>
      <c r="G146" s="25"/>
      <c r="H146" s="10"/>
      <c r="I146" s="25"/>
      <c r="J146" s="25"/>
    </row>
    <row r="147" spans="6:10" ht="20.100000000000001" customHeight="1">
      <c r="F147" s="26"/>
      <c r="H147" s="26"/>
    </row>
    <row r="148" spans="6:10" ht="20.100000000000001" customHeight="1">
      <c r="F148" s="25"/>
    </row>
  </sheetData>
  <sortState xmlns:xlrd2="http://schemas.microsoft.com/office/spreadsheetml/2017/richdata2" ref="A79:J87">
    <sortCondition ref="B79:B87"/>
    <sortCondition ref="C79:C87"/>
  </sortState>
  <mergeCells count="1">
    <mergeCell ref="E1:J1"/>
  </mergeCells>
  <phoneticPr fontId="0" type="noConversion"/>
  <printOptions horizontalCentered="1"/>
  <pageMargins left="0.7" right="0.7" top="0.5" bottom="0.5" header="0.3" footer="0.3"/>
  <pageSetup scale="57" fitToHeight="0" orientation="landscape" r:id="rId1"/>
  <headerFooter alignWithMargins="0">
    <oddFooter>&amp;L&amp;"Verdana,Regular"&amp;16&amp;A&amp;C&amp;"Verdana,Regular"&amp;16Page &amp;P</oddFooter>
  </headerFooter>
  <drawing r:id="rId2"/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C246F3-4CB6-4DA3-89CC-D9C5425E8C0B}">
  <dimension ref="A3:C163"/>
  <sheetViews>
    <sheetView topLeftCell="A136" workbookViewId="0"/>
  </sheetViews>
  <sheetFormatPr defaultRowHeight="12.75"/>
  <cols>
    <col min="1" max="1" width="13.85546875" bestFit="1" customWidth="1"/>
    <col min="2" max="2" width="20.5703125" bestFit="1" customWidth="1"/>
    <col min="3" max="3" width="21.42578125" bestFit="1" customWidth="1"/>
  </cols>
  <sheetData>
    <row r="3" spans="1:3">
      <c r="A3" s="159" t="s">
        <v>1153</v>
      </c>
      <c r="B3" t="s">
        <v>2221</v>
      </c>
      <c r="C3" t="s">
        <v>2222</v>
      </c>
    </row>
    <row r="4" spans="1:3">
      <c r="A4" s="160" t="s">
        <v>28</v>
      </c>
      <c r="B4" s="207">
        <v>2295</v>
      </c>
      <c r="C4" s="207">
        <v>2295</v>
      </c>
    </row>
    <row r="5" spans="1:3">
      <c r="A5" s="206" t="s">
        <v>859</v>
      </c>
      <c r="B5" s="207">
        <v>0</v>
      </c>
      <c r="C5" s="207">
        <v>2295</v>
      </c>
    </row>
    <row r="6" spans="1:3">
      <c r="A6" s="206" t="s">
        <v>808</v>
      </c>
      <c r="B6" s="207">
        <v>2157.3000000000002</v>
      </c>
      <c r="C6" s="207">
        <v>0</v>
      </c>
    </row>
    <row r="7" spans="1:3">
      <c r="A7" s="206" t="s">
        <v>706</v>
      </c>
      <c r="B7" s="207">
        <v>137.69999999999999</v>
      </c>
      <c r="C7" s="207">
        <v>0</v>
      </c>
    </row>
    <row r="8" spans="1:3">
      <c r="A8" s="160" t="s">
        <v>342</v>
      </c>
      <c r="B8" s="207">
        <v>4155.41</v>
      </c>
      <c r="C8" s="207">
        <v>4155.41</v>
      </c>
    </row>
    <row r="9" spans="1:3">
      <c r="A9" s="206" t="s">
        <v>859</v>
      </c>
      <c r="B9" s="207">
        <v>0</v>
      </c>
      <c r="C9" s="207">
        <v>4155.41</v>
      </c>
    </row>
    <row r="10" spans="1:3">
      <c r="A10" s="206" t="s">
        <v>706</v>
      </c>
      <c r="B10" s="207">
        <v>249.32</v>
      </c>
      <c r="C10" s="207">
        <v>0</v>
      </c>
    </row>
    <row r="11" spans="1:3">
      <c r="A11" s="206" t="s">
        <v>709</v>
      </c>
      <c r="B11" s="207">
        <v>3906.09</v>
      </c>
      <c r="C11" s="207">
        <v>0</v>
      </c>
    </row>
    <row r="12" spans="1:3">
      <c r="A12" s="160" t="s">
        <v>21</v>
      </c>
      <c r="B12" s="207">
        <v>813.29</v>
      </c>
      <c r="C12" s="207">
        <v>813.29000000000008</v>
      </c>
    </row>
    <row r="13" spans="1:3">
      <c r="A13" s="206" t="s">
        <v>859</v>
      </c>
      <c r="B13" s="207">
        <v>0</v>
      </c>
      <c r="C13" s="207">
        <v>813.29000000000008</v>
      </c>
    </row>
    <row r="14" spans="1:3">
      <c r="A14" s="206" t="s">
        <v>808</v>
      </c>
      <c r="B14" s="207">
        <v>764.49</v>
      </c>
      <c r="C14" s="207">
        <v>0</v>
      </c>
    </row>
    <row r="15" spans="1:3">
      <c r="A15" s="206" t="s">
        <v>706</v>
      </c>
      <c r="B15" s="207">
        <v>48.8</v>
      </c>
      <c r="C15" s="207">
        <v>0</v>
      </c>
    </row>
    <row r="16" spans="1:3">
      <c r="A16" s="160" t="s">
        <v>832</v>
      </c>
      <c r="B16" s="207">
        <v>820</v>
      </c>
      <c r="C16" s="207">
        <v>820</v>
      </c>
    </row>
    <row r="17" spans="1:3">
      <c r="A17" s="206" t="s">
        <v>859</v>
      </c>
      <c r="B17" s="207">
        <v>0</v>
      </c>
      <c r="C17" s="207">
        <v>820</v>
      </c>
    </row>
    <row r="18" spans="1:3">
      <c r="A18" s="206" t="s">
        <v>808</v>
      </c>
      <c r="B18" s="207">
        <v>770.8</v>
      </c>
      <c r="C18" s="207">
        <v>0</v>
      </c>
    </row>
    <row r="19" spans="1:3">
      <c r="A19" s="206" t="s">
        <v>706</v>
      </c>
      <c r="B19" s="207">
        <v>49.2</v>
      </c>
      <c r="C19" s="207">
        <v>0</v>
      </c>
    </row>
    <row r="20" spans="1:3">
      <c r="A20" s="160" t="s">
        <v>848</v>
      </c>
      <c r="B20" s="207">
        <v>600</v>
      </c>
      <c r="C20" s="207">
        <v>600</v>
      </c>
    </row>
    <row r="21" spans="1:3">
      <c r="A21" s="206" t="s">
        <v>859</v>
      </c>
      <c r="B21" s="207">
        <v>0</v>
      </c>
      <c r="C21" s="207">
        <v>600</v>
      </c>
    </row>
    <row r="22" spans="1:3">
      <c r="A22" s="206" t="s">
        <v>707</v>
      </c>
      <c r="B22" s="207">
        <v>564</v>
      </c>
      <c r="C22" s="207">
        <v>0</v>
      </c>
    </row>
    <row r="23" spans="1:3">
      <c r="A23" s="206" t="s">
        <v>706</v>
      </c>
      <c r="B23" s="207">
        <v>36</v>
      </c>
      <c r="C23" s="207">
        <v>0</v>
      </c>
    </row>
    <row r="24" spans="1:3">
      <c r="A24" s="160" t="s">
        <v>18</v>
      </c>
      <c r="B24" s="207">
        <v>5244.78</v>
      </c>
      <c r="C24" s="207">
        <v>5244.7800000000007</v>
      </c>
    </row>
    <row r="25" spans="1:3">
      <c r="A25" s="206" t="s">
        <v>859</v>
      </c>
      <c r="B25" s="207">
        <v>0</v>
      </c>
      <c r="C25" s="207">
        <v>5244.7800000000007</v>
      </c>
    </row>
    <row r="26" spans="1:3">
      <c r="A26" s="206" t="s">
        <v>808</v>
      </c>
      <c r="B26" s="207">
        <v>4930.0999999999995</v>
      </c>
      <c r="C26" s="207">
        <v>0</v>
      </c>
    </row>
    <row r="27" spans="1:3">
      <c r="A27" s="206" t="s">
        <v>706</v>
      </c>
      <c r="B27" s="207">
        <v>314.67999999999995</v>
      </c>
      <c r="C27" s="207">
        <v>0</v>
      </c>
    </row>
    <row r="28" spans="1:3">
      <c r="A28" s="160" t="s">
        <v>835</v>
      </c>
      <c r="B28" s="207">
        <v>800</v>
      </c>
      <c r="C28" s="207">
        <v>800</v>
      </c>
    </row>
    <row r="29" spans="1:3">
      <c r="A29" s="206" t="s">
        <v>859</v>
      </c>
      <c r="B29" s="207">
        <v>0</v>
      </c>
      <c r="C29" s="207">
        <v>800</v>
      </c>
    </row>
    <row r="30" spans="1:3">
      <c r="A30" s="206" t="s">
        <v>707</v>
      </c>
      <c r="B30" s="207">
        <v>752</v>
      </c>
      <c r="C30" s="207">
        <v>0</v>
      </c>
    </row>
    <row r="31" spans="1:3">
      <c r="A31" s="206" t="s">
        <v>706</v>
      </c>
      <c r="B31" s="207">
        <v>48</v>
      </c>
      <c r="C31" s="207">
        <v>0</v>
      </c>
    </row>
    <row r="32" spans="1:3">
      <c r="A32" s="160" t="s">
        <v>464</v>
      </c>
      <c r="B32" s="207">
        <v>343.2</v>
      </c>
      <c r="C32" s="207">
        <v>343.2</v>
      </c>
    </row>
    <row r="33" spans="1:3">
      <c r="A33" s="206" t="s">
        <v>859</v>
      </c>
      <c r="B33" s="207">
        <v>0</v>
      </c>
      <c r="C33" s="207">
        <v>343.2</v>
      </c>
    </row>
    <row r="34" spans="1:3">
      <c r="A34" s="206" t="s">
        <v>808</v>
      </c>
      <c r="B34" s="207">
        <v>322.61</v>
      </c>
      <c r="C34" s="207">
        <v>0</v>
      </c>
    </row>
    <row r="35" spans="1:3">
      <c r="A35" s="206" t="s">
        <v>706</v>
      </c>
      <c r="B35" s="207">
        <v>20.59</v>
      </c>
      <c r="C35" s="207">
        <v>0</v>
      </c>
    </row>
    <row r="36" spans="1:3">
      <c r="A36" s="160" t="s">
        <v>398</v>
      </c>
      <c r="B36" s="207">
        <v>1800</v>
      </c>
      <c r="C36" s="207">
        <v>1800</v>
      </c>
    </row>
    <row r="37" spans="1:3">
      <c r="A37" s="206" t="s">
        <v>859</v>
      </c>
      <c r="B37" s="207">
        <v>0</v>
      </c>
      <c r="C37" s="207">
        <v>1800</v>
      </c>
    </row>
    <row r="38" spans="1:3">
      <c r="A38" s="206" t="s">
        <v>706</v>
      </c>
      <c r="B38" s="207">
        <v>1800</v>
      </c>
      <c r="C38" s="207">
        <v>0</v>
      </c>
    </row>
    <row r="39" spans="1:3">
      <c r="A39" s="160" t="s">
        <v>384</v>
      </c>
      <c r="B39" s="207">
        <v>2410</v>
      </c>
      <c r="C39" s="207">
        <v>2410</v>
      </c>
    </row>
    <row r="40" spans="1:3">
      <c r="A40" s="206" t="s">
        <v>859</v>
      </c>
      <c r="B40" s="207">
        <v>0</v>
      </c>
      <c r="C40" s="207">
        <v>2410</v>
      </c>
    </row>
    <row r="41" spans="1:3">
      <c r="A41" s="206" t="s">
        <v>808</v>
      </c>
      <c r="B41" s="207">
        <v>2265.4</v>
      </c>
      <c r="C41" s="207">
        <v>0</v>
      </c>
    </row>
    <row r="42" spans="1:3">
      <c r="A42" s="206" t="s">
        <v>706</v>
      </c>
      <c r="B42" s="207">
        <v>144.6</v>
      </c>
      <c r="C42" s="207">
        <v>0</v>
      </c>
    </row>
    <row r="43" spans="1:3">
      <c r="A43" s="160" t="s">
        <v>136</v>
      </c>
      <c r="B43" s="207">
        <v>104</v>
      </c>
      <c r="C43" s="207">
        <v>104</v>
      </c>
    </row>
    <row r="44" spans="1:3">
      <c r="A44" s="206" t="s">
        <v>859</v>
      </c>
      <c r="B44" s="207">
        <v>0</v>
      </c>
      <c r="C44" s="207">
        <v>104</v>
      </c>
    </row>
    <row r="45" spans="1:3">
      <c r="A45" s="206" t="s">
        <v>706</v>
      </c>
      <c r="B45" s="207">
        <v>6.24</v>
      </c>
      <c r="C45" s="207">
        <v>0</v>
      </c>
    </row>
    <row r="46" spans="1:3">
      <c r="A46" s="206" t="s">
        <v>367</v>
      </c>
      <c r="B46" s="207">
        <v>97.76</v>
      </c>
      <c r="C46" s="207">
        <v>0</v>
      </c>
    </row>
    <row r="47" spans="1:3">
      <c r="A47" s="160" t="s">
        <v>22</v>
      </c>
      <c r="B47" s="207">
        <v>686</v>
      </c>
      <c r="C47" s="207">
        <v>686</v>
      </c>
    </row>
    <row r="48" spans="1:3">
      <c r="A48" s="206" t="s">
        <v>859</v>
      </c>
      <c r="B48" s="207">
        <v>0</v>
      </c>
      <c r="C48" s="207">
        <v>686</v>
      </c>
    </row>
    <row r="49" spans="1:3">
      <c r="A49" s="206" t="s">
        <v>808</v>
      </c>
      <c r="B49" s="207">
        <v>644.84</v>
      </c>
      <c r="C49" s="207">
        <v>0</v>
      </c>
    </row>
    <row r="50" spans="1:3">
      <c r="A50" s="206" t="s">
        <v>706</v>
      </c>
      <c r="B50" s="207">
        <v>41.16</v>
      </c>
      <c r="C50" s="207">
        <v>0</v>
      </c>
    </row>
    <row r="51" spans="1:3">
      <c r="A51" s="160" t="s">
        <v>29</v>
      </c>
      <c r="B51" s="207">
        <v>3284.3799999999997</v>
      </c>
      <c r="C51" s="207">
        <v>3284.38</v>
      </c>
    </row>
    <row r="52" spans="1:3">
      <c r="A52" s="206" t="s">
        <v>859</v>
      </c>
      <c r="B52" s="207">
        <v>0</v>
      </c>
      <c r="C52" s="207">
        <v>3284.38</v>
      </c>
    </row>
    <row r="53" spans="1:3">
      <c r="A53" s="206" t="s">
        <v>808</v>
      </c>
      <c r="B53" s="207">
        <v>3087.3099999999995</v>
      </c>
      <c r="C53" s="207">
        <v>0</v>
      </c>
    </row>
    <row r="54" spans="1:3">
      <c r="A54" s="206" t="s">
        <v>706</v>
      </c>
      <c r="B54" s="207">
        <v>197.07</v>
      </c>
      <c r="C54" s="207">
        <v>0</v>
      </c>
    </row>
    <row r="55" spans="1:3">
      <c r="A55" s="160" t="s">
        <v>20</v>
      </c>
      <c r="B55" s="207">
        <v>430</v>
      </c>
      <c r="C55" s="207">
        <v>430</v>
      </c>
    </row>
    <row r="56" spans="1:3">
      <c r="A56" s="206" t="s">
        <v>859</v>
      </c>
      <c r="B56" s="207">
        <v>0</v>
      </c>
      <c r="C56" s="207">
        <v>430</v>
      </c>
    </row>
    <row r="57" spans="1:3">
      <c r="A57" s="206" t="s">
        <v>808</v>
      </c>
      <c r="B57" s="207">
        <v>404.2</v>
      </c>
      <c r="C57" s="207">
        <v>0</v>
      </c>
    </row>
    <row r="58" spans="1:3">
      <c r="A58" s="206" t="s">
        <v>706</v>
      </c>
      <c r="B58" s="207">
        <v>25.8</v>
      </c>
      <c r="C58" s="207">
        <v>0</v>
      </c>
    </row>
    <row r="59" spans="1:3">
      <c r="A59" s="160" t="s">
        <v>844</v>
      </c>
      <c r="B59" s="207">
        <v>3700</v>
      </c>
      <c r="C59" s="207">
        <v>3700</v>
      </c>
    </row>
    <row r="60" spans="1:3">
      <c r="A60" s="206" t="s">
        <v>859</v>
      </c>
      <c r="B60" s="207">
        <v>0</v>
      </c>
      <c r="C60" s="207">
        <v>3700</v>
      </c>
    </row>
    <row r="61" spans="1:3">
      <c r="A61" s="206" t="s">
        <v>804</v>
      </c>
      <c r="B61" s="207">
        <v>2900</v>
      </c>
      <c r="C61" s="207">
        <v>0</v>
      </c>
    </row>
    <row r="62" spans="1:3">
      <c r="A62" s="206" t="s">
        <v>706</v>
      </c>
      <c r="B62" s="207">
        <v>800</v>
      </c>
      <c r="C62" s="207">
        <v>0</v>
      </c>
    </row>
    <row r="63" spans="1:3">
      <c r="A63" s="160" t="s">
        <v>19</v>
      </c>
      <c r="B63" s="207">
        <v>1504.9999999999998</v>
      </c>
      <c r="C63" s="207">
        <v>1505</v>
      </c>
    </row>
    <row r="64" spans="1:3">
      <c r="A64" s="206" t="s">
        <v>859</v>
      </c>
      <c r="B64" s="207">
        <v>0</v>
      </c>
      <c r="C64" s="207">
        <v>1505</v>
      </c>
    </row>
    <row r="65" spans="1:3">
      <c r="A65" s="206" t="s">
        <v>808</v>
      </c>
      <c r="B65" s="207">
        <v>1414.6999999999998</v>
      </c>
      <c r="C65" s="207">
        <v>0</v>
      </c>
    </row>
    <row r="66" spans="1:3">
      <c r="A66" s="206" t="s">
        <v>706</v>
      </c>
      <c r="B66" s="207">
        <v>90.300000000000011</v>
      </c>
      <c r="C66" s="207">
        <v>0</v>
      </c>
    </row>
    <row r="67" spans="1:3">
      <c r="A67" s="160" t="s">
        <v>400</v>
      </c>
      <c r="B67" s="207">
        <v>2290.41</v>
      </c>
      <c r="C67" s="207">
        <v>2290.41</v>
      </c>
    </row>
    <row r="68" spans="1:3">
      <c r="A68" s="206" t="s">
        <v>859</v>
      </c>
      <c r="B68" s="207">
        <v>0</v>
      </c>
      <c r="C68" s="207">
        <v>2290.41</v>
      </c>
    </row>
    <row r="69" spans="1:3">
      <c r="A69" s="206" t="s">
        <v>808</v>
      </c>
      <c r="B69" s="207">
        <v>2152.98</v>
      </c>
      <c r="C69" s="207">
        <v>0</v>
      </c>
    </row>
    <row r="70" spans="1:3">
      <c r="A70" s="206" t="s">
        <v>706</v>
      </c>
      <c r="B70" s="207">
        <v>137.43</v>
      </c>
      <c r="C70" s="207">
        <v>0</v>
      </c>
    </row>
    <row r="71" spans="1:3">
      <c r="A71" s="160" t="s">
        <v>816</v>
      </c>
      <c r="B71" s="207">
        <v>7550</v>
      </c>
      <c r="C71" s="207">
        <v>7550</v>
      </c>
    </row>
    <row r="72" spans="1:3">
      <c r="A72" s="206" t="s">
        <v>859</v>
      </c>
      <c r="B72" s="207">
        <v>0</v>
      </c>
      <c r="C72" s="207">
        <v>7550</v>
      </c>
    </row>
    <row r="73" spans="1:3">
      <c r="A73" s="206" t="s">
        <v>707</v>
      </c>
      <c r="B73" s="207">
        <v>5097</v>
      </c>
      <c r="C73" s="207">
        <v>0</v>
      </c>
    </row>
    <row r="74" spans="1:3">
      <c r="A74" s="206" t="s">
        <v>706</v>
      </c>
      <c r="B74" s="207">
        <v>2453</v>
      </c>
      <c r="C74" s="207">
        <v>0</v>
      </c>
    </row>
    <row r="75" spans="1:3">
      <c r="A75" s="160" t="s">
        <v>820</v>
      </c>
      <c r="B75" s="207">
        <v>4200</v>
      </c>
      <c r="C75" s="207">
        <v>4200</v>
      </c>
    </row>
    <row r="76" spans="1:3">
      <c r="A76" s="206" t="s">
        <v>859</v>
      </c>
      <c r="B76" s="207">
        <v>0</v>
      </c>
      <c r="C76" s="207">
        <v>4200</v>
      </c>
    </row>
    <row r="77" spans="1:3">
      <c r="A77" s="206" t="s">
        <v>808</v>
      </c>
      <c r="B77" s="207">
        <v>3948</v>
      </c>
      <c r="C77" s="207">
        <v>0</v>
      </c>
    </row>
    <row r="78" spans="1:3">
      <c r="A78" s="206" t="s">
        <v>706</v>
      </c>
      <c r="B78" s="207">
        <v>252</v>
      </c>
      <c r="C78" s="207">
        <v>0</v>
      </c>
    </row>
    <row r="79" spans="1:3">
      <c r="A79" s="160" t="s">
        <v>36</v>
      </c>
      <c r="B79" s="207">
        <v>7777.8700000000008</v>
      </c>
      <c r="C79" s="207">
        <v>7777.87</v>
      </c>
    </row>
    <row r="80" spans="1:3">
      <c r="A80" s="206" t="s">
        <v>859</v>
      </c>
      <c r="B80" s="207">
        <v>0</v>
      </c>
      <c r="C80" s="207">
        <v>7777.87</v>
      </c>
    </row>
    <row r="81" spans="1:3">
      <c r="A81" s="206" t="s">
        <v>707</v>
      </c>
      <c r="B81" s="207">
        <v>7311.2000000000007</v>
      </c>
      <c r="C81" s="207">
        <v>0</v>
      </c>
    </row>
    <row r="82" spans="1:3">
      <c r="A82" s="206" t="s">
        <v>706</v>
      </c>
      <c r="B82" s="207">
        <v>466.66999999999996</v>
      </c>
      <c r="C82" s="207">
        <v>0</v>
      </c>
    </row>
    <row r="83" spans="1:3">
      <c r="A83" s="160" t="s">
        <v>134</v>
      </c>
      <c r="B83" s="207">
        <v>1800.34</v>
      </c>
      <c r="C83" s="207">
        <v>1800.3400000000001</v>
      </c>
    </row>
    <row r="84" spans="1:3">
      <c r="A84" s="206" t="s">
        <v>859</v>
      </c>
      <c r="B84" s="207">
        <v>0</v>
      </c>
      <c r="C84" s="207">
        <v>1800.3400000000001</v>
      </c>
    </row>
    <row r="85" spans="1:3">
      <c r="A85" s="206" t="s">
        <v>808</v>
      </c>
      <c r="B85" s="207">
        <v>1692.32</v>
      </c>
      <c r="C85" s="207">
        <v>0</v>
      </c>
    </row>
    <row r="86" spans="1:3">
      <c r="A86" s="206" t="s">
        <v>706</v>
      </c>
      <c r="B86" s="207">
        <v>108.01999999999998</v>
      </c>
      <c r="C86" s="207">
        <v>0</v>
      </c>
    </row>
    <row r="87" spans="1:3">
      <c r="A87" s="160" t="s">
        <v>382</v>
      </c>
      <c r="B87" s="207">
        <v>7559.9500000000007</v>
      </c>
      <c r="C87" s="207">
        <v>7559.95</v>
      </c>
    </row>
    <row r="88" spans="1:3">
      <c r="A88" s="206" t="s">
        <v>859</v>
      </c>
      <c r="B88" s="207">
        <v>0</v>
      </c>
      <c r="C88" s="207">
        <v>7559.95</v>
      </c>
    </row>
    <row r="89" spans="1:3">
      <c r="A89" s="206" t="s">
        <v>707</v>
      </c>
      <c r="B89" s="207">
        <v>7106.3600000000006</v>
      </c>
      <c r="C89" s="207">
        <v>0</v>
      </c>
    </row>
    <row r="90" spans="1:3">
      <c r="A90" s="206" t="s">
        <v>706</v>
      </c>
      <c r="B90" s="207">
        <v>453.59</v>
      </c>
      <c r="C90" s="207">
        <v>0</v>
      </c>
    </row>
    <row r="91" spans="1:3">
      <c r="A91" s="160" t="s">
        <v>210</v>
      </c>
      <c r="B91" s="207">
        <v>2290.11</v>
      </c>
      <c r="C91" s="207">
        <v>2290.11</v>
      </c>
    </row>
    <row r="92" spans="1:3">
      <c r="A92" s="206" t="s">
        <v>859</v>
      </c>
      <c r="B92" s="207">
        <v>0</v>
      </c>
      <c r="C92" s="207">
        <v>2290.11</v>
      </c>
    </row>
    <row r="93" spans="1:3">
      <c r="A93" s="206" t="s">
        <v>706</v>
      </c>
      <c r="B93" s="207">
        <v>137.41</v>
      </c>
      <c r="C93" s="207">
        <v>0</v>
      </c>
    </row>
    <row r="94" spans="1:3">
      <c r="A94" s="206" t="s">
        <v>367</v>
      </c>
      <c r="B94" s="207">
        <v>2152.7000000000003</v>
      </c>
      <c r="C94" s="207">
        <v>0</v>
      </c>
    </row>
    <row r="95" spans="1:3">
      <c r="A95" s="160" t="s">
        <v>403</v>
      </c>
      <c r="B95" s="207">
        <v>5775</v>
      </c>
      <c r="C95" s="207">
        <v>5775</v>
      </c>
    </row>
    <row r="96" spans="1:3">
      <c r="A96" s="206" t="s">
        <v>859</v>
      </c>
      <c r="B96" s="207">
        <v>0</v>
      </c>
      <c r="C96" s="207">
        <v>5775</v>
      </c>
    </row>
    <row r="97" spans="1:3">
      <c r="A97" s="206" t="s">
        <v>808</v>
      </c>
      <c r="B97" s="207">
        <v>5428.5</v>
      </c>
      <c r="C97" s="207">
        <v>0</v>
      </c>
    </row>
    <row r="98" spans="1:3">
      <c r="A98" s="206" t="s">
        <v>706</v>
      </c>
      <c r="B98" s="207">
        <v>346.5</v>
      </c>
      <c r="C98" s="207">
        <v>0</v>
      </c>
    </row>
    <row r="99" spans="1:3">
      <c r="A99" s="160" t="s">
        <v>195</v>
      </c>
      <c r="B99" s="207">
        <v>3728.24</v>
      </c>
      <c r="C99" s="207">
        <v>3728.24</v>
      </c>
    </row>
    <row r="100" spans="1:3">
      <c r="A100" s="206" t="s">
        <v>859</v>
      </c>
      <c r="B100" s="207">
        <v>0</v>
      </c>
      <c r="C100" s="207">
        <v>3728.24</v>
      </c>
    </row>
    <row r="101" spans="1:3">
      <c r="A101" s="206" t="s">
        <v>808</v>
      </c>
      <c r="B101" s="207">
        <v>1455.34</v>
      </c>
      <c r="C101" s="207">
        <v>0</v>
      </c>
    </row>
    <row r="102" spans="1:3">
      <c r="A102" s="206" t="s">
        <v>707</v>
      </c>
      <c r="B102" s="207">
        <v>2049.1999999999998</v>
      </c>
      <c r="C102" s="207">
        <v>0</v>
      </c>
    </row>
    <row r="103" spans="1:3">
      <c r="A103" s="206" t="s">
        <v>706</v>
      </c>
      <c r="B103" s="207">
        <v>223.69999999999996</v>
      </c>
      <c r="C103" s="207">
        <v>0</v>
      </c>
    </row>
    <row r="104" spans="1:3">
      <c r="A104" s="160" t="s">
        <v>840</v>
      </c>
      <c r="B104" s="207">
        <v>6210</v>
      </c>
      <c r="C104" s="207">
        <v>6210</v>
      </c>
    </row>
    <row r="105" spans="1:3">
      <c r="A105" s="206" t="s">
        <v>859</v>
      </c>
      <c r="B105" s="207">
        <v>0</v>
      </c>
      <c r="C105" s="207">
        <v>6210</v>
      </c>
    </row>
    <row r="106" spans="1:3">
      <c r="A106" s="206" t="s">
        <v>808</v>
      </c>
      <c r="B106" s="207">
        <v>5837.4</v>
      </c>
      <c r="C106" s="207">
        <v>0</v>
      </c>
    </row>
    <row r="107" spans="1:3">
      <c r="A107" s="206" t="s">
        <v>706</v>
      </c>
      <c r="B107" s="207">
        <v>372.6</v>
      </c>
      <c r="C107" s="207">
        <v>0</v>
      </c>
    </row>
    <row r="108" spans="1:3">
      <c r="A108" s="160" t="s">
        <v>810</v>
      </c>
      <c r="B108" s="207">
        <v>32275</v>
      </c>
      <c r="C108" s="207">
        <v>32275</v>
      </c>
    </row>
    <row r="109" spans="1:3">
      <c r="A109" s="206" t="s">
        <v>859</v>
      </c>
      <c r="B109" s="207">
        <v>0</v>
      </c>
      <c r="C109" s="207">
        <v>32275</v>
      </c>
    </row>
    <row r="110" spans="1:3">
      <c r="A110" s="206" t="s">
        <v>707</v>
      </c>
      <c r="B110" s="207">
        <v>30338.5</v>
      </c>
      <c r="C110" s="207">
        <v>0</v>
      </c>
    </row>
    <row r="111" spans="1:3">
      <c r="A111" s="206" t="s">
        <v>706</v>
      </c>
      <c r="B111" s="207">
        <v>1936.5</v>
      </c>
      <c r="C111" s="207">
        <v>0</v>
      </c>
    </row>
    <row r="112" spans="1:3">
      <c r="A112" s="160" t="s">
        <v>839</v>
      </c>
      <c r="B112" s="207">
        <v>1420</v>
      </c>
      <c r="C112" s="207">
        <v>1420</v>
      </c>
    </row>
    <row r="113" spans="1:3">
      <c r="A113" s="206" t="s">
        <v>859</v>
      </c>
      <c r="B113" s="207">
        <v>0</v>
      </c>
      <c r="C113" s="207">
        <v>1420</v>
      </c>
    </row>
    <row r="114" spans="1:3">
      <c r="A114" s="206" t="s">
        <v>804</v>
      </c>
      <c r="B114" s="207">
        <v>1334.8</v>
      </c>
      <c r="C114" s="207">
        <v>0</v>
      </c>
    </row>
    <row r="115" spans="1:3">
      <c r="A115" s="206" t="s">
        <v>706</v>
      </c>
      <c r="B115" s="207">
        <v>85.2</v>
      </c>
      <c r="C115" s="207">
        <v>0</v>
      </c>
    </row>
    <row r="116" spans="1:3">
      <c r="A116" s="160" t="s">
        <v>137</v>
      </c>
      <c r="B116" s="207">
        <v>991.18</v>
      </c>
      <c r="C116" s="207">
        <v>991.18</v>
      </c>
    </row>
    <row r="117" spans="1:3">
      <c r="A117" s="206" t="s">
        <v>859</v>
      </c>
      <c r="B117" s="207">
        <v>0</v>
      </c>
      <c r="C117" s="207">
        <v>991.18</v>
      </c>
    </row>
    <row r="118" spans="1:3">
      <c r="A118" s="206" t="s">
        <v>707</v>
      </c>
      <c r="B118" s="207">
        <v>931.70999999999992</v>
      </c>
      <c r="C118" s="207">
        <v>0</v>
      </c>
    </row>
    <row r="119" spans="1:3">
      <c r="A119" s="206" t="s">
        <v>706</v>
      </c>
      <c r="B119" s="207">
        <v>59.470000000000006</v>
      </c>
      <c r="C119" s="207">
        <v>0</v>
      </c>
    </row>
    <row r="120" spans="1:3">
      <c r="A120" s="160" t="s">
        <v>380</v>
      </c>
      <c r="B120" s="207">
        <v>858.4</v>
      </c>
      <c r="C120" s="207">
        <v>858.4</v>
      </c>
    </row>
    <row r="121" spans="1:3">
      <c r="A121" s="206" t="s">
        <v>859</v>
      </c>
      <c r="B121" s="207">
        <v>0</v>
      </c>
      <c r="C121" s="207">
        <v>858.4</v>
      </c>
    </row>
    <row r="122" spans="1:3">
      <c r="A122" s="206" t="s">
        <v>707</v>
      </c>
      <c r="B122" s="207">
        <v>806.9</v>
      </c>
      <c r="C122" s="207">
        <v>0</v>
      </c>
    </row>
    <row r="123" spans="1:3">
      <c r="A123" s="206" t="s">
        <v>706</v>
      </c>
      <c r="B123" s="207">
        <v>51.5</v>
      </c>
      <c r="C123" s="207">
        <v>0</v>
      </c>
    </row>
    <row r="124" spans="1:3">
      <c r="A124" s="160" t="s">
        <v>843</v>
      </c>
      <c r="B124" s="207">
        <v>3900</v>
      </c>
      <c r="C124" s="207">
        <v>3900</v>
      </c>
    </row>
    <row r="125" spans="1:3">
      <c r="A125" s="206" t="s">
        <v>859</v>
      </c>
      <c r="B125" s="207">
        <v>0</v>
      </c>
      <c r="C125" s="207">
        <v>3900</v>
      </c>
    </row>
    <row r="126" spans="1:3">
      <c r="A126" s="206" t="s">
        <v>808</v>
      </c>
      <c r="B126" s="207">
        <v>3666</v>
      </c>
      <c r="C126" s="207">
        <v>0</v>
      </c>
    </row>
    <row r="127" spans="1:3">
      <c r="A127" s="206" t="s">
        <v>706</v>
      </c>
      <c r="B127" s="207">
        <v>234</v>
      </c>
      <c r="C127" s="207">
        <v>0</v>
      </c>
    </row>
    <row r="128" spans="1:3">
      <c r="A128" s="160" t="s">
        <v>800</v>
      </c>
      <c r="B128" s="207">
        <v>6660</v>
      </c>
      <c r="C128" s="207">
        <v>6660</v>
      </c>
    </row>
    <row r="129" spans="1:3">
      <c r="A129" s="206" t="s">
        <v>859</v>
      </c>
      <c r="B129" s="207">
        <v>0</v>
      </c>
      <c r="C129" s="207">
        <v>6660</v>
      </c>
    </row>
    <row r="130" spans="1:3">
      <c r="A130" s="206" t="s">
        <v>707</v>
      </c>
      <c r="B130" s="207">
        <v>6260.4</v>
      </c>
      <c r="C130" s="207">
        <v>0</v>
      </c>
    </row>
    <row r="131" spans="1:3">
      <c r="A131" s="206" t="s">
        <v>706</v>
      </c>
      <c r="B131" s="207">
        <v>399.6</v>
      </c>
      <c r="C131" s="207">
        <v>0</v>
      </c>
    </row>
    <row r="132" spans="1:3">
      <c r="A132" s="160" t="s">
        <v>708</v>
      </c>
      <c r="B132" s="207">
        <v>5095.3999999999996</v>
      </c>
      <c r="C132" s="207">
        <v>5095.3999999999996</v>
      </c>
    </row>
    <row r="133" spans="1:3">
      <c r="A133" s="206" t="s">
        <v>859</v>
      </c>
      <c r="B133" s="207">
        <v>0</v>
      </c>
      <c r="C133" s="207">
        <v>5095.3999999999996</v>
      </c>
    </row>
    <row r="134" spans="1:3">
      <c r="A134" s="206" t="s">
        <v>707</v>
      </c>
      <c r="B134" s="207">
        <v>4789.6799999999994</v>
      </c>
      <c r="C134" s="207">
        <v>0</v>
      </c>
    </row>
    <row r="135" spans="1:3">
      <c r="A135" s="206" t="s">
        <v>706</v>
      </c>
      <c r="B135" s="207">
        <v>305.72000000000003</v>
      </c>
      <c r="C135" s="207">
        <v>0</v>
      </c>
    </row>
    <row r="136" spans="1:3">
      <c r="A136" s="160" t="s">
        <v>513</v>
      </c>
      <c r="B136" s="207">
        <v>506.20000000000005</v>
      </c>
      <c r="C136" s="207">
        <v>506.2</v>
      </c>
    </row>
    <row r="137" spans="1:3">
      <c r="A137" s="206" t="s">
        <v>859</v>
      </c>
      <c r="B137" s="207">
        <v>0</v>
      </c>
      <c r="C137" s="207">
        <v>506.2</v>
      </c>
    </row>
    <row r="138" spans="1:3">
      <c r="A138" s="206" t="s">
        <v>808</v>
      </c>
      <c r="B138" s="207">
        <v>475.83000000000004</v>
      </c>
      <c r="C138" s="207">
        <v>0</v>
      </c>
    </row>
    <row r="139" spans="1:3">
      <c r="A139" s="206" t="s">
        <v>706</v>
      </c>
      <c r="B139" s="207">
        <v>30.369999999999997</v>
      </c>
      <c r="C139" s="207">
        <v>0</v>
      </c>
    </row>
    <row r="140" spans="1:3">
      <c r="A140" s="160" t="s">
        <v>845</v>
      </c>
      <c r="B140" s="207">
        <v>7620</v>
      </c>
      <c r="C140" s="207">
        <v>7620</v>
      </c>
    </row>
    <row r="141" spans="1:3">
      <c r="A141" s="206" t="s">
        <v>859</v>
      </c>
      <c r="B141" s="207">
        <v>0</v>
      </c>
      <c r="C141" s="207">
        <v>7620</v>
      </c>
    </row>
    <row r="142" spans="1:3">
      <c r="A142" s="206" t="s">
        <v>808</v>
      </c>
      <c r="B142" s="207">
        <v>7162.8</v>
      </c>
      <c r="C142" s="207">
        <v>0</v>
      </c>
    </row>
    <row r="143" spans="1:3">
      <c r="A143" s="206" t="s">
        <v>706</v>
      </c>
      <c r="B143" s="207">
        <v>457.2</v>
      </c>
      <c r="C143" s="207">
        <v>0</v>
      </c>
    </row>
    <row r="144" spans="1:3">
      <c r="A144" s="160" t="s">
        <v>799</v>
      </c>
      <c r="B144" s="207">
        <v>9650</v>
      </c>
      <c r="C144" s="207">
        <v>9650</v>
      </c>
    </row>
    <row r="145" spans="1:3">
      <c r="A145" s="206" t="s">
        <v>859</v>
      </c>
      <c r="B145" s="207">
        <v>0</v>
      </c>
      <c r="C145" s="207">
        <v>9650</v>
      </c>
    </row>
    <row r="146" spans="1:3">
      <c r="A146" s="206" t="s">
        <v>808</v>
      </c>
      <c r="B146" s="207">
        <v>9071</v>
      </c>
      <c r="C146" s="207">
        <v>0</v>
      </c>
    </row>
    <row r="147" spans="1:3">
      <c r="A147" s="206" t="s">
        <v>706</v>
      </c>
      <c r="B147" s="207">
        <v>579</v>
      </c>
      <c r="C147" s="207">
        <v>0</v>
      </c>
    </row>
    <row r="148" spans="1:3">
      <c r="A148" s="160" t="s">
        <v>838</v>
      </c>
      <c r="B148" s="207">
        <v>15973.269999999999</v>
      </c>
      <c r="C148" s="207">
        <v>15973.27</v>
      </c>
    </row>
    <row r="149" spans="1:3">
      <c r="A149" s="206" t="s">
        <v>859</v>
      </c>
      <c r="B149" s="207">
        <v>0</v>
      </c>
      <c r="C149" s="207">
        <v>15973.27</v>
      </c>
    </row>
    <row r="150" spans="1:3">
      <c r="A150" s="206" t="s">
        <v>707</v>
      </c>
      <c r="B150" s="207">
        <v>15014.869999999999</v>
      </c>
      <c r="C150" s="207">
        <v>0</v>
      </c>
    </row>
    <row r="151" spans="1:3">
      <c r="A151" s="206" t="s">
        <v>706</v>
      </c>
      <c r="B151" s="207">
        <v>958.4</v>
      </c>
      <c r="C151" s="207">
        <v>0</v>
      </c>
    </row>
    <row r="152" spans="1:3">
      <c r="A152" s="160" t="s">
        <v>850</v>
      </c>
      <c r="B152" s="207">
        <v>7934.5000000000009</v>
      </c>
      <c r="C152" s="207">
        <v>7934.5</v>
      </c>
    </row>
    <row r="153" spans="1:3">
      <c r="A153" s="206" t="s">
        <v>859</v>
      </c>
      <c r="B153" s="207">
        <v>0</v>
      </c>
      <c r="C153" s="207">
        <v>7934.5</v>
      </c>
    </row>
    <row r="154" spans="1:3">
      <c r="A154" s="206" t="s">
        <v>808</v>
      </c>
      <c r="B154" s="207">
        <v>6447.9300000000012</v>
      </c>
      <c r="C154" s="207">
        <v>0</v>
      </c>
    </row>
    <row r="155" spans="1:3">
      <c r="A155" s="206" t="s">
        <v>707</v>
      </c>
      <c r="B155" s="207">
        <v>1010.5</v>
      </c>
      <c r="C155" s="207">
        <v>0</v>
      </c>
    </row>
    <row r="156" spans="1:3">
      <c r="A156" s="206" t="s">
        <v>706</v>
      </c>
      <c r="B156" s="207">
        <v>476.07</v>
      </c>
      <c r="C156" s="207">
        <v>0</v>
      </c>
    </row>
    <row r="157" spans="1:3">
      <c r="A157" s="160" t="s">
        <v>894</v>
      </c>
      <c r="B157" s="207">
        <v>1500</v>
      </c>
      <c r="C157" s="207">
        <v>1500</v>
      </c>
    </row>
    <row r="158" spans="1:3">
      <c r="A158" s="206" t="s">
        <v>859</v>
      </c>
      <c r="B158" s="207">
        <v>0</v>
      </c>
      <c r="C158" s="207">
        <v>1500</v>
      </c>
    </row>
    <row r="159" spans="1:3">
      <c r="A159" s="206" t="s">
        <v>707</v>
      </c>
      <c r="B159" s="207">
        <v>1410</v>
      </c>
      <c r="C159" s="207">
        <v>0</v>
      </c>
    </row>
    <row r="160" spans="1:3">
      <c r="A160" s="206" t="s">
        <v>706</v>
      </c>
      <c r="B160" s="207">
        <v>90</v>
      </c>
      <c r="C160" s="207">
        <v>0</v>
      </c>
    </row>
    <row r="161" spans="1:3">
      <c r="A161" s="160" t="s">
        <v>2223</v>
      </c>
      <c r="B161" s="207"/>
      <c r="C161" s="207"/>
    </row>
    <row r="162" spans="1:3">
      <c r="A162" s="206" t="s">
        <v>2223</v>
      </c>
      <c r="B162" s="207"/>
      <c r="C162" s="207"/>
    </row>
    <row r="163" spans="1:3">
      <c r="A163" s="160" t="s">
        <v>887</v>
      </c>
      <c r="B163" s="207">
        <v>172556.92999999996</v>
      </c>
      <c r="C163" s="207">
        <v>172556.92999999996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738483-C7D3-40D8-990A-6F901C188FF1}">
  <dimension ref="A1:R409"/>
  <sheetViews>
    <sheetView topLeftCell="A6" workbookViewId="0"/>
  </sheetViews>
  <sheetFormatPr defaultColWidth="11.42578125" defaultRowHeight="12.75"/>
  <cols>
    <col min="1" max="1" width="30" style="182" customWidth="1"/>
    <col min="2" max="2" width="6" style="182" customWidth="1"/>
    <col min="3" max="4" width="7" style="182" customWidth="1"/>
    <col min="5" max="5" width="12" style="182" customWidth="1"/>
    <col min="6" max="6" width="9" style="182" customWidth="1"/>
    <col min="7" max="7" width="6" style="182" customWidth="1"/>
    <col min="8" max="8" width="12" style="182" customWidth="1"/>
    <col min="9" max="9" width="5" style="182" customWidth="1"/>
    <col min="10" max="11" width="14" style="182" customWidth="1"/>
    <col min="12" max="13" width="15" style="182" customWidth="1"/>
    <col min="14" max="14" width="33" style="182" customWidth="1"/>
    <col min="15" max="15" width="14" style="182" customWidth="1"/>
    <col min="16" max="16" width="11" style="182" customWidth="1"/>
    <col min="17" max="17" width="13" style="182" customWidth="1"/>
    <col min="18" max="18" width="9" style="182" customWidth="1"/>
    <col min="19" max="16384" width="11.42578125" style="182"/>
  </cols>
  <sheetData>
    <row r="1" spans="1:18">
      <c r="A1" s="186" t="s">
        <v>776</v>
      </c>
    </row>
    <row r="2" spans="1:18">
      <c r="A2" s="186" t="s">
        <v>777</v>
      </c>
    </row>
    <row r="3" spans="1:18">
      <c r="A3" s="183" t="s">
        <v>1161</v>
      </c>
    </row>
    <row r="4" spans="1:18">
      <c r="K4" s="182">
        <f>SUBTOTAL(9,K6:K409)</f>
        <v>172556.93</v>
      </c>
      <c r="L4" s="182">
        <f>SUBTOTAL(9,L6:L409)</f>
        <v>172556.93</v>
      </c>
      <c r="M4" s="203">
        <f>SUBTOTAL(9,M6:M409)</f>
        <v>2.1714186004828662E-11</v>
      </c>
    </row>
    <row r="5" spans="1:18" ht="13.5" thickBot="1">
      <c r="A5" s="185" t="s">
        <v>778</v>
      </c>
      <c r="B5" s="185" t="s">
        <v>779</v>
      </c>
      <c r="C5" s="185" t="s">
        <v>780</v>
      </c>
      <c r="D5" s="185" t="s">
        <v>781</v>
      </c>
      <c r="E5" s="185" t="s">
        <v>782</v>
      </c>
      <c r="F5" s="185" t="s">
        <v>783</v>
      </c>
      <c r="G5" s="185" t="s">
        <v>17</v>
      </c>
      <c r="H5" s="185" t="s">
        <v>784</v>
      </c>
      <c r="I5" s="185" t="s">
        <v>785</v>
      </c>
      <c r="J5" s="185" t="s">
        <v>786</v>
      </c>
      <c r="K5" s="185" t="s">
        <v>787</v>
      </c>
      <c r="L5" s="185" t="s">
        <v>788</v>
      </c>
      <c r="M5" s="185" t="s">
        <v>1162</v>
      </c>
      <c r="N5" s="185" t="s">
        <v>789</v>
      </c>
      <c r="O5" s="185" t="s">
        <v>790</v>
      </c>
      <c r="P5" s="185" t="s">
        <v>791</v>
      </c>
      <c r="Q5" s="185" t="s">
        <v>792</v>
      </c>
      <c r="R5" s="185" t="s">
        <v>793</v>
      </c>
    </row>
    <row r="6" spans="1:18" s="205" customFormat="1">
      <c r="A6" s="195" t="s">
        <v>2147</v>
      </c>
      <c r="B6" s="195" t="s">
        <v>794</v>
      </c>
      <c r="C6" s="195" t="s">
        <v>706</v>
      </c>
      <c r="D6" s="195" t="s">
        <v>802</v>
      </c>
      <c r="E6" s="195" t="s">
        <v>29</v>
      </c>
      <c r="F6" s="195" t="s">
        <v>710</v>
      </c>
      <c r="G6" s="195" t="s">
        <v>48</v>
      </c>
      <c r="H6" s="195" t="s">
        <v>521</v>
      </c>
      <c r="I6" s="195" t="s">
        <v>796</v>
      </c>
      <c r="J6" s="195" t="s">
        <v>1240</v>
      </c>
      <c r="K6" s="204">
        <v>21.05</v>
      </c>
      <c r="L6" s="204">
        <v>0</v>
      </c>
      <c r="M6" s="204">
        <f t="shared" ref="M6:M68" si="0">K6-L6</f>
        <v>21.05</v>
      </c>
      <c r="N6" s="195" t="s">
        <v>2148</v>
      </c>
      <c r="O6" s="195" t="s">
        <v>1240</v>
      </c>
      <c r="P6" s="195"/>
      <c r="Q6" s="195" t="s">
        <v>2149</v>
      </c>
      <c r="R6" s="195" t="s">
        <v>847</v>
      </c>
    </row>
    <row r="7" spans="1:18" s="205" customFormat="1">
      <c r="A7" s="195" t="s">
        <v>2147</v>
      </c>
      <c r="B7" s="195" t="s">
        <v>794</v>
      </c>
      <c r="C7" s="195" t="s">
        <v>706</v>
      </c>
      <c r="D7" s="195" t="s">
        <v>802</v>
      </c>
      <c r="E7" s="195" t="s">
        <v>18</v>
      </c>
      <c r="F7" s="195" t="s">
        <v>710</v>
      </c>
      <c r="G7" s="195" t="s">
        <v>48</v>
      </c>
      <c r="H7" s="195" t="s">
        <v>521</v>
      </c>
      <c r="I7" s="195" t="s">
        <v>796</v>
      </c>
      <c r="J7" s="195" t="s">
        <v>1240</v>
      </c>
      <c r="K7" s="204">
        <v>24.56</v>
      </c>
      <c r="L7" s="204">
        <v>0</v>
      </c>
      <c r="M7" s="204">
        <f t="shared" si="0"/>
        <v>24.56</v>
      </c>
      <c r="N7" s="195" t="s">
        <v>976</v>
      </c>
      <c r="O7" s="195" t="s">
        <v>1240</v>
      </c>
      <c r="P7" s="195"/>
      <c r="Q7" s="195" t="s">
        <v>2149</v>
      </c>
      <c r="R7" s="195" t="s">
        <v>847</v>
      </c>
    </row>
    <row r="8" spans="1:18" s="205" customFormat="1">
      <c r="A8" s="195" t="s">
        <v>2147</v>
      </c>
      <c r="B8" s="195" t="s">
        <v>794</v>
      </c>
      <c r="C8" s="195" t="s">
        <v>706</v>
      </c>
      <c r="D8" s="195" t="s">
        <v>802</v>
      </c>
      <c r="E8" s="195" t="s">
        <v>18</v>
      </c>
      <c r="F8" s="195" t="s">
        <v>710</v>
      </c>
      <c r="G8" s="195" t="s">
        <v>48</v>
      </c>
      <c r="H8" s="195" t="s">
        <v>521</v>
      </c>
      <c r="I8" s="195" t="s">
        <v>796</v>
      </c>
      <c r="J8" s="195" t="s">
        <v>1240</v>
      </c>
      <c r="K8" s="204">
        <v>4.2</v>
      </c>
      <c r="L8" s="204">
        <v>0</v>
      </c>
      <c r="M8" s="204">
        <f t="shared" si="0"/>
        <v>4.2</v>
      </c>
      <c r="N8" s="195" t="s">
        <v>1112</v>
      </c>
      <c r="O8" s="195" t="s">
        <v>1240</v>
      </c>
      <c r="P8" s="195"/>
      <c r="Q8" s="195" t="s">
        <v>2149</v>
      </c>
      <c r="R8" s="195" t="s">
        <v>847</v>
      </c>
    </row>
    <row r="9" spans="1:18" s="205" customFormat="1">
      <c r="A9" s="195" t="s">
        <v>2147</v>
      </c>
      <c r="B9" s="195" t="s">
        <v>794</v>
      </c>
      <c r="C9" s="195" t="s">
        <v>706</v>
      </c>
      <c r="D9" s="195" t="s">
        <v>802</v>
      </c>
      <c r="E9" s="195" t="s">
        <v>28</v>
      </c>
      <c r="F9" s="195" t="s">
        <v>710</v>
      </c>
      <c r="G9" s="195" t="s">
        <v>48</v>
      </c>
      <c r="H9" s="195" t="s">
        <v>521</v>
      </c>
      <c r="I9" s="195" t="s">
        <v>796</v>
      </c>
      <c r="J9" s="195" t="s">
        <v>1240</v>
      </c>
      <c r="K9" s="204">
        <v>11.1</v>
      </c>
      <c r="L9" s="204">
        <v>0</v>
      </c>
      <c r="M9" s="204">
        <f t="shared" si="0"/>
        <v>11.1</v>
      </c>
      <c r="N9" s="195" t="s">
        <v>2148</v>
      </c>
      <c r="O9" s="195" t="s">
        <v>1240</v>
      </c>
      <c r="P9" s="195"/>
      <c r="Q9" s="195" t="s">
        <v>2149</v>
      </c>
      <c r="R9" s="195" t="s">
        <v>847</v>
      </c>
    </row>
    <row r="10" spans="1:18" s="205" customFormat="1">
      <c r="A10" s="195" t="s">
        <v>2147</v>
      </c>
      <c r="B10" s="195" t="s">
        <v>794</v>
      </c>
      <c r="C10" s="195" t="s">
        <v>706</v>
      </c>
      <c r="D10" s="195" t="s">
        <v>802</v>
      </c>
      <c r="E10" s="195" t="s">
        <v>342</v>
      </c>
      <c r="F10" s="195" t="s">
        <v>710</v>
      </c>
      <c r="G10" s="195" t="s">
        <v>48</v>
      </c>
      <c r="H10" s="195" t="s">
        <v>521</v>
      </c>
      <c r="I10" s="195" t="s">
        <v>796</v>
      </c>
      <c r="J10" s="195" t="s">
        <v>1240</v>
      </c>
      <c r="K10" s="204">
        <v>30</v>
      </c>
      <c r="L10" s="204">
        <v>0</v>
      </c>
      <c r="M10" s="204">
        <f t="shared" si="0"/>
        <v>30</v>
      </c>
      <c r="N10" s="195" t="s">
        <v>1017</v>
      </c>
      <c r="O10" s="195" t="s">
        <v>1240</v>
      </c>
      <c r="P10" s="195"/>
      <c r="Q10" s="195" t="s">
        <v>2149</v>
      </c>
      <c r="R10" s="195" t="s">
        <v>847</v>
      </c>
    </row>
    <row r="11" spans="1:18" s="205" customFormat="1">
      <c r="A11" s="195" t="s">
        <v>2147</v>
      </c>
      <c r="B11" s="195" t="s">
        <v>794</v>
      </c>
      <c r="C11" s="195" t="s">
        <v>706</v>
      </c>
      <c r="D11" s="195" t="s">
        <v>802</v>
      </c>
      <c r="E11" s="195" t="s">
        <v>342</v>
      </c>
      <c r="F11" s="195" t="s">
        <v>710</v>
      </c>
      <c r="G11" s="195" t="s">
        <v>48</v>
      </c>
      <c r="H11" s="195" t="s">
        <v>521</v>
      </c>
      <c r="I11" s="195" t="s">
        <v>796</v>
      </c>
      <c r="J11" s="195" t="s">
        <v>1240</v>
      </c>
      <c r="K11" s="204">
        <v>20.16</v>
      </c>
      <c r="L11" s="204">
        <v>0</v>
      </c>
      <c r="M11" s="204">
        <f t="shared" si="0"/>
        <v>20.16</v>
      </c>
      <c r="N11" s="195" t="s">
        <v>2150</v>
      </c>
      <c r="O11" s="195" t="s">
        <v>1240</v>
      </c>
      <c r="P11" s="195"/>
      <c r="Q11" s="195" t="s">
        <v>2149</v>
      </c>
      <c r="R11" s="195" t="s">
        <v>847</v>
      </c>
    </row>
    <row r="12" spans="1:18" s="205" customFormat="1">
      <c r="A12" s="195" t="s">
        <v>2147</v>
      </c>
      <c r="B12" s="195" t="s">
        <v>794</v>
      </c>
      <c r="C12" s="195" t="s">
        <v>859</v>
      </c>
      <c r="D12" s="195" t="s">
        <v>521</v>
      </c>
      <c r="E12" s="195" t="s">
        <v>850</v>
      </c>
      <c r="F12" s="195" t="s">
        <v>710</v>
      </c>
      <c r="G12" s="195" t="s">
        <v>48</v>
      </c>
      <c r="H12" s="195" t="s">
        <v>521</v>
      </c>
      <c r="I12" s="195" t="s">
        <v>796</v>
      </c>
      <c r="J12" s="195" t="s">
        <v>1240</v>
      </c>
      <c r="K12" s="204">
        <v>0</v>
      </c>
      <c r="L12" s="204">
        <v>575</v>
      </c>
      <c r="M12" s="204">
        <f t="shared" si="0"/>
        <v>-575</v>
      </c>
      <c r="N12" s="195" t="s">
        <v>2151</v>
      </c>
      <c r="O12" s="195" t="s">
        <v>1240</v>
      </c>
      <c r="P12" s="195"/>
      <c r="Q12" s="195" t="s">
        <v>2149</v>
      </c>
      <c r="R12" s="195" t="s">
        <v>847</v>
      </c>
    </row>
    <row r="13" spans="1:18" s="205" customFormat="1">
      <c r="A13" s="195" t="s">
        <v>2147</v>
      </c>
      <c r="B13" s="195" t="s">
        <v>794</v>
      </c>
      <c r="C13" s="195" t="s">
        <v>859</v>
      </c>
      <c r="D13" s="195" t="s">
        <v>521</v>
      </c>
      <c r="E13" s="195" t="s">
        <v>850</v>
      </c>
      <c r="F13" s="195" t="s">
        <v>710</v>
      </c>
      <c r="G13" s="195" t="s">
        <v>48</v>
      </c>
      <c r="H13" s="195" t="s">
        <v>521</v>
      </c>
      <c r="I13" s="195" t="s">
        <v>796</v>
      </c>
      <c r="J13" s="195" t="s">
        <v>1240</v>
      </c>
      <c r="K13" s="204">
        <v>0</v>
      </c>
      <c r="L13" s="204">
        <v>500</v>
      </c>
      <c r="M13" s="204">
        <f t="shared" si="0"/>
        <v>-500</v>
      </c>
      <c r="N13" s="195" t="s">
        <v>2152</v>
      </c>
      <c r="O13" s="195" t="s">
        <v>1240</v>
      </c>
      <c r="P13" s="195"/>
      <c r="Q13" s="195" t="s">
        <v>2149</v>
      </c>
      <c r="R13" s="195" t="s">
        <v>847</v>
      </c>
    </row>
    <row r="14" spans="1:18" s="205" customFormat="1">
      <c r="A14" s="195" t="s">
        <v>2147</v>
      </c>
      <c r="B14" s="195" t="s">
        <v>794</v>
      </c>
      <c r="C14" s="195" t="s">
        <v>859</v>
      </c>
      <c r="D14" s="195" t="s">
        <v>521</v>
      </c>
      <c r="E14" s="195" t="s">
        <v>400</v>
      </c>
      <c r="F14" s="195" t="s">
        <v>710</v>
      </c>
      <c r="G14" s="195" t="s">
        <v>48</v>
      </c>
      <c r="H14" s="195" t="s">
        <v>521</v>
      </c>
      <c r="I14" s="195" t="s">
        <v>796</v>
      </c>
      <c r="J14" s="195" t="s">
        <v>1240</v>
      </c>
      <c r="K14" s="204">
        <v>0</v>
      </c>
      <c r="L14" s="204">
        <v>250.8</v>
      </c>
      <c r="M14" s="204">
        <f t="shared" si="0"/>
        <v>-250.8</v>
      </c>
      <c r="N14" s="195" t="s">
        <v>2148</v>
      </c>
      <c r="O14" s="195" t="s">
        <v>1240</v>
      </c>
      <c r="P14" s="195"/>
      <c r="Q14" s="195" t="s">
        <v>2149</v>
      </c>
      <c r="R14" s="195" t="s">
        <v>847</v>
      </c>
    </row>
    <row r="15" spans="1:18" s="205" customFormat="1">
      <c r="A15" s="195" t="s">
        <v>2147</v>
      </c>
      <c r="B15" s="195" t="s">
        <v>794</v>
      </c>
      <c r="C15" s="195" t="s">
        <v>859</v>
      </c>
      <c r="D15" s="195" t="s">
        <v>521</v>
      </c>
      <c r="E15" s="195" t="s">
        <v>400</v>
      </c>
      <c r="F15" s="195" t="s">
        <v>710</v>
      </c>
      <c r="G15" s="195" t="s">
        <v>48</v>
      </c>
      <c r="H15" s="195" t="s">
        <v>521</v>
      </c>
      <c r="I15" s="195" t="s">
        <v>796</v>
      </c>
      <c r="J15" s="195" t="s">
        <v>1240</v>
      </c>
      <c r="K15" s="204">
        <v>0</v>
      </c>
      <c r="L15" s="204">
        <v>340.09</v>
      </c>
      <c r="M15" s="204">
        <f t="shared" si="0"/>
        <v>-340.09</v>
      </c>
      <c r="N15" s="195" t="s">
        <v>976</v>
      </c>
      <c r="O15" s="195" t="s">
        <v>1240</v>
      </c>
      <c r="P15" s="195"/>
      <c r="Q15" s="195" t="s">
        <v>2149</v>
      </c>
      <c r="R15" s="195" t="s">
        <v>847</v>
      </c>
    </row>
    <row r="16" spans="1:18" s="205" customFormat="1">
      <c r="A16" s="195" t="s">
        <v>2147</v>
      </c>
      <c r="B16" s="195" t="s">
        <v>794</v>
      </c>
      <c r="C16" s="195" t="s">
        <v>859</v>
      </c>
      <c r="D16" s="195" t="s">
        <v>521</v>
      </c>
      <c r="E16" s="195" t="s">
        <v>838</v>
      </c>
      <c r="F16" s="195" t="s">
        <v>710</v>
      </c>
      <c r="G16" s="195" t="s">
        <v>48</v>
      </c>
      <c r="H16" s="195" t="s">
        <v>521</v>
      </c>
      <c r="I16" s="195" t="s">
        <v>796</v>
      </c>
      <c r="J16" s="195" t="s">
        <v>1240</v>
      </c>
      <c r="K16" s="204">
        <v>0</v>
      </c>
      <c r="L16" s="204">
        <v>2418.27</v>
      </c>
      <c r="M16" s="204">
        <f t="shared" si="0"/>
        <v>-2418.27</v>
      </c>
      <c r="N16" s="195" t="s">
        <v>1109</v>
      </c>
      <c r="O16" s="195" t="s">
        <v>1240</v>
      </c>
      <c r="P16" s="195"/>
      <c r="Q16" s="195" t="s">
        <v>2149</v>
      </c>
      <c r="R16" s="195" t="s">
        <v>847</v>
      </c>
    </row>
    <row r="17" spans="1:18" s="205" customFormat="1">
      <c r="A17" s="195" t="s">
        <v>2147</v>
      </c>
      <c r="B17" s="195" t="s">
        <v>794</v>
      </c>
      <c r="C17" s="195" t="s">
        <v>808</v>
      </c>
      <c r="D17" s="195" t="s">
        <v>837</v>
      </c>
      <c r="E17" s="195" t="s">
        <v>400</v>
      </c>
      <c r="F17" s="195" t="s">
        <v>710</v>
      </c>
      <c r="G17" s="195" t="s">
        <v>48</v>
      </c>
      <c r="H17" s="195" t="s">
        <v>521</v>
      </c>
      <c r="I17" s="195" t="s">
        <v>796</v>
      </c>
      <c r="J17" s="195" t="s">
        <v>1240</v>
      </c>
      <c r="K17" s="204">
        <v>319.68</v>
      </c>
      <c r="L17" s="204">
        <v>0</v>
      </c>
      <c r="M17" s="204">
        <f t="shared" si="0"/>
        <v>319.68</v>
      </c>
      <c r="N17" s="195" t="s">
        <v>976</v>
      </c>
      <c r="O17" s="195" t="s">
        <v>1240</v>
      </c>
      <c r="P17" s="195"/>
      <c r="Q17" s="195" t="s">
        <v>2149</v>
      </c>
      <c r="R17" s="195" t="s">
        <v>847</v>
      </c>
    </row>
    <row r="18" spans="1:18" s="205" customFormat="1">
      <c r="A18" s="195" t="s">
        <v>2147</v>
      </c>
      <c r="B18" s="195" t="s">
        <v>794</v>
      </c>
      <c r="C18" s="195" t="s">
        <v>859</v>
      </c>
      <c r="D18" s="195" t="s">
        <v>521</v>
      </c>
      <c r="E18" s="195" t="s">
        <v>18</v>
      </c>
      <c r="F18" s="195" t="s">
        <v>710</v>
      </c>
      <c r="G18" s="195" t="s">
        <v>48</v>
      </c>
      <c r="H18" s="195" t="s">
        <v>521</v>
      </c>
      <c r="I18" s="195" t="s">
        <v>796</v>
      </c>
      <c r="J18" s="195" t="s">
        <v>1240</v>
      </c>
      <c r="K18" s="204">
        <v>0</v>
      </c>
      <c r="L18" s="204">
        <v>70</v>
      </c>
      <c r="M18" s="204">
        <f t="shared" si="0"/>
        <v>-70</v>
      </c>
      <c r="N18" s="195" t="s">
        <v>1112</v>
      </c>
      <c r="O18" s="195" t="s">
        <v>1240</v>
      </c>
      <c r="P18" s="195"/>
      <c r="Q18" s="195" t="s">
        <v>2149</v>
      </c>
      <c r="R18" s="195" t="s">
        <v>847</v>
      </c>
    </row>
    <row r="19" spans="1:18" s="205" customFormat="1">
      <c r="A19" s="195" t="s">
        <v>2147</v>
      </c>
      <c r="B19" s="195" t="s">
        <v>794</v>
      </c>
      <c r="C19" s="195" t="s">
        <v>859</v>
      </c>
      <c r="D19" s="195" t="s">
        <v>521</v>
      </c>
      <c r="E19" s="195" t="s">
        <v>18</v>
      </c>
      <c r="F19" s="195" t="s">
        <v>710</v>
      </c>
      <c r="G19" s="195" t="s">
        <v>48</v>
      </c>
      <c r="H19" s="195" t="s">
        <v>521</v>
      </c>
      <c r="I19" s="195" t="s">
        <v>796</v>
      </c>
      <c r="J19" s="195" t="s">
        <v>1240</v>
      </c>
      <c r="K19" s="204">
        <v>0</v>
      </c>
      <c r="L19" s="204">
        <v>409.4</v>
      </c>
      <c r="M19" s="204">
        <f t="shared" si="0"/>
        <v>-409.4</v>
      </c>
      <c r="N19" s="195" t="s">
        <v>976</v>
      </c>
      <c r="O19" s="195" t="s">
        <v>1240</v>
      </c>
      <c r="P19" s="195"/>
      <c r="Q19" s="195" t="s">
        <v>2149</v>
      </c>
      <c r="R19" s="195" t="s">
        <v>847</v>
      </c>
    </row>
    <row r="20" spans="1:18" s="205" customFormat="1">
      <c r="A20" s="195" t="s">
        <v>2147</v>
      </c>
      <c r="B20" s="195" t="s">
        <v>794</v>
      </c>
      <c r="C20" s="195" t="s">
        <v>859</v>
      </c>
      <c r="D20" s="195" t="s">
        <v>521</v>
      </c>
      <c r="E20" s="195" t="s">
        <v>137</v>
      </c>
      <c r="F20" s="195" t="s">
        <v>710</v>
      </c>
      <c r="G20" s="195" t="s">
        <v>48</v>
      </c>
      <c r="H20" s="195" t="s">
        <v>521</v>
      </c>
      <c r="I20" s="195" t="s">
        <v>796</v>
      </c>
      <c r="J20" s="195" t="s">
        <v>1240</v>
      </c>
      <c r="K20" s="204">
        <v>0</v>
      </c>
      <c r="L20" s="204">
        <v>156.4</v>
      </c>
      <c r="M20" s="204">
        <f t="shared" si="0"/>
        <v>-156.4</v>
      </c>
      <c r="N20" s="195" t="s">
        <v>976</v>
      </c>
      <c r="O20" s="195" t="s">
        <v>1240</v>
      </c>
      <c r="P20" s="195"/>
      <c r="Q20" s="195" t="s">
        <v>2149</v>
      </c>
      <c r="R20" s="195" t="s">
        <v>847</v>
      </c>
    </row>
    <row r="21" spans="1:18" s="205" customFormat="1">
      <c r="A21" s="195" t="s">
        <v>2147</v>
      </c>
      <c r="B21" s="195" t="s">
        <v>794</v>
      </c>
      <c r="C21" s="195" t="s">
        <v>859</v>
      </c>
      <c r="D21" s="195" t="s">
        <v>521</v>
      </c>
      <c r="E21" s="195" t="s">
        <v>36</v>
      </c>
      <c r="F21" s="195" t="s">
        <v>710</v>
      </c>
      <c r="G21" s="195" t="s">
        <v>48</v>
      </c>
      <c r="H21" s="195" t="s">
        <v>521</v>
      </c>
      <c r="I21" s="195" t="s">
        <v>796</v>
      </c>
      <c r="J21" s="195" t="s">
        <v>1240</v>
      </c>
      <c r="K21" s="204">
        <v>0</v>
      </c>
      <c r="L21" s="204">
        <v>215</v>
      </c>
      <c r="M21" s="204">
        <f t="shared" si="0"/>
        <v>-215</v>
      </c>
      <c r="N21" s="195" t="s">
        <v>2148</v>
      </c>
      <c r="O21" s="195" t="s">
        <v>1240</v>
      </c>
      <c r="P21" s="195"/>
      <c r="Q21" s="195" t="s">
        <v>2149</v>
      </c>
      <c r="R21" s="195" t="s">
        <v>847</v>
      </c>
    </row>
    <row r="22" spans="1:18" s="205" customFormat="1">
      <c r="A22" s="195" t="s">
        <v>2147</v>
      </c>
      <c r="B22" s="195" t="s">
        <v>794</v>
      </c>
      <c r="C22" s="195" t="s">
        <v>859</v>
      </c>
      <c r="D22" s="195" t="s">
        <v>521</v>
      </c>
      <c r="E22" s="195" t="s">
        <v>19</v>
      </c>
      <c r="F22" s="195" t="s">
        <v>710</v>
      </c>
      <c r="G22" s="195" t="s">
        <v>48</v>
      </c>
      <c r="H22" s="195" t="s">
        <v>521</v>
      </c>
      <c r="I22" s="195" t="s">
        <v>796</v>
      </c>
      <c r="J22" s="195" t="s">
        <v>1240</v>
      </c>
      <c r="K22" s="204">
        <v>0</v>
      </c>
      <c r="L22" s="204">
        <v>166.6</v>
      </c>
      <c r="M22" s="204">
        <f t="shared" si="0"/>
        <v>-166.6</v>
      </c>
      <c r="N22" s="195" t="s">
        <v>2148</v>
      </c>
      <c r="O22" s="195" t="s">
        <v>1240</v>
      </c>
      <c r="P22" s="195"/>
      <c r="Q22" s="195" t="s">
        <v>2149</v>
      </c>
      <c r="R22" s="195" t="s">
        <v>847</v>
      </c>
    </row>
    <row r="23" spans="1:18" s="205" customFormat="1">
      <c r="A23" s="195" t="s">
        <v>2147</v>
      </c>
      <c r="B23" s="195" t="s">
        <v>794</v>
      </c>
      <c r="C23" s="195" t="s">
        <v>859</v>
      </c>
      <c r="D23" s="195" t="s">
        <v>521</v>
      </c>
      <c r="E23" s="195" t="s">
        <v>19</v>
      </c>
      <c r="F23" s="195" t="s">
        <v>710</v>
      </c>
      <c r="G23" s="195" t="s">
        <v>48</v>
      </c>
      <c r="H23" s="195" t="s">
        <v>521</v>
      </c>
      <c r="I23" s="195" t="s">
        <v>796</v>
      </c>
      <c r="J23" s="195" t="s">
        <v>1240</v>
      </c>
      <c r="K23" s="204">
        <v>0</v>
      </c>
      <c r="L23" s="204">
        <v>695</v>
      </c>
      <c r="M23" s="204">
        <f t="shared" si="0"/>
        <v>-695</v>
      </c>
      <c r="N23" s="195" t="s">
        <v>2153</v>
      </c>
      <c r="O23" s="195" t="s">
        <v>1240</v>
      </c>
      <c r="P23" s="195"/>
      <c r="Q23" s="195" t="s">
        <v>2149</v>
      </c>
      <c r="R23" s="195" t="s">
        <v>847</v>
      </c>
    </row>
    <row r="24" spans="1:18" s="205" customFormat="1">
      <c r="A24" s="195" t="s">
        <v>2147</v>
      </c>
      <c r="B24" s="195" t="s">
        <v>794</v>
      </c>
      <c r="C24" s="195" t="s">
        <v>706</v>
      </c>
      <c r="D24" s="195" t="s">
        <v>802</v>
      </c>
      <c r="E24" s="195" t="s">
        <v>838</v>
      </c>
      <c r="F24" s="195" t="s">
        <v>710</v>
      </c>
      <c r="G24" s="195" t="s">
        <v>48</v>
      </c>
      <c r="H24" s="195" t="s">
        <v>521</v>
      </c>
      <c r="I24" s="195" t="s">
        <v>796</v>
      </c>
      <c r="J24" s="195" t="s">
        <v>1240</v>
      </c>
      <c r="K24" s="204">
        <v>145.1</v>
      </c>
      <c r="L24" s="204">
        <v>0</v>
      </c>
      <c r="M24" s="204">
        <f t="shared" si="0"/>
        <v>145.1</v>
      </c>
      <c r="N24" s="195" t="s">
        <v>1109</v>
      </c>
      <c r="O24" s="195" t="s">
        <v>1240</v>
      </c>
      <c r="P24" s="195"/>
      <c r="Q24" s="195" t="s">
        <v>2149</v>
      </c>
      <c r="R24" s="195" t="s">
        <v>847</v>
      </c>
    </row>
    <row r="25" spans="1:18" s="205" customFormat="1">
      <c r="A25" s="195" t="s">
        <v>2147</v>
      </c>
      <c r="B25" s="195" t="s">
        <v>794</v>
      </c>
      <c r="C25" s="195" t="s">
        <v>859</v>
      </c>
      <c r="D25" s="195" t="s">
        <v>521</v>
      </c>
      <c r="E25" s="195" t="s">
        <v>28</v>
      </c>
      <c r="F25" s="195" t="s">
        <v>710</v>
      </c>
      <c r="G25" s="195" t="s">
        <v>48</v>
      </c>
      <c r="H25" s="195" t="s">
        <v>521</v>
      </c>
      <c r="I25" s="195" t="s">
        <v>796</v>
      </c>
      <c r="J25" s="195" t="s">
        <v>1240</v>
      </c>
      <c r="K25" s="204">
        <v>0</v>
      </c>
      <c r="L25" s="204">
        <v>185</v>
      </c>
      <c r="M25" s="204">
        <f t="shared" si="0"/>
        <v>-185</v>
      </c>
      <c r="N25" s="195" t="s">
        <v>2148</v>
      </c>
      <c r="O25" s="195" t="s">
        <v>1240</v>
      </c>
      <c r="P25" s="195"/>
      <c r="Q25" s="195" t="s">
        <v>2149</v>
      </c>
      <c r="R25" s="195" t="s">
        <v>847</v>
      </c>
    </row>
    <row r="26" spans="1:18" s="205" customFormat="1">
      <c r="A26" s="195" t="s">
        <v>2147</v>
      </c>
      <c r="B26" s="195" t="s">
        <v>794</v>
      </c>
      <c r="C26" s="195" t="s">
        <v>859</v>
      </c>
      <c r="D26" s="195" t="s">
        <v>521</v>
      </c>
      <c r="E26" s="195" t="s">
        <v>342</v>
      </c>
      <c r="F26" s="195" t="s">
        <v>710</v>
      </c>
      <c r="G26" s="195" t="s">
        <v>48</v>
      </c>
      <c r="H26" s="195" t="s">
        <v>521</v>
      </c>
      <c r="I26" s="195" t="s">
        <v>796</v>
      </c>
      <c r="J26" s="195" t="s">
        <v>1240</v>
      </c>
      <c r="K26" s="204">
        <v>0</v>
      </c>
      <c r="L26" s="204">
        <v>500</v>
      </c>
      <c r="M26" s="204">
        <f t="shared" si="0"/>
        <v>-500</v>
      </c>
      <c r="N26" s="195" t="s">
        <v>1017</v>
      </c>
      <c r="O26" s="195" t="s">
        <v>1240</v>
      </c>
      <c r="P26" s="195"/>
      <c r="Q26" s="195" t="s">
        <v>2149</v>
      </c>
      <c r="R26" s="195" t="s">
        <v>847</v>
      </c>
    </row>
    <row r="27" spans="1:18" s="205" customFormat="1">
      <c r="A27" s="195" t="s">
        <v>2147</v>
      </c>
      <c r="B27" s="195" t="s">
        <v>794</v>
      </c>
      <c r="C27" s="195" t="s">
        <v>859</v>
      </c>
      <c r="D27" s="195" t="s">
        <v>521</v>
      </c>
      <c r="E27" s="195" t="s">
        <v>342</v>
      </c>
      <c r="F27" s="195" t="s">
        <v>710</v>
      </c>
      <c r="G27" s="195" t="s">
        <v>48</v>
      </c>
      <c r="H27" s="195" t="s">
        <v>521</v>
      </c>
      <c r="I27" s="195" t="s">
        <v>796</v>
      </c>
      <c r="J27" s="195" t="s">
        <v>1240</v>
      </c>
      <c r="K27" s="204">
        <v>0</v>
      </c>
      <c r="L27" s="204">
        <v>336</v>
      </c>
      <c r="M27" s="204">
        <f t="shared" si="0"/>
        <v>-336</v>
      </c>
      <c r="N27" s="195" t="s">
        <v>2150</v>
      </c>
      <c r="O27" s="195" t="s">
        <v>1240</v>
      </c>
      <c r="P27" s="195"/>
      <c r="Q27" s="195" t="s">
        <v>2149</v>
      </c>
      <c r="R27" s="195" t="s">
        <v>847</v>
      </c>
    </row>
    <row r="28" spans="1:18" s="205" customFormat="1">
      <c r="A28" s="195" t="s">
        <v>2147</v>
      </c>
      <c r="B28" s="195" t="s">
        <v>794</v>
      </c>
      <c r="C28" s="195" t="s">
        <v>859</v>
      </c>
      <c r="D28" s="195" t="s">
        <v>521</v>
      </c>
      <c r="E28" s="195" t="s">
        <v>195</v>
      </c>
      <c r="F28" s="195" t="s">
        <v>710</v>
      </c>
      <c r="G28" s="195" t="s">
        <v>48</v>
      </c>
      <c r="H28" s="195" t="s">
        <v>521</v>
      </c>
      <c r="I28" s="195" t="s">
        <v>796</v>
      </c>
      <c r="J28" s="195" t="s">
        <v>1240</v>
      </c>
      <c r="K28" s="204">
        <v>0</v>
      </c>
      <c r="L28" s="204">
        <v>285</v>
      </c>
      <c r="M28" s="204">
        <f t="shared" si="0"/>
        <v>-285</v>
      </c>
      <c r="N28" s="195" t="s">
        <v>2148</v>
      </c>
      <c r="O28" s="195" t="s">
        <v>1240</v>
      </c>
      <c r="P28" s="195"/>
      <c r="Q28" s="195" t="s">
        <v>2149</v>
      </c>
      <c r="R28" s="195" t="s">
        <v>847</v>
      </c>
    </row>
    <row r="29" spans="1:18" s="205" customFormat="1">
      <c r="A29" s="195" t="s">
        <v>2147</v>
      </c>
      <c r="B29" s="195" t="s">
        <v>794</v>
      </c>
      <c r="C29" s="195" t="s">
        <v>859</v>
      </c>
      <c r="D29" s="195" t="s">
        <v>521</v>
      </c>
      <c r="E29" s="195" t="s">
        <v>29</v>
      </c>
      <c r="F29" s="195" t="s">
        <v>710</v>
      </c>
      <c r="G29" s="195" t="s">
        <v>48</v>
      </c>
      <c r="H29" s="195" t="s">
        <v>521</v>
      </c>
      <c r="I29" s="195" t="s">
        <v>796</v>
      </c>
      <c r="J29" s="195" t="s">
        <v>1240</v>
      </c>
      <c r="K29" s="204">
        <v>0</v>
      </c>
      <c r="L29" s="204">
        <v>350.8</v>
      </c>
      <c r="M29" s="204">
        <f t="shared" si="0"/>
        <v>-350.8</v>
      </c>
      <c r="N29" s="195" t="s">
        <v>2148</v>
      </c>
      <c r="O29" s="195" t="s">
        <v>1240</v>
      </c>
      <c r="P29" s="195"/>
      <c r="Q29" s="195" t="s">
        <v>2149</v>
      </c>
      <c r="R29" s="195" t="s">
        <v>847</v>
      </c>
    </row>
    <row r="30" spans="1:18" s="205" customFormat="1">
      <c r="A30" s="195" t="s">
        <v>2147</v>
      </c>
      <c r="B30" s="195" t="s">
        <v>794</v>
      </c>
      <c r="C30" s="195" t="s">
        <v>808</v>
      </c>
      <c r="D30" s="195" t="s">
        <v>268</v>
      </c>
      <c r="E30" s="195" t="s">
        <v>19</v>
      </c>
      <c r="F30" s="195" t="s">
        <v>710</v>
      </c>
      <c r="G30" s="195" t="s">
        <v>48</v>
      </c>
      <c r="H30" s="195" t="s">
        <v>521</v>
      </c>
      <c r="I30" s="195" t="s">
        <v>796</v>
      </c>
      <c r="J30" s="195" t="s">
        <v>1240</v>
      </c>
      <c r="K30" s="204">
        <v>156.6</v>
      </c>
      <c r="L30" s="204">
        <v>0</v>
      </c>
      <c r="M30" s="204">
        <f t="shared" si="0"/>
        <v>156.6</v>
      </c>
      <c r="N30" s="195" t="s">
        <v>2148</v>
      </c>
      <c r="O30" s="195" t="s">
        <v>1240</v>
      </c>
      <c r="P30" s="195"/>
      <c r="Q30" s="195" t="s">
        <v>2149</v>
      </c>
      <c r="R30" s="195" t="s">
        <v>847</v>
      </c>
    </row>
    <row r="31" spans="1:18" s="205" customFormat="1">
      <c r="A31" s="195" t="s">
        <v>2147</v>
      </c>
      <c r="B31" s="195" t="s">
        <v>794</v>
      </c>
      <c r="C31" s="195" t="s">
        <v>808</v>
      </c>
      <c r="D31" s="195" t="s">
        <v>268</v>
      </c>
      <c r="E31" s="195" t="s">
        <v>19</v>
      </c>
      <c r="F31" s="195" t="s">
        <v>710</v>
      </c>
      <c r="G31" s="195" t="s">
        <v>48</v>
      </c>
      <c r="H31" s="195" t="s">
        <v>521</v>
      </c>
      <c r="I31" s="195" t="s">
        <v>796</v>
      </c>
      <c r="J31" s="195" t="s">
        <v>1240</v>
      </c>
      <c r="K31" s="204">
        <v>653.29999999999995</v>
      </c>
      <c r="L31" s="204">
        <v>0</v>
      </c>
      <c r="M31" s="204">
        <f t="shared" si="0"/>
        <v>653.29999999999995</v>
      </c>
      <c r="N31" s="195" t="s">
        <v>2153</v>
      </c>
      <c r="O31" s="195" t="s">
        <v>1240</v>
      </c>
      <c r="P31" s="195"/>
      <c r="Q31" s="195" t="s">
        <v>2149</v>
      </c>
      <c r="R31" s="195" t="s">
        <v>847</v>
      </c>
    </row>
    <row r="32" spans="1:18" s="205" customFormat="1">
      <c r="A32" s="195" t="s">
        <v>2147</v>
      </c>
      <c r="B32" s="195" t="s">
        <v>794</v>
      </c>
      <c r="C32" s="195" t="s">
        <v>808</v>
      </c>
      <c r="D32" s="195" t="s">
        <v>268</v>
      </c>
      <c r="E32" s="195" t="s">
        <v>28</v>
      </c>
      <c r="F32" s="195" t="s">
        <v>710</v>
      </c>
      <c r="G32" s="195" t="s">
        <v>48</v>
      </c>
      <c r="H32" s="195" t="s">
        <v>521</v>
      </c>
      <c r="I32" s="195" t="s">
        <v>796</v>
      </c>
      <c r="J32" s="195" t="s">
        <v>1240</v>
      </c>
      <c r="K32" s="204">
        <v>173.9</v>
      </c>
      <c r="L32" s="204">
        <v>0</v>
      </c>
      <c r="M32" s="204">
        <f t="shared" si="0"/>
        <v>173.9</v>
      </c>
      <c r="N32" s="195" t="s">
        <v>2148</v>
      </c>
      <c r="O32" s="195" t="s">
        <v>1240</v>
      </c>
      <c r="P32" s="195"/>
      <c r="Q32" s="195" t="s">
        <v>2149</v>
      </c>
      <c r="R32" s="195" t="s">
        <v>847</v>
      </c>
    </row>
    <row r="33" spans="1:18" s="205" customFormat="1">
      <c r="A33" s="195" t="s">
        <v>2147</v>
      </c>
      <c r="B33" s="195" t="s">
        <v>794</v>
      </c>
      <c r="C33" s="195" t="s">
        <v>808</v>
      </c>
      <c r="D33" s="195" t="s">
        <v>268</v>
      </c>
      <c r="E33" s="195" t="s">
        <v>195</v>
      </c>
      <c r="F33" s="195" t="s">
        <v>710</v>
      </c>
      <c r="G33" s="195" t="s">
        <v>48</v>
      </c>
      <c r="H33" s="195" t="s">
        <v>521</v>
      </c>
      <c r="I33" s="195" t="s">
        <v>796</v>
      </c>
      <c r="J33" s="195" t="s">
        <v>1240</v>
      </c>
      <c r="K33" s="204">
        <v>267.89999999999998</v>
      </c>
      <c r="L33" s="204">
        <v>0</v>
      </c>
      <c r="M33" s="204">
        <f t="shared" si="0"/>
        <v>267.89999999999998</v>
      </c>
      <c r="N33" s="195" t="s">
        <v>2148</v>
      </c>
      <c r="O33" s="195" t="s">
        <v>1240</v>
      </c>
      <c r="P33" s="195"/>
      <c r="Q33" s="195" t="s">
        <v>2149</v>
      </c>
      <c r="R33" s="195" t="s">
        <v>847</v>
      </c>
    </row>
    <row r="34" spans="1:18" s="205" customFormat="1">
      <c r="A34" s="195" t="s">
        <v>2147</v>
      </c>
      <c r="B34" s="195" t="s">
        <v>794</v>
      </c>
      <c r="C34" s="195" t="s">
        <v>808</v>
      </c>
      <c r="D34" s="195" t="s">
        <v>268</v>
      </c>
      <c r="E34" s="195" t="s">
        <v>400</v>
      </c>
      <c r="F34" s="195" t="s">
        <v>710</v>
      </c>
      <c r="G34" s="195" t="s">
        <v>48</v>
      </c>
      <c r="H34" s="195" t="s">
        <v>521</v>
      </c>
      <c r="I34" s="195" t="s">
        <v>796</v>
      </c>
      <c r="J34" s="195" t="s">
        <v>1240</v>
      </c>
      <c r="K34" s="204">
        <v>235.75</v>
      </c>
      <c r="L34" s="204">
        <v>0</v>
      </c>
      <c r="M34" s="204">
        <f t="shared" si="0"/>
        <v>235.75</v>
      </c>
      <c r="N34" s="195" t="s">
        <v>2148</v>
      </c>
      <c r="O34" s="195" t="s">
        <v>1240</v>
      </c>
      <c r="P34" s="195"/>
      <c r="Q34" s="195" t="s">
        <v>2149</v>
      </c>
      <c r="R34" s="195" t="s">
        <v>847</v>
      </c>
    </row>
    <row r="35" spans="1:18" s="205" customFormat="1">
      <c r="A35" s="195" t="s">
        <v>2147</v>
      </c>
      <c r="B35" s="195" t="s">
        <v>794</v>
      </c>
      <c r="C35" s="195" t="s">
        <v>706</v>
      </c>
      <c r="D35" s="195" t="s">
        <v>802</v>
      </c>
      <c r="E35" s="195" t="s">
        <v>400</v>
      </c>
      <c r="F35" s="195" t="s">
        <v>710</v>
      </c>
      <c r="G35" s="195" t="s">
        <v>48</v>
      </c>
      <c r="H35" s="195" t="s">
        <v>521</v>
      </c>
      <c r="I35" s="195" t="s">
        <v>796</v>
      </c>
      <c r="J35" s="195" t="s">
        <v>1240</v>
      </c>
      <c r="K35" s="204">
        <v>20.41</v>
      </c>
      <c r="L35" s="204">
        <v>0</v>
      </c>
      <c r="M35" s="204">
        <f t="shared" si="0"/>
        <v>20.41</v>
      </c>
      <c r="N35" s="195" t="s">
        <v>976</v>
      </c>
      <c r="O35" s="195" t="s">
        <v>1240</v>
      </c>
      <c r="P35" s="195"/>
      <c r="Q35" s="195" t="s">
        <v>2149</v>
      </c>
      <c r="R35" s="195" t="s">
        <v>847</v>
      </c>
    </row>
    <row r="36" spans="1:18" s="205" customFormat="1">
      <c r="A36" s="195" t="s">
        <v>2147</v>
      </c>
      <c r="B36" s="195" t="s">
        <v>794</v>
      </c>
      <c r="C36" s="195" t="s">
        <v>707</v>
      </c>
      <c r="D36" s="195" t="s">
        <v>268</v>
      </c>
      <c r="E36" s="195" t="s">
        <v>850</v>
      </c>
      <c r="F36" s="195" t="s">
        <v>710</v>
      </c>
      <c r="G36" s="195" t="s">
        <v>48</v>
      </c>
      <c r="H36" s="195" t="s">
        <v>521</v>
      </c>
      <c r="I36" s="195" t="s">
        <v>796</v>
      </c>
      <c r="J36" s="195" t="s">
        <v>1240</v>
      </c>
      <c r="K36" s="204">
        <v>540.5</v>
      </c>
      <c r="L36" s="204">
        <v>0</v>
      </c>
      <c r="M36" s="204">
        <f t="shared" si="0"/>
        <v>540.5</v>
      </c>
      <c r="N36" s="195" t="s">
        <v>2151</v>
      </c>
      <c r="O36" s="195" t="s">
        <v>1240</v>
      </c>
      <c r="P36" s="195"/>
      <c r="Q36" s="195" t="s">
        <v>2149</v>
      </c>
      <c r="R36" s="195" t="s">
        <v>847</v>
      </c>
    </row>
    <row r="37" spans="1:18" s="205" customFormat="1">
      <c r="A37" s="195" t="s">
        <v>2147</v>
      </c>
      <c r="B37" s="195" t="s">
        <v>794</v>
      </c>
      <c r="C37" s="195" t="s">
        <v>707</v>
      </c>
      <c r="D37" s="195" t="s">
        <v>268</v>
      </c>
      <c r="E37" s="195" t="s">
        <v>850</v>
      </c>
      <c r="F37" s="195" t="s">
        <v>710</v>
      </c>
      <c r="G37" s="195" t="s">
        <v>48</v>
      </c>
      <c r="H37" s="195" t="s">
        <v>521</v>
      </c>
      <c r="I37" s="195" t="s">
        <v>796</v>
      </c>
      <c r="J37" s="195" t="s">
        <v>1240</v>
      </c>
      <c r="K37" s="204">
        <v>470</v>
      </c>
      <c r="L37" s="204">
        <v>0</v>
      </c>
      <c r="M37" s="204">
        <f t="shared" si="0"/>
        <v>470</v>
      </c>
      <c r="N37" s="195" t="s">
        <v>2152</v>
      </c>
      <c r="O37" s="195" t="s">
        <v>1240</v>
      </c>
      <c r="P37" s="195"/>
      <c r="Q37" s="195" t="s">
        <v>2149</v>
      </c>
      <c r="R37" s="195" t="s">
        <v>847</v>
      </c>
    </row>
    <row r="38" spans="1:18" s="205" customFormat="1">
      <c r="A38" s="195" t="s">
        <v>2147</v>
      </c>
      <c r="B38" s="195" t="s">
        <v>794</v>
      </c>
      <c r="C38" s="195" t="s">
        <v>707</v>
      </c>
      <c r="D38" s="195" t="s">
        <v>268</v>
      </c>
      <c r="E38" s="195" t="s">
        <v>838</v>
      </c>
      <c r="F38" s="195" t="s">
        <v>710</v>
      </c>
      <c r="G38" s="195" t="s">
        <v>48</v>
      </c>
      <c r="H38" s="195" t="s">
        <v>521</v>
      </c>
      <c r="I38" s="195" t="s">
        <v>796</v>
      </c>
      <c r="J38" s="195" t="s">
        <v>1240</v>
      </c>
      <c r="K38" s="204">
        <v>2273.17</v>
      </c>
      <c r="L38" s="204">
        <v>0</v>
      </c>
      <c r="M38" s="204">
        <f t="shared" si="0"/>
        <v>2273.17</v>
      </c>
      <c r="N38" s="195" t="s">
        <v>1109</v>
      </c>
      <c r="O38" s="195" t="s">
        <v>1240</v>
      </c>
      <c r="P38" s="195"/>
      <c r="Q38" s="195" t="s">
        <v>2149</v>
      </c>
      <c r="R38" s="195" t="s">
        <v>847</v>
      </c>
    </row>
    <row r="39" spans="1:18" s="205" customFormat="1">
      <c r="A39" s="195" t="s">
        <v>2147</v>
      </c>
      <c r="B39" s="195" t="s">
        <v>794</v>
      </c>
      <c r="C39" s="195" t="s">
        <v>808</v>
      </c>
      <c r="D39" s="195" t="s">
        <v>268</v>
      </c>
      <c r="E39" s="195" t="s">
        <v>29</v>
      </c>
      <c r="F39" s="195" t="s">
        <v>710</v>
      </c>
      <c r="G39" s="195" t="s">
        <v>48</v>
      </c>
      <c r="H39" s="195" t="s">
        <v>521</v>
      </c>
      <c r="I39" s="195" t="s">
        <v>796</v>
      </c>
      <c r="J39" s="195" t="s">
        <v>1240</v>
      </c>
      <c r="K39" s="204">
        <v>329.75</v>
      </c>
      <c r="L39" s="204">
        <v>0</v>
      </c>
      <c r="M39" s="204">
        <f t="shared" si="0"/>
        <v>329.75</v>
      </c>
      <c r="N39" s="195" t="s">
        <v>2148</v>
      </c>
      <c r="O39" s="195" t="s">
        <v>1240</v>
      </c>
      <c r="P39" s="195"/>
      <c r="Q39" s="195" t="s">
        <v>2149</v>
      </c>
      <c r="R39" s="195" t="s">
        <v>847</v>
      </c>
    </row>
    <row r="40" spans="1:18" s="205" customFormat="1">
      <c r="A40" s="195" t="s">
        <v>2147</v>
      </c>
      <c r="B40" s="195" t="s">
        <v>794</v>
      </c>
      <c r="C40" s="195" t="s">
        <v>808</v>
      </c>
      <c r="D40" s="195" t="s">
        <v>268</v>
      </c>
      <c r="E40" s="195" t="s">
        <v>18</v>
      </c>
      <c r="F40" s="195" t="s">
        <v>710</v>
      </c>
      <c r="G40" s="195" t="s">
        <v>48</v>
      </c>
      <c r="H40" s="195" t="s">
        <v>521</v>
      </c>
      <c r="I40" s="195" t="s">
        <v>796</v>
      </c>
      <c r="J40" s="195" t="s">
        <v>1240</v>
      </c>
      <c r="K40" s="204">
        <v>65.8</v>
      </c>
      <c r="L40" s="204">
        <v>0</v>
      </c>
      <c r="M40" s="204">
        <f t="shared" si="0"/>
        <v>65.8</v>
      </c>
      <c r="N40" s="195" t="s">
        <v>1112</v>
      </c>
      <c r="O40" s="195" t="s">
        <v>1240</v>
      </c>
      <c r="P40" s="195"/>
      <c r="Q40" s="195" t="s">
        <v>2149</v>
      </c>
      <c r="R40" s="195" t="s">
        <v>847</v>
      </c>
    </row>
    <row r="41" spans="1:18" s="205" customFormat="1">
      <c r="A41" s="195" t="s">
        <v>2147</v>
      </c>
      <c r="B41" s="195" t="s">
        <v>794</v>
      </c>
      <c r="C41" s="195" t="s">
        <v>808</v>
      </c>
      <c r="D41" s="195" t="s">
        <v>268</v>
      </c>
      <c r="E41" s="195" t="s">
        <v>18</v>
      </c>
      <c r="F41" s="195" t="s">
        <v>710</v>
      </c>
      <c r="G41" s="195" t="s">
        <v>48</v>
      </c>
      <c r="H41" s="195" t="s">
        <v>521</v>
      </c>
      <c r="I41" s="195" t="s">
        <v>796</v>
      </c>
      <c r="J41" s="195" t="s">
        <v>1240</v>
      </c>
      <c r="K41" s="204">
        <v>384.84</v>
      </c>
      <c r="L41" s="204">
        <v>0</v>
      </c>
      <c r="M41" s="204">
        <f t="shared" si="0"/>
        <v>384.84</v>
      </c>
      <c r="N41" s="195" t="s">
        <v>976</v>
      </c>
      <c r="O41" s="195" t="s">
        <v>1240</v>
      </c>
      <c r="P41" s="195"/>
      <c r="Q41" s="195" t="s">
        <v>2149</v>
      </c>
      <c r="R41" s="195" t="s">
        <v>847</v>
      </c>
    </row>
    <row r="42" spans="1:18" s="205" customFormat="1">
      <c r="A42" s="195" t="s">
        <v>2147</v>
      </c>
      <c r="B42" s="195" t="s">
        <v>794</v>
      </c>
      <c r="C42" s="195" t="s">
        <v>706</v>
      </c>
      <c r="D42" s="195" t="s">
        <v>802</v>
      </c>
      <c r="E42" s="195" t="s">
        <v>850</v>
      </c>
      <c r="F42" s="195" t="s">
        <v>710</v>
      </c>
      <c r="G42" s="195" t="s">
        <v>48</v>
      </c>
      <c r="H42" s="195" t="s">
        <v>521</v>
      </c>
      <c r="I42" s="195" t="s">
        <v>796</v>
      </c>
      <c r="J42" s="195" t="s">
        <v>1240</v>
      </c>
      <c r="K42" s="204">
        <v>30</v>
      </c>
      <c r="L42" s="204">
        <v>0</v>
      </c>
      <c r="M42" s="204">
        <f t="shared" si="0"/>
        <v>30</v>
      </c>
      <c r="N42" s="195" t="s">
        <v>2152</v>
      </c>
      <c r="O42" s="195" t="s">
        <v>1240</v>
      </c>
      <c r="P42" s="195"/>
      <c r="Q42" s="195" t="s">
        <v>2149</v>
      </c>
      <c r="R42" s="195" t="s">
        <v>847</v>
      </c>
    </row>
    <row r="43" spans="1:18" s="205" customFormat="1">
      <c r="A43" s="195" t="s">
        <v>2147</v>
      </c>
      <c r="B43" s="195" t="s">
        <v>794</v>
      </c>
      <c r="C43" s="195" t="s">
        <v>706</v>
      </c>
      <c r="D43" s="195" t="s">
        <v>802</v>
      </c>
      <c r="E43" s="195" t="s">
        <v>400</v>
      </c>
      <c r="F43" s="195" t="s">
        <v>710</v>
      </c>
      <c r="G43" s="195" t="s">
        <v>48</v>
      </c>
      <c r="H43" s="195" t="s">
        <v>521</v>
      </c>
      <c r="I43" s="195" t="s">
        <v>796</v>
      </c>
      <c r="J43" s="195" t="s">
        <v>1240</v>
      </c>
      <c r="K43" s="204">
        <v>15.05</v>
      </c>
      <c r="L43" s="204">
        <v>0</v>
      </c>
      <c r="M43" s="204">
        <f t="shared" si="0"/>
        <v>15.05</v>
      </c>
      <c r="N43" s="195" t="s">
        <v>2148</v>
      </c>
      <c r="O43" s="195" t="s">
        <v>1240</v>
      </c>
      <c r="P43" s="195"/>
      <c r="Q43" s="195" t="s">
        <v>2149</v>
      </c>
      <c r="R43" s="195" t="s">
        <v>847</v>
      </c>
    </row>
    <row r="44" spans="1:18" s="205" customFormat="1">
      <c r="A44" s="195" t="s">
        <v>2147</v>
      </c>
      <c r="B44" s="195" t="s">
        <v>794</v>
      </c>
      <c r="C44" s="195" t="s">
        <v>707</v>
      </c>
      <c r="D44" s="195" t="s">
        <v>268</v>
      </c>
      <c r="E44" s="195" t="s">
        <v>137</v>
      </c>
      <c r="F44" s="195" t="s">
        <v>710</v>
      </c>
      <c r="G44" s="195" t="s">
        <v>48</v>
      </c>
      <c r="H44" s="195" t="s">
        <v>521</v>
      </c>
      <c r="I44" s="195" t="s">
        <v>796</v>
      </c>
      <c r="J44" s="195" t="s">
        <v>1240</v>
      </c>
      <c r="K44" s="204">
        <v>147.02000000000001</v>
      </c>
      <c r="L44" s="204">
        <v>0</v>
      </c>
      <c r="M44" s="204">
        <f t="shared" si="0"/>
        <v>147.02000000000001</v>
      </c>
      <c r="N44" s="195" t="s">
        <v>976</v>
      </c>
      <c r="O44" s="195" t="s">
        <v>1240</v>
      </c>
      <c r="P44" s="195"/>
      <c r="Q44" s="195" t="s">
        <v>2149</v>
      </c>
      <c r="R44" s="195" t="s">
        <v>847</v>
      </c>
    </row>
    <row r="45" spans="1:18" s="205" customFormat="1">
      <c r="A45" s="195" t="s">
        <v>2147</v>
      </c>
      <c r="B45" s="195" t="s">
        <v>794</v>
      </c>
      <c r="C45" s="195" t="s">
        <v>707</v>
      </c>
      <c r="D45" s="195" t="s">
        <v>268</v>
      </c>
      <c r="E45" s="195" t="s">
        <v>36</v>
      </c>
      <c r="F45" s="195" t="s">
        <v>710</v>
      </c>
      <c r="G45" s="195" t="s">
        <v>48</v>
      </c>
      <c r="H45" s="195" t="s">
        <v>521</v>
      </c>
      <c r="I45" s="195" t="s">
        <v>796</v>
      </c>
      <c r="J45" s="195" t="s">
        <v>1240</v>
      </c>
      <c r="K45" s="204">
        <v>202.1</v>
      </c>
      <c r="L45" s="204">
        <v>0</v>
      </c>
      <c r="M45" s="204">
        <f t="shared" si="0"/>
        <v>202.1</v>
      </c>
      <c r="N45" s="195" t="s">
        <v>2148</v>
      </c>
      <c r="O45" s="195" t="s">
        <v>1240</v>
      </c>
      <c r="P45" s="195"/>
      <c r="Q45" s="195" t="s">
        <v>2149</v>
      </c>
      <c r="R45" s="195" t="s">
        <v>847</v>
      </c>
    </row>
    <row r="46" spans="1:18" s="205" customFormat="1">
      <c r="A46" s="195" t="s">
        <v>2147</v>
      </c>
      <c r="B46" s="195" t="s">
        <v>794</v>
      </c>
      <c r="C46" s="195" t="s">
        <v>709</v>
      </c>
      <c r="D46" s="195" t="s">
        <v>268</v>
      </c>
      <c r="E46" s="195" t="s">
        <v>342</v>
      </c>
      <c r="F46" s="195" t="s">
        <v>710</v>
      </c>
      <c r="G46" s="195" t="s">
        <v>48</v>
      </c>
      <c r="H46" s="195" t="s">
        <v>521</v>
      </c>
      <c r="I46" s="195" t="s">
        <v>796</v>
      </c>
      <c r="J46" s="195" t="s">
        <v>1240</v>
      </c>
      <c r="K46" s="204">
        <v>470</v>
      </c>
      <c r="L46" s="204">
        <v>0</v>
      </c>
      <c r="M46" s="204">
        <f t="shared" si="0"/>
        <v>470</v>
      </c>
      <c r="N46" s="195" t="s">
        <v>1017</v>
      </c>
      <c r="O46" s="195" t="s">
        <v>1240</v>
      </c>
      <c r="P46" s="195"/>
      <c r="Q46" s="195" t="s">
        <v>2149</v>
      </c>
      <c r="R46" s="195" t="s">
        <v>847</v>
      </c>
    </row>
    <row r="47" spans="1:18" s="205" customFormat="1">
      <c r="A47" s="195" t="s">
        <v>2147</v>
      </c>
      <c r="B47" s="195" t="s">
        <v>794</v>
      </c>
      <c r="C47" s="195" t="s">
        <v>709</v>
      </c>
      <c r="D47" s="195" t="s">
        <v>268</v>
      </c>
      <c r="E47" s="195" t="s">
        <v>342</v>
      </c>
      <c r="F47" s="195" t="s">
        <v>710</v>
      </c>
      <c r="G47" s="195" t="s">
        <v>48</v>
      </c>
      <c r="H47" s="195" t="s">
        <v>521</v>
      </c>
      <c r="I47" s="195" t="s">
        <v>796</v>
      </c>
      <c r="J47" s="195" t="s">
        <v>1240</v>
      </c>
      <c r="K47" s="204">
        <v>315.83999999999997</v>
      </c>
      <c r="L47" s="204">
        <v>0</v>
      </c>
      <c r="M47" s="204">
        <f t="shared" si="0"/>
        <v>315.83999999999997</v>
      </c>
      <c r="N47" s="195" t="s">
        <v>2150</v>
      </c>
      <c r="O47" s="195" t="s">
        <v>1240</v>
      </c>
      <c r="P47" s="195"/>
      <c r="Q47" s="195" t="s">
        <v>2149</v>
      </c>
      <c r="R47" s="195" t="s">
        <v>847</v>
      </c>
    </row>
    <row r="48" spans="1:18" s="205" customFormat="1">
      <c r="A48" s="195" t="s">
        <v>2147</v>
      </c>
      <c r="B48" s="195" t="s">
        <v>794</v>
      </c>
      <c r="C48" s="195" t="s">
        <v>706</v>
      </c>
      <c r="D48" s="195" t="s">
        <v>802</v>
      </c>
      <c r="E48" s="195" t="s">
        <v>195</v>
      </c>
      <c r="F48" s="195" t="s">
        <v>710</v>
      </c>
      <c r="G48" s="195" t="s">
        <v>48</v>
      </c>
      <c r="H48" s="195" t="s">
        <v>521</v>
      </c>
      <c r="I48" s="195" t="s">
        <v>796</v>
      </c>
      <c r="J48" s="195" t="s">
        <v>1240</v>
      </c>
      <c r="K48" s="204">
        <v>17.100000000000001</v>
      </c>
      <c r="L48" s="204">
        <v>0</v>
      </c>
      <c r="M48" s="204">
        <f t="shared" si="0"/>
        <v>17.100000000000001</v>
      </c>
      <c r="N48" s="195" t="s">
        <v>2148</v>
      </c>
      <c r="O48" s="195" t="s">
        <v>1240</v>
      </c>
      <c r="P48" s="195"/>
      <c r="Q48" s="195" t="s">
        <v>2149</v>
      </c>
      <c r="R48" s="195" t="s">
        <v>847</v>
      </c>
    </row>
    <row r="49" spans="1:18" s="205" customFormat="1">
      <c r="A49" s="195" t="s">
        <v>2147</v>
      </c>
      <c r="B49" s="195" t="s">
        <v>794</v>
      </c>
      <c r="C49" s="195" t="s">
        <v>706</v>
      </c>
      <c r="D49" s="195" t="s">
        <v>802</v>
      </c>
      <c r="E49" s="195" t="s">
        <v>137</v>
      </c>
      <c r="F49" s="195" t="s">
        <v>710</v>
      </c>
      <c r="G49" s="195" t="s">
        <v>48</v>
      </c>
      <c r="H49" s="195" t="s">
        <v>521</v>
      </c>
      <c r="I49" s="195" t="s">
        <v>796</v>
      </c>
      <c r="J49" s="195" t="s">
        <v>1240</v>
      </c>
      <c r="K49" s="204">
        <v>9.3800000000000008</v>
      </c>
      <c r="L49" s="204">
        <v>0</v>
      </c>
      <c r="M49" s="204">
        <f t="shared" si="0"/>
        <v>9.3800000000000008</v>
      </c>
      <c r="N49" s="195" t="s">
        <v>976</v>
      </c>
      <c r="O49" s="195" t="s">
        <v>1240</v>
      </c>
      <c r="P49" s="195"/>
      <c r="Q49" s="195" t="s">
        <v>2149</v>
      </c>
      <c r="R49" s="195" t="s">
        <v>847</v>
      </c>
    </row>
    <row r="50" spans="1:18" s="205" customFormat="1">
      <c r="A50" s="195" t="s">
        <v>2147</v>
      </c>
      <c r="B50" s="195" t="s">
        <v>794</v>
      </c>
      <c r="C50" s="195" t="s">
        <v>706</v>
      </c>
      <c r="D50" s="195" t="s">
        <v>802</v>
      </c>
      <c r="E50" s="195" t="s">
        <v>36</v>
      </c>
      <c r="F50" s="195" t="s">
        <v>710</v>
      </c>
      <c r="G50" s="195" t="s">
        <v>48</v>
      </c>
      <c r="H50" s="195" t="s">
        <v>521</v>
      </c>
      <c r="I50" s="195" t="s">
        <v>796</v>
      </c>
      <c r="J50" s="195" t="s">
        <v>1240</v>
      </c>
      <c r="K50" s="204">
        <v>12.9</v>
      </c>
      <c r="L50" s="204">
        <v>0</v>
      </c>
      <c r="M50" s="204">
        <f t="shared" si="0"/>
        <v>12.9</v>
      </c>
      <c r="N50" s="195" t="s">
        <v>2148</v>
      </c>
      <c r="O50" s="195" t="s">
        <v>1240</v>
      </c>
      <c r="P50" s="195"/>
      <c r="Q50" s="195" t="s">
        <v>2149</v>
      </c>
      <c r="R50" s="195" t="s">
        <v>847</v>
      </c>
    </row>
    <row r="51" spans="1:18" s="205" customFormat="1">
      <c r="A51" s="195" t="s">
        <v>2147</v>
      </c>
      <c r="B51" s="195" t="s">
        <v>794</v>
      </c>
      <c r="C51" s="195" t="s">
        <v>706</v>
      </c>
      <c r="D51" s="195" t="s">
        <v>802</v>
      </c>
      <c r="E51" s="195" t="s">
        <v>19</v>
      </c>
      <c r="F51" s="195" t="s">
        <v>710</v>
      </c>
      <c r="G51" s="195" t="s">
        <v>48</v>
      </c>
      <c r="H51" s="195" t="s">
        <v>521</v>
      </c>
      <c r="I51" s="195" t="s">
        <v>796</v>
      </c>
      <c r="J51" s="195" t="s">
        <v>1240</v>
      </c>
      <c r="K51" s="204">
        <v>10</v>
      </c>
      <c r="L51" s="204">
        <v>0</v>
      </c>
      <c r="M51" s="204">
        <f t="shared" si="0"/>
        <v>10</v>
      </c>
      <c r="N51" s="195" t="s">
        <v>2148</v>
      </c>
      <c r="O51" s="195" t="s">
        <v>1240</v>
      </c>
      <c r="P51" s="195"/>
      <c r="Q51" s="195" t="s">
        <v>2149</v>
      </c>
      <c r="R51" s="195" t="s">
        <v>847</v>
      </c>
    </row>
    <row r="52" spans="1:18" s="205" customFormat="1">
      <c r="A52" s="195" t="s">
        <v>2147</v>
      </c>
      <c r="B52" s="195" t="s">
        <v>794</v>
      </c>
      <c r="C52" s="195" t="s">
        <v>706</v>
      </c>
      <c r="D52" s="195" t="s">
        <v>802</v>
      </c>
      <c r="E52" s="195" t="s">
        <v>19</v>
      </c>
      <c r="F52" s="195" t="s">
        <v>710</v>
      </c>
      <c r="G52" s="195" t="s">
        <v>48</v>
      </c>
      <c r="H52" s="195" t="s">
        <v>521</v>
      </c>
      <c r="I52" s="195" t="s">
        <v>796</v>
      </c>
      <c r="J52" s="195" t="s">
        <v>1240</v>
      </c>
      <c r="K52" s="204">
        <v>41.7</v>
      </c>
      <c r="L52" s="204">
        <v>0</v>
      </c>
      <c r="M52" s="204">
        <f t="shared" si="0"/>
        <v>41.7</v>
      </c>
      <c r="N52" s="195" t="s">
        <v>2153</v>
      </c>
      <c r="O52" s="195" t="s">
        <v>1240</v>
      </c>
      <c r="P52" s="195"/>
      <c r="Q52" s="195" t="s">
        <v>2149</v>
      </c>
      <c r="R52" s="195" t="s">
        <v>847</v>
      </c>
    </row>
    <row r="53" spans="1:18" s="205" customFormat="1">
      <c r="A53" s="195" t="s">
        <v>2147</v>
      </c>
      <c r="B53" s="195" t="s">
        <v>794</v>
      </c>
      <c r="C53" s="195" t="s">
        <v>706</v>
      </c>
      <c r="D53" s="195" t="s">
        <v>802</v>
      </c>
      <c r="E53" s="195" t="s">
        <v>850</v>
      </c>
      <c r="F53" s="195" t="s">
        <v>710</v>
      </c>
      <c r="G53" s="195" t="s">
        <v>48</v>
      </c>
      <c r="H53" s="195" t="s">
        <v>521</v>
      </c>
      <c r="I53" s="195" t="s">
        <v>796</v>
      </c>
      <c r="J53" s="195" t="s">
        <v>1240</v>
      </c>
      <c r="K53" s="204">
        <v>34.5</v>
      </c>
      <c r="L53" s="204">
        <v>0</v>
      </c>
      <c r="M53" s="204">
        <f t="shared" si="0"/>
        <v>34.5</v>
      </c>
      <c r="N53" s="195" t="s">
        <v>2151</v>
      </c>
      <c r="O53" s="195" t="s">
        <v>1240</v>
      </c>
      <c r="P53" s="195"/>
      <c r="Q53" s="195" t="s">
        <v>2149</v>
      </c>
      <c r="R53" s="195" t="s">
        <v>847</v>
      </c>
    </row>
    <row r="54" spans="1:18" s="205" customFormat="1">
      <c r="A54" s="195" t="s">
        <v>2154</v>
      </c>
      <c r="B54" s="195" t="s">
        <v>794</v>
      </c>
      <c r="C54" s="195" t="s">
        <v>859</v>
      </c>
      <c r="D54" s="195" t="s">
        <v>521</v>
      </c>
      <c r="E54" s="195" t="s">
        <v>28</v>
      </c>
      <c r="F54" s="195" t="s">
        <v>710</v>
      </c>
      <c r="G54" s="195" t="s">
        <v>48</v>
      </c>
      <c r="H54" s="195" t="s">
        <v>521</v>
      </c>
      <c r="I54" s="195" t="s">
        <v>796</v>
      </c>
      <c r="J54" s="195" t="s">
        <v>1597</v>
      </c>
      <c r="K54" s="204">
        <v>0</v>
      </c>
      <c r="L54" s="204">
        <v>1550</v>
      </c>
      <c r="M54" s="204">
        <f t="shared" si="0"/>
        <v>-1550</v>
      </c>
      <c r="N54" s="195" t="s">
        <v>1019</v>
      </c>
      <c r="O54" s="195" t="s">
        <v>1597</v>
      </c>
      <c r="P54" s="195"/>
      <c r="Q54" s="195" t="s">
        <v>2155</v>
      </c>
      <c r="R54" s="195" t="s">
        <v>847</v>
      </c>
    </row>
    <row r="55" spans="1:18" s="205" customFormat="1">
      <c r="A55" s="195" t="s">
        <v>2154</v>
      </c>
      <c r="B55" s="195" t="s">
        <v>794</v>
      </c>
      <c r="C55" s="195" t="s">
        <v>859</v>
      </c>
      <c r="D55" s="195" t="s">
        <v>521</v>
      </c>
      <c r="E55" s="195" t="s">
        <v>28</v>
      </c>
      <c r="F55" s="195" t="s">
        <v>710</v>
      </c>
      <c r="G55" s="195" t="s">
        <v>48</v>
      </c>
      <c r="H55" s="195" t="s">
        <v>521</v>
      </c>
      <c r="I55" s="195" t="s">
        <v>796</v>
      </c>
      <c r="J55" s="195" t="s">
        <v>1597</v>
      </c>
      <c r="K55" s="204">
        <v>0</v>
      </c>
      <c r="L55" s="204">
        <v>560</v>
      </c>
      <c r="M55" s="204">
        <f t="shared" si="0"/>
        <v>-560</v>
      </c>
      <c r="N55" s="195" t="s">
        <v>2156</v>
      </c>
      <c r="O55" s="195" t="s">
        <v>1597</v>
      </c>
      <c r="P55" s="195"/>
      <c r="Q55" s="195" t="s">
        <v>2155</v>
      </c>
      <c r="R55" s="195" t="s">
        <v>847</v>
      </c>
    </row>
    <row r="56" spans="1:18" s="205" customFormat="1">
      <c r="A56" s="195" t="s">
        <v>2154</v>
      </c>
      <c r="B56" s="195" t="s">
        <v>794</v>
      </c>
      <c r="C56" s="195" t="s">
        <v>859</v>
      </c>
      <c r="D56" s="195" t="s">
        <v>521</v>
      </c>
      <c r="E56" s="195" t="s">
        <v>342</v>
      </c>
      <c r="F56" s="195" t="s">
        <v>710</v>
      </c>
      <c r="G56" s="195" t="s">
        <v>48</v>
      </c>
      <c r="H56" s="195" t="s">
        <v>521</v>
      </c>
      <c r="I56" s="195" t="s">
        <v>796</v>
      </c>
      <c r="J56" s="195" t="s">
        <v>1597</v>
      </c>
      <c r="K56" s="204">
        <v>0</v>
      </c>
      <c r="L56" s="204">
        <v>264.2</v>
      </c>
      <c r="M56" s="204">
        <f t="shared" si="0"/>
        <v>-264.2</v>
      </c>
      <c r="N56" s="195" t="s">
        <v>2148</v>
      </c>
      <c r="O56" s="195" t="s">
        <v>1597</v>
      </c>
      <c r="P56" s="195"/>
      <c r="Q56" s="195" t="s">
        <v>2155</v>
      </c>
      <c r="R56" s="195" t="s">
        <v>847</v>
      </c>
    </row>
    <row r="57" spans="1:18" s="205" customFormat="1">
      <c r="A57" s="195" t="s">
        <v>2154</v>
      </c>
      <c r="B57" s="195" t="s">
        <v>794</v>
      </c>
      <c r="C57" s="195" t="s">
        <v>859</v>
      </c>
      <c r="D57" s="195" t="s">
        <v>521</v>
      </c>
      <c r="E57" s="195" t="s">
        <v>342</v>
      </c>
      <c r="F57" s="195" t="s">
        <v>710</v>
      </c>
      <c r="G57" s="195" t="s">
        <v>48</v>
      </c>
      <c r="H57" s="195" t="s">
        <v>521</v>
      </c>
      <c r="I57" s="195" t="s">
        <v>796</v>
      </c>
      <c r="J57" s="195" t="s">
        <v>1597</v>
      </c>
      <c r="K57" s="204">
        <v>0</v>
      </c>
      <c r="L57" s="204">
        <v>500</v>
      </c>
      <c r="M57" s="204">
        <f t="shared" si="0"/>
        <v>-500</v>
      </c>
      <c r="N57" s="195" t="s">
        <v>1113</v>
      </c>
      <c r="O57" s="195" t="s">
        <v>1597</v>
      </c>
      <c r="P57" s="195"/>
      <c r="Q57" s="195" t="s">
        <v>2155</v>
      </c>
      <c r="R57" s="195" t="s">
        <v>847</v>
      </c>
    </row>
    <row r="58" spans="1:18" s="205" customFormat="1">
      <c r="A58" s="195" t="s">
        <v>2154</v>
      </c>
      <c r="B58" s="195" t="s">
        <v>794</v>
      </c>
      <c r="C58" s="195" t="s">
        <v>707</v>
      </c>
      <c r="D58" s="195" t="s">
        <v>813</v>
      </c>
      <c r="E58" s="195" t="s">
        <v>708</v>
      </c>
      <c r="F58" s="195" t="s">
        <v>710</v>
      </c>
      <c r="G58" s="195" t="s">
        <v>48</v>
      </c>
      <c r="H58" s="195" t="s">
        <v>521</v>
      </c>
      <c r="I58" s="195" t="s">
        <v>796</v>
      </c>
      <c r="J58" s="195" t="s">
        <v>1597</v>
      </c>
      <c r="K58" s="204">
        <v>1579.2</v>
      </c>
      <c r="L58" s="204">
        <v>0</v>
      </c>
      <c r="M58" s="204">
        <f t="shared" si="0"/>
        <v>1579.2</v>
      </c>
      <c r="N58" s="195" t="s">
        <v>1111</v>
      </c>
      <c r="O58" s="195" t="s">
        <v>1597</v>
      </c>
      <c r="P58" s="195"/>
      <c r="Q58" s="195" t="s">
        <v>2155</v>
      </c>
      <c r="R58" s="195" t="s">
        <v>847</v>
      </c>
    </row>
    <row r="59" spans="1:18" s="205" customFormat="1">
      <c r="A59" s="195" t="s">
        <v>2154</v>
      </c>
      <c r="B59" s="195" t="s">
        <v>794</v>
      </c>
      <c r="C59" s="195" t="s">
        <v>859</v>
      </c>
      <c r="D59" s="195" t="s">
        <v>521</v>
      </c>
      <c r="E59" s="195" t="s">
        <v>380</v>
      </c>
      <c r="F59" s="195" t="s">
        <v>710</v>
      </c>
      <c r="G59" s="195" t="s">
        <v>48</v>
      </c>
      <c r="H59" s="195" t="s">
        <v>521</v>
      </c>
      <c r="I59" s="195" t="s">
        <v>796</v>
      </c>
      <c r="J59" s="195" t="s">
        <v>1597</v>
      </c>
      <c r="K59" s="204">
        <v>0</v>
      </c>
      <c r="L59" s="204">
        <v>177.2</v>
      </c>
      <c r="M59" s="204">
        <f t="shared" si="0"/>
        <v>-177.2</v>
      </c>
      <c r="N59" s="195" t="s">
        <v>2148</v>
      </c>
      <c r="O59" s="195" t="s">
        <v>1597</v>
      </c>
      <c r="P59" s="195"/>
      <c r="Q59" s="195" t="s">
        <v>2155</v>
      </c>
      <c r="R59" s="195" t="s">
        <v>847</v>
      </c>
    </row>
    <row r="60" spans="1:18" s="205" customFormat="1">
      <c r="A60" s="195" t="s">
        <v>2154</v>
      </c>
      <c r="B60" s="195" t="s">
        <v>794</v>
      </c>
      <c r="C60" s="195" t="s">
        <v>859</v>
      </c>
      <c r="D60" s="195" t="s">
        <v>521</v>
      </c>
      <c r="E60" s="195" t="s">
        <v>850</v>
      </c>
      <c r="F60" s="195" t="s">
        <v>710</v>
      </c>
      <c r="G60" s="195" t="s">
        <v>48</v>
      </c>
      <c r="H60" s="195" t="s">
        <v>521</v>
      </c>
      <c r="I60" s="195" t="s">
        <v>796</v>
      </c>
      <c r="J60" s="195" t="s">
        <v>1597</v>
      </c>
      <c r="K60" s="204">
        <v>0</v>
      </c>
      <c r="L60" s="204">
        <v>340</v>
      </c>
      <c r="M60" s="204">
        <f t="shared" si="0"/>
        <v>-340</v>
      </c>
      <c r="N60" s="195" t="s">
        <v>2148</v>
      </c>
      <c r="O60" s="195" t="s">
        <v>1597</v>
      </c>
      <c r="P60" s="195"/>
      <c r="Q60" s="195" t="s">
        <v>2155</v>
      </c>
      <c r="R60" s="195" t="s">
        <v>847</v>
      </c>
    </row>
    <row r="61" spans="1:18" s="205" customFormat="1">
      <c r="A61" s="195" t="s">
        <v>2154</v>
      </c>
      <c r="B61" s="195" t="s">
        <v>794</v>
      </c>
      <c r="C61" s="195" t="s">
        <v>859</v>
      </c>
      <c r="D61" s="195" t="s">
        <v>521</v>
      </c>
      <c r="E61" s="195" t="s">
        <v>382</v>
      </c>
      <c r="F61" s="195" t="s">
        <v>710</v>
      </c>
      <c r="G61" s="195" t="s">
        <v>48</v>
      </c>
      <c r="H61" s="195" t="s">
        <v>521</v>
      </c>
      <c r="I61" s="195" t="s">
        <v>796</v>
      </c>
      <c r="J61" s="195" t="s">
        <v>1597</v>
      </c>
      <c r="K61" s="204">
        <v>0</v>
      </c>
      <c r="L61" s="204">
        <v>1480</v>
      </c>
      <c r="M61" s="204">
        <f t="shared" si="0"/>
        <v>-1480</v>
      </c>
      <c r="N61" s="195" t="s">
        <v>1111</v>
      </c>
      <c r="O61" s="195" t="s">
        <v>1597</v>
      </c>
      <c r="P61" s="195"/>
      <c r="Q61" s="195" t="s">
        <v>2155</v>
      </c>
      <c r="R61" s="195" t="s">
        <v>847</v>
      </c>
    </row>
    <row r="62" spans="1:18" s="205" customFormat="1">
      <c r="A62" s="195" t="s">
        <v>2154</v>
      </c>
      <c r="B62" s="195" t="s">
        <v>794</v>
      </c>
      <c r="C62" s="195" t="s">
        <v>859</v>
      </c>
      <c r="D62" s="195" t="s">
        <v>521</v>
      </c>
      <c r="E62" s="195" t="s">
        <v>382</v>
      </c>
      <c r="F62" s="195" t="s">
        <v>710</v>
      </c>
      <c r="G62" s="195" t="s">
        <v>48</v>
      </c>
      <c r="H62" s="195" t="s">
        <v>521</v>
      </c>
      <c r="I62" s="195" t="s">
        <v>796</v>
      </c>
      <c r="J62" s="195" t="s">
        <v>1597</v>
      </c>
      <c r="K62" s="204">
        <v>0</v>
      </c>
      <c r="L62" s="204">
        <v>3750</v>
      </c>
      <c r="M62" s="204">
        <f t="shared" si="0"/>
        <v>-3750</v>
      </c>
      <c r="N62" s="195" t="s">
        <v>2157</v>
      </c>
      <c r="O62" s="195" t="s">
        <v>1597</v>
      </c>
      <c r="P62" s="195"/>
      <c r="Q62" s="195" t="s">
        <v>2155</v>
      </c>
      <c r="R62" s="195" t="s">
        <v>847</v>
      </c>
    </row>
    <row r="63" spans="1:18" s="205" customFormat="1">
      <c r="A63" s="195" t="s">
        <v>2154</v>
      </c>
      <c r="B63" s="195" t="s">
        <v>794</v>
      </c>
      <c r="C63" s="195" t="s">
        <v>859</v>
      </c>
      <c r="D63" s="195" t="s">
        <v>521</v>
      </c>
      <c r="E63" s="195" t="s">
        <v>382</v>
      </c>
      <c r="F63" s="195" t="s">
        <v>710</v>
      </c>
      <c r="G63" s="195" t="s">
        <v>48</v>
      </c>
      <c r="H63" s="195" t="s">
        <v>521</v>
      </c>
      <c r="I63" s="195" t="s">
        <v>796</v>
      </c>
      <c r="J63" s="195" t="s">
        <v>1597</v>
      </c>
      <c r="K63" s="204">
        <v>0</v>
      </c>
      <c r="L63" s="204">
        <v>180</v>
      </c>
      <c r="M63" s="204">
        <f t="shared" si="0"/>
        <v>-180</v>
      </c>
      <c r="N63" s="195" t="s">
        <v>978</v>
      </c>
      <c r="O63" s="195" t="s">
        <v>1597</v>
      </c>
      <c r="P63" s="195"/>
      <c r="Q63" s="195" t="s">
        <v>2155</v>
      </c>
      <c r="R63" s="195" t="s">
        <v>847</v>
      </c>
    </row>
    <row r="64" spans="1:18" s="205" customFormat="1">
      <c r="A64" s="195" t="s">
        <v>2154</v>
      </c>
      <c r="B64" s="195" t="s">
        <v>794</v>
      </c>
      <c r="C64" s="195" t="s">
        <v>859</v>
      </c>
      <c r="D64" s="195" t="s">
        <v>521</v>
      </c>
      <c r="E64" s="195" t="s">
        <v>845</v>
      </c>
      <c r="F64" s="195" t="s">
        <v>710</v>
      </c>
      <c r="G64" s="195" t="s">
        <v>48</v>
      </c>
      <c r="H64" s="195" t="s">
        <v>521</v>
      </c>
      <c r="I64" s="195" t="s">
        <v>796</v>
      </c>
      <c r="J64" s="195" t="s">
        <v>1597</v>
      </c>
      <c r="K64" s="204">
        <v>0</v>
      </c>
      <c r="L64" s="204">
        <v>1470</v>
      </c>
      <c r="M64" s="204">
        <f t="shared" si="0"/>
        <v>-1470</v>
      </c>
      <c r="N64" s="195" t="s">
        <v>961</v>
      </c>
      <c r="O64" s="195" t="s">
        <v>1597</v>
      </c>
      <c r="P64" s="195"/>
      <c r="Q64" s="195" t="s">
        <v>2155</v>
      </c>
      <c r="R64" s="195" t="s">
        <v>847</v>
      </c>
    </row>
    <row r="65" spans="1:18" s="205" customFormat="1">
      <c r="A65" s="195" t="s">
        <v>2154</v>
      </c>
      <c r="B65" s="195" t="s">
        <v>794</v>
      </c>
      <c r="C65" s="195" t="s">
        <v>859</v>
      </c>
      <c r="D65" s="195" t="s">
        <v>521</v>
      </c>
      <c r="E65" s="195" t="s">
        <v>845</v>
      </c>
      <c r="F65" s="195" t="s">
        <v>710</v>
      </c>
      <c r="G65" s="195" t="s">
        <v>48</v>
      </c>
      <c r="H65" s="195" t="s">
        <v>521</v>
      </c>
      <c r="I65" s="195" t="s">
        <v>796</v>
      </c>
      <c r="J65" s="195" t="s">
        <v>1597</v>
      </c>
      <c r="K65" s="204">
        <v>0</v>
      </c>
      <c r="L65" s="204">
        <v>5850</v>
      </c>
      <c r="M65" s="204">
        <f t="shared" si="0"/>
        <v>-5850</v>
      </c>
      <c r="N65" s="195" t="s">
        <v>1109</v>
      </c>
      <c r="O65" s="195" t="s">
        <v>1597</v>
      </c>
      <c r="P65" s="195"/>
      <c r="Q65" s="195" t="s">
        <v>2155</v>
      </c>
      <c r="R65" s="195" t="s">
        <v>847</v>
      </c>
    </row>
    <row r="66" spans="1:18" s="205" customFormat="1">
      <c r="A66" s="195" t="s">
        <v>2154</v>
      </c>
      <c r="B66" s="195" t="s">
        <v>794</v>
      </c>
      <c r="C66" s="195" t="s">
        <v>859</v>
      </c>
      <c r="D66" s="195" t="s">
        <v>521</v>
      </c>
      <c r="E66" s="195" t="s">
        <v>832</v>
      </c>
      <c r="F66" s="195" t="s">
        <v>710</v>
      </c>
      <c r="G66" s="195" t="s">
        <v>48</v>
      </c>
      <c r="H66" s="195" t="s">
        <v>521</v>
      </c>
      <c r="I66" s="195" t="s">
        <v>796</v>
      </c>
      <c r="J66" s="195" t="s">
        <v>1597</v>
      </c>
      <c r="K66" s="204">
        <v>0</v>
      </c>
      <c r="L66" s="204">
        <v>820</v>
      </c>
      <c r="M66" s="204">
        <f t="shared" si="0"/>
        <v>-820</v>
      </c>
      <c r="N66" s="195" t="s">
        <v>2158</v>
      </c>
      <c r="O66" s="195" t="s">
        <v>1597</v>
      </c>
      <c r="P66" s="195"/>
      <c r="Q66" s="195" t="s">
        <v>2155</v>
      </c>
      <c r="R66" s="195" t="s">
        <v>847</v>
      </c>
    </row>
    <row r="67" spans="1:18" s="205" customFormat="1">
      <c r="A67" s="195" t="s">
        <v>2154</v>
      </c>
      <c r="B67" s="195" t="s">
        <v>794</v>
      </c>
      <c r="C67" s="195" t="s">
        <v>706</v>
      </c>
      <c r="D67" s="195" t="s">
        <v>802</v>
      </c>
      <c r="E67" s="195" t="s">
        <v>845</v>
      </c>
      <c r="F67" s="195" t="s">
        <v>710</v>
      </c>
      <c r="G67" s="195" t="s">
        <v>48</v>
      </c>
      <c r="H67" s="195" t="s">
        <v>521</v>
      </c>
      <c r="I67" s="195" t="s">
        <v>796</v>
      </c>
      <c r="J67" s="195" t="s">
        <v>1597</v>
      </c>
      <c r="K67" s="204">
        <v>351</v>
      </c>
      <c r="L67" s="204">
        <v>0</v>
      </c>
      <c r="M67" s="204">
        <f t="shared" si="0"/>
        <v>351</v>
      </c>
      <c r="N67" s="195" t="s">
        <v>1109</v>
      </c>
      <c r="O67" s="195" t="s">
        <v>1597</v>
      </c>
      <c r="P67" s="195"/>
      <c r="Q67" s="195" t="s">
        <v>2155</v>
      </c>
      <c r="R67" s="195" t="s">
        <v>847</v>
      </c>
    </row>
    <row r="68" spans="1:18" s="205" customFormat="1">
      <c r="A68" s="195" t="s">
        <v>2154</v>
      </c>
      <c r="B68" s="195" t="s">
        <v>794</v>
      </c>
      <c r="C68" s="195" t="s">
        <v>706</v>
      </c>
      <c r="D68" s="195" t="s">
        <v>802</v>
      </c>
      <c r="E68" s="195" t="s">
        <v>832</v>
      </c>
      <c r="F68" s="195" t="s">
        <v>710</v>
      </c>
      <c r="G68" s="195" t="s">
        <v>48</v>
      </c>
      <c r="H68" s="195" t="s">
        <v>521</v>
      </c>
      <c r="I68" s="195" t="s">
        <v>796</v>
      </c>
      <c r="J68" s="195" t="s">
        <v>1597</v>
      </c>
      <c r="K68" s="204">
        <v>49.2</v>
      </c>
      <c r="L68" s="204">
        <v>0</v>
      </c>
      <c r="M68" s="204">
        <f t="shared" si="0"/>
        <v>49.2</v>
      </c>
      <c r="N68" s="195" t="s">
        <v>2158</v>
      </c>
      <c r="O68" s="195" t="s">
        <v>1597</v>
      </c>
      <c r="P68" s="195"/>
      <c r="Q68" s="195" t="s">
        <v>2155</v>
      </c>
      <c r="R68" s="195" t="s">
        <v>847</v>
      </c>
    </row>
    <row r="69" spans="1:18" s="205" customFormat="1">
      <c r="A69" s="195" t="s">
        <v>2154</v>
      </c>
      <c r="B69" s="195" t="s">
        <v>794</v>
      </c>
      <c r="C69" s="195" t="s">
        <v>706</v>
      </c>
      <c r="D69" s="195" t="s">
        <v>802</v>
      </c>
      <c r="E69" s="195" t="s">
        <v>850</v>
      </c>
      <c r="F69" s="195" t="s">
        <v>710</v>
      </c>
      <c r="G69" s="195" t="s">
        <v>48</v>
      </c>
      <c r="H69" s="195" t="s">
        <v>521</v>
      </c>
      <c r="I69" s="195" t="s">
        <v>796</v>
      </c>
      <c r="J69" s="195" t="s">
        <v>1597</v>
      </c>
      <c r="K69" s="204">
        <v>20.399999999999999</v>
      </c>
      <c r="L69" s="204">
        <v>0</v>
      </c>
      <c r="M69" s="204">
        <f t="shared" ref="M69:M132" si="1">K69-L69</f>
        <v>20.399999999999999</v>
      </c>
      <c r="N69" s="195" t="s">
        <v>2148</v>
      </c>
      <c r="O69" s="195" t="s">
        <v>1597</v>
      </c>
      <c r="P69" s="195"/>
      <c r="Q69" s="195" t="s">
        <v>2155</v>
      </c>
      <c r="R69" s="195" t="s">
        <v>847</v>
      </c>
    </row>
    <row r="70" spans="1:18" s="205" customFormat="1">
      <c r="A70" s="195" t="s">
        <v>2154</v>
      </c>
      <c r="B70" s="195" t="s">
        <v>794</v>
      </c>
      <c r="C70" s="195" t="s">
        <v>706</v>
      </c>
      <c r="D70" s="195" t="s">
        <v>794</v>
      </c>
      <c r="E70" s="195" t="s">
        <v>844</v>
      </c>
      <c r="F70" s="195" t="s">
        <v>710</v>
      </c>
      <c r="G70" s="195" t="s">
        <v>48</v>
      </c>
      <c r="H70" s="195" t="s">
        <v>521</v>
      </c>
      <c r="I70" s="195" t="s">
        <v>796</v>
      </c>
      <c r="J70" s="195" t="s">
        <v>1597</v>
      </c>
      <c r="K70" s="204">
        <v>403</v>
      </c>
      <c r="L70" s="204">
        <v>0</v>
      </c>
      <c r="M70" s="204">
        <f t="shared" si="1"/>
        <v>403</v>
      </c>
      <c r="N70" s="195" t="s">
        <v>970</v>
      </c>
      <c r="O70" s="195" t="s">
        <v>1597</v>
      </c>
      <c r="P70" s="195"/>
      <c r="Q70" s="195" t="s">
        <v>2155</v>
      </c>
      <c r="R70" s="195" t="s">
        <v>847</v>
      </c>
    </row>
    <row r="71" spans="1:18" s="205" customFormat="1">
      <c r="A71" s="195" t="s">
        <v>2154</v>
      </c>
      <c r="B71" s="195" t="s">
        <v>794</v>
      </c>
      <c r="C71" s="195" t="s">
        <v>859</v>
      </c>
      <c r="D71" s="195" t="s">
        <v>521</v>
      </c>
      <c r="E71" s="195" t="s">
        <v>708</v>
      </c>
      <c r="F71" s="195" t="s">
        <v>710</v>
      </c>
      <c r="G71" s="195" t="s">
        <v>48</v>
      </c>
      <c r="H71" s="195" t="s">
        <v>521</v>
      </c>
      <c r="I71" s="195" t="s">
        <v>796</v>
      </c>
      <c r="J71" s="195" t="s">
        <v>1597</v>
      </c>
      <c r="K71" s="204">
        <v>0</v>
      </c>
      <c r="L71" s="204">
        <v>1680</v>
      </c>
      <c r="M71" s="204">
        <f t="shared" si="1"/>
        <v>-1680</v>
      </c>
      <c r="N71" s="195" t="s">
        <v>1111</v>
      </c>
      <c r="O71" s="195" t="s">
        <v>1597</v>
      </c>
      <c r="P71" s="195"/>
      <c r="Q71" s="195" t="s">
        <v>2155</v>
      </c>
      <c r="R71" s="195" t="s">
        <v>847</v>
      </c>
    </row>
    <row r="72" spans="1:18" s="205" customFormat="1">
      <c r="A72" s="195" t="s">
        <v>2154</v>
      </c>
      <c r="B72" s="195" t="s">
        <v>794</v>
      </c>
      <c r="C72" s="195" t="s">
        <v>859</v>
      </c>
      <c r="D72" s="195" t="s">
        <v>521</v>
      </c>
      <c r="E72" s="195" t="s">
        <v>800</v>
      </c>
      <c r="F72" s="195" t="s">
        <v>710</v>
      </c>
      <c r="G72" s="195" t="s">
        <v>48</v>
      </c>
      <c r="H72" s="195" t="s">
        <v>521</v>
      </c>
      <c r="I72" s="195" t="s">
        <v>796</v>
      </c>
      <c r="J72" s="195" t="s">
        <v>1597</v>
      </c>
      <c r="K72" s="204">
        <v>0</v>
      </c>
      <c r="L72" s="204">
        <v>1380</v>
      </c>
      <c r="M72" s="204">
        <f t="shared" si="1"/>
        <v>-1380</v>
      </c>
      <c r="N72" s="195" t="s">
        <v>1110</v>
      </c>
      <c r="O72" s="195" t="s">
        <v>1597</v>
      </c>
      <c r="P72" s="195"/>
      <c r="Q72" s="195" t="s">
        <v>2155</v>
      </c>
      <c r="R72" s="195" t="s">
        <v>847</v>
      </c>
    </row>
    <row r="73" spans="1:18" s="205" customFormat="1">
      <c r="A73" s="195" t="s">
        <v>2154</v>
      </c>
      <c r="B73" s="195" t="s">
        <v>794</v>
      </c>
      <c r="C73" s="195" t="s">
        <v>707</v>
      </c>
      <c r="D73" s="195" t="s">
        <v>268</v>
      </c>
      <c r="E73" s="195" t="s">
        <v>382</v>
      </c>
      <c r="F73" s="195" t="s">
        <v>710</v>
      </c>
      <c r="G73" s="195" t="s">
        <v>48</v>
      </c>
      <c r="H73" s="195" t="s">
        <v>521</v>
      </c>
      <c r="I73" s="195" t="s">
        <v>796</v>
      </c>
      <c r="J73" s="195" t="s">
        <v>1597</v>
      </c>
      <c r="K73" s="204">
        <v>3525</v>
      </c>
      <c r="L73" s="204">
        <v>0</v>
      </c>
      <c r="M73" s="204">
        <f t="shared" si="1"/>
        <v>3525</v>
      </c>
      <c r="N73" s="195" t="s">
        <v>2157</v>
      </c>
      <c r="O73" s="195" t="s">
        <v>1597</v>
      </c>
      <c r="P73" s="195"/>
      <c r="Q73" s="195" t="s">
        <v>2155</v>
      </c>
      <c r="R73" s="195" t="s">
        <v>847</v>
      </c>
    </row>
    <row r="74" spans="1:18" s="205" customFormat="1">
      <c r="A74" s="195" t="s">
        <v>2154</v>
      </c>
      <c r="B74" s="195" t="s">
        <v>794</v>
      </c>
      <c r="C74" s="195" t="s">
        <v>707</v>
      </c>
      <c r="D74" s="195" t="s">
        <v>268</v>
      </c>
      <c r="E74" s="195" t="s">
        <v>382</v>
      </c>
      <c r="F74" s="195" t="s">
        <v>710</v>
      </c>
      <c r="G74" s="195" t="s">
        <v>48</v>
      </c>
      <c r="H74" s="195" t="s">
        <v>521</v>
      </c>
      <c r="I74" s="195" t="s">
        <v>796</v>
      </c>
      <c r="J74" s="195" t="s">
        <v>1597</v>
      </c>
      <c r="K74" s="204">
        <v>169.2</v>
      </c>
      <c r="L74" s="204">
        <v>0</v>
      </c>
      <c r="M74" s="204">
        <f t="shared" si="1"/>
        <v>169.2</v>
      </c>
      <c r="N74" s="195" t="s">
        <v>978</v>
      </c>
      <c r="O74" s="195" t="s">
        <v>1597</v>
      </c>
      <c r="P74" s="195"/>
      <c r="Q74" s="195" t="s">
        <v>2155</v>
      </c>
      <c r="R74" s="195" t="s">
        <v>847</v>
      </c>
    </row>
    <row r="75" spans="1:18" s="205" customFormat="1">
      <c r="A75" s="195" t="s">
        <v>2154</v>
      </c>
      <c r="B75" s="195" t="s">
        <v>794</v>
      </c>
      <c r="C75" s="195" t="s">
        <v>808</v>
      </c>
      <c r="D75" s="195" t="s">
        <v>268</v>
      </c>
      <c r="E75" s="195" t="s">
        <v>850</v>
      </c>
      <c r="F75" s="195" t="s">
        <v>710</v>
      </c>
      <c r="G75" s="195" t="s">
        <v>48</v>
      </c>
      <c r="H75" s="195" t="s">
        <v>521</v>
      </c>
      <c r="I75" s="195" t="s">
        <v>796</v>
      </c>
      <c r="J75" s="195" t="s">
        <v>1597</v>
      </c>
      <c r="K75" s="204">
        <v>319.60000000000002</v>
      </c>
      <c r="L75" s="204">
        <v>0</v>
      </c>
      <c r="M75" s="204">
        <f t="shared" si="1"/>
        <v>319.60000000000002</v>
      </c>
      <c r="N75" s="195" t="s">
        <v>2148</v>
      </c>
      <c r="O75" s="195" t="s">
        <v>1597</v>
      </c>
      <c r="P75" s="195"/>
      <c r="Q75" s="195" t="s">
        <v>2155</v>
      </c>
      <c r="R75" s="195" t="s">
        <v>847</v>
      </c>
    </row>
    <row r="76" spans="1:18" s="205" customFormat="1">
      <c r="A76" s="195" t="s">
        <v>2154</v>
      </c>
      <c r="B76" s="195" t="s">
        <v>794</v>
      </c>
      <c r="C76" s="195" t="s">
        <v>706</v>
      </c>
      <c r="D76" s="195" t="s">
        <v>802</v>
      </c>
      <c r="E76" s="195" t="s">
        <v>382</v>
      </c>
      <c r="F76" s="195" t="s">
        <v>710</v>
      </c>
      <c r="G76" s="195" t="s">
        <v>48</v>
      </c>
      <c r="H76" s="195" t="s">
        <v>521</v>
      </c>
      <c r="I76" s="195" t="s">
        <v>796</v>
      </c>
      <c r="J76" s="195" t="s">
        <v>1597</v>
      </c>
      <c r="K76" s="204">
        <v>225</v>
      </c>
      <c r="L76" s="204">
        <v>0</v>
      </c>
      <c r="M76" s="204">
        <f t="shared" si="1"/>
        <v>225</v>
      </c>
      <c r="N76" s="195" t="s">
        <v>2157</v>
      </c>
      <c r="O76" s="195" t="s">
        <v>1597</v>
      </c>
      <c r="P76" s="195"/>
      <c r="Q76" s="195" t="s">
        <v>2155</v>
      </c>
      <c r="R76" s="195" t="s">
        <v>847</v>
      </c>
    </row>
    <row r="77" spans="1:18" s="205" customFormat="1">
      <c r="A77" s="195" t="s">
        <v>2154</v>
      </c>
      <c r="B77" s="195" t="s">
        <v>794</v>
      </c>
      <c r="C77" s="195" t="s">
        <v>706</v>
      </c>
      <c r="D77" s="195" t="s">
        <v>802</v>
      </c>
      <c r="E77" s="195" t="s">
        <v>382</v>
      </c>
      <c r="F77" s="195" t="s">
        <v>710</v>
      </c>
      <c r="G77" s="195" t="s">
        <v>48</v>
      </c>
      <c r="H77" s="195" t="s">
        <v>521</v>
      </c>
      <c r="I77" s="195" t="s">
        <v>796</v>
      </c>
      <c r="J77" s="195" t="s">
        <v>1597</v>
      </c>
      <c r="K77" s="204">
        <v>10.8</v>
      </c>
      <c r="L77" s="204">
        <v>0</v>
      </c>
      <c r="M77" s="204">
        <f t="shared" si="1"/>
        <v>10.8</v>
      </c>
      <c r="N77" s="195" t="s">
        <v>978</v>
      </c>
      <c r="O77" s="195" t="s">
        <v>1597</v>
      </c>
      <c r="P77" s="195"/>
      <c r="Q77" s="195" t="s">
        <v>2155</v>
      </c>
      <c r="R77" s="195" t="s">
        <v>847</v>
      </c>
    </row>
    <row r="78" spans="1:18" s="205" customFormat="1">
      <c r="A78" s="195" t="s">
        <v>2154</v>
      </c>
      <c r="B78" s="195" t="s">
        <v>794</v>
      </c>
      <c r="C78" s="195" t="s">
        <v>706</v>
      </c>
      <c r="D78" s="195" t="s">
        <v>802</v>
      </c>
      <c r="E78" s="195" t="s">
        <v>845</v>
      </c>
      <c r="F78" s="195" t="s">
        <v>710</v>
      </c>
      <c r="G78" s="195" t="s">
        <v>48</v>
      </c>
      <c r="H78" s="195" t="s">
        <v>521</v>
      </c>
      <c r="I78" s="195" t="s">
        <v>796</v>
      </c>
      <c r="J78" s="195" t="s">
        <v>1597</v>
      </c>
      <c r="K78" s="204">
        <v>88.2</v>
      </c>
      <c r="L78" s="204">
        <v>0</v>
      </c>
      <c r="M78" s="204">
        <f t="shared" si="1"/>
        <v>88.2</v>
      </c>
      <c r="N78" s="195" t="s">
        <v>961</v>
      </c>
      <c r="O78" s="195" t="s">
        <v>1597</v>
      </c>
      <c r="P78" s="195"/>
      <c r="Q78" s="195" t="s">
        <v>2155</v>
      </c>
      <c r="R78" s="195" t="s">
        <v>847</v>
      </c>
    </row>
    <row r="79" spans="1:18" s="205" customFormat="1">
      <c r="A79" s="195" t="s">
        <v>2154</v>
      </c>
      <c r="B79" s="195" t="s">
        <v>794</v>
      </c>
      <c r="C79" s="195" t="s">
        <v>707</v>
      </c>
      <c r="D79" s="195" t="s">
        <v>268</v>
      </c>
      <c r="E79" s="195" t="s">
        <v>380</v>
      </c>
      <c r="F79" s="195" t="s">
        <v>710</v>
      </c>
      <c r="G79" s="195" t="s">
        <v>48</v>
      </c>
      <c r="H79" s="195" t="s">
        <v>521</v>
      </c>
      <c r="I79" s="195" t="s">
        <v>796</v>
      </c>
      <c r="J79" s="195" t="s">
        <v>1597</v>
      </c>
      <c r="K79" s="204">
        <v>242.37</v>
      </c>
      <c r="L79" s="204">
        <v>0</v>
      </c>
      <c r="M79" s="204">
        <f t="shared" si="1"/>
        <v>242.37</v>
      </c>
      <c r="N79" s="195" t="s">
        <v>976</v>
      </c>
      <c r="O79" s="195" t="s">
        <v>1597</v>
      </c>
      <c r="P79" s="195"/>
      <c r="Q79" s="195" t="s">
        <v>2155</v>
      </c>
      <c r="R79" s="195" t="s">
        <v>847</v>
      </c>
    </row>
    <row r="80" spans="1:18" s="205" customFormat="1">
      <c r="A80" s="195" t="s">
        <v>2154</v>
      </c>
      <c r="B80" s="195" t="s">
        <v>794</v>
      </c>
      <c r="C80" s="195" t="s">
        <v>709</v>
      </c>
      <c r="D80" s="195" t="s">
        <v>268</v>
      </c>
      <c r="E80" s="195" t="s">
        <v>342</v>
      </c>
      <c r="F80" s="195" t="s">
        <v>710</v>
      </c>
      <c r="G80" s="195" t="s">
        <v>48</v>
      </c>
      <c r="H80" s="195" t="s">
        <v>521</v>
      </c>
      <c r="I80" s="195" t="s">
        <v>796</v>
      </c>
      <c r="J80" s="195" t="s">
        <v>1597</v>
      </c>
      <c r="K80" s="204">
        <v>248.35</v>
      </c>
      <c r="L80" s="204">
        <v>0</v>
      </c>
      <c r="M80" s="204">
        <f t="shared" si="1"/>
        <v>248.35</v>
      </c>
      <c r="N80" s="195" t="s">
        <v>2148</v>
      </c>
      <c r="O80" s="195" t="s">
        <v>1597</v>
      </c>
      <c r="P80" s="195"/>
      <c r="Q80" s="195" t="s">
        <v>2155</v>
      </c>
      <c r="R80" s="195" t="s">
        <v>847</v>
      </c>
    </row>
    <row r="81" spans="1:18" s="205" customFormat="1">
      <c r="A81" s="195" t="s">
        <v>2154</v>
      </c>
      <c r="B81" s="195" t="s">
        <v>794</v>
      </c>
      <c r="C81" s="195" t="s">
        <v>709</v>
      </c>
      <c r="D81" s="195" t="s">
        <v>268</v>
      </c>
      <c r="E81" s="195" t="s">
        <v>342</v>
      </c>
      <c r="F81" s="195" t="s">
        <v>710</v>
      </c>
      <c r="G81" s="195" t="s">
        <v>48</v>
      </c>
      <c r="H81" s="195" t="s">
        <v>521</v>
      </c>
      <c r="I81" s="195" t="s">
        <v>796</v>
      </c>
      <c r="J81" s="195" t="s">
        <v>1597</v>
      </c>
      <c r="K81" s="204">
        <v>470</v>
      </c>
      <c r="L81" s="204">
        <v>0</v>
      </c>
      <c r="M81" s="204">
        <f t="shared" si="1"/>
        <v>470</v>
      </c>
      <c r="N81" s="195" t="s">
        <v>1113</v>
      </c>
      <c r="O81" s="195" t="s">
        <v>1597</v>
      </c>
      <c r="P81" s="195"/>
      <c r="Q81" s="195" t="s">
        <v>2155</v>
      </c>
      <c r="R81" s="195" t="s">
        <v>847</v>
      </c>
    </row>
    <row r="82" spans="1:18" s="205" customFormat="1">
      <c r="A82" s="195" t="s">
        <v>2154</v>
      </c>
      <c r="B82" s="195" t="s">
        <v>794</v>
      </c>
      <c r="C82" s="195" t="s">
        <v>707</v>
      </c>
      <c r="D82" s="195" t="s">
        <v>268</v>
      </c>
      <c r="E82" s="195" t="s">
        <v>894</v>
      </c>
      <c r="F82" s="195" t="s">
        <v>710</v>
      </c>
      <c r="G82" s="195" t="s">
        <v>48</v>
      </c>
      <c r="H82" s="195" t="s">
        <v>521</v>
      </c>
      <c r="I82" s="195" t="s">
        <v>796</v>
      </c>
      <c r="J82" s="195" t="s">
        <v>1597</v>
      </c>
      <c r="K82" s="204">
        <v>1410</v>
      </c>
      <c r="L82" s="204">
        <v>0</v>
      </c>
      <c r="M82" s="204">
        <f t="shared" si="1"/>
        <v>1410</v>
      </c>
      <c r="N82" s="195" t="s">
        <v>2159</v>
      </c>
      <c r="O82" s="195" t="s">
        <v>1597</v>
      </c>
      <c r="P82" s="195"/>
      <c r="Q82" s="195" t="s">
        <v>2155</v>
      </c>
      <c r="R82" s="195" t="s">
        <v>847</v>
      </c>
    </row>
    <row r="83" spans="1:18" s="205" customFormat="1">
      <c r="A83" s="195" t="s">
        <v>2154</v>
      </c>
      <c r="B83" s="195" t="s">
        <v>794</v>
      </c>
      <c r="C83" s="195" t="s">
        <v>707</v>
      </c>
      <c r="D83" s="195" t="s">
        <v>268</v>
      </c>
      <c r="E83" s="195" t="s">
        <v>800</v>
      </c>
      <c r="F83" s="195" t="s">
        <v>710</v>
      </c>
      <c r="G83" s="195" t="s">
        <v>48</v>
      </c>
      <c r="H83" s="195" t="s">
        <v>521</v>
      </c>
      <c r="I83" s="195" t="s">
        <v>796</v>
      </c>
      <c r="J83" s="195" t="s">
        <v>1597</v>
      </c>
      <c r="K83" s="204">
        <v>1297.2</v>
      </c>
      <c r="L83" s="204">
        <v>0</v>
      </c>
      <c r="M83" s="204">
        <f t="shared" si="1"/>
        <v>1297.2</v>
      </c>
      <c r="N83" s="195" t="s">
        <v>1110</v>
      </c>
      <c r="O83" s="195" t="s">
        <v>1597</v>
      </c>
      <c r="P83" s="195"/>
      <c r="Q83" s="195" t="s">
        <v>2155</v>
      </c>
      <c r="R83" s="195" t="s">
        <v>847</v>
      </c>
    </row>
    <row r="84" spans="1:18" s="205" customFormat="1">
      <c r="A84" s="195" t="s">
        <v>2154</v>
      </c>
      <c r="B84" s="195" t="s">
        <v>794</v>
      </c>
      <c r="C84" s="195" t="s">
        <v>707</v>
      </c>
      <c r="D84" s="195" t="s">
        <v>268</v>
      </c>
      <c r="E84" s="195" t="s">
        <v>382</v>
      </c>
      <c r="F84" s="195" t="s">
        <v>710</v>
      </c>
      <c r="G84" s="195" t="s">
        <v>48</v>
      </c>
      <c r="H84" s="195" t="s">
        <v>521</v>
      </c>
      <c r="I84" s="195" t="s">
        <v>796</v>
      </c>
      <c r="J84" s="195" t="s">
        <v>1597</v>
      </c>
      <c r="K84" s="204">
        <v>1391.2</v>
      </c>
      <c r="L84" s="204">
        <v>0</v>
      </c>
      <c r="M84" s="204">
        <f t="shared" si="1"/>
        <v>1391.2</v>
      </c>
      <c r="N84" s="195" t="s">
        <v>1111</v>
      </c>
      <c r="O84" s="195" t="s">
        <v>1597</v>
      </c>
      <c r="P84" s="195"/>
      <c r="Q84" s="195" t="s">
        <v>2155</v>
      </c>
      <c r="R84" s="195" t="s">
        <v>847</v>
      </c>
    </row>
    <row r="85" spans="1:18" s="205" customFormat="1">
      <c r="A85" s="195" t="s">
        <v>2154</v>
      </c>
      <c r="B85" s="195" t="s">
        <v>794</v>
      </c>
      <c r="C85" s="195" t="s">
        <v>808</v>
      </c>
      <c r="D85" s="195" t="s">
        <v>268</v>
      </c>
      <c r="E85" s="195" t="s">
        <v>845</v>
      </c>
      <c r="F85" s="195" t="s">
        <v>710</v>
      </c>
      <c r="G85" s="195" t="s">
        <v>48</v>
      </c>
      <c r="H85" s="195" t="s">
        <v>521</v>
      </c>
      <c r="I85" s="195" t="s">
        <v>796</v>
      </c>
      <c r="J85" s="195" t="s">
        <v>1597</v>
      </c>
      <c r="K85" s="204">
        <v>1381.8</v>
      </c>
      <c r="L85" s="204">
        <v>0</v>
      </c>
      <c r="M85" s="204">
        <f t="shared" si="1"/>
        <v>1381.8</v>
      </c>
      <c r="N85" s="195" t="s">
        <v>961</v>
      </c>
      <c r="O85" s="195" t="s">
        <v>1597</v>
      </c>
      <c r="P85" s="195"/>
      <c r="Q85" s="195" t="s">
        <v>2155</v>
      </c>
      <c r="R85" s="195" t="s">
        <v>847</v>
      </c>
    </row>
    <row r="86" spans="1:18" s="205" customFormat="1">
      <c r="A86" s="195" t="s">
        <v>2154</v>
      </c>
      <c r="B86" s="195" t="s">
        <v>794</v>
      </c>
      <c r="C86" s="195" t="s">
        <v>808</v>
      </c>
      <c r="D86" s="195" t="s">
        <v>268</v>
      </c>
      <c r="E86" s="195" t="s">
        <v>845</v>
      </c>
      <c r="F86" s="195" t="s">
        <v>710</v>
      </c>
      <c r="G86" s="195" t="s">
        <v>48</v>
      </c>
      <c r="H86" s="195" t="s">
        <v>521</v>
      </c>
      <c r="I86" s="195" t="s">
        <v>796</v>
      </c>
      <c r="J86" s="195" t="s">
        <v>1597</v>
      </c>
      <c r="K86" s="204">
        <v>5499</v>
      </c>
      <c r="L86" s="204">
        <v>0</v>
      </c>
      <c r="M86" s="204">
        <f t="shared" si="1"/>
        <v>5499</v>
      </c>
      <c r="N86" s="195" t="s">
        <v>1109</v>
      </c>
      <c r="O86" s="195" t="s">
        <v>1597</v>
      </c>
      <c r="P86" s="195"/>
      <c r="Q86" s="195" t="s">
        <v>2155</v>
      </c>
      <c r="R86" s="195" t="s">
        <v>847</v>
      </c>
    </row>
    <row r="87" spans="1:18" s="205" customFormat="1">
      <c r="A87" s="195" t="s">
        <v>2154</v>
      </c>
      <c r="B87" s="195" t="s">
        <v>794</v>
      </c>
      <c r="C87" s="195" t="s">
        <v>808</v>
      </c>
      <c r="D87" s="195" t="s">
        <v>268</v>
      </c>
      <c r="E87" s="195" t="s">
        <v>832</v>
      </c>
      <c r="F87" s="195" t="s">
        <v>710</v>
      </c>
      <c r="G87" s="195" t="s">
        <v>48</v>
      </c>
      <c r="H87" s="195" t="s">
        <v>521</v>
      </c>
      <c r="I87" s="195" t="s">
        <v>796</v>
      </c>
      <c r="J87" s="195" t="s">
        <v>1597</v>
      </c>
      <c r="K87" s="204">
        <v>770.8</v>
      </c>
      <c r="L87" s="204">
        <v>0</v>
      </c>
      <c r="M87" s="204">
        <f t="shared" si="1"/>
        <v>770.8</v>
      </c>
      <c r="N87" s="195" t="s">
        <v>2158</v>
      </c>
      <c r="O87" s="195" t="s">
        <v>1597</v>
      </c>
      <c r="P87" s="195"/>
      <c r="Q87" s="195" t="s">
        <v>2155</v>
      </c>
      <c r="R87" s="195" t="s">
        <v>847</v>
      </c>
    </row>
    <row r="88" spans="1:18" s="205" customFormat="1">
      <c r="A88" s="195" t="s">
        <v>2154</v>
      </c>
      <c r="B88" s="195" t="s">
        <v>794</v>
      </c>
      <c r="C88" s="195" t="s">
        <v>707</v>
      </c>
      <c r="D88" s="195" t="s">
        <v>268</v>
      </c>
      <c r="E88" s="195" t="s">
        <v>137</v>
      </c>
      <c r="F88" s="195" t="s">
        <v>710</v>
      </c>
      <c r="G88" s="195" t="s">
        <v>48</v>
      </c>
      <c r="H88" s="195" t="s">
        <v>521</v>
      </c>
      <c r="I88" s="195" t="s">
        <v>796</v>
      </c>
      <c r="J88" s="195" t="s">
        <v>1597</v>
      </c>
      <c r="K88" s="204">
        <v>117.5</v>
      </c>
      <c r="L88" s="204">
        <v>0</v>
      </c>
      <c r="M88" s="204">
        <f t="shared" si="1"/>
        <v>117.5</v>
      </c>
      <c r="N88" s="195" t="s">
        <v>978</v>
      </c>
      <c r="O88" s="195" t="s">
        <v>1597</v>
      </c>
      <c r="P88" s="195"/>
      <c r="Q88" s="195" t="s">
        <v>2155</v>
      </c>
      <c r="R88" s="195" t="s">
        <v>847</v>
      </c>
    </row>
    <row r="89" spans="1:18" s="205" customFormat="1">
      <c r="A89" s="195" t="s">
        <v>2154</v>
      </c>
      <c r="B89" s="195" t="s">
        <v>794</v>
      </c>
      <c r="C89" s="195" t="s">
        <v>707</v>
      </c>
      <c r="D89" s="195" t="s">
        <v>268</v>
      </c>
      <c r="E89" s="195" t="s">
        <v>835</v>
      </c>
      <c r="F89" s="195" t="s">
        <v>710</v>
      </c>
      <c r="G89" s="195" t="s">
        <v>48</v>
      </c>
      <c r="H89" s="195" t="s">
        <v>521</v>
      </c>
      <c r="I89" s="195" t="s">
        <v>796</v>
      </c>
      <c r="J89" s="195" t="s">
        <v>1597</v>
      </c>
      <c r="K89" s="204">
        <v>752</v>
      </c>
      <c r="L89" s="204">
        <v>0</v>
      </c>
      <c r="M89" s="204">
        <f t="shared" si="1"/>
        <v>752</v>
      </c>
      <c r="N89" s="195" t="s">
        <v>1022</v>
      </c>
      <c r="O89" s="195" t="s">
        <v>1597</v>
      </c>
      <c r="P89" s="195"/>
      <c r="Q89" s="195" t="s">
        <v>2155</v>
      </c>
      <c r="R89" s="195" t="s">
        <v>847</v>
      </c>
    </row>
    <row r="90" spans="1:18" s="205" customFormat="1">
      <c r="A90" s="195" t="s">
        <v>2154</v>
      </c>
      <c r="B90" s="195" t="s">
        <v>794</v>
      </c>
      <c r="C90" s="195" t="s">
        <v>707</v>
      </c>
      <c r="D90" s="195" t="s">
        <v>268</v>
      </c>
      <c r="E90" s="195" t="s">
        <v>380</v>
      </c>
      <c r="F90" s="195" t="s">
        <v>710</v>
      </c>
      <c r="G90" s="195" t="s">
        <v>48</v>
      </c>
      <c r="H90" s="195" t="s">
        <v>521</v>
      </c>
      <c r="I90" s="195" t="s">
        <v>796</v>
      </c>
      <c r="J90" s="195" t="s">
        <v>1597</v>
      </c>
      <c r="K90" s="204">
        <v>166.57</v>
      </c>
      <c r="L90" s="204">
        <v>0</v>
      </c>
      <c r="M90" s="204">
        <f t="shared" si="1"/>
        <v>166.57</v>
      </c>
      <c r="N90" s="195" t="s">
        <v>2148</v>
      </c>
      <c r="O90" s="195" t="s">
        <v>1597</v>
      </c>
      <c r="P90" s="195"/>
      <c r="Q90" s="195" t="s">
        <v>2155</v>
      </c>
      <c r="R90" s="195" t="s">
        <v>847</v>
      </c>
    </row>
    <row r="91" spans="1:18" s="205" customFormat="1">
      <c r="A91" s="195" t="s">
        <v>2154</v>
      </c>
      <c r="B91" s="195" t="s">
        <v>794</v>
      </c>
      <c r="C91" s="195" t="s">
        <v>808</v>
      </c>
      <c r="D91" s="195" t="s">
        <v>268</v>
      </c>
      <c r="E91" s="195" t="s">
        <v>464</v>
      </c>
      <c r="F91" s="195" t="s">
        <v>710</v>
      </c>
      <c r="G91" s="195" t="s">
        <v>48</v>
      </c>
      <c r="H91" s="195" t="s">
        <v>521</v>
      </c>
      <c r="I91" s="195" t="s">
        <v>796</v>
      </c>
      <c r="J91" s="195" t="s">
        <v>1597</v>
      </c>
      <c r="K91" s="204">
        <v>322.61</v>
      </c>
      <c r="L91" s="204">
        <v>0</v>
      </c>
      <c r="M91" s="204">
        <f t="shared" si="1"/>
        <v>322.61</v>
      </c>
      <c r="N91" s="195" t="s">
        <v>2148</v>
      </c>
      <c r="O91" s="195" t="s">
        <v>1597</v>
      </c>
      <c r="P91" s="195"/>
      <c r="Q91" s="195" t="s">
        <v>2155</v>
      </c>
      <c r="R91" s="195" t="s">
        <v>847</v>
      </c>
    </row>
    <row r="92" spans="1:18" s="205" customFormat="1">
      <c r="A92" s="195" t="s">
        <v>2154</v>
      </c>
      <c r="B92" s="195" t="s">
        <v>794</v>
      </c>
      <c r="C92" s="195" t="s">
        <v>808</v>
      </c>
      <c r="D92" s="195" t="s">
        <v>268</v>
      </c>
      <c r="E92" s="195" t="s">
        <v>21</v>
      </c>
      <c r="F92" s="195" t="s">
        <v>710</v>
      </c>
      <c r="G92" s="195" t="s">
        <v>48</v>
      </c>
      <c r="H92" s="195" t="s">
        <v>521</v>
      </c>
      <c r="I92" s="195" t="s">
        <v>796</v>
      </c>
      <c r="J92" s="195" t="s">
        <v>1597</v>
      </c>
      <c r="K92" s="204">
        <v>440.48</v>
      </c>
      <c r="L92" s="204">
        <v>0</v>
      </c>
      <c r="M92" s="204">
        <f t="shared" si="1"/>
        <v>440.48</v>
      </c>
      <c r="N92" s="195" t="s">
        <v>2148</v>
      </c>
      <c r="O92" s="195" t="s">
        <v>1597</v>
      </c>
      <c r="P92" s="195"/>
      <c r="Q92" s="195" t="s">
        <v>2155</v>
      </c>
      <c r="R92" s="195" t="s">
        <v>847</v>
      </c>
    </row>
    <row r="93" spans="1:18" s="205" customFormat="1">
      <c r="A93" s="195" t="s">
        <v>2154</v>
      </c>
      <c r="B93" s="195" t="s">
        <v>794</v>
      </c>
      <c r="C93" s="195" t="s">
        <v>808</v>
      </c>
      <c r="D93" s="195" t="s">
        <v>268</v>
      </c>
      <c r="E93" s="195" t="s">
        <v>28</v>
      </c>
      <c r="F93" s="195" t="s">
        <v>710</v>
      </c>
      <c r="G93" s="195" t="s">
        <v>48</v>
      </c>
      <c r="H93" s="195" t="s">
        <v>521</v>
      </c>
      <c r="I93" s="195" t="s">
        <v>796</v>
      </c>
      <c r="J93" s="195" t="s">
        <v>1597</v>
      </c>
      <c r="K93" s="204">
        <v>1457</v>
      </c>
      <c r="L93" s="204">
        <v>0</v>
      </c>
      <c r="M93" s="204">
        <f t="shared" si="1"/>
        <v>1457</v>
      </c>
      <c r="N93" s="195" t="s">
        <v>1019</v>
      </c>
      <c r="O93" s="195" t="s">
        <v>1597</v>
      </c>
      <c r="P93" s="195"/>
      <c r="Q93" s="195" t="s">
        <v>2155</v>
      </c>
      <c r="R93" s="195" t="s">
        <v>847</v>
      </c>
    </row>
    <row r="94" spans="1:18" s="205" customFormat="1">
      <c r="A94" s="195" t="s">
        <v>2154</v>
      </c>
      <c r="B94" s="195" t="s">
        <v>794</v>
      </c>
      <c r="C94" s="195" t="s">
        <v>808</v>
      </c>
      <c r="D94" s="195" t="s">
        <v>268</v>
      </c>
      <c r="E94" s="195" t="s">
        <v>28</v>
      </c>
      <c r="F94" s="195" t="s">
        <v>710</v>
      </c>
      <c r="G94" s="195" t="s">
        <v>48</v>
      </c>
      <c r="H94" s="195" t="s">
        <v>521</v>
      </c>
      <c r="I94" s="195" t="s">
        <v>796</v>
      </c>
      <c r="J94" s="195" t="s">
        <v>1597</v>
      </c>
      <c r="K94" s="204">
        <v>526.4</v>
      </c>
      <c r="L94" s="204">
        <v>0</v>
      </c>
      <c r="M94" s="204">
        <f t="shared" si="1"/>
        <v>526.4</v>
      </c>
      <c r="N94" s="195" t="s">
        <v>2156</v>
      </c>
      <c r="O94" s="195" t="s">
        <v>1597</v>
      </c>
      <c r="P94" s="195"/>
      <c r="Q94" s="195" t="s">
        <v>2155</v>
      </c>
      <c r="R94" s="195" t="s">
        <v>847</v>
      </c>
    </row>
    <row r="95" spans="1:18" s="205" customFormat="1">
      <c r="A95" s="195" t="s">
        <v>2154</v>
      </c>
      <c r="B95" s="195" t="s">
        <v>794</v>
      </c>
      <c r="C95" s="195" t="s">
        <v>808</v>
      </c>
      <c r="D95" s="195" t="s">
        <v>268</v>
      </c>
      <c r="E95" s="195" t="s">
        <v>513</v>
      </c>
      <c r="F95" s="195" t="s">
        <v>710</v>
      </c>
      <c r="G95" s="195" t="s">
        <v>48</v>
      </c>
      <c r="H95" s="195" t="s">
        <v>521</v>
      </c>
      <c r="I95" s="195" t="s">
        <v>796</v>
      </c>
      <c r="J95" s="195" t="s">
        <v>1597</v>
      </c>
      <c r="K95" s="204">
        <v>131.6</v>
      </c>
      <c r="L95" s="204">
        <v>0</v>
      </c>
      <c r="M95" s="204">
        <f t="shared" si="1"/>
        <v>131.6</v>
      </c>
      <c r="N95" s="195" t="s">
        <v>2148</v>
      </c>
      <c r="O95" s="195" t="s">
        <v>1597</v>
      </c>
      <c r="P95" s="195"/>
      <c r="Q95" s="195" t="s">
        <v>2155</v>
      </c>
      <c r="R95" s="195" t="s">
        <v>847</v>
      </c>
    </row>
    <row r="96" spans="1:18" s="205" customFormat="1">
      <c r="A96" s="195" t="s">
        <v>2154</v>
      </c>
      <c r="B96" s="195" t="s">
        <v>794</v>
      </c>
      <c r="C96" s="195" t="s">
        <v>808</v>
      </c>
      <c r="D96" s="195" t="s">
        <v>268</v>
      </c>
      <c r="E96" s="195" t="s">
        <v>513</v>
      </c>
      <c r="F96" s="195" t="s">
        <v>710</v>
      </c>
      <c r="G96" s="195" t="s">
        <v>48</v>
      </c>
      <c r="H96" s="195" t="s">
        <v>521</v>
      </c>
      <c r="I96" s="195" t="s">
        <v>796</v>
      </c>
      <c r="J96" s="195" t="s">
        <v>1597</v>
      </c>
      <c r="K96" s="204">
        <v>344.23</v>
      </c>
      <c r="L96" s="204">
        <v>0</v>
      </c>
      <c r="M96" s="204">
        <f t="shared" si="1"/>
        <v>344.23</v>
      </c>
      <c r="N96" s="195" t="s">
        <v>976</v>
      </c>
      <c r="O96" s="195" t="s">
        <v>1597</v>
      </c>
      <c r="P96" s="195"/>
      <c r="Q96" s="195" t="s">
        <v>2155</v>
      </c>
      <c r="R96" s="195" t="s">
        <v>847</v>
      </c>
    </row>
    <row r="97" spans="1:18" s="205" customFormat="1">
      <c r="A97" s="195" t="s">
        <v>2154</v>
      </c>
      <c r="B97" s="195" t="s">
        <v>794</v>
      </c>
      <c r="C97" s="195" t="s">
        <v>706</v>
      </c>
      <c r="D97" s="195" t="s">
        <v>802</v>
      </c>
      <c r="E97" s="195" t="s">
        <v>894</v>
      </c>
      <c r="F97" s="195" t="s">
        <v>710</v>
      </c>
      <c r="G97" s="195" t="s">
        <v>48</v>
      </c>
      <c r="H97" s="195" t="s">
        <v>521</v>
      </c>
      <c r="I97" s="195" t="s">
        <v>796</v>
      </c>
      <c r="J97" s="195" t="s">
        <v>1597</v>
      </c>
      <c r="K97" s="204">
        <v>90</v>
      </c>
      <c r="L97" s="204">
        <v>0</v>
      </c>
      <c r="M97" s="204">
        <f t="shared" si="1"/>
        <v>90</v>
      </c>
      <c r="N97" s="195" t="s">
        <v>2159</v>
      </c>
      <c r="O97" s="195" t="s">
        <v>1597</v>
      </c>
      <c r="P97" s="195"/>
      <c r="Q97" s="195" t="s">
        <v>2155</v>
      </c>
      <c r="R97" s="195" t="s">
        <v>847</v>
      </c>
    </row>
    <row r="98" spans="1:18" s="205" customFormat="1">
      <c r="A98" s="195" t="s">
        <v>2154</v>
      </c>
      <c r="B98" s="195" t="s">
        <v>794</v>
      </c>
      <c r="C98" s="195" t="s">
        <v>706</v>
      </c>
      <c r="D98" s="195" t="s">
        <v>802</v>
      </c>
      <c r="E98" s="195" t="s">
        <v>800</v>
      </c>
      <c r="F98" s="195" t="s">
        <v>710</v>
      </c>
      <c r="G98" s="195" t="s">
        <v>48</v>
      </c>
      <c r="H98" s="195" t="s">
        <v>521</v>
      </c>
      <c r="I98" s="195" t="s">
        <v>796</v>
      </c>
      <c r="J98" s="195" t="s">
        <v>1597</v>
      </c>
      <c r="K98" s="204">
        <v>82.8</v>
      </c>
      <c r="L98" s="204">
        <v>0</v>
      </c>
      <c r="M98" s="204">
        <f t="shared" si="1"/>
        <v>82.8</v>
      </c>
      <c r="N98" s="195" t="s">
        <v>1110</v>
      </c>
      <c r="O98" s="195" t="s">
        <v>1597</v>
      </c>
      <c r="P98" s="195"/>
      <c r="Q98" s="195" t="s">
        <v>2155</v>
      </c>
      <c r="R98" s="195" t="s">
        <v>847</v>
      </c>
    </row>
    <row r="99" spans="1:18" s="205" customFormat="1">
      <c r="A99" s="195" t="s">
        <v>2154</v>
      </c>
      <c r="B99" s="195" t="s">
        <v>794</v>
      </c>
      <c r="C99" s="195" t="s">
        <v>706</v>
      </c>
      <c r="D99" s="195" t="s">
        <v>802</v>
      </c>
      <c r="E99" s="195" t="s">
        <v>382</v>
      </c>
      <c r="F99" s="195" t="s">
        <v>710</v>
      </c>
      <c r="G99" s="195" t="s">
        <v>48</v>
      </c>
      <c r="H99" s="195" t="s">
        <v>521</v>
      </c>
      <c r="I99" s="195" t="s">
        <v>796</v>
      </c>
      <c r="J99" s="195" t="s">
        <v>1597</v>
      </c>
      <c r="K99" s="204">
        <v>88.8</v>
      </c>
      <c r="L99" s="204">
        <v>0</v>
      </c>
      <c r="M99" s="204">
        <f t="shared" si="1"/>
        <v>88.8</v>
      </c>
      <c r="N99" s="195" t="s">
        <v>1111</v>
      </c>
      <c r="O99" s="195" t="s">
        <v>1597</v>
      </c>
      <c r="P99" s="195"/>
      <c r="Q99" s="195" t="s">
        <v>2155</v>
      </c>
      <c r="R99" s="195" t="s">
        <v>847</v>
      </c>
    </row>
    <row r="100" spans="1:18" s="205" customFormat="1">
      <c r="A100" s="195" t="s">
        <v>2154</v>
      </c>
      <c r="B100" s="195" t="s">
        <v>794</v>
      </c>
      <c r="C100" s="195" t="s">
        <v>808</v>
      </c>
      <c r="D100" s="195" t="s">
        <v>268</v>
      </c>
      <c r="E100" s="195" t="s">
        <v>820</v>
      </c>
      <c r="F100" s="195" t="s">
        <v>710</v>
      </c>
      <c r="G100" s="195" t="s">
        <v>48</v>
      </c>
      <c r="H100" s="195" t="s">
        <v>521</v>
      </c>
      <c r="I100" s="195" t="s">
        <v>796</v>
      </c>
      <c r="J100" s="195" t="s">
        <v>1597</v>
      </c>
      <c r="K100" s="204">
        <v>940</v>
      </c>
      <c r="L100" s="204">
        <v>0</v>
      </c>
      <c r="M100" s="204">
        <f t="shared" si="1"/>
        <v>940</v>
      </c>
      <c r="N100" s="195" t="s">
        <v>1117</v>
      </c>
      <c r="O100" s="195" t="s">
        <v>1597</v>
      </c>
      <c r="P100" s="195"/>
      <c r="Q100" s="195" t="s">
        <v>2155</v>
      </c>
      <c r="R100" s="195" t="s">
        <v>847</v>
      </c>
    </row>
    <row r="101" spans="1:18" s="205" customFormat="1">
      <c r="A101" s="195" t="s">
        <v>2154</v>
      </c>
      <c r="B101" s="195" t="s">
        <v>794</v>
      </c>
      <c r="C101" s="195" t="s">
        <v>808</v>
      </c>
      <c r="D101" s="195" t="s">
        <v>268</v>
      </c>
      <c r="E101" s="195" t="s">
        <v>18</v>
      </c>
      <c r="F101" s="195" t="s">
        <v>710</v>
      </c>
      <c r="G101" s="195" t="s">
        <v>48</v>
      </c>
      <c r="H101" s="195" t="s">
        <v>521</v>
      </c>
      <c r="I101" s="195" t="s">
        <v>796</v>
      </c>
      <c r="J101" s="195" t="s">
        <v>1597</v>
      </c>
      <c r="K101" s="204">
        <v>1541.6</v>
      </c>
      <c r="L101" s="204">
        <v>0</v>
      </c>
      <c r="M101" s="204">
        <f t="shared" si="1"/>
        <v>1541.6</v>
      </c>
      <c r="N101" s="195" t="s">
        <v>2160</v>
      </c>
      <c r="O101" s="195" t="s">
        <v>1597</v>
      </c>
      <c r="P101" s="195"/>
      <c r="Q101" s="195" t="s">
        <v>2155</v>
      </c>
      <c r="R101" s="195" t="s">
        <v>847</v>
      </c>
    </row>
    <row r="102" spans="1:18" s="205" customFormat="1">
      <c r="A102" s="195" t="s">
        <v>2154</v>
      </c>
      <c r="B102" s="195" t="s">
        <v>794</v>
      </c>
      <c r="C102" s="195" t="s">
        <v>808</v>
      </c>
      <c r="D102" s="195" t="s">
        <v>268</v>
      </c>
      <c r="E102" s="195" t="s">
        <v>19</v>
      </c>
      <c r="F102" s="195" t="s">
        <v>710</v>
      </c>
      <c r="G102" s="195" t="s">
        <v>48</v>
      </c>
      <c r="H102" s="195" t="s">
        <v>521</v>
      </c>
      <c r="I102" s="195" t="s">
        <v>796</v>
      </c>
      <c r="J102" s="195" t="s">
        <v>1597</v>
      </c>
      <c r="K102" s="204">
        <v>479.78</v>
      </c>
      <c r="L102" s="204">
        <v>0</v>
      </c>
      <c r="M102" s="204">
        <f t="shared" si="1"/>
        <v>479.78</v>
      </c>
      <c r="N102" s="195" t="s">
        <v>2161</v>
      </c>
      <c r="O102" s="195" t="s">
        <v>1597</v>
      </c>
      <c r="P102" s="195"/>
      <c r="Q102" s="195" t="s">
        <v>2155</v>
      </c>
      <c r="R102" s="195" t="s">
        <v>847</v>
      </c>
    </row>
    <row r="103" spans="1:18" s="205" customFormat="1">
      <c r="A103" s="195" t="s">
        <v>2154</v>
      </c>
      <c r="B103" s="195" t="s">
        <v>794</v>
      </c>
      <c r="C103" s="195" t="s">
        <v>804</v>
      </c>
      <c r="D103" s="195" t="s">
        <v>268</v>
      </c>
      <c r="E103" s="195" t="s">
        <v>844</v>
      </c>
      <c r="F103" s="195" t="s">
        <v>710</v>
      </c>
      <c r="G103" s="195" t="s">
        <v>48</v>
      </c>
      <c r="H103" s="195" t="s">
        <v>521</v>
      </c>
      <c r="I103" s="195" t="s">
        <v>796</v>
      </c>
      <c r="J103" s="195" t="s">
        <v>1597</v>
      </c>
      <c r="K103" s="204">
        <v>1900</v>
      </c>
      <c r="L103" s="204">
        <v>0</v>
      </c>
      <c r="M103" s="204">
        <f t="shared" si="1"/>
        <v>1900</v>
      </c>
      <c r="N103" s="195" t="s">
        <v>970</v>
      </c>
      <c r="O103" s="195" t="s">
        <v>1597</v>
      </c>
      <c r="P103" s="195"/>
      <c r="Q103" s="195" t="s">
        <v>2155</v>
      </c>
      <c r="R103" s="195" t="s">
        <v>847</v>
      </c>
    </row>
    <row r="104" spans="1:18" s="205" customFormat="1">
      <c r="A104" s="195" t="s">
        <v>2154</v>
      </c>
      <c r="B104" s="195" t="s">
        <v>794</v>
      </c>
      <c r="C104" s="195" t="s">
        <v>706</v>
      </c>
      <c r="D104" s="195" t="s">
        <v>802</v>
      </c>
      <c r="E104" s="195" t="s">
        <v>844</v>
      </c>
      <c r="F104" s="195" t="s">
        <v>710</v>
      </c>
      <c r="G104" s="195" t="s">
        <v>48</v>
      </c>
      <c r="H104" s="195" t="s">
        <v>521</v>
      </c>
      <c r="I104" s="195" t="s">
        <v>796</v>
      </c>
      <c r="J104" s="195" t="s">
        <v>1597</v>
      </c>
      <c r="K104" s="204">
        <v>147</v>
      </c>
      <c r="L104" s="204">
        <v>0</v>
      </c>
      <c r="M104" s="204">
        <f t="shared" si="1"/>
        <v>147</v>
      </c>
      <c r="N104" s="195" t="s">
        <v>970</v>
      </c>
      <c r="O104" s="195" t="s">
        <v>1597</v>
      </c>
      <c r="P104" s="195"/>
      <c r="Q104" s="195" t="s">
        <v>2155</v>
      </c>
      <c r="R104" s="195" t="s">
        <v>847</v>
      </c>
    </row>
    <row r="105" spans="1:18" s="205" customFormat="1">
      <c r="A105" s="195" t="s">
        <v>2154</v>
      </c>
      <c r="B105" s="195" t="s">
        <v>794</v>
      </c>
      <c r="C105" s="195" t="s">
        <v>706</v>
      </c>
      <c r="D105" s="195" t="s">
        <v>802</v>
      </c>
      <c r="E105" s="195" t="s">
        <v>21</v>
      </c>
      <c r="F105" s="195" t="s">
        <v>710</v>
      </c>
      <c r="G105" s="195" t="s">
        <v>48</v>
      </c>
      <c r="H105" s="195" t="s">
        <v>521</v>
      </c>
      <c r="I105" s="195" t="s">
        <v>796</v>
      </c>
      <c r="J105" s="195" t="s">
        <v>1597</v>
      </c>
      <c r="K105" s="204">
        <v>28.12</v>
      </c>
      <c r="L105" s="204">
        <v>0</v>
      </c>
      <c r="M105" s="204">
        <f t="shared" si="1"/>
        <v>28.12</v>
      </c>
      <c r="N105" s="195" t="s">
        <v>2148</v>
      </c>
      <c r="O105" s="195" t="s">
        <v>1597</v>
      </c>
      <c r="P105" s="195"/>
      <c r="Q105" s="195" t="s">
        <v>2155</v>
      </c>
      <c r="R105" s="195" t="s">
        <v>847</v>
      </c>
    </row>
    <row r="106" spans="1:18" s="205" customFormat="1">
      <c r="A106" s="195" t="s">
        <v>2154</v>
      </c>
      <c r="B106" s="195" t="s">
        <v>794</v>
      </c>
      <c r="C106" s="195" t="s">
        <v>706</v>
      </c>
      <c r="D106" s="195" t="s">
        <v>802</v>
      </c>
      <c r="E106" s="195" t="s">
        <v>835</v>
      </c>
      <c r="F106" s="195" t="s">
        <v>710</v>
      </c>
      <c r="G106" s="195" t="s">
        <v>48</v>
      </c>
      <c r="H106" s="195" t="s">
        <v>521</v>
      </c>
      <c r="I106" s="195" t="s">
        <v>796</v>
      </c>
      <c r="J106" s="195" t="s">
        <v>1597</v>
      </c>
      <c r="K106" s="204">
        <v>48</v>
      </c>
      <c r="L106" s="204">
        <v>0</v>
      </c>
      <c r="M106" s="204">
        <f t="shared" si="1"/>
        <v>48</v>
      </c>
      <c r="N106" s="195" t="s">
        <v>1022</v>
      </c>
      <c r="O106" s="195" t="s">
        <v>1597</v>
      </c>
      <c r="P106" s="195"/>
      <c r="Q106" s="195" t="s">
        <v>2155</v>
      </c>
      <c r="R106" s="195" t="s">
        <v>847</v>
      </c>
    </row>
    <row r="107" spans="1:18" s="205" customFormat="1">
      <c r="A107" s="195" t="s">
        <v>2154</v>
      </c>
      <c r="B107" s="195" t="s">
        <v>794</v>
      </c>
      <c r="C107" s="195" t="s">
        <v>706</v>
      </c>
      <c r="D107" s="195" t="s">
        <v>802</v>
      </c>
      <c r="E107" s="195" t="s">
        <v>380</v>
      </c>
      <c r="F107" s="195" t="s">
        <v>710</v>
      </c>
      <c r="G107" s="195" t="s">
        <v>48</v>
      </c>
      <c r="H107" s="195" t="s">
        <v>521</v>
      </c>
      <c r="I107" s="195" t="s">
        <v>796</v>
      </c>
      <c r="J107" s="195" t="s">
        <v>1597</v>
      </c>
      <c r="K107" s="204">
        <v>10.63</v>
      </c>
      <c r="L107" s="204">
        <v>0</v>
      </c>
      <c r="M107" s="204">
        <f t="shared" si="1"/>
        <v>10.63</v>
      </c>
      <c r="N107" s="195" t="s">
        <v>2148</v>
      </c>
      <c r="O107" s="195" t="s">
        <v>1597</v>
      </c>
      <c r="P107" s="195"/>
      <c r="Q107" s="195" t="s">
        <v>2155</v>
      </c>
      <c r="R107" s="195" t="s">
        <v>847</v>
      </c>
    </row>
    <row r="108" spans="1:18" s="205" customFormat="1">
      <c r="A108" s="195" t="s">
        <v>2154</v>
      </c>
      <c r="B108" s="195" t="s">
        <v>794</v>
      </c>
      <c r="C108" s="195" t="s">
        <v>706</v>
      </c>
      <c r="D108" s="195" t="s">
        <v>802</v>
      </c>
      <c r="E108" s="195" t="s">
        <v>380</v>
      </c>
      <c r="F108" s="195" t="s">
        <v>710</v>
      </c>
      <c r="G108" s="195" t="s">
        <v>48</v>
      </c>
      <c r="H108" s="195" t="s">
        <v>521</v>
      </c>
      <c r="I108" s="195" t="s">
        <v>796</v>
      </c>
      <c r="J108" s="195" t="s">
        <v>1597</v>
      </c>
      <c r="K108" s="204">
        <v>15.47</v>
      </c>
      <c r="L108" s="204">
        <v>0</v>
      </c>
      <c r="M108" s="204">
        <f t="shared" si="1"/>
        <v>15.47</v>
      </c>
      <c r="N108" s="195" t="s">
        <v>976</v>
      </c>
      <c r="O108" s="195" t="s">
        <v>1597</v>
      </c>
      <c r="P108" s="195"/>
      <c r="Q108" s="195" t="s">
        <v>2155</v>
      </c>
      <c r="R108" s="195" t="s">
        <v>847</v>
      </c>
    </row>
    <row r="109" spans="1:18" s="205" customFormat="1">
      <c r="A109" s="195" t="s">
        <v>2154</v>
      </c>
      <c r="B109" s="195" t="s">
        <v>794</v>
      </c>
      <c r="C109" s="195" t="s">
        <v>706</v>
      </c>
      <c r="D109" s="195" t="s">
        <v>802</v>
      </c>
      <c r="E109" s="195" t="s">
        <v>342</v>
      </c>
      <c r="F109" s="195" t="s">
        <v>710</v>
      </c>
      <c r="G109" s="195" t="s">
        <v>48</v>
      </c>
      <c r="H109" s="195" t="s">
        <v>521</v>
      </c>
      <c r="I109" s="195" t="s">
        <v>796</v>
      </c>
      <c r="J109" s="195" t="s">
        <v>1597</v>
      </c>
      <c r="K109" s="204">
        <v>30</v>
      </c>
      <c r="L109" s="204">
        <v>0</v>
      </c>
      <c r="M109" s="204">
        <f t="shared" si="1"/>
        <v>30</v>
      </c>
      <c r="N109" s="195" t="s">
        <v>1113</v>
      </c>
      <c r="O109" s="195" t="s">
        <v>1597</v>
      </c>
      <c r="P109" s="195"/>
      <c r="Q109" s="195" t="s">
        <v>2155</v>
      </c>
      <c r="R109" s="195" t="s">
        <v>847</v>
      </c>
    </row>
    <row r="110" spans="1:18" s="205" customFormat="1">
      <c r="A110" s="195" t="s">
        <v>2154</v>
      </c>
      <c r="B110" s="195" t="s">
        <v>794</v>
      </c>
      <c r="C110" s="195" t="s">
        <v>706</v>
      </c>
      <c r="D110" s="195" t="s">
        <v>802</v>
      </c>
      <c r="E110" s="195" t="s">
        <v>708</v>
      </c>
      <c r="F110" s="195" t="s">
        <v>710</v>
      </c>
      <c r="G110" s="195" t="s">
        <v>48</v>
      </c>
      <c r="H110" s="195" t="s">
        <v>521</v>
      </c>
      <c r="I110" s="195" t="s">
        <v>796</v>
      </c>
      <c r="J110" s="195" t="s">
        <v>1597</v>
      </c>
      <c r="K110" s="204">
        <v>100.8</v>
      </c>
      <c r="L110" s="204">
        <v>0</v>
      </c>
      <c r="M110" s="204">
        <f t="shared" si="1"/>
        <v>100.8</v>
      </c>
      <c r="N110" s="195" t="s">
        <v>1111</v>
      </c>
      <c r="O110" s="195" t="s">
        <v>1597</v>
      </c>
      <c r="P110" s="195"/>
      <c r="Q110" s="195" t="s">
        <v>2155</v>
      </c>
      <c r="R110" s="195" t="s">
        <v>847</v>
      </c>
    </row>
    <row r="111" spans="1:18" s="205" customFormat="1">
      <c r="A111" s="195" t="s">
        <v>2154</v>
      </c>
      <c r="B111" s="195" t="s">
        <v>794</v>
      </c>
      <c r="C111" s="195" t="s">
        <v>706</v>
      </c>
      <c r="D111" s="195" t="s">
        <v>802</v>
      </c>
      <c r="E111" s="195" t="s">
        <v>513</v>
      </c>
      <c r="F111" s="195" t="s">
        <v>710</v>
      </c>
      <c r="G111" s="195" t="s">
        <v>48</v>
      </c>
      <c r="H111" s="195" t="s">
        <v>521</v>
      </c>
      <c r="I111" s="195" t="s">
        <v>796</v>
      </c>
      <c r="J111" s="195" t="s">
        <v>1597</v>
      </c>
      <c r="K111" s="204">
        <v>21.97</v>
      </c>
      <c r="L111" s="204">
        <v>0</v>
      </c>
      <c r="M111" s="204">
        <f t="shared" si="1"/>
        <v>21.97</v>
      </c>
      <c r="N111" s="195" t="s">
        <v>976</v>
      </c>
      <c r="O111" s="195" t="s">
        <v>1597</v>
      </c>
      <c r="P111" s="195"/>
      <c r="Q111" s="195" t="s">
        <v>2155</v>
      </c>
      <c r="R111" s="195" t="s">
        <v>847</v>
      </c>
    </row>
    <row r="112" spans="1:18" s="205" customFormat="1">
      <c r="A112" s="195" t="s">
        <v>2154</v>
      </c>
      <c r="B112" s="195" t="s">
        <v>794</v>
      </c>
      <c r="C112" s="195" t="s">
        <v>706</v>
      </c>
      <c r="D112" s="195" t="s">
        <v>802</v>
      </c>
      <c r="E112" s="195" t="s">
        <v>513</v>
      </c>
      <c r="F112" s="195" t="s">
        <v>710</v>
      </c>
      <c r="G112" s="195" t="s">
        <v>48</v>
      </c>
      <c r="H112" s="195" t="s">
        <v>521</v>
      </c>
      <c r="I112" s="195" t="s">
        <v>796</v>
      </c>
      <c r="J112" s="195" t="s">
        <v>1597</v>
      </c>
      <c r="K112" s="204">
        <v>8.4</v>
      </c>
      <c r="L112" s="204">
        <v>0</v>
      </c>
      <c r="M112" s="204">
        <f t="shared" si="1"/>
        <v>8.4</v>
      </c>
      <c r="N112" s="195" t="s">
        <v>2148</v>
      </c>
      <c r="O112" s="195" t="s">
        <v>1597</v>
      </c>
      <c r="P112" s="195"/>
      <c r="Q112" s="195" t="s">
        <v>2155</v>
      </c>
      <c r="R112" s="195" t="s">
        <v>847</v>
      </c>
    </row>
    <row r="113" spans="1:18" s="205" customFormat="1">
      <c r="A113" s="195" t="s">
        <v>2154</v>
      </c>
      <c r="B113" s="195" t="s">
        <v>794</v>
      </c>
      <c r="C113" s="195" t="s">
        <v>706</v>
      </c>
      <c r="D113" s="195" t="s">
        <v>802</v>
      </c>
      <c r="E113" s="195" t="s">
        <v>464</v>
      </c>
      <c r="F113" s="195" t="s">
        <v>710</v>
      </c>
      <c r="G113" s="195" t="s">
        <v>48</v>
      </c>
      <c r="H113" s="195" t="s">
        <v>521</v>
      </c>
      <c r="I113" s="195" t="s">
        <v>796</v>
      </c>
      <c r="J113" s="195" t="s">
        <v>1597</v>
      </c>
      <c r="K113" s="204">
        <v>20.59</v>
      </c>
      <c r="L113" s="204">
        <v>0</v>
      </c>
      <c r="M113" s="204">
        <f t="shared" si="1"/>
        <v>20.59</v>
      </c>
      <c r="N113" s="195" t="s">
        <v>2148</v>
      </c>
      <c r="O113" s="195" t="s">
        <v>1597</v>
      </c>
      <c r="P113" s="195"/>
      <c r="Q113" s="195" t="s">
        <v>2155</v>
      </c>
      <c r="R113" s="195" t="s">
        <v>847</v>
      </c>
    </row>
    <row r="114" spans="1:18" s="205" customFormat="1">
      <c r="A114" s="195" t="s">
        <v>2154</v>
      </c>
      <c r="B114" s="195" t="s">
        <v>794</v>
      </c>
      <c r="C114" s="195" t="s">
        <v>706</v>
      </c>
      <c r="D114" s="195" t="s">
        <v>802</v>
      </c>
      <c r="E114" s="195" t="s">
        <v>19</v>
      </c>
      <c r="F114" s="195" t="s">
        <v>710</v>
      </c>
      <c r="G114" s="195" t="s">
        <v>48</v>
      </c>
      <c r="H114" s="195" t="s">
        <v>521</v>
      </c>
      <c r="I114" s="195" t="s">
        <v>796</v>
      </c>
      <c r="J114" s="195" t="s">
        <v>1597</v>
      </c>
      <c r="K114" s="204">
        <v>30.62</v>
      </c>
      <c r="L114" s="204">
        <v>0</v>
      </c>
      <c r="M114" s="204">
        <f t="shared" si="1"/>
        <v>30.62</v>
      </c>
      <c r="N114" s="195" t="s">
        <v>2161</v>
      </c>
      <c r="O114" s="195" t="s">
        <v>1597</v>
      </c>
      <c r="P114" s="195"/>
      <c r="Q114" s="195" t="s">
        <v>2155</v>
      </c>
      <c r="R114" s="195" t="s">
        <v>847</v>
      </c>
    </row>
    <row r="115" spans="1:18" s="205" customFormat="1">
      <c r="A115" s="195" t="s">
        <v>2154</v>
      </c>
      <c r="B115" s="195" t="s">
        <v>794</v>
      </c>
      <c r="C115" s="195" t="s">
        <v>706</v>
      </c>
      <c r="D115" s="195" t="s">
        <v>802</v>
      </c>
      <c r="E115" s="195" t="s">
        <v>820</v>
      </c>
      <c r="F115" s="195" t="s">
        <v>710</v>
      </c>
      <c r="G115" s="195" t="s">
        <v>48</v>
      </c>
      <c r="H115" s="195" t="s">
        <v>521</v>
      </c>
      <c r="I115" s="195" t="s">
        <v>796</v>
      </c>
      <c r="J115" s="195" t="s">
        <v>1597</v>
      </c>
      <c r="K115" s="204">
        <v>60</v>
      </c>
      <c r="L115" s="204">
        <v>0</v>
      </c>
      <c r="M115" s="204">
        <f t="shared" si="1"/>
        <v>60</v>
      </c>
      <c r="N115" s="195" t="s">
        <v>1117</v>
      </c>
      <c r="O115" s="195" t="s">
        <v>1597</v>
      </c>
      <c r="P115" s="195"/>
      <c r="Q115" s="195" t="s">
        <v>2155</v>
      </c>
      <c r="R115" s="195" t="s">
        <v>847</v>
      </c>
    </row>
    <row r="116" spans="1:18" s="205" customFormat="1">
      <c r="A116" s="195" t="s">
        <v>2154</v>
      </c>
      <c r="B116" s="195" t="s">
        <v>794</v>
      </c>
      <c r="C116" s="195" t="s">
        <v>706</v>
      </c>
      <c r="D116" s="195" t="s">
        <v>802</v>
      </c>
      <c r="E116" s="195" t="s">
        <v>18</v>
      </c>
      <c r="F116" s="195" t="s">
        <v>710</v>
      </c>
      <c r="G116" s="195" t="s">
        <v>48</v>
      </c>
      <c r="H116" s="195" t="s">
        <v>521</v>
      </c>
      <c r="I116" s="195" t="s">
        <v>796</v>
      </c>
      <c r="J116" s="195" t="s">
        <v>1597</v>
      </c>
      <c r="K116" s="204">
        <v>98.4</v>
      </c>
      <c r="L116" s="204">
        <v>0</v>
      </c>
      <c r="M116" s="204">
        <f t="shared" si="1"/>
        <v>98.4</v>
      </c>
      <c r="N116" s="195" t="s">
        <v>2160</v>
      </c>
      <c r="O116" s="195" t="s">
        <v>1597</v>
      </c>
      <c r="P116" s="195"/>
      <c r="Q116" s="195" t="s">
        <v>2155</v>
      </c>
      <c r="R116" s="195" t="s">
        <v>847</v>
      </c>
    </row>
    <row r="117" spans="1:18" s="205" customFormat="1">
      <c r="A117" s="195" t="s">
        <v>2154</v>
      </c>
      <c r="B117" s="195" t="s">
        <v>794</v>
      </c>
      <c r="C117" s="195" t="s">
        <v>706</v>
      </c>
      <c r="D117" s="195" t="s">
        <v>802</v>
      </c>
      <c r="E117" s="195" t="s">
        <v>137</v>
      </c>
      <c r="F117" s="195" t="s">
        <v>710</v>
      </c>
      <c r="G117" s="195" t="s">
        <v>48</v>
      </c>
      <c r="H117" s="195" t="s">
        <v>521</v>
      </c>
      <c r="I117" s="195" t="s">
        <v>796</v>
      </c>
      <c r="J117" s="195" t="s">
        <v>1597</v>
      </c>
      <c r="K117" s="204">
        <v>7.5</v>
      </c>
      <c r="L117" s="204">
        <v>0</v>
      </c>
      <c r="M117" s="204">
        <f t="shared" si="1"/>
        <v>7.5</v>
      </c>
      <c r="N117" s="195" t="s">
        <v>978</v>
      </c>
      <c r="O117" s="195" t="s">
        <v>1597</v>
      </c>
      <c r="P117" s="195"/>
      <c r="Q117" s="195" t="s">
        <v>2155</v>
      </c>
      <c r="R117" s="195" t="s">
        <v>847</v>
      </c>
    </row>
    <row r="118" spans="1:18" s="205" customFormat="1">
      <c r="A118" s="195" t="s">
        <v>2154</v>
      </c>
      <c r="B118" s="195" t="s">
        <v>794</v>
      </c>
      <c r="C118" s="195" t="s">
        <v>706</v>
      </c>
      <c r="D118" s="195" t="s">
        <v>802</v>
      </c>
      <c r="E118" s="195" t="s">
        <v>28</v>
      </c>
      <c r="F118" s="195" t="s">
        <v>710</v>
      </c>
      <c r="G118" s="195" t="s">
        <v>48</v>
      </c>
      <c r="H118" s="195" t="s">
        <v>521</v>
      </c>
      <c r="I118" s="195" t="s">
        <v>796</v>
      </c>
      <c r="J118" s="195" t="s">
        <v>1597</v>
      </c>
      <c r="K118" s="204">
        <v>33.6</v>
      </c>
      <c r="L118" s="204">
        <v>0</v>
      </c>
      <c r="M118" s="204">
        <f t="shared" si="1"/>
        <v>33.6</v>
      </c>
      <c r="N118" s="195" t="s">
        <v>2156</v>
      </c>
      <c r="O118" s="195" t="s">
        <v>1597</v>
      </c>
      <c r="P118" s="195"/>
      <c r="Q118" s="195" t="s">
        <v>2155</v>
      </c>
      <c r="R118" s="195" t="s">
        <v>847</v>
      </c>
    </row>
    <row r="119" spans="1:18" s="205" customFormat="1">
      <c r="A119" s="195" t="s">
        <v>2154</v>
      </c>
      <c r="B119" s="195" t="s">
        <v>794</v>
      </c>
      <c r="C119" s="195" t="s">
        <v>706</v>
      </c>
      <c r="D119" s="195" t="s">
        <v>802</v>
      </c>
      <c r="E119" s="195" t="s">
        <v>28</v>
      </c>
      <c r="F119" s="195" t="s">
        <v>710</v>
      </c>
      <c r="G119" s="195" t="s">
        <v>48</v>
      </c>
      <c r="H119" s="195" t="s">
        <v>521</v>
      </c>
      <c r="I119" s="195" t="s">
        <v>796</v>
      </c>
      <c r="J119" s="195" t="s">
        <v>1597</v>
      </c>
      <c r="K119" s="204">
        <v>93</v>
      </c>
      <c r="L119" s="204">
        <v>0</v>
      </c>
      <c r="M119" s="204">
        <f t="shared" si="1"/>
        <v>93</v>
      </c>
      <c r="N119" s="195" t="s">
        <v>1019</v>
      </c>
      <c r="O119" s="195" t="s">
        <v>1597</v>
      </c>
      <c r="P119" s="195"/>
      <c r="Q119" s="195" t="s">
        <v>2155</v>
      </c>
      <c r="R119" s="195" t="s">
        <v>847</v>
      </c>
    </row>
    <row r="120" spans="1:18" s="205" customFormat="1">
      <c r="A120" s="195" t="s">
        <v>2154</v>
      </c>
      <c r="B120" s="195" t="s">
        <v>794</v>
      </c>
      <c r="C120" s="195" t="s">
        <v>706</v>
      </c>
      <c r="D120" s="195" t="s">
        <v>802</v>
      </c>
      <c r="E120" s="195" t="s">
        <v>342</v>
      </c>
      <c r="F120" s="195" t="s">
        <v>710</v>
      </c>
      <c r="G120" s="195" t="s">
        <v>48</v>
      </c>
      <c r="H120" s="195" t="s">
        <v>521</v>
      </c>
      <c r="I120" s="195" t="s">
        <v>796</v>
      </c>
      <c r="J120" s="195" t="s">
        <v>1597</v>
      </c>
      <c r="K120" s="204">
        <v>15.85</v>
      </c>
      <c r="L120" s="204">
        <v>0</v>
      </c>
      <c r="M120" s="204">
        <f t="shared" si="1"/>
        <v>15.85</v>
      </c>
      <c r="N120" s="195" t="s">
        <v>2148</v>
      </c>
      <c r="O120" s="195" t="s">
        <v>1597</v>
      </c>
      <c r="P120" s="195"/>
      <c r="Q120" s="195" t="s">
        <v>2155</v>
      </c>
      <c r="R120" s="195" t="s">
        <v>847</v>
      </c>
    </row>
    <row r="121" spans="1:18" s="205" customFormat="1">
      <c r="A121" s="195" t="s">
        <v>2154</v>
      </c>
      <c r="B121" s="195" t="s">
        <v>794</v>
      </c>
      <c r="C121" s="195" t="s">
        <v>859</v>
      </c>
      <c r="D121" s="195" t="s">
        <v>521</v>
      </c>
      <c r="E121" s="195" t="s">
        <v>844</v>
      </c>
      <c r="F121" s="195" t="s">
        <v>710</v>
      </c>
      <c r="G121" s="195" t="s">
        <v>48</v>
      </c>
      <c r="H121" s="195" t="s">
        <v>521</v>
      </c>
      <c r="I121" s="195" t="s">
        <v>796</v>
      </c>
      <c r="J121" s="195" t="s">
        <v>1597</v>
      </c>
      <c r="K121" s="204">
        <v>0</v>
      </c>
      <c r="L121" s="204">
        <v>2450</v>
      </c>
      <c r="M121" s="204">
        <f t="shared" si="1"/>
        <v>-2450</v>
      </c>
      <c r="N121" s="195" t="s">
        <v>970</v>
      </c>
      <c r="O121" s="195" t="s">
        <v>1597</v>
      </c>
      <c r="P121" s="195"/>
      <c r="Q121" s="195" t="s">
        <v>2155</v>
      </c>
      <c r="R121" s="195" t="s">
        <v>847</v>
      </c>
    </row>
    <row r="122" spans="1:18" s="205" customFormat="1">
      <c r="A122" s="195" t="s">
        <v>2154</v>
      </c>
      <c r="B122" s="195" t="s">
        <v>794</v>
      </c>
      <c r="C122" s="195" t="s">
        <v>859</v>
      </c>
      <c r="D122" s="195" t="s">
        <v>521</v>
      </c>
      <c r="E122" s="195" t="s">
        <v>21</v>
      </c>
      <c r="F122" s="195" t="s">
        <v>710</v>
      </c>
      <c r="G122" s="195" t="s">
        <v>48</v>
      </c>
      <c r="H122" s="195" t="s">
        <v>521</v>
      </c>
      <c r="I122" s="195" t="s">
        <v>796</v>
      </c>
      <c r="J122" s="195" t="s">
        <v>1597</v>
      </c>
      <c r="K122" s="204">
        <v>0</v>
      </c>
      <c r="L122" s="204">
        <v>468.6</v>
      </c>
      <c r="M122" s="204">
        <f t="shared" si="1"/>
        <v>-468.6</v>
      </c>
      <c r="N122" s="195" t="s">
        <v>2148</v>
      </c>
      <c r="O122" s="195" t="s">
        <v>1597</v>
      </c>
      <c r="P122" s="195"/>
      <c r="Q122" s="195" t="s">
        <v>2155</v>
      </c>
      <c r="R122" s="195" t="s">
        <v>847</v>
      </c>
    </row>
    <row r="123" spans="1:18" s="205" customFormat="1">
      <c r="A123" s="195" t="s">
        <v>2154</v>
      </c>
      <c r="B123" s="195" t="s">
        <v>794</v>
      </c>
      <c r="C123" s="195" t="s">
        <v>859</v>
      </c>
      <c r="D123" s="195" t="s">
        <v>521</v>
      </c>
      <c r="E123" s="195" t="s">
        <v>835</v>
      </c>
      <c r="F123" s="195" t="s">
        <v>710</v>
      </c>
      <c r="G123" s="195" t="s">
        <v>48</v>
      </c>
      <c r="H123" s="195" t="s">
        <v>521</v>
      </c>
      <c r="I123" s="195" t="s">
        <v>796</v>
      </c>
      <c r="J123" s="195" t="s">
        <v>1597</v>
      </c>
      <c r="K123" s="204">
        <v>0</v>
      </c>
      <c r="L123" s="204">
        <v>800</v>
      </c>
      <c r="M123" s="204">
        <f t="shared" si="1"/>
        <v>-800</v>
      </c>
      <c r="N123" s="195" t="s">
        <v>1022</v>
      </c>
      <c r="O123" s="195" t="s">
        <v>1597</v>
      </c>
      <c r="P123" s="195"/>
      <c r="Q123" s="195" t="s">
        <v>2155</v>
      </c>
      <c r="R123" s="195" t="s">
        <v>847</v>
      </c>
    </row>
    <row r="124" spans="1:18" s="205" customFormat="1">
      <c r="A124" s="195" t="s">
        <v>2154</v>
      </c>
      <c r="B124" s="195" t="s">
        <v>794</v>
      </c>
      <c r="C124" s="195" t="s">
        <v>859</v>
      </c>
      <c r="D124" s="195" t="s">
        <v>521</v>
      </c>
      <c r="E124" s="195" t="s">
        <v>513</v>
      </c>
      <c r="F124" s="195" t="s">
        <v>710</v>
      </c>
      <c r="G124" s="195" t="s">
        <v>48</v>
      </c>
      <c r="H124" s="195" t="s">
        <v>521</v>
      </c>
      <c r="I124" s="195" t="s">
        <v>796</v>
      </c>
      <c r="J124" s="195" t="s">
        <v>1597</v>
      </c>
      <c r="K124" s="204">
        <v>0</v>
      </c>
      <c r="L124" s="204">
        <v>140</v>
      </c>
      <c r="M124" s="204">
        <f t="shared" si="1"/>
        <v>-140</v>
      </c>
      <c r="N124" s="195" t="s">
        <v>2148</v>
      </c>
      <c r="O124" s="195" t="s">
        <v>1597</v>
      </c>
      <c r="P124" s="195"/>
      <c r="Q124" s="195" t="s">
        <v>2155</v>
      </c>
      <c r="R124" s="195" t="s">
        <v>847</v>
      </c>
    </row>
    <row r="125" spans="1:18" s="205" customFormat="1">
      <c r="A125" s="195" t="s">
        <v>2154</v>
      </c>
      <c r="B125" s="195" t="s">
        <v>794</v>
      </c>
      <c r="C125" s="195" t="s">
        <v>859</v>
      </c>
      <c r="D125" s="195" t="s">
        <v>521</v>
      </c>
      <c r="E125" s="195" t="s">
        <v>513</v>
      </c>
      <c r="F125" s="195" t="s">
        <v>710</v>
      </c>
      <c r="G125" s="195" t="s">
        <v>48</v>
      </c>
      <c r="H125" s="195" t="s">
        <v>521</v>
      </c>
      <c r="I125" s="195" t="s">
        <v>796</v>
      </c>
      <c r="J125" s="195" t="s">
        <v>1597</v>
      </c>
      <c r="K125" s="204">
        <v>0</v>
      </c>
      <c r="L125" s="204">
        <v>366.2</v>
      </c>
      <c r="M125" s="204">
        <f t="shared" si="1"/>
        <v>-366.2</v>
      </c>
      <c r="N125" s="195" t="s">
        <v>976</v>
      </c>
      <c r="O125" s="195" t="s">
        <v>1597</v>
      </c>
      <c r="P125" s="195"/>
      <c r="Q125" s="195" t="s">
        <v>2155</v>
      </c>
      <c r="R125" s="195" t="s">
        <v>847</v>
      </c>
    </row>
    <row r="126" spans="1:18" s="205" customFormat="1">
      <c r="A126" s="195" t="s">
        <v>2154</v>
      </c>
      <c r="B126" s="195" t="s">
        <v>794</v>
      </c>
      <c r="C126" s="195" t="s">
        <v>859</v>
      </c>
      <c r="D126" s="195" t="s">
        <v>521</v>
      </c>
      <c r="E126" s="195" t="s">
        <v>894</v>
      </c>
      <c r="F126" s="195" t="s">
        <v>710</v>
      </c>
      <c r="G126" s="195" t="s">
        <v>48</v>
      </c>
      <c r="H126" s="195" t="s">
        <v>521</v>
      </c>
      <c r="I126" s="195" t="s">
        <v>796</v>
      </c>
      <c r="J126" s="195" t="s">
        <v>1597</v>
      </c>
      <c r="K126" s="204">
        <v>0</v>
      </c>
      <c r="L126" s="204">
        <v>1500</v>
      </c>
      <c r="M126" s="204">
        <f t="shared" si="1"/>
        <v>-1500</v>
      </c>
      <c r="N126" s="195" t="s">
        <v>2159</v>
      </c>
      <c r="O126" s="195" t="s">
        <v>1597</v>
      </c>
      <c r="P126" s="195"/>
      <c r="Q126" s="195" t="s">
        <v>2155</v>
      </c>
      <c r="R126" s="195" t="s">
        <v>847</v>
      </c>
    </row>
    <row r="127" spans="1:18" s="205" customFormat="1">
      <c r="A127" s="195" t="s">
        <v>2154</v>
      </c>
      <c r="B127" s="195" t="s">
        <v>794</v>
      </c>
      <c r="C127" s="195" t="s">
        <v>859</v>
      </c>
      <c r="D127" s="195" t="s">
        <v>521</v>
      </c>
      <c r="E127" s="195" t="s">
        <v>380</v>
      </c>
      <c r="F127" s="195" t="s">
        <v>710</v>
      </c>
      <c r="G127" s="195" t="s">
        <v>48</v>
      </c>
      <c r="H127" s="195" t="s">
        <v>521</v>
      </c>
      <c r="I127" s="195" t="s">
        <v>796</v>
      </c>
      <c r="J127" s="195" t="s">
        <v>1597</v>
      </c>
      <c r="K127" s="204">
        <v>0</v>
      </c>
      <c r="L127" s="204">
        <v>257.83999999999997</v>
      </c>
      <c r="M127" s="204">
        <f t="shared" si="1"/>
        <v>-257.83999999999997</v>
      </c>
      <c r="N127" s="195" t="s">
        <v>976</v>
      </c>
      <c r="O127" s="195" t="s">
        <v>1597</v>
      </c>
      <c r="P127" s="195"/>
      <c r="Q127" s="195" t="s">
        <v>2155</v>
      </c>
      <c r="R127" s="195" t="s">
        <v>847</v>
      </c>
    </row>
    <row r="128" spans="1:18" s="205" customFormat="1">
      <c r="A128" s="195" t="s">
        <v>2154</v>
      </c>
      <c r="B128" s="195" t="s">
        <v>794</v>
      </c>
      <c r="C128" s="195" t="s">
        <v>859</v>
      </c>
      <c r="D128" s="195" t="s">
        <v>521</v>
      </c>
      <c r="E128" s="195" t="s">
        <v>820</v>
      </c>
      <c r="F128" s="195" t="s">
        <v>710</v>
      </c>
      <c r="G128" s="195" t="s">
        <v>48</v>
      </c>
      <c r="H128" s="195" t="s">
        <v>521</v>
      </c>
      <c r="I128" s="195" t="s">
        <v>796</v>
      </c>
      <c r="J128" s="195" t="s">
        <v>1597</v>
      </c>
      <c r="K128" s="204">
        <v>0</v>
      </c>
      <c r="L128" s="204">
        <v>1000</v>
      </c>
      <c r="M128" s="204">
        <f t="shared" si="1"/>
        <v>-1000</v>
      </c>
      <c r="N128" s="195" t="s">
        <v>1117</v>
      </c>
      <c r="O128" s="195" t="s">
        <v>1597</v>
      </c>
      <c r="P128" s="195"/>
      <c r="Q128" s="195" t="s">
        <v>2155</v>
      </c>
      <c r="R128" s="195" t="s">
        <v>847</v>
      </c>
    </row>
    <row r="129" spans="1:18" s="205" customFormat="1">
      <c r="A129" s="195" t="s">
        <v>2154</v>
      </c>
      <c r="B129" s="195" t="s">
        <v>794</v>
      </c>
      <c r="C129" s="195" t="s">
        <v>859</v>
      </c>
      <c r="D129" s="195" t="s">
        <v>521</v>
      </c>
      <c r="E129" s="195" t="s">
        <v>18</v>
      </c>
      <c r="F129" s="195" t="s">
        <v>710</v>
      </c>
      <c r="G129" s="195" t="s">
        <v>48</v>
      </c>
      <c r="H129" s="195" t="s">
        <v>521</v>
      </c>
      <c r="I129" s="195" t="s">
        <v>796</v>
      </c>
      <c r="J129" s="195" t="s">
        <v>1597</v>
      </c>
      <c r="K129" s="204">
        <v>0</v>
      </c>
      <c r="L129" s="204">
        <v>1640</v>
      </c>
      <c r="M129" s="204">
        <f t="shared" si="1"/>
        <v>-1640</v>
      </c>
      <c r="N129" s="195" t="s">
        <v>2160</v>
      </c>
      <c r="O129" s="195" t="s">
        <v>1597</v>
      </c>
      <c r="P129" s="195"/>
      <c r="Q129" s="195" t="s">
        <v>2155</v>
      </c>
      <c r="R129" s="195" t="s">
        <v>847</v>
      </c>
    </row>
    <row r="130" spans="1:18" s="205" customFormat="1">
      <c r="A130" s="195" t="s">
        <v>2154</v>
      </c>
      <c r="B130" s="195" t="s">
        <v>794</v>
      </c>
      <c r="C130" s="195" t="s">
        <v>859</v>
      </c>
      <c r="D130" s="195" t="s">
        <v>521</v>
      </c>
      <c r="E130" s="195" t="s">
        <v>137</v>
      </c>
      <c r="F130" s="195" t="s">
        <v>710</v>
      </c>
      <c r="G130" s="195" t="s">
        <v>48</v>
      </c>
      <c r="H130" s="195" t="s">
        <v>521</v>
      </c>
      <c r="I130" s="195" t="s">
        <v>796</v>
      </c>
      <c r="J130" s="195" t="s">
        <v>1597</v>
      </c>
      <c r="K130" s="204">
        <v>0</v>
      </c>
      <c r="L130" s="204">
        <v>125</v>
      </c>
      <c r="M130" s="204">
        <f t="shared" si="1"/>
        <v>-125</v>
      </c>
      <c r="N130" s="195" t="s">
        <v>978</v>
      </c>
      <c r="O130" s="195" t="s">
        <v>1597</v>
      </c>
      <c r="P130" s="195"/>
      <c r="Q130" s="195" t="s">
        <v>2155</v>
      </c>
      <c r="R130" s="195" t="s">
        <v>847</v>
      </c>
    </row>
    <row r="131" spans="1:18" s="205" customFormat="1">
      <c r="A131" s="195" t="s">
        <v>2154</v>
      </c>
      <c r="B131" s="195" t="s">
        <v>794</v>
      </c>
      <c r="C131" s="195" t="s">
        <v>859</v>
      </c>
      <c r="D131" s="195" t="s">
        <v>521</v>
      </c>
      <c r="E131" s="195" t="s">
        <v>464</v>
      </c>
      <c r="F131" s="195" t="s">
        <v>710</v>
      </c>
      <c r="G131" s="195" t="s">
        <v>48</v>
      </c>
      <c r="H131" s="195" t="s">
        <v>521</v>
      </c>
      <c r="I131" s="195" t="s">
        <v>796</v>
      </c>
      <c r="J131" s="195" t="s">
        <v>1597</v>
      </c>
      <c r="K131" s="204">
        <v>0</v>
      </c>
      <c r="L131" s="204">
        <v>343.2</v>
      </c>
      <c r="M131" s="204">
        <f t="shared" si="1"/>
        <v>-343.2</v>
      </c>
      <c r="N131" s="195" t="s">
        <v>2148</v>
      </c>
      <c r="O131" s="195" t="s">
        <v>1597</v>
      </c>
      <c r="P131" s="195"/>
      <c r="Q131" s="195" t="s">
        <v>2155</v>
      </c>
      <c r="R131" s="195" t="s">
        <v>847</v>
      </c>
    </row>
    <row r="132" spans="1:18" s="205" customFormat="1">
      <c r="A132" s="195" t="s">
        <v>2154</v>
      </c>
      <c r="B132" s="195" t="s">
        <v>794</v>
      </c>
      <c r="C132" s="195" t="s">
        <v>859</v>
      </c>
      <c r="D132" s="195" t="s">
        <v>521</v>
      </c>
      <c r="E132" s="195" t="s">
        <v>19</v>
      </c>
      <c r="F132" s="195" t="s">
        <v>710</v>
      </c>
      <c r="G132" s="195" t="s">
        <v>48</v>
      </c>
      <c r="H132" s="195" t="s">
        <v>521</v>
      </c>
      <c r="I132" s="195" t="s">
        <v>796</v>
      </c>
      <c r="J132" s="195" t="s">
        <v>1597</v>
      </c>
      <c r="K132" s="204">
        <v>0</v>
      </c>
      <c r="L132" s="204">
        <v>510.4</v>
      </c>
      <c r="M132" s="204">
        <f t="shared" si="1"/>
        <v>-510.4</v>
      </c>
      <c r="N132" s="195" t="s">
        <v>2161</v>
      </c>
      <c r="O132" s="195" t="s">
        <v>1597</v>
      </c>
      <c r="P132" s="195"/>
      <c r="Q132" s="195" t="s">
        <v>2155</v>
      </c>
      <c r="R132" s="195" t="s">
        <v>847</v>
      </c>
    </row>
    <row r="133" spans="1:18" s="205" customFormat="1">
      <c r="A133" s="195" t="s">
        <v>2162</v>
      </c>
      <c r="B133" s="195" t="s">
        <v>794</v>
      </c>
      <c r="C133" s="195" t="s">
        <v>859</v>
      </c>
      <c r="D133" s="195" t="s">
        <v>521</v>
      </c>
      <c r="E133" s="195" t="s">
        <v>342</v>
      </c>
      <c r="F133" s="195" t="s">
        <v>710</v>
      </c>
      <c r="G133" s="195" t="s">
        <v>48</v>
      </c>
      <c r="H133" s="195" t="s">
        <v>521</v>
      </c>
      <c r="I133" s="195" t="s">
        <v>796</v>
      </c>
      <c r="J133" s="195" t="s">
        <v>1811</v>
      </c>
      <c r="K133" s="204">
        <v>0</v>
      </c>
      <c r="L133" s="204">
        <v>1310</v>
      </c>
      <c r="M133" s="204">
        <f t="shared" ref="M133:M196" si="2">K133-L133</f>
        <v>-1310</v>
      </c>
      <c r="N133" s="195" t="s">
        <v>2163</v>
      </c>
      <c r="O133" s="195" t="s">
        <v>1811</v>
      </c>
      <c r="P133" s="195"/>
      <c r="Q133" s="195" t="s">
        <v>2164</v>
      </c>
      <c r="R133" s="195" t="s">
        <v>847</v>
      </c>
    </row>
    <row r="134" spans="1:18" s="205" customFormat="1">
      <c r="A134" s="195" t="s">
        <v>2162</v>
      </c>
      <c r="B134" s="195" t="s">
        <v>794</v>
      </c>
      <c r="C134" s="195" t="s">
        <v>859</v>
      </c>
      <c r="D134" s="195" t="s">
        <v>521</v>
      </c>
      <c r="E134" s="195" t="s">
        <v>342</v>
      </c>
      <c r="F134" s="195" t="s">
        <v>710</v>
      </c>
      <c r="G134" s="195" t="s">
        <v>48</v>
      </c>
      <c r="H134" s="195" t="s">
        <v>521</v>
      </c>
      <c r="I134" s="195" t="s">
        <v>796</v>
      </c>
      <c r="J134" s="195" t="s">
        <v>1811</v>
      </c>
      <c r="K134" s="204">
        <v>0</v>
      </c>
      <c r="L134" s="204">
        <v>500</v>
      </c>
      <c r="M134" s="204">
        <f t="shared" si="2"/>
        <v>-500</v>
      </c>
      <c r="N134" s="195" t="s">
        <v>2165</v>
      </c>
      <c r="O134" s="195" t="s">
        <v>1811</v>
      </c>
      <c r="P134" s="195"/>
      <c r="Q134" s="195" t="s">
        <v>2164</v>
      </c>
      <c r="R134" s="195" t="s">
        <v>847</v>
      </c>
    </row>
    <row r="135" spans="1:18" s="205" customFormat="1">
      <c r="A135" s="195" t="s">
        <v>2162</v>
      </c>
      <c r="B135" s="195" t="s">
        <v>794</v>
      </c>
      <c r="C135" s="195" t="s">
        <v>859</v>
      </c>
      <c r="D135" s="195" t="s">
        <v>521</v>
      </c>
      <c r="E135" s="195" t="s">
        <v>195</v>
      </c>
      <c r="F135" s="195" t="s">
        <v>710</v>
      </c>
      <c r="G135" s="195" t="s">
        <v>48</v>
      </c>
      <c r="H135" s="195" t="s">
        <v>521</v>
      </c>
      <c r="I135" s="195" t="s">
        <v>796</v>
      </c>
      <c r="J135" s="195" t="s">
        <v>1811</v>
      </c>
      <c r="K135" s="204">
        <v>0</v>
      </c>
      <c r="L135" s="204">
        <v>2180</v>
      </c>
      <c r="M135" s="204">
        <f t="shared" si="2"/>
        <v>-2180</v>
      </c>
      <c r="N135" s="195" t="s">
        <v>2166</v>
      </c>
      <c r="O135" s="195" t="s">
        <v>1811</v>
      </c>
      <c r="P135" s="195"/>
      <c r="Q135" s="195" t="s">
        <v>2164</v>
      </c>
      <c r="R135" s="195" t="s">
        <v>847</v>
      </c>
    </row>
    <row r="136" spans="1:18" s="205" customFormat="1">
      <c r="A136" s="195" t="s">
        <v>2162</v>
      </c>
      <c r="B136" s="195" t="s">
        <v>794</v>
      </c>
      <c r="C136" s="195" t="s">
        <v>859</v>
      </c>
      <c r="D136" s="195" t="s">
        <v>521</v>
      </c>
      <c r="E136" s="195" t="s">
        <v>195</v>
      </c>
      <c r="F136" s="195" t="s">
        <v>710</v>
      </c>
      <c r="G136" s="195" t="s">
        <v>48</v>
      </c>
      <c r="H136" s="195" t="s">
        <v>521</v>
      </c>
      <c r="I136" s="195" t="s">
        <v>796</v>
      </c>
      <c r="J136" s="195" t="s">
        <v>1811</v>
      </c>
      <c r="K136" s="204">
        <v>0</v>
      </c>
      <c r="L136" s="204">
        <v>110.6</v>
      </c>
      <c r="M136" s="204">
        <f t="shared" si="2"/>
        <v>-110.6</v>
      </c>
      <c r="N136" s="195" t="s">
        <v>942</v>
      </c>
      <c r="O136" s="195" t="s">
        <v>1811</v>
      </c>
      <c r="P136" s="195"/>
      <c r="Q136" s="195" t="s">
        <v>2164</v>
      </c>
      <c r="R136" s="195" t="s">
        <v>847</v>
      </c>
    </row>
    <row r="137" spans="1:18" s="205" customFormat="1">
      <c r="A137" s="195" t="s">
        <v>2162</v>
      </c>
      <c r="B137" s="195" t="s">
        <v>794</v>
      </c>
      <c r="C137" s="195" t="s">
        <v>859</v>
      </c>
      <c r="D137" s="195" t="s">
        <v>521</v>
      </c>
      <c r="E137" s="195" t="s">
        <v>22</v>
      </c>
      <c r="F137" s="195" t="s">
        <v>710</v>
      </c>
      <c r="G137" s="195" t="s">
        <v>48</v>
      </c>
      <c r="H137" s="195" t="s">
        <v>521</v>
      </c>
      <c r="I137" s="195" t="s">
        <v>796</v>
      </c>
      <c r="J137" s="195" t="s">
        <v>1811</v>
      </c>
      <c r="K137" s="204">
        <v>0</v>
      </c>
      <c r="L137" s="204">
        <v>100</v>
      </c>
      <c r="M137" s="204">
        <f t="shared" si="2"/>
        <v>-100</v>
      </c>
      <c r="N137" s="195" t="s">
        <v>2167</v>
      </c>
      <c r="O137" s="195" t="s">
        <v>1811</v>
      </c>
      <c r="P137" s="195"/>
      <c r="Q137" s="195" t="s">
        <v>2164</v>
      </c>
      <c r="R137" s="195" t="s">
        <v>847</v>
      </c>
    </row>
    <row r="138" spans="1:18" s="205" customFormat="1">
      <c r="A138" s="195" t="s">
        <v>2162</v>
      </c>
      <c r="B138" s="195" t="s">
        <v>794</v>
      </c>
      <c r="C138" s="195" t="s">
        <v>859</v>
      </c>
      <c r="D138" s="195" t="s">
        <v>521</v>
      </c>
      <c r="E138" s="195" t="s">
        <v>22</v>
      </c>
      <c r="F138" s="195" t="s">
        <v>710</v>
      </c>
      <c r="G138" s="195" t="s">
        <v>48</v>
      </c>
      <c r="H138" s="195" t="s">
        <v>521</v>
      </c>
      <c r="I138" s="195" t="s">
        <v>796</v>
      </c>
      <c r="J138" s="195" t="s">
        <v>1811</v>
      </c>
      <c r="K138" s="204">
        <v>0</v>
      </c>
      <c r="L138" s="204">
        <v>448</v>
      </c>
      <c r="M138" s="204">
        <f t="shared" si="2"/>
        <v>-448</v>
      </c>
      <c r="N138" s="195" t="s">
        <v>976</v>
      </c>
      <c r="O138" s="195" t="s">
        <v>1811</v>
      </c>
      <c r="P138" s="195"/>
      <c r="Q138" s="195" t="s">
        <v>2164</v>
      </c>
      <c r="R138" s="195" t="s">
        <v>847</v>
      </c>
    </row>
    <row r="139" spans="1:18" s="205" customFormat="1">
      <c r="A139" s="195" t="s">
        <v>2162</v>
      </c>
      <c r="B139" s="195" t="s">
        <v>794</v>
      </c>
      <c r="C139" s="195" t="s">
        <v>859</v>
      </c>
      <c r="D139" s="195" t="s">
        <v>521</v>
      </c>
      <c r="E139" s="195" t="s">
        <v>838</v>
      </c>
      <c r="F139" s="195" t="s">
        <v>710</v>
      </c>
      <c r="G139" s="195" t="s">
        <v>48</v>
      </c>
      <c r="H139" s="195" t="s">
        <v>521</v>
      </c>
      <c r="I139" s="195" t="s">
        <v>796</v>
      </c>
      <c r="J139" s="195" t="s">
        <v>1811</v>
      </c>
      <c r="K139" s="204">
        <v>0</v>
      </c>
      <c r="L139" s="204">
        <v>5200</v>
      </c>
      <c r="M139" s="204">
        <f t="shared" si="2"/>
        <v>-5200</v>
      </c>
      <c r="N139" s="195" t="s">
        <v>2168</v>
      </c>
      <c r="O139" s="195" t="s">
        <v>1811</v>
      </c>
      <c r="P139" s="195"/>
      <c r="Q139" s="195" t="s">
        <v>2164</v>
      </c>
      <c r="R139" s="195" t="s">
        <v>847</v>
      </c>
    </row>
    <row r="140" spans="1:18" s="205" customFormat="1">
      <c r="A140" s="195" t="s">
        <v>2162</v>
      </c>
      <c r="B140" s="195" t="s">
        <v>794</v>
      </c>
      <c r="C140" s="195" t="s">
        <v>859</v>
      </c>
      <c r="D140" s="195" t="s">
        <v>521</v>
      </c>
      <c r="E140" s="195" t="s">
        <v>840</v>
      </c>
      <c r="F140" s="195" t="s">
        <v>710</v>
      </c>
      <c r="G140" s="195" t="s">
        <v>48</v>
      </c>
      <c r="H140" s="195" t="s">
        <v>521</v>
      </c>
      <c r="I140" s="195" t="s">
        <v>796</v>
      </c>
      <c r="J140" s="195" t="s">
        <v>1811</v>
      </c>
      <c r="K140" s="204">
        <v>0</v>
      </c>
      <c r="L140" s="204">
        <v>2360</v>
      </c>
      <c r="M140" s="204">
        <f t="shared" si="2"/>
        <v>-2360</v>
      </c>
      <c r="N140" s="195" t="s">
        <v>1111</v>
      </c>
      <c r="O140" s="195" t="s">
        <v>1811</v>
      </c>
      <c r="P140" s="195"/>
      <c r="Q140" s="195" t="s">
        <v>2164</v>
      </c>
      <c r="R140" s="195" t="s">
        <v>847</v>
      </c>
    </row>
    <row r="141" spans="1:18" s="205" customFormat="1">
      <c r="A141" s="195" t="s">
        <v>2162</v>
      </c>
      <c r="B141" s="195" t="s">
        <v>794</v>
      </c>
      <c r="C141" s="195" t="s">
        <v>707</v>
      </c>
      <c r="D141" s="195" t="s">
        <v>815</v>
      </c>
      <c r="E141" s="195" t="s">
        <v>816</v>
      </c>
      <c r="F141" s="195" t="s">
        <v>710</v>
      </c>
      <c r="G141" s="195" t="s">
        <v>48</v>
      </c>
      <c r="H141" s="195" t="s">
        <v>521</v>
      </c>
      <c r="I141" s="195" t="s">
        <v>796</v>
      </c>
      <c r="J141" s="195" t="s">
        <v>1811</v>
      </c>
      <c r="K141" s="204">
        <v>1316</v>
      </c>
      <c r="L141" s="204">
        <v>0</v>
      </c>
      <c r="M141" s="204">
        <f t="shared" si="2"/>
        <v>1316</v>
      </c>
      <c r="N141" s="195" t="s">
        <v>2169</v>
      </c>
      <c r="O141" s="195" t="s">
        <v>1811</v>
      </c>
      <c r="P141" s="195"/>
      <c r="Q141" s="195" t="s">
        <v>2164</v>
      </c>
      <c r="R141" s="195" t="s">
        <v>847</v>
      </c>
    </row>
    <row r="142" spans="1:18" s="205" customFormat="1">
      <c r="A142" s="195" t="s">
        <v>2162</v>
      </c>
      <c r="B142" s="195" t="s">
        <v>794</v>
      </c>
      <c r="C142" s="195" t="s">
        <v>859</v>
      </c>
      <c r="D142" s="195" t="s">
        <v>521</v>
      </c>
      <c r="E142" s="195" t="s">
        <v>382</v>
      </c>
      <c r="F142" s="195" t="s">
        <v>710</v>
      </c>
      <c r="G142" s="195" t="s">
        <v>48</v>
      </c>
      <c r="H142" s="195" t="s">
        <v>521</v>
      </c>
      <c r="I142" s="195" t="s">
        <v>796</v>
      </c>
      <c r="J142" s="195" t="s">
        <v>1811</v>
      </c>
      <c r="K142" s="204">
        <v>0</v>
      </c>
      <c r="L142" s="204">
        <v>690.06</v>
      </c>
      <c r="M142" s="204">
        <f t="shared" si="2"/>
        <v>-690.06</v>
      </c>
      <c r="N142" s="195" t="s">
        <v>1023</v>
      </c>
      <c r="O142" s="195" t="s">
        <v>1811</v>
      </c>
      <c r="P142" s="195"/>
      <c r="Q142" s="195" t="s">
        <v>2164</v>
      </c>
      <c r="R142" s="195" t="s">
        <v>847</v>
      </c>
    </row>
    <row r="143" spans="1:18" s="205" customFormat="1">
      <c r="A143" s="195" t="s">
        <v>2162</v>
      </c>
      <c r="B143" s="195" t="s">
        <v>794</v>
      </c>
      <c r="C143" s="195" t="s">
        <v>859</v>
      </c>
      <c r="D143" s="195" t="s">
        <v>521</v>
      </c>
      <c r="E143" s="195" t="s">
        <v>845</v>
      </c>
      <c r="F143" s="195" t="s">
        <v>710</v>
      </c>
      <c r="G143" s="195" t="s">
        <v>48</v>
      </c>
      <c r="H143" s="195" t="s">
        <v>521</v>
      </c>
      <c r="I143" s="195" t="s">
        <v>796</v>
      </c>
      <c r="J143" s="195" t="s">
        <v>1811</v>
      </c>
      <c r="K143" s="204">
        <v>0</v>
      </c>
      <c r="L143" s="204">
        <v>300</v>
      </c>
      <c r="M143" s="204">
        <f t="shared" si="2"/>
        <v>-300</v>
      </c>
      <c r="N143" s="195" t="s">
        <v>2170</v>
      </c>
      <c r="O143" s="195" t="s">
        <v>1811</v>
      </c>
      <c r="P143" s="195"/>
      <c r="Q143" s="195" t="s">
        <v>2164</v>
      </c>
      <c r="R143" s="195" t="s">
        <v>847</v>
      </c>
    </row>
    <row r="144" spans="1:18" s="205" customFormat="1">
      <c r="A144" s="195" t="s">
        <v>2162</v>
      </c>
      <c r="B144" s="195" t="s">
        <v>794</v>
      </c>
      <c r="C144" s="195" t="s">
        <v>859</v>
      </c>
      <c r="D144" s="195" t="s">
        <v>521</v>
      </c>
      <c r="E144" s="195" t="s">
        <v>20</v>
      </c>
      <c r="F144" s="195" t="s">
        <v>710</v>
      </c>
      <c r="G144" s="195" t="s">
        <v>48</v>
      </c>
      <c r="H144" s="195" t="s">
        <v>521</v>
      </c>
      <c r="I144" s="195" t="s">
        <v>796</v>
      </c>
      <c r="J144" s="195" t="s">
        <v>1811</v>
      </c>
      <c r="K144" s="204">
        <v>0</v>
      </c>
      <c r="L144" s="204">
        <v>130</v>
      </c>
      <c r="M144" s="204">
        <f t="shared" si="2"/>
        <v>-130</v>
      </c>
      <c r="N144" s="195" t="s">
        <v>2148</v>
      </c>
      <c r="O144" s="195" t="s">
        <v>1811</v>
      </c>
      <c r="P144" s="195"/>
      <c r="Q144" s="195" t="s">
        <v>2164</v>
      </c>
      <c r="R144" s="195" t="s">
        <v>847</v>
      </c>
    </row>
    <row r="145" spans="1:18" s="205" customFormat="1">
      <c r="A145" s="195" t="s">
        <v>2162</v>
      </c>
      <c r="B145" s="195" t="s">
        <v>794</v>
      </c>
      <c r="C145" s="195" t="s">
        <v>859</v>
      </c>
      <c r="D145" s="195" t="s">
        <v>521</v>
      </c>
      <c r="E145" s="195" t="s">
        <v>850</v>
      </c>
      <c r="F145" s="195" t="s">
        <v>710</v>
      </c>
      <c r="G145" s="195" t="s">
        <v>48</v>
      </c>
      <c r="H145" s="195" t="s">
        <v>521</v>
      </c>
      <c r="I145" s="195" t="s">
        <v>796</v>
      </c>
      <c r="J145" s="195" t="s">
        <v>1811</v>
      </c>
      <c r="K145" s="204">
        <v>0</v>
      </c>
      <c r="L145" s="204">
        <v>2291.31</v>
      </c>
      <c r="M145" s="204">
        <f t="shared" si="2"/>
        <v>-2291.31</v>
      </c>
      <c r="N145" s="195" t="s">
        <v>961</v>
      </c>
      <c r="O145" s="195" t="s">
        <v>1811</v>
      </c>
      <c r="P145" s="195"/>
      <c r="Q145" s="195" t="s">
        <v>2164</v>
      </c>
      <c r="R145" s="195" t="s">
        <v>847</v>
      </c>
    </row>
    <row r="146" spans="1:18" s="205" customFormat="1">
      <c r="A146" s="195" t="s">
        <v>2162</v>
      </c>
      <c r="B146" s="195" t="s">
        <v>794</v>
      </c>
      <c r="C146" s="195" t="s">
        <v>859</v>
      </c>
      <c r="D146" s="195" t="s">
        <v>521</v>
      </c>
      <c r="E146" s="195" t="s">
        <v>838</v>
      </c>
      <c r="F146" s="195" t="s">
        <v>710</v>
      </c>
      <c r="G146" s="195" t="s">
        <v>48</v>
      </c>
      <c r="H146" s="195" t="s">
        <v>521</v>
      </c>
      <c r="I146" s="195" t="s">
        <v>796</v>
      </c>
      <c r="J146" s="195" t="s">
        <v>1811</v>
      </c>
      <c r="K146" s="204">
        <v>0</v>
      </c>
      <c r="L146" s="204">
        <v>3705</v>
      </c>
      <c r="M146" s="204">
        <f t="shared" si="2"/>
        <v>-3705</v>
      </c>
      <c r="N146" s="195" t="s">
        <v>1000</v>
      </c>
      <c r="O146" s="195" t="s">
        <v>1811</v>
      </c>
      <c r="P146" s="195"/>
      <c r="Q146" s="195" t="s">
        <v>2164</v>
      </c>
      <c r="R146" s="195" t="s">
        <v>847</v>
      </c>
    </row>
    <row r="147" spans="1:18" s="205" customFormat="1">
      <c r="A147" s="195" t="s">
        <v>2162</v>
      </c>
      <c r="B147" s="195" t="s">
        <v>794</v>
      </c>
      <c r="C147" s="195" t="s">
        <v>859</v>
      </c>
      <c r="D147" s="195" t="s">
        <v>521</v>
      </c>
      <c r="E147" s="195" t="s">
        <v>838</v>
      </c>
      <c r="F147" s="195" t="s">
        <v>710</v>
      </c>
      <c r="G147" s="195" t="s">
        <v>48</v>
      </c>
      <c r="H147" s="195" t="s">
        <v>521</v>
      </c>
      <c r="I147" s="195" t="s">
        <v>796</v>
      </c>
      <c r="J147" s="195" t="s">
        <v>1811</v>
      </c>
      <c r="K147" s="204">
        <v>0</v>
      </c>
      <c r="L147" s="204">
        <v>2250</v>
      </c>
      <c r="M147" s="204">
        <f t="shared" si="2"/>
        <v>-2250</v>
      </c>
      <c r="N147" s="195" t="s">
        <v>2171</v>
      </c>
      <c r="O147" s="195" t="s">
        <v>1811</v>
      </c>
      <c r="P147" s="195"/>
      <c r="Q147" s="195" t="s">
        <v>2164</v>
      </c>
      <c r="R147" s="195" t="s">
        <v>847</v>
      </c>
    </row>
    <row r="148" spans="1:18" s="205" customFormat="1">
      <c r="A148" s="195" t="s">
        <v>2162</v>
      </c>
      <c r="B148" s="195" t="s">
        <v>794</v>
      </c>
      <c r="C148" s="195" t="s">
        <v>367</v>
      </c>
      <c r="D148" s="195" t="s">
        <v>268</v>
      </c>
      <c r="E148" s="195" t="s">
        <v>210</v>
      </c>
      <c r="F148" s="195" t="s">
        <v>710</v>
      </c>
      <c r="G148" s="195" t="s">
        <v>48</v>
      </c>
      <c r="H148" s="195" t="s">
        <v>521</v>
      </c>
      <c r="I148" s="195" t="s">
        <v>796</v>
      </c>
      <c r="J148" s="195" t="s">
        <v>1811</v>
      </c>
      <c r="K148" s="204">
        <v>319.60000000000002</v>
      </c>
      <c r="L148" s="204">
        <v>0</v>
      </c>
      <c r="M148" s="204">
        <f t="shared" si="2"/>
        <v>319.60000000000002</v>
      </c>
      <c r="N148" s="195" t="s">
        <v>978</v>
      </c>
      <c r="O148" s="195" t="s">
        <v>1811</v>
      </c>
      <c r="P148" s="195"/>
      <c r="Q148" s="195" t="s">
        <v>2164</v>
      </c>
      <c r="R148" s="195" t="s">
        <v>847</v>
      </c>
    </row>
    <row r="149" spans="1:18" s="205" customFormat="1">
      <c r="A149" s="195" t="s">
        <v>2162</v>
      </c>
      <c r="B149" s="195" t="s">
        <v>794</v>
      </c>
      <c r="C149" s="195" t="s">
        <v>367</v>
      </c>
      <c r="D149" s="195" t="s">
        <v>268</v>
      </c>
      <c r="E149" s="195" t="s">
        <v>136</v>
      </c>
      <c r="F149" s="195" t="s">
        <v>710</v>
      </c>
      <c r="G149" s="195" t="s">
        <v>48</v>
      </c>
      <c r="H149" s="195" t="s">
        <v>521</v>
      </c>
      <c r="I149" s="195" t="s">
        <v>796</v>
      </c>
      <c r="J149" s="195" t="s">
        <v>1811</v>
      </c>
      <c r="K149" s="204">
        <v>97.76</v>
      </c>
      <c r="L149" s="204">
        <v>0</v>
      </c>
      <c r="M149" s="204">
        <f t="shared" si="2"/>
        <v>97.76</v>
      </c>
      <c r="N149" s="195" t="s">
        <v>962</v>
      </c>
      <c r="O149" s="195" t="s">
        <v>1811</v>
      </c>
      <c r="P149" s="195"/>
      <c r="Q149" s="195" t="s">
        <v>2164</v>
      </c>
      <c r="R149" s="195" t="s">
        <v>847</v>
      </c>
    </row>
    <row r="150" spans="1:18" s="205" customFormat="1">
      <c r="A150" s="195" t="s">
        <v>2162</v>
      </c>
      <c r="B150" s="195" t="s">
        <v>794</v>
      </c>
      <c r="C150" s="195" t="s">
        <v>859</v>
      </c>
      <c r="D150" s="195" t="s">
        <v>521</v>
      </c>
      <c r="E150" s="195" t="s">
        <v>708</v>
      </c>
      <c r="F150" s="195" t="s">
        <v>710</v>
      </c>
      <c r="G150" s="195" t="s">
        <v>48</v>
      </c>
      <c r="H150" s="195" t="s">
        <v>521</v>
      </c>
      <c r="I150" s="195" t="s">
        <v>796</v>
      </c>
      <c r="J150" s="195" t="s">
        <v>1811</v>
      </c>
      <c r="K150" s="204">
        <v>0</v>
      </c>
      <c r="L150" s="204">
        <v>230.4</v>
      </c>
      <c r="M150" s="204">
        <f t="shared" si="2"/>
        <v>-230.4</v>
      </c>
      <c r="N150" s="195" t="s">
        <v>962</v>
      </c>
      <c r="O150" s="195" t="s">
        <v>1811</v>
      </c>
      <c r="P150" s="195"/>
      <c r="Q150" s="195" t="s">
        <v>2164</v>
      </c>
      <c r="R150" s="195" t="s">
        <v>847</v>
      </c>
    </row>
    <row r="151" spans="1:18" s="205" customFormat="1">
      <c r="A151" s="195" t="s">
        <v>2162</v>
      </c>
      <c r="B151" s="195" t="s">
        <v>794</v>
      </c>
      <c r="C151" s="195" t="s">
        <v>859</v>
      </c>
      <c r="D151" s="195" t="s">
        <v>521</v>
      </c>
      <c r="E151" s="195" t="s">
        <v>843</v>
      </c>
      <c r="F151" s="195" t="s">
        <v>710</v>
      </c>
      <c r="G151" s="195" t="s">
        <v>48</v>
      </c>
      <c r="H151" s="195" t="s">
        <v>521</v>
      </c>
      <c r="I151" s="195" t="s">
        <v>796</v>
      </c>
      <c r="J151" s="195" t="s">
        <v>1811</v>
      </c>
      <c r="K151" s="204">
        <v>0</v>
      </c>
      <c r="L151" s="204">
        <v>3900</v>
      </c>
      <c r="M151" s="204">
        <f t="shared" si="2"/>
        <v>-3900</v>
      </c>
      <c r="N151" s="195" t="s">
        <v>2172</v>
      </c>
      <c r="O151" s="195" t="s">
        <v>1811</v>
      </c>
      <c r="P151" s="195"/>
      <c r="Q151" s="195" t="s">
        <v>2164</v>
      </c>
      <c r="R151" s="195" t="s">
        <v>847</v>
      </c>
    </row>
    <row r="152" spans="1:18" s="205" customFormat="1">
      <c r="A152" s="195" t="s">
        <v>2162</v>
      </c>
      <c r="B152" s="195" t="s">
        <v>794</v>
      </c>
      <c r="C152" s="195" t="s">
        <v>859</v>
      </c>
      <c r="D152" s="195" t="s">
        <v>521</v>
      </c>
      <c r="E152" s="195" t="s">
        <v>800</v>
      </c>
      <c r="F152" s="195" t="s">
        <v>710</v>
      </c>
      <c r="G152" s="195" t="s">
        <v>48</v>
      </c>
      <c r="H152" s="195" t="s">
        <v>521</v>
      </c>
      <c r="I152" s="195" t="s">
        <v>796</v>
      </c>
      <c r="J152" s="195" t="s">
        <v>1811</v>
      </c>
      <c r="K152" s="204">
        <v>0</v>
      </c>
      <c r="L152" s="204">
        <v>3900</v>
      </c>
      <c r="M152" s="204">
        <f t="shared" si="2"/>
        <v>-3900</v>
      </c>
      <c r="N152" s="195" t="s">
        <v>1081</v>
      </c>
      <c r="O152" s="195" t="s">
        <v>1811</v>
      </c>
      <c r="P152" s="195"/>
      <c r="Q152" s="195" t="s">
        <v>2164</v>
      </c>
      <c r="R152" s="195" t="s">
        <v>847</v>
      </c>
    </row>
    <row r="153" spans="1:18" s="205" customFormat="1">
      <c r="A153" s="195" t="s">
        <v>2162</v>
      </c>
      <c r="B153" s="195" t="s">
        <v>794</v>
      </c>
      <c r="C153" s="195" t="s">
        <v>859</v>
      </c>
      <c r="D153" s="195" t="s">
        <v>521</v>
      </c>
      <c r="E153" s="195" t="s">
        <v>382</v>
      </c>
      <c r="F153" s="195" t="s">
        <v>710</v>
      </c>
      <c r="G153" s="195" t="s">
        <v>48</v>
      </c>
      <c r="H153" s="195" t="s">
        <v>521</v>
      </c>
      <c r="I153" s="195" t="s">
        <v>796</v>
      </c>
      <c r="J153" s="195" t="s">
        <v>1811</v>
      </c>
      <c r="K153" s="204">
        <v>0</v>
      </c>
      <c r="L153" s="204">
        <v>492.52</v>
      </c>
      <c r="M153" s="204">
        <f t="shared" si="2"/>
        <v>-492.52</v>
      </c>
      <c r="N153" s="195" t="s">
        <v>962</v>
      </c>
      <c r="O153" s="195" t="s">
        <v>1811</v>
      </c>
      <c r="P153" s="195"/>
      <c r="Q153" s="195" t="s">
        <v>2164</v>
      </c>
      <c r="R153" s="195" t="s">
        <v>847</v>
      </c>
    </row>
    <row r="154" spans="1:18" s="205" customFormat="1">
      <c r="A154" s="195" t="s">
        <v>2162</v>
      </c>
      <c r="B154" s="195" t="s">
        <v>794</v>
      </c>
      <c r="C154" s="195" t="s">
        <v>706</v>
      </c>
      <c r="D154" s="195" t="s">
        <v>802</v>
      </c>
      <c r="E154" s="195" t="s">
        <v>850</v>
      </c>
      <c r="F154" s="195" t="s">
        <v>710</v>
      </c>
      <c r="G154" s="195" t="s">
        <v>48</v>
      </c>
      <c r="H154" s="195" t="s">
        <v>521</v>
      </c>
      <c r="I154" s="195" t="s">
        <v>796</v>
      </c>
      <c r="J154" s="195" t="s">
        <v>1811</v>
      </c>
      <c r="K154" s="204">
        <v>137.47999999999999</v>
      </c>
      <c r="L154" s="204">
        <v>0</v>
      </c>
      <c r="M154" s="204">
        <f t="shared" si="2"/>
        <v>137.47999999999999</v>
      </c>
      <c r="N154" s="195" t="s">
        <v>961</v>
      </c>
      <c r="O154" s="195" t="s">
        <v>1811</v>
      </c>
      <c r="P154" s="195"/>
      <c r="Q154" s="195" t="s">
        <v>2164</v>
      </c>
      <c r="R154" s="195" t="s">
        <v>847</v>
      </c>
    </row>
    <row r="155" spans="1:18" s="205" customFormat="1">
      <c r="A155" s="195" t="s">
        <v>2162</v>
      </c>
      <c r="B155" s="195" t="s">
        <v>794</v>
      </c>
      <c r="C155" s="195" t="s">
        <v>706</v>
      </c>
      <c r="D155" s="195" t="s">
        <v>802</v>
      </c>
      <c r="E155" s="195" t="s">
        <v>838</v>
      </c>
      <c r="F155" s="195" t="s">
        <v>710</v>
      </c>
      <c r="G155" s="195" t="s">
        <v>48</v>
      </c>
      <c r="H155" s="195" t="s">
        <v>521</v>
      </c>
      <c r="I155" s="195" t="s">
        <v>796</v>
      </c>
      <c r="J155" s="195" t="s">
        <v>1811</v>
      </c>
      <c r="K155" s="204">
        <v>222.3</v>
      </c>
      <c r="L155" s="204">
        <v>0</v>
      </c>
      <c r="M155" s="204">
        <f t="shared" si="2"/>
        <v>222.3</v>
      </c>
      <c r="N155" s="195" t="s">
        <v>1000</v>
      </c>
      <c r="O155" s="195" t="s">
        <v>1811</v>
      </c>
      <c r="P155" s="195"/>
      <c r="Q155" s="195" t="s">
        <v>2164</v>
      </c>
      <c r="R155" s="195" t="s">
        <v>847</v>
      </c>
    </row>
    <row r="156" spans="1:18" s="205" customFormat="1">
      <c r="A156" s="195" t="s">
        <v>2162</v>
      </c>
      <c r="B156" s="195" t="s">
        <v>794</v>
      </c>
      <c r="C156" s="195" t="s">
        <v>706</v>
      </c>
      <c r="D156" s="195" t="s">
        <v>802</v>
      </c>
      <c r="E156" s="195" t="s">
        <v>838</v>
      </c>
      <c r="F156" s="195" t="s">
        <v>710</v>
      </c>
      <c r="G156" s="195" t="s">
        <v>48</v>
      </c>
      <c r="H156" s="195" t="s">
        <v>521</v>
      </c>
      <c r="I156" s="195" t="s">
        <v>796</v>
      </c>
      <c r="J156" s="195" t="s">
        <v>1811</v>
      </c>
      <c r="K156" s="204">
        <v>135</v>
      </c>
      <c r="L156" s="204">
        <v>0</v>
      </c>
      <c r="M156" s="204">
        <f t="shared" si="2"/>
        <v>135</v>
      </c>
      <c r="N156" s="195" t="s">
        <v>2171</v>
      </c>
      <c r="O156" s="195" t="s">
        <v>1811</v>
      </c>
      <c r="P156" s="195"/>
      <c r="Q156" s="195" t="s">
        <v>2164</v>
      </c>
      <c r="R156" s="195" t="s">
        <v>847</v>
      </c>
    </row>
    <row r="157" spans="1:18" s="205" customFormat="1">
      <c r="A157" s="195" t="s">
        <v>2162</v>
      </c>
      <c r="B157" s="195" t="s">
        <v>794</v>
      </c>
      <c r="C157" s="195" t="s">
        <v>706</v>
      </c>
      <c r="D157" s="195" t="s">
        <v>802</v>
      </c>
      <c r="E157" s="195" t="s">
        <v>838</v>
      </c>
      <c r="F157" s="195" t="s">
        <v>710</v>
      </c>
      <c r="G157" s="195" t="s">
        <v>48</v>
      </c>
      <c r="H157" s="195" t="s">
        <v>521</v>
      </c>
      <c r="I157" s="195" t="s">
        <v>796</v>
      </c>
      <c r="J157" s="195" t="s">
        <v>1811</v>
      </c>
      <c r="K157" s="204">
        <v>312</v>
      </c>
      <c r="L157" s="204">
        <v>0</v>
      </c>
      <c r="M157" s="204">
        <f t="shared" si="2"/>
        <v>312</v>
      </c>
      <c r="N157" s="195" t="s">
        <v>2168</v>
      </c>
      <c r="O157" s="195" t="s">
        <v>1811</v>
      </c>
      <c r="P157" s="195"/>
      <c r="Q157" s="195" t="s">
        <v>2164</v>
      </c>
      <c r="R157" s="195" t="s">
        <v>847</v>
      </c>
    </row>
    <row r="158" spans="1:18" s="205" customFormat="1">
      <c r="A158" s="195" t="s">
        <v>2162</v>
      </c>
      <c r="B158" s="195" t="s">
        <v>794</v>
      </c>
      <c r="C158" s="195" t="s">
        <v>706</v>
      </c>
      <c r="D158" s="195" t="s">
        <v>802</v>
      </c>
      <c r="E158" s="195" t="s">
        <v>840</v>
      </c>
      <c r="F158" s="195" t="s">
        <v>710</v>
      </c>
      <c r="G158" s="195" t="s">
        <v>48</v>
      </c>
      <c r="H158" s="195" t="s">
        <v>521</v>
      </c>
      <c r="I158" s="195" t="s">
        <v>796</v>
      </c>
      <c r="J158" s="195" t="s">
        <v>1811</v>
      </c>
      <c r="K158" s="204">
        <v>141.6</v>
      </c>
      <c r="L158" s="204">
        <v>0</v>
      </c>
      <c r="M158" s="204">
        <f t="shared" si="2"/>
        <v>141.6</v>
      </c>
      <c r="N158" s="195" t="s">
        <v>1111</v>
      </c>
      <c r="O158" s="195" t="s">
        <v>1811</v>
      </c>
      <c r="P158" s="195"/>
      <c r="Q158" s="195" t="s">
        <v>2164</v>
      </c>
      <c r="R158" s="195" t="s">
        <v>847</v>
      </c>
    </row>
    <row r="159" spans="1:18" s="205" customFormat="1">
      <c r="A159" s="195" t="s">
        <v>2162</v>
      </c>
      <c r="B159" s="195" t="s">
        <v>794</v>
      </c>
      <c r="C159" s="195" t="s">
        <v>367</v>
      </c>
      <c r="D159" s="195" t="s">
        <v>268</v>
      </c>
      <c r="E159" s="195" t="s">
        <v>210</v>
      </c>
      <c r="F159" s="195" t="s">
        <v>710</v>
      </c>
      <c r="G159" s="195" t="s">
        <v>48</v>
      </c>
      <c r="H159" s="195" t="s">
        <v>521</v>
      </c>
      <c r="I159" s="195" t="s">
        <v>796</v>
      </c>
      <c r="J159" s="195" t="s">
        <v>1811</v>
      </c>
      <c r="K159" s="204">
        <v>278.83999999999997</v>
      </c>
      <c r="L159" s="204">
        <v>0</v>
      </c>
      <c r="M159" s="204">
        <f t="shared" si="2"/>
        <v>278.83999999999997</v>
      </c>
      <c r="N159" s="195" t="s">
        <v>2173</v>
      </c>
      <c r="O159" s="195" t="s">
        <v>1811</v>
      </c>
      <c r="P159" s="195"/>
      <c r="Q159" s="195" t="s">
        <v>2164</v>
      </c>
      <c r="R159" s="195" t="s">
        <v>847</v>
      </c>
    </row>
    <row r="160" spans="1:18" s="205" customFormat="1">
      <c r="A160" s="195" t="s">
        <v>2162</v>
      </c>
      <c r="B160" s="195" t="s">
        <v>794</v>
      </c>
      <c r="C160" s="195" t="s">
        <v>808</v>
      </c>
      <c r="D160" s="195" t="s">
        <v>268</v>
      </c>
      <c r="E160" s="195" t="s">
        <v>195</v>
      </c>
      <c r="F160" s="195" t="s">
        <v>710</v>
      </c>
      <c r="G160" s="195" t="s">
        <v>48</v>
      </c>
      <c r="H160" s="195" t="s">
        <v>521</v>
      </c>
      <c r="I160" s="195" t="s">
        <v>796</v>
      </c>
      <c r="J160" s="195" t="s">
        <v>1811</v>
      </c>
      <c r="K160" s="204">
        <v>103.96</v>
      </c>
      <c r="L160" s="204">
        <v>0</v>
      </c>
      <c r="M160" s="204">
        <f t="shared" si="2"/>
        <v>103.96</v>
      </c>
      <c r="N160" s="195" t="s">
        <v>942</v>
      </c>
      <c r="O160" s="195" t="s">
        <v>1811</v>
      </c>
      <c r="P160" s="195"/>
      <c r="Q160" s="195" t="s">
        <v>2164</v>
      </c>
      <c r="R160" s="195" t="s">
        <v>847</v>
      </c>
    </row>
    <row r="161" spans="1:18" s="205" customFormat="1">
      <c r="A161" s="195" t="s">
        <v>2162</v>
      </c>
      <c r="B161" s="195" t="s">
        <v>794</v>
      </c>
      <c r="C161" s="195" t="s">
        <v>808</v>
      </c>
      <c r="D161" s="195" t="s">
        <v>268</v>
      </c>
      <c r="E161" s="195" t="s">
        <v>843</v>
      </c>
      <c r="F161" s="195" t="s">
        <v>710</v>
      </c>
      <c r="G161" s="195" t="s">
        <v>48</v>
      </c>
      <c r="H161" s="195" t="s">
        <v>521</v>
      </c>
      <c r="I161" s="195" t="s">
        <v>796</v>
      </c>
      <c r="J161" s="195" t="s">
        <v>1811</v>
      </c>
      <c r="K161" s="204">
        <v>3666</v>
      </c>
      <c r="L161" s="204">
        <v>0</v>
      </c>
      <c r="M161" s="204">
        <f t="shared" si="2"/>
        <v>3666</v>
      </c>
      <c r="N161" s="195" t="s">
        <v>2172</v>
      </c>
      <c r="O161" s="195" t="s">
        <v>1811</v>
      </c>
      <c r="P161" s="195"/>
      <c r="Q161" s="195" t="s">
        <v>2164</v>
      </c>
      <c r="R161" s="195" t="s">
        <v>847</v>
      </c>
    </row>
    <row r="162" spans="1:18" s="205" customFormat="1">
      <c r="A162" s="195" t="s">
        <v>2162</v>
      </c>
      <c r="B162" s="195" t="s">
        <v>794</v>
      </c>
      <c r="C162" s="195" t="s">
        <v>808</v>
      </c>
      <c r="D162" s="195" t="s">
        <v>268</v>
      </c>
      <c r="E162" s="195" t="s">
        <v>845</v>
      </c>
      <c r="F162" s="195" t="s">
        <v>710</v>
      </c>
      <c r="G162" s="195" t="s">
        <v>48</v>
      </c>
      <c r="H162" s="195" t="s">
        <v>521</v>
      </c>
      <c r="I162" s="195" t="s">
        <v>796</v>
      </c>
      <c r="J162" s="195" t="s">
        <v>1811</v>
      </c>
      <c r="K162" s="204">
        <v>282</v>
      </c>
      <c r="L162" s="204">
        <v>0</v>
      </c>
      <c r="M162" s="204">
        <f t="shared" si="2"/>
        <v>282</v>
      </c>
      <c r="N162" s="195" t="s">
        <v>2170</v>
      </c>
      <c r="O162" s="195" t="s">
        <v>1811</v>
      </c>
      <c r="P162" s="195"/>
      <c r="Q162" s="195" t="s">
        <v>2164</v>
      </c>
      <c r="R162" s="195" t="s">
        <v>847</v>
      </c>
    </row>
    <row r="163" spans="1:18" s="205" customFormat="1">
      <c r="A163" s="195" t="s">
        <v>2162</v>
      </c>
      <c r="B163" s="195" t="s">
        <v>794</v>
      </c>
      <c r="C163" s="195" t="s">
        <v>808</v>
      </c>
      <c r="D163" s="195" t="s">
        <v>268</v>
      </c>
      <c r="E163" s="195" t="s">
        <v>20</v>
      </c>
      <c r="F163" s="195" t="s">
        <v>710</v>
      </c>
      <c r="G163" s="195" t="s">
        <v>48</v>
      </c>
      <c r="H163" s="195" t="s">
        <v>521</v>
      </c>
      <c r="I163" s="195" t="s">
        <v>796</v>
      </c>
      <c r="J163" s="195" t="s">
        <v>1811</v>
      </c>
      <c r="K163" s="204">
        <v>122.2</v>
      </c>
      <c r="L163" s="204">
        <v>0</v>
      </c>
      <c r="M163" s="204">
        <f t="shared" si="2"/>
        <v>122.2</v>
      </c>
      <c r="N163" s="195" t="s">
        <v>2148</v>
      </c>
      <c r="O163" s="195" t="s">
        <v>1811</v>
      </c>
      <c r="P163" s="195"/>
      <c r="Q163" s="195" t="s">
        <v>2164</v>
      </c>
      <c r="R163" s="195" t="s">
        <v>847</v>
      </c>
    </row>
    <row r="164" spans="1:18" s="205" customFormat="1">
      <c r="A164" s="195" t="s">
        <v>2162</v>
      </c>
      <c r="B164" s="195" t="s">
        <v>794</v>
      </c>
      <c r="C164" s="195" t="s">
        <v>808</v>
      </c>
      <c r="D164" s="195" t="s">
        <v>268</v>
      </c>
      <c r="E164" s="195" t="s">
        <v>850</v>
      </c>
      <c r="F164" s="195" t="s">
        <v>710</v>
      </c>
      <c r="G164" s="195" t="s">
        <v>48</v>
      </c>
      <c r="H164" s="195" t="s">
        <v>521</v>
      </c>
      <c r="I164" s="195" t="s">
        <v>796</v>
      </c>
      <c r="J164" s="195" t="s">
        <v>1811</v>
      </c>
      <c r="K164" s="204">
        <v>2153.83</v>
      </c>
      <c r="L164" s="204">
        <v>0</v>
      </c>
      <c r="M164" s="204">
        <f t="shared" si="2"/>
        <v>2153.83</v>
      </c>
      <c r="N164" s="195" t="s">
        <v>961</v>
      </c>
      <c r="O164" s="195" t="s">
        <v>1811</v>
      </c>
      <c r="P164" s="195"/>
      <c r="Q164" s="195" t="s">
        <v>2164</v>
      </c>
      <c r="R164" s="195" t="s">
        <v>847</v>
      </c>
    </row>
    <row r="165" spans="1:18" s="205" customFormat="1">
      <c r="A165" s="195" t="s">
        <v>2162</v>
      </c>
      <c r="B165" s="195" t="s">
        <v>794</v>
      </c>
      <c r="C165" s="195" t="s">
        <v>808</v>
      </c>
      <c r="D165" s="195" t="s">
        <v>268</v>
      </c>
      <c r="E165" s="195" t="s">
        <v>840</v>
      </c>
      <c r="F165" s="195" t="s">
        <v>710</v>
      </c>
      <c r="G165" s="195" t="s">
        <v>48</v>
      </c>
      <c r="H165" s="195" t="s">
        <v>521</v>
      </c>
      <c r="I165" s="195" t="s">
        <v>796</v>
      </c>
      <c r="J165" s="195" t="s">
        <v>1811</v>
      </c>
      <c r="K165" s="204">
        <v>2218.4</v>
      </c>
      <c r="L165" s="204">
        <v>0</v>
      </c>
      <c r="M165" s="204">
        <f t="shared" si="2"/>
        <v>2218.4</v>
      </c>
      <c r="N165" s="195" t="s">
        <v>1111</v>
      </c>
      <c r="O165" s="195" t="s">
        <v>1811</v>
      </c>
      <c r="P165" s="195"/>
      <c r="Q165" s="195" t="s">
        <v>2164</v>
      </c>
      <c r="R165" s="195" t="s">
        <v>847</v>
      </c>
    </row>
    <row r="166" spans="1:18" s="205" customFormat="1">
      <c r="A166" s="195" t="s">
        <v>2162</v>
      </c>
      <c r="B166" s="195" t="s">
        <v>794</v>
      </c>
      <c r="C166" s="195" t="s">
        <v>707</v>
      </c>
      <c r="D166" s="195" t="s">
        <v>268</v>
      </c>
      <c r="E166" s="195" t="s">
        <v>382</v>
      </c>
      <c r="F166" s="195" t="s">
        <v>710</v>
      </c>
      <c r="G166" s="195" t="s">
        <v>48</v>
      </c>
      <c r="H166" s="195" t="s">
        <v>521</v>
      </c>
      <c r="I166" s="195" t="s">
        <v>796</v>
      </c>
      <c r="J166" s="195" t="s">
        <v>1811</v>
      </c>
      <c r="K166" s="204">
        <v>648.66</v>
      </c>
      <c r="L166" s="204">
        <v>0</v>
      </c>
      <c r="M166" s="204">
        <f t="shared" si="2"/>
        <v>648.66</v>
      </c>
      <c r="N166" s="195" t="s">
        <v>1023</v>
      </c>
      <c r="O166" s="195" t="s">
        <v>1811</v>
      </c>
      <c r="P166" s="195"/>
      <c r="Q166" s="195" t="s">
        <v>2164</v>
      </c>
      <c r="R166" s="195" t="s">
        <v>847</v>
      </c>
    </row>
    <row r="167" spans="1:18" s="205" customFormat="1">
      <c r="A167" s="195" t="s">
        <v>2162</v>
      </c>
      <c r="B167" s="195" t="s">
        <v>794</v>
      </c>
      <c r="C167" s="195" t="s">
        <v>707</v>
      </c>
      <c r="D167" s="195" t="s">
        <v>268</v>
      </c>
      <c r="E167" s="195" t="s">
        <v>838</v>
      </c>
      <c r="F167" s="195" t="s">
        <v>710</v>
      </c>
      <c r="G167" s="195" t="s">
        <v>48</v>
      </c>
      <c r="H167" s="195" t="s">
        <v>521</v>
      </c>
      <c r="I167" s="195" t="s">
        <v>796</v>
      </c>
      <c r="J167" s="195" t="s">
        <v>1811</v>
      </c>
      <c r="K167" s="204">
        <v>3482.7</v>
      </c>
      <c r="L167" s="204">
        <v>0</v>
      </c>
      <c r="M167" s="204">
        <f t="shared" si="2"/>
        <v>3482.7</v>
      </c>
      <c r="N167" s="195" t="s">
        <v>1000</v>
      </c>
      <c r="O167" s="195" t="s">
        <v>1811</v>
      </c>
      <c r="P167" s="195"/>
      <c r="Q167" s="195" t="s">
        <v>2164</v>
      </c>
      <c r="R167" s="195" t="s">
        <v>847</v>
      </c>
    </row>
    <row r="168" spans="1:18" s="205" customFormat="1">
      <c r="A168" s="195" t="s">
        <v>2162</v>
      </c>
      <c r="B168" s="195" t="s">
        <v>794</v>
      </c>
      <c r="C168" s="195" t="s">
        <v>707</v>
      </c>
      <c r="D168" s="195" t="s">
        <v>268</v>
      </c>
      <c r="E168" s="195" t="s">
        <v>838</v>
      </c>
      <c r="F168" s="195" t="s">
        <v>710</v>
      </c>
      <c r="G168" s="195" t="s">
        <v>48</v>
      </c>
      <c r="H168" s="195" t="s">
        <v>521</v>
      </c>
      <c r="I168" s="195" t="s">
        <v>796</v>
      </c>
      <c r="J168" s="195" t="s">
        <v>1811</v>
      </c>
      <c r="K168" s="204">
        <v>2115</v>
      </c>
      <c r="L168" s="204">
        <v>0</v>
      </c>
      <c r="M168" s="204">
        <f t="shared" si="2"/>
        <v>2115</v>
      </c>
      <c r="N168" s="195" t="s">
        <v>2171</v>
      </c>
      <c r="O168" s="195" t="s">
        <v>1811</v>
      </c>
      <c r="P168" s="195"/>
      <c r="Q168" s="195" t="s">
        <v>2164</v>
      </c>
      <c r="R168" s="195" t="s">
        <v>847</v>
      </c>
    </row>
    <row r="169" spans="1:18" s="205" customFormat="1">
      <c r="A169" s="195" t="s">
        <v>2162</v>
      </c>
      <c r="B169" s="195" t="s">
        <v>794</v>
      </c>
      <c r="C169" s="195" t="s">
        <v>707</v>
      </c>
      <c r="D169" s="195" t="s">
        <v>268</v>
      </c>
      <c r="E169" s="195" t="s">
        <v>838</v>
      </c>
      <c r="F169" s="195" t="s">
        <v>710</v>
      </c>
      <c r="G169" s="195" t="s">
        <v>48</v>
      </c>
      <c r="H169" s="195" t="s">
        <v>521</v>
      </c>
      <c r="I169" s="195" t="s">
        <v>796</v>
      </c>
      <c r="J169" s="195" t="s">
        <v>1811</v>
      </c>
      <c r="K169" s="204">
        <v>4888</v>
      </c>
      <c r="L169" s="204">
        <v>0</v>
      </c>
      <c r="M169" s="204">
        <f t="shared" si="2"/>
        <v>4888</v>
      </c>
      <c r="N169" s="195" t="s">
        <v>2168</v>
      </c>
      <c r="O169" s="195" t="s">
        <v>1811</v>
      </c>
      <c r="P169" s="195"/>
      <c r="Q169" s="195" t="s">
        <v>2164</v>
      </c>
      <c r="R169" s="195" t="s">
        <v>847</v>
      </c>
    </row>
    <row r="170" spans="1:18" s="205" customFormat="1">
      <c r="A170" s="195" t="s">
        <v>2162</v>
      </c>
      <c r="B170" s="195" t="s">
        <v>794</v>
      </c>
      <c r="C170" s="195" t="s">
        <v>808</v>
      </c>
      <c r="D170" s="195" t="s">
        <v>268</v>
      </c>
      <c r="E170" s="195" t="s">
        <v>22</v>
      </c>
      <c r="F170" s="195" t="s">
        <v>710</v>
      </c>
      <c r="G170" s="195" t="s">
        <v>48</v>
      </c>
      <c r="H170" s="195" t="s">
        <v>521</v>
      </c>
      <c r="I170" s="195" t="s">
        <v>796</v>
      </c>
      <c r="J170" s="195" t="s">
        <v>1811</v>
      </c>
      <c r="K170" s="204">
        <v>94</v>
      </c>
      <c r="L170" s="204">
        <v>0</v>
      </c>
      <c r="M170" s="204">
        <f t="shared" si="2"/>
        <v>94</v>
      </c>
      <c r="N170" s="195" t="s">
        <v>2167</v>
      </c>
      <c r="O170" s="195" t="s">
        <v>1811</v>
      </c>
      <c r="P170" s="195"/>
      <c r="Q170" s="195" t="s">
        <v>2164</v>
      </c>
      <c r="R170" s="195" t="s">
        <v>847</v>
      </c>
    </row>
    <row r="171" spans="1:18" s="205" customFormat="1">
      <c r="A171" s="195" t="s">
        <v>2162</v>
      </c>
      <c r="B171" s="195" t="s">
        <v>794</v>
      </c>
      <c r="C171" s="195" t="s">
        <v>808</v>
      </c>
      <c r="D171" s="195" t="s">
        <v>268</v>
      </c>
      <c r="E171" s="195" t="s">
        <v>22</v>
      </c>
      <c r="F171" s="195" t="s">
        <v>710</v>
      </c>
      <c r="G171" s="195" t="s">
        <v>48</v>
      </c>
      <c r="H171" s="195" t="s">
        <v>521</v>
      </c>
      <c r="I171" s="195" t="s">
        <v>796</v>
      </c>
      <c r="J171" s="195" t="s">
        <v>1811</v>
      </c>
      <c r="K171" s="204">
        <v>421.12</v>
      </c>
      <c r="L171" s="204">
        <v>0</v>
      </c>
      <c r="M171" s="204">
        <f t="shared" si="2"/>
        <v>421.12</v>
      </c>
      <c r="N171" s="195" t="s">
        <v>976</v>
      </c>
      <c r="O171" s="195" t="s">
        <v>1811</v>
      </c>
      <c r="P171" s="195"/>
      <c r="Q171" s="195" t="s">
        <v>2164</v>
      </c>
      <c r="R171" s="195" t="s">
        <v>847</v>
      </c>
    </row>
    <row r="172" spans="1:18" s="205" customFormat="1">
      <c r="A172" s="195" t="s">
        <v>2162</v>
      </c>
      <c r="B172" s="195" t="s">
        <v>794</v>
      </c>
      <c r="C172" s="195" t="s">
        <v>707</v>
      </c>
      <c r="D172" s="195" t="s">
        <v>268</v>
      </c>
      <c r="E172" s="195" t="s">
        <v>36</v>
      </c>
      <c r="F172" s="195" t="s">
        <v>710</v>
      </c>
      <c r="G172" s="195" t="s">
        <v>48</v>
      </c>
      <c r="H172" s="195" t="s">
        <v>521</v>
      </c>
      <c r="I172" s="195" t="s">
        <v>796</v>
      </c>
      <c r="J172" s="195" t="s">
        <v>1811</v>
      </c>
      <c r="K172" s="204">
        <v>265.31</v>
      </c>
      <c r="L172" s="204">
        <v>0</v>
      </c>
      <c r="M172" s="204">
        <f t="shared" si="2"/>
        <v>265.31</v>
      </c>
      <c r="N172" s="195" t="s">
        <v>962</v>
      </c>
      <c r="O172" s="195" t="s">
        <v>1811</v>
      </c>
      <c r="P172" s="195"/>
      <c r="Q172" s="195" t="s">
        <v>2164</v>
      </c>
      <c r="R172" s="195" t="s">
        <v>847</v>
      </c>
    </row>
    <row r="173" spans="1:18" s="205" customFormat="1">
      <c r="A173" s="195" t="s">
        <v>2162</v>
      </c>
      <c r="B173" s="195" t="s">
        <v>794</v>
      </c>
      <c r="C173" s="195" t="s">
        <v>709</v>
      </c>
      <c r="D173" s="195" t="s">
        <v>268</v>
      </c>
      <c r="E173" s="195" t="s">
        <v>342</v>
      </c>
      <c r="F173" s="195" t="s">
        <v>710</v>
      </c>
      <c r="G173" s="195" t="s">
        <v>48</v>
      </c>
      <c r="H173" s="195" t="s">
        <v>521</v>
      </c>
      <c r="I173" s="195" t="s">
        <v>796</v>
      </c>
      <c r="J173" s="195" t="s">
        <v>1811</v>
      </c>
      <c r="K173" s="204">
        <v>1231.4000000000001</v>
      </c>
      <c r="L173" s="204">
        <v>0</v>
      </c>
      <c r="M173" s="204">
        <f t="shared" si="2"/>
        <v>1231.4000000000001</v>
      </c>
      <c r="N173" s="195" t="s">
        <v>2163</v>
      </c>
      <c r="O173" s="195" t="s">
        <v>1811</v>
      </c>
      <c r="P173" s="195"/>
      <c r="Q173" s="195" t="s">
        <v>2164</v>
      </c>
      <c r="R173" s="195" t="s">
        <v>847</v>
      </c>
    </row>
    <row r="174" spans="1:18" s="205" customFormat="1">
      <c r="A174" s="195" t="s">
        <v>2162</v>
      </c>
      <c r="B174" s="195" t="s">
        <v>794</v>
      </c>
      <c r="C174" s="195" t="s">
        <v>709</v>
      </c>
      <c r="D174" s="195" t="s">
        <v>268</v>
      </c>
      <c r="E174" s="195" t="s">
        <v>342</v>
      </c>
      <c r="F174" s="195" t="s">
        <v>710</v>
      </c>
      <c r="G174" s="195" t="s">
        <v>48</v>
      </c>
      <c r="H174" s="195" t="s">
        <v>521</v>
      </c>
      <c r="I174" s="195" t="s">
        <v>796</v>
      </c>
      <c r="J174" s="195" t="s">
        <v>1811</v>
      </c>
      <c r="K174" s="204">
        <v>470</v>
      </c>
      <c r="L174" s="204">
        <v>0</v>
      </c>
      <c r="M174" s="204">
        <f t="shared" si="2"/>
        <v>470</v>
      </c>
      <c r="N174" s="195" t="s">
        <v>2165</v>
      </c>
      <c r="O174" s="195" t="s">
        <v>1811</v>
      </c>
      <c r="P174" s="195"/>
      <c r="Q174" s="195" t="s">
        <v>2164</v>
      </c>
      <c r="R174" s="195" t="s">
        <v>847</v>
      </c>
    </row>
    <row r="175" spans="1:18" s="205" customFormat="1">
      <c r="A175" s="195" t="s">
        <v>2162</v>
      </c>
      <c r="B175" s="195" t="s">
        <v>794</v>
      </c>
      <c r="C175" s="195" t="s">
        <v>707</v>
      </c>
      <c r="D175" s="195" t="s">
        <v>268</v>
      </c>
      <c r="E175" s="195" t="s">
        <v>195</v>
      </c>
      <c r="F175" s="195" t="s">
        <v>710</v>
      </c>
      <c r="G175" s="195" t="s">
        <v>48</v>
      </c>
      <c r="H175" s="195" t="s">
        <v>521</v>
      </c>
      <c r="I175" s="195" t="s">
        <v>796</v>
      </c>
      <c r="J175" s="195" t="s">
        <v>1811</v>
      </c>
      <c r="K175" s="204">
        <v>2049.1999999999998</v>
      </c>
      <c r="L175" s="204">
        <v>0</v>
      </c>
      <c r="M175" s="204">
        <f t="shared" si="2"/>
        <v>2049.1999999999998</v>
      </c>
      <c r="N175" s="195" t="s">
        <v>2166</v>
      </c>
      <c r="O175" s="195" t="s">
        <v>1811</v>
      </c>
      <c r="P175" s="195"/>
      <c r="Q175" s="195" t="s">
        <v>2164</v>
      </c>
      <c r="R175" s="195" t="s">
        <v>847</v>
      </c>
    </row>
    <row r="176" spans="1:18" s="205" customFormat="1">
      <c r="A176" s="195" t="s">
        <v>2162</v>
      </c>
      <c r="B176" s="195" t="s">
        <v>794</v>
      </c>
      <c r="C176" s="195" t="s">
        <v>707</v>
      </c>
      <c r="D176" s="195" t="s">
        <v>268</v>
      </c>
      <c r="E176" s="195" t="s">
        <v>800</v>
      </c>
      <c r="F176" s="195" t="s">
        <v>710</v>
      </c>
      <c r="G176" s="195" t="s">
        <v>48</v>
      </c>
      <c r="H176" s="195" t="s">
        <v>521</v>
      </c>
      <c r="I176" s="195" t="s">
        <v>796</v>
      </c>
      <c r="J176" s="195" t="s">
        <v>1811</v>
      </c>
      <c r="K176" s="204">
        <v>3666</v>
      </c>
      <c r="L176" s="204">
        <v>0</v>
      </c>
      <c r="M176" s="204">
        <f t="shared" si="2"/>
        <v>3666</v>
      </c>
      <c r="N176" s="195" t="s">
        <v>1081</v>
      </c>
      <c r="O176" s="195" t="s">
        <v>1811</v>
      </c>
      <c r="P176" s="195"/>
      <c r="Q176" s="195" t="s">
        <v>2164</v>
      </c>
      <c r="R176" s="195" t="s">
        <v>847</v>
      </c>
    </row>
    <row r="177" spans="1:18" s="205" customFormat="1">
      <c r="A177" s="195" t="s">
        <v>2162</v>
      </c>
      <c r="B177" s="195" t="s">
        <v>794</v>
      </c>
      <c r="C177" s="195" t="s">
        <v>707</v>
      </c>
      <c r="D177" s="195" t="s">
        <v>268</v>
      </c>
      <c r="E177" s="195" t="s">
        <v>382</v>
      </c>
      <c r="F177" s="195" t="s">
        <v>710</v>
      </c>
      <c r="G177" s="195" t="s">
        <v>48</v>
      </c>
      <c r="H177" s="195" t="s">
        <v>521</v>
      </c>
      <c r="I177" s="195" t="s">
        <v>796</v>
      </c>
      <c r="J177" s="195" t="s">
        <v>1811</v>
      </c>
      <c r="K177" s="204">
        <v>462.97</v>
      </c>
      <c r="L177" s="204">
        <v>0</v>
      </c>
      <c r="M177" s="204">
        <f t="shared" si="2"/>
        <v>462.97</v>
      </c>
      <c r="N177" s="195" t="s">
        <v>962</v>
      </c>
      <c r="O177" s="195" t="s">
        <v>1811</v>
      </c>
      <c r="P177" s="195"/>
      <c r="Q177" s="195" t="s">
        <v>2164</v>
      </c>
      <c r="R177" s="195" t="s">
        <v>847</v>
      </c>
    </row>
    <row r="178" spans="1:18" s="205" customFormat="1">
      <c r="A178" s="195" t="s">
        <v>2162</v>
      </c>
      <c r="B178" s="195" t="s">
        <v>794</v>
      </c>
      <c r="C178" s="195" t="s">
        <v>706</v>
      </c>
      <c r="D178" s="195" t="s">
        <v>802</v>
      </c>
      <c r="E178" s="195" t="s">
        <v>382</v>
      </c>
      <c r="F178" s="195" t="s">
        <v>710</v>
      </c>
      <c r="G178" s="195" t="s">
        <v>48</v>
      </c>
      <c r="H178" s="195" t="s">
        <v>521</v>
      </c>
      <c r="I178" s="195" t="s">
        <v>796</v>
      </c>
      <c r="J178" s="195" t="s">
        <v>1811</v>
      </c>
      <c r="K178" s="204">
        <v>29.55</v>
      </c>
      <c r="L178" s="204">
        <v>0</v>
      </c>
      <c r="M178" s="204">
        <f t="shared" si="2"/>
        <v>29.55</v>
      </c>
      <c r="N178" s="195" t="s">
        <v>962</v>
      </c>
      <c r="O178" s="195" t="s">
        <v>1811</v>
      </c>
      <c r="P178" s="195"/>
      <c r="Q178" s="195" t="s">
        <v>2164</v>
      </c>
      <c r="R178" s="195" t="s">
        <v>847</v>
      </c>
    </row>
    <row r="179" spans="1:18" s="205" customFormat="1">
      <c r="A179" s="195" t="s">
        <v>2162</v>
      </c>
      <c r="B179" s="195" t="s">
        <v>794</v>
      </c>
      <c r="C179" s="195" t="s">
        <v>706</v>
      </c>
      <c r="D179" s="195" t="s">
        <v>802</v>
      </c>
      <c r="E179" s="195" t="s">
        <v>382</v>
      </c>
      <c r="F179" s="195" t="s">
        <v>710</v>
      </c>
      <c r="G179" s="195" t="s">
        <v>48</v>
      </c>
      <c r="H179" s="195" t="s">
        <v>521</v>
      </c>
      <c r="I179" s="195" t="s">
        <v>796</v>
      </c>
      <c r="J179" s="195" t="s">
        <v>1811</v>
      </c>
      <c r="K179" s="204">
        <v>41.4</v>
      </c>
      <c r="L179" s="204">
        <v>0</v>
      </c>
      <c r="M179" s="204">
        <f t="shared" si="2"/>
        <v>41.4</v>
      </c>
      <c r="N179" s="195" t="s">
        <v>1023</v>
      </c>
      <c r="O179" s="195" t="s">
        <v>1811</v>
      </c>
      <c r="P179" s="195"/>
      <c r="Q179" s="195" t="s">
        <v>2164</v>
      </c>
      <c r="R179" s="195" t="s">
        <v>847</v>
      </c>
    </row>
    <row r="180" spans="1:18" s="205" customFormat="1">
      <c r="A180" s="195" t="s">
        <v>2162</v>
      </c>
      <c r="B180" s="195" t="s">
        <v>794</v>
      </c>
      <c r="C180" s="195" t="s">
        <v>706</v>
      </c>
      <c r="D180" s="195" t="s">
        <v>802</v>
      </c>
      <c r="E180" s="195" t="s">
        <v>845</v>
      </c>
      <c r="F180" s="195" t="s">
        <v>710</v>
      </c>
      <c r="G180" s="195" t="s">
        <v>48</v>
      </c>
      <c r="H180" s="195" t="s">
        <v>521</v>
      </c>
      <c r="I180" s="195" t="s">
        <v>796</v>
      </c>
      <c r="J180" s="195" t="s">
        <v>1811</v>
      </c>
      <c r="K180" s="204">
        <v>18</v>
      </c>
      <c r="L180" s="204">
        <v>0</v>
      </c>
      <c r="M180" s="204">
        <f t="shared" si="2"/>
        <v>18</v>
      </c>
      <c r="N180" s="195" t="s">
        <v>2170</v>
      </c>
      <c r="O180" s="195" t="s">
        <v>1811</v>
      </c>
      <c r="P180" s="195"/>
      <c r="Q180" s="195" t="s">
        <v>2164</v>
      </c>
      <c r="R180" s="195" t="s">
        <v>847</v>
      </c>
    </row>
    <row r="181" spans="1:18" s="205" customFormat="1">
      <c r="A181" s="195" t="s">
        <v>2162</v>
      </c>
      <c r="B181" s="195" t="s">
        <v>794</v>
      </c>
      <c r="C181" s="195" t="s">
        <v>706</v>
      </c>
      <c r="D181" s="195" t="s">
        <v>802</v>
      </c>
      <c r="E181" s="195" t="s">
        <v>20</v>
      </c>
      <c r="F181" s="195" t="s">
        <v>710</v>
      </c>
      <c r="G181" s="195" t="s">
        <v>48</v>
      </c>
      <c r="H181" s="195" t="s">
        <v>521</v>
      </c>
      <c r="I181" s="195" t="s">
        <v>796</v>
      </c>
      <c r="J181" s="195" t="s">
        <v>1811</v>
      </c>
      <c r="K181" s="204">
        <v>7.8</v>
      </c>
      <c r="L181" s="204">
        <v>0</v>
      </c>
      <c r="M181" s="204">
        <f t="shared" si="2"/>
        <v>7.8</v>
      </c>
      <c r="N181" s="195" t="s">
        <v>2148</v>
      </c>
      <c r="O181" s="195" t="s">
        <v>1811</v>
      </c>
      <c r="P181" s="195"/>
      <c r="Q181" s="195" t="s">
        <v>2164</v>
      </c>
      <c r="R181" s="195" t="s">
        <v>847</v>
      </c>
    </row>
    <row r="182" spans="1:18" s="205" customFormat="1">
      <c r="A182" s="195" t="s">
        <v>2162</v>
      </c>
      <c r="B182" s="195" t="s">
        <v>794</v>
      </c>
      <c r="C182" s="195" t="s">
        <v>707</v>
      </c>
      <c r="D182" s="195" t="s">
        <v>268</v>
      </c>
      <c r="E182" s="195" t="s">
        <v>36</v>
      </c>
      <c r="F182" s="195" t="s">
        <v>710</v>
      </c>
      <c r="G182" s="195" t="s">
        <v>48</v>
      </c>
      <c r="H182" s="195" t="s">
        <v>521</v>
      </c>
      <c r="I182" s="195" t="s">
        <v>796</v>
      </c>
      <c r="J182" s="195" t="s">
        <v>1811</v>
      </c>
      <c r="K182" s="204">
        <v>1050.76</v>
      </c>
      <c r="L182" s="204">
        <v>0</v>
      </c>
      <c r="M182" s="204">
        <f t="shared" si="2"/>
        <v>1050.76</v>
      </c>
      <c r="N182" s="195" t="s">
        <v>1018</v>
      </c>
      <c r="O182" s="195" t="s">
        <v>1811</v>
      </c>
      <c r="P182" s="195"/>
      <c r="Q182" s="195" t="s">
        <v>2164</v>
      </c>
      <c r="R182" s="195" t="s">
        <v>847</v>
      </c>
    </row>
    <row r="183" spans="1:18" s="205" customFormat="1">
      <c r="A183" s="195" t="s">
        <v>2162</v>
      </c>
      <c r="B183" s="195" t="s">
        <v>794</v>
      </c>
      <c r="C183" s="195" t="s">
        <v>707</v>
      </c>
      <c r="D183" s="195" t="s">
        <v>268</v>
      </c>
      <c r="E183" s="195" t="s">
        <v>36</v>
      </c>
      <c r="F183" s="195" t="s">
        <v>710</v>
      </c>
      <c r="G183" s="195" t="s">
        <v>48</v>
      </c>
      <c r="H183" s="195" t="s">
        <v>521</v>
      </c>
      <c r="I183" s="195" t="s">
        <v>796</v>
      </c>
      <c r="J183" s="195" t="s">
        <v>1811</v>
      </c>
      <c r="K183" s="204">
        <v>4159.5</v>
      </c>
      <c r="L183" s="204">
        <v>0</v>
      </c>
      <c r="M183" s="204">
        <f t="shared" si="2"/>
        <v>4159.5</v>
      </c>
      <c r="N183" s="195" t="s">
        <v>1021</v>
      </c>
      <c r="O183" s="195" t="s">
        <v>1811</v>
      </c>
      <c r="P183" s="195"/>
      <c r="Q183" s="195" t="s">
        <v>2164</v>
      </c>
      <c r="R183" s="195" t="s">
        <v>847</v>
      </c>
    </row>
    <row r="184" spans="1:18" s="205" customFormat="1">
      <c r="A184" s="195" t="s">
        <v>2162</v>
      </c>
      <c r="B184" s="195" t="s">
        <v>794</v>
      </c>
      <c r="C184" s="195" t="s">
        <v>706</v>
      </c>
      <c r="D184" s="195" t="s">
        <v>802</v>
      </c>
      <c r="E184" s="195" t="s">
        <v>210</v>
      </c>
      <c r="F184" s="195" t="s">
        <v>710</v>
      </c>
      <c r="G184" s="195" t="s">
        <v>48</v>
      </c>
      <c r="H184" s="195" t="s">
        <v>521</v>
      </c>
      <c r="I184" s="195" t="s">
        <v>796</v>
      </c>
      <c r="J184" s="195" t="s">
        <v>1811</v>
      </c>
      <c r="K184" s="204">
        <v>20.399999999999999</v>
      </c>
      <c r="L184" s="204">
        <v>0</v>
      </c>
      <c r="M184" s="204">
        <f t="shared" si="2"/>
        <v>20.399999999999999</v>
      </c>
      <c r="N184" s="195" t="s">
        <v>978</v>
      </c>
      <c r="O184" s="195" t="s">
        <v>1811</v>
      </c>
      <c r="P184" s="195"/>
      <c r="Q184" s="195" t="s">
        <v>2164</v>
      </c>
      <c r="R184" s="195" t="s">
        <v>847</v>
      </c>
    </row>
    <row r="185" spans="1:18" s="205" customFormat="1">
      <c r="A185" s="195" t="s">
        <v>2162</v>
      </c>
      <c r="B185" s="195" t="s">
        <v>794</v>
      </c>
      <c r="C185" s="195" t="s">
        <v>706</v>
      </c>
      <c r="D185" s="195" t="s">
        <v>802</v>
      </c>
      <c r="E185" s="195" t="s">
        <v>136</v>
      </c>
      <c r="F185" s="195" t="s">
        <v>710</v>
      </c>
      <c r="G185" s="195" t="s">
        <v>48</v>
      </c>
      <c r="H185" s="195" t="s">
        <v>521</v>
      </c>
      <c r="I185" s="195" t="s">
        <v>796</v>
      </c>
      <c r="J185" s="195" t="s">
        <v>1811</v>
      </c>
      <c r="K185" s="204">
        <v>6.24</v>
      </c>
      <c r="L185" s="204">
        <v>0</v>
      </c>
      <c r="M185" s="204">
        <f t="shared" si="2"/>
        <v>6.24</v>
      </c>
      <c r="N185" s="195" t="s">
        <v>962</v>
      </c>
      <c r="O185" s="195" t="s">
        <v>1811</v>
      </c>
      <c r="P185" s="195"/>
      <c r="Q185" s="195" t="s">
        <v>2164</v>
      </c>
      <c r="R185" s="195" t="s">
        <v>847</v>
      </c>
    </row>
    <row r="186" spans="1:18" s="205" customFormat="1">
      <c r="A186" s="195" t="s">
        <v>2162</v>
      </c>
      <c r="B186" s="195" t="s">
        <v>794</v>
      </c>
      <c r="C186" s="195" t="s">
        <v>706</v>
      </c>
      <c r="D186" s="195" t="s">
        <v>802</v>
      </c>
      <c r="E186" s="195" t="s">
        <v>22</v>
      </c>
      <c r="F186" s="195" t="s">
        <v>710</v>
      </c>
      <c r="G186" s="195" t="s">
        <v>48</v>
      </c>
      <c r="H186" s="195" t="s">
        <v>521</v>
      </c>
      <c r="I186" s="195" t="s">
        <v>796</v>
      </c>
      <c r="J186" s="195" t="s">
        <v>1811</v>
      </c>
      <c r="K186" s="204">
        <v>6</v>
      </c>
      <c r="L186" s="204">
        <v>0</v>
      </c>
      <c r="M186" s="204">
        <f t="shared" si="2"/>
        <v>6</v>
      </c>
      <c r="N186" s="195" t="s">
        <v>2167</v>
      </c>
      <c r="O186" s="195" t="s">
        <v>1811</v>
      </c>
      <c r="P186" s="195"/>
      <c r="Q186" s="195" t="s">
        <v>2164</v>
      </c>
      <c r="R186" s="195" t="s">
        <v>847</v>
      </c>
    </row>
    <row r="187" spans="1:18" s="205" customFormat="1">
      <c r="A187" s="195" t="s">
        <v>2162</v>
      </c>
      <c r="B187" s="195" t="s">
        <v>794</v>
      </c>
      <c r="C187" s="195" t="s">
        <v>706</v>
      </c>
      <c r="D187" s="195" t="s">
        <v>802</v>
      </c>
      <c r="E187" s="195" t="s">
        <v>22</v>
      </c>
      <c r="F187" s="195" t="s">
        <v>710</v>
      </c>
      <c r="G187" s="195" t="s">
        <v>48</v>
      </c>
      <c r="H187" s="195" t="s">
        <v>521</v>
      </c>
      <c r="I187" s="195" t="s">
        <v>796</v>
      </c>
      <c r="J187" s="195" t="s">
        <v>1811</v>
      </c>
      <c r="K187" s="204">
        <v>26.88</v>
      </c>
      <c r="L187" s="204">
        <v>0</v>
      </c>
      <c r="M187" s="204">
        <f t="shared" si="2"/>
        <v>26.88</v>
      </c>
      <c r="N187" s="195" t="s">
        <v>976</v>
      </c>
      <c r="O187" s="195" t="s">
        <v>1811</v>
      </c>
      <c r="P187" s="195"/>
      <c r="Q187" s="195" t="s">
        <v>2164</v>
      </c>
      <c r="R187" s="195" t="s">
        <v>847</v>
      </c>
    </row>
    <row r="188" spans="1:18" s="205" customFormat="1">
      <c r="A188" s="195" t="s">
        <v>2162</v>
      </c>
      <c r="B188" s="195" t="s">
        <v>794</v>
      </c>
      <c r="C188" s="195" t="s">
        <v>706</v>
      </c>
      <c r="D188" s="195" t="s">
        <v>802</v>
      </c>
      <c r="E188" s="195" t="s">
        <v>843</v>
      </c>
      <c r="F188" s="195" t="s">
        <v>710</v>
      </c>
      <c r="G188" s="195" t="s">
        <v>48</v>
      </c>
      <c r="H188" s="195" t="s">
        <v>521</v>
      </c>
      <c r="I188" s="195" t="s">
        <v>796</v>
      </c>
      <c r="J188" s="195" t="s">
        <v>1811</v>
      </c>
      <c r="K188" s="204">
        <v>234</v>
      </c>
      <c r="L188" s="204">
        <v>0</v>
      </c>
      <c r="M188" s="204">
        <f t="shared" si="2"/>
        <v>234</v>
      </c>
      <c r="N188" s="195" t="s">
        <v>2172</v>
      </c>
      <c r="O188" s="195" t="s">
        <v>1811</v>
      </c>
      <c r="P188" s="195"/>
      <c r="Q188" s="195" t="s">
        <v>2164</v>
      </c>
      <c r="R188" s="195" t="s">
        <v>847</v>
      </c>
    </row>
    <row r="189" spans="1:18" s="205" customFormat="1">
      <c r="A189" s="195" t="s">
        <v>2162</v>
      </c>
      <c r="B189" s="195" t="s">
        <v>794</v>
      </c>
      <c r="C189" s="195" t="s">
        <v>706</v>
      </c>
      <c r="D189" s="195" t="s">
        <v>802</v>
      </c>
      <c r="E189" s="195" t="s">
        <v>800</v>
      </c>
      <c r="F189" s="195" t="s">
        <v>710</v>
      </c>
      <c r="G189" s="195" t="s">
        <v>48</v>
      </c>
      <c r="H189" s="195" t="s">
        <v>521</v>
      </c>
      <c r="I189" s="195" t="s">
        <v>796</v>
      </c>
      <c r="J189" s="195" t="s">
        <v>1811</v>
      </c>
      <c r="K189" s="204">
        <v>234</v>
      </c>
      <c r="L189" s="204">
        <v>0</v>
      </c>
      <c r="M189" s="204">
        <f t="shared" si="2"/>
        <v>234</v>
      </c>
      <c r="N189" s="195" t="s">
        <v>1081</v>
      </c>
      <c r="O189" s="195" t="s">
        <v>1811</v>
      </c>
      <c r="P189" s="195"/>
      <c r="Q189" s="195" t="s">
        <v>2164</v>
      </c>
      <c r="R189" s="195" t="s">
        <v>847</v>
      </c>
    </row>
    <row r="190" spans="1:18" s="205" customFormat="1">
      <c r="A190" s="195" t="s">
        <v>2162</v>
      </c>
      <c r="B190" s="195" t="s">
        <v>794</v>
      </c>
      <c r="C190" s="195" t="s">
        <v>706</v>
      </c>
      <c r="D190" s="195" t="s">
        <v>802</v>
      </c>
      <c r="E190" s="195" t="s">
        <v>195</v>
      </c>
      <c r="F190" s="195" t="s">
        <v>710</v>
      </c>
      <c r="G190" s="195" t="s">
        <v>48</v>
      </c>
      <c r="H190" s="195" t="s">
        <v>521</v>
      </c>
      <c r="I190" s="195" t="s">
        <v>796</v>
      </c>
      <c r="J190" s="195" t="s">
        <v>1811</v>
      </c>
      <c r="K190" s="204">
        <v>130.80000000000001</v>
      </c>
      <c r="L190" s="204">
        <v>0</v>
      </c>
      <c r="M190" s="204">
        <f t="shared" si="2"/>
        <v>130.80000000000001</v>
      </c>
      <c r="N190" s="195" t="s">
        <v>2166</v>
      </c>
      <c r="O190" s="195" t="s">
        <v>1811</v>
      </c>
      <c r="P190" s="195"/>
      <c r="Q190" s="195" t="s">
        <v>2164</v>
      </c>
      <c r="R190" s="195" t="s">
        <v>847</v>
      </c>
    </row>
    <row r="191" spans="1:18" s="205" customFormat="1">
      <c r="A191" s="195" t="s">
        <v>2162</v>
      </c>
      <c r="B191" s="195" t="s">
        <v>794</v>
      </c>
      <c r="C191" s="195" t="s">
        <v>706</v>
      </c>
      <c r="D191" s="195" t="s">
        <v>802</v>
      </c>
      <c r="E191" s="195" t="s">
        <v>36</v>
      </c>
      <c r="F191" s="195" t="s">
        <v>710</v>
      </c>
      <c r="G191" s="195" t="s">
        <v>48</v>
      </c>
      <c r="H191" s="195" t="s">
        <v>521</v>
      </c>
      <c r="I191" s="195" t="s">
        <v>796</v>
      </c>
      <c r="J191" s="195" t="s">
        <v>1811</v>
      </c>
      <c r="K191" s="204">
        <v>67.069999999999993</v>
      </c>
      <c r="L191" s="204">
        <v>0</v>
      </c>
      <c r="M191" s="204">
        <f t="shared" si="2"/>
        <v>67.069999999999993</v>
      </c>
      <c r="N191" s="195" t="s">
        <v>1018</v>
      </c>
      <c r="O191" s="195" t="s">
        <v>1811</v>
      </c>
      <c r="P191" s="195"/>
      <c r="Q191" s="195" t="s">
        <v>2164</v>
      </c>
      <c r="R191" s="195" t="s">
        <v>847</v>
      </c>
    </row>
    <row r="192" spans="1:18" s="205" customFormat="1">
      <c r="A192" s="195" t="s">
        <v>2162</v>
      </c>
      <c r="B192" s="195" t="s">
        <v>794</v>
      </c>
      <c r="C192" s="195" t="s">
        <v>706</v>
      </c>
      <c r="D192" s="195" t="s">
        <v>802</v>
      </c>
      <c r="E192" s="195" t="s">
        <v>36</v>
      </c>
      <c r="F192" s="195" t="s">
        <v>710</v>
      </c>
      <c r="G192" s="195" t="s">
        <v>48</v>
      </c>
      <c r="H192" s="195" t="s">
        <v>521</v>
      </c>
      <c r="I192" s="195" t="s">
        <v>796</v>
      </c>
      <c r="J192" s="195" t="s">
        <v>1811</v>
      </c>
      <c r="K192" s="204">
        <v>16.93</v>
      </c>
      <c r="L192" s="204">
        <v>0</v>
      </c>
      <c r="M192" s="204">
        <f t="shared" si="2"/>
        <v>16.93</v>
      </c>
      <c r="N192" s="195" t="s">
        <v>962</v>
      </c>
      <c r="O192" s="195" t="s">
        <v>1811</v>
      </c>
      <c r="P192" s="195"/>
      <c r="Q192" s="195" t="s">
        <v>2164</v>
      </c>
      <c r="R192" s="195" t="s">
        <v>847</v>
      </c>
    </row>
    <row r="193" spans="1:18" s="205" customFormat="1">
      <c r="A193" s="195" t="s">
        <v>2162</v>
      </c>
      <c r="B193" s="195" t="s">
        <v>794</v>
      </c>
      <c r="C193" s="195" t="s">
        <v>706</v>
      </c>
      <c r="D193" s="195" t="s">
        <v>802</v>
      </c>
      <c r="E193" s="195" t="s">
        <v>36</v>
      </c>
      <c r="F193" s="195" t="s">
        <v>710</v>
      </c>
      <c r="G193" s="195" t="s">
        <v>48</v>
      </c>
      <c r="H193" s="195" t="s">
        <v>521</v>
      </c>
      <c r="I193" s="195" t="s">
        <v>796</v>
      </c>
      <c r="J193" s="195" t="s">
        <v>1811</v>
      </c>
      <c r="K193" s="204">
        <v>265.5</v>
      </c>
      <c r="L193" s="204">
        <v>0</v>
      </c>
      <c r="M193" s="204">
        <f t="shared" si="2"/>
        <v>265.5</v>
      </c>
      <c r="N193" s="195" t="s">
        <v>1021</v>
      </c>
      <c r="O193" s="195" t="s">
        <v>1811</v>
      </c>
      <c r="P193" s="195"/>
      <c r="Q193" s="195" t="s">
        <v>2164</v>
      </c>
      <c r="R193" s="195" t="s">
        <v>847</v>
      </c>
    </row>
    <row r="194" spans="1:18" s="205" customFormat="1">
      <c r="A194" s="195" t="s">
        <v>2162</v>
      </c>
      <c r="B194" s="195" t="s">
        <v>794</v>
      </c>
      <c r="C194" s="195" t="s">
        <v>706</v>
      </c>
      <c r="D194" s="195" t="s">
        <v>802</v>
      </c>
      <c r="E194" s="195" t="s">
        <v>816</v>
      </c>
      <c r="F194" s="195" t="s">
        <v>710</v>
      </c>
      <c r="G194" s="195" t="s">
        <v>48</v>
      </c>
      <c r="H194" s="195" t="s">
        <v>521</v>
      </c>
      <c r="I194" s="195" t="s">
        <v>796</v>
      </c>
      <c r="J194" s="195" t="s">
        <v>1811</v>
      </c>
      <c r="K194" s="204">
        <v>84</v>
      </c>
      <c r="L194" s="204">
        <v>0</v>
      </c>
      <c r="M194" s="204">
        <f t="shared" si="2"/>
        <v>84</v>
      </c>
      <c r="N194" s="195" t="s">
        <v>2169</v>
      </c>
      <c r="O194" s="195" t="s">
        <v>1811</v>
      </c>
      <c r="P194" s="195"/>
      <c r="Q194" s="195" t="s">
        <v>2164</v>
      </c>
      <c r="R194" s="195" t="s">
        <v>847</v>
      </c>
    </row>
    <row r="195" spans="1:18" s="205" customFormat="1">
      <c r="A195" s="195" t="s">
        <v>2162</v>
      </c>
      <c r="B195" s="195" t="s">
        <v>794</v>
      </c>
      <c r="C195" s="195" t="s">
        <v>706</v>
      </c>
      <c r="D195" s="195" t="s">
        <v>802</v>
      </c>
      <c r="E195" s="195" t="s">
        <v>210</v>
      </c>
      <c r="F195" s="195" t="s">
        <v>710</v>
      </c>
      <c r="G195" s="195" t="s">
        <v>48</v>
      </c>
      <c r="H195" s="195" t="s">
        <v>521</v>
      </c>
      <c r="I195" s="195" t="s">
        <v>796</v>
      </c>
      <c r="J195" s="195" t="s">
        <v>1811</v>
      </c>
      <c r="K195" s="204">
        <v>17.8</v>
      </c>
      <c r="L195" s="204">
        <v>0</v>
      </c>
      <c r="M195" s="204">
        <f t="shared" si="2"/>
        <v>17.8</v>
      </c>
      <c r="N195" s="195" t="s">
        <v>2173</v>
      </c>
      <c r="O195" s="195" t="s">
        <v>1811</v>
      </c>
      <c r="P195" s="195"/>
      <c r="Q195" s="195" t="s">
        <v>2164</v>
      </c>
      <c r="R195" s="195" t="s">
        <v>847</v>
      </c>
    </row>
    <row r="196" spans="1:18" s="205" customFormat="1">
      <c r="A196" s="195" t="s">
        <v>2162</v>
      </c>
      <c r="B196" s="195" t="s">
        <v>794</v>
      </c>
      <c r="C196" s="195" t="s">
        <v>859</v>
      </c>
      <c r="D196" s="195" t="s">
        <v>521</v>
      </c>
      <c r="E196" s="195" t="s">
        <v>136</v>
      </c>
      <c r="F196" s="195" t="s">
        <v>710</v>
      </c>
      <c r="G196" s="195" t="s">
        <v>48</v>
      </c>
      <c r="H196" s="195" t="s">
        <v>521</v>
      </c>
      <c r="I196" s="195" t="s">
        <v>796</v>
      </c>
      <c r="J196" s="195" t="s">
        <v>1811</v>
      </c>
      <c r="K196" s="204">
        <v>0</v>
      </c>
      <c r="L196" s="204">
        <v>104</v>
      </c>
      <c r="M196" s="204">
        <f t="shared" si="2"/>
        <v>-104</v>
      </c>
      <c r="N196" s="195" t="s">
        <v>962</v>
      </c>
      <c r="O196" s="195" t="s">
        <v>1811</v>
      </c>
      <c r="P196" s="195"/>
      <c r="Q196" s="195" t="s">
        <v>2164</v>
      </c>
      <c r="R196" s="195" t="s">
        <v>847</v>
      </c>
    </row>
    <row r="197" spans="1:18" s="205" customFormat="1">
      <c r="A197" s="195" t="s">
        <v>2162</v>
      </c>
      <c r="B197" s="195" t="s">
        <v>794</v>
      </c>
      <c r="C197" s="195" t="s">
        <v>707</v>
      </c>
      <c r="D197" s="195" t="s">
        <v>813</v>
      </c>
      <c r="E197" s="195" t="s">
        <v>708</v>
      </c>
      <c r="F197" s="195" t="s">
        <v>710</v>
      </c>
      <c r="G197" s="195" t="s">
        <v>48</v>
      </c>
      <c r="H197" s="195" t="s">
        <v>521</v>
      </c>
      <c r="I197" s="195" t="s">
        <v>796</v>
      </c>
      <c r="J197" s="195" t="s">
        <v>1811</v>
      </c>
      <c r="K197" s="204">
        <v>216.58</v>
      </c>
      <c r="L197" s="204">
        <v>0</v>
      </c>
      <c r="M197" s="204">
        <f t="shared" ref="M197:M260" si="3">K197-L197</f>
        <v>216.58</v>
      </c>
      <c r="N197" s="195" t="s">
        <v>962</v>
      </c>
      <c r="O197" s="195" t="s">
        <v>1811</v>
      </c>
      <c r="P197" s="195"/>
      <c r="Q197" s="195" t="s">
        <v>2164</v>
      </c>
      <c r="R197" s="195" t="s">
        <v>847</v>
      </c>
    </row>
    <row r="198" spans="1:18" s="205" customFormat="1">
      <c r="A198" s="195" t="s">
        <v>2162</v>
      </c>
      <c r="B198" s="195" t="s">
        <v>794</v>
      </c>
      <c r="C198" s="195" t="s">
        <v>706</v>
      </c>
      <c r="D198" s="195" t="s">
        <v>802</v>
      </c>
      <c r="E198" s="195" t="s">
        <v>342</v>
      </c>
      <c r="F198" s="195" t="s">
        <v>710</v>
      </c>
      <c r="G198" s="195" t="s">
        <v>48</v>
      </c>
      <c r="H198" s="195" t="s">
        <v>521</v>
      </c>
      <c r="I198" s="195" t="s">
        <v>796</v>
      </c>
      <c r="J198" s="195" t="s">
        <v>1811</v>
      </c>
      <c r="K198" s="204">
        <v>30</v>
      </c>
      <c r="L198" s="204">
        <v>0</v>
      </c>
      <c r="M198" s="204">
        <f t="shared" si="3"/>
        <v>30</v>
      </c>
      <c r="N198" s="195" t="s">
        <v>2165</v>
      </c>
      <c r="O198" s="195" t="s">
        <v>1811</v>
      </c>
      <c r="P198" s="195"/>
      <c r="Q198" s="195" t="s">
        <v>2164</v>
      </c>
      <c r="R198" s="195" t="s">
        <v>847</v>
      </c>
    </row>
    <row r="199" spans="1:18" s="205" customFormat="1">
      <c r="A199" s="195" t="s">
        <v>2162</v>
      </c>
      <c r="B199" s="195" t="s">
        <v>794</v>
      </c>
      <c r="C199" s="195" t="s">
        <v>706</v>
      </c>
      <c r="D199" s="195" t="s">
        <v>802</v>
      </c>
      <c r="E199" s="195" t="s">
        <v>342</v>
      </c>
      <c r="F199" s="195" t="s">
        <v>710</v>
      </c>
      <c r="G199" s="195" t="s">
        <v>48</v>
      </c>
      <c r="H199" s="195" t="s">
        <v>521</v>
      </c>
      <c r="I199" s="195" t="s">
        <v>796</v>
      </c>
      <c r="J199" s="195" t="s">
        <v>1811</v>
      </c>
      <c r="K199" s="204">
        <v>78.599999999999994</v>
      </c>
      <c r="L199" s="204">
        <v>0</v>
      </c>
      <c r="M199" s="204">
        <f t="shared" si="3"/>
        <v>78.599999999999994</v>
      </c>
      <c r="N199" s="195" t="s">
        <v>2163</v>
      </c>
      <c r="O199" s="195" t="s">
        <v>1811</v>
      </c>
      <c r="P199" s="195"/>
      <c r="Q199" s="195" t="s">
        <v>2164</v>
      </c>
      <c r="R199" s="195" t="s">
        <v>847</v>
      </c>
    </row>
    <row r="200" spans="1:18" s="205" customFormat="1">
      <c r="A200" s="195" t="s">
        <v>2162</v>
      </c>
      <c r="B200" s="195" t="s">
        <v>794</v>
      </c>
      <c r="C200" s="195" t="s">
        <v>706</v>
      </c>
      <c r="D200" s="195" t="s">
        <v>802</v>
      </c>
      <c r="E200" s="195" t="s">
        <v>708</v>
      </c>
      <c r="F200" s="195" t="s">
        <v>710</v>
      </c>
      <c r="G200" s="195" t="s">
        <v>48</v>
      </c>
      <c r="H200" s="195" t="s">
        <v>521</v>
      </c>
      <c r="I200" s="195" t="s">
        <v>796</v>
      </c>
      <c r="J200" s="195" t="s">
        <v>1811</v>
      </c>
      <c r="K200" s="204">
        <v>13.82</v>
      </c>
      <c r="L200" s="204">
        <v>0</v>
      </c>
      <c r="M200" s="204">
        <f t="shared" si="3"/>
        <v>13.82</v>
      </c>
      <c r="N200" s="195" t="s">
        <v>962</v>
      </c>
      <c r="O200" s="195" t="s">
        <v>1811</v>
      </c>
      <c r="P200" s="195"/>
      <c r="Q200" s="195" t="s">
        <v>2164</v>
      </c>
      <c r="R200" s="195" t="s">
        <v>847</v>
      </c>
    </row>
    <row r="201" spans="1:18" s="205" customFormat="1">
      <c r="A201" s="195" t="s">
        <v>2162</v>
      </c>
      <c r="B201" s="195" t="s">
        <v>794</v>
      </c>
      <c r="C201" s="195" t="s">
        <v>706</v>
      </c>
      <c r="D201" s="195" t="s">
        <v>802</v>
      </c>
      <c r="E201" s="195" t="s">
        <v>195</v>
      </c>
      <c r="F201" s="195" t="s">
        <v>710</v>
      </c>
      <c r="G201" s="195" t="s">
        <v>48</v>
      </c>
      <c r="H201" s="195" t="s">
        <v>521</v>
      </c>
      <c r="I201" s="195" t="s">
        <v>796</v>
      </c>
      <c r="J201" s="195" t="s">
        <v>1811</v>
      </c>
      <c r="K201" s="204">
        <v>6.64</v>
      </c>
      <c r="L201" s="204">
        <v>0</v>
      </c>
      <c r="M201" s="204">
        <f t="shared" si="3"/>
        <v>6.64</v>
      </c>
      <c r="N201" s="195" t="s">
        <v>942</v>
      </c>
      <c r="O201" s="195" t="s">
        <v>1811</v>
      </c>
      <c r="P201" s="195"/>
      <c r="Q201" s="195" t="s">
        <v>2164</v>
      </c>
      <c r="R201" s="195" t="s">
        <v>847</v>
      </c>
    </row>
    <row r="202" spans="1:18" s="205" customFormat="1">
      <c r="A202" s="195" t="s">
        <v>2162</v>
      </c>
      <c r="B202" s="195" t="s">
        <v>794</v>
      </c>
      <c r="C202" s="195" t="s">
        <v>859</v>
      </c>
      <c r="D202" s="195" t="s">
        <v>521</v>
      </c>
      <c r="E202" s="195" t="s">
        <v>36</v>
      </c>
      <c r="F202" s="195" t="s">
        <v>710</v>
      </c>
      <c r="G202" s="195" t="s">
        <v>48</v>
      </c>
      <c r="H202" s="195" t="s">
        <v>521</v>
      </c>
      <c r="I202" s="195" t="s">
        <v>796</v>
      </c>
      <c r="J202" s="195" t="s">
        <v>1811</v>
      </c>
      <c r="K202" s="204">
        <v>0</v>
      </c>
      <c r="L202" s="204">
        <v>1117.83</v>
      </c>
      <c r="M202" s="204">
        <f t="shared" si="3"/>
        <v>-1117.83</v>
      </c>
      <c r="N202" s="195" t="s">
        <v>1018</v>
      </c>
      <c r="O202" s="195" t="s">
        <v>1811</v>
      </c>
      <c r="P202" s="195"/>
      <c r="Q202" s="195" t="s">
        <v>2164</v>
      </c>
      <c r="R202" s="195" t="s">
        <v>847</v>
      </c>
    </row>
    <row r="203" spans="1:18" s="205" customFormat="1">
      <c r="A203" s="195" t="s">
        <v>2162</v>
      </c>
      <c r="B203" s="195" t="s">
        <v>794</v>
      </c>
      <c r="C203" s="195" t="s">
        <v>859</v>
      </c>
      <c r="D203" s="195" t="s">
        <v>521</v>
      </c>
      <c r="E203" s="195" t="s">
        <v>36</v>
      </c>
      <c r="F203" s="195" t="s">
        <v>710</v>
      </c>
      <c r="G203" s="195" t="s">
        <v>48</v>
      </c>
      <c r="H203" s="195" t="s">
        <v>521</v>
      </c>
      <c r="I203" s="195" t="s">
        <v>796</v>
      </c>
      <c r="J203" s="195" t="s">
        <v>1811</v>
      </c>
      <c r="K203" s="204">
        <v>0</v>
      </c>
      <c r="L203" s="204">
        <v>4425</v>
      </c>
      <c r="M203" s="204">
        <f t="shared" si="3"/>
        <v>-4425</v>
      </c>
      <c r="N203" s="195" t="s">
        <v>1021</v>
      </c>
      <c r="O203" s="195" t="s">
        <v>1811</v>
      </c>
      <c r="P203" s="195"/>
      <c r="Q203" s="195" t="s">
        <v>2164</v>
      </c>
      <c r="R203" s="195" t="s">
        <v>847</v>
      </c>
    </row>
    <row r="204" spans="1:18" s="205" customFormat="1">
      <c r="A204" s="195" t="s">
        <v>2162</v>
      </c>
      <c r="B204" s="195" t="s">
        <v>794</v>
      </c>
      <c r="C204" s="195" t="s">
        <v>859</v>
      </c>
      <c r="D204" s="195" t="s">
        <v>521</v>
      </c>
      <c r="E204" s="195" t="s">
        <v>36</v>
      </c>
      <c r="F204" s="195" t="s">
        <v>710</v>
      </c>
      <c r="G204" s="195" t="s">
        <v>48</v>
      </c>
      <c r="H204" s="195" t="s">
        <v>521</v>
      </c>
      <c r="I204" s="195" t="s">
        <v>796</v>
      </c>
      <c r="J204" s="195" t="s">
        <v>1811</v>
      </c>
      <c r="K204" s="204">
        <v>0</v>
      </c>
      <c r="L204" s="204">
        <v>282.24</v>
      </c>
      <c r="M204" s="204">
        <f t="shared" si="3"/>
        <v>-282.24</v>
      </c>
      <c r="N204" s="195" t="s">
        <v>962</v>
      </c>
      <c r="O204" s="195" t="s">
        <v>1811</v>
      </c>
      <c r="P204" s="195"/>
      <c r="Q204" s="195" t="s">
        <v>2164</v>
      </c>
      <c r="R204" s="195" t="s">
        <v>847</v>
      </c>
    </row>
    <row r="205" spans="1:18" s="205" customFormat="1">
      <c r="A205" s="195" t="s">
        <v>2162</v>
      </c>
      <c r="B205" s="195" t="s">
        <v>794</v>
      </c>
      <c r="C205" s="195" t="s">
        <v>859</v>
      </c>
      <c r="D205" s="195" t="s">
        <v>521</v>
      </c>
      <c r="E205" s="195" t="s">
        <v>816</v>
      </c>
      <c r="F205" s="195" t="s">
        <v>710</v>
      </c>
      <c r="G205" s="195" t="s">
        <v>48</v>
      </c>
      <c r="H205" s="195" t="s">
        <v>521</v>
      </c>
      <c r="I205" s="195" t="s">
        <v>796</v>
      </c>
      <c r="J205" s="195" t="s">
        <v>1811</v>
      </c>
      <c r="K205" s="204">
        <v>0</v>
      </c>
      <c r="L205" s="204">
        <v>1400</v>
      </c>
      <c r="M205" s="204">
        <f t="shared" si="3"/>
        <v>-1400</v>
      </c>
      <c r="N205" s="195" t="s">
        <v>2169</v>
      </c>
      <c r="O205" s="195" t="s">
        <v>1811</v>
      </c>
      <c r="P205" s="195"/>
      <c r="Q205" s="195" t="s">
        <v>2164</v>
      </c>
      <c r="R205" s="195" t="s">
        <v>847</v>
      </c>
    </row>
    <row r="206" spans="1:18" s="205" customFormat="1">
      <c r="A206" s="195" t="s">
        <v>2162</v>
      </c>
      <c r="B206" s="195" t="s">
        <v>794</v>
      </c>
      <c r="C206" s="195" t="s">
        <v>859</v>
      </c>
      <c r="D206" s="195" t="s">
        <v>521</v>
      </c>
      <c r="E206" s="195" t="s">
        <v>210</v>
      </c>
      <c r="F206" s="195" t="s">
        <v>710</v>
      </c>
      <c r="G206" s="195" t="s">
        <v>48</v>
      </c>
      <c r="H206" s="195" t="s">
        <v>521</v>
      </c>
      <c r="I206" s="195" t="s">
        <v>796</v>
      </c>
      <c r="J206" s="195" t="s">
        <v>1811</v>
      </c>
      <c r="K206" s="204">
        <v>0</v>
      </c>
      <c r="L206" s="204">
        <v>296.64</v>
      </c>
      <c r="M206" s="204">
        <f t="shared" si="3"/>
        <v>-296.64</v>
      </c>
      <c r="N206" s="195" t="s">
        <v>2173</v>
      </c>
      <c r="O206" s="195" t="s">
        <v>1811</v>
      </c>
      <c r="P206" s="195"/>
      <c r="Q206" s="195" t="s">
        <v>2164</v>
      </c>
      <c r="R206" s="195" t="s">
        <v>847</v>
      </c>
    </row>
    <row r="207" spans="1:18" s="205" customFormat="1">
      <c r="A207" s="195" t="s">
        <v>2162</v>
      </c>
      <c r="B207" s="195" t="s">
        <v>794</v>
      </c>
      <c r="C207" s="195" t="s">
        <v>859</v>
      </c>
      <c r="D207" s="195" t="s">
        <v>521</v>
      </c>
      <c r="E207" s="195" t="s">
        <v>210</v>
      </c>
      <c r="F207" s="195" t="s">
        <v>710</v>
      </c>
      <c r="G207" s="195" t="s">
        <v>48</v>
      </c>
      <c r="H207" s="195" t="s">
        <v>521</v>
      </c>
      <c r="I207" s="195" t="s">
        <v>796</v>
      </c>
      <c r="J207" s="195" t="s">
        <v>1811</v>
      </c>
      <c r="K207" s="204">
        <v>0</v>
      </c>
      <c r="L207" s="204">
        <v>340</v>
      </c>
      <c r="M207" s="204">
        <f t="shared" si="3"/>
        <v>-340</v>
      </c>
      <c r="N207" s="195" t="s">
        <v>978</v>
      </c>
      <c r="O207" s="195" t="s">
        <v>1811</v>
      </c>
      <c r="P207" s="195"/>
      <c r="Q207" s="195" t="s">
        <v>2164</v>
      </c>
      <c r="R207" s="195" t="s">
        <v>847</v>
      </c>
    </row>
    <row r="208" spans="1:18" s="205" customFormat="1">
      <c r="A208" s="195" t="s">
        <v>2174</v>
      </c>
      <c r="B208" s="195" t="s">
        <v>794</v>
      </c>
      <c r="C208" s="195" t="s">
        <v>859</v>
      </c>
      <c r="D208" s="195" t="s">
        <v>521</v>
      </c>
      <c r="E208" s="195" t="s">
        <v>342</v>
      </c>
      <c r="F208" s="195" t="s">
        <v>710</v>
      </c>
      <c r="G208" s="195" t="s">
        <v>48</v>
      </c>
      <c r="H208" s="195" t="s">
        <v>521</v>
      </c>
      <c r="I208" s="195" t="s">
        <v>796</v>
      </c>
      <c r="J208" s="195" t="s">
        <v>1902</v>
      </c>
      <c r="K208" s="204">
        <v>0</v>
      </c>
      <c r="L208" s="204">
        <v>158.4</v>
      </c>
      <c r="M208" s="204">
        <f t="shared" si="3"/>
        <v>-158.4</v>
      </c>
      <c r="N208" s="195" t="s">
        <v>962</v>
      </c>
      <c r="O208" s="195" t="s">
        <v>1902</v>
      </c>
      <c r="P208" s="195"/>
      <c r="Q208" s="195" t="s">
        <v>2175</v>
      </c>
      <c r="R208" s="195" t="s">
        <v>847</v>
      </c>
    </row>
    <row r="209" spans="1:18" s="205" customFormat="1">
      <c r="A209" s="195" t="s">
        <v>2174</v>
      </c>
      <c r="B209" s="195" t="s">
        <v>794</v>
      </c>
      <c r="C209" s="195" t="s">
        <v>859</v>
      </c>
      <c r="D209" s="195" t="s">
        <v>521</v>
      </c>
      <c r="E209" s="195" t="s">
        <v>195</v>
      </c>
      <c r="F209" s="195" t="s">
        <v>710</v>
      </c>
      <c r="G209" s="195" t="s">
        <v>48</v>
      </c>
      <c r="H209" s="195" t="s">
        <v>521</v>
      </c>
      <c r="I209" s="195" t="s">
        <v>796</v>
      </c>
      <c r="J209" s="195" t="s">
        <v>1902</v>
      </c>
      <c r="K209" s="204">
        <v>0</v>
      </c>
      <c r="L209" s="204">
        <v>630</v>
      </c>
      <c r="M209" s="204">
        <f t="shared" si="3"/>
        <v>-630</v>
      </c>
      <c r="N209" s="195" t="s">
        <v>961</v>
      </c>
      <c r="O209" s="195" t="s">
        <v>1902</v>
      </c>
      <c r="P209" s="195"/>
      <c r="Q209" s="195" t="s">
        <v>2175</v>
      </c>
      <c r="R209" s="195" t="s">
        <v>847</v>
      </c>
    </row>
    <row r="210" spans="1:18" s="205" customFormat="1">
      <c r="A210" s="195" t="s">
        <v>2174</v>
      </c>
      <c r="B210" s="195" t="s">
        <v>794</v>
      </c>
      <c r="C210" s="195" t="s">
        <v>859</v>
      </c>
      <c r="D210" s="195" t="s">
        <v>521</v>
      </c>
      <c r="E210" s="195" t="s">
        <v>195</v>
      </c>
      <c r="F210" s="195" t="s">
        <v>710</v>
      </c>
      <c r="G210" s="195" t="s">
        <v>48</v>
      </c>
      <c r="H210" s="195" t="s">
        <v>521</v>
      </c>
      <c r="I210" s="195" t="s">
        <v>796</v>
      </c>
      <c r="J210" s="195" t="s">
        <v>1902</v>
      </c>
      <c r="K210" s="204">
        <v>0</v>
      </c>
      <c r="L210" s="204">
        <v>152.63999999999999</v>
      </c>
      <c r="M210" s="204">
        <f t="shared" si="3"/>
        <v>-152.63999999999999</v>
      </c>
      <c r="N210" s="195" t="s">
        <v>962</v>
      </c>
      <c r="O210" s="195" t="s">
        <v>1902</v>
      </c>
      <c r="P210" s="195"/>
      <c r="Q210" s="195" t="s">
        <v>2175</v>
      </c>
      <c r="R210" s="195" t="s">
        <v>847</v>
      </c>
    </row>
    <row r="211" spans="1:18" s="205" customFormat="1">
      <c r="A211" s="195" t="s">
        <v>2174</v>
      </c>
      <c r="B211" s="195" t="s">
        <v>794</v>
      </c>
      <c r="C211" s="195" t="s">
        <v>859</v>
      </c>
      <c r="D211" s="195" t="s">
        <v>521</v>
      </c>
      <c r="E211" s="195" t="s">
        <v>29</v>
      </c>
      <c r="F211" s="195" t="s">
        <v>710</v>
      </c>
      <c r="G211" s="195" t="s">
        <v>48</v>
      </c>
      <c r="H211" s="195" t="s">
        <v>521</v>
      </c>
      <c r="I211" s="195" t="s">
        <v>796</v>
      </c>
      <c r="J211" s="195" t="s">
        <v>1902</v>
      </c>
      <c r="K211" s="204">
        <v>0</v>
      </c>
      <c r="L211" s="204">
        <v>540.44000000000005</v>
      </c>
      <c r="M211" s="204">
        <f t="shared" si="3"/>
        <v>-540.44000000000005</v>
      </c>
      <c r="N211" s="195" t="s">
        <v>962</v>
      </c>
      <c r="O211" s="195" t="s">
        <v>1902</v>
      </c>
      <c r="P211" s="195"/>
      <c r="Q211" s="195" t="s">
        <v>2175</v>
      </c>
      <c r="R211" s="195" t="s">
        <v>847</v>
      </c>
    </row>
    <row r="212" spans="1:18" s="205" customFormat="1">
      <c r="A212" s="195" t="s">
        <v>2174</v>
      </c>
      <c r="B212" s="195" t="s">
        <v>794</v>
      </c>
      <c r="C212" s="195" t="s">
        <v>859</v>
      </c>
      <c r="D212" s="195" t="s">
        <v>521</v>
      </c>
      <c r="E212" s="195" t="s">
        <v>29</v>
      </c>
      <c r="F212" s="195" t="s">
        <v>710</v>
      </c>
      <c r="G212" s="195" t="s">
        <v>48</v>
      </c>
      <c r="H212" s="195" t="s">
        <v>521</v>
      </c>
      <c r="I212" s="195" t="s">
        <v>796</v>
      </c>
      <c r="J212" s="195" t="s">
        <v>1902</v>
      </c>
      <c r="K212" s="204">
        <v>0</v>
      </c>
      <c r="L212" s="204">
        <v>520</v>
      </c>
      <c r="M212" s="204">
        <f t="shared" si="3"/>
        <v>-520</v>
      </c>
      <c r="N212" s="195" t="s">
        <v>2176</v>
      </c>
      <c r="O212" s="195" t="s">
        <v>1902</v>
      </c>
      <c r="P212" s="195"/>
      <c r="Q212" s="195" t="s">
        <v>2175</v>
      </c>
      <c r="R212" s="195" t="s">
        <v>847</v>
      </c>
    </row>
    <row r="213" spans="1:18" s="205" customFormat="1">
      <c r="A213" s="195" t="s">
        <v>2174</v>
      </c>
      <c r="B213" s="195" t="s">
        <v>794</v>
      </c>
      <c r="C213" s="195" t="s">
        <v>859</v>
      </c>
      <c r="D213" s="195" t="s">
        <v>521</v>
      </c>
      <c r="E213" s="195" t="s">
        <v>820</v>
      </c>
      <c r="F213" s="195" t="s">
        <v>710</v>
      </c>
      <c r="G213" s="195" t="s">
        <v>48</v>
      </c>
      <c r="H213" s="195" t="s">
        <v>521</v>
      </c>
      <c r="I213" s="195" t="s">
        <v>796</v>
      </c>
      <c r="J213" s="195" t="s">
        <v>1902</v>
      </c>
      <c r="K213" s="204">
        <v>0</v>
      </c>
      <c r="L213" s="204">
        <v>3200</v>
      </c>
      <c r="M213" s="204">
        <f t="shared" si="3"/>
        <v>-3200</v>
      </c>
      <c r="N213" s="195" t="s">
        <v>1024</v>
      </c>
      <c r="O213" s="195" t="s">
        <v>1902</v>
      </c>
      <c r="P213" s="195"/>
      <c r="Q213" s="195" t="s">
        <v>2175</v>
      </c>
      <c r="R213" s="195" t="s">
        <v>847</v>
      </c>
    </row>
    <row r="214" spans="1:18" s="205" customFormat="1">
      <c r="A214" s="195" t="s">
        <v>2174</v>
      </c>
      <c r="B214" s="195" t="s">
        <v>794</v>
      </c>
      <c r="C214" s="195" t="s">
        <v>859</v>
      </c>
      <c r="D214" s="195" t="s">
        <v>521</v>
      </c>
      <c r="E214" s="195" t="s">
        <v>840</v>
      </c>
      <c r="F214" s="195" t="s">
        <v>710</v>
      </c>
      <c r="G214" s="195" t="s">
        <v>48</v>
      </c>
      <c r="H214" s="195" t="s">
        <v>521</v>
      </c>
      <c r="I214" s="195" t="s">
        <v>796</v>
      </c>
      <c r="J214" s="195" t="s">
        <v>1902</v>
      </c>
      <c r="K214" s="204">
        <v>0</v>
      </c>
      <c r="L214" s="204">
        <v>350</v>
      </c>
      <c r="M214" s="204">
        <f t="shared" si="3"/>
        <v>-350</v>
      </c>
      <c r="N214" s="195" t="s">
        <v>1068</v>
      </c>
      <c r="O214" s="195" t="s">
        <v>1902</v>
      </c>
      <c r="P214" s="195"/>
      <c r="Q214" s="195" t="s">
        <v>2175</v>
      </c>
      <c r="R214" s="195" t="s">
        <v>847</v>
      </c>
    </row>
    <row r="215" spans="1:18" s="205" customFormat="1">
      <c r="A215" s="195" t="s">
        <v>2174</v>
      </c>
      <c r="B215" s="195" t="s">
        <v>794</v>
      </c>
      <c r="C215" s="195" t="s">
        <v>808</v>
      </c>
      <c r="D215" s="195" t="s">
        <v>794</v>
      </c>
      <c r="E215" s="195" t="s">
        <v>403</v>
      </c>
      <c r="F215" s="195" t="s">
        <v>710</v>
      </c>
      <c r="G215" s="195" t="s">
        <v>48</v>
      </c>
      <c r="H215" s="195" t="s">
        <v>521</v>
      </c>
      <c r="I215" s="195" t="s">
        <v>796</v>
      </c>
      <c r="J215" s="195" t="s">
        <v>1902</v>
      </c>
      <c r="K215" s="204">
        <v>5428.5</v>
      </c>
      <c r="L215" s="204">
        <v>0</v>
      </c>
      <c r="M215" s="204">
        <f t="shared" si="3"/>
        <v>5428.5</v>
      </c>
      <c r="N215" s="195" t="s">
        <v>2177</v>
      </c>
      <c r="O215" s="195" t="s">
        <v>1902</v>
      </c>
      <c r="P215" s="195"/>
      <c r="Q215" s="195" t="s">
        <v>2175</v>
      </c>
      <c r="R215" s="195" t="s">
        <v>847</v>
      </c>
    </row>
    <row r="216" spans="1:18" s="205" customFormat="1">
      <c r="A216" s="195" t="s">
        <v>2174</v>
      </c>
      <c r="B216" s="195" t="s">
        <v>794</v>
      </c>
      <c r="C216" s="195" t="s">
        <v>859</v>
      </c>
      <c r="D216" s="195" t="s">
        <v>521</v>
      </c>
      <c r="E216" s="195" t="s">
        <v>708</v>
      </c>
      <c r="F216" s="195" t="s">
        <v>710</v>
      </c>
      <c r="G216" s="195" t="s">
        <v>48</v>
      </c>
      <c r="H216" s="195" t="s">
        <v>521</v>
      </c>
      <c r="I216" s="195" t="s">
        <v>796</v>
      </c>
      <c r="J216" s="195" t="s">
        <v>1902</v>
      </c>
      <c r="K216" s="204">
        <v>0</v>
      </c>
      <c r="L216" s="204">
        <v>585</v>
      </c>
      <c r="M216" s="204">
        <f t="shared" si="3"/>
        <v>-585</v>
      </c>
      <c r="N216" s="195" t="s">
        <v>2178</v>
      </c>
      <c r="O216" s="195" t="s">
        <v>1902</v>
      </c>
      <c r="P216" s="195"/>
      <c r="Q216" s="195" t="s">
        <v>2175</v>
      </c>
      <c r="R216" s="195" t="s">
        <v>847</v>
      </c>
    </row>
    <row r="217" spans="1:18" s="205" customFormat="1">
      <c r="A217" s="195" t="s">
        <v>2174</v>
      </c>
      <c r="B217" s="195" t="s">
        <v>794</v>
      </c>
      <c r="C217" s="195" t="s">
        <v>859</v>
      </c>
      <c r="D217" s="195" t="s">
        <v>521</v>
      </c>
      <c r="E217" s="195" t="s">
        <v>848</v>
      </c>
      <c r="F217" s="195" t="s">
        <v>710</v>
      </c>
      <c r="G217" s="195" t="s">
        <v>48</v>
      </c>
      <c r="H217" s="195" t="s">
        <v>521</v>
      </c>
      <c r="I217" s="195" t="s">
        <v>796</v>
      </c>
      <c r="J217" s="195" t="s">
        <v>1902</v>
      </c>
      <c r="K217" s="204">
        <v>0</v>
      </c>
      <c r="L217" s="204">
        <v>600</v>
      </c>
      <c r="M217" s="204">
        <f t="shared" si="3"/>
        <v>-600</v>
      </c>
      <c r="N217" s="195" t="s">
        <v>2179</v>
      </c>
      <c r="O217" s="195" t="s">
        <v>1902</v>
      </c>
      <c r="P217" s="195"/>
      <c r="Q217" s="195" t="s">
        <v>2175</v>
      </c>
      <c r="R217" s="195" t="s">
        <v>847</v>
      </c>
    </row>
    <row r="218" spans="1:18" s="205" customFormat="1">
      <c r="A218" s="195" t="s">
        <v>2174</v>
      </c>
      <c r="B218" s="195" t="s">
        <v>794</v>
      </c>
      <c r="C218" s="195" t="s">
        <v>859</v>
      </c>
      <c r="D218" s="195" t="s">
        <v>521</v>
      </c>
      <c r="E218" s="195" t="s">
        <v>850</v>
      </c>
      <c r="F218" s="195" t="s">
        <v>710</v>
      </c>
      <c r="G218" s="195" t="s">
        <v>48</v>
      </c>
      <c r="H218" s="195" t="s">
        <v>521</v>
      </c>
      <c r="I218" s="195" t="s">
        <v>796</v>
      </c>
      <c r="J218" s="195" t="s">
        <v>1902</v>
      </c>
      <c r="K218" s="204">
        <v>0</v>
      </c>
      <c r="L218" s="204">
        <v>2186</v>
      </c>
      <c r="M218" s="204">
        <f t="shared" si="3"/>
        <v>-2186</v>
      </c>
      <c r="N218" s="195" t="s">
        <v>2180</v>
      </c>
      <c r="O218" s="195" t="s">
        <v>1902</v>
      </c>
      <c r="P218" s="195"/>
      <c r="Q218" s="195" t="s">
        <v>2175</v>
      </c>
      <c r="R218" s="195" t="s">
        <v>847</v>
      </c>
    </row>
    <row r="219" spans="1:18" s="205" customFormat="1">
      <c r="A219" s="195" t="s">
        <v>2174</v>
      </c>
      <c r="B219" s="195" t="s">
        <v>794</v>
      </c>
      <c r="C219" s="195" t="s">
        <v>859</v>
      </c>
      <c r="D219" s="195" t="s">
        <v>521</v>
      </c>
      <c r="E219" s="195" t="s">
        <v>850</v>
      </c>
      <c r="F219" s="195" t="s">
        <v>710</v>
      </c>
      <c r="G219" s="195" t="s">
        <v>48</v>
      </c>
      <c r="H219" s="195" t="s">
        <v>521</v>
      </c>
      <c r="I219" s="195" t="s">
        <v>796</v>
      </c>
      <c r="J219" s="195" t="s">
        <v>1902</v>
      </c>
      <c r="K219" s="204">
        <v>0</v>
      </c>
      <c r="L219" s="204">
        <v>506</v>
      </c>
      <c r="M219" s="204">
        <f t="shared" si="3"/>
        <v>-506</v>
      </c>
      <c r="N219" s="195" t="s">
        <v>2181</v>
      </c>
      <c r="O219" s="195" t="s">
        <v>1902</v>
      </c>
      <c r="P219" s="195"/>
      <c r="Q219" s="195" t="s">
        <v>2175</v>
      </c>
      <c r="R219" s="195" t="s">
        <v>847</v>
      </c>
    </row>
    <row r="220" spans="1:18" s="205" customFormat="1">
      <c r="A220" s="195" t="s">
        <v>2174</v>
      </c>
      <c r="B220" s="195" t="s">
        <v>794</v>
      </c>
      <c r="C220" s="195" t="s">
        <v>859</v>
      </c>
      <c r="D220" s="195" t="s">
        <v>521</v>
      </c>
      <c r="E220" s="195" t="s">
        <v>838</v>
      </c>
      <c r="F220" s="195" t="s">
        <v>710</v>
      </c>
      <c r="G220" s="195" t="s">
        <v>48</v>
      </c>
      <c r="H220" s="195" t="s">
        <v>521</v>
      </c>
      <c r="I220" s="195" t="s">
        <v>796</v>
      </c>
      <c r="J220" s="195" t="s">
        <v>1902</v>
      </c>
      <c r="K220" s="204">
        <v>0</v>
      </c>
      <c r="L220" s="204">
        <v>2400</v>
      </c>
      <c r="M220" s="204">
        <f t="shared" si="3"/>
        <v>-2400</v>
      </c>
      <c r="N220" s="195" t="s">
        <v>2159</v>
      </c>
      <c r="O220" s="195" t="s">
        <v>1902</v>
      </c>
      <c r="P220" s="195"/>
      <c r="Q220" s="195" t="s">
        <v>2175</v>
      </c>
      <c r="R220" s="195" t="s">
        <v>847</v>
      </c>
    </row>
    <row r="221" spans="1:18" s="205" customFormat="1">
      <c r="A221" s="195" t="s">
        <v>2174</v>
      </c>
      <c r="B221" s="195" t="s">
        <v>794</v>
      </c>
      <c r="C221" s="195" t="s">
        <v>859</v>
      </c>
      <c r="D221" s="195" t="s">
        <v>521</v>
      </c>
      <c r="E221" s="195" t="s">
        <v>840</v>
      </c>
      <c r="F221" s="195" t="s">
        <v>710</v>
      </c>
      <c r="G221" s="195" t="s">
        <v>48</v>
      </c>
      <c r="H221" s="195" t="s">
        <v>521</v>
      </c>
      <c r="I221" s="195" t="s">
        <v>796</v>
      </c>
      <c r="J221" s="195" t="s">
        <v>1902</v>
      </c>
      <c r="K221" s="204">
        <v>0</v>
      </c>
      <c r="L221" s="204">
        <v>3500</v>
      </c>
      <c r="M221" s="204">
        <f t="shared" si="3"/>
        <v>-3500</v>
      </c>
      <c r="N221" s="195" t="s">
        <v>1068</v>
      </c>
      <c r="O221" s="195" t="s">
        <v>1902</v>
      </c>
      <c r="P221" s="195"/>
      <c r="Q221" s="195" t="s">
        <v>2175</v>
      </c>
      <c r="R221" s="195" t="s">
        <v>847</v>
      </c>
    </row>
    <row r="222" spans="1:18" s="205" customFormat="1">
      <c r="A222" s="195" t="s">
        <v>2174</v>
      </c>
      <c r="B222" s="195" t="s">
        <v>794</v>
      </c>
      <c r="C222" s="195" t="s">
        <v>859</v>
      </c>
      <c r="D222" s="195" t="s">
        <v>521</v>
      </c>
      <c r="E222" s="195" t="s">
        <v>799</v>
      </c>
      <c r="F222" s="195" t="s">
        <v>710</v>
      </c>
      <c r="G222" s="195" t="s">
        <v>48</v>
      </c>
      <c r="H222" s="195" t="s">
        <v>521</v>
      </c>
      <c r="I222" s="195" t="s">
        <v>796</v>
      </c>
      <c r="J222" s="195" t="s">
        <v>1902</v>
      </c>
      <c r="K222" s="204">
        <v>0</v>
      </c>
      <c r="L222" s="204">
        <v>6400</v>
      </c>
      <c r="M222" s="204">
        <f t="shared" si="3"/>
        <v>-6400</v>
      </c>
      <c r="N222" s="195" t="s">
        <v>1020</v>
      </c>
      <c r="O222" s="195" t="s">
        <v>1902</v>
      </c>
      <c r="P222" s="195"/>
      <c r="Q222" s="195" t="s">
        <v>2175</v>
      </c>
      <c r="R222" s="195" t="s">
        <v>847</v>
      </c>
    </row>
    <row r="223" spans="1:18" s="205" customFormat="1">
      <c r="A223" s="195" t="s">
        <v>2174</v>
      </c>
      <c r="B223" s="195" t="s">
        <v>794</v>
      </c>
      <c r="C223" s="195" t="s">
        <v>859</v>
      </c>
      <c r="D223" s="195" t="s">
        <v>521</v>
      </c>
      <c r="E223" s="195" t="s">
        <v>799</v>
      </c>
      <c r="F223" s="195" t="s">
        <v>710</v>
      </c>
      <c r="G223" s="195" t="s">
        <v>48</v>
      </c>
      <c r="H223" s="195" t="s">
        <v>521</v>
      </c>
      <c r="I223" s="195" t="s">
        <v>796</v>
      </c>
      <c r="J223" s="195" t="s">
        <v>1902</v>
      </c>
      <c r="K223" s="204">
        <v>0</v>
      </c>
      <c r="L223" s="204">
        <v>3250</v>
      </c>
      <c r="M223" s="204">
        <f t="shared" si="3"/>
        <v>-3250</v>
      </c>
      <c r="N223" s="195" t="s">
        <v>2182</v>
      </c>
      <c r="O223" s="195" t="s">
        <v>1902</v>
      </c>
      <c r="P223" s="195"/>
      <c r="Q223" s="195" t="s">
        <v>2175</v>
      </c>
      <c r="R223" s="195" t="s">
        <v>847</v>
      </c>
    </row>
    <row r="224" spans="1:18" s="205" customFormat="1">
      <c r="A224" s="195" t="s">
        <v>2174</v>
      </c>
      <c r="B224" s="195" t="s">
        <v>794</v>
      </c>
      <c r="C224" s="195" t="s">
        <v>707</v>
      </c>
      <c r="D224" s="195" t="s">
        <v>813</v>
      </c>
      <c r="E224" s="195" t="s">
        <v>708</v>
      </c>
      <c r="F224" s="195" t="s">
        <v>710</v>
      </c>
      <c r="G224" s="195" t="s">
        <v>48</v>
      </c>
      <c r="H224" s="195" t="s">
        <v>521</v>
      </c>
      <c r="I224" s="195" t="s">
        <v>796</v>
      </c>
      <c r="J224" s="195" t="s">
        <v>1902</v>
      </c>
      <c r="K224" s="204">
        <v>2444</v>
      </c>
      <c r="L224" s="204">
        <v>0</v>
      </c>
      <c r="M224" s="204">
        <f t="shared" si="3"/>
        <v>2444</v>
      </c>
      <c r="N224" s="195" t="s">
        <v>2178</v>
      </c>
      <c r="O224" s="195" t="s">
        <v>1902</v>
      </c>
      <c r="P224" s="195"/>
      <c r="Q224" s="195" t="s">
        <v>2175</v>
      </c>
      <c r="R224" s="195" t="s">
        <v>847</v>
      </c>
    </row>
    <row r="225" spans="1:18" s="205" customFormat="1">
      <c r="A225" s="195" t="s">
        <v>2174</v>
      </c>
      <c r="B225" s="195" t="s">
        <v>794</v>
      </c>
      <c r="C225" s="195" t="s">
        <v>707</v>
      </c>
      <c r="D225" s="195" t="s">
        <v>813</v>
      </c>
      <c r="E225" s="195" t="s">
        <v>708</v>
      </c>
      <c r="F225" s="195" t="s">
        <v>710</v>
      </c>
      <c r="G225" s="195" t="s">
        <v>48</v>
      </c>
      <c r="H225" s="195" t="s">
        <v>521</v>
      </c>
      <c r="I225" s="195" t="s">
        <v>796</v>
      </c>
      <c r="J225" s="195" t="s">
        <v>1902</v>
      </c>
      <c r="K225" s="204">
        <v>549.9</v>
      </c>
      <c r="L225" s="204">
        <v>0</v>
      </c>
      <c r="M225" s="204">
        <f t="shared" si="3"/>
        <v>549.9</v>
      </c>
      <c r="N225" s="195" t="s">
        <v>2178</v>
      </c>
      <c r="O225" s="195" t="s">
        <v>1902</v>
      </c>
      <c r="P225" s="195"/>
      <c r="Q225" s="195" t="s">
        <v>2175</v>
      </c>
      <c r="R225" s="195" t="s">
        <v>847</v>
      </c>
    </row>
    <row r="226" spans="1:18" s="205" customFormat="1">
      <c r="A226" s="195" t="s">
        <v>2174</v>
      </c>
      <c r="B226" s="195" t="s">
        <v>794</v>
      </c>
      <c r="C226" s="195" t="s">
        <v>859</v>
      </c>
      <c r="D226" s="195" t="s">
        <v>521</v>
      </c>
      <c r="E226" s="195" t="s">
        <v>708</v>
      </c>
      <c r="F226" s="195" t="s">
        <v>710</v>
      </c>
      <c r="G226" s="195" t="s">
        <v>48</v>
      </c>
      <c r="H226" s="195" t="s">
        <v>521</v>
      </c>
      <c r="I226" s="195" t="s">
        <v>796</v>
      </c>
      <c r="J226" s="195" t="s">
        <v>1902</v>
      </c>
      <c r="K226" s="204">
        <v>0</v>
      </c>
      <c r="L226" s="204">
        <v>2600</v>
      </c>
      <c r="M226" s="204">
        <f t="shared" si="3"/>
        <v>-2600</v>
      </c>
      <c r="N226" s="195" t="s">
        <v>2178</v>
      </c>
      <c r="O226" s="195" t="s">
        <v>1902</v>
      </c>
      <c r="P226" s="195"/>
      <c r="Q226" s="195" t="s">
        <v>2175</v>
      </c>
      <c r="R226" s="195" t="s">
        <v>847</v>
      </c>
    </row>
    <row r="227" spans="1:18" s="205" customFormat="1">
      <c r="A227" s="195" t="s">
        <v>2174</v>
      </c>
      <c r="B227" s="195" t="s">
        <v>794</v>
      </c>
      <c r="C227" s="195" t="s">
        <v>706</v>
      </c>
      <c r="D227" s="195" t="s">
        <v>802</v>
      </c>
      <c r="E227" s="195" t="s">
        <v>838</v>
      </c>
      <c r="F227" s="195" t="s">
        <v>710</v>
      </c>
      <c r="G227" s="195" t="s">
        <v>48</v>
      </c>
      <c r="H227" s="195" t="s">
        <v>521</v>
      </c>
      <c r="I227" s="195" t="s">
        <v>796</v>
      </c>
      <c r="J227" s="195" t="s">
        <v>1902</v>
      </c>
      <c r="K227" s="204">
        <v>144</v>
      </c>
      <c r="L227" s="204">
        <v>0</v>
      </c>
      <c r="M227" s="204">
        <f t="shared" si="3"/>
        <v>144</v>
      </c>
      <c r="N227" s="195" t="s">
        <v>2159</v>
      </c>
      <c r="O227" s="195" t="s">
        <v>1902</v>
      </c>
      <c r="P227" s="195"/>
      <c r="Q227" s="195" t="s">
        <v>2175</v>
      </c>
      <c r="R227" s="195" t="s">
        <v>847</v>
      </c>
    </row>
    <row r="228" spans="1:18" s="205" customFormat="1">
      <c r="A228" s="195" t="s">
        <v>2174</v>
      </c>
      <c r="B228" s="195" t="s">
        <v>794</v>
      </c>
      <c r="C228" s="195" t="s">
        <v>706</v>
      </c>
      <c r="D228" s="195" t="s">
        <v>802</v>
      </c>
      <c r="E228" s="195" t="s">
        <v>840</v>
      </c>
      <c r="F228" s="195" t="s">
        <v>710</v>
      </c>
      <c r="G228" s="195" t="s">
        <v>48</v>
      </c>
      <c r="H228" s="195" t="s">
        <v>521</v>
      </c>
      <c r="I228" s="195" t="s">
        <v>796</v>
      </c>
      <c r="J228" s="195" t="s">
        <v>1902</v>
      </c>
      <c r="K228" s="204">
        <v>21</v>
      </c>
      <c r="L228" s="204">
        <v>0</v>
      </c>
      <c r="M228" s="204">
        <f t="shared" si="3"/>
        <v>21</v>
      </c>
      <c r="N228" s="195" t="s">
        <v>1068</v>
      </c>
      <c r="O228" s="195" t="s">
        <v>1902</v>
      </c>
      <c r="P228" s="195"/>
      <c r="Q228" s="195" t="s">
        <v>2175</v>
      </c>
      <c r="R228" s="195" t="s">
        <v>847</v>
      </c>
    </row>
    <row r="229" spans="1:18" s="205" customFormat="1">
      <c r="A229" s="195" t="s">
        <v>2174</v>
      </c>
      <c r="B229" s="195" t="s">
        <v>794</v>
      </c>
      <c r="C229" s="195" t="s">
        <v>706</v>
      </c>
      <c r="D229" s="195" t="s">
        <v>802</v>
      </c>
      <c r="E229" s="195" t="s">
        <v>840</v>
      </c>
      <c r="F229" s="195" t="s">
        <v>710</v>
      </c>
      <c r="G229" s="195" t="s">
        <v>48</v>
      </c>
      <c r="H229" s="195" t="s">
        <v>521</v>
      </c>
      <c r="I229" s="195" t="s">
        <v>796</v>
      </c>
      <c r="J229" s="195" t="s">
        <v>1902</v>
      </c>
      <c r="K229" s="204">
        <v>210</v>
      </c>
      <c r="L229" s="204">
        <v>0</v>
      </c>
      <c r="M229" s="204">
        <f t="shared" si="3"/>
        <v>210</v>
      </c>
      <c r="N229" s="195" t="s">
        <v>1068</v>
      </c>
      <c r="O229" s="195" t="s">
        <v>1902</v>
      </c>
      <c r="P229" s="195"/>
      <c r="Q229" s="195" t="s">
        <v>2175</v>
      </c>
      <c r="R229" s="195" t="s">
        <v>847</v>
      </c>
    </row>
    <row r="230" spans="1:18" s="205" customFormat="1">
      <c r="A230" s="195" t="s">
        <v>2174</v>
      </c>
      <c r="B230" s="195" t="s">
        <v>794</v>
      </c>
      <c r="C230" s="195" t="s">
        <v>367</v>
      </c>
      <c r="D230" s="195" t="s">
        <v>268</v>
      </c>
      <c r="E230" s="195" t="s">
        <v>210</v>
      </c>
      <c r="F230" s="195" t="s">
        <v>710</v>
      </c>
      <c r="G230" s="195" t="s">
        <v>48</v>
      </c>
      <c r="H230" s="195" t="s">
        <v>521</v>
      </c>
      <c r="I230" s="195" t="s">
        <v>796</v>
      </c>
      <c r="J230" s="195" t="s">
        <v>1902</v>
      </c>
      <c r="K230" s="204">
        <v>1441.46</v>
      </c>
      <c r="L230" s="204">
        <v>0</v>
      </c>
      <c r="M230" s="204">
        <f t="shared" si="3"/>
        <v>1441.46</v>
      </c>
      <c r="N230" s="195" t="s">
        <v>2183</v>
      </c>
      <c r="O230" s="195" t="s">
        <v>1902</v>
      </c>
      <c r="P230" s="195"/>
      <c r="Q230" s="195" t="s">
        <v>2175</v>
      </c>
      <c r="R230" s="195" t="s">
        <v>847</v>
      </c>
    </row>
    <row r="231" spans="1:18" s="205" customFormat="1">
      <c r="A231" s="195" t="s">
        <v>2174</v>
      </c>
      <c r="B231" s="195" t="s">
        <v>794</v>
      </c>
      <c r="C231" s="195" t="s">
        <v>707</v>
      </c>
      <c r="D231" s="195" t="s">
        <v>846</v>
      </c>
      <c r="E231" s="195" t="s">
        <v>848</v>
      </c>
      <c r="F231" s="195" t="s">
        <v>710</v>
      </c>
      <c r="G231" s="195" t="s">
        <v>48</v>
      </c>
      <c r="H231" s="195" t="s">
        <v>521</v>
      </c>
      <c r="I231" s="195" t="s">
        <v>796</v>
      </c>
      <c r="J231" s="195" t="s">
        <v>1902</v>
      </c>
      <c r="K231" s="204">
        <v>564</v>
      </c>
      <c r="L231" s="204">
        <v>0</v>
      </c>
      <c r="M231" s="204">
        <f t="shared" si="3"/>
        <v>564</v>
      </c>
      <c r="N231" s="195" t="s">
        <v>2179</v>
      </c>
      <c r="O231" s="195" t="s">
        <v>1902</v>
      </c>
      <c r="P231" s="195"/>
      <c r="Q231" s="195" t="s">
        <v>2175</v>
      </c>
      <c r="R231" s="195" t="s">
        <v>847</v>
      </c>
    </row>
    <row r="232" spans="1:18" s="205" customFormat="1">
      <c r="A232" s="195" t="s">
        <v>2174</v>
      </c>
      <c r="B232" s="195" t="s">
        <v>794</v>
      </c>
      <c r="C232" s="195" t="s">
        <v>706</v>
      </c>
      <c r="D232" s="195" t="s">
        <v>794</v>
      </c>
      <c r="E232" s="195" t="s">
        <v>844</v>
      </c>
      <c r="F232" s="195" t="s">
        <v>710</v>
      </c>
      <c r="G232" s="195" t="s">
        <v>48</v>
      </c>
      <c r="H232" s="195" t="s">
        <v>521</v>
      </c>
      <c r="I232" s="195" t="s">
        <v>796</v>
      </c>
      <c r="J232" s="195" t="s">
        <v>1902</v>
      </c>
      <c r="K232" s="204">
        <v>175</v>
      </c>
      <c r="L232" s="204">
        <v>0</v>
      </c>
      <c r="M232" s="204">
        <f t="shared" si="3"/>
        <v>175</v>
      </c>
      <c r="N232" s="195" t="s">
        <v>2159</v>
      </c>
      <c r="O232" s="195" t="s">
        <v>1902</v>
      </c>
      <c r="P232" s="195"/>
      <c r="Q232" s="195" t="s">
        <v>2175</v>
      </c>
      <c r="R232" s="195" t="s">
        <v>847</v>
      </c>
    </row>
    <row r="233" spans="1:18" s="205" customFormat="1">
      <c r="A233" s="195" t="s">
        <v>2174</v>
      </c>
      <c r="B233" s="195" t="s">
        <v>794</v>
      </c>
      <c r="C233" s="195" t="s">
        <v>808</v>
      </c>
      <c r="D233" s="195" t="s">
        <v>268</v>
      </c>
      <c r="E233" s="195" t="s">
        <v>850</v>
      </c>
      <c r="F233" s="195" t="s">
        <v>710</v>
      </c>
      <c r="G233" s="195" t="s">
        <v>48</v>
      </c>
      <c r="H233" s="195" t="s">
        <v>521</v>
      </c>
      <c r="I233" s="195" t="s">
        <v>796</v>
      </c>
      <c r="J233" s="195" t="s">
        <v>1902</v>
      </c>
      <c r="K233" s="204">
        <v>2054.84</v>
      </c>
      <c r="L233" s="204">
        <v>0</v>
      </c>
      <c r="M233" s="204">
        <f t="shared" si="3"/>
        <v>2054.84</v>
      </c>
      <c r="N233" s="195" t="s">
        <v>2180</v>
      </c>
      <c r="O233" s="195" t="s">
        <v>1902</v>
      </c>
      <c r="P233" s="195"/>
      <c r="Q233" s="195" t="s">
        <v>2175</v>
      </c>
      <c r="R233" s="195" t="s">
        <v>847</v>
      </c>
    </row>
    <row r="234" spans="1:18" s="205" customFormat="1">
      <c r="A234" s="195" t="s">
        <v>2174</v>
      </c>
      <c r="B234" s="195" t="s">
        <v>794</v>
      </c>
      <c r="C234" s="195" t="s">
        <v>808</v>
      </c>
      <c r="D234" s="195" t="s">
        <v>268</v>
      </c>
      <c r="E234" s="195" t="s">
        <v>850</v>
      </c>
      <c r="F234" s="195" t="s">
        <v>710</v>
      </c>
      <c r="G234" s="195" t="s">
        <v>48</v>
      </c>
      <c r="H234" s="195" t="s">
        <v>521</v>
      </c>
      <c r="I234" s="195" t="s">
        <v>796</v>
      </c>
      <c r="J234" s="195" t="s">
        <v>1902</v>
      </c>
      <c r="K234" s="204">
        <v>475.64</v>
      </c>
      <c r="L234" s="204">
        <v>0</v>
      </c>
      <c r="M234" s="204">
        <f t="shared" si="3"/>
        <v>475.64</v>
      </c>
      <c r="N234" s="195" t="s">
        <v>2181</v>
      </c>
      <c r="O234" s="195" t="s">
        <v>1902</v>
      </c>
      <c r="P234" s="195"/>
      <c r="Q234" s="195" t="s">
        <v>2175</v>
      </c>
      <c r="R234" s="195" t="s">
        <v>847</v>
      </c>
    </row>
    <row r="235" spans="1:18" s="205" customFormat="1">
      <c r="A235" s="195" t="s">
        <v>2174</v>
      </c>
      <c r="B235" s="195" t="s">
        <v>794</v>
      </c>
      <c r="C235" s="195" t="s">
        <v>808</v>
      </c>
      <c r="D235" s="195" t="s">
        <v>268</v>
      </c>
      <c r="E235" s="195" t="s">
        <v>840</v>
      </c>
      <c r="F235" s="195" t="s">
        <v>710</v>
      </c>
      <c r="G235" s="195" t="s">
        <v>48</v>
      </c>
      <c r="H235" s="195" t="s">
        <v>521</v>
      </c>
      <c r="I235" s="195" t="s">
        <v>796</v>
      </c>
      <c r="J235" s="195" t="s">
        <v>1902</v>
      </c>
      <c r="K235" s="204">
        <v>3290</v>
      </c>
      <c r="L235" s="204">
        <v>0</v>
      </c>
      <c r="M235" s="204">
        <f t="shared" si="3"/>
        <v>3290</v>
      </c>
      <c r="N235" s="195" t="s">
        <v>1068</v>
      </c>
      <c r="O235" s="195" t="s">
        <v>1902</v>
      </c>
      <c r="P235" s="195"/>
      <c r="Q235" s="195" t="s">
        <v>2175</v>
      </c>
      <c r="R235" s="195" t="s">
        <v>847</v>
      </c>
    </row>
    <row r="236" spans="1:18" s="205" customFormat="1">
      <c r="A236" s="195" t="s">
        <v>2174</v>
      </c>
      <c r="B236" s="195" t="s">
        <v>794</v>
      </c>
      <c r="C236" s="195" t="s">
        <v>808</v>
      </c>
      <c r="D236" s="195" t="s">
        <v>268</v>
      </c>
      <c r="E236" s="195" t="s">
        <v>840</v>
      </c>
      <c r="F236" s="195" t="s">
        <v>710</v>
      </c>
      <c r="G236" s="195" t="s">
        <v>48</v>
      </c>
      <c r="H236" s="195" t="s">
        <v>521</v>
      </c>
      <c r="I236" s="195" t="s">
        <v>796</v>
      </c>
      <c r="J236" s="195" t="s">
        <v>1902</v>
      </c>
      <c r="K236" s="204">
        <v>329</v>
      </c>
      <c r="L236" s="204">
        <v>0</v>
      </c>
      <c r="M236" s="204">
        <f t="shared" si="3"/>
        <v>329</v>
      </c>
      <c r="N236" s="195" t="s">
        <v>1068</v>
      </c>
      <c r="O236" s="195" t="s">
        <v>1902</v>
      </c>
      <c r="P236" s="195"/>
      <c r="Q236" s="195" t="s">
        <v>2175</v>
      </c>
      <c r="R236" s="195" t="s">
        <v>847</v>
      </c>
    </row>
    <row r="237" spans="1:18" s="205" customFormat="1">
      <c r="A237" s="195" t="s">
        <v>2174</v>
      </c>
      <c r="B237" s="195" t="s">
        <v>794</v>
      </c>
      <c r="C237" s="195" t="s">
        <v>706</v>
      </c>
      <c r="D237" s="195" t="s">
        <v>802</v>
      </c>
      <c r="E237" s="195" t="s">
        <v>850</v>
      </c>
      <c r="F237" s="195" t="s">
        <v>710</v>
      </c>
      <c r="G237" s="195" t="s">
        <v>48</v>
      </c>
      <c r="H237" s="195" t="s">
        <v>521</v>
      </c>
      <c r="I237" s="195" t="s">
        <v>796</v>
      </c>
      <c r="J237" s="195" t="s">
        <v>1902</v>
      </c>
      <c r="K237" s="204">
        <v>30.36</v>
      </c>
      <c r="L237" s="204">
        <v>0</v>
      </c>
      <c r="M237" s="204">
        <f t="shared" si="3"/>
        <v>30.36</v>
      </c>
      <c r="N237" s="195" t="s">
        <v>2181</v>
      </c>
      <c r="O237" s="195" t="s">
        <v>1902</v>
      </c>
      <c r="P237" s="195"/>
      <c r="Q237" s="195" t="s">
        <v>2175</v>
      </c>
      <c r="R237" s="195" t="s">
        <v>847</v>
      </c>
    </row>
    <row r="238" spans="1:18" s="205" customFormat="1">
      <c r="A238" s="195" t="s">
        <v>2174</v>
      </c>
      <c r="B238" s="195" t="s">
        <v>794</v>
      </c>
      <c r="C238" s="195" t="s">
        <v>706</v>
      </c>
      <c r="D238" s="195" t="s">
        <v>802</v>
      </c>
      <c r="E238" s="195" t="s">
        <v>850</v>
      </c>
      <c r="F238" s="195" t="s">
        <v>710</v>
      </c>
      <c r="G238" s="195" t="s">
        <v>48</v>
      </c>
      <c r="H238" s="195" t="s">
        <v>521</v>
      </c>
      <c r="I238" s="195" t="s">
        <v>796</v>
      </c>
      <c r="J238" s="195" t="s">
        <v>1902</v>
      </c>
      <c r="K238" s="204">
        <v>131.16</v>
      </c>
      <c r="L238" s="204">
        <v>0</v>
      </c>
      <c r="M238" s="204">
        <f t="shared" si="3"/>
        <v>131.16</v>
      </c>
      <c r="N238" s="195" t="s">
        <v>2180</v>
      </c>
      <c r="O238" s="195" t="s">
        <v>1902</v>
      </c>
      <c r="P238" s="195"/>
      <c r="Q238" s="195" t="s">
        <v>2175</v>
      </c>
      <c r="R238" s="195" t="s">
        <v>847</v>
      </c>
    </row>
    <row r="239" spans="1:18" s="205" customFormat="1">
      <c r="A239" s="195" t="s">
        <v>2174</v>
      </c>
      <c r="B239" s="195" t="s">
        <v>794</v>
      </c>
      <c r="C239" s="195" t="s">
        <v>707</v>
      </c>
      <c r="D239" s="195" t="s">
        <v>268</v>
      </c>
      <c r="E239" s="195" t="s">
        <v>137</v>
      </c>
      <c r="F239" s="195" t="s">
        <v>710</v>
      </c>
      <c r="G239" s="195" t="s">
        <v>48</v>
      </c>
      <c r="H239" s="195" t="s">
        <v>521</v>
      </c>
      <c r="I239" s="195" t="s">
        <v>796</v>
      </c>
      <c r="J239" s="195" t="s">
        <v>1902</v>
      </c>
      <c r="K239" s="204">
        <v>235</v>
      </c>
      <c r="L239" s="204">
        <v>0</v>
      </c>
      <c r="M239" s="204">
        <f t="shared" si="3"/>
        <v>235</v>
      </c>
      <c r="N239" s="195" t="s">
        <v>978</v>
      </c>
      <c r="O239" s="195" t="s">
        <v>1902</v>
      </c>
      <c r="P239" s="195"/>
      <c r="Q239" s="195" t="s">
        <v>2175</v>
      </c>
      <c r="R239" s="195" t="s">
        <v>847</v>
      </c>
    </row>
    <row r="240" spans="1:18" s="205" customFormat="1">
      <c r="A240" s="195" t="s">
        <v>2174</v>
      </c>
      <c r="B240" s="195" t="s">
        <v>794</v>
      </c>
      <c r="C240" s="195" t="s">
        <v>707</v>
      </c>
      <c r="D240" s="195" t="s">
        <v>268</v>
      </c>
      <c r="E240" s="195" t="s">
        <v>810</v>
      </c>
      <c r="F240" s="195" t="s">
        <v>710</v>
      </c>
      <c r="G240" s="195" t="s">
        <v>48</v>
      </c>
      <c r="H240" s="195" t="s">
        <v>521</v>
      </c>
      <c r="I240" s="195" t="s">
        <v>796</v>
      </c>
      <c r="J240" s="195" t="s">
        <v>1902</v>
      </c>
      <c r="K240" s="204">
        <v>1410</v>
      </c>
      <c r="L240" s="204">
        <v>0</v>
      </c>
      <c r="M240" s="204">
        <f t="shared" si="3"/>
        <v>1410</v>
      </c>
      <c r="N240" s="195" t="s">
        <v>2184</v>
      </c>
      <c r="O240" s="195" t="s">
        <v>1902</v>
      </c>
      <c r="P240" s="195"/>
      <c r="Q240" s="195" t="s">
        <v>2175</v>
      </c>
      <c r="R240" s="195" t="s">
        <v>847</v>
      </c>
    </row>
    <row r="241" spans="1:18" s="205" customFormat="1">
      <c r="A241" s="195" t="s">
        <v>2174</v>
      </c>
      <c r="B241" s="195" t="s">
        <v>794</v>
      </c>
      <c r="C241" s="195" t="s">
        <v>707</v>
      </c>
      <c r="D241" s="195" t="s">
        <v>268</v>
      </c>
      <c r="E241" s="195" t="s">
        <v>810</v>
      </c>
      <c r="F241" s="195" t="s">
        <v>710</v>
      </c>
      <c r="G241" s="195" t="s">
        <v>48</v>
      </c>
      <c r="H241" s="195" t="s">
        <v>521</v>
      </c>
      <c r="I241" s="195" t="s">
        <v>796</v>
      </c>
      <c r="J241" s="195" t="s">
        <v>1902</v>
      </c>
      <c r="K241" s="204">
        <v>2350</v>
      </c>
      <c r="L241" s="204">
        <v>0</v>
      </c>
      <c r="M241" s="204">
        <f t="shared" si="3"/>
        <v>2350</v>
      </c>
      <c r="N241" s="195" t="s">
        <v>2185</v>
      </c>
      <c r="O241" s="195" t="s">
        <v>1902</v>
      </c>
      <c r="P241" s="195"/>
      <c r="Q241" s="195" t="s">
        <v>2175</v>
      </c>
      <c r="R241" s="195" t="s">
        <v>847</v>
      </c>
    </row>
    <row r="242" spans="1:18" s="205" customFormat="1">
      <c r="A242" s="195" t="s">
        <v>2174</v>
      </c>
      <c r="B242" s="195" t="s">
        <v>794</v>
      </c>
      <c r="C242" s="195" t="s">
        <v>707</v>
      </c>
      <c r="D242" s="195" t="s">
        <v>268</v>
      </c>
      <c r="E242" s="195" t="s">
        <v>810</v>
      </c>
      <c r="F242" s="195" t="s">
        <v>710</v>
      </c>
      <c r="G242" s="195" t="s">
        <v>48</v>
      </c>
      <c r="H242" s="195" t="s">
        <v>521</v>
      </c>
      <c r="I242" s="195" t="s">
        <v>796</v>
      </c>
      <c r="J242" s="195" t="s">
        <v>1902</v>
      </c>
      <c r="K242" s="204">
        <v>26578.5</v>
      </c>
      <c r="L242" s="204">
        <v>0</v>
      </c>
      <c r="M242" s="204">
        <f t="shared" si="3"/>
        <v>26578.5</v>
      </c>
      <c r="N242" s="195" t="s">
        <v>1067</v>
      </c>
      <c r="O242" s="195" t="s">
        <v>1902</v>
      </c>
      <c r="P242" s="195"/>
      <c r="Q242" s="195" t="s">
        <v>2175</v>
      </c>
      <c r="R242" s="195" t="s">
        <v>847</v>
      </c>
    </row>
    <row r="243" spans="1:18" s="205" customFormat="1">
      <c r="A243" s="195" t="s">
        <v>2174</v>
      </c>
      <c r="B243" s="195" t="s">
        <v>794</v>
      </c>
      <c r="C243" s="195" t="s">
        <v>709</v>
      </c>
      <c r="D243" s="195" t="s">
        <v>268</v>
      </c>
      <c r="E243" s="195" t="s">
        <v>342</v>
      </c>
      <c r="F243" s="195" t="s">
        <v>710</v>
      </c>
      <c r="G243" s="195" t="s">
        <v>48</v>
      </c>
      <c r="H243" s="195" t="s">
        <v>521</v>
      </c>
      <c r="I243" s="195" t="s">
        <v>796</v>
      </c>
      <c r="J243" s="195" t="s">
        <v>1902</v>
      </c>
      <c r="K243" s="204">
        <v>148.9</v>
      </c>
      <c r="L243" s="204">
        <v>0</v>
      </c>
      <c r="M243" s="204">
        <f t="shared" si="3"/>
        <v>148.9</v>
      </c>
      <c r="N243" s="195" t="s">
        <v>962</v>
      </c>
      <c r="O243" s="195" t="s">
        <v>1902</v>
      </c>
      <c r="P243" s="195"/>
      <c r="Q243" s="195" t="s">
        <v>2175</v>
      </c>
      <c r="R243" s="195" t="s">
        <v>847</v>
      </c>
    </row>
    <row r="244" spans="1:18" s="205" customFormat="1">
      <c r="A244" s="195" t="s">
        <v>2174</v>
      </c>
      <c r="B244" s="195" t="s">
        <v>794</v>
      </c>
      <c r="C244" s="195" t="s">
        <v>707</v>
      </c>
      <c r="D244" s="195" t="s">
        <v>268</v>
      </c>
      <c r="E244" s="195" t="s">
        <v>838</v>
      </c>
      <c r="F244" s="195" t="s">
        <v>710</v>
      </c>
      <c r="G244" s="195" t="s">
        <v>48</v>
      </c>
      <c r="H244" s="195" t="s">
        <v>521</v>
      </c>
      <c r="I244" s="195" t="s">
        <v>796</v>
      </c>
      <c r="J244" s="195" t="s">
        <v>1902</v>
      </c>
      <c r="K244" s="204">
        <v>2256</v>
      </c>
      <c r="L244" s="204">
        <v>0</v>
      </c>
      <c r="M244" s="204">
        <f t="shared" si="3"/>
        <v>2256</v>
      </c>
      <c r="N244" s="195" t="s">
        <v>2159</v>
      </c>
      <c r="O244" s="195" t="s">
        <v>1902</v>
      </c>
      <c r="P244" s="195"/>
      <c r="Q244" s="195" t="s">
        <v>2175</v>
      </c>
      <c r="R244" s="195" t="s">
        <v>847</v>
      </c>
    </row>
    <row r="245" spans="1:18" s="205" customFormat="1">
      <c r="A245" s="195" t="s">
        <v>2174</v>
      </c>
      <c r="B245" s="195" t="s">
        <v>794</v>
      </c>
      <c r="C245" s="195" t="s">
        <v>808</v>
      </c>
      <c r="D245" s="195" t="s">
        <v>268</v>
      </c>
      <c r="E245" s="195" t="s">
        <v>799</v>
      </c>
      <c r="F245" s="195" t="s">
        <v>710</v>
      </c>
      <c r="G245" s="195" t="s">
        <v>48</v>
      </c>
      <c r="H245" s="195" t="s">
        <v>521</v>
      </c>
      <c r="I245" s="195" t="s">
        <v>796</v>
      </c>
      <c r="J245" s="195" t="s">
        <v>1902</v>
      </c>
      <c r="K245" s="204">
        <v>6016</v>
      </c>
      <c r="L245" s="204">
        <v>0</v>
      </c>
      <c r="M245" s="204">
        <f t="shared" si="3"/>
        <v>6016</v>
      </c>
      <c r="N245" s="195" t="s">
        <v>1020</v>
      </c>
      <c r="O245" s="195" t="s">
        <v>1902</v>
      </c>
      <c r="P245" s="195"/>
      <c r="Q245" s="195" t="s">
        <v>2175</v>
      </c>
      <c r="R245" s="195" t="s">
        <v>847</v>
      </c>
    </row>
    <row r="246" spans="1:18" s="205" customFormat="1">
      <c r="A246" s="195" t="s">
        <v>2174</v>
      </c>
      <c r="B246" s="195" t="s">
        <v>794</v>
      </c>
      <c r="C246" s="195" t="s">
        <v>808</v>
      </c>
      <c r="D246" s="195" t="s">
        <v>268</v>
      </c>
      <c r="E246" s="195" t="s">
        <v>799</v>
      </c>
      <c r="F246" s="195" t="s">
        <v>710</v>
      </c>
      <c r="G246" s="195" t="s">
        <v>48</v>
      </c>
      <c r="H246" s="195" t="s">
        <v>521</v>
      </c>
      <c r="I246" s="195" t="s">
        <v>796</v>
      </c>
      <c r="J246" s="195" t="s">
        <v>1902</v>
      </c>
      <c r="K246" s="204">
        <v>3055</v>
      </c>
      <c r="L246" s="204">
        <v>0</v>
      </c>
      <c r="M246" s="204">
        <f t="shared" si="3"/>
        <v>3055</v>
      </c>
      <c r="N246" s="195" t="s">
        <v>2182</v>
      </c>
      <c r="O246" s="195" t="s">
        <v>1902</v>
      </c>
      <c r="P246" s="195"/>
      <c r="Q246" s="195" t="s">
        <v>2175</v>
      </c>
      <c r="R246" s="195" t="s">
        <v>847</v>
      </c>
    </row>
    <row r="247" spans="1:18" s="205" customFormat="1">
      <c r="A247" s="195" t="s">
        <v>2174</v>
      </c>
      <c r="B247" s="195" t="s">
        <v>794</v>
      </c>
      <c r="C247" s="195" t="s">
        <v>808</v>
      </c>
      <c r="D247" s="195" t="s">
        <v>268</v>
      </c>
      <c r="E247" s="195" t="s">
        <v>195</v>
      </c>
      <c r="F247" s="195" t="s">
        <v>710</v>
      </c>
      <c r="G247" s="195" t="s">
        <v>48</v>
      </c>
      <c r="H247" s="195" t="s">
        <v>521</v>
      </c>
      <c r="I247" s="195" t="s">
        <v>796</v>
      </c>
      <c r="J247" s="195" t="s">
        <v>1902</v>
      </c>
      <c r="K247" s="204">
        <v>592.20000000000005</v>
      </c>
      <c r="L247" s="204">
        <v>0</v>
      </c>
      <c r="M247" s="204">
        <f t="shared" si="3"/>
        <v>592.20000000000005</v>
      </c>
      <c r="N247" s="195" t="s">
        <v>961</v>
      </c>
      <c r="O247" s="195" t="s">
        <v>1902</v>
      </c>
      <c r="P247" s="195"/>
      <c r="Q247" s="195" t="s">
        <v>2175</v>
      </c>
      <c r="R247" s="195" t="s">
        <v>847</v>
      </c>
    </row>
    <row r="248" spans="1:18" s="205" customFormat="1">
      <c r="A248" s="195" t="s">
        <v>2174</v>
      </c>
      <c r="B248" s="195" t="s">
        <v>794</v>
      </c>
      <c r="C248" s="195" t="s">
        <v>808</v>
      </c>
      <c r="D248" s="195" t="s">
        <v>268</v>
      </c>
      <c r="E248" s="195" t="s">
        <v>195</v>
      </c>
      <c r="F248" s="195" t="s">
        <v>710</v>
      </c>
      <c r="G248" s="195" t="s">
        <v>48</v>
      </c>
      <c r="H248" s="195" t="s">
        <v>521</v>
      </c>
      <c r="I248" s="195" t="s">
        <v>796</v>
      </c>
      <c r="J248" s="195" t="s">
        <v>1902</v>
      </c>
      <c r="K248" s="204">
        <v>143.47999999999999</v>
      </c>
      <c r="L248" s="204">
        <v>0</v>
      </c>
      <c r="M248" s="204">
        <f t="shared" si="3"/>
        <v>143.47999999999999</v>
      </c>
      <c r="N248" s="195" t="s">
        <v>962</v>
      </c>
      <c r="O248" s="195" t="s">
        <v>1902</v>
      </c>
      <c r="P248" s="195"/>
      <c r="Q248" s="195" t="s">
        <v>2175</v>
      </c>
      <c r="R248" s="195" t="s">
        <v>847</v>
      </c>
    </row>
    <row r="249" spans="1:18" s="205" customFormat="1">
      <c r="A249" s="195" t="s">
        <v>2174</v>
      </c>
      <c r="B249" s="195" t="s">
        <v>794</v>
      </c>
      <c r="C249" s="195" t="s">
        <v>707</v>
      </c>
      <c r="D249" s="195" t="s">
        <v>268</v>
      </c>
      <c r="E249" s="195" t="s">
        <v>137</v>
      </c>
      <c r="F249" s="195" t="s">
        <v>710</v>
      </c>
      <c r="G249" s="195" t="s">
        <v>48</v>
      </c>
      <c r="H249" s="195" t="s">
        <v>521</v>
      </c>
      <c r="I249" s="195" t="s">
        <v>796</v>
      </c>
      <c r="J249" s="195" t="s">
        <v>1902</v>
      </c>
      <c r="K249" s="204">
        <v>335.58</v>
      </c>
      <c r="L249" s="204">
        <v>0</v>
      </c>
      <c r="M249" s="204">
        <f t="shared" si="3"/>
        <v>335.58</v>
      </c>
      <c r="N249" s="195" t="s">
        <v>2186</v>
      </c>
      <c r="O249" s="195" t="s">
        <v>1902</v>
      </c>
      <c r="P249" s="195"/>
      <c r="Q249" s="195" t="s">
        <v>2175</v>
      </c>
      <c r="R249" s="195" t="s">
        <v>847</v>
      </c>
    </row>
    <row r="250" spans="1:18" s="205" customFormat="1">
      <c r="A250" s="195" t="s">
        <v>2174</v>
      </c>
      <c r="B250" s="195" t="s">
        <v>794</v>
      </c>
      <c r="C250" s="195" t="s">
        <v>808</v>
      </c>
      <c r="D250" s="195" t="s">
        <v>268</v>
      </c>
      <c r="E250" s="195" t="s">
        <v>18</v>
      </c>
      <c r="F250" s="195" t="s">
        <v>710</v>
      </c>
      <c r="G250" s="195" t="s">
        <v>48</v>
      </c>
      <c r="H250" s="195" t="s">
        <v>521</v>
      </c>
      <c r="I250" s="195" t="s">
        <v>796</v>
      </c>
      <c r="J250" s="195" t="s">
        <v>1902</v>
      </c>
      <c r="K250" s="204">
        <v>464.68</v>
      </c>
      <c r="L250" s="204">
        <v>0</v>
      </c>
      <c r="M250" s="204">
        <f t="shared" si="3"/>
        <v>464.68</v>
      </c>
      <c r="N250" s="195" t="s">
        <v>979</v>
      </c>
      <c r="O250" s="195" t="s">
        <v>1902</v>
      </c>
      <c r="P250" s="195"/>
      <c r="Q250" s="195" t="s">
        <v>2175</v>
      </c>
      <c r="R250" s="195" t="s">
        <v>847</v>
      </c>
    </row>
    <row r="251" spans="1:18" s="205" customFormat="1">
      <c r="A251" s="195" t="s">
        <v>2174</v>
      </c>
      <c r="B251" s="195" t="s">
        <v>794</v>
      </c>
      <c r="C251" s="195" t="s">
        <v>808</v>
      </c>
      <c r="D251" s="195" t="s">
        <v>268</v>
      </c>
      <c r="E251" s="195" t="s">
        <v>134</v>
      </c>
      <c r="F251" s="195" t="s">
        <v>710</v>
      </c>
      <c r="G251" s="195" t="s">
        <v>48</v>
      </c>
      <c r="H251" s="195" t="s">
        <v>521</v>
      </c>
      <c r="I251" s="195" t="s">
        <v>796</v>
      </c>
      <c r="J251" s="195" t="s">
        <v>1902</v>
      </c>
      <c r="K251" s="204">
        <v>385.87</v>
      </c>
      <c r="L251" s="204">
        <v>0</v>
      </c>
      <c r="M251" s="204">
        <f t="shared" si="3"/>
        <v>385.87</v>
      </c>
      <c r="N251" s="195" t="s">
        <v>976</v>
      </c>
      <c r="O251" s="195" t="s">
        <v>1902</v>
      </c>
      <c r="P251" s="195"/>
      <c r="Q251" s="195" t="s">
        <v>2175</v>
      </c>
      <c r="R251" s="195" t="s">
        <v>847</v>
      </c>
    </row>
    <row r="252" spans="1:18" s="205" customFormat="1">
      <c r="A252" s="195" t="s">
        <v>2174</v>
      </c>
      <c r="B252" s="195" t="s">
        <v>794</v>
      </c>
      <c r="C252" s="195" t="s">
        <v>808</v>
      </c>
      <c r="D252" s="195" t="s">
        <v>268</v>
      </c>
      <c r="E252" s="195" t="s">
        <v>134</v>
      </c>
      <c r="F252" s="195" t="s">
        <v>710</v>
      </c>
      <c r="G252" s="195" t="s">
        <v>48</v>
      </c>
      <c r="H252" s="195" t="s">
        <v>521</v>
      </c>
      <c r="I252" s="195" t="s">
        <v>796</v>
      </c>
      <c r="J252" s="195" t="s">
        <v>1902</v>
      </c>
      <c r="K252" s="204">
        <v>789.6</v>
      </c>
      <c r="L252" s="204">
        <v>0</v>
      </c>
      <c r="M252" s="204">
        <f t="shared" si="3"/>
        <v>789.6</v>
      </c>
      <c r="N252" s="195" t="s">
        <v>961</v>
      </c>
      <c r="O252" s="195" t="s">
        <v>1902</v>
      </c>
      <c r="P252" s="195"/>
      <c r="Q252" s="195" t="s">
        <v>2175</v>
      </c>
      <c r="R252" s="195" t="s">
        <v>847</v>
      </c>
    </row>
    <row r="253" spans="1:18" s="205" customFormat="1">
      <c r="A253" s="195" t="s">
        <v>2174</v>
      </c>
      <c r="B253" s="195" t="s">
        <v>794</v>
      </c>
      <c r="C253" s="195" t="s">
        <v>808</v>
      </c>
      <c r="D253" s="195" t="s">
        <v>268</v>
      </c>
      <c r="E253" s="195" t="s">
        <v>134</v>
      </c>
      <c r="F253" s="195" t="s">
        <v>710</v>
      </c>
      <c r="G253" s="195" t="s">
        <v>48</v>
      </c>
      <c r="H253" s="195" t="s">
        <v>521</v>
      </c>
      <c r="I253" s="195" t="s">
        <v>796</v>
      </c>
      <c r="J253" s="195" t="s">
        <v>1902</v>
      </c>
      <c r="K253" s="204">
        <v>169.05</v>
      </c>
      <c r="L253" s="204">
        <v>0</v>
      </c>
      <c r="M253" s="204">
        <f t="shared" si="3"/>
        <v>169.05</v>
      </c>
      <c r="N253" s="195" t="s">
        <v>1023</v>
      </c>
      <c r="O253" s="195" t="s">
        <v>1902</v>
      </c>
      <c r="P253" s="195"/>
      <c r="Q253" s="195" t="s">
        <v>2175</v>
      </c>
      <c r="R253" s="195" t="s">
        <v>847</v>
      </c>
    </row>
    <row r="254" spans="1:18" s="205" customFormat="1">
      <c r="A254" s="195" t="s">
        <v>2174</v>
      </c>
      <c r="B254" s="195" t="s">
        <v>794</v>
      </c>
      <c r="C254" s="195" t="s">
        <v>808</v>
      </c>
      <c r="D254" s="195" t="s">
        <v>268</v>
      </c>
      <c r="E254" s="195" t="s">
        <v>134</v>
      </c>
      <c r="F254" s="195" t="s">
        <v>710</v>
      </c>
      <c r="G254" s="195" t="s">
        <v>48</v>
      </c>
      <c r="H254" s="195" t="s">
        <v>521</v>
      </c>
      <c r="I254" s="195" t="s">
        <v>796</v>
      </c>
      <c r="J254" s="195" t="s">
        <v>1902</v>
      </c>
      <c r="K254" s="204">
        <v>347.8</v>
      </c>
      <c r="L254" s="204">
        <v>0</v>
      </c>
      <c r="M254" s="204">
        <f t="shared" si="3"/>
        <v>347.8</v>
      </c>
      <c r="N254" s="195" t="s">
        <v>978</v>
      </c>
      <c r="O254" s="195" t="s">
        <v>1902</v>
      </c>
      <c r="P254" s="195"/>
      <c r="Q254" s="195" t="s">
        <v>2175</v>
      </c>
      <c r="R254" s="195" t="s">
        <v>847</v>
      </c>
    </row>
    <row r="255" spans="1:18" s="205" customFormat="1">
      <c r="A255" s="195" t="s">
        <v>2174</v>
      </c>
      <c r="B255" s="195" t="s">
        <v>794</v>
      </c>
      <c r="C255" s="195" t="s">
        <v>808</v>
      </c>
      <c r="D255" s="195" t="s">
        <v>268</v>
      </c>
      <c r="E255" s="195" t="s">
        <v>384</v>
      </c>
      <c r="F255" s="195" t="s">
        <v>710</v>
      </c>
      <c r="G255" s="195" t="s">
        <v>48</v>
      </c>
      <c r="H255" s="195" t="s">
        <v>521</v>
      </c>
      <c r="I255" s="195" t="s">
        <v>796</v>
      </c>
      <c r="J255" s="195" t="s">
        <v>1902</v>
      </c>
      <c r="K255" s="204">
        <v>2265.4</v>
      </c>
      <c r="L255" s="204">
        <v>0</v>
      </c>
      <c r="M255" s="204">
        <f t="shared" si="3"/>
        <v>2265.4</v>
      </c>
      <c r="N255" s="195" t="s">
        <v>2187</v>
      </c>
      <c r="O255" s="195" t="s">
        <v>1902</v>
      </c>
      <c r="P255" s="195"/>
      <c r="Q255" s="195" t="s">
        <v>2175</v>
      </c>
      <c r="R255" s="195" t="s">
        <v>847</v>
      </c>
    </row>
    <row r="256" spans="1:18" s="205" customFormat="1">
      <c r="A256" s="195" t="s">
        <v>2174</v>
      </c>
      <c r="B256" s="195" t="s">
        <v>794</v>
      </c>
      <c r="C256" s="195" t="s">
        <v>808</v>
      </c>
      <c r="D256" s="195" t="s">
        <v>268</v>
      </c>
      <c r="E256" s="195" t="s">
        <v>29</v>
      </c>
      <c r="F256" s="195" t="s">
        <v>710</v>
      </c>
      <c r="G256" s="195" t="s">
        <v>48</v>
      </c>
      <c r="H256" s="195" t="s">
        <v>521</v>
      </c>
      <c r="I256" s="195" t="s">
        <v>796</v>
      </c>
      <c r="J256" s="195" t="s">
        <v>1902</v>
      </c>
      <c r="K256" s="204">
        <v>508.01</v>
      </c>
      <c r="L256" s="204">
        <v>0</v>
      </c>
      <c r="M256" s="204">
        <f t="shared" si="3"/>
        <v>508.01</v>
      </c>
      <c r="N256" s="195" t="s">
        <v>962</v>
      </c>
      <c r="O256" s="195" t="s">
        <v>1902</v>
      </c>
      <c r="P256" s="195"/>
      <c r="Q256" s="195" t="s">
        <v>2175</v>
      </c>
      <c r="R256" s="195" t="s">
        <v>847</v>
      </c>
    </row>
    <row r="257" spans="1:18" s="205" customFormat="1">
      <c r="A257" s="195" t="s">
        <v>2174</v>
      </c>
      <c r="B257" s="195" t="s">
        <v>794</v>
      </c>
      <c r="C257" s="195" t="s">
        <v>808</v>
      </c>
      <c r="D257" s="195" t="s">
        <v>268</v>
      </c>
      <c r="E257" s="195" t="s">
        <v>29</v>
      </c>
      <c r="F257" s="195" t="s">
        <v>710</v>
      </c>
      <c r="G257" s="195" t="s">
        <v>48</v>
      </c>
      <c r="H257" s="195" t="s">
        <v>521</v>
      </c>
      <c r="I257" s="195" t="s">
        <v>796</v>
      </c>
      <c r="J257" s="195" t="s">
        <v>1902</v>
      </c>
      <c r="K257" s="204">
        <v>488.8</v>
      </c>
      <c r="L257" s="204">
        <v>0</v>
      </c>
      <c r="M257" s="204">
        <f t="shared" si="3"/>
        <v>488.8</v>
      </c>
      <c r="N257" s="195" t="s">
        <v>2176</v>
      </c>
      <c r="O257" s="195" t="s">
        <v>1902</v>
      </c>
      <c r="P257" s="195"/>
      <c r="Q257" s="195" t="s">
        <v>2175</v>
      </c>
      <c r="R257" s="195" t="s">
        <v>847</v>
      </c>
    </row>
    <row r="258" spans="1:18" s="205" customFormat="1">
      <c r="A258" s="195" t="s">
        <v>2174</v>
      </c>
      <c r="B258" s="195" t="s">
        <v>794</v>
      </c>
      <c r="C258" s="195" t="s">
        <v>808</v>
      </c>
      <c r="D258" s="195" t="s">
        <v>268</v>
      </c>
      <c r="E258" s="195" t="s">
        <v>820</v>
      </c>
      <c r="F258" s="195" t="s">
        <v>710</v>
      </c>
      <c r="G258" s="195" t="s">
        <v>48</v>
      </c>
      <c r="H258" s="195" t="s">
        <v>521</v>
      </c>
      <c r="I258" s="195" t="s">
        <v>796</v>
      </c>
      <c r="J258" s="195" t="s">
        <v>1902</v>
      </c>
      <c r="K258" s="204">
        <v>3008</v>
      </c>
      <c r="L258" s="204">
        <v>0</v>
      </c>
      <c r="M258" s="204">
        <f t="shared" si="3"/>
        <v>3008</v>
      </c>
      <c r="N258" s="195" t="s">
        <v>1024</v>
      </c>
      <c r="O258" s="195" t="s">
        <v>1902</v>
      </c>
      <c r="P258" s="195"/>
      <c r="Q258" s="195" t="s">
        <v>2175</v>
      </c>
      <c r="R258" s="195" t="s">
        <v>847</v>
      </c>
    </row>
    <row r="259" spans="1:18" s="205" customFormat="1">
      <c r="A259" s="195" t="s">
        <v>2174</v>
      </c>
      <c r="B259" s="195" t="s">
        <v>794</v>
      </c>
      <c r="C259" s="195" t="s">
        <v>808</v>
      </c>
      <c r="D259" s="195" t="s">
        <v>268</v>
      </c>
      <c r="E259" s="195" t="s">
        <v>18</v>
      </c>
      <c r="F259" s="195" t="s">
        <v>710</v>
      </c>
      <c r="G259" s="195" t="s">
        <v>48</v>
      </c>
      <c r="H259" s="195" t="s">
        <v>521</v>
      </c>
      <c r="I259" s="195" t="s">
        <v>796</v>
      </c>
      <c r="J259" s="195" t="s">
        <v>1902</v>
      </c>
      <c r="K259" s="204">
        <v>54.52</v>
      </c>
      <c r="L259" s="204">
        <v>0</v>
      </c>
      <c r="M259" s="204">
        <f t="shared" si="3"/>
        <v>54.52</v>
      </c>
      <c r="N259" s="195" t="s">
        <v>2188</v>
      </c>
      <c r="O259" s="195" t="s">
        <v>1902</v>
      </c>
      <c r="P259" s="195"/>
      <c r="Q259" s="195" t="s">
        <v>2175</v>
      </c>
      <c r="R259" s="195" t="s">
        <v>847</v>
      </c>
    </row>
    <row r="260" spans="1:18" s="205" customFormat="1">
      <c r="A260" s="195" t="s">
        <v>2174</v>
      </c>
      <c r="B260" s="195" t="s">
        <v>794</v>
      </c>
      <c r="C260" s="195" t="s">
        <v>808</v>
      </c>
      <c r="D260" s="195" t="s">
        <v>268</v>
      </c>
      <c r="E260" s="195" t="s">
        <v>18</v>
      </c>
      <c r="F260" s="195" t="s">
        <v>710</v>
      </c>
      <c r="G260" s="195" t="s">
        <v>48</v>
      </c>
      <c r="H260" s="195" t="s">
        <v>521</v>
      </c>
      <c r="I260" s="195" t="s">
        <v>796</v>
      </c>
      <c r="J260" s="195" t="s">
        <v>1902</v>
      </c>
      <c r="K260" s="204">
        <v>251.77</v>
      </c>
      <c r="L260" s="204">
        <v>0</v>
      </c>
      <c r="M260" s="204">
        <f t="shared" si="3"/>
        <v>251.77</v>
      </c>
      <c r="N260" s="195" t="s">
        <v>962</v>
      </c>
      <c r="O260" s="195" t="s">
        <v>1902</v>
      </c>
      <c r="P260" s="195"/>
      <c r="Q260" s="195" t="s">
        <v>2175</v>
      </c>
      <c r="R260" s="195" t="s">
        <v>847</v>
      </c>
    </row>
    <row r="261" spans="1:18" s="205" customFormat="1">
      <c r="A261" s="195" t="s">
        <v>2174</v>
      </c>
      <c r="B261" s="195" t="s">
        <v>794</v>
      </c>
      <c r="C261" s="195" t="s">
        <v>808</v>
      </c>
      <c r="D261" s="195" t="s">
        <v>268</v>
      </c>
      <c r="E261" s="195" t="s">
        <v>18</v>
      </c>
      <c r="F261" s="195" t="s">
        <v>710</v>
      </c>
      <c r="G261" s="195" t="s">
        <v>48</v>
      </c>
      <c r="H261" s="195" t="s">
        <v>521</v>
      </c>
      <c r="I261" s="195" t="s">
        <v>796</v>
      </c>
      <c r="J261" s="195" t="s">
        <v>1902</v>
      </c>
      <c r="K261" s="204">
        <v>239.89</v>
      </c>
      <c r="L261" s="204">
        <v>0</v>
      </c>
      <c r="M261" s="204">
        <f t="shared" ref="M261:M324" si="4">K261-L261</f>
        <v>239.89</v>
      </c>
      <c r="N261" s="195" t="s">
        <v>2161</v>
      </c>
      <c r="O261" s="195" t="s">
        <v>1902</v>
      </c>
      <c r="P261" s="195"/>
      <c r="Q261" s="195" t="s">
        <v>2175</v>
      </c>
      <c r="R261" s="195" t="s">
        <v>847</v>
      </c>
    </row>
    <row r="262" spans="1:18" s="205" customFormat="1">
      <c r="A262" s="195" t="s">
        <v>2174</v>
      </c>
      <c r="B262" s="195" t="s">
        <v>794</v>
      </c>
      <c r="C262" s="195" t="s">
        <v>706</v>
      </c>
      <c r="D262" s="195" t="s">
        <v>802</v>
      </c>
      <c r="E262" s="195" t="s">
        <v>384</v>
      </c>
      <c r="F262" s="195" t="s">
        <v>710</v>
      </c>
      <c r="G262" s="195" t="s">
        <v>48</v>
      </c>
      <c r="H262" s="195" t="s">
        <v>521</v>
      </c>
      <c r="I262" s="195" t="s">
        <v>796</v>
      </c>
      <c r="J262" s="195" t="s">
        <v>1902</v>
      </c>
      <c r="K262" s="204">
        <v>144.6</v>
      </c>
      <c r="L262" s="204">
        <v>0</v>
      </c>
      <c r="M262" s="204">
        <f t="shared" si="4"/>
        <v>144.6</v>
      </c>
      <c r="N262" s="195" t="s">
        <v>2187</v>
      </c>
      <c r="O262" s="195" t="s">
        <v>1902</v>
      </c>
      <c r="P262" s="195"/>
      <c r="Q262" s="195" t="s">
        <v>2175</v>
      </c>
      <c r="R262" s="195" t="s">
        <v>847</v>
      </c>
    </row>
    <row r="263" spans="1:18" s="205" customFormat="1">
      <c r="A263" s="195" t="s">
        <v>2174</v>
      </c>
      <c r="B263" s="195" t="s">
        <v>794</v>
      </c>
      <c r="C263" s="195" t="s">
        <v>804</v>
      </c>
      <c r="D263" s="195" t="s">
        <v>268</v>
      </c>
      <c r="E263" s="195" t="s">
        <v>844</v>
      </c>
      <c r="F263" s="195" t="s">
        <v>710</v>
      </c>
      <c r="G263" s="195" t="s">
        <v>48</v>
      </c>
      <c r="H263" s="195" t="s">
        <v>521</v>
      </c>
      <c r="I263" s="195" t="s">
        <v>796</v>
      </c>
      <c r="J263" s="195" t="s">
        <v>1902</v>
      </c>
      <c r="K263" s="204">
        <v>1000</v>
      </c>
      <c r="L263" s="204">
        <v>0</v>
      </c>
      <c r="M263" s="204">
        <f t="shared" si="4"/>
        <v>1000</v>
      </c>
      <c r="N263" s="195" t="s">
        <v>2159</v>
      </c>
      <c r="O263" s="195" t="s">
        <v>1902</v>
      </c>
      <c r="P263" s="195"/>
      <c r="Q263" s="195" t="s">
        <v>2175</v>
      </c>
      <c r="R263" s="195" t="s">
        <v>847</v>
      </c>
    </row>
    <row r="264" spans="1:18" s="205" customFormat="1">
      <c r="A264" s="195" t="s">
        <v>2174</v>
      </c>
      <c r="B264" s="195" t="s">
        <v>794</v>
      </c>
      <c r="C264" s="195" t="s">
        <v>706</v>
      </c>
      <c r="D264" s="195" t="s">
        <v>802</v>
      </c>
      <c r="E264" s="195" t="s">
        <v>844</v>
      </c>
      <c r="F264" s="195" t="s">
        <v>710</v>
      </c>
      <c r="G264" s="195" t="s">
        <v>48</v>
      </c>
      <c r="H264" s="195" t="s">
        <v>521</v>
      </c>
      <c r="I264" s="195" t="s">
        <v>796</v>
      </c>
      <c r="J264" s="195" t="s">
        <v>1902</v>
      </c>
      <c r="K264" s="204">
        <v>75</v>
      </c>
      <c r="L264" s="204">
        <v>0</v>
      </c>
      <c r="M264" s="204">
        <f t="shared" si="4"/>
        <v>75</v>
      </c>
      <c r="N264" s="195" t="s">
        <v>2159</v>
      </c>
      <c r="O264" s="195" t="s">
        <v>1902</v>
      </c>
      <c r="P264" s="195"/>
      <c r="Q264" s="195" t="s">
        <v>2175</v>
      </c>
      <c r="R264" s="195" t="s">
        <v>847</v>
      </c>
    </row>
    <row r="265" spans="1:18" s="205" customFormat="1">
      <c r="A265" s="195" t="s">
        <v>2174</v>
      </c>
      <c r="B265" s="195" t="s">
        <v>794</v>
      </c>
      <c r="C265" s="195" t="s">
        <v>706</v>
      </c>
      <c r="D265" s="195" t="s">
        <v>802</v>
      </c>
      <c r="E265" s="195" t="s">
        <v>799</v>
      </c>
      <c r="F265" s="195" t="s">
        <v>710</v>
      </c>
      <c r="G265" s="195" t="s">
        <v>48</v>
      </c>
      <c r="H265" s="195" t="s">
        <v>521</v>
      </c>
      <c r="I265" s="195" t="s">
        <v>796</v>
      </c>
      <c r="J265" s="195" t="s">
        <v>1902</v>
      </c>
      <c r="K265" s="204">
        <v>384</v>
      </c>
      <c r="L265" s="204">
        <v>0</v>
      </c>
      <c r="M265" s="204">
        <f t="shared" si="4"/>
        <v>384</v>
      </c>
      <c r="N265" s="195" t="s">
        <v>1020</v>
      </c>
      <c r="O265" s="195" t="s">
        <v>1902</v>
      </c>
      <c r="P265" s="195"/>
      <c r="Q265" s="195" t="s">
        <v>2175</v>
      </c>
      <c r="R265" s="195" t="s">
        <v>847</v>
      </c>
    </row>
    <row r="266" spans="1:18" s="205" customFormat="1">
      <c r="A266" s="195" t="s">
        <v>2174</v>
      </c>
      <c r="B266" s="195" t="s">
        <v>794</v>
      </c>
      <c r="C266" s="195" t="s">
        <v>706</v>
      </c>
      <c r="D266" s="195" t="s">
        <v>802</v>
      </c>
      <c r="E266" s="195" t="s">
        <v>799</v>
      </c>
      <c r="F266" s="195" t="s">
        <v>710</v>
      </c>
      <c r="G266" s="195" t="s">
        <v>48</v>
      </c>
      <c r="H266" s="195" t="s">
        <v>521</v>
      </c>
      <c r="I266" s="195" t="s">
        <v>796</v>
      </c>
      <c r="J266" s="195" t="s">
        <v>1902</v>
      </c>
      <c r="K266" s="204">
        <v>195</v>
      </c>
      <c r="L266" s="204">
        <v>0</v>
      </c>
      <c r="M266" s="204">
        <f t="shared" si="4"/>
        <v>195</v>
      </c>
      <c r="N266" s="195" t="s">
        <v>2182</v>
      </c>
      <c r="O266" s="195" t="s">
        <v>1902</v>
      </c>
      <c r="P266" s="195"/>
      <c r="Q266" s="195" t="s">
        <v>2175</v>
      </c>
      <c r="R266" s="195" t="s">
        <v>847</v>
      </c>
    </row>
    <row r="267" spans="1:18" s="205" customFormat="1">
      <c r="A267" s="195" t="s">
        <v>2174</v>
      </c>
      <c r="B267" s="195" t="s">
        <v>794</v>
      </c>
      <c r="C267" s="195" t="s">
        <v>706</v>
      </c>
      <c r="D267" s="195" t="s">
        <v>802</v>
      </c>
      <c r="E267" s="195" t="s">
        <v>848</v>
      </c>
      <c r="F267" s="195" t="s">
        <v>710</v>
      </c>
      <c r="G267" s="195" t="s">
        <v>48</v>
      </c>
      <c r="H267" s="195" t="s">
        <v>521</v>
      </c>
      <c r="I267" s="195" t="s">
        <v>796</v>
      </c>
      <c r="J267" s="195" t="s">
        <v>1902</v>
      </c>
      <c r="K267" s="204">
        <v>36</v>
      </c>
      <c r="L267" s="204">
        <v>0</v>
      </c>
      <c r="M267" s="204">
        <f t="shared" si="4"/>
        <v>36</v>
      </c>
      <c r="N267" s="195" t="s">
        <v>2179</v>
      </c>
      <c r="O267" s="195" t="s">
        <v>1902</v>
      </c>
      <c r="P267" s="195"/>
      <c r="Q267" s="195" t="s">
        <v>2175</v>
      </c>
      <c r="R267" s="195" t="s">
        <v>847</v>
      </c>
    </row>
    <row r="268" spans="1:18" s="205" customFormat="1">
      <c r="A268" s="195" t="s">
        <v>2174</v>
      </c>
      <c r="B268" s="195" t="s">
        <v>794</v>
      </c>
      <c r="C268" s="195" t="s">
        <v>706</v>
      </c>
      <c r="D268" s="195" t="s">
        <v>802</v>
      </c>
      <c r="E268" s="195" t="s">
        <v>134</v>
      </c>
      <c r="F268" s="195" t="s">
        <v>710</v>
      </c>
      <c r="G268" s="195" t="s">
        <v>48</v>
      </c>
      <c r="H268" s="195" t="s">
        <v>521</v>
      </c>
      <c r="I268" s="195" t="s">
        <v>796</v>
      </c>
      <c r="J268" s="195" t="s">
        <v>1902</v>
      </c>
      <c r="K268" s="204">
        <v>50.4</v>
      </c>
      <c r="L268" s="204">
        <v>0</v>
      </c>
      <c r="M268" s="204">
        <f t="shared" si="4"/>
        <v>50.4</v>
      </c>
      <c r="N268" s="195" t="s">
        <v>961</v>
      </c>
      <c r="O268" s="195" t="s">
        <v>1902</v>
      </c>
      <c r="P268" s="195"/>
      <c r="Q268" s="195" t="s">
        <v>2175</v>
      </c>
      <c r="R268" s="195" t="s">
        <v>847</v>
      </c>
    </row>
    <row r="269" spans="1:18" s="205" customFormat="1">
      <c r="A269" s="195" t="s">
        <v>2174</v>
      </c>
      <c r="B269" s="195" t="s">
        <v>794</v>
      </c>
      <c r="C269" s="195" t="s">
        <v>706</v>
      </c>
      <c r="D269" s="195" t="s">
        <v>802</v>
      </c>
      <c r="E269" s="195" t="s">
        <v>134</v>
      </c>
      <c r="F269" s="195" t="s">
        <v>710</v>
      </c>
      <c r="G269" s="195" t="s">
        <v>48</v>
      </c>
      <c r="H269" s="195" t="s">
        <v>521</v>
      </c>
      <c r="I269" s="195" t="s">
        <v>796</v>
      </c>
      <c r="J269" s="195" t="s">
        <v>1902</v>
      </c>
      <c r="K269" s="204">
        <v>10.79</v>
      </c>
      <c r="L269" s="204">
        <v>0</v>
      </c>
      <c r="M269" s="204">
        <f t="shared" si="4"/>
        <v>10.79</v>
      </c>
      <c r="N269" s="195" t="s">
        <v>1023</v>
      </c>
      <c r="O269" s="195" t="s">
        <v>1902</v>
      </c>
      <c r="P269" s="195"/>
      <c r="Q269" s="195" t="s">
        <v>2175</v>
      </c>
      <c r="R269" s="195" t="s">
        <v>847</v>
      </c>
    </row>
    <row r="270" spans="1:18" s="205" customFormat="1">
      <c r="A270" s="195" t="s">
        <v>2174</v>
      </c>
      <c r="B270" s="195" t="s">
        <v>794</v>
      </c>
      <c r="C270" s="195" t="s">
        <v>706</v>
      </c>
      <c r="D270" s="195" t="s">
        <v>802</v>
      </c>
      <c r="E270" s="195" t="s">
        <v>134</v>
      </c>
      <c r="F270" s="195" t="s">
        <v>710</v>
      </c>
      <c r="G270" s="195" t="s">
        <v>48</v>
      </c>
      <c r="H270" s="195" t="s">
        <v>521</v>
      </c>
      <c r="I270" s="195" t="s">
        <v>796</v>
      </c>
      <c r="J270" s="195" t="s">
        <v>1902</v>
      </c>
      <c r="K270" s="204">
        <v>12.6</v>
      </c>
      <c r="L270" s="204">
        <v>0</v>
      </c>
      <c r="M270" s="204">
        <f t="shared" si="4"/>
        <v>12.6</v>
      </c>
      <c r="N270" s="195" t="s">
        <v>978</v>
      </c>
      <c r="O270" s="195" t="s">
        <v>1902</v>
      </c>
      <c r="P270" s="195"/>
      <c r="Q270" s="195" t="s">
        <v>2175</v>
      </c>
      <c r="R270" s="195" t="s">
        <v>847</v>
      </c>
    </row>
    <row r="271" spans="1:18" s="205" customFormat="1">
      <c r="A271" s="195" t="s">
        <v>2174</v>
      </c>
      <c r="B271" s="195" t="s">
        <v>794</v>
      </c>
      <c r="C271" s="195" t="s">
        <v>706</v>
      </c>
      <c r="D271" s="195" t="s">
        <v>802</v>
      </c>
      <c r="E271" s="195" t="s">
        <v>134</v>
      </c>
      <c r="F271" s="195" t="s">
        <v>710</v>
      </c>
      <c r="G271" s="195" t="s">
        <v>48</v>
      </c>
      <c r="H271" s="195" t="s">
        <v>521</v>
      </c>
      <c r="I271" s="195" t="s">
        <v>796</v>
      </c>
      <c r="J271" s="195" t="s">
        <v>1902</v>
      </c>
      <c r="K271" s="204">
        <v>9.6</v>
      </c>
      <c r="L271" s="204">
        <v>0</v>
      </c>
      <c r="M271" s="204">
        <f t="shared" si="4"/>
        <v>9.6</v>
      </c>
      <c r="N271" s="195" t="s">
        <v>978</v>
      </c>
      <c r="O271" s="195" t="s">
        <v>1902</v>
      </c>
      <c r="P271" s="195"/>
      <c r="Q271" s="195" t="s">
        <v>2175</v>
      </c>
      <c r="R271" s="195" t="s">
        <v>847</v>
      </c>
    </row>
    <row r="272" spans="1:18" s="205" customFormat="1">
      <c r="A272" s="195" t="s">
        <v>2174</v>
      </c>
      <c r="B272" s="195" t="s">
        <v>794</v>
      </c>
      <c r="C272" s="195" t="s">
        <v>706</v>
      </c>
      <c r="D272" s="195" t="s">
        <v>802</v>
      </c>
      <c r="E272" s="195" t="s">
        <v>210</v>
      </c>
      <c r="F272" s="195" t="s">
        <v>710</v>
      </c>
      <c r="G272" s="195" t="s">
        <v>48</v>
      </c>
      <c r="H272" s="195" t="s">
        <v>521</v>
      </c>
      <c r="I272" s="195" t="s">
        <v>796</v>
      </c>
      <c r="J272" s="195" t="s">
        <v>1902</v>
      </c>
      <c r="K272" s="204">
        <v>92.01</v>
      </c>
      <c r="L272" s="204">
        <v>0</v>
      </c>
      <c r="M272" s="204">
        <f t="shared" si="4"/>
        <v>92.01</v>
      </c>
      <c r="N272" s="195" t="s">
        <v>2183</v>
      </c>
      <c r="O272" s="195" t="s">
        <v>1902</v>
      </c>
      <c r="P272" s="195"/>
      <c r="Q272" s="195" t="s">
        <v>2175</v>
      </c>
      <c r="R272" s="195" t="s">
        <v>847</v>
      </c>
    </row>
    <row r="273" spans="1:18" s="205" customFormat="1">
      <c r="A273" s="195" t="s">
        <v>2174</v>
      </c>
      <c r="B273" s="195" t="s">
        <v>794</v>
      </c>
      <c r="C273" s="195" t="s">
        <v>706</v>
      </c>
      <c r="D273" s="195" t="s">
        <v>802</v>
      </c>
      <c r="E273" s="195" t="s">
        <v>403</v>
      </c>
      <c r="F273" s="195" t="s">
        <v>710</v>
      </c>
      <c r="G273" s="195" t="s">
        <v>48</v>
      </c>
      <c r="H273" s="195" t="s">
        <v>521</v>
      </c>
      <c r="I273" s="195" t="s">
        <v>796</v>
      </c>
      <c r="J273" s="195" t="s">
        <v>1902</v>
      </c>
      <c r="K273" s="204">
        <v>346.5</v>
      </c>
      <c r="L273" s="204">
        <v>0</v>
      </c>
      <c r="M273" s="204">
        <f t="shared" si="4"/>
        <v>346.5</v>
      </c>
      <c r="N273" s="195" t="s">
        <v>2177</v>
      </c>
      <c r="O273" s="195" t="s">
        <v>1902</v>
      </c>
      <c r="P273" s="195"/>
      <c r="Q273" s="195" t="s">
        <v>2175</v>
      </c>
      <c r="R273" s="195" t="s">
        <v>847</v>
      </c>
    </row>
    <row r="274" spans="1:18" s="205" customFormat="1">
      <c r="A274" s="195" t="s">
        <v>2174</v>
      </c>
      <c r="B274" s="195" t="s">
        <v>794</v>
      </c>
      <c r="C274" s="195" t="s">
        <v>706</v>
      </c>
      <c r="D274" s="195" t="s">
        <v>802</v>
      </c>
      <c r="E274" s="195" t="s">
        <v>810</v>
      </c>
      <c r="F274" s="195" t="s">
        <v>710</v>
      </c>
      <c r="G274" s="195" t="s">
        <v>48</v>
      </c>
      <c r="H274" s="195" t="s">
        <v>521</v>
      </c>
      <c r="I274" s="195" t="s">
        <v>796</v>
      </c>
      <c r="J274" s="195" t="s">
        <v>1902</v>
      </c>
      <c r="K274" s="204">
        <v>150</v>
      </c>
      <c r="L274" s="204">
        <v>0</v>
      </c>
      <c r="M274" s="204">
        <f t="shared" si="4"/>
        <v>150</v>
      </c>
      <c r="N274" s="195" t="s">
        <v>2185</v>
      </c>
      <c r="O274" s="195" t="s">
        <v>1902</v>
      </c>
      <c r="P274" s="195"/>
      <c r="Q274" s="195" t="s">
        <v>2175</v>
      </c>
      <c r="R274" s="195" t="s">
        <v>847</v>
      </c>
    </row>
    <row r="275" spans="1:18" s="205" customFormat="1">
      <c r="A275" s="195" t="s">
        <v>2174</v>
      </c>
      <c r="B275" s="195" t="s">
        <v>794</v>
      </c>
      <c r="C275" s="195" t="s">
        <v>804</v>
      </c>
      <c r="D275" s="195" t="s">
        <v>268</v>
      </c>
      <c r="E275" s="195" t="s">
        <v>839</v>
      </c>
      <c r="F275" s="195" t="s">
        <v>710</v>
      </c>
      <c r="G275" s="195" t="s">
        <v>48</v>
      </c>
      <c r="H275" s="195" t="s">
        <v>521</v>
      </c>
      <c r="I275" s="195" t="s">
        <v>796</v>
      </c>
      <c r="J275" s="195" t="s">
        <v>1902</v>
      </c>
      <c r="K275" s="204">
        <v>1052.8</v>
      </c>
      <c r="L275" s="204">
        <v>0</v>
      </c>
      <c r="M275" s="204">
        <f t="shared" si="4"/>
        <v>1052.8</v>
      </c>
      <c r="N275" s="195" t="s">
        <v>1022</v>
      </c>
      <c r="O275" s="195" t="s">
        <v>1902</v>
      </c>
      <c r="P275" s="195"/>
      <c r="Q275" s="195" t="s">
        <v>2175</v>
      </c>
      <c r="R275" s="195" t="s">
        <v>847</v>
      </c>
    </row>
    <row r="276" spans="1:18" s="205" customFormat="1">
      <c r="A276" s="195" t="s">
        <v>2174</v>
      </c>
      <c r="B276" s="195" t="s">
        <v>794</v>
      </c>
      <c r="C276" s="195" t="s">
        <v>804</v>
      </c>
      <c r="D276" s="195" t="s">
        <v>268</v>
      </c>
      <c r="E276" s="195" t="s">
        <v>839</v>
      </c>
      <c r="F276" s="195" t="s">
        <v>710</v>
      </c>
      <c r="G276" s="195" t="s">
        <v>48</v>
      </c>
      <c r="H276" s="195" t="s">
        <v>521</v>
      </c>
      <c r="I276" s="195" t="s">
        <v>796</v>
      </c>
      <c r="J276" s="195" t="s">
        <v>1902</v>
      </c>
      <c r="K276" s="204">
        <v>282</v>
      </c>
      <c r="L276" s="204">
        <v>0</v>
      </c>
      <c r="M276" s="204">
        <f t="shared" si="4"/>
        <v>282</v>
      </c>
      <c r="N276" s="195" t="s">
        <v>2185</v>
      </c>
      <c r="O276" s="195" t="s">
        <v>1902</v>
      </c>
      <c r="P276" s="195"/>
      <c r="Q276" s="195" t="s">
        <v>2175</v>
      </c>
      <c r="R276" s="195" t="s">
        <v>847</v>
      </c>
    </row>
    <row r="277" spans="1:18" s="205" customFormat="1">
      <c r="A277" s="195" t="s">
        <v>2174</v>
      </c>
      <c r="B277" s="195" t="s">
        <v>794</v>
      </c>
      <c r="C277" s="195" t="s">
        <v>706</v>
      </c>
      <c r="D277" s="195" t="s">
        <v>802</v>
      </c>
      <c r="E277" s="195" t="s">
        <v>839</v>
      </c>
      <c r="F277" s="195" t="s">
        <v>710</v>
      </c>
      <c r="G277" s="195" t="s">
        <v>48</v>
      </c>
      <c r="H277" s="195" t="s">
        <v>521</v>
      </c>
      <c r="I277" s="195" t="s">
        <v>796</v>
      </c>
      <c r="J277" s="195" t="s">
        <v>1902</v>
      </c>
      <c r="K277" s="204">
        <v>67.2</v>
      </c>
      <c r="L277" s="204">
        <v>0</v>
      </c>
      <c r="M277" s="204">
        <f t="shared" si="4"/>
        <v>67.2</v>
      </c>
      <c r="N277" s="195" t="s">
        <v>1022</v>
      </c>
      <c r="O277" s="195" t="s">
        <v>1902</v>
      </c>
      <c r="P277" s="195"/>
      <c r="Q277" s="195" t="s">
        <v>2175</v>
      </c>
      <c r="R277" s="195" t="s">
        <v>847</v>
      </c>
    </row>
    <row r="278" spans="1:18" s="205" customFormat="1">
      <c r="A278" s="195" t="s">
        <v>2174</v>
      </c>
      <c r="B278" s="195" t="s">
        <v>794</v>
      </c>
      <c r="C278" s="195" t="s">
        <v>706</v>
      </c>
      <c r="D278" s="195" t="s">
        <v>802</v>
      </c>
      <c r="E278" s="195" t="s">
        <v>839</v>
      </c>
      <c r="F278" s="195" t="s">
        <v>710</v>
      </c>
      <c r="G278" s="195" t="s">
        <v>48</v>
      </c>
      <c r="H278" s="195" t="s">
        <v>521</v>
      </c>
      <c r="I278" s="195" t="s">
        <v>796</v>
      </c>
      <c r="J278" s="195" t="s">
        <v>1902</v>
      </c>
      <c r="K278" s="204">
        <v>18</v>
      </c>
      <c r="L278" s="204">
        <v>0</v>
      </c>
      <c r="M278" s="204">
        <f t="shared" si="4"/>
        <v>18</v>
      </c>
      <c r="N278" s="195" t="s">
        <v>2185</v>
      </c>
      <c r="O278" s="195" t="s">
        <v>1902</v>
      </c>
      <c r="P278" s="195"/>
      <c r="Q278" s="195" t="s">
        <v>2175</v>
      </c>
      <c r="R278" s="195" t="s">
        <v>847</v>
      </c>
    </row>
    <row r="279" spans="1:18" s="205" customFormat="1">
      <c r="A279" s="195" t="s">
        <v>2174</v>
      </c>
      <c r="B279" s="195" t="s">
        <v>794</v>
      </c>
      <c r="C279" s="195" t="s">
        <v>706</v>
      </c>
      <c r="D279" s="195" t="s">
        <v>802</v>
      </c>
      <c r="E279" s="195" t="s">
        <v>134</v>
      </c>
      <c r="F279" s="195" t="s">
        <v>710</v>
      </c>
      <c r="G279" s="195" t="s">
        <v>48</v>
      </c>
      <c r="H279" s="195" t="s">
        <v>521</v>
      </c>
      <c r="I279" s="195" t="s">
        <v>796</v>
      </c>
      <c r="J279" s="195" t="s">
        <v>1902</v>
      </c>
      <c r="K279" s="204">
        <v>24.63</v>
      </c>
      <c r="L279" s="204">
        <v>0</v>
      </c>
      <c r="M279" s="204">
        <f t="shared" si="4"/>
        <v>24.63</v>
      </c>
      <c r="N279" s="195" t="s">
        <v>976</v>
      </c>
      <c r="O279" s="195" t="s">
        <v>1902</v>
      </c>
      <c r="P279" s="195"/>
      <c r="Q279" s="195" t="s">
        <v>2175</v>
      </c>
      <c r="R279" s="195" t="s">
        <v>847</v>
      </c>
    </row>
    <row r="280" spans="1:18" s="205" customFormat="1">
      <c r="A280" s="195" t="s">
        <v>2174</v>
      </c>
      <c r="B280" s="195" t="s">
        <v>794</v>
      </c>
      <c r="C280" s="195" t="s">
        <v>706</v>
      </c>
      <c r="D280" s="195" t="s">
        <v>802</v>
      </c>
      <c r="E280" s="195" t="s">
        <v>195</v>
      </c>
      <c r="F280" s="195" t="s">
        <v>710</v>
      </c>
      <c r="G280" s="195" t="s">
        <v>48</v>
      </c>
      <c r="H280" s="195" t="s">
        <v>521</v>
      </c>
      <c r="I280" s="195" t="s">
        <v>796</v>
      </c>
      <c r="J280" s="195" t="s">
        <v>1902</v>
      </c>
      <c r="K280" s="204">
        <v>37.799999999999997</v>
      </c>
      <c r="L280" s="204">
        <v>0</v>
      </c>
      <c r="M280" s="204">
        <f t="shared" si="4"/>
        <v>37.799999999999997</v>
      </c>
      <c r="N280" s="195" t="s">
        <v>961</v>
      </c>
      <c r="O280" s="195" t="s">
        <v>1902</v>
      </c>
      <c r="P280" s="195"/>
      <c r="Q280" s="195" t="s">
        <v>2175</v>
      </c>
      <c r="R280" s="195" t="s">
        <v>847</v>
      </c>
    </row>
    <row r="281" spans="1:18" s="205" customFormat="1">
      <c r="A281" s="195" t="s">
        <v>2174</v>
      </c>
      <c r="B281" s="195" t="s">
        <v>794</v>
      </c>
      <c r="C281" s="195" t="s">
        <v>706</v>
      </c>
      <c r="D281" s="195" t="s">
        <v>802</v>
      </c>
      <c r="E281" s="195" t="s">
        <v>195</v>
      </c>
      <c r="F281" s="195" t="s">
        <v>710</v>
      </c>
      <c r="G281" s="195" t="s">
        <v>48</v>
      </c>
      <c r="H281" s="195" t="s">
        <v>521</v>
      </c>
      <c r="I281" s="195" t="s">
        <v>796</v>
      </c>
      <c r="J281" s="195" t="s">
        <v>1902</v>
      </c>
      <c r="K281" s="204">
        <v>9.16</v>
      </c>
      <c r="L281" s="204">
        <v>0</v>
      </c>
      <c r="M281" s="204">
        <f t="shared" si="4"/>
        <v>9.16</v>
      </c>
      <c r="N281" s="195" t="s">
        <v>962</v>
      </c>
      <c r="O281" s="195" t="s">
        <v>1902</v>
      </c>
      <c r="P281" s="195"/>
      <c r="Q281" s="195" t="s">
        <v>2175</v>
      </c>
      <c r="R281" s="195" t="s">
        <v>847</v>
      </c>
    </row>
    <row r="282" spans="1:18" s="205" customFormat="1">
      <c r="A282" s="195" t="s">
        <v>2174</v>
      </c>
      <c r="B282" s="195" t="s">
        <v>794</v>
      </c>
      <c r="C282" s="195" t="s">
        <v>706</v>
      </c>
      <c r="D282" s="195" t="s">
        <v>802</v>
      </c>
      <c r="E282" s="195" t="s">
        <v>137</v>
      </c>
      <c r="F282" s="195" t="s">
        <v>710</v>
      </c>
      <c r="G282" s="195" t="s">
        <v>48</v>
      </c>
      <c r="H282" s="195" t="s">
        <v>521</v>
      </c>
      <c r="I282" s="195" t="s">
        <v>796</v>
      </c>
      <c r="J282" s="195" t="s">
        <v>1902</v>
      </c>
      <c r="K282" s="204">
        <v>9.32</v>
      </c>
      <c r="L282" s="204">
        <v>0</v>
      </c>
      <c r="M282" s="204">
        <f t="shared" si="4"/>
        <v>9.32</v>
      </c>
      <c r="N282" s="195" t="s">
        <v>2186</v>
      </c>
      <c r="O282" s="195" t="s">
        <v>1902</v>
      </c>
      <c r="P282" s="195"/>
      <c r="Q282" s="195" t="s">
        <v>2175</v>
      </c>
      <c r="R282" s="195" t="s">
        <v>847</v>
      </c>
    </row>
    <row r="283" spans="1:18" s="205" customFormat="1">
      <c r="A283" s="195" t="s">
        <v>2174</v>
      </c>
      <c r="B283" s="195" t="s">
        <v>794</v>
      </c>
      <c r="C283" s="195" t="s">
        <v>706</v>
      </c>
      <c r="D283" s="195" t="s">
        <v>802</v>
      </c>
      <c r="E283" s="195" t="s">
        <v>137</v>
      </c>
      <c r="F283" s="195" t="s">
        <v>710</v>
      </c>
      <c r="G283" s="195" t="s">
        <v>48</v>
      </c>
      <c r="H283" s="195" t="s">
        <v>521</v>
      </c>
      <c r="I283" s="195" t="s">
        <v>796</v>
      </c>
      <c r="J283" s="195" t="s">
        <v>1902</v>
      </c>
      <c r="K283" s="204">
        <v>15</v>
      </c>
      <c r="L283" s="204">
        <v>0</v>
      </c>
      <c r="M283" s="204">
        <f t="shared" si="4"/>
        <v>15</v>
      </c>
      <c r="N283" s="195" t="s">
        <v>978</v>
      </c>
      <c r="O283" s="195" t="s">
        <v>1902</v>
      </c>
      <c r="P283" s="195"/>
      <c r="Q283" s="195" t="s">
        <v>2175</v>
      </c>
      <c r="R283" s="195" t="s">
        <v>847</v>
      </c>
    </row>
    <row r="284" spans="1:18" s="205" customFormat="1">
      <c r="A284" s="195" t="s">
        <v>2174</v>
      </c>
      <c r="B284" s="195" t="s">
        <v>794</v>
      </c>
      <c r="C284" s="195" t="s">
        <v>706</v>
      </c>
      <c r="D284" s="195" t="s">
        <v>802</v>
      </c>
      <c r="E284" s="195" t="s">
        <v>810</v>
      </c>
      <c r="F284" s="195" t="s">
        <v>710</v>
      </c>
      <c r="G284" s="195" t="s">
        <v>48</v>
      </c>
      <c r="H284" s="195" t="s">
        <v>521</v>
      </c>
      <c r="I284" s="195" t="s">
        <v>796</v>
      </c>
      <c r="J284" s="195" t="s">
        <v>1902</v>
      </c>
      <c r="K284" s="204">
        <v>1696.5</v>
      </c>
      <c r="L284" s="204">
        <v>0</v>
      </c>
      <c r="M284" s="204">
        <f t="shared" si="4"/>
        <v>1696.5</v>
      </c>
      <c r="N284" s="195" t="s">
        <v>1067</v>
      </c>
      <c r="O284" s="195" t="s">
        <v>1902</v>
      </c>
      <c r="P284" s="195"/>
      <c r="Q284" s="195" t="s">
        <v>2175</v>
      </c>
      <c r="R284" s="195" t="s">
        <v>847</v>
      </c>
    </row>
    <row r="285" spans="1:18" s="205" customFormat="1">
      <c r="A285" s="195" t="s">
        <v>2174</v>
      </c>
      <c r="B285" s="195" t="s">
        <v>794</v>
      </c>
      <c r="C285" s="195" t="s">
        <v>706</v>
      </c>
      <c r="D285" s="195" t="s">
        <v>802</v>
      </c>
      <c r="E285" s="195" t="s">
        <v>810</v>
      </c>
      <c r="F285" s="195" t="s">
        <v>710</v>
      </c>
      <c r="G285" s="195" t="s">
        <v>48</v>
      </c>
      <c r="H285" s="195" t="s">
        <v>521</v>
      </c>
      <c r="I285" s="195" t="s">
        <v>796</v>
      </c>
      <c r="J285" s="195" t="s">
        <v>1902</v>
      </c>
      <c r="K285" s="204">
        <v>90</v>
      </c>
      <c r="L285" s="204">
        <v>0</v>
      </c>
      <c r="M285" s="204">
        <f t="shared" si="4"/>
        <v>90</v>
      </c>
      <c r="N285" s="195" t="s">
        <v>2184</v>
      </c>
      <c r="O285" s="195" t="s">
        <v>1902</v>
      </c>
      <c r="P285" s="195"/>
      <c r="Q285" s="195" t="s">
        <v>2175</v>
      </c>
      <c r="R285" s="195" t="s">
        <v>847</v>
      </c>
    </row>
    <row r="286" spans="1:18" s="205" customFormat="1">
      <c r="A286" s="195" t="s">
        <v>2174</v>
      </c>
      <c r="B286" s="195" t="s">
        <v>794</v>
      </c>
      <c r="C286" s="195" t="s">
        <v>706</v>
      </c>
      <c r="D286" s="195" t="s">
        <v>802</v>
      </c>
      <c r="E286" s="195" t="s">
        <v>18</v>
      </c>
      <c r="F286" s="195" t="s">
        <v>710</v>
      </c>
      <c r="G286" s="195" t="s">
        <v>48</v>
      </c>
      <c r="H286" s="195" t="s">
        <v>521</v>
      </c>
      <c r="I286" s="195" t="s">
        <v>796</v>
      </c>
      <c r="J286" s="195" t="s">
        <v>1902</v>
      </c>
      <c r="K286" s="204">
        <v>29.66</v>
      </c>
      <c r="L286" s="204">
        <v>0</v>
      </c>
      <c r="M286" s="204">
        <f t="shared" si="4"/>
        <v>29.66</v>
      </c>
      <c r="N286" s="195" t="s">
        <v>979</v>
      </c>
      <c r="O286" s="195" t="s">
        <v>1902</v>
      </c>
      <c r="P286" s="195"/>
      <c r="Q286" s="195" t="s">
        <v>2175</v>
      </c>
      <c r="R286" s="195" t="s">
        <v>847</v>
      </c>
    </row>
    <row r="287" spans="1:18" s="205" customFormat="1">
      <c r="A287" s="195" t="s">
        <v>2174</v>
      </c>
      <c r="B287" s="195" t="s">
        <v>794</v>
      </c>
      <c r="C287" s="195" t="s">
        <v>706</v>
      </c>
      <c r="D287" s="195" t="s">
        <v>802</v>
      </c>
      <c r="E287" s="195" t="s">
        <v>18</v>
      </c>
      <c r="F287" s="195" t="s">
        <v>710</v>
      </c>
      <c r="G287" s="195" t="s">
        <v>48</v>
      </c>
      <c r="H287" s="195" t="s">
        <v>521</v>
      </c>
      <c r="I287" s="195" t="s">
        <v>796</v>
      </c>
      <c r="J287" s="195" t="s">
        <v>1902</v>
      </c>
      <c r="K287" s="204">
        <v>3.48</v>
      </c>
      <c r="L287" s="204">
        <v>0</v>
      </c>
      <c r="M287" s="204">
        <f t="shared" si="4"/>
        <v>3.48</v>
      </c>
      <c r="N287" s="195" t="s">
        <v>2188</v>
      </c>
      <c r="O287" s="195" t="s">
        <v>1902</v>
      </c>
      <c r="P287" s="195"/>
      <c r="Q287" s="195" t="s">
        <v>2175</v>
      </c>
      <c r="R287" s="195" t="s">
        <v>847</v>
      </c>
    </row>
    <row r="288" spans="1:18" s="205" customFormat="1">
      <c r="A288" s="195" t="s">
        <v>2174</v>
      </c>
      <c r="B288" s="195" t="s">
        <v>794</v>
      </c>
      <c r="C288" s="195" t="s">
        <v>706</v>
      </c>
      <c r="D288" s="195" t="s">
        <v>802</v>
      </c>
      <c r="E288" s="195" t="s">
        <v>137</v>
      </c>
      <c r="F288" s="195" t="s">
        <v>710</v>
      </c>
      <c r="G288" s="195" t="s">
        <v>48</v>
      </c>
      <c r="H288" s="195" t="s">
        <v>521</v>
      </c>
      <c r="I288" s="195" t="s">
        <v>796</v>
      </c>
      <c r="J288" s="195" t="s">
        <v>1902</v>
      </c>
      <c r="K288" s="204">
        <v>12.1</v>
      </c>
      <c r="L288" s="204">
        <v>0</v>
      </c>
      <c r="M288" s="204">
        <f t="shared" si="4"/>
        <v>12.1</v>
      </c>
      <c r="N288" s="195" t="s">
        <v>2186</v>
      </c>
      <c r="O288" s="195" t="s">
        <v>1902</v>
      </c>
      <c r="P288" s="195"/>
      <c r="Q288" s="195" t="s">
        <v>2175</v>
      </c>
      <c r="R288" s="195" t="s">
        <v>847</v>
      </c>
    </row>
    <row r="289" spans="1:18" s="205" customFormat="1">
      <c r="A289" s="195" t="s">
        <v>2174</v>
      </c>
      <c r="B289" s="195" t="s">
        <v>794</v>
      </c>
      <c r="C289" s="195" t="s">
        <v>706</v>
      </c>
      <c r="D289" s="195" t="s">
        <v>802</v>
      </c>
      <c r="E289" s="195" t="s">
        <v>342</v>
      </c>
      <c r="F289" s="195" t="s">
        <v>710</v>
      </c>
      <c r="G289" s="195" t="s">
        <v>48</v>
      </c>
      <c r="H289" s="195" t="s">
        <v>521</v>
      </c>
      <c r="I289" s="195" t="s">
        <v>796</v>
      </c>
      <c r="J289" s="195" t="s">
        <v>1902</v>
      </c>
      <c r="K289" s="204">
        <v>9.5</v>
      </c>
      <c r="L289" s="204">
        <v>0</v>
      </c>
      <c r="M289" s="204">
        <f t="shared" si="4"/>
        <v>9.5</v>
      </c>
      <c r="N289" s="195" t="s">
        <v>962</v>
      </c>
      <c r="O289" s="195" t="s">
        <v>1902</v>
      </c>
      <c r="P289" s="195"/>
      <c r="Q289" s="195" t="s">
        <v>2175</v>
      </c>
      <c r="R289" s="195" t="s">
        <v>847</v>
      </c>
    </row>
    <row r="290" spans="1:18" s="205" customFormat="1">
      <c r="A290" s="195" t="s">
        <v>2174</v>
      </c>
      <c r="B290" s="195" t="s">
        <v>794</v>
      </c>
      <c r="C290" s="195" t="s">
        <v>706</v>
      </c>
      <c r="D290" s="195" t="s">
        <v>802</v>
      </c>
      <c r="E290" s="195" t="s">
        <v>708</v>
      </c>
      <c r="F290" s="195" t="s">
        <v>710</v>
      </c>
      <c r="G290" s="195" t="s">
        <v>48</v>
      </c>
      <c r="H290" s="195" t="s">
        <v>521</v>
      </c>
      <c r="I290" s="195" t="s">
        <v>796</v>
      </c>
      <c r="J290" s="195" t="s">
        <v>1902</v>
      </c>
      <c r="K290" s="204">
        <v>35.1</v>
      </c>
      <c r="L290" s="204">
        <v>0</v>
      </c>
      <c r="M290" s="204">
        <f t="shared" si="4"/>
        <v>35.1</v>
      </c>
      <c r="N290" s="195" t="s">
        <v>2178</v>
      </c>
      <c r="O290" s="195" t="s">
        <v>1902</v>
      </c>
      <c r="P290" s="195"/>
      <c r="Q290" s="195" t="s">
        <v>2175</v>
      </c>
      <c r="R290" s="195" t="s">
        <v>847</v>
      </c>
    </row>
    <row r="291" spans="1:18" s="205" customFormat="1">
      <c r="A291" s="195" t="s">
        <v>2174</v>
      </c>
      <c r="B291" s="195" t="s">
        <v>794</v>
      </c>
      <c r="C291" s="195" t="s">
        <v>706</v>
      </c>
      <c r="D291" s="195" t="s">
        <v>802</v>
      </c>
      <c r="E291" s="195" t="s">
        <v>708</v>
      </c>
      <c r="F291" s="195" t="s">
        <v>710</v>
      </c>
      <c r="G291" s="195" t="s">
        <v>48</v>
      </c>
      <c r="H291" s="195" t="s">
        <v>521</v>
      </c>
      <c r="I291" s="195" t="s">
        <v>796</v>
      </c>
      <c r="J291" s="195" t="s">
        <v>1902</v>
      </c>
      <c r="K291" s="204">
        <v>156</v>
      </c>
      <c r="L291" s="204">
        <v>0</v>
      </c>
      <c r="M291" s="204">
        <f t="shared" si="4"/>
        <v>156</v>
      </c>
      <c r="N291" s="195" t="s">
        <v>2178</v>
      </c>
      <c r="O291" s="195" t="s">
        <v>1902</v>
      </c>
      <c r="P291" s="195"/>
      <c r="Q291" s="195" t="s">
        <v>2175</v>
      </c>
      <c r="R291" s="195" t="s">
        <v>847</v>
      </c>
    </row>
    <row r="292" spans="1:18" s="205" customFormat="1">
      <c r="A292" s="195" t="s">
        <v>2174</v>
      </c>
      <c r="B292" s="195" t="s">
        <v>794</v>
      </c>
      <c r="C292" s="195" t="s">
        <v>859</v>
      </c>
      <c r="D292" s="195" t="s">
        <v>521</v>
      </c>
      <c r="E292" s="195" t="s">
        <v>844</v>
      </c>
      <c r="F292" s="195" t="s">
        <v>710</v>
      </c>
      <c r="G292" s="195" t="s">
        <v>48</v>
      </c>
      <c r="H292" s="195" t="s">
        <v>521</v>
      </c>
      <c r="I292" s="195" t="s">
        <v>796</v>
      </c>
      <c r="J292" s="195" t="s">
        <v>1902</v>
      </c>
      <c r="K292" s="204">
        <v>0</v>
      </c>
      <c r="L292" s="204">
        <v>1250</v>
      </c>
      <c r="M292" s="204">
        <f t="shared" si="4"/>
        <v>-1250</v>
      </c>
      <c r="N292" s="195" t="s">
        <v>2159</v>
      </c>
      <c r="O292" s="195" t="s">
        <v>1902</v>
      </c>
      <c r="P292" s="195"/>
      <c r="Q292" s="195" t="s">
        <v>2175</v>
      </c>
      <c r="R292" s="195" t="s">
        <v>847</v>
      </c>
    </row>
    <row r="293" spans="1:18" s="205" customFormat="1">
      <c r="A293" s="195" t="s">
        <v>2174</v>
      </c>
      <c r="B293" s="195" t="s">
        <v>794</v>
      </c>
      <c r="C293" s="195" t="s">
        <v>706</v>
      </c>
      <c r="D293" s="195" t="s">
        <v>802</v>
      </c>
      <c r="E293" s="195" t="s">
        <v>29</v>
      </c>
      <c r="F293" s="195" t="s">
        <v>710</v>
      </c>
      <c r="G293" s="195" t="s">
        <v>48</v>
      </c>
      <c r="H293" s="195" t="s">
        <v>521</v>
      </c>
      <c r="I293" s="195" t="s">
        <v>796</v>
      </c>
      <c r="J293" s="195" t="s">
        <v>1902</v>
      </c>
      <c r="K293" s="204">
        <v>32.43</v>
      </c>
      <c r="L293" s="204">
        <v>0</v>
      </c>
      <c r="M293" s="204">
        <f t="shared" si="4"/>
        <v>32.43</v>
      </c>
      <c r="N293" s="195" t="s">
        <v>962</v>
      </c>
      <c r="O293" s="195" t="s">
        <v>1902</v>
      </c>
      <c r="P293" s="195"/>
      <c r="Q293" s="195" t="s">
        <v>2175</v>
      </c>
      <c r="R293" s="195" t="s">
        <v>847</v>
      </c>
    </row>
    <row r="294" spans="1:18" s="205" customFormat="1">
      <c r="A294" s="195" t="s">
        <v>2174</v>
      </c>
      <c r="B294" s="195" t="s">
        <v>794</v>
      </c>
      <c r="C294" s="195" t="s">
        <v>706</v>
      </c>
      <c r="D294" s="195" t="s">
        <v>802</v>
      </c>
      <c r="E294" s="195" t="s">
        <v>29</v>
      </c>
      <c r="F294" s="195" t="s">
        <v>710</v>
      </c>
      <c r="G294" s="195" t="s">
        <v>48</v>
      </c>
      <c r="H294" s="195" t="s">
        <v>521</v>
      </c>
      <c r="I294" s="195" t="s">
        <v>796</v>
      </c>
      <c r="J294" s="195" t="s">
        <v>1902</v>
      </c>
      <c r="K294" s="204">
        <v>31.2</v>
      </c>
      <c r="L294" s="204">
        <v>0</v>
      </c>
      <c r="M294" s="204">
        <f t="shared" si="4"/>
        <v>31.2</v>
      </c>
      <c r="N294" s="195" t="s">
        <v>2176</v>
      </c>
      <c r="O294" s="195" t="s">
        <v>1902</v>
      </c>
      <c r="P294" s="195"/>
      <c r="Q294" s="195" t="s">
        <v>2175</v>
      </c>
      <c r="R294" s="195" t="s">
        <v>847</v>
      </c>
    </row>
    <row r="295" spans="1:18" s="205" customFormat="1">
      <c r="A295" s="195" t="s">
        <v>2174</v>
      </c>
      <c r="B295" s="195" t="s">
        <v>794</v>
      </c>
      <c r="C295" s="195" t="s">
        <v>706</v>
      </c>
      <c r="D295" s="195" t="s">
        <v>802</v>
      </c>
      <c r="E295" s="195" t="s">
        <v>820</v>
      </c>
      <c r="F295" s="195" t="s">
        <v>710</v>
      </c>
      <c r="G295" s="195" t="s">
        <v>48</v>
      </c>
      <c r="H295" s="195" t="s">
        <v>521</v>
      </c>
      <c r="I295" s="195" t="s">
        <v>796</v>
      </c>
      <c r="J295" s="195" t="s">
        <v>1902</v>
      </c>
      <c r="K295" s="204">
        <v>192</v>
      </c>
      <c r="L295" s="204">
        <v>0</v>
      </c>
      <c r="M295" s="204">
        <f t="shared" si="4"/>
        <v>192</v>
      </c>
      <c r="N295" s="195" t="s">
        <v>1024</v>
      </c>
      <c r="O295" s="195" t="s">
        <v>1902</v>
      </c>
      <c r="P295" s="195"/>
      <c r="Q295" s="195" t="s">
        <v>2175</v>
      </c>
      <c r="R295" s="195" t="s">
        <v>847</v>
      </c>
    </row>
    <row r="296" spans="1:18" s="205" customFormat="1">
      <c r="A296" s="195" t="s">
        <v>2174</v>
      </c>
      <c r="B296" s="195" t="s">
        <v>794</v>
      </c>
      <c r="C296" s="195" t="s">
        <v>706</v>
      </c>
      <c r="D296" s="195" t="s">
        <v>802</v>
      </c>
      <c r="E296" s="195" t="s">
        <v>18</v>
      </c>
      <c r="F296" s="195" t="s">
        <v>710</v>
      </c>
      <c r="G296" s="195" t="s">
        <v>48</v>
      </c>
      <c r="H296" s="195" t="s">
        <v>521</v>
      </c>
      <c r="I296" s="195" t="s">
        <v>796</v>
      </c>
      <c r="J296" s="195" t="s">
        <v>1902</v>
      </c>
      <c r="K296" s="204">
        <v>16.07</v>
      </c>
      <c r="L296" s="204">
        <v>0</v>
      </c>
      <c r="M296" s="204">
        <f t="shared" si="4"/>
        <v>16.07</v>
      </c>
      <c r="N296" s="195" t="s">
        <v>962</v>
      </c>
      <c r="O296" s="195" t="s">
        <v>1902</v>
      </c>
      <c r="P296" s="195"/>
      <c r="Q296" s="195" t="s">
        <v>2175</v>
      </c>
      <c r="R296" s="195" t="s">
        <v>847</v>
      </c>
    </row>
    <row r="297" spans="1:18" s="205" customFormat="1">
      <c r="A297" s="195" t="s">
        <v>2174</v>
      </c>
      <c r="B297" s="195" t="s">
        <v>794</v>
      </c>
      <c r="C297" s="195" t="s">
        <v>706</v>
      </c>
      <c r="D297" s="195" t="s">
        <v>802</v>
      </c>
      <c r="E297" s="195" t="s">
        <v>18</v>
      </c>
      <c r="F297" s="195" t="s">
        <v>710</v>
      </c>
      <c r="G297" s="195" t="s">
        <v>48</v>
      </c>
      <c r="H297" s="195" t="s">
        <v>521</v>
      </c>
      <c r="I297" s="195" t="s">
        <v>796</v>
      </c>
      <c r="J297" s="195" t="s">
        <v>1902</v>
      </c>
      <c r="K297" s="204">
        <v>15.31</v>
      </c>
      <c r="L297" s="204">
        <v>0</v>
      </c>
      <c r="M297" s="204">
        <f t="shared" si="4"/>
        <v>15.31</v>
      </c>
      <c r="N297" s="195" t="s">
        <v>2161</v>
      </c>
      <c r="O297" s="195" t="s">
        <v>1902</v>
      </c>
      <c r="P297" s="195"/>
      <c r="Q297" s="195" t="s">
        <v>2175</v>
      </c>
      <c r="R297" s="195" t="s">
        <v>847</v>
      </c>
    </row>
    <row r="298" spans="1:18" s="205" customFormat="1">
      <c r="A298" s="195" t="s">
        <v>2174</v>
      </c>
      <c r="B298" s="195" t="s">
        <v>794</v>
      </c>
      <c r="C298" s="195" t="s">
        <v>859</v>
      </c>
      <c r="D298" s="195" t="s">
        <v>521</v>
      </c>
      <c r="E298" s="195" t="s">
        <v>134</v>
      </c>
      <c r="F298" s="195" t="s">
        <v>710</v>
      </c>
      <c r="G298" s="195" t="s">
        <v>48</v>
      </c>
      <c r="H298" s="195" t="s">
        <v>521</v>
      </c>
      <c r="I298" s="195" t="s">
        <v>796</v>
      </c>
      <c r="J298" s="195" t="s">
        <v>1902</v>
      </c>
      <c r="K298" s="204">
        <v>0</v>
      </c>
      <c r="L298" s="204">
        <v>840</v>
      </c>
      <c r="M298" s="204">
        <f t="shared" si="4"/>
        <v>-840</v>
      </c>
      <c r="N298" s="195" t="s">
        <v>961</v>
      </c>
      <c r="O298" s="195" t="s">
        <v>1902</v>
      </c>
      <c r="P298" s="195"/>
      <c r="Q298" s="195" t="s">
        <v>2175</v>
      </c>
      <c r="R298" s="195" t="s">
        <v>847</v>
      </c>
    </row>
    <row r="299" spans="1:18" s="205" customFormat="1">
      <c r="A299" s="195" t="s">
        <v>2174</v>
      </c>
      <c r="B299" s="195" t="s">
        <v>794</v>
      </c>
      <c r="C299" s="195" t="s">
        <v>859</v>
      </c>
      <c r="D299" s="195" t="s">
        <v>521</v>
      </c>
      <c r="E299" s="195" t="s">
        <v>134</v>
      </c>
      <c r="F299" s="195" t="s">
        <v>710</v>
      </c>
      <c r="G299" s="195" t="s">
        <v>48</v>
      </c>
      <c r="H299" s="195" t="s">
        <v>521</v>
      </c>
      <c r="I299" s="195" t="s">
        <v>796</v>
      </c>
      <c r="J299" s="195" t="s">
        <v>1902</v>
      </c>
      <c r="K299" s="204">
        <v>0</v>
      </c>
      <c r="L299" s="204">
        <v>179.84</v>
      </c>
      <c r="M299" s="204">
        <f t="shared" si="4"/>
        <v>-179.84</v>
      </c>
      <c r="N299" s="195" t="s">
        <v>1023</v>
      </c>
      <c r="O299" s="195" t="s">
        <v>1902</v>
      </c>
      <c r="P299" s="195"/>
      <c r="Q299" s="195" t="s">
        <v>2175</v>
      </c>
      <c r="R299" s="195" t="s">
        <v>847</v>
      </c>
    </row>
    <row r="300" spans="1:18" s="205" customFormat="1">
      <c r="A300" s="195" t="s">
        <v>2174</v>
      </c>
      <c r="B300" s="195" t="s">
        <v>794</v>
      </c>
      <c r="C300" s="195" t="s">
        <v>859</v>
      </c>
      <c r="D300" s="195" t="s">
        <v>521</v>
      </c>
      <c r="E300" s="195" t="s">
        <v>134</v>
      </c>
      <c r="F300" s="195" t="s">
        <v>710</v>
      </c>
      <c r="G300" s="195" t="s">
        <v>48</v>
      </c>
      <c r="H300" s="195" t="s">
        <v>521</v>
      </c>
      <c r="I300" s="195" t="s">
        <v>796</v>
      </c>
      <c r="J300" s="195" t="s">
        <v>1902</v>
      </c>
      <c r="K300" s="204">
        <v>0</v>
      </c>
      <c r="L300" s="204">
        <v>370</v>
      </c>
      <c r="M300" s="204">
        <f t="shared" si="4"/>
        <v>-370</v>
      </c>
      <c r="N300" s="195" t="s">
        <v>978</v>
      </c>
      <c r="O300" s="195" t="s">
        <v>1902</v>
      </c>
      <c r="P300" s="195"/>
      <c r="Q300" s="195" t="s">
        <v>2175</v>
      </c>
      <c r="R300" s="195" t="s">
        <v>847</v>
      </c>
    </row>
    <row r="301" spans="1:18" s="205" customFormat="1">
      <c r="A301" s="195" t="s">
        <v>2174</v>
      </c>
      <c r="B301" s="195" t="s">
        <v>794</v>
      </c>
      <c r="C301" s="195" t="s">
        <v>859</v>
      </c>
      <c r="D301" s="195" t="s">
        <v>521</v>
      </c>
      <c r="E301" s="195" t="s">
        <v>210</v>
      </c>
      <c r="F301" s="195" t="s">
        <v>710</v>
      </c>
      <c r="G301" s="195" t="s">
        <v>48</v>
      </c>
      <c r="H301" s="195" t="s">
        <v>521</v>
      </c>
      <c r="I301" s="195" t="s">
        <v>796</v>
      </c>
      <c r="J301" s="195" t="s">
        <v>1902</v>
      </c>
      <c r="K301" s="204">
        <v>0</v>
      </c>
      <c r="L301" s="204">
        <v>1533.47</v>
      </c>
      <c r="M301" s="204">
        <f t="shared" si="4"/>
        <v>-1533.47</v>
      </c>
      <c r="N301" s="195" t="s">
        <v>2183</v>
      </c>
      <c r="O301" s="195" t="s">
        <v>1902</v>
      </c>
      <c r="P301" s="195"/>
      <c r="Q301" s="195" t="s">
        <v>2175</v>
      </c>
      <c r="R301" s="195" t="s">
        <v>847</v>
      </c>
    </row>
    <row r="302" spans="1:18" s="205" customFormat="1">
      <c r="A302" s="195" t="s">
        <v>2174</v>
      </c>
      <c r="B302" s="195" t="s">
        <v>794</v>
      </c>
      <c r="C302" s="195" t="s">
        <v>859</v>
      </c>
      <c r="D302" s="195" t="s">
        <v>521</v>
      </c>
      <c r="E302" s="195" t="s">
        <v>403</v>
      </c>
      <c r="F302" s="195" t="s">
        <v>710</v>
      </c>
      <c r="G302" s="195" t="s">
        <v>48</v>
      </c>
      <c r="H302" s="195" t="s">
        <v>521</v>
      </c>
      <c r="I302" s="195" t="s">
        <v>796</v>
      </c>
      <c r="J302" s="195" t="s">
        <v>1902</v>
      </c>
      <c r="K302" s="204">
        <v>0</v>
      </c>
      <c r="L302" s="204">
        <v>5775</v>
      </c>
      <c r="M302" s="204">
        <f t="shared" si="4"/>
        <v>-5775</v>
      </c>
      <c r="N302" s="195" t="s">
        <v>2177</v>
      </c>
      <c r="O302" s="195" t="s">
        <v>1902</v>
      </c>
      <c r="P302" s="195"/>
      <c r="Q302" s="195" t="s">
        <v>2175</v>
      </c>
      <c r="R302" s="195" t="s">
        <v>847</v>
      </c>
    </row>
    <row r="303" spans="1:18" s="205" customFormat="1">
      <c r="A303" s="195" t="s">
        <v>2174</v>
      </c>
      <c r="B303" s="195" t="s">
        <v>794</v>
      </c>
      <c r="C303" s="195" t="s">
        <v>859</v>
      </c>
      <c r="D303" s="195" t="s">
        <v>521</v>
      </c>
      <c r="E303" s="195" t="s">
        <v>384</v>
      </c>
      <c r="F303" s="195" t="s">
        <v>710</v>
      </c>
      <c r="G303" s="195" t="s">
        <v>48</v>
      </c>
      <c r="H303" s="195" t="s">
        <v>521</v>
      </c>
      <c r="I303" s="195" t="s">
        <v>796</v>
      </c>
      <c r="J303" s="195" t="s">
        <v>1902</v>
      </c>
      <c r="K303" s="204">
        <v>0</v>
      </c>
      <c r="L303" s="204">
        <v>2410</v>
      </c>
      <c r="M303" s="204">
        <f t="shared" si="4"/>
        <v>-2410</v>
      </c>
      <c r="N303" s="195" t="s">
        <v>2187</v>
      </c>
      <c r="O303" s="195" t="s">
        <v>1902</v>
      </c>
      <c r="P303" s="195"/>
      <c r="Q303" s="195" t="s">
        <v>2175</v>
      </c>
      <c r="R303" s="195" t="s">
        <v>847</v>
      </c>
    </row>
    <row r="304" spans="1:18" s="205" customFormat="1">
      <c r="A304" s="195" t="s">
        <v>2174</v>
      </c>
      <c r="B304" s="195" t="s">
        <v>794</v>
      </c>
      <c r="C304" s="195" t="s">
        <v>859</v>
      </c>
      <c r="D304" s="195" t="s">
        <v>521</v>
      </c>
      <c r="E304" s="195" t="s">
        <v>810</v>
      </c>
      <c r="F304" s="195" t="s">
        <v>710</v>
      </c>
      <c r="G304" s="195" t="s">
        <v>48</v>
      </c>
      <c r="H304" s="195" t="s">
        <v>521</v>
      </c>
      <c r="I304" s="195" t="s">
        <v>796</v>
      </c>
      <c r="J304" s="195" t="s">
        <v>1902</v>
      </c>
      <c r="K304" s="204">
        <v>0</v>
      </c>
      <c r="L304" s="204">
        <v>1500</v>
      </c>
      <c r="M304" s="204">
        <f t="shared" si="4"/>
        <v>-1500</v>
      </c>
      <c r="N304" s="195" t="s">
        <v>2184</v>
      </c>
      <c r="O304" s="195" t="s">
        <v>1902</v>
      </c>
      <c r="P304" s="195"/>
      <c r="Q304" s="195" t="s">
        <v>2175</v>
      </c>
      <c r="R304" s="195" t="s">
        <v>847</v>
      </c>
    </row>
    <row r="305" spans="1:18" s="205" customFormat="1">
      <c r="A305" s="195" t="s">
        <v>2174</v>
      </c>
      <c r="B305" s="195" t="s">
        <v>794</v>
      </c>
      <c r="C305" s="195" t="s">
        <v>859</v>
      </c>
      <c r="D305" s="195" t="s">
        <v>521</v>
      </c>
      <c r="E305" s="195" t="s">
        <v>810</v>
      </c>
      <c r="F305" s="195" t="s">
        <v>710</v>
      </c>
      <c r="G305" s="195" t="s">
        <v>48</v>
      </c>
      <c r="H305" s="195" t="s">
        <v>521</v>
      </c>
      <c r="I305" s="195" t="s">
        <v>796</v>
      </c>
      <c r="J305" s="195" t="s">
        <v>1902</v>
      </c>
      <c r="K305" s="204">
        <v>0</v>
      </c>
      <c r="L305" s="204">
        <v>2500</v>
      </c>
      <c r="M305" s="204">
        <f t="shared" si="4"/>
        <v>-2500</v>
      </c>
      <c r="N305" s="195" t="s">
        <v>2185</v>
      </c>
      <c r="O305" s="195" t="s">
        <v>1902</v>
      </c>
      <c r="P305" s="195"/>
      <c r="Q305" s="195" t="s">
        <v>2175</v>
      </c>
      <c r="R305" s="195" t="s">
        <v>847</v>
      </c>
    </row>
    <row r="306" spans="1:18" s="205" customFormat="1">
      <c r="A306" s="195" t="s">
        <v>2174</v>
      </c>
      <c r="B306" s="195" t="s">
        <v>794</v>
      </c>
      <c r="C306" s="195" t="s">
        <v>859</v>
      </c>
      <c r="D306" s="195" t="s">
        <v>521</v>
      </c>
      <c r="E306" s="195" t="s">
        <v>810</v>
      </c>
      <c r="F306" s="195" t="s">
        <v>710</v>
      </c>
      <c r="G306" s="195" t="s">
        <v>48</v>
      </c>
      <c r="H306" s="195" t="s">
        <v>521</v>
      </c>
      <c r="I306" s="195" t="s">
        <v>796</v>
      </c>
      <c r="J306" s="195" t="s">
        <v>1902</v>
      </c>
      <c r="K306" s="204">
        <v>0</v>
      </c>
      <c r="L306" s="204">
        <v>28275</v>
      </c>
      <c r="M306" s="204">
        <f t="shared" si="4"/>
        <v>-28275</v>
      </c>
      <c r="N306" s="195" t="s">
        <v>1067</v>
      </c>
      <c r="O306" s="195" t="s">
        <v>1902</v>
      </c>
      <c r="P306" s="195"/>
      <c r="Q306" s="195" t="s">
        <v>2175</v>
      </c>
      <c r="R306" s="195" t="s">
        <v>847</v>
      </c>
    </row>
    <row r="307" spans="1:18" s="205" customFormat="1">
      <c r="A307" s="195" t="s">
        <v>2174</v>
      </c>
      <c r="B307" s="195" t="s">
        <v>794</v>
      </c>
      <c r="C307" s="195" t="s">
        <v>859</v>
      </c>
      <c r="D307" s="195" t="s">
        <v>521</v>
      </c>
      <c r="E307" s="195" t="s">
        <v>839</v>
      </c>
      <c r="F307" s="195" t="s">
        <v>710</v>
      </c>
      <c r="G307" s="195" t="s">
        <v>48</v>
      </c>
      <c r="H307" s="195" t="s">
        <v>521</v>
      </c>
      <c r="I307" s="195" t="s">
        <v>796</v>
      </c>
      <c r="J307" s="195" t="s">
        <v>1902</v>
      </c>
      <c r="K307" s="204">
        <v>0</v>
      </c>
      <c r="L307" s="204">
        <v>1120</v>
      </c>
      <c r="M307" s="204">
        <f t="shared" si="4"/>
        <v>-1120</v>
      </c>
      <c r="N307" s="195" t="s">
        <v>1022</v>
      </c>
      <c r="O307" s="195" t="s">
        <v>1902</v>
      </c>
      <c r="P307" s="195"/>
      <c r="Q307" s="195" t="s">
        <v>2175</v>
      </c>
      <c r="R307" s="195" t="s">
        <v>847</v>
      </c>
    </row>
    <row r="308" spans="1:18" s="205" customFormat="1">
      <c r="A308" s="195" t="s">
        <v>2174</v>
      </c>
      <c r="B308" s="195" t="s">
        <v>794</v>
      </c>
      <c r="C308" s="195" t="s">
        <v>859</v>
      </c>
      <c r="D308" s="195" t="s">
        <v>521</v>
      </c>
      <c r="E308" s="195" t="s">
        <v>839</v>
      </c>
      <c r="F308" s="195" t="s">
        <v>710</v>
      </c>
      <c r="G308" s="195" t="s">
        <v>48</v>
      </c>
      <c r="H308" s="195" t="s">
        <v>521</v>
      </c>
      <c r="I308" s="195" t="s">
        <v>796</v>
      </c>
      <c r="J308" s="195" t="s">
        <v>1902</v>
      </c>
      <c r="K308" s="204">
        <v>0</v>
      </c>
      <c r="L308" s="204">
        <v>300</v>
      </c>
      <c r="M308" s="204">
        <f t="shared" si="4"/>
        <v>-300</v>
      </c>
      <c r="N308" s="195" t="s">
        <v>2185</v>
      </c>
      <c r="O308" s="195" t="s">
        <v>1902</v>
      </c>
      <c r="P308" s="195"/>
      <c r="Q308" s="195" t="s">
        <v>2175</v>
      </c>
      <c r="R308" s="195" t="s">
        <v>847</v>
      </c>
    </row>
    <row r="309" spans="1:18" s="205" customFormat="1">
      <c r="A309" s="195" t="s">
        <v>2174</v>
      </c>
      <c r="B309" s="195" t="s">
        <v>794</v>
      </c>
      <c r="C309" s="195" t="s">
        <v>859</v>
      </c>
      <c r="D309" s="195" t="s">
        <v>521</v>
      </c>
      <c r="E309" s="195" t="s">
        <v>134</v>
      </c>
      <c r="F309" s="195" t="s">
        <v>710</v>
      </c>
      <c r="G309" s="195" t="s">
        <v>48</v>
      </c>
      <c r="H309" s="195" t="s">
        <v>521</v>
      </c>
      <c r="I309" s="195" t="s">
        <v>796</v>
      </c>
      <c r="J309" s="195" t="s">
        <v>1902</v>
      </c>
      <c r="K309" s="204">
        <v>0</v>
      </c>
      <c r="L309" s="204">
        <v>410.5</v>
      </c>
      <c r="M309" s="204">
        <f t="shared" si="4"/>
        <v>-410.5</v>
      </c>
      <c r="N309" s="195" t="s">
        <v>976</v>
      </c>
      <c r="O309" s="195" t="s">
        <v>1902</v>
      </c>
      <c r="P309" s="195"/>
      <c r="Q309" s="195" t="s">
        <v>2175</v>
      </c>
      <c r="R309" s="195" t="s">
        <v>847</v>
      </c>
    </row>
    <row r="310" spans="1:18" s="205" customFormat="1">
      <c r="A310" s="195" t="s">
        <v>2174</v>
      </c>
      <c r="B310" s="195" t="s">
        <v>794</v>
      </c>
      <c r="C310" s="195" t="s">
        <v>859</v>
      </c>
      <c r="D310" s="195" t="s">
        <v>521</v>
      </c>
      <c r="E310" s="195" t="s">
        <v>18</v>
      </c>
      <c r="F310" s="195" t="s">
        <v>710</v>
      </c>
      <c r="G310" s="195" t="s">
        <v>48</v>
      </c>
      <c r="H310" s="195" t="s">
        <v>521</v>
      </c>
      <c r="I310" s="195" t="s">
        <v>796</v>
      </c>
      <c r="J310" s="195" t="s">
        <v>1902</v>
      </c>
      <c r="K310" s="204">
        <v>0</v>
      </c>
      <c r="L310" s="204">
        <v>58</v>
      </c>
      <c r="M310" s="204">
        <f t="shared" si="4"/>
        <v>-58</v>
      </c>
      <c r="N310" s="195" t="s">
        <v>2188</v>
      </c>
      <c r="O310" s="195" t="s">
        <v>1902</v>
      </c>
      <c r="P310" s="195"/>
      <c r="Q310" s="195" t="s">
        <v>2175</v>
      </c>
      <c r="R310" s="195" t="s">
        <v>847</v>
      </c>
    </row>
    <row r="311" spans="1:18" s="205" customFormat="1">
      <c r="A311" s="195" t="s">
        <v>2174</v>
      </c>
      <c r="B311" s="195" t="s">
        <v>794</v>
      </c>
      <c r="C311" s="195" t="s">
        <v>859</v>
      </c>
      <c r="D311" s="195" t="s">
        <v>521</v>
      </c>
      <c r="E311" s="195" t="s">
        <v>18</v>
      </c>
      <c r="F311" s="195" t="s">
        <v>710</v>
      </c>
      <c r="G311" s="195" t="s">
        <v>48</v>
      </c>
      <c r="H311" s="195" t="s">
        <v>521</v>
      </c>
      <c r="I311" s="195" t="s">
        <v>796</v>
      </c>
      <c r="J311" s="195" t="s">
        <v>1902</v>
      </c>
      <c r="K311" s="204">
        <v>0</v>
      </c>
      <c r="L311" s="204">
        <v>267.83999999999997</v>
      </c>
      <c r="M311" s="204">
        <f t="shared" si="4"/>
        <v>-267.83999999999997</v>
      </c>
      <c r="N311" s="195" t="s">
        <v>962</v>
      </c>
      <c r="O311" s="195" t="s">
        <v>1902</v>
      </c>
      <c r="P311" s="195"/>
      <c r="Q311" s="195" t="s">
        <v>2175</v>
      </c>
      <c r="R311" s="195" t="s">
        <v>847</v>
      </c>
    </row>
    <row r="312" spans="1:18" s="205" customFormat="1">
      <c r="A312" s="195" t="s">
        <v>2174</v>
      </c>
      <c r="B312" s="195" t="s">
        <v>794</v>
      </c>
      <c r="C312" s="195" t="s">
        <v>859</v>
      </c>
      <c r="D312" s="195" t="s">
        <v>521</v>
      </c>
      <c r="E312" s="195" t="s">
        <v>18</v>
      </c>
      <c r="F312" s="195" t="s">
        <v>710</v>
      </c>
      <c r="G312" s="195" t="s">
        <v>48</v>
      </c>
      <c r="H312" s="195" t="s">
        <v>521</v>
      </c>
      <c r="I312" s="195" t="s">
        <v>796</v>
      </c>
      <c r="J312" s="195" t="s">
        <v>1902</v>
      </c>
      <c r="K312" s="204">
        <v>0</v>
      </c>
      <c r="L312" s="204">
        <v>255.2</v>
      </c>
      <c r="M312" s="204">
        <f t="shared" si="4"/>
        <v>-255.2</v>
      </c>
      <c r="N312" s="195" t="s">
        <v>2161</v>
      </c>
      <c r="O312" s="195" t="s">
        <v>1902</v>
      </c>
      <c r="P312" s="195"/>
      <c r="Q312" s="195" t="s">
        <v>2175</v>
      </c>
      <c r="R312" s="195" t="s">
        <v>847</v>
      </c>
    </row>
    <row r="313" spans="1:18" s="205" customFormat="1">
      <c r="A313" s="195" t="s">
        <v>2174</v>
      </c>
      <c r="B313" s="195" t="s">
        <v>794</v>
      </c>
      <c r="C313" s="195" t="s">
        <v>859</v>
      </c>
      <c r="D313" s="195" t="s">
        <v>521</v>
      </c>
      <c r="E313" s="195" t="s">
        <v>18</v>
      </c>
      <c r="F313" s="195" t="s">
        <v>710</v>
      </c>
      <c r="G313" s="195" t="s">
        <v>48</v>
      </c>
      <c r="H313" s="195" t="s">
        <v>521</v>
      </c>
      <c r="I313" s="195" t="s">
        <v>796</v>
      </c>
      <c r="J313" s="195" t="s">
        <v>1902</v>
      </c>
      <c r="K313" s="204">
        <v>0</v>
      </c>
      <c r="L313" s="204">
        <v>494.34</v>
      </c>
      <c r="M313" s="204">
        <f t="shared" si="4"/>
        <v>-494.34</v>
      </c>
      <c r="N313" s="195" t="s">
        <v>979</v>
      </c>
      <c r="O313" s="195" t="s">
        <v>1902</v>
      </c>
      <c r="P313" s="195"/>
      <c r="Q313" s="195" t="s">
        <v>2175</v>
      </c>
      <c r="R313" s="195" t="s">
        <v>847</v>
      </c>
    </row>
    <row r="314" spans="1:18" s="205" customFormat="1">
      <c r="A314" s="195" t="s">
        <v>2174</v>
      </c>
      <c r="B314" s="195" t="s">
        <v>794</v>
      </c>
      <c r="C314" s="195" t="s">
        <v>859</v>
      </c>
      <c r="D314" s="195" t="s">
        <v>521</v>
      </c>
      <c r="E314" s="195" t="s">
        <v>137</v>
      </c>
      <c r="F314" s="195" t="s">
        <v>710</v>
      </c>
      <c r="G314" s="195" t="s">
        <v>48</v>
      </c>
      <c r="H314" s="195" t="s">
        <v>521</v>
      </c>
      <c r="I314" s="195" t="s">
        <v>796</v>
      </c>
      <c r="J314" s="195" t="s">
        <v>1902</v>
      </c>
      <c r="K314" s="204">
        <v>0</v>
      </c>
      <c r="L314" s="204">
        <v>357</v>
      </c>
      <c r="M314" s="204">
        <f t="shared" si="4"/>
        <v>-357</v>
      </c>
      <c r="N314" s="195" t="s">
        <v>2186</v>
      </c>
      <c r="O314" s="195" t="s">
        <v>1902</v>
      </c>
      <c r="P314" s="195"/>
      <c r="Q314" s="195" t="s">
        <v>2175</v>
      </c>
      <c r="R314" s="195" t="s">
        <v>847</v>
      </c>
    </row>
    <row r="315" spans="1:18" s="205" customFormat="1">
      <c r="A315" s="195" t="s">
        <v>2174</v>
      </c>
      <c r="B315" s="195" t="s">
        <v>794</v>
      </c>
      <c r="C315" s="195" t="s">
        <v>859</v>
      </c>
      <c r="D315" s="195" t="s">
        <v>521</v>
      </c>
      <c r="E315" s="195" t="s">
        <v>137</v>
      </c>
      <c r="F315" s="195" t="s">
        <v>710</v>
      </c>
      <c r="G315" s="195" t="s">
        <v>48</v>
      </c>
      <c r="H315" s="195" t="s">
        <v>521</v>
      </c>
      <c r="I315" s="195" t="s">
        <v>796</v>
      </c>
      <c r="J315" s="195" t="s">
        <v>1902</v>
      </c>
      <c r="K315" s="204">
        <v>0</v>
      </c>
      <c r="L315" s="204">
        <v>250</v>
      </c>
      <c r="M315" s="204">
        <f t="shared" si="4"/>
        <v>-250</v>
      </c>
      <c r="N315" s="195" t="s">
        <v>978</v>
      </c>
      <c r="O315" s="195" t="s">
        <v>1902</v>
      </c>
      <c r="P315" s="195"/>
      <c r="Q315" s="195" t="s">
        <v>2175</v>
      </c>
      <c r="R315" s="195" t="s">
        <v>847</v>
      </c>
    </row>
    <row r="316" spans="1:18" s="205" customFormat="1">
      <c r="A316" s="195" t="s">
        <v>2189</v>
      </c>
      <c r="B316" s="195" t="s">
        <v>794</v>
      </c>
      <c r="C316" s="195" t="s">
        <v>859</v>
      </c>
      <c r="D316" s="195" t="s">
        <v>521</v>
      </c>
      <c r="E316" s="195" t="s">
        <v>342</v>
      </c>
      <c r="F316" s="195" t="s">
        <v>710</v>
      </c>
      <c r="G316" s="195" t="s">
        <v>48</v>
      </c>
      <c r="H316" s="195" t="s">
        <v>521</v>
      </c>
      <c r="I316" s="195" t="s">
        <v>796</v>
      </c>
      <c r="J316" s="195" t="s">
        <v>2015</v>
      </c>
      <c r="K316" s="204">
        <v>0</v>
      </c>
      <c r="L316" s="204">
        <v>86.81</v>
      </c>
      <c r="M316" s="204">
        <f t="shared" si="4"/>
        <v>-86.81</v>
      </c>
      <c r="N316" s="195" t="s">
        <v>977</v>
      </c>
      <c r="O316" s="195" t="s">
        <v>2138</v>
      </c>
      <c r="P316" s="195"/>
      <c r="Q316" s="195" t="s">
        <v>2190</v>
      </c>
      <c r="R316" s="195" t="s">
        <v>847</v>
      </c>
    </row>
    <row r="317" spans="1:18" s="205" customFormat="1">
      <c r="A317" s="195" t="s">
        <v>2189</v>
      </c>
      <c r="B317" s="195" t="s">
        <v>794</v>
      </c>
      <c r="C317" s="195" t="s">
        <v>859</v>
      </c>
      <c r="D317" s="195" t="s">
        <v>521</v>
      </c>
      <c r="E317" s="195" t="s">
        <v>342</v>
      </c>
      <c r="F317" s="195" t="s">
        <v>710</v>
      </c>
      <c r="G317" s="195" t="s">
        <v>48</v>
      </c>
      <c r="H317" s="195" t="s">
        <v>521</v>
      </c>
      <c r="I317" s="195" t="s">
        <v>796</v>
      </c>
      <c r="J317" s="195" t="s">
        <v>2015</v>
      </c>
      <c r="K317" s="204">
        <v>0</v>
      </c>
      <c r="L317" s="204">
        <v>500</v>
      </c>
      <c r="M317" s="204">
        <f t="shared" si="4"/>
        <v>-500</v>
      </c>
      <c r="N317" s="195" t="s">
        <v>2191</v>
      </c>
      <c r="O317" s="195" t="s">
        <v>2138</v>
      </c>
      <c r="P317" s="195"/>
      <c r="Q317" s="195" t="s">
        <v>2190</v>
      </c>
      <c r="R317" s="195" t="s">
        <v>847</v>
      </c>
    </row>
    <row r="318" spans="1:18" s="205" customFormat="1">
      <c r="A318" s="195" t="s">
        <v>2189</v>
      </c>
      <c r="B318" s="195" t="s">
        <v>794</v>
      </c>
      <c r="C318" s="195" t="s">
        <v>859</v>
      </c>
      <c r="D318" s="195" t="s">
        <v>521</v>
      </c>
      <c r="E318" s="195" t="s">
        <v>195</v>
      </c>
      <c r="F318" s="195" t="s">
        <v>710</v>
      </c>
      <c r="G318" s="195" t="s">
        <v>48</v>
      </c>
      <c r="H318" s="195" t="s">
        <v>521</v>
      </c>
      <c r="I318" s="195" t="s">
        <v>796</v>
      </c>
      <c r="J318" s="195" t="s">
        <v>2015</v>
      </c>
      <c r="K318" s="204">
        <v>0</v>
      </c>
      <c r="L318" s="204">
        <v>370</v>
      </c>
      <c r="M318" s="204">
        <f t="shared" si="4"/>
        <v>-370</v>
      </c>
      <c r="N318" s="195" t="s">
        <v>978</v>
      </c>
      <c r="O318" s="195" t="s">
        <v>2138</v>
      </c>
      <c r="P318" s="195"/>
      <c r="Q318" s="195" t="s">
        <v>2190</v>
      </c>
      <c r="R318" s="195" t="s">
        <v>847</v>
      </c>
    </row>
    <row r="319" spans="1:18" s="205" customFormat="1">
      <c r="A319" s="195" t="s">
        <v>2189</v>
      </c>
      <c r="B319" s="195" t="s">
        <v>794</v>
      </c>
      <c r="C319" s="195" t="s">
        <v>859</v>
      </c>
      <c r="D319" s="195" t="s">
        <v>521</v>
      </c>
      <c r="E319" s="195" t="s">
        <v>22</v>
      </c>
      <c r="F319" s="195" t="s">
        <v>710</v>
      </c>
      <c r="G319" s="195" t="s">
        <v>48</v>
      </c>
      <c r="H319" s="195" t="s">
        <v>521</v>
      </c>
      <c r="I319" s="195" t="s">
        <v>796</v>
      </c>
      <c r="J319" s="195" t="s">
        <v>2015</v>
      </c>
      <c r="K319" s="204">
        <v>0</v>
      </c>
      <c r="L319" s="204">
        <v>138</v>
      </c>
      <c r="M319" s="204">
        <f t="shared" si="4"/>
        <v>-138</v>
      </c>
      <c r="N319" s="195" t="s">
        <v>2192</v>
      </c>
      <c r="O319" s="195" t="s">
        <v>2138</v>
      </c>
      <c r="P319" s="195"/>
      <c r="Q319" s="195" t="s">
        <v>2190</v>
      </c>
      <c r="R319" s="195" t="s">
        <v>847</v>
      </c>
    </row>
    <row r="320" spans="1:18" s="205" customFormat="1">
      <c r="A320" s="195" t="s">
        <v>2189</v>
      </c>
      <c r="B320" s="195" t="s">
        <v>794</v>
      </c>
      <c r="C320" s="195" t="s">
        <v>859</v>
      </c>
      <c r="D320" s="195" t="s">
        <v>521</v>
      </c>
      <c r="E320" s="195" t="s">
        <v>29</v>
      </c>
      <c r="F320" s="195" t="s">
        <v>710</v>
      </c>
      <c r="G320" s="195" t="s">
        <v>48</v>
      </c>
      <c r="H320" s="195" t="s">
        <v>521</v>
      </c>
      <c r="I320" s="195" t="s">
        <v>796</v>
      </c>
      <c r="J320" s="195" t="s">
        <v>2015</v>
      </c>
      <c r="K320" s="204">
        <v>0</v>
      </c>
      <c r="L320" s="204">
        <v>1068.01</v>
      </c>
      <c r="M320" s="204">
        <f t="shared" si="4"/>
        <v>-1068.01</v>
      </c>
      <c r="N320" s="195" t="s">
        <v>976</v>
      </c>
      <c r="O320" s="195" t="s">
        <v>2138</v>
      </c>
      <c r="P320" s="195"/>
      <c r="Q320" s="195" t="s">
        <v>2190</v>
      </c>
      <c r="R320" s="195" t="s">
        <v>847</v>
      </c>
    </row>
    <row r="321" spans="1:18" s="205" customFormat="1">
      <c r="A321" s="195" t="s">
        <v>2189</v>
      </c>
      <c r="B321" s="195" t="s">
        <v>794</v>
      </c>
      <c r="C321" s="195" t="s">
        <v>859</v>
      </c>
      <c r="D321" s="195" t="s">
        <v>521</v>
      </c>
      <c r="E321" s="195" t="s">
        <v>29</v>
      </c>
      <c r="F321" s="195" t="s">
        <v>710</v>
      </c>
      <c r="G321" s="195" t="s">
        <v>48</v>
      </c>
      <c r="H321" s="195" t="s">
        <v>521</v>
      </c>
      <c r="I321" s="195" t="s">
        <v>796</v>
      </c>
      <c r="J321" s="195" t="s">
        <v>2015</v>
      </c>
      <c r="K321" s="204">
        <v>0</v>
      </c>
      <c r="L321" s="204">
        <v>80</v>
      </c>
      <c r="M321" s="204">
        <f t="shared" si="4"/>
        <v>-80</v>
      </c>
      <c r="N321" s="195" t="s">
        <v>2193</v>
      </c>
      <c r="O321" s="195" t="s">
        <v>2138</v>
      </c>
      <c r="P321" s="195"/>
      <c r="Q321" s="195" t="s">
        <v>2190</v>
      </c>
      <c r="R321" s="195" t="s">
        <v>847</v>
      </c>
    </row>
    <row r="322" spans="1:18" s="205" customFormat="1">
      <c r="A322" s="195" t="s">
        <v>2189</v>
      </c>
      <c r="B322" s="195" t="s">
        <v>794</v>
      </c>
      <c r="C322" s="195" t="s">
        <v>859</v>
      </c>
      <c r="D322" s="195" t="s">
        <v>521</v>
      </c>
      <c r="E322" s="195" t="s">
        <v>400</v>
      </c>
      <c r="F322" s="195" t="s">
        <v>710</v>
      </c>
      <c r="G322" s="195" t="s">
        <v>48</v>
      </c>
      <c r="H322" s="195" t="s">
        <v>521</v>
      </c>
      <c r="I322" s="195" t="s">
        <v>796</v>
      </c>
      <c r="J322" s="195" t="s">
        <v>2015</v>
      </c>
      <c r="K322" s="204">
        <v>0</v>
      </c>
      <c r="L322" s="204">
        <v>1400</v>
      </c>
      <c r="M322" s="204">
        <f t="shared" si="4"/>
        <v>-1400</v>
      </c>
      <c r="N322" s="195" t="s">
        <v>961</v>
      </c>
      <c r="O322" s="195" t="s">
        <v>2138</v>
      </c>
      <c r="P322" s="195"/>
      <c r="Q322" s="195" t="s">
        <v>2190</v>
      </c>
      <c r="R322" s="195" t="s">
        <v>847</v>
      </c>
    </row>
    <row r="323" spans="1:18" s="205" customFormat="1">
      <c r="A323" s="195" t="s">
        <v>2189</v>
      </c>
      <c r="B323" s="195" t="s">
        <v>794</v>
      </c>
      <c r="C323" s="195" t="s">
        <v>859</v>
      </c>
      <c r="D323" s="195" t="s">
        <v>521</v>
      </c>
      <c r="E323" s="195" t="s">
        <v>400</v>
      </c>
      <c r="F323" s="195" t="s">
        <v>710</v>
      </c>
      <c r="G323" s="195" t="s">
        <v>48</v>
      </c>
      <c r="H323" s="195" t="s">
        <v>521</v>
      </c>
      <c r="I323" s="195" t="s">
        <v>796</v>
      </c>
      <c r="J323" s="195" t="s">
        <v>2015</v>
      </c>
      <c r="K323" s="204">
        <v>0</v>
      </c>
      <c r="L323" s="204">
        <v>299.52</v>
      </c>
      <c r="M323" s="204">
        <f t="shared" si="4"/>
        <v>-299.52</v>
      </c>
      <c r="N323" s="195" t="s">
        <v>962</v>
      </c>
      <c r="O323" s="195" t="s">
        <v>2138</v>
      </c>
      <c r="P323" s="195"/>
      <c r="Q323" s="195" t="s">
        <v>2190</v>
      </c>
      <c r="R323" s="195" t="s">
        <v>847</v>
      </c>
    </row>
    <row r="324" spans="1:18" s="205" customFormat="1">
      <c r="A324" s="195" t="s">
        <v>2189</v>
      </c>
      <c r="B324" s="195" t="s">
        <v>794</v>
      </c>
      <c r="C324" s="195" t="s">
        <v>707</v>
      </c>
      <c r="D324" s="195" t="s">
        <v>815</v>
      </c>
      <c r="E324" s="195" t="s">
        <v>816</v>
      </c>
      <c r="F324" s="195" t="s">
        <v>710</v>
      </c>
      <c r="G324" s="195" t="s">
        <v>48</v>
      </c>
      <c r="H324" s="195" t="s">
        <v>521</v>
      </c>
      <c r="I324" s="195" t="s">
        <v>796</v>
      </c>
      <c r="J324" s="195" t="s">
        <v>2015</v>
      </c>
      <c r="K324" s="204">
        <v>3781</v>
      </c>
      <c r="L324" s="204">
        <v>0</v>
      </c>
      <c r="M324" s="204">
        <f t="shared" si="4"/>
        <v>3781</v>
      </c>
      <c r="N324" s="195" t="s">
        <v>2194</v>
      </c>
      <c r="O324" s="195" t="s">
        <v>2138</v>
      </c>
      <c r="P324" s="195"/>
      <c r="Q324" s="195" t="s">
        <v>2190</v>
      </c>
      <c r="R324" s="195" t="s">
        <v>847</v>
      </c>
    </row>
    <row r="325" spans="1:18" s="205" customFormat="1">
      <c r="A325" s="195" t="s">
        <v>2189</v>
      </c>
      <c r="B325" s="195" t="s">
        <v>794</v>
      </c>
      <c r="C325" s="195" t="s">
        <v>706</v>
      </c>
      <c r="D325" s="195" t="s">
        <v>813</v>
      </c>
      <c r="E325" s="195" t="s">
        <v>398</v>
      </c>
      <c r="F325" s="195" t="s">
        <v>710</v>
      </c>
      <c r="G325" s="195" t="s">
        <v>48</v>
      </c>
      <c r="H325" s="195" t="s">
        <v>521</v>
      </c>
      <c r="I325" s="195" t="s">
        <v>796</v>
      </c>
      <c r="J325" s="195" t="s">
        <v>2015</v>
      </c>
      <c r="K325" s="204">
        <v>1692</v>
      </c>
      <c r="L325" s="204">
        <v>0</v>
      </c>
      <c r="M325" s="204">
        <f t="shared" ref="M325:M388" si="5">K325-L325</f>
        <v>1692</v>
      </c>
      <c r="N325" s="195" t="s">
        <v>1069</v>
      </c>
      <c r="O325" s="195" t="s">
        <v>2138</v>
      </c>
      <c r="P325" s="195"/>
      <c r="Q325" s="195" t="s">
        <v>2190</v>
      </c>
      <c r="R325" s="195" t="s">
        <v>847</v>
      </c>
    </row>
    <row r="326" spans="1:18" s="205" customFormat="1">
      <c r="A326" s="195" t="s">
        <v>2189</v>
      </c>
      <c r="B326" s="195" t="s">
        <v>794</v>
      </c>
      <c r="C326" s="195" t="s">
        <v>859</v>
      </c>
      <c r="D326" s="195" t="s">
        <v>521</v>
      </c>
      <c r="E326" s="195" t="s">
        <v>382</v>
      </c>
      <c r="F326" s="195" t="s">
        <v>710</v>
      </c>
      <c r="G326" s="195" t="s">
        <v>48</v>
      </c>
      <c r="H326" s="195" t="s">
        <v>521</v>
      </c>
      <c r="I326" s="195" t="s">
        <v>796</v>
      </c>
      <c r="J326" s="195" t="s">
        <v>2015</v>
      </c>
      <c r="K326" s="204">
        <v>0</v>
      </c>
      <c r="L326" s="204">
        <v>104.57</v>
      </c>
      <c r="M326" s="204">
        <f t="shared" si="5"/>
        <v>-104.57</v>
      </c>
      <c r="N326" s="195" t="s">
        <v>977</v>
      </c>
      <c r="O326" s="195" t="s">
        <v>2138</v>
      </c>
      <c r="P326" s="195"/>
      <c r="Q326" s="195" t="s">
        <v>2190</v>
      </c>
      <c r="R326" s="195" t="s">
        <v>847</v>
      </c>
    </row>
    <row r="327" spans="1:18" s="205" customFormat="1">
      <c r="A327" s="195" t="s">
        <v>2189</v>
      </c>
      <c r="B327" s="195" t="s">
        <v>794</v>
      </c>
      <c r="C327" s="195" t="s">
        <v>859</v>
      </c>
      <c r="D327" s="195" t="s">
        <v>521</v>
      </c>
      <c r="E327" s="195" t="s">
        <v>20</v>
      </c>
      <c r="F327" s="195" t="s">
        <v>710</v>
      </c>
      <c r="G327" s="195" t="s">
        <v>48</v>
      </c>
      <c r="H327" s="195" t="s">
        <v>521</v>
      </c>
      <c r="I327" s="195" t="s">
        <v>796</v>
      </c>
      <c r="J327" s="195" t="s">
        <v>2015</v>
      </c>
      <c r="K327" s="204">
        <v>0</v>
      </c>
      <c r="L327" s="204">
        <v>300</v>
      </c>
      <c r="M327" s="204">
        <f t="shared" si="5"/>
        <v>-300</v>
      </c>
      <c r="N327" s="195" t="s">
        <v>2195</v>
      </c>
      <c r="O327" s="195" t="s">
        <v>2138</v>
      </c>
      <c r="P327" s="195"/>
      <c r="Q327" s="195" t="s">
        <v>2190</v>
      </c>
      <c r="R327" s="195" t="s">
        <v>847</v>
      </c>
    </row>
    <row r="328" spans="1:18" s="205" customFormat="1">
      <c r="A328" s="195" t="s">
        <v>2189</v>
      </c>
      <c r="B328" s="195" t="s">
        <v>794</v>
      </c>
      <c r="C328" s="195" t="s">
        <v>859</v>
      </c>
      <c r="D328" s="195" t="s">
        <v>521</v>
      </c>
      <c r="E328" s="195" t="s">
        <v>850</v>
      </c>
      <c r="F328" s="195" t="s">
        <v>710</v>
      </c>
      <c r="G328" s="195" t="s">
        <v>48</v>
      </c>
      <c r="H328" s="195" t="s">
        <v>521</v>
      </c>
      <c r="I328" s="195" t="s">
        <v>796</v>
      </c>
      <c r="J328" s="195" t="s">
        <v>2015</v>
      </c>
      <c r="K328" s="204">
        <v>0</v>
      </c>
      <c r="L328" s="204">
        <v>225</v>
      </c>
      <c r="M328" s="204">
        <f t="shared" si="5"/>
        <v>-225</v>
      </c>
      <c r="N328" s="195" t="s">
        <v>2196</v>
      </c>
      <c r="O328" s="195" t="s">
        <v>2138</v>
      </c>
      <c r="P328" s="195"/>
      <c r="Q328" s="195" t="s">
        <v>2190</v>
      </c>
      <c r="R328" s="195" t="s">
        <v>847</v>
      </c>
    </row>
    <row r="329" spans="1:18" s="205" customFormat="1">
      <c r="A329" s="195" t="s">
        <v>2189</v>
      </c>
      <c r="B329" s="195" t="s">
        <v>794</v>
      </c>
      <c r="C329" s="195" t="s">
        <v>859</v>
      </c>
      <c r="D329" s="195" t="s">
        <v>521</v>
      </c>
      <c r="E329" s="195" t="s">
        <v>850</v>
      </c>
      <c r="F329" s="195" t="s">
        <v>710</v>
      </c>
      <c r="G329" s="195" t="s">
        <v>48</v>
      </c>
      <c r="H329" s="195" t="s">
        <v>521</v>
      </c>
      <c r="I329" s="195" t="s">
        <v>796</v>
      </c>
      <c r="J329" s="195" t="s">
        <v>2015</v>
      </c>
      <c r="K329" s="204">
        <v>0</v>
      </c>
      <c r="L329" s="204">
        <v>884.8</v>
      </c>
      <c r="M329" s="204">
        <f t="shared" si="5"/>
        <v>-884.8</v>
      </c>
      <c r="N329" s="195" t="s">
        <v>1115</v>
      </c>
      <c r="O329" s="195" t="s">
        <v>2138</v>
      </c>
      <c r="P329" s="195"/>
      <c r="Q329" s="195" t="s">
        <v>2190</v>
      </c>
      <c r="R329" s="195" t="s">
        <v>847</v>
      </c>
    </row>
    <row r="330" spans="1:18" s="205" customFormat="1">
      <c r="A330" s="195" t="s">
        <v>2189</v>
      </c>
      <c r="B330" s="195" t="s">
        <v>794</v>
      </c>
      <c r="C330" s="195" t="s">
        <v>859</v>
      </c>
      <c r="D330" s="195" t="s">
        <v>521</v>
      </c>
      <c r="E330" s="195" t="s">
        <v>850</v>
      </c>
      <c r="F330" s="195" t="s">
        <v>710</v>
      </c>
      <c r="G330" s="195" t="s">
        <v>48</v>
      </c>
      <c r="H330" s="195" t="s">
        <v>521</v>
      </c>
      <c r="I330" s="195" t="s">
        <v>796</v>
      </c>
      <c r="J330" s="195" t="s">
        <v>2015</v>
      </c>
      <c r="K330" s="204">
        <v>0</v>
      </c>
      <c r="L330" s="204">
        <v>426.39</v>
      </c>
      <c r="M330" s="204">
        <f t="shared" si="5"/>
        <v>-426.39</v>
      </c>
      <c r="N330" s="195" t="s">
        <v>977</v>
      </c>
      <c r="O330" s="195" t="s">
        <v>2138</v>
      </c>
      <c r="P330" s="195"/>
      <c r="Q330" s="195" t="s">
        <v>2190</v>
      </c>
      <c r="R330" s="195" t="s">
        <v>847</v>
      </c>
    </row>
    <row r="331" spans="1:18" s="205" customFormat="1">
      <c r="A331" s="195" t="s">
        <v>2189</v>
      </c>
      <c r="B331" s="195" t="s">
        <v>794</v>
      </c>
      <c r="C331" s="195" t="s">
        <v>859</v>
      </c>
      <c r="D331" s="195" t="s">
        <v>521</v>
      </c>
      <c r="E331" s="195" t="s">
        <v>398</v>
      </c>
      <c r="F331" s="195" t="s">
        <v>710</v>
      </c>
      <c r="G331" s="195" t="s">
        <v>48</v>
      </c>
      <c r="H331" s="195" t="s">
        <v>521</v>
      </c>
      <c r="I331" s="195" t="s">
        <v>796</v>
      </c>
      <c r="J331" s="195" t="s">
        <v>2015</v>
      </c>
      <c r="K331" s="204">
        <v>0</v>
      </c>
      <c r="L331" s="204">
        <v>1800</v>
      </c>
      <c r="M331" s="204">
        <f t="shared" si="5"/>
        <v>-1800</v>
      </c>
      <c r="N331" s="195" t="s">
        <v>1069</v>
      </c>
      <c r="O331" s="195" t="s">
        <v>2138</v>
      </c>
      <c r="P331" s="195"/>
      <c r="Q331" s="195" t="s">
        <v>2190</v>
      </c>
      <c r="R331" s="195" t="s">
        <v>847</v>
      </c>
    </row>
    <row r="332" spans="1:18" s="205" customFormat="1">
      <c r="A332" s="195" t="s">
        <v>2189</v>
      </c>
      <c r="B332" s="195" t="s">
        <v>794</v>
      </c>
      <c r="C332" s="195" t="s">
        <v>706</v>
      </c>
      <c r="D332" s="195" t="s">
        <v>802</v>
      </c>
      <c r="E332" s="195" t="s">
        <v>398</v>
      </c>
      <c r="F332" s="195" t="s">
        <v>710</v>
      </c>
      <c r="G332" s="195" t="s">
        <v>48</v>
      </c>
      <c r="H332" s="195" t="s">
        <v>521</v>
      </c>
      <c r="I332" s="195" t="s">
        <v>796</v>
      </c>
      <c r="J332" s="195" t="s">
        <v>2015</v>
      </c>
      <c r="K332" s="204">
        <v>108</v>
      </c>
      <c r="L332" s="204">
        <v>0</v>
      </c>
      <c r="M332" s="204">
        <f t="shared" si="5"/>
        <v>108</v>
      </c>
      <c r="N332" s="195" t="s">
        <v>1069</v>
      </c>
      <c r="O332" s="195" t="s">
        <v>2138</v>
      </c>
      <c r="P332" s="195"/>
      <c r="Q332" s="195" t="s">
        <v>2190</v>
      </c>
      <c r="R332" s="195" t="s">
        <v>847</v>
      </c>
    </row>
    <row r="333" spans="1:18" s="205" customFormat="1">
      <c r="A333" s="195" t="s">
        <v>2189</v>
      </c>
      <c r="B333" s="195" t="s">
        <v>794</v>
      </c>
      <c r="C333" s="195" t="s">
        <v>706</v>
      </c>
      <c r="D333" s="195" t="s">
        <v>802</v>
      </c>
      <c r="E333" s="195" t="s">
        <v>400</v>
      </c>
      <c r="F333" s="195" t="s">
        <v>710</v>
      </c>
      <c r="G333" s="195" t="s">
        <v>48</v>
      </c>
      <c r="H333" s="195" t="s">
        <v>521</v>
      </c>
      <c r="I333" s="195" t="s">
        <v>796</v>
      </c>
      <c r="J333" s="195" t="s">
        <v>2015</v>
      </c>
      <c r="K333" s="204">
        <v>84</v>
      </c>
      <c r="L333" s="204">
        <v>0</v>
      </c>
      <c r="M333" s="204">
        <f t="shared" si="5"/>
        <v>84</v>
      </c>
      <c r="N333" s="195" t="s">
        <v>961</v>
      </c>
      <c r="O333" s="195" t="s">
        <v>2138</v>
      </c>
      <c r="P333" s="195"/>
      <c r="Q333" s="195" t="s">
        <v>2190</v>
      </c>
      <c r="R333" s="195" t="s">
        <v>847</v>
      </c>
    </row>
    <row r="334" spans="1:18" s="205" customFormat="1">
      <c r="A334" s="195" t="s">
        <v>2189</v>
      </c>
      <c r="B334" s="195" t="s">
        <v>794</v>
      </c>
      <c r="C334" s="195" t="s">
        <v>706</v>
      </c>
      <c r="D334" s="195" t="s">
        <v>802</v>
      </c>
      <c r="E334" s="195" t="s">
        <v>400</v>
      </c>
      <c r="F334" s="195" t="s">
        <v>710</v>
      </c>
      <c r="G334" s="195" t="s">
        <v>48</v>
      </c>
      <c r="H334" s="195" t="s">
        <v>521</v>
      </c>
      <c r="I334" s="195" t="s">
        <v>796</v>
      </c>
      <c r="J334" s="195" t="s">
        <v>2015</v>
      </c>
      <c r="K334" s="204">
        <v>17.97</v>
      </c>
      <c r="L334" s="204">
        <v>0</v>
      </c>
      <c r="M334" s="204">
        <f t="shared" si="5"/>
        <v>17.97</v>
      </c>
      <c r="N334" s="195" t="s">
        <v>962</v>
      </c>
      <c r="O334" s="195" t="s">
        <v>2138</v>
      </c>
      <c r="P334" s="195"/>
      <c r="Q334" s="195" t="s">
        <v>2190</v>
      </c>
      <c r="R334" s="195" t="s">
        <v>847</v>
      </c>
    </row>
    <row r="335" spans="1:18" s="205" customFormat="1">
      <c r="A335" s="195" t="s">
        <v>2189</v>
      </c>
      <c r="B335" s="195" t="s">
        <v>794</v>
      </c>
      <c r="C335" s="195" t="s">
        <v>367</v>
      </c>
      <c r="D335" s="195" t="s">
        <v>268</v>
      </c>
      <c r="E335" s="195" t="s">
        <v>210</v>
      </c>
      <c r="F335" s="195" t="s">
        <v>710</v>
      </c>
      <c r="G335" s="195" t="s">
        <v>48</v>
      </c>
      <c r="H335" s="195" t="s">
        <v>521</v>
      </c>
      <c r="I335" s="195" t="s">
        <v>796</v>
      </c>
      <c r="J335" s="195" t="s">
        <v>2015</v>
      </c>
      <c r="K335" s="204">
        <v>112.8</v>
      </c>
      <c r="L335" s="204">
        <v>0</v>
      </c>
      <c r="M335" s="204">
        <f t="shared" si="5"/>
        <v>112.8</v>
      </c>
      <c r="N335" s="195" t="s">
        <v>2196</v>
      </c>
      <c r="O335" s="195" t="s">
        <v>2138</v>
      </c>
      <c r="P335" s="195"/>
      <c r="Q335" s="195" t="s">
        <v>2190</v>
      </c>
      <c r="R335" s="195" t="s">
        <v>847</v>
      </c>
    </row>
    <row r="336" spans="1:18" s="205" customFormat="1">
      <c r="A336" s="195" t="s">
        <v>2189</v>
      </c>
      <c r="B336" s="195" t="s">
        <v>794</v>
      </c>
      <c r="C336" s="195" t="s">
        <v>706</v>
      </c>
      <c r="D336" s="195" t="s">
        <v>794</v>
      </c>
      <c r="E336" s="195" t="s">
        <v>816</v>
      </c>
      <c r="F336" s="195" t="s">
        <v>710</v>
      </c>
      <c r="G336" s="195" t="s">
        <v>48</v>
      </c>
      <c r="H336" s="195" t="s">
        <v>521</v>
      </c>
      <c r="I336" s="195" t="s">
        <v>796</v>
      </c>
      <c r="J336" s="195" t="s">
        <v>2015</v>
      </c>
      <c r="K336" s="204">
        <v>2000</v>
      </c>
      <c r="L336" s="204">
        <v>0</v>
      </c>
      <c r="M336" s="204">
        <f t="shared" si="5"/>
        <v>2000</v>
      </c>
      <c r="N336" s="195" t="s">
        <v>2194</v>
      </c>
      <c r="O336" s="195" t="s">
        <v>2138</v>
      </c>
      <c r="P336" s="195"/>
      <c r="Q336" s="195" t="s">
        <v>2190</v>
      </c>
      <c r="R336" s="195" t="s">
        <v>847</v>
      </c>
    </row>
    <row r="337" spans="1:18" s="205" customFormat="1">
      <c r="A337" s="195" t="s">
        <v>2189</v>
      </c>
      <c r="B337" s="195" t="s">
        <v>794</v>
      </c>
      <c r="C337" s="195" t="s">
        <v>859</v>
      </c>
      <c r="D337" s="195" t="s">
        <v>521</v>
      </c>
      <c r="E337" s="195" t="s">
        <v>382</v>
      </c>
      <c r="F337" s="195" t="s">
        <v>710</v>
      </c>
      <c r="G337" s="195" t="s">
        <v>48</v>
      </c>
      <c r="H337" s="195" t="s">
        <v>521</v>
      </c>
      <c r="I337" s="195" t="s">
        <v>796</v>
      </c>
      <c r="J337" s="195" t="s">
        <v>2015</v>
      </c>
      <c r="K337" s="204">
        <v>0</v>
      </c>
      <c r="L337" s="204">
        <v>340</v>
      </c>
      <c r="M337" s="204">
        <f t="shared" si="5"/>
        <v>-340</v>
      </c>
      <c r="N337" s="195" t="s">
        <v>2196</v>
      </c>
      <c r="O337" s="195" t="s">
        <v>2138</v>
      </c>
      <c r="P337" s="195"/>
      <c r="Q337" s="195" t="s">
        <v>2190</v>
      </c>
      <c r="R337" s="195" t="s">
        <v>847</v>
      </c>
    </row>
    <row r="338" spans="1:18" s="205" customFormat="1">
      <c r="A338" s="195" t="s">
        <v>2189</v>
      </c>
      <c r="B338" s="195" t="s">
        <v>794</v>
      </c>
      <c r="C338" s="195" t="s">
        <v>706</v>
      </c>
      <c r="D338" s="195" t="s">
        <v>802</v>
      </c>
      <c r="E338" s="195" t="s">
        <v>382</v>
      </c>
      <c r="F338" s="195" t="s">
        <v>710</v>
      </c>
      <c r="G338" s="195" t="s">
        <v>48</v>
      </c>
      <c r="H338" s="195" t="s">
        <v>521</v>
      </c>
      <c r="I338" s="195" t="s">
        <v>796</v>
      </c>
      <c r="J338" s="195" t="s">
        <v>2015</v>
      </c>
      <c r="K338" s="204">
        <v>20.399999999999999</v>
      </c>
      <c r="L338" s="204">
        <v>0</v>
      </c>
      <c r="M338" s="204">
        <f t="shared" si="5"/>
        <v>20.399999999999999</v>
      </c>
      <c r="N338" s="195" t="s">
        <v>2196</v>
      </c>
      <c r="O338" s="195" t="s">
        <v>2138</v>
      </c>
      <c r="P338" s="195"/>
      <c r="Q338" s="195" t="s">
        <v>2190</v>
      </c>
      <c r="R338" s="195" t="s">
        <v>847</v>
      </c>
    </row>
    <row r="339" spans="1:18" s="205" customFormat="1">
      <c r="A339" s="195" t="s">
        <v>2189</v>
      </c>
      <c r="B339" s="195" t="s">
        <v>794</v>
      </c>
      <c r="C339" s="195" t="s">
        <v>706</v>
      </c>
      <c r="D339" s="195" t="s">
        <v>802</v>
      </c>
      <c r="E339" s="195" t="s">
        <v>20</v>
      </c>
      <c r="F339" s="195" t="s">
        <v>710</v>
      </c>
      <c r="G339" s="195" t="s">
        <v>48</v>
      </c>
      <c r="H339" s="195" t="s">
        <v>521</v>
      </c>
      <c r="I339" s="195" t="s">
        <v>796</v>
      </c>
      <c r="J339" s="195" t="s">
        <v>2015</v>
      </c>
      <c r="K339" s="204">
        <v>18</v>
      </c>
      <c r="L339" s="204">
        <v>0</v>
      </c>
      <c r="M339" s="204">
        <f t="shared" si="5"/>
        <v>18</v>
      </c>
      <c r="N339" s="195" t="s">
        <v>2195</v>
      </c>
      <c r="O339" s="195" t="s">
        <v>2138</v>
      </c>
      <c r="P339" s="195"/>
      <c r="Q339" s="195" t="s">
        <v>2190</v>
      </c>
      <c r="R339" s="195" t="s">
        <v>847</v>
      </c>
    </row>
    <row r="340" spans="1:18" s="205" customFormat="1">
      <c r="A340" s="195" t="s">
        <v>2189</v>
      </c>
      <c r="B340" s="195" t="s">
        <v>794</v>
      </c>
      <c r="C340" s="195" t="s">
        <v>706</v>
      </c>
      <c r="D340" s="195" t="s">
        <v>802</v>
      </c>
      <c r="E340" s="195" t="s">
        <v>382</v>
      </c>
      <c r="F340" s="195" t="s">
        <v>710</v>
      </c>
      <c r="G340" s="195" t="s">
        <v>48</v>
      </c>
      <c r="H340" s="195" t="s">
        <v>521</v>
      </c>
      <c r="I340" s="195" t="s">
        <v>796</v>
      </c>
      <c r="J340" s="195" t="s">
        <v>2015</v>
      </c>
      <c r="K340" s="204">
        <v>6.27</v>
      </c>
      <c r="L340" s="204">
        <v>0</v>
      </c>
      <c r="M340" s="204">
        <f t="shared" si="5"/>
        <v>6.27</v>
      </c>
      <c r="N340" s="195" t="s">
        <v>977</v>
      </c>
      <c r="O340" s="195" t="s">
        <v>2138</v>
      </c>
      <c r="P340" s="195"/>
      <c r="Q340" s="195" t="s">
        <v>2190</v>
      </c>
      <c r="R340" s="195" t="s">
        <v>847</v>
      </c>
    </row>
    <row r="341" spans="1:18" s="205" customFormat="1">
      <c r="A341" s="195" t="s">
        <v>2189</v>
      </c>
      <c r="B341" s="195" t="s">
        <v>794</v>
      </c>
      <c r="C341" s="195" t="s">
        <v>706</v>
      </c>
      <c r="D341" s="195" t="s">
        <v>802</v>
      </c>
      <c r="E341" s="195" t="s">
        <v>850</v>
      </c>
      <c r="F341" s="195" t="s">
        <v>710</v>
      </c>
      <c r="G341" s="195" t="s">
        <v>48</v>
      </c>
      <c r="H341" s="195" t="s">
        <v>521</v>
      </c>
      <c r="I341" s="195" t="s">
        <v>796</v>
      </c>
      <c r="J341" s="195" t="s">
        <v>2015</v>
      </c>
      <c r="K341" s="204">
        <v>13.5</v>
      </c>
      <c r="L341" s="204">
        <v>0</v>
      </c>
      <c r="M341" s="204">
        <f t="shared" si="5"/>
        <v>13.5</v>
      </c>
      <c r="N341" s="195" t="s">
        <v>2196</v>
      </c>
      <c r="O341" s="195" t="s">
        <v>2138</v>
      </c>
      <c r="P341" s="195"/>
      <c r="Q341" s="195" t="s">
        <v>2190</v>
      </c>
      <c r="R341" s="195" t="s">
        <v>847</v>
      </c>
    </row>
    <row r="342" spans="1:18" s="205" customFormat="1">
      <c r="A342" s="195" t="s">
        <v>2189</v>
      </c>
      <c r="B342" s="195" t="s">
        <v>794</v>
      </c>
      <c r="C342" s="195" t="s">
        <v>706</v>
      </c>
      <c r="D342" s="195" t="s">
        <v>802</v>
      </c>
      <c r="E342" s="195" t="s">
        <v>850</v>
      </c>
      <c r="F342" s="195" t="s">
        <v>710</v>
      </c>
      <c r="G342" s="195" t="s">
        <v>48</v>
      </c>
      <c r="H342" s="195" t="s">
        <v>521</v>
      </c>
      <c r="I342" s="195" t="s">
        <v>796</v>
      </c>
      <c r="J342" s="195" t="s">
        <v>2015</v>
      </c>
      <c r="K342" s="204">
        <v>53.09</v>
      </c>
      <c r="L342" s="204">
        <v>0</v>
      </c>
      <c r="M342" s="204">
        <f t="shared" si="5"/>
        <v>53.09</v>
      </c>
      <c r="N342" s="195" t="s">
        <v>1115</v>
      </c>
      <c r="O342" s="195" t="s">
        <v>2138</v>
      </c>
      <c r="P342" s="195"/>
      <c r="Q342" s="195" t="s">
        <v>2190</v>
      </c>
      <c r="R342" s="195" t="s">
        <v>847</v>
      </c>
    </row>
    <row r="343" spans="1:18" s="205" customFormat="1">
      <c r="A343" s="195" t="s">
        <v>2189</v>
      </c>
      <c r="B343" s="195" t="s">
        <v>794</v>
      </c>
      <c r="C343" s="195" t="s">
        <v>706</v>
      </c>
      <c r="D343" s="195" t="s">
        <v>802</v>
      </c>
      <c r="E343" s="195" t="s">
        <v>850</v>
      </c>
      <c r="F343" s="195" t="s">
        <v>710</v>
      </c>
      <c r="G343" s="195" t="s">
        <v>48</v>
      </c>
      <c r="H343" s="195" t="s">
        <v>521</v>
      </c>
      <c r="I343" s="195" t="s">
        <v>796</v>
      </c>
      <c r="J343" s="195" t="s">
        <v>2015</v>
      </c>
      <c r="K343" s="204">
        <v>25.58</v>
      </c>
      <c r="L343" s="204">
        <v>0</v>
      </c>
      <c r="M343" s="204">
        <f t="shared" si="5"/>
        <v>25.58</v>
      </c>
      <c r="N343" s="195" t="s">
        <v>977</v>
      </c>
      <c r="O343" s="195" t="s">
        <v>2138</v>
      </c>
      <c r="P343" s="195"/>
      <c r="Q343" s="195" t="s">
        <v>2190</v>
      </c>
      <c r="R343" s="195" t="s">
        <v>847</v>
      </c>
    </row>
    <row r="344" spans="1:18" s="205" customFormat="1">
      <c r="A344" s="195" t="s">
        <v>2189</v>
      </c>
      <c r="B344" s="195" t="s">
        <v>794</v>
      </c>
      <c r="C344" s="195" t="s">
        <v>808</v>
      </c>
      <c r="D344" s="195" t="s">
        <v>268</v>
      </c>
      <c r="E344" s="195" t="s">
        <v>850</v>
      </c>
      <c r="F344" s="195" t="s">
        <v>710</v>
      </c>
      <c r="G344" s="195" t="s">
        <v>48</v>
      </c>
      <c r="H344" s="195" t="s">
        <v>521</v>
      </c>
      <c r="I344" s="195" t="s">
        <v>796</v>
      </c>
      <c r="J344" s="195" t="s">
        <v>2015</v>
      </c>
      <c r="K344" s="204">
        <v>831.71</v>
      </c>
      <c r="L344" s="204">
        <v>0</v>
      </c>
      <c r="M344" s="204">
        <f t="shared" si="5"/>
        <v>831.71</v>
      </c>
      <c r="N344" s="195" t="s">
        <v>1115</v>
      </c>
      <c r="O344" s="195" t="s">
        <v>2138</v>
      </c>
      <c r="P344" s="195"/>
      <c r="Q344" s="195" t="s">
        <v>2190</v>
      </c>
      <c r="R344" s="195" t="s">
        <v>847</v>
      </c>
    </row>
    <row r="345" spans="1:18" s="205" customFormat="1">
      <c r="A345" s="195" t="s">
        <v>2189</v>
      </c>
      <c r="B345" s="195" t="s">
        <v>794</v>
      </c>
      <c r="C345" s="195" t="s">
        <v>808</v>
      </c>
      <c r="D345" s="195" t="s">
        <v>268</v>
      </c>
      <c r="E345" s="195" t="s">
        <v>850</v>
      </c>
      <c r="F345" s="195" t="s">
        <v>710</v>
      </c>
      <c r="G345" s="195" t="s">
        <v>48</v>
      </c>
      <c r="H345" s="195" t="s">
        <v>521</v>
      </c>
      <c r="I345" s="195" t="s">
        <v>796</v>
      </c>
      <c r="J345" s="195" t="s">
        <v>2015</v>
      </c>
      <c r="K345" s="204">
        <v>400.81</v>
      </c>
      <c r="L345" s="204">
        <v>0</v>
      </c>
      <c r="M345" s="204">
        <f t="shared" si="5"/>
        <v>400.81</v>
      </c>
      <c r="N345" s="195" t="s">
        <v>977</v>
      </c>
      <c r="O345" s="195" t="s">
        <v>2138</v>
      </c>
      <c r="P345" s="195"/>
      <c r="Q345" s="195" t="s">
        <v>2190</v>
      </c>
      <c r="R345" s="195" t="s">
        <v>847</v>
      </c>
    </row>
    <row r="346" spans="1:18" s="205" customFormat="1">
      <c r="A346" s="195" t="s">
        <v>2189</v>
      </c>
      <c r="B346" s="195" t="s">
        <v>794</v>
      </c>
      <c r="C346" s="195" t="s">
        <v>808</v>
      </c>
      <c r="D346" s="195" t="s">
        <v>268</v>
      </c>
      <c r="E346" s="195" t="s">
        <v>400</v>
      </c>
      <c r="F346" s="195" t="s">
        <v>710</v>
      </c>
      <c r="G346" s="195" t="s">
        <v>48</v>
      </c>
      <c r="H346" s="195" t="s">
        <v>521</v>
      </c>
      <c r="I346" s="195" t="s">
        <v>796</v>
      </c>
      <c r="J346" s="195" t="s">
        <v>2015</v>
      </c>
      <c r="K346" s="204">
        <v>1316</v>
      </c>
      <c r="L346" s="204">
        <v>0</v>
      </c>
      <c r="M346" s="204">
        <f t="shared" si="5"/>
        <v>1316</v>
      </c>
      <c r="N346" s="195" t="s">
        <v>961</v>
      </c>
      <c r="O346" s="195" t="s">
        <v>2138</v>
      </c>
      <c r="P346" s="195"/>
      <c r="Q346" s="195" t="s">
        <v>2190</v>
      </c>
      <c r="R346" s="195" t="s">
        <v>847</v>
      </c>
    </row>
    <row r="347" spans="1:18" s="205" customFormat="1">
      <c r="A347" s="195" t="s">
        <v>2189</v>
      </c>
      <c r="B347" s="195" t="s">
        <v>794</v>
      </c>
      <c r="C347" s="195" t="s">
        <v>808</v>
      </c>
      <c r="D347" s="195" t="s">
        <v>268</v>
      </c>
      <c r="E347" s="195" t="s">
        <v>400</v>
      </c>
      <c r="F347" s="195" t="s">
        <v>710</v>
      </c>
      <c r="G347" s="195" t="s">
        <v>48</v>
      </c>
      <c r="H347" s="195" t="s">
        <v>521</v>
      </c>
      <c r="I347" s="195" t="s">
        <v>796</v>
      </c>
      <c r="J347" s="195" t="s">
        <v>2015</v>
      </c>
      <c r="K347" s="204">
        <v>281.55</v>
      </c>
      <c r="L347" s="204">
        <v>0</v>
      </c>
      <c r="M347" s="204">
        <f t="shared" si="5"/>
        <v>281.55</v>
      </c>
      <c r="N347" s="195" t="s">
        <v>962</v>
      </c>
      <c r="O347" s="195" t="s">
        <v>2138</v>
      </c>
      <c r="P347" s="195"/>
      <c r="Q347" s="195" t="s">
        <v>2190</v>
      </c>
      <c r="R347" s="195" t="s">
        <v>847</v>
      </c>
    </row>
    <row r="348" spans="1:18" s="205" customFormat="1">
      <c r="A348" s="195" t="s">
        <v>2189</v>
      </c>
      <c r="B348" s="195" t="s">
        <v>794</v>
      </c>
      <c r="C348" s="195" t="s">
        <v>706</v>
      </c>
      <c r="D348" s="195" t="s">
        <v>802</v>
      </c>
      <c r="E348" s="195" t="s">
        <v>800</v>
      </c>
      <c r="F348" s="195" t="s">
        <v>710</v>
      </c>
      <c r="G348" s="195" t="s">
        <v>48</v>
      </c>
      <c r="H348" s="195" t="s">
        <v>521</v>
      </c>
      <c r="I348" s="195" t="s">
        <v>796</v>
      </c>
      <c r="J348" s="195" t="s">
        <v>2015</v>
      </c>
      <c r="K348" s="204">
        <v>82.8</v>
      </c>
      <c r="L348" s="204">
        <v>0</v>
      </c>
      <c r="M348" s="204">
        <f t="shared" si="5"/>
        <v>82.8</v>
      </c>
      <c r="N348" s="195" t="s">
        <v>2197</v>
      </c>
      <c r="O348" s="195" t="s">
        <v>2138</v>
      </c>
      <c r="P348" s="195"/>
      <c r="Q348" s="195" t="s">
        <v>2190</v>
      </c>
      <c r="R348" s="195" t="s">
        <v>847</v>
      </c>
    </row>
    <row r="349" spans="1:18" s="205" customFormat="1">
      <c r="A349" s="195" t="s">
        <v>2189</v>
      </c>
      <c r="B349" s="195" t="s">
        <v>794</v>
      </c>
      <c r="C349" s="195" t="s">
        <v>706</v>
      </c>
      <c r="D349" s="195" t="s">
        <v>802</v>
      </c>
      <c r="E349" s="195" t="s">
        <v>382</v>
      </c>
      <c r="F349" s="195" t="s">
        <v>710</v>
      </c>
      <c r="G349" s="195" t="s">
        <v>48</v>
      </c>
      <c r="H349" s="195" t="s">
        <v>521</v>
      </c>
      <c r="I349" s="195" t="s">
        <v>796</v>
      </c>
      <c r="J349" s="195" t="s">
        <v>2015</v>
      </c>
      <c r="K349" s="204">
        <v>31.37</v>
      </c>
      <c r="L349" s="204">
        <v>0</v>
      </c>
      <c r="M349" s="204">
        <f t="shared" si="5"/>
        <v>31.37</v>
      </c>
      <c r="N349" s="195" t="s">
        <v>976</v>
      </c>
      <c r="O349" s="195" t="s">
        <v>2138</v>
      </c>
      <c r="P349" s="195"/>
      <c r="Q349" s="195" t="s">
        <v>2190</v>
      </c>
      <c r="R349" s="195" t="s">
        <v>847</v>
      </c>
    </row>
    <row r="350" spans="1:18" s="205" customFormat="1">
      <c r="A350" s="195" t="s">
        <v>2189</v>
      </c>
      <c r="B350" s="195" t="s">
        <v>794</v>
      </c>
      <c r="C350" s="195" t="s">
        <v>709</v>
      </c>
      <c r="D350" s="195" t="s">
        <v>268</v>
      </c>
      <c r="E350" s="195" t="s">
        <v>342</v>
      </c>
      <c r="F350" s="195" t="s">
        <v>710</v>
      </c>
      <c r="G350" s="195" t="s">
        <v>48</v>
      </c>
      <c r="H350" s="195" t="s">
        <v>521</v>
      </c>
      <c r="I350" s="195" t="s">
        <v>796</v>
      </c>
      <c r="J350" s="195" t="s">
        <v>2015</v>
      </c>
      <c r="K350" s="204">
        <v>470</v>
      </c>
      <c r="L350" s="204">
        <v>0</v>
      </c>
      <c r="M350" s="204">
        <f t="shared" si="5"/>
        <v>470</v>
      </c>
      <c r="N350" s="195" t="s">
        <v>2191</v>
      </c>
      <c r="O350" s="195" t="s">
        <v>2138</v>
      </c>
      <c r="P350" s="195"/>
      <c r="Q350" s="195" t="s">
        <v>2190</v>
      </c>
      <c r="R350" s="195" t="s">
        <v>847</v>
      </c>
    </row>
    <row r="351" spans="1:18" s="205" customFormat="1">
      <c r="A351" s="195" t="s">
        <v>2189</v>
      </c>
      <c r="B351" s="195" t="s">
        <v>794</v>
      </c>
      <c r="C351" s="195" t="s">
        <v>707</v>
      </c>
      <c r="D351" s="195" t="s">
        <v>268</v>
      </c>
      <c r="E351" s="195" t="s">
        <v>800</v>
      </c>
      <c r="F351" s="195" t="s">
        <v>710</v>
      </c>
      <c r="G351" s="195" t="s">
        <v>48</v>
      </c>
      <c r="H351" s="195" t="s">
        <v>521</v>
      </c>
      <c r="I351" s="195" t="s">
        <v>796</v>
      </c>
      <c r="J351" s="195" t="s">
        <v>2015</v>
      </c>
      <c r="K351" s="204">
        <v>1297.2</v>
      </c>
      <c r="L351" s="204">
        <v>0</v>
      </c>
      <c r="M351" s="204">
        <f t="shared" si="5"/>
        <v>1297.2</v>
      </c>
      <c r="N351" s="195" t="s">
        <v>2197</v>
      </c>
      <c r="O351" s="195" t="s">
        <v>2138</v>
      </c>
      <c r="P351" s="195"/>
      <c r="Q351" s="195" t="s">
        <v>2190</v>
      </c>
      <c r="R351" s="195" t="s">
        <v>847</v>
      </c>
    </row>
    <row r="352" spans="1:18" s="205" customFormat="1">
      <c r="A352" s="195" t="s">
        <v>2189</v>
      </c>
      <c r="B352" s="195" t="s">
        <v>794</v>
      </c>
      <c r="C352" s="195" t="s">
        <v>707</v>
      </c>
      <c r="D352" s="195" t="s">
        <v>268</v>
      </c>
      <c r="E352" s="195" t="s">
        <v>382</v>
      </c>
      <c r="F352" s="195" t="s">
        <v>710</v>
      </c>
      <c r="G352" s="195" t="s">
        <v>48</v>
      </c>
      <c r="H352" s="195" t="s">
        <v>521</v>
      </c>
      <c r="I352" s="195" t="s">
        <v>796</v>
      </c>
      <c r="J352" s="195" t="s">
        <v>2015</v>
      </c>
      <c r="K352" s="204">
        <v>98.3</v>
      </c>
      <c r="L352" s="204">
        <v>0</v>
      </c>
      <c r="M352" s="204">
        <f t="shared" si="5"/>
        <v>98.3</v>
      </c>
      <c r="N352" s="195" t="s">
        <v>977</v>
      </c>
      <c r="O352" s="195" t="s">
        <v>2138</v>
      </c>
      <c r="P352" s="195"/>
      <c r="Q352" s="195" t="s">
        <v>2190</v>
      </c>
      <c r="R352" s="195" t="s">
        <v>847</v>
      </c>
    </row>
    <row r="353" spans="1:18" s="205" customFormat="1">
      <c r="A353" s="195" t="s">
        <v>2189</v>
      </c>
      <c r="B353" s="195" t="s">
        <v>794</v>
      </c>
      <c r="C353" s="195" t="s">
        <v>707</v>
      </c>
      <c r="D353" s="195" t="s">
        <v>268</v>
      </c>
      <c r="E353" s="195" t="s">
        <v>382</v>
      </c>
      <c r="F353" s="195" t="s">
        <v>710</v>
      </c>
      <c r="G353" s="195" t="s">
        <v>48</v>
      </c>
      <c r="H353" s="195" t="s">
        <v>521</v>
      </c>
      <c r="I353" s="195" t="s">
        <v>796</v>
      </c>
      <c r="J353" s="195" t="s">
        <v>2015</v>
      </c>
      <c r="K353" s="204">
        <v>491.43</v>
      </c>
      <c r="L353" s="204">
        <v>0</v>
      </c>
      <c r="M353" s="204">
        <f t="shared" si="5"/>
        <v>491.43</v>
      </c>
      <c r="N353" s="195" t="s">
        <v>976</v>
      </c>
      <c r="O353" s="195" t="s">
        <v>2138</v>
      </c>
      <c r="P353" s="195"/>
      <c r="Q353" s="195" t="s">
        <v>2190</v>
      </c>
      <c r="R353" s="195" t="s">
        <v>847</v>
      </c>
    </row>
    <row r="354" spans="1:18" s="205" customFormat="1">
      <c r="A354" s="195" t="s">
        <v>2189</v>
      </c>
      <c r="B354" s="195" t="s">
        <v>794</v>
      </c>
      <c r="C354" s="195" t="s">
        <v>707</v>
      </c>
      <c r="D354" s="195" t="s">
        <v>268</v>
      </c>
      <c r="E354" s="195" t="s">
        <v>382</v>
      </c>
      <c r="F354" s="195" t="s">
        <v>710</v>
      </c>
      <c r="G354" s="195" t="s">
        <v>48</v>
      </c>
      <c r="H354" s="195" t="s">
        <v>521</v>
      </c>
      <c r="I354" s="195" t="s">
        <v>796</v>
      </c>
      <c r="J354" s="195" t="s">
        <v>2015</v>
      </c>
      <c r="K354" s="204">
        <v>319.60000000000002</v>
      </c>
      <c r="L354" s="204">
        <v>0</v>
      </c>
      <c r="M354" s="204">
        <f t="shared" si="5"/>
        <v>319.60000000000002</v>
      </c>
      <c r="N354" s="195" t="s">
        <v>2196</v>
      </c>
      <c r="O354" s="195" t="s">
        <v>2138</v>
      </c>
      <c r="P354" s="195"/>
      <c r="Q354" s="195" t="s">
        <v>2190</v>
      </c>
      <c r="R354" s="195" t="s">
        <v>847</v>
      </c>
    </row>
    <row r="355" spans="1:18" s="205" customFormat="1">
      <c r="A355" s="195" t="s">
        <v>2189</v>
      </c>
      <c r="B355" s="195" t="s">
        <v>794</v>
      </c>
      <c r="C355" s="195" t="s">
        <v>808</v>
      </c>
      <c r="D355" s="195" t="s">
        <v>268</v>
      </c>
      <c r="E355" s="195" t="s">
        <v>850</v>
      </c>
      <c r="F355" s="195" t="s">
        <v>710</v>
      </c>
      <c r="G355" s="195" t="s">
        <v>48</v>
      </c>
      <c r="H355" s="195" t="s">
        <v>521</v>
      </c>
      <c r="I355" s="195" t="s">
        <v>796</v>
      </c>
      <c r="J355" s="195" t="s">
        <v>2015</v>
      </c>
      <c r="K355" s="204">
        <v>211.5</v>
      </c>
      <c r="L355" s="204">
        <v>0</v>
      </c>
      <c r="M355" s="204">
        <f t="shared" si="5"/>
        <v>211.5</v>
      </c>
      <c r="N355" s="195" t="s">
        <v>2196</v>
      </c>
      <c r="O355" s="195" t="s">
        <v>2138</v>
      </c>
      <c r="P355" s="195"/>
      <c r="Q355" s="195" t="s">
        <v>2190</v>
      </c>
      <c r="R355" s="195" t="s">
        <v>847</v>
      </c>
    </row>
    <row r="356" spans="1:18" s="205" customFormat="1">
      <c r="A356" s="195" t="s">
        <v>2189</v>
      </c>
      <c r="B356" s="195" t="s">
        <v>794</v>
      </c>
      <c r="C356" s="195" t="s">
        <v>707</v>
      </c>
      <c r="D356" s="195" t="s">
        <v>268</v>
      </c>
      <c r="E356" s="195" t="s">
        <v>137</v>
      </c>
      <c r="F356" s="195" t="s">
        <v>710</v>
      </c>
      <c r="G356" s="195" t="s">
        <v>48</v>
      </c>
      <c r="H356" s="195" t="s">
        <v>521</v>
      </c>
      <c r="I356" s="195" t="s">
        <v>796</v>
      </c>
      <c r="J356" s="195" t="s">
        <v>2015</v>
      </c>
      <c r="K356" s="204">
        <v>96.61</v>
      </c>
      <c r="L356" s="204">
        <v>0</v>
      </c>
      <c r="M356" s="204">
        <f t="shared" si="5"/>
        <v>96.61</v>
      </c>
      <c r="N356" s="195" t="s">
        <v>977</v>
      </c>
      <c r="O356" s="195" t="s">
        <v>2138</v>
      </c>
      <c r="P356" s="195"/>
      <c r="Q356" s="195" t="s">
        <v>2190</v>
      </c>
      <c r="R356" s="195" t="s">
        <v>847</v>
      </c>
    </row>
    <row r="357" spans="1:18" s="205" customFormat="1">
      <c r="A357" s="195" t="s">
        <v>2189</v>
      </c>
      <c r="B357" s="195" t="s">
        <v>794</v>
      </c>
      <c r="C357" s="195" t="s">
        <v>707</v>
      </c>
      <c r="D357" s="195" t="s">
        <v>268</v>
      </c>
      <c r="E357" s="195" t="s">
        <v>36</v>
      </c>
      <c r="F357" s="195" t="s">
        <v>710</v>
      </c>
      <c r="G357" s="195" t="s">
        <v>48</v>
      </c>
      <c r="H357" s="195" t="s">
        <v>521</v>
      </c>
      <c r="I357" s="195" t="s">
        <v>796</v>
      </c>
      <c r="J357" s="195" t="s">
        <v>2015</v>
      </c>
      <c r="K357" s="204">
        <v>600.97</v>
      </c>
      <c r="L357" s="204">
        <v>0</v>
      </c>
      <c r="M357" s="204">
        <f t="shared" si="5"/>
        <v>600.97</v>
      </c>
      <c r="N357" s="195" t="s">
        <v>976</v>
      </c>
      <c r="O357" s="195" t="s">
        <v>2138</v>
      </c>
      <c r="P357" s="195"/>
      <c r="Q357" s="195" t="s">
        <v>2190</v>
      </c>
      <c r="R357" s="195" t="s">
        <v>847</v>
      </c>
    </row>
    <row r="358" spans="1:18" s="205" customFormat="1">
      <c r="A358" s="195" t="s">
        <v>2189</v>
      </c>
      <c r="B358" s="195" t="s">
        <v>794</v>
      </c>
      <c r="C358" s="195" t="s">
        <v>707</v>
      </c>
      <c r="D358" s="195" t="s">
        <v>268</v>
      </c>
      <c r="E358" s="195" t="s">
        <v>36</v>
      </c>
      <c r="F358" s="195" t="s">
        <v>710</v>
      </c>
      <c r="G358" s="195" t="s">
        <v>48</v>
      </c>
      <c r="H358" s="195" t="s">
        <v>521</v>
      </c>
      <c r="I358" s="195" t="s">
        <v>796</v>
      </c>
      <c r="J358" s="195" t="s">
        <v>2015</v>
      </c>
      <c r="K358" s="204">
        <v>884.35</v>
      </c>
      <c r="L358" s="204">
        <v>0</v>
      </c>
      <c r="M358" s="204">
        <f t="shared" si="5"/>
        <v>884.35</v>
      </c>
      <c r="N358" s="195" t="s">
        <v>1002</v>
      </c>
      <c r="O358" s="195" t="s">
        <v>2138</v>
      </c>
      <c r="P358" s="195"/>
      <c r="Q358" s="195" t="s">
        <v>2190</v>
      </c>
      <c r="R358" s="195" t="s">
        <v>847</v>
      </c>
    </row>
    <row r="359" spans="1:18" s="205" customFormat="1">
      <c r="A359" s="195" t="s">
        <v>2189</v>
      </c>
      <c r="B359" s="195" t="s">
        <v>794</v>
      </c>
      <c r="C359" s="195" t="s">
        <v>707</v>
      </c>
      <c r="D359" s="195" t="s">
        <v>268</v>
      </c>
      <c r="E359" s="195" t="s">
        <v>36</v>
      </c>
      <c r="F359" s="195" t="s">
        <v>710</v>
      </c>
      <c r="G359" s="195" t="s">
        <v>48</v>
      </c>
      <c r="H359" s="195" t="s">
        <v>521</v>
      </c>
      <c r="I359" s="195" t="s">
        <v>796</v>
      </c>
      <c r="J359" s="195" t="s">
        <v>2015</v>
      </c>
      <c r="K359" s="204">
        <v>148.21</v>
      </c>
      <c r="L359" s="204">
        <v>0</v>
      </c>
      <c r="M359" s="204">
        <f t="shared" si="5"/>
        <v>148.21</v>
      </c>
      <c r="N359" s="195" t="s">
        <v>977</v>
      </c>
      <c r="O359" s="195" t="s">
        <v>2138</v>
      </c>
      <c r="P359" s="195"/>
      <c r="Q359" s="195" t="s">
        <v>2190</v>
      </c>
      <c r="R359" s="195" t="s">
        <v>847</v>
      </c>
    </row>
    <row r="360" spans="1:18" s="205" customFormat="1">
      <c r="A360" s="195" t="s">
        <v>2189</v>
      </c>
      <c r="B360" s="195" t="s">
        <v>794</v>
      </c>
      <c r="C360" s="195" t="s">
        <v>707</v>
      </c>
      <c r="D360" s="195" t="s">
        <v>268</v>
      </c>
      <c r="E360" s="195" t="s">
        <v>380</v>
      </c>
      <c r="F360" s="195" t="s">
        <v>710</v>
      </c>
      <c r="G360" s="195" t="s">
        <v>48</v>
      </c>
      <c r="H360" s="195" t="s">
        <v>521</v>
      </c>
      <c r="I360" s="195" t="s">
        <v>796</v>
      </c>
      <c r="J360" s="195" t="s">
        <v>2015</v>
      </c>
      <c r="K360" s="204">
        <v>397.96</v>
      </c>
      <c r="L360" s="204">
        <v>0</v>
      </c>
      <c r="M360" s="204">
        <f t="shared" si="5"/>
        <v>397.96</v>
      </c>
      <c r="N360" s="195" t="s">
        <v>962</v>
      </c>
      <c r="O360" s="195" t="s">
        <v>2138</v>
      </c>
      <c r="P360" s="195"/>
      <c r="Q360" s="195" t="s">
        <v>2190</v>
      </c>
      <c r="R360" s="195" t="s">
        <v>847</v>
      </c>
    </row>
    <row r="361" spans="1:18" s="205" customFormat="1">
      <c r="A361" s="195" t="s">
        <v>2189</v>
      </c>
      <c r="B361" s="195" t="s">
        <v>794</v>
      </c>
      <c r="C361" s="195" t="s">
        <v>709</v>
      </c>
      <c r="D361" s="195" t="s">
        <v>268</v>
      </c>
      <c r="E361" s="195" t="s">
        <v>342</v>
      </c>
      <c r="F361" s="195" t="s">
        <v>710</v>
      </c>
      <c r="G361" s="195" t="s">
        <v>48</v>
      </c>
      <c r="H361" s="195" t="s">
        <v>521</v>
      </c>
      <c r="I361" s="195" t="s">
        <v>796</v>
      </c>
      <c r="J361" s="195" t="s">
        <v>2015</v>
      </c>
      <c r="K361" s="204">
        <v>81.599999999999994</v>
      </c>
      <c r="L361" s="204">
        <v>0</v>
      </c>
      <c r="M361" s="204">
        <f t="shared" si="5"/>
        <v>81.599999999999994</v>
      </c>
      <c r="N361" s="195" t="s">
        <v>977</v>
      </c>
      <c r="O361" s="195" t="s">
        <v>2138</v>
      </c>
      <c r="P361" s="195"/>
      <c r="Q361" s="195" t="s">
        <v>2190</v>
      </c>
      <c r="R361" s="195" t="s">
        <v>847</v>
      </c>
    </row>
    <row r="362" spans="1:18" s="205" customFormat="1">
      <c r="A362" s="195" t="s">
        <v>2189</v>
      </c>
      <c r="B362" s="195" t="s">
        <v>794</v>
      </c>
      <c r="C362" s="195" t="s">
        <v>808</v>
      </c>
      <c r="D362" s="195" t="s">
        <v>268</v>
      </c>
      <c r="E362" s="195" t="s">
        <v>21</v>
      </c>
      <c r="F362" s="195" t="s">
        <v>710</v>
      </c>
      <c r="G362" s="195" t="s">
        <v>48</v>
      </c>
      <c r="H362" s="195" t="s">
        <v>521</v>
      </c>
      <c r="I362" s="195" t="s">
        <v>796</v>
      </c>
      <c r="J362" s="195" t="s">
        <v>2015</v>
      </c>
      <c r="K362" s="204">
        <v>70.5</v>
      </c>
      <c r="L362" s="204">
        <v>0</v>
      </c>
      <c r="M362" s="204">
        <f t="shared" si="5"/>
        <v>70.5</v>
      </c>
      <c r="N362" s="195" t="s">
        <v>2198</v>
      </c>
      <c r="O362" s="195" t="s">
        <v>2138</v>
      </c>
      <c r="P362" s="195"/>
      <c r="Q362" s="195" t="s">
        <v>2190</v>
      </c>
      <c r="R362" s="195" t="s">
        <v>847</v>
      </c>
    </row>
    <row r="363" spans="1:18" s="205" customFormat="1">
      <c r="A363" s="195" t="s">
        <v>2189</v>
      </c>
      <c r="B363" s="195" t="s">
        <v>794</v>
      </c>
      <c r="C363" s="195" t="s">
        <v>808</v>
      </c>
      <c r="D363" s="195" t="s">
        <v>268</v>
      </c>
      <c r="E363" s="195" t="s">
        <v>21</v>
      </c>
      <c r="F363" s="195" t="s">
        <v>710</v>
      </c>
      <c r="G363" s="195" t="s">
        <v>48</v>
      </c>
      <c r="H363" s="195" t="s">
        <v>521</v>
      </c>
      <c r="I363" s="195" t="s">
        <v>796</v>
      </c>
      <c r="J363" s="195" t="s">
        <v>2015</v>
      </c>
      <c r="K363" s="204">
        <v>61</v>
      </c>
      <c r="L363" s="204">
        <v>0</v>
      </c>
      <c r="M363" s="204">
        <f t="shared" si="5"/>
        <v>61</v>
      </c>
      <c r="N363" s="195" t="s">
        <v>977</v>
      </c>
      <c r="O363" s="195" t="s">
        <v>2138</v>
      </c>
      <c r="P363" s="195"/>
      <c r="Q363" s="195" t="s">
        <v>2190</v>
      </c>
      <c r="R363" s="195" t="s">
        <v>847</v>
      </c>
    </row>
    <row r="364" spans="1:18" s="205" customFormat="1">
      <c r="A364" s="195" t="s">
        <v>2189</v>
      </c>
      <c r="B364" s="195" t="s">
        <v>794</v>
      </c>
      <c r="C364" s="195" t="s">
        <v>808</v>
      </c>
      <c r="D364" s="195" t="s">
        <v>268</v>
      </c>
      <c r="E364" s="195" t="s">
        <v>21</v>
      </c>
      <c r="F364" s="195" t="s">
        <v>710</v>
      </c>
      <c r="G364" s="195" t="s">
        <v>48</v>
      </c>
      <c r="H364" s="195" t="s">
        <v>521</v>
      </c>
      <c r="I364" s="195" t="s">
        <v>796</v>
      </c>
      <c r="J364" s="195" t="s">
        <v>2015</v>
      </c>
      <c r="K364" s="204">
        <v>192.51</v>
      </c>
      <c r="L364" s="204">
        <v>0</v>
      </c>
      <c r="M364" s="204">
        <f t="shared" si="5"/>
        <v>192.51</v>
      </c>
      <c r="N364" s="195" t="s">
        <v>980</v>
      </c>
      <c r="O364" s="195" t="s">
        <v>2138</v>
      </c>
      <c r="P364" s="195"/>
      <c r="Q364" s="195" t="s">
        <v>2190</v>
      </c>
      <c r="R364" s="195" t="s">
        <v>847</v>
      </c>
    </row>
    <row r="365" spans="1:18" s="205" customFormat="1">
      <c r="A365" s="195" t="s">
        <v>2189</v>
      </c>
      <c r="B365" s="195" t="s">
        <v>794</v>
      </c>
      <c r="C365" s="195" t="s">
        <v>808</v>
      </c>
      <c r="D365" s="195" t="s">
        <v>268</v>
      </c>
      <c r="E365" s="195" t="s">
        <v>22</v>
      </c>
      <c r="F365" s="195" t="s">
        <v>710</v>
      </c>
      <c r="G365" s="195" t="s">
        <v>48</v>
      </c>
      <c r="H365" s="195" t="s">
        <v>521</v>
      </c>
      <c r="I365" s="195" t="s">
        <v>796</v>
      </c>
      <c r="J365" s="195" t="s">
        <v>2015</v>
      </c>
      <c r="K365" s="204">
        <v>129.72</v>
      </c>
      <c r="L365" s="204">
        <v>0</v>
      </c>
      <c r="M365" s="204">
        <f t="shared" si="5"/>
        <v>129.72</v>
      </c>
      <c r="N365" s="195" t="s">
        <v>2192</v>
      </c>
      <c r="O365" s="195" t="s">
        <v>2138</v>
      </c>
      <c r="P365" s="195"/>
      <c r="Q365" s="195" t="s">
        <v>2190</v>
      </c>
      <c r="R365" s="195" t="s">
        <v>847</v>
      </c>
    </row>
    <row r="366" spans="1:18" s="205" customFormat="1">
      <c r="A366" s="195" t="s">
        <v>2189</v>
      </c>
      <c r="B366" s="195" t="s">
        <v>794</v>
      </c>
      <c r="C366" s="195" t="s">
        <v>808</v>
      </c>
      <c r="D366" s="195" t="s">
        <v>268</v>
      </c>
      <c r="E366" s="195" t="s">
        <v>195</v>
      </c>
      <c r="F366" s="195" t="s">
        <v>710</v>
      </c>
      <c r="G366" s="195" t="s">
        <v>48</v>
      </c>
      <c r="H366" s="195" t="s">
        <v>521</v>
      </c>
      <c r="I366" s="195" t="s">
        <v>796</v>
      </c>
      <c r="J366" s="195" t="s">
        <v>2015</v>
      </c>
      <c r="K366" s="204">
        <v>347.8</v>
      </c>
      <c r="L366" s="204">
        <v>0</v>
      </c>
      <c r="M366" s="204">
        <f t="shared" si="5"/>
        <v>347.8</v>
      </c>
      <c r="N366" s="195" t="s">
        <v>978</v>
      </c>
      <c r="O366" s="195" t="s">
        <v>2138</v>
      </c>
      <c r="P366" s="195"/>
      <c r="Q366" s="195" t="s">
        <v>2190</v>
      </c>
      <c r="R366" s="195" t="s">
        <v>847</v>
      </c>
    </row>
    <row r="367" spans="1:18" s="205" customFormat="1">
      <c r="A367" s="195" t="s">
        <v>2189</v>
      </c>
      <c r="B367" s="195" t="s">
        <v>794</v>
      </c>
      <c r="C367" s="195" t="s">
        <v>808</v>
      </c>
      <c r="D367" s="195" t="s">
        <v>268</v>
      </c>
      <c r="E367" s="195" t="s">
        <v>20</v>
      </c>
      <c r="F367" s="195" t="s">
        <v>710</v>
      </c>
      <c r="G367" s="195" t="s">
        <v>48</v>
      </c>
      <c r="H367" s="195" t="s">
        <v>521</v>
      </c>
      <c r="I367" s="195" t="s">
        <v>796</v>
      </c>
      <c r="J367" s="195" t="s">
        <v>2015</v>
      </c>
      <c r="K367" s="204">
        <v>282</v>
      </c>
      <c r="L367" s="204">
        <v>0</v>
      </c>
      <c r="M367" s="204">
        <f t="shared" si="5"/>
        <v>282</v>
      </c>
      <c r="N367" s="195" t="s">
        <v>2195</v>
      </c>
      <c r="O367" s="195" t="s">
        <v>2138</v>
      </c>
      <c r="P367" s="195"/>
      <c r="Q367" s="195" t="s">
        <v>2190</v>
      </c>
      <c r="R367" s="195" t="s">
        <v>847</v>
      </c>
    </row>
    <row r="368" spans="1:18" s="205" customFormat="1">
      <c r="A368" s="195" t="s">
        <v>2189</v>
      </c>
      <c r="B368" s="195" t="s">
        <v>794</v>
      </c>
      <c r="C368" s="195" t="s">
        <v>808</v>
      </c>
      <c r="D368" s="195" t="s">
        <v>268</v>
      </c>
      <c r="E368" s="195" t="s">
        <v>29</v>
      </c>
      <c r="F368" s="195" t="s">
        <v>710</v>
      </c>
      <c r="G368" s="195" t="s">
        <v>48</v>
      </c>
      <c r="H368" s="195" t="s">
        <v>521</v>
      </c>
      <c r="I368" s="195" t="s">
        <v>796</v>
      </c>
      <c r="J368" s="195" t="s">
        <v>2015</v>
      </c>
      <c r="K368" s="204">
        <v>1003.93</v>
      </c>
      <c r="L368" s="204">
        <v>0</v>
      </c>
      <c r="M368" s="204">
        <f t="shared" si="5"/>
        <v>1003.93</v>
      </c>
      <c r="N368" s="195" t="s">
        <v>976</v>
      </c>
      <c r="O368" s="195" t="s">
        <v>2138</v>
      </c>
      <c r="P368" s="195"/>
      <c r="Q368" s="195" t="s">
        <v>2190</v>
      </c>
      <c r="R368" s="195" t="s">
        <v>847</v>
      </c>
    </row>
    <row r="369" spans="1:18" s="205" customFormat="1">
      <c r="A369" s="195" t="s">
        <v>2189</v>
      </c>
      <c r="B369" s="195" t="s">
        <v>794</v>
      </c>
      <c r="C369" s="195" t="s">
        <v>808</v>
      </c>
      <c r="D369" s="195" t="s">
        <v>268</v>
      </c>
      <c r="E369" s="195" t="s">
        <v>29</v>
      </c>
      <c r="F369" s="195" t="s">
        <v>710</v>
      </c>
      <c r="G369" s="195" t="s">
        <v>48</v>
      </c>
      <c r="H369" s="195" t="s">
        <v>521</v>
      </c>
      <c r="I369" s="195" t="s">
        <v>796</v>
      </c>
      <c r="J369" s="195" t="s">
        <v>2015</v>
      </c>
      <c r="K369" s="204">
        <v>75.2</v>
      </c>
      <c r="L369" s="204">
        <v>0</v>
      </c>
      <c r="M369" s="204">
        <f t="shared" si="5"/>
        <v>75.2</v>
      </c>
      <c r="N369" s="195" t="s">
        <v>2193</v>
      </c>
      <c r="O369" s="195" t="s">
        <v>2138</v>
      </c>
      <c r="P369" s="195"/>
      <c r="Q369" s="195" t="s">
        <v>2190</v>
      </c>
      <c r="R369" s="195" t="s">
        <v>847</v>
      </c>
    </row>
    <row r="370" spans="1:18" s="205" customFormat="1">
      <c r="A370" s="195" t="s">
        <v>2189</v>
      </c>
      <c r="B370" s="195" t="s">
        <v>794</v>
      </c>
      <c r="C370" s="195" t="s">
        <v>808</v>
      </c>
      <c r="D370" s="195" t="s">
        <v>268</v>
      </c>
      <c r="E370" s="195" t="s">
        <v>29</v>
      </c>
      <c r="F370" s="195" t="s">
        <v>710</v>
      </c>
      <c r="G370" s="195" t="s">
        <v>48</v>
      </c>
      <c r="H370" s="195" t="s">
        <v>521</v>
      </c>
      <c r="I370" s="195" t="s">
        <v>796</v>
      </c>
      <c r="J370" s="195" t="s">
        <v>2015</v>
      </c>
      <c r="K370" s="204">
        <v>526.4</v>
      </c>
      <c r="L370" s="204">
        <v>0</v>
      </c>
      <c r="M370" s="204">
        <f t="shared" si="5"/>
        <v>526.4</v>
      </c>
      <c r="N370" s="195" t="s">
        <v>2199</v>
      </c>
      <c r="O370" s="195" t="s">
        <v>2138</v>
      </c>
      <c r="P370" s="195"/>
      <c r="Q370" s="195" t="s">
        <v>2190</v>
      </c>
      <c r="R370" s="195" t="s">
        <v>847</v>
      </c>
    </row>
    <row r="371" spans="1:18" s="205" customFormat="1">
      <c r="A371" s="195" t="s">
        <v>2189</v>
      </c>
      <c r="B371" s="195" t="s">
        <v>794</v>
      </c>
      <c r="C371" s="195" t="s">
        <v>808</v>
      </c>
      <c r="D371" s="195" t="s">
        <v>268</v>
      </c>
      <c r="E371" s="195" t="s">
        <v>29</v>
      </c>
      <c r="F371" s="195" t="s">
        <v>710</v>
      </c>
      <c r="G371" s="195" t="s">
        <v>48</v>
      </c>
      <c r="H371" s="195" t="s">
        <v>521</v>
      </c>
      <c r="I371" s="195" t="s">
        <v>796</v>
      </c>
      <c r="J371" s="195" t="s">
        <v>2015</v>
      </c>
      <c r="K371" s="204">
        <v>155.22</v>
      </c>
      <c r="L371" s="204">
        <v>0</v>
      </c>
      <c r="M371" s="204">
        <f t="shared" si="5"/>
        <v>155.22</v>
      </c>
      <c r="N371" s="195" t="s">
        <v>977</v>
      </c>
      <c r="O371" s="195" t="s">
        <v>2138</v>
      </c>
      <c r="P371" s="195"/>
      <c r="Q371" s="195" t="s">
        <v>2190</v>
      </c>
      <c r="R371" s="195" t="s">
        <v>847</v>
      </c>
    </row>
    <row r="372" spans="1:18" s="205" customFormat="1">
      <c r="A372" s="195" t="s">
        <v>2189</v>
      </c>
      <c r="B372" s="195" t="s">
        <v>794</v>
      </c>
      <c r="C372" s="195" t="s">
        <v>808</v>
      </c>
      <c r="D372" s="195" t="s">
        <v>268</v>
      </c>
      <c r="E372" s="195" t="s">
        <v>18</v>
      </c>
      <c r="F372" s="195" t="s">
        <v>710</v>
      </c>
      <c r="G372" s="195" t="s">
        <v>48</v>
      </c>
      <c r="H372" s="195" t="s">
        <v>521</v>
      </c>
      <c r="I372" s="195" t="s">
        <v>796</v>
      </c>
      <c r="J372" s="195" t="s">
        <v>2015</v>
      </c>
      <c r="K372" s="204">
        <v>1927</v>
      </c>
      <c r="L372" s="204">
        <v>0</v>
      </c>
      <c r="M372" s="204">
        <f t="shared" si="5"/>
        <v>1927</v>
      </c>
      <c r="N372" s="195" t="s">
        <v>2160</v>
      </c>
      <c r="O372" s="195" t="s">
        <v>2138</v>
      </c>
      <c r="P372" s="195"/>
      <c r="Q372" s="195" t="s">
        <v>2190</v>
      </c>
      <c r="R372" s="195" t="s">
        <v>847</v>
      </c>
    </row>
    <row r="373" spans="1:18" s="205" customFormat="1">
      <c r="A373" s="195" t="s">
        <v>2189</v>
      </c>
      <c r="B373" s="195" t="s">
        <v>794</v>
      </c>
      <c r="C373" s="195" t="s">
        <v>808</v>
      </c>
      <c r="D373" s="195" t="s">
        <v>268</v>
      </c>
      <c r="E373" s="195" t="s">
        <v>19</v>
      </c>
      <c r="F373" s="195" t="s">
        <v>710</v>
      </c>
      <c r="G373" s="195" t="s">
        <v>48</v>
      </c>
      <c r="H373" s="195" t="s">
        <v>521</v>
      </c>
      <c r="I373" s="195" t="s">
        <v>796</v>
      </c>
      <c r="J373" s="195" t="s">
        <v>2015</v>
      </c>
      <c r="K373" s="204">
        <v>125.02</v>
      </c>
      <c r="L373" s="204">
        <v>0</v>
      </c>
      <c r="M373" s="204">
        <f t="shared" si="5"/>
        <v>125.02</v>
      </c>
      <c r="N373" s="195" t="s">
        <v>1114</v>
      </c>
      <c r="O373" s="195" t="s">
        <v>2138</v>
      </c>
      <c r="P373" s="195"/>
      <c r="Q373" s="195" t="s">
        <v>2190</v>
      </c>
      <c r="R373" s="195" t="s">
        <v>847</v>
      </c>
    </row>
    <row r="374" spans="1:18" s="205" customFormat="1">
      <c r="A374" s="195" t="s">
        <v>2189</v>
      </c>
      <c r="B374" s="195" t="s">
        <v>794</v>
      </c>
      <c r="C374" s="195" t="s">
        <v>706</v>
      </c>
      <c r="D374" s="195" t="s">
        <v>802</v>
      </c>
      <c r="E374" s="195" t="s">
        <v>210</v>
      </c>
      <c r="F374" s="195" t="s">
        <v>710</v>
      </c>
      <c r="G374" s="195" t="s">
        <v>48</v>
      </c>
      <c r="H374" s="195" t="s">
        <v>521</v>
      </c>
      <c r="I374" s="195" t="s">
        <v>796</v>
      </c>
      <c r="J374" s="195" t="s">
        <v>2015</v>
      </c>
      <c r="K374" s="204">
        <v>7.2</v>
      </c>
      <c r="L374" s="204">
        <v>0</v>
      </c>
      <c r="M374" s="204">
        <f t="shared" si="5"/>
        <v>7.2</v>
      </c>
      <c r="N374" s="195" t="s">
        <v>2196</v>
      </c>
      <c r="O374" s="195" t="s">
        <v>2138</v>
      </c>
      <c r="P374" s="195"/>
      <c r="Q374" s="195" t="s">
        <v>2190</v>
      </c>
      <c r="R374" s="195" t="s">
        <v>847</v>
      </c>
    </row>
    <row r="375" spans="1:18" s="205" customFormat="1">
      <c r="A375" s="195" t="s">
        <v>2189</v>
      </c>
      <c r="B375" s="195" t="s">
        <v>794</v>
      </c>
      <c r="C375" s="195" t="s">
        <v>706</v>
      </c>
      <c r="D375" s="195" t="s">
        <v>802</v>
      </c>
      <c r="E375" s="195" t="s">
        <v>21</v>
      </c>
      <c r="F375" s="195" t="s">
        <v>710</v>
      </c>
      <c r="G375" s="195" t="s">
        <v>48</v>
      </c>
      <c r="H375" s="195" t="s">
        <v>521</v>
      </c>
      <c r="I375" s="195" t="s">
        <v>796</v>
      </c>
      <c r="J375" s="195" t="s">
        <v>2015</v>
      </c>
      <c r="K375" s="204">
        <v>12.29</v>
      </c>
      <c r="L375" s="204">
        <v>0</v>
      </c>
      <c r="M375" s="204">
        <f t="shared" si="5"/>
        <v>12.29</v>
      </c>
      <c r="N375" s="195" t="s">
        <v>980</v>
      </c>
      <c r="O375" s="195" t="s">
        <v>2138</v>
      </c>
      <c r="P375" s="195"/>
      <c r="Q375" s="195" t="s">
        <v>2190</v>
      </c>
      <c r="R375" s="195" t="s">
        <v>847</v>
      </c>
    </row>
    <row r="376" spans="1:18" s="205" customFormat="1">
      <c r="A376" s="195" t="s">
        <v>2189</v>
      </c>
      <c r="B376" s="195" t="s">
        <v>794</v>
      </c>
      <c r="C376" s="195" t="s">
        <v>706</v>
      </c>
      <c r="D376" s="195" t="s">
        <v>802</v>
      </c>
      <c r="E376" s="195" t="s">
        <v>21</v>
      </c>
      <c r="F376" s="195" t="s">
        <v>710</v>
      </c>
      <c r="G376" s="195" t="s">
        <v>48</v>
      </c>
      <c r="H376" s="195" t="s">
        <v>521</v>
      </c>
      <c r="I376" s="195" t="s">
        <v>796</v>
      </c>
      <c r="J376" s="195" t="s">
        <v>2015</v>
      </c>
      <c r="K376" s="204">
        <v>4.5</v>
      </c>
      <c r="L376" s="204">
        <v>0</v>
      </c>
      <c r="M376" s="204">
        <f t="shared" si="5"/>
        <v>4.5</v>
      </c>
      <c r="N376" s="195" t="s">
        <v>2198</v>
      </c>
      <c r="O376" s="195" t="s">
        <v>2138</v>
      </c>
      <c r="P376" s="195"/>
      <c r="Q376" s="195" t="s">
        <v>2190</v>
      </c>
      <c r="R376" s="195" t="s">
        <v>847</v>
      </c>
    </row>
    <row r="377" spans="1:18" s="205" customFormat="1">
      <c r="A377" s="195" t="s">
        <v>2189</v>
      </c>
      <c r="B377" s="195" t="s">
        <v>794</v>
      </c>
      <c r="C377" s="195" t="s">
        <v>706</v>
      </c>
      <c r="D377" s="195" t="s">
        <v>802</v>
      </c>
      <c r="E377" s="195" t="s">
        <v>21</v>
      </c>
      <c r="F377" s="195" t="s">
        <v>710</v>
      </c>
      <c r="G377" s="195" t="s">
        <v>48</v>
      </c>
      <c r="H377" s="195" t="s">
        <v>521</v>
      </c>
      <c r="I377" s="195" t="s">
        <v>796</v>
      </c>
      <c r="J377" s="195" t="s">
        <v>2015</v>
      </c>
      <c r="K377" s="204">
        <v>3.89</v>
      </c>
      <c r="L377" s="204">
        <v>0</v>
      </c>
      <c r="M377" s="204">
        <f t="shared" si="5"/>
        <v>3.89</v>
      </c>
      <c r="N377" s="195" t="s">
        <v>977</v>
      </c>
      <c r="O377" s="195" t="s">
        <v>2138</v>
      </c>
      <c r="P377" s="195"/>
      <c r="Q377" s="195" t="s">
        <v>2190</v>
      </c>
      <c r="R377" s="195" t="s">
        <v>847</v>
      </c>
    </row>
    <row r="378" spans="1:18" s="205" customFormat="1">
      <c r="A378" s="195" t="s">
        <v>2189</v>
      </c>
      <c r="B378" s="195" t="s">
        <v>794</v>
      </c>
      <c r="C378" s="195" t="s">
        <v>706</v>
      </c>
      <c r="D378" s="195" t="s">
        <v>802</v>
      </c>
      <c r="E378" s="195" t="s">
        <v>22</v>
      </c>
      <c r="F378" s="195" t="s">
        <v>710</v>
      </c>
      <c r="G378" s="195" t="s">
        <v>48</v>
      </c>
      <c r="H378" s="195" t="s">
        <v>521</v>
      </c>
      <c r="I378" s="195" t="s">
        <v>796</v>
      </c>
      <c r="J378" s="195" t="s">
        <v>2015</v>
      </c>
      <c r="K378" s="204">
        <v>8.2799999999999994</v>
      </c>
      <c r="L378" s="204">
        <v>0</v>
      </c>
      <c r="M378" s="204">
        <f t="shared" si="5"/>
        <v>8.2799999999999994</v>
      </c>
      <c r="N378" s="195" t="s">
        <v>2192</v>
      </c>
      <c r="O378" s="195" t="s">
        <v>2138</v>
      </c>
      <c r="P378" s="195"/>
      <c r="Q378" s="195" t="s">
        <v>2190</v>
      </c>
      <c r="R378" s="195" t="s">
        <v>847</v>
      </c>
    </row>
    <row r="379" spans="1:18" s="205" customFormat="1">
      <c r="A379" s="195" t="s">
        <v>2189</v>
      </c>
      <c r="B379" s="195" t="s">
        <v>794</v>
      </c>
      <c r="C379" s="195" t="s">
        <v>706</v>
      </c>
      <c r="D379" s="195" t="s">
        <v>802</v>
      </c>
      <c r="E379" s="195" t="s">
        <v>380</v>
      </c>
      <c r="F379" s="195" t="s">
        <v>710</v>
      </c>
      <c r="G379" s="195" t="s">
        <v>48</v>
      </c>
      <c r="H379" s="195" t="s">
        <v>521</v>
      </c>
      <c r="I379" s="195" t="s">
        <v>796</v>
      </c>
      <c r="J379" s="195" t="s">
        <v>2015</v>
      </c>
      <c r="K379" s="204">
        <v>25.4</v>
      </c>
      <c r="L379" s="204">
        <v>0</v>
      </c>
      <c r="M379" s="204">
        <f t="shared" si="5"/>
        <v>25.4</v>
      </c>
      <c r="N379" s="195" t="s">
        <v>962</v>
      </c>
      <c r="O379" s="195" t="s">
        <v>2138</v>
      </c>
      <c r="P379" s="195"/>
      <c r="Q379" s="195" t="s">
        <v>2190</v>
      </c>
      <c r="R379" s="195" t="s">
        <v>847</v>
      </c>
    </row>
    <row r="380" spans="1:18" s="205" customFormat="1">
      <c r="A380" s="195" t="s">
        <v>2189</v>
      </c>
      <c r="B380" s="195" t="s">
        <v>794</v>
      </c>
      <c r="C380" s="195" t="s">
        <v>706</v>
      </c>
      <c r="D380" s="195" t="s">
        <v>802</v>
      </c>
      <c r="E380" s="195" t="s">
        <v>137</v>
      </c>
      <c r="F380" s="195" t="s">
        <v>710</v>
      </c>
      <c r="G380" s="195" t="s">
        <v>48</v>
      </c>
      <c r="H380" s="195" t="s">
        <v>521</v>
      </c>
      <c r="I380" s="195" t="s">
        <v>796</v>
      </c>
      <c r="J380" s="195" t="s">
        <v>2015</v>
      </c>
      <c r="K380" s="204">
        <v>6.17</v>
      </c>
      <c r="L380" s="204">
        <v>0</v>
      </c>
      <c r="M380" s="204">
        <f t="shared" si="5"/>
        <v>6.17</v>
      </c>
      <c r="N380" s="195" t="s">
        <v>977</v>
      </c>
      <c r="O380" s="195" t="s">
        <v>2138</v>
      </c>
      <c r="P380" s="195"/>
      <c r="Q380" s="195" t="s">
        <v>2190</v>
      </c>
      <c r="R380" s="195" t="s">
        <v>847</v>
      </c>
    </row>
    <row r="381" spans="1:18" s="205" customFormat="1">
      <c r="A381" s="195" t="s">
        <v>2189</v>
      </c>
      <c r="B381" s="195" t="s">
        <v>794</v>
      </c>
      <c r="C381" s="195" t="s">
        <v>706</v>
      </c>
      <c r="D381" s="195" t="s">
        <v>802</v>
      </c>
      <c r="E381" s="195" t="s">
        <v>36</v>
      </c>
      <c r="F381" s="195" t="s">
        <v>710</v>
      </c>
      <c r="G381" s="195" t="s">
        <v>48</v>
      </c>
      <c r="H381" s="195" t="s">
        <v>521</v>
      </c>
      <c r="I381" s="195" t="s">
        <v>796</v>
      </c>
      <c r="J381" s="195" t="s">
        <v>2015</v>
      </c>
      <c r="K381" s="204">
        <v>38.36</v>
      </c>
      <c r="L381" s="204">
        <v>0</v>
      </c>
      <c r="M381" s="204">
        <f t="shared" si="5"/>
        <v>38.36</v>
      </c>
      <c r="N381" s="195" t="s">
        <v>976</v>
      </c>
      <c r="O381" s="195" t="s">
        <v>2138</v>
      </c>
      <c r="P381" s="195"/>
      <c r="Q381" s="195" t="s">
        <v>2190</v>
      </c>
      <c r="R381" s="195" t="s">
        <v>847</v>
      </c>
    </row>
    <row r="382" spans="1:18" s="205" customFormat="1">
      <c r="A382" s="195" t="s">
        <v>2189</v>
      </c>
      <c r="B382" s="195" t="s">
        <v>794</v>
      </c>
      <c r="C382" s="195" t="s">
        <v>706</v>
      </c>
      <c r="D382" s="195" t="s">
        <v>802</v>
      </c>
      <c r="E382" s="195" t="s">
        <v>36</v>
      </c>
      <c r="F382" s="195" t="s">
        <v>710</v>
      </c>
      <c r="G382" s="195" t="s">
        <v>48</v>
      </c>
      <c r="H382" s="195" t="s">
        <v>521</v>
      </c>
      <c r="I382" s="195" t="s">
        <v>796</v>
      </c>
      <c r="J382" s="195" t="s">
        <v>2015</v>
      </c>
      <c r="K382" s="204">
        <v>56.45</v>
      </c>
      <c r="L382" s="204">
        <v>0</v>
      </c>
      <c r="M382" s="204">
        <f t="shared" si="5"/>
        <v>56.45</v>
      </c>
      <c r="N382" s="195" t="s">
        <v>1002</v>
      </c>
      <c r="O382" s="195" t="s">
        <v>2138</v>
      </c>
      <c r="P382" s="195"/>
      <c r="Q382" s="195" t="s">
        <v>2190</v>
      </c>
      <c r="R382" s="195" t="s">
        <v>847</v>
      </c>
    </row>
    <row r="383" spans="1:18" s="205" customFormat="1">
      <c r="A383" s="195" t="s">
        <v>2189</v>
      </c>
      <c r="B383" s="195" t="s">
        <v>794</v>
      </c>
      <c r="C383" s="195" t="s">
        <v>706</v>
      </c>
      <c r="D383" s="195" t="s">
        <v>802</v>
      </c>
      <c r="E383" s="195" t="s">
        <v>36</v>
      </c>
      <c r="F383" s="195" t="s">
        <v>710</v>
      </c>
      <c r="G383" s="195" t="s">
        <v>48</v>
      </c>
      <c r="H383" s="195" t="s">
        <v>521</v>
      </c>
      <c r="I383" s="195" t="s">
        <v>796</v>
      </c>
      <c r="J383" s="195" t="s">
        <v>2015</v>
      </c>
      <c r="K383" s="204">
        <v>9.4600000000000009</v>
      </c>
      <c r="L383" s="204">
        <v>0</v>
      </c>
      <c r="M383" s="204">
        <f t="shared" si="5"/>
        <v>9.4600000000000009</v>
      </c>
      <c r="N383" s="195" t="s">
        <v>977</v>
      </c>
      <c r="O383" s="195" t="s">
        <v>2138</v>
      </c>
      <c r="P383" s="195"/>
      <c r="Q383" s="195" t="s">
        <v>2190</v>
      </c>
      <c r="R383" s="195" t="s">
        <v>847</v>
      </c>
    </row>
    <row r="384" spans="1:18" s="205" customFormat="1">
      <c r="A384" s="195" t="s">
        <v>2189</v>
      </c>
      <c r="B384" s="195" t="s">
        <v>794</v>
      </c>
      <c r="C384" s="195" t="s">
        <v>706</v>
      </c>
      <c r="D384" s="195" t="s">
        <v>802</v>
      </c>
      <c r="E384" s="195" t="s">
        <v>816</v>
      </c>
      <c r="F384" s="195" t="s">
        <v>710</v>
      </c>
      <c r="G384" s="195" t="s">
        <v>48</v>
      </c>
      <c r="H384" s="195" t="s">
        <v>521</v>
      </c>
      <c r="I384" s="195" t="s">
        <v>796</v>
      </c>
      <c r="J384" s="195" t="s">
        <v>2015</v>
      </c>
      <c r="K384" s="204">
        <v>369</v>
      </c>
      <c r="L384" s="204">
        <v>0</v>
      </c>
      <c r="M384" s="204">
        <f t="shared" si="5"/>
        <v>369</v>
      </c>
      <c r="N384" s="195" t="s">
        <v>2194</v>
      </c>
      <c r="O384" s="195" t="s">
        <v>2138</v>
      </c>
      <c r="P384" s="195"/>
      <c r="Q384" s="195" t="s">
        <v>2190</v>
      </c>
      <c r="R384" s="195" t="s">
        <v>847</v>
      </c>
    </row>
    <row r="385" spans="1:18" s="205" customFormat="1">
      <c r="A385" s="195" t="s">
        <v>2189</v>
      </c>
      <c r="B385" s="195" t="s">
        <v>794</v>
      </c>
      <c r="C385" s="195" t="s">
        <v>706</v>
      </c>
      <c r="D385" s="195" t="s">
        <v>802</v>
      </c>
      <c r="E385" s="195" t="s">
        <v>19</v>
      </c>
      <c r="F385" s="195" t="s">
        <v>710</v>
      </c>
      <c r="G385" s="195" t="s">
        <v>48</v>
      </c>
      <c r="H385" s="195" t="s">
        <v>521</v>
      </c>
      <c r="I385" s="195" t="s">
        <v>796</v>
      </c>
      <c r="J385" s="195" t="s">
        <v>2015</v>
      </c>
      <c r="K385" s="204">
        <v>7.98</v>
      </c>
      <c r="L385" s="204">
        <v>0</v>
      </c>
      <c r="M385" s="204">
        <f t="shared" si="5"/>
        <v>7.98</v>
      </c>
      <c r="N385" s="195" t="s">
        <v>1114</v>
      </c>
      <c r="O385" s="195" t="s">
        <v>2138</v>
      </c>
      <c r="P385" s="195"/>
      <c r="Q385" s="195" t="s">
        <v>2190</v>
      </c>
      <c r="R385" s="195" t="s">
        <v>847</v>
      </c>
    </row>
    <row r="386" spans="1:18" s="205" customFormat="1">
      <c r="A386" s="195" t="s">
        <v>2189</v>
      </c>
      <c r="B386" s="195" t="s">
        <v>794</v>
      </c>
      <c r="C386" s="195" t="s">
        <v>706</v>
      </c>
      <c r="D386" s="195" t="s">
        <v>802</v>
      </c>
      <c r="E386" s="195" t="s">
        <v>29</v>
      </c>
      <c r="F386" s="195" t="s">
        <v>710</v>
      </c>
      <c r="G386" s="195" t="s">
        <v>48</v>
      </c>
      <c r="H386" s="195" t="s">
        <v>521</v>
      </c>
      <c r="I386" s="195" t="s">
        <v>796</v>
      </c>
      <c r="J386" s="195" t="s">
        <v>2015</v>
      </c>
      <c r="K386" s="204">
        <v>4.8</v>
      </c>
      <c r="L386" s="204">
        <v>0</v>
      </c>
      <c r="M386" s="204">
        <f t="shared" si="5"/>
        <v>4.8</v>
      </c>
      <c r="N386" s="195" t="s">
        <v>2193</v>
      </c>
      <c r="O386" s="195" t="s">
        <v>2138</v>
      </c>
      <c r="P386" s="195"/>
      <c r="Q386" s="195" t="s">
        <v>2190</v>
      </c>
      <c r="R386" s="195" t="s">
        <v>847</v>
      </c>
    </row>
    <row r="387" spans="1:18" s="205" customFormat="1">
      <c r="A387" s="195" t="s">
        <v>2189</v>
      </c>
      <c r="B387" s="195" t="s">
        <v>794</v>
      </c>
      <c r="C387" s="195" t="s">
        <v>706</v>
      </c>
      <c r="D387" s="195" t="s">
        <v>802</v>
      </c>
      <c r="E387" s="195" t="s">
        <v>29</v>
      </c>
      <c r="F387" s="195" t="s">
        <v>710</v>
      </c>
      <c r="G387" s="195" t="s">
        <v>48</v>
      </c>
      <c r="H387" s="195" t="s">
        <v>521</v>
      </c>
      <c r="I387" s="195" t="s">
        <v>796</v>
      </c>
      <c r="J387" s="195" t="s">
        <v>2015</v>
      </c>
      <c r="K387" s="204">
        <v>9.91</v>
      </c>
      <c r="L387" s="204">
        <v>0</v>
      </c>
      <c r="M387" s="204">
        <f t="shared" si="5"/>
        <v>9.91</v>
      </c>
      <c r="N387" s="195" t="s">
        <v>977</v>
      </c>
      <c r="O387" s="195" t="s">
        <v>2138</v>
      </c>
      <c r="P387" s="195"/>
      <c r="Q387" s="195" t="s">
        <v>2190</v>
      </c>
      <c r="R387" s="195" t="s">
        <v>847</v>
      </c>
    </row>
    <row r="388" spans="1:18" s="205" customFormat="1">
      <c r="A388" s="195" t="s">
        <v>2189</v>
      </c>
      <c r="B388" s="195" t="s">
        <v>794</v>
      </c>
      <c r="C388" s="195" t="s">
        <v>706</v>
      </c>
      <c r="D388" s="195" t="s">
        <v>802</v>
      </c>
      <c r="E388" s="195" t="s">
        <v>18</v>
      </c>
      <c r="F388" s="195" t="s">
        <v>710</v>
      </c>
      <c r="G388" s="195" t="s">
        <v>48</v>
      </c>
      <c r="H388" s="195" t="s">
        <v>521</v>
      </c>
      <c r="I388" s="195" t="s">
        <v>796</v>
      </c>
      <c r="J388" s="195" t="s">
        <v>2015</v>
      </c>
      <c r="K388" s="204">
        <v>123</v>
      </c>
      <c r="L388" s="204">
        <v>0</v>
      </c>
      <c r="M388" s="204">
        <f t="shared" si="5"/>
        <v>123</v>
      </c>
      <c r="N388" s="195" t="s">
        <v>2160</v>
      </c>
      <c r="O388" s="195" t="s">
        <v>2138</v>
      </c>
      <c r="P388" s="195"/>
      <c r="Q388" s="195" t="s">
        <v>2190</v>
      </c>
      <c r="R388" s="195" t="s">
        <v>847</v>
      </c>
    </row>
    <row r="389" spans="1:18" s="205" customFormat="1">
      <c r="A389" s="195" t="s">
        <v>2189</v>
      </c>
      <c r="B389" s="195" t="s">
        <v>794</v>
      </c>
      <c r="C389" s="195" t="s">
        <v>706</v>
      </c>
      <c r="D389" s="195" t="s">
        <v>802</v>
      </c>
      <c r="E389" s="195" t="s">
        <v>342</v>
      </c>
      <c r="F389" s="195" t="s">
        <v>710</v>
      </c>
      <c r="G389" s="195" t="s">
        <v>48</v>
      </c>
      <c r="H389" s="195" t="s">
        <v>521</v>
      </c>
      <c r="I389" s="195" t="s">
        <v>796</v>
      </c>
      <c r="J389" s="195" t="s">
        <v>2015</v>
      </c>
      <c r="K389" s="204">
        <v>30</v>
      </c>
      <c r="L389" s="204">
        <v>0</v>
      </c>
      <c r="M389" s="204">
        <f t="shared" ref="M389:M409" si="6">K389-L389</f>
        <v>30</v>
      </c>
      <c r="N389" s="195" t="s">
        <v>2191</v>
      </c>
      <c r="O389" s="195" t="s">
        <v>2138</v>
      </c>
      <c r="P389" s="195"/>
      <c r="Q389" s="195" t="s">
        <v>2190</v>
      </c>
      <c r="R389" s="195" t="s">
        <v>847</v>
      </c>
    </row>
    <row r="390" spans="1:18" s="205" customFormat="1">
      <c r="A390" s="195" t="s">
        <v>2189</v>
      </c>
      <c r="B390" s="195" t="s">
        <v>794</v>
      </c>
      <c r="C390" s="195" t="s">
        <v>706</v>
      </c>
      <c r="D390" s="195" t="s">
        <v>802</v>
      </c>
      <c r="E390" s="195" t="s">
        <v>342</v>
      </c>
      <c r="F390" s="195" t="s">
        <v>710</v>
      </c>
      <c r="G390" s="195" t="s">
        <v>48</v>
      </c>
      <c r="H390" s="195" t="s">
        <v>521</v>
      </c>
      <c r="I390" s="195" t="s">
        <v>796</v>
      </c>
      <c r="J390" s="195" t="s">
        <v>2015</v>
      </c>
      <c r="K390" s="204">
        <v>5.21</v>
      </c>
      <c r="L390" s="204">
        <v>0</v>
      </c>
      <c r="M390" s="204">
        <f t="shared" si="6"/>
        <v>5.21</v>
      </c>
      <c r="N390" s="195" t="s">
        <v>977</v>
      </c>
      <c r="O390" s="195" t="s">
        <v>2138</v>
      </c>
      <c r="P390" s="195"/>
      <c r="Q390" s="195" t="s">
        <v>2190</v>
      </c>
      <c r="R390" s="195" t="s">
        <v>847</v>
      </c>
    </row>
    <row r="391" spans="1:18" s="205" customFormat="1">
      <c r="A391" s="195" t="s">
        <v>2189</v>
      </c>
      <c r="B391" s="195" t="s">
        <v>794</v>
      </c>
      <c r="C391" s="195" t="s">
        <v>706</v>
      </c>
      <c r="D391" s="195" t="s">
        <v>802</v>
      </c>
      <c r="E391" s="195" t="s">
        <v>195</v>
      </c>
      <c r="F391" s="195" t="s">
        <v>710</v>
      </c>
      <c r="G391" s="195" t="s">
        <v>48</v>
      </c>
      <c r="H391" s="195" t="s">
        <v>521</v>
      </c>
      <c r="I391" s="195" t="s">
        <v>796</v>
      </c>
      <c r="J391" s="195" t="s">
        <v>2015</v>
      </c>
      <c r="K391" s="204">
        <v>22.2</v>
      </c>
      <c r="L391" s="204">
        <v>0</v>
      </c>
      <c r="M391" s="204">
        <f t="shared" si="6"/>
        <v>22.2</v>
      </c>
      <c r="N391" s="195" t="s">
        <v>978</v>
      </c>
      <c r="O391" s="195" t="s">
        <v>2138</v>
      </c>
      <c r="P391" s="195"/>
      <c r="Q391" s="195" t="s">
        <v>2190</v>
      </c>
      <c r="R391" s="195" t="s">
        <v>847</v>
      </c>
    </row>
    <row r="392" spans="1:18" s="205" customFormat="1">
      <c r="A392" s="195" t="s">
        <v>2189</v>
      </c>
      <c r="B392" s="195" t="s">
        <v>794</v>
      </c>
      <c r="C392" s="195" t="s">
        <v>859</v>
      </c>
      <c r="D392" s="195" t="s">
        <v>521</v>
      </c>
      <c r="E392" s="195" t="s">
        <v>21</v>
      </c>
      <c r="F392" s="195" t="s">
        <v>710</v>
      </c>
      <c r="G392" s="195" t="s">
        <v>48</v>
      </c>
      <c r="H392" s="195" t="s">
        <v>521</v>
      </c>
      <c r="I392" s="195" t="s">
        <v>796</v>
      </c>
      <c r="J392" s="195" t="s">
        <v>2015</v>
      </c>
      <c r="K392" s="204">
        <v>0</v>
      </c>
      <c r="L392" s="204">
        <v>204.8</v>
      </c>
      <c r="M392" s="204">
        <f t="shared" si="6"/>
        <v>-204.8</v>
      </c>
      <c r="N392" s="195" t="s">
        <v>980</v>
      </c>
      <c r="O392" s="195" t="s">
        <v>2138</v>
      </c>
      <c r="P392" s="195"/>
      <c r="Q392" s="195" t="s">
        <v>2190</v>
      </c>
      <c r="R392" s="195" t="s">
        <v>847</v>
      </c>
    </row>
    <row r="393" spans="1:18" s="205" customFormat="1">
      <c r="A393" s="195" t="s">
        <v>2189</v>
      </c>
      <c r="B393" s="195" t="s">
        <v>794</v>
      </c>
      <c r="C393" s="195" t="s">
        <v>859</v>
      </c>
      <c r="D393" s="195" t="s">
        <v>521</v>
      </c>
      <c r="E393" s="195" t="s">
        <v>380</v>
      </c>
      <c r="F393" s="195" t="s">
        <v>710</v>
      </c>
      <c r="G393" s="195" t="s">
        <v>48</v>
      </c>
      <c r="H393" s="195" t="s">
        <v>521</v>
      </c>
      <c r="I393" s="195" t="s">
        <v>796</v>
      </c>
      <c r="J393" s="195" t="s">
        <v>2015</v>
      </c>
      <c r="K393" s="204">
        <v>0</v>
      </c>
      <c r="L393" s="204">
        <v>423.36</v>
      </c>
      <c r="M393" s="204">
        <f t="shared" si="6"/>
        <v>-423.36</v>
      </c>
      <c r="N393" s="195" t="s">
        <v>962</v>
      </c>
      <c r="O393" s="195" t="s">
        <v>2138</v>
      </c>
      <c r="P393" s="195"/>
      <c r="Q393" s="195" t="s">
        <v>2190</v>
      </c>
      <c r="R393" s="195" t="s">
        <v>847</v>
      </c>
    </row>
    <row r="394" spans="1:18" s="205" customFormat="1">
      <c r="A394" s="195" t="s">
        <v>2189</v>
      </c>
      <c r="B394" s="195" t="s">
        <v>794</v>
      </c>
      <c r="C394" s="195" t="s">
        <v>859</v>
      </c>
      <c r="D394" s="195" t="s">
        <v>521</v>
      </c>
      <c r="E394" s="195" t="s">
        <v>800</v>
      </c>
      <c r="F394" s="195" t="s">
        <v>710</v>
      </c>
      <c r="G394" s="195" t="s">
        <v>48</v>
      </c>
      <c r="H394" s="195" t="s">
        <v>521</v>
      </c>
      <c r="I394" s="195" t="s">
        <v>796</v>
      </c>
      <c r="J394" s="195" t="s">
        <v>2015</v>
      </c>
      <c r="K394" s="204">
        <v>0</v>
      </c>
      <c r="L394" s="204">
        <v>1380</v>
      </c>
      <c r="M394" s="204">
        <f t="shared" si="6"/>
        <v>-1380</v>
      </c>
      <c r="N394" s="195" t="s">
        <v>2197</v>
      </c>
      <c r="O394" s="195" t="s">
        <v>2138</v>
      </c>
      <c r="P394" s="195"/>
      <c r="Q394" s="195" t="s">
        <v>2190</v>
      </c>
      <c r="R394" s="195" t="s">
        <v>847</v>
      </c>
    </row>
    <row r="395" spans="1:18" s="205" customFormat="1">
      <c r="A395" s="195" t="s">
        <v>2189</v>
      </c>
      <c r="B395" s="195" t="s">
        <v>794</v>
      </c>
      <c r="C395" s="195" t="s">
        <v>859</v>
      </c>
      <c r="D395" s="195" t="s">
        <v>521</v>
      </c>
      <c r="E395" s="195" t="s">
        <v>382</v>
      </c>
      <c r="F395" s="195" t="s">
        <v>710</v>
      </c>
      <c r="G395" s="195" t="s">
        <v>48</v>
      </c>
      <c r="H395" s="195" t="s">
        <v>521</v>
      </c>
      <c r="I395" s="195" t="s">
        <v>796</v>
      </c>
      <c r="J395" s="195" t="s">
        <v>2015</v>
      </c>
      <c r="K395" s="204">
        <v>0</v>
      </c>
      <c r="L395" s="204">
        <v>522.79999999999995</v>
      </c>
      <c r="M395" s="204">
        <f t="shared" si="6"/>
        <v>-522.79999999999995</v>
      </c>
      <c r="N395" s="195" t="s">
        <v>976</v>
      </c>
      <c r="O395" s="195" t="s">
        <v>2138</v>
      </c>
      <c r="P395" s="195"/>
      <c r="Q395" s="195" t="s">
        <v>2190</v>
      </c>
      <c r="R395" s="195" t="s">
        <v>847</v>
      </c>
    </row>
    <row r="396" spans="1:18" s="205" customFormat="1">
      <c r="A396" s="195" t="s">
        <v>2189</v>
      </c>
      <c r="B396" s="195" t="s">
        <v>794</v>
      </c>
      <c r="C396" s="195" t="s">
        <v>706</v>
      </c>
      <c r="D396" s="195" t="s">
        <v>802</v>
      </c>
      <c r="E396" s="195" t="s">
        <v>29</v>
      </c>
      <c r="F396" s="195" t="s">
        <v>710</v>
      </c>
      <c r="G396" s="195" t="s">
        <v>48</v>
      </c>
      <c r="H396" s="195" t="s">
        <v>521</v>
      </c>
      <c r="I396" s="195" t="s">
        <v>796</v>
      </c>
      <c r="J396" s="195" t="s">
        <v>2015</v>
      </c>
      <c r="K396" s="204">
        <v>64.08</v>
      </c>
      <c r="L396" s="204">
        <v>0</v>
      </c>
      <c r="M396" s="204">
        <f t="shared" si="6"/>
        <v>64.08</v>
      </c>
      <c r="N396" s="195" t="s">
        <v>976</v>
      </c>
      <c r="O396" s="195" t="s">
        <v>2138</v>
      </c>
      <c r="P396" s="195"/>
      <c r="Q396" s="195" t="s">
        <v>2190</v>
      </c>
      <c r="R396" s="195" t="s">
        <v>847</v>
      </c>
    </row>
    <row r="397" spans="1:18" s="205" customFormat="1">
      <c r="A397" s="195" t="s">
        <v>2189</v>
      </c>
      <c r="B397" s="195" t="s">
        <v>794</v>
      </c>
      <c r="C397" s="195" t="s">
        <v>706</v>
      </c>
      <c r="D397" s="195" t="s">
        <v>802</v>
      </c>
      <c r="E397" s="195" t="s">
        <v>29</v>
      </c>
      <c r="F397" s="195" t="s">
        <v>710</v>
      </c>
      <c r="G397" s="195" t="s">
        <v>48</v>
      </c>
      <c r="H397" s="195" t="s">
        <v>521</v>
      </c>
      <c r="I397" s="195" t="s">
        <v>796</v>
      </c>
      <c r="J397" s="195" t="s">
        <v>2015</v>
      </c>
      <c r="K397" s="204">
        <v>33.6</v>
      </c>
      <c r="L397" s="204">
        <v>0</v>
      </c>
      <c r="M397" s="204">
        <f t="shared" si="6"/>
        <v>33.6</v>
      </c>
      <c r="N397" s="195" t="s">
        <v>2199</v>
      </c>
      <c r="O397" s="195" t="s">
        <v>2138</v>
      </c>
      <c r="P397" s="195"/>
      <c r="Q397" s="195" t="s">
        <v>2190</v>
      </c>
      <c r="R397" s="195" t="s">
        <v>847</v>
      </c>
    </row>
    <row r="398" spans="1:18" s="205" customFormat="1">
      <c r="A398" s="195" t="s">
        <v>2189</v>
      </c>
      <c r="B398" s="195" t="s">
        <v>794</v>
      </c>
      <c r="C398" s="195" t="s">
        <v>859</v>
      </c>
      <c r="D398" s="195" t="s">
        <v>521</v>
      </c>
      <c r="E398" s="195" t="s">
        <v>36</v>
      </c>
      <c r="F398" s="195" t="s">
        <v>710</v>
      </c>
      <c r="G398" s="195" t="s">
        <v>48</v>
      </c>
      <c r="H398" s="195" t="s">
        <v>521</v>
      </c>
      <c r="I398" s="195" t="s">
        <v>796</v>
      </c>
      <c r="J398" s="195" t="s">
        <v>2015</v>
      </c>
      <c r="K398" s="204">
        <v>0</v>
      </c>
      <c r="L398" s="204">
        <v>157.66999999999999</v>
      </c>
      <c r="M398" s="204">
        <f t="shared" si="6"/>
        <v>-157.66999999999999</v>
      </c>
      <c r="N398" s="195" t="s">
        <v>977</v>
      </c>
      <c r="O398" s="195" t="s">
        <v>2138</v>
      </c>
      <c r="P398" s="195"/>
      <c r="Q398" s="195" t="s">
        <v>2190</v>
      </c>
      <c r="R398" s="195" t="s">
        <v>847</v>
      </c>
    </row>
    <row r="399" spans="1:18" s="205" customFormat="1">
      <c r="A399" s="195" t="s">
        <v>2189</v>
      </c>
      <c r="B399" s="195" t="s">
        <v>794</v>
      </c>
      <c r="C399" s="195" t="s">
        <v>859</v>
      </c>
      <c r="D399" s="195" t="s">
        <v>521</v>
      </c>
      <c r="E399" s="195" t="s">
        <v>816</v>
      </c>
      <c r="F399" s="195" t="s">
        <v>710</v>
      </c>
      <c r="G399" s="195" t="s">
        <v>48</v>
      </c>
      <c r="H399" s="195" t="s">
        <v>521</v>
      </c>
      <c r="I399" s="195" t="s">
        <v>796</v>
      </c>
      <c r="J399" s="195" t="s">
        <v>2015</v>
      </c>
      <c r="K399" s="204">
        <v>0</v>
      </c>
      <c r="L399" s="204">
        <v>6150</v>
      </c>
      <c r="M399" s="204">
        <f t="shared" si="6"/>
        <v>-6150</v>
      </c>
      <c r="N399" s="195" t="s">
        <v>2194</v>
      </c>
      <c r="O399" s="195" t="s">
        <v>2138</v>
      </c>
      <c r="P399" s="195"/>
      <c r="Q399" s="195" t="s">
        <v>2190</v>
      </c>
      <c r="R399" s="195" t="s">
        <v>847</v>
      </c>
    </row>
    <row r="400" spans="1:18" s="205" customFormat="1">
      <c r="A400" s="195" t="s">
        <v>2189</v>
      </c>
      <c r="B400" s="195" t="s">
        <v>794</v>
      </c>
      <c r="C400" s="195" t="s">
        <v>859</v>
      </c>
      <c r="D400" s="195" t="s">
        <v>521</v>
      </c>
      <c r="E400" s="195" t="s">
        <v>19</v>
      </c>
      <c r="F400" s="195" t="s">
        <v>710</v>
      </c>
      <c r="G400" s="195" t="s">
        <v>48</v>
      </c>
      <c r="H400" s="195" t="s">
        <v>521</v>
      </c>
      <c r="I400" s="195" t="s">
        <v>796</v>
      </c>
      <c r="J400" s="195" t="s">
        <v>2015</v>
      </c>
      <c r="K400" s="204">
        <v>0</v>
      </c>
      <c r="L400" s="204">
        <v>133</v>
      </c>
      <c r="M400" s="204">
        <f t="shared" si="6"/>
        <v>-133</v>
      </c>
      <c r="N400" s="195" t="s">
        <v>1114</v>
      </c>
      <c r="O400" s="195" t="s">
        <v>2138</v>
      </c>
      <c r="P400" s="195"/>
      <c r="Q400" s="195" t="s">
        <v>2190</v>
      </c>
      <c r="R400" s="195" t="s">
        <v>847</v>
      </c>
    </row>
    <row r="401" spans="1:18" s="205" customFormat="1">
      <c r="A401" s="195" t="s">
        <v>2189</v>
      </c>
      <c r="B401" s="195" t="s">
        <v>794</v>
      </c>
      <c r="C401" s="195" t="s">
        <v>859</v>
      </c>
      <c r="D401" s="195" t="s">
        <v>521</v>
      </c>
      <c r="E401" s="195" t="s">
        <v>210</v>
      </c>
      <c r="F401" s="195" t="s">
        <v>710</v>
      </c>
      <c r="G401" s="195" t="s">
        <v>48</v>
      </c>
      <c r="H401" s="195" t="s">
        <v>521</v>
      </c>
      <c r="I401" s="195" t="s">
        <v>796</v>
      </c>
      <c r="J401" s="195" t="s">
        <v>2015</v>
      </c>
      <c r="K401" s="204">
        <v>0</v>
      </c>
      <c r="L401" s="204">
        <v>120</v>
      </c>
      <c r="M401" s="204">
        <f t="shared" si="6"/>
        <v>-120</v>
      </c>
      <c r="N401" s="195" t="s">
        <v>2196</v>
      </c>
      <c r="O401" s="195" t="s">
        <v>2138</v>
      </c>
      <c r="P401" s="195"/>
      <c r="Q401" s="195" t="s">
        <v>2190</v>
      </c>
      <c r="R401" s="195" t="s">
        <v>847</v>
      </c>
    </row>
    <row r="402" spans="1:18" s="205" customFormat="1">
      <c r="A402" s="195" t="s">
        <v>2189</v>
      </c>
      <c r="B402" s="195" t="s">
        <v>794</v>
      </c>
      <c r="C402" s="195" t="s">
        <v>859</v>
      </c>
      <c r="D402" s="195" t="s">
        <v>521</v>
      </c>
      <c r="E402" s="195" t="s">
        <v>21</v>
      </c>
      <c r="F402" s="195" t="s">
        <v>710</v>
      </c>
      <c r="G402" s="195" t="s">
        <v>48</v>
      </c>
      <c r="H402" s="195" t="s">
        <v>521</v>
      </c>
      <c r="I402" s="195" t="s">
        <v>796</v>
      </c>
      <c r="J402" s="195" t="s">
        <v>2015</v>
      </c>
      <c r="K402" s="204">
        <v>0</v>
      </c>
      <c r="L402" s="204">
        <v>75</v>
      </c>
      <c r="M402" s="204">
        <f t="shared" si="6"/>
        <v>-75</v>
      </c>
      <c r="N402" s="195" t="s">
        <v>2198</v>
      </c>
      <c r="O402" s="195" t="s">
        <v>2138</v>
      </c>
      <c r="P402" s="195"/>
      <c r="Q402" s="195" t="s">
        <v>2190</v>
      </c>
      <c r="R402" s="195" t="s">
        <v>847</v>
      </c>
    </row>
    <row r="403" spans="1:18" s="205" customFormat="1">
      <c r="A403" s="195" t="s">
        <v>2189</v>
      </c>
      <c r="B403" s="195" t="s">
        <v>794</v>
      </c>
      <c r="C403" s="195" t="s">
        <v>859</v>
      </c>
      <c r="D403" s="195" t="s">
        <v>521</v>
      </c>
      <c r="E403" s="195" t="s">
        <v>21</v>
      </c>
      <c r="F403" s="195" t="s">
        <v>710</v>
      </c>
      <c r="G403" s="195" t="s">
        <v>48</v>
      </c>
      <c r="H403" s="195" t="s">
        <v>521</v>
      </c>
      <c r="I403" s="195" t="s">
        <v>796</v>
      </c>
      <c r="J403" s="195" t="s">
        <v>2015</v>
      </c>
      <c r="K403" s="204">
        <v>0</v>
      </c>
      <c r="L403" s="204">
        <v>64.89</v>
      </c>
      <c r="M403" s="204">
        <f t="shared" si="6"/>
        <v>-64.89</v>
      </c>
      <c r="N403" s="195" t="s">
        <v>977</v>
      </c>
      <c r="O403" s="195" t="s">
        <v>2138</v>
      </c>
      <c r="P403" s="195"/>
      <c r="Q403" s="195" t="s">
        <v>2190</v>
      </c>
      <c r="R403" s="195" t="s">
        <v>847</v>
      </c>
    </row>
    <row r="404" spans="1:18" s="205" customFormat="1">
      <c r="A404" s="195" t="s">
        <v>2189</v>
      </c>
      <c r="B404" s="195" t="s">
        <v>794</v>
      </c>
      <c r="C404" s="195" t="s">
        <v>859</v>
      </c>
      <c r="D404" s="195" t="s">
        <v>521</v>
      </c>
      <c r="E404" s="195" t="s">
        <v>29</v>
      </c>
      <c r="F404" s="195" t="s">
        <v>710</v>
      </c>
      <c r="G404" s="195" t="s">
        <v>48</v>
      </c>
      <c r="H404" s="195" t="s">
        <v>521</v>
      </c>
      <c r="I404" s="195" t="s">
        <v>796</v>
      </c>
      <c r="J404" s="195" t="s">
        <v>2015</v>
      </c>
      <c r="K404" s="204">
        <v>0</v>
      </c>
      <c r="L404" s="204">
        <v>560</v>
      </c>
      <c r="M404" s="204">
        <f t="shared" si="6"/>
        <v>-560</v>
      </c>
      <c r="N404" s="195" t="s">
        <v>2199</v>
      </c>
      <c r="O404" s="195" t="s">
        <v>2138</v>
      </c>
      <c r="P404" s="195"/>
      <c r="Q404" s="195" t="s">
        <v>2190</v>
      </c>
      <c r="R404" s="195" t="s">
        <v>847</v>
      </c>
    </row>
    <row r="405" spans="1:18" s="205" customFormat="1">
      <c r="A405" s="195" t="s">
        <v>2189</v>
      </c>
      <c r="B405" s="195" t="s">
        <v>794</v>
      </c>
      <c r="C405" s="195" t="s">
        <v>859</v>
      </c>
      <c r="D405" s="195" t="s">
        <v>521</v>
      </c>
      <c r="E405" s="195" t="s">
        <v>29</v>
      </c>
      <c r="F405" s="195" t="s">
        <v>710</v>
      </c>
      <c r="G405" s="195" t="s">
        <v>48</v>
      </c>
      <c r="H405" s="195" t="s">
        <v>521</v>
      </c>
      <c r="I405" s="195" t="s">
        <v>796</v>
      </c>
      <c r="J405" s="195" t="s">
        <v>2015</v>
      </c>
      <c r="K405" s="204">
        <v>0</v>
      </c>
      <c r="L405" s="204">
        <v>165.13</v>
      </c>
      <c r="M405" s="204">
        <f t="shared" si="6"/>
        <v>-165.13</v>
      </c>
      <c r="N405" s="195" t="s">
        <v>977</v>
      </c>
      <c r="O405" s="195" t="s">
        <v>2138</v>
      </c>
      <c r="P405" s="195"/>
      <c r="Q405" s="195" t="s">
        <v>2190</v>
      </c>
      <c r="R405" s="195" t="s">
        <v>847</v>
      </c>
    </row>
    <row r="406" spans="1:18" s="205" customFormat="1">
      <c r="A406" s="195" t="s">
        <v>2189</v>
      </c>
      <c r="B406" s="195" t="s">
        <v>794</v>
      </c>
      <c r="C406" s="195" t="s">
        <v>859</v>
      </c>
      <c r="D406" s="195" t="s">
        <v>521</v>
      </c>
      <c r="E406" s="195" t="s">
        <v>18</v>
      </c>
      <c r="F406" s="195" t="s">
        <v>710</v>
      </c>
      <c r="G406" s="195" t="s">
        <v>48</v>
      </c>
      <c r="H406" s="195" t="s">
        <v>521</v>
      </c>
      <c r="I406" s="195" t="s">
        <v>796</v>
      </c>
      <c r="J406" s="195" t="s">
        <v>2015</v>
      </c>
      <c r="K406" s="204">
        <v>0</v>
      </c>
      <c r="L406" s="204">
        <v>2050</v>
      </c>
      <c r="M406" s="204">
        <f t="shared" si="6"/>
        <v>-2050</v>
      </c>
      <c r="N406" s="195" t="s">
        <v>2160</v>
      </c>
      <c r="O406" s="195" t="s">
        <v>2138</v>
      </c>
      <c r="P406" s="195"/>
      <c r="Q406" s="195" t="s">
        <v>2190</v>
      </c>
      <c r="R406" s="195" t="s">
        <v>847</v>
      </c>
    </row>
    <row r="407" spans="1:18" s="205" customFormat="1">
      <c r="A407" s="195" t="s">
        <v>2189</v>
      </c>
      <c r="B407" s="195" t="s">
        <v>794</v>
      </c>
      <c r="C407" s="195" t="s">
        <v>859</v>
      </c>
      <c r="D407" s="195" t="s">
        <v>521</v>
      </c>
      <c r="E407" s="195" t="s">
        <v>137</v>
      </c>
      <c r="F407" s="195" t="s">
        <v>710</v>
      </c>
      <c r="G407" s="195" t="s">
        <v>48</v>
      </c>
      <c r="H407" s="195" t="s">
        <v>521</v>
      </c>
      <c r="I407" s="195" t="s">
        <v>796</v>
      </c>
      <c r="J407" s="195" t="s">
        <v>2015</v>
      </c>
      <c r="K407" s="204">
        <v>0</v>
      </c>
      <c r="L407" s="204">
        <v>102.78</v>
      </c>
      <c r="M407" s="204">
        <f t="shared" si="6"/>
        <v>-102.78</v>
      </c>
      <c r="N407" s="195" t="s">
        <v>977</v>
      </c>
      <c r="O407" s="195" t="s">
        <v>2138</v>
      </c>
      <c r="P407" s="195"/>
      <c r="Q407" s="195" t="s">
        <v>2190</v>
      </c>
      <c r="R407" s="195" t="s">
        <v>847</v>
      </c>
    </row>
    <row r="408" spans="1:18" s="205" customFormat="1">
      <c r="A408" s="195" t="s">
        <v>2189</v>
      </c>
      <c r="B408" s="195" t="s">
        <v>794</v>
      </c>
      <c r="C408" s="195" t="s">
        <v>859</v>
      </c>
      <c r="D408" s="195" t="s">
        <v>521</v>
      </c>
      <c r="E408" s="195" t="s">
        <v>36</v>
      </c>
      <c r="F408" s="195" t="s">
        <v>710</v>
      </c>
      <c r="G408" s="195" t="s">
        <v>48</v>
      </c>
      <c r="H408" s="195" t="s">
        <v>521</v>
      </c>
      <c r="I408" s="195" t="s">
        <v>796</v>
      </c>
      <c r="J408" s="195" t="s">
        <v>2015</v>
      </c>
      <c r="K408" s="204">
        <v>0</v>
      </c>
      <c r="L408" s="204">
        <v>639.33000000000004</v>
      </c>
      <c r="M408" s="204">
        <f t="shared" si="6"/>
        <v>-639.33000000000004</v>
      </c>
      <c r="N408" s="195" t="s">
        <v>976</v>
      </c>
      <c r="O408" s="195" t="s">
        <v>2138</v>
      </c>
      <c r="P408" s="195"/>
      <c r="Q408" s="195" t="s">
        <v>2190</v>
      </c>
      <c r="R408" s="195" t="s">
        <v>847</v>
      </c>
    </row>
    <row r="409" spans="1:18" s="205" customFormat="1">
      <c r="A409" s="195" t="s">
        <v>2189</v>
      </c>
      <c r="B409" s="195" t="s">
        <v>794</v>
      </c>
      <c r="C409" s="195" t="s">
        <v>859</v>
      </c>
      <c r="D409" s="195" t="s">
        <v>521</v>
      </c>
      <c r="E409" s="195" t="s">
        <v>36</v>
      </c>
      <c r="F409" s="195" t="s">
        <v>710</v>
      </c>
      <c r="G409" s="195" t="s">
        <v>48</v>
      </c>
      <c r="H409" s="195" t="s">
        <v>521</v>
      </c>
      <c r="I409" s="195" t="s">
        <v>796</v>
      </c>
      <c r="J409" s="195" t="s">
        <v>2015</v>
      </c>
      <c r="K409" s="204">
        <v>0</v>
      </c>
      <c r="L409" s="204">
        <v>940.8</v>
      </c>
      <c r="M409" s="204">
        <f t="shared" si="6"/>
        <v>-940.8</v>
      </c>
      <c r="N409" s="195" t="s">
        <v>1002</v>
      </c>
      <c r="O409" s="195" t="s">
        <v>2138</v>
      </c>
      <c r="P409" s="195"/>
      <c r="Q409" s="195" t="s">
        <v>2190</v>
      </c>
      <c r="R409" s="195" t="s">
        <v>847</v>
      </c>
    </row>
  </sheetData>
  <autoFilter ref="A5:R409" xr:uid="{DDB5B7DD-3CFB-4A53-B4F2-23C0FAAE483C}"/>
  <pageMargins left="0.5" right="0.5" top="0.5" bottom="0.5" header="0.5" footer="0.5"/>
  <pageSetup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E6F989-45CB-45C3-9B37-FA4C2AE09850}">
  <dimension ref="A3:D81"/>
  <sheetViews>
    <sheetView topLeftCell="A49" workbookViewId="0"/>
  </sheetViews>
  <sheetFormatPr defaultRowHeight="12.75"/>
  <cols>
    <col min="1" max="1" width="13.85546875" bestFit="1" customWidth="1"/>
    <col min="2" max="2" width="20.5703125" bestFit="1" customWidth="1"/>
    <col min="3" max="3" width="21.42578125" bestFit="1" customWidth="1"/>
  </cols>
  <sheetData>
    <row r="3" spans="1:3">
      <c r="A3" s="159" t="s">
        <v>1153</v>
      </c>
      <c r="B3" t="s">
        <v>2221</v>
      </c>
      <c r="C3" t="s">
        <v>2222</v>
      </c>
    </row>
    <row r="4" spans="1:3">
      <c r="A4" s="160" t="s">
        <v>342</v>
      </c>
      <c r="B4" s="202">
        <v>625.01</v>
      </c>
      <c r="C4" s="202">
        <v>625.01</v>
      </c>
    </row>
    <row r="5" spans="1:3">
      <c r="A5" s="206" t="s">
        <v>56</v>
      </c>
      <c r="B5" s="202">
        <v>0</v>
      </c>
      <c r="C5" s="202">
        <v>625.01</v>
      </c>
    </row>
    <row r="6" spans="1:3">
      <c r="A6" s="206" t="s">
        <v>808</v>
      </c>
      <c r="B6" s="202">
        <v>625.01</v>
      </c>
      <c r="C6" s="202">
        <v>0</v>
      </c>
    </row>
    <row r="7" spans="1:3">
      <c r="A7" s="160" t="s">
        <v>818</v>
      </c>
      <c r="B7" s="202">
        <v>11141.130000000001</v>
      </c>
      <c r="C7" s="202">
        <v>11141.130000000001</v>
      </c>
    </row>
    <row r="8" spans="1:3">
      <c r="A8" s="206" t="s">
        <v>56</v>
      </c>
      <c r="B8" s="202">
        <v>0</v>
      </c>
      <c r="C8" s="202">
        <v>11141.130000000001</v>
      </c>
    </row>
    <row r="9" spans="1:3">
      <c r="A9" s="206" t="s">
        <v>808</v>
      </c>
      <c r="B9" s="202">
        <v>7080.25</v>
      </c>
      <c r="C9" s="202">
        <v>0</v>
      </c>
    </row>
    <row r="10" spans="1:3">
      <c r="A10" s="206" t="s">
        <v>804</v>
      </c>
      <c r="B10" s="202">
        <v>2242.88</v>
      </c>
      <c r="C10" s="202">
        <v>0</v>
      </c>
    </row>
    <row r="11" spans="1:3">
      <c r="A11" s="206" t="s">
        <v>706</v>
      </c>
      <c r="B11" s="202">
        <v>1818</v>
      </c>
      <c r="C11" s="202">
        <v>0</v>
      </c>
    </row>
    <row r="12" spans="1:3">
      <c r="A12" s="160" t="s">
        <v>835</v>
      </c>
      <c r="B12" s="202">
        <v>12568.41</v>
      </c>
      <c r="C12" s="202">
        <v>12568.41</v>
      </c>
    </row>
    <row r="13" spans="1:3">
      <c r="A13" s="206" t="s">
        <v>56</v>
      </c>
      <c r="B13" s="202">
        <v>0</v>
      </c>
      <c r="C13" s="202">
        <v>12568.41</v>
      </c>
    </row>
    <row r="14" spans="1:3">
      <c r="A14" s="206" t="s">
        <v>808</v>
      </c>
      <c r="B14" s="202">
        <v>5025.04</v>
      </c>
      <c r="C14" s="202">
        <v>0</v>
      </c>
    </row>
    <row r="15" spans="1:3">
      <c r="A15" s="206" t="s">
        <v>806</v>
      </c>
      <c r="B15" s="202">
        <v>1509</v>
      </c>
      <c r="C15" s="202">
        <v>0</v>
      </c>
    </row>
    <row r="16" spans="1:3">
      <c r="A16" s="206" t="s">
        <v>804</v>
      </c>
      <c r="B16" s="202">
        <v>2844.8</v>
      </c>
      <c r="C16" s="202">
        <v>0</v>
      </c>
    </row>
    <row r="17" spans="1:3">
      <c r="A17" s="206" t="s">
        <v>706</v>
      </c>
      <c r="B17" s="202">
        <v>3189.57</v>
      </c>
      <c r="C17" s="202">
        <v>0</v>
      </c>
    </row>
    <row r="18" spans="1:3">
      <c r="A18" s="160" t="s">
        <v>827</v>
      </c>
      <c r="B18" s="202">
        <v>1500</v>
      </c>
      <c r="C18" s="202">
        <v>1500</v>
      </c>
    </row>
    <row r="19" spans="1:3">
      <c r="A19" s="206" t="s">
        <v>56</v>
      </c>
      <c r="B19" s="202">
        <v>0</v>
      </c>
      <c r="C19" s="202">
        <v>1500</v>
      </c>
    </row>
    <row r="20" spans="1:3">
      <c r="A20" s="206" t="s">
        <v>808</v>
      </c>
      <c r="B20" s="202">
        <v>1500</v>
      </c>
      <c r="C20" s="202">
        <v>0</v>
      </c>
    </row>
    <row r="21" spans="1:3">
      <c r="A21" s="160" t="s">
        <v>384</v>
      </c>
      <c r="B21" s="202">
        <v>80</v>
      </c>
      <c r="C21" s="202">
        <v>80</v>
      </c>
    </row>
    <row r="22" spans="1:3">
      <c r="A22" s="206" t="s">
        <v>56</v>
      </c>
      <c r="B22" s="202">
        <v>0</v>
      </c>
      <c r="C22" s="202">
        <v>80</v>
      </c>
    </row>
    <row r="23" spans="1:3">
      <c r="A23" s="206" t="s">
        <v>706</v>
      </c>
      <c r="B23" s="202">
        <v>80</v>
      </c>
      <c r="C23" s="202">
        <v>0</v>
      </c>
    </row>
    <row r="24" spans="1:3">
      <c r="A24" s="160" t="s">
        <v>29</v>
      </c>
      <c r="B24" s="202">
        <v>930.23</v>
      </c>
      <c r="C24" s="202">
        <v>930.23</v>
      </c>
    </row>
    <row r="25" spans="1:3">
      <c r="A25" s="206" t="s">
        <v>56</v>
      </c>
      <c r="B25" s="202">
        <v>0</v>
      </c>
      <c r="C25" s="202">
        <v>930.23</v>
      </c>
    </row>
    <row r="26" spans="1:3">
      <c r="A26" s="206" t="s">
        <v>808</v>
      </c>
      <c r="B26" s="202">
        <v>930.23</v>
      </c>
      <c r="C26" s="202">
        <v>0</v>
      </c>
    </row>
    <row r="27" spans="1:3">
      <c r="A27" s="160" t="s">
        <v>20</v>
      </c>
      <c r="B27" s="202">
        <v>5739.28</v>
      </c>
      <c r="C27" s="202">
        <v>5739.28</v>
      </c>
    </row>
    <row r="28" spans="1:3">
      <c r="A28" s="206" t="s">
        <v>56</v>
      </c>
      <c r="B28" s="202">
        <v>0</v>
      </c>
      <c r="C28" s="202">
        <v>5739.28</v>
      </c>
    </row>
    <row r="29" spans="1:3">
      <c r="A29" s="206" t="s">
        <v>808</v>
      </c>
      <c r="B29" s="202">
        <v>1127.3900000000001</v>
      </c>
      <c r="C29" s="202">
        <v>0</v>
      </c>
    </row>
    <row r="30" spans="1:3">
      <c r="A30" s="206" t="s">
        <v>701</v>
      </c>
      <c r="B30" s="202">
        <v>4611.8899999999994</v>
      </c>
      <c r="C30" s="202">
        <v>0</v>
      </c>
    </row>
    <row r="31" spans="1:3">
      <c r="A31" s="160" t="s">
        <v>816</v>
      </c>
      <c r="B31" s="202">
        <v>29847.480000000003</v>
      </c>
      <c r="C31" s="202">
        <v>8376.0499999999993</v>
      </c>
    </row>
    <row r="32" spans="1:3">
      <c r="A32" s="206" t="s">
        <v>56</v>
      </c>
      <c r="B32" s="202">
        <v>0</v>
      </c>
      <c r="C32" s="202">
        <v>8376.0499999999993</v>
      </c>
    </row>
    <row r="33" spans="1:4">
      <c r="A33" s="206" t="s">
        <v>808</v>
      </c>
      <c r="B33" s="202">
        <v>27516.9</v>
      </c>
      <c r="C33" s="202">
        <v>0</v>
      </c>
      <c r="D33" s="208">
        <v>6045.47</v>
      </c>
    </row>
    <row r="34" spans="1:4">
      <c r="A34" s="206" t="s">
        <v>833</v>
      </c>
      <c r="B34" s="202">
        <v>450</v>
      </c>
      <c r="C34" s="202">
        <v>0</v>
      </c>
      <c r="D34" s="208">
        <v>450</v>
      </c>
    </row>
    <row r="35" spans="1:4">
      <c r="A35" s="206" t="s">
        <v>804</v>
      </c>
      <c r="B35" s="202">
        <v>50.63</v>
      </c>
      <c r="C35" s="202">
        <v>0</v>
      </c>
      <c r="D35" s="208">
        <v>50.63</v>
      </c>
    </row>
    <row r="36" spans="1:4">
      <c r="A36" s="206" t="s">
        <v>707</v>
      </c>
      <c r="B36" s="202">
        <v>1829.95</v>
      </c>
      <c r="C36" s="202">
        <v>0</v>
      </c>
      <c r="D36" s="208">
        <v>1829.95</v>
      </c>
    </row>
    <row r="37" spans="1:4">
      <c r="A37" s="160" t="s">
        <v>820</v>
      </c>
      <c r="B37" s="202">
        <v>13371.73</v>
      </c>
      <c r="C37" s="202">
        <v>34843.159999999996</v>
      </c>
      <c r="D37" s="208"/>
    </row>
    <row r="38" spans="1:4">
      <c r="A38" s="206" t="s">
        <v>56</v>
      </c>
      <c r="B38" s="202">
        <v>0</v>
      </c>
      <c r="C38" s="202">
        <v>34843.159999999996</v>
      </c>
      <c r="D38" s="208"/>
    </row>
    <row r="39" spans="1:4">
      <c r="A39" s="206" t="s">
        <v>808</v>
      </c>
      <c r="B39" s="202">
        <v>11010.76</v>
      </c>
      <c r="C39" s="202">
        <v>0</v>
      </c>
      <c r="D39" s="208">
        <v>32482.19</v>
      </c>
    </row>
    <row r="40" spans="1:4">
      <c r="A40" s="206" t="s">
        <v>804</v>
      </c>
      <c r="B40" s="202">
        <v>2360.9700000000003</v>
      </c>
      <c r="C40" s="202">
        <v>0</v>
      </c>
      <c r="D40" s="208">
        <v>2360.9699999999998</v>
      </c>
    </row>
    <row r="41" spans="1:4">
      <c r="A41" s="160" t="s">
        <v>851</v>
      </c>
      <c r="B41" s="202">
        <v>2177</v>
      </c>
      <c r="C41" s="202">
        <v>2177</v>
      </c>
      <c r="D41" s="208"/>
    </row>
    <row r="42" spans="1:4">
      <c r="A42" s="206" t="s">
        <v>56</v>
      </c>
      <c r="B42" s="202">
        <v>0</v>
      </c>
      <c r="C42" s="202">
        <v>2177</v>
      </c>
    </row>
    <row r="43" spans="1:4">
      <c r="A43" s="206" t="s">
        <v>808</v>
      </c>
      <c r="B43" s="202">
        <v>2177</v>
      </c>
      <c r="C43" s="202">
        <v>0</v>
      </c>
    </row>
    <row r="44" spans="1:4">
      <c r="A44" s="160" t="s">
        <v>382</v>
      </c>
      <c r="B44" s="202">
        <v>488.91</v>
      </c>
      <c r="C44" s="202">
        <v>488.91</v>
      </c>
    </row>
    <row r="45" spans="1:4">
      <c r="A45" s="206" t="s">
        <v>56</v>
      </c>
      <c r="B45" s="202">
        <v>0</v>
      </c>
      <c r="C45" s="202">
        <v>488.91</v>
      </c>
    </row>
    <row r="46" spans="1:4">
      <c r="A46" s="206" t="s">
        <v>808</v>
      </c>
      <c r="B46" s="202">
        <v>488.91</v>
      </c>
      <c r="C46" s="202">
        <v>0</v>
      </c>
    </row>
    <row r="47" spans="1:4">
      <c r="A47" s="160" t="s">
        <v>195</v>
      </c>
      <c r="B47" s="202">
        <v>436.8</v>
      </c>
      <c r="C47" s="202">
        <v>436.8</v>
      </c>
    </row>
    <row r="48" spans="1:4">
      <c r="A48" s="206" t="s">
        <v>56</v>
      </c>
      <c r="B48" s="202">
        <v>0</v>
      </c>
      <c r="C48" s="202">
        <v>436.8</v>
      </c>
    </row>
    <row r="49" spans="1:3">
      <c r="A49" s="206" t="s">
        <v>707</v>
      </c>
      <c r="B49" s="202">
        <v>436.8</v>
      </c>
      <c r="C49" s="202">
        <v>0</v>
      </c>
    </row>
    <row r="50" spans="1:3">
      <c r="A50" s="160" t="s">
        <v>839</v>
      </c>
      <c r="B50" s="202">
        <v>14035.98</v>
      </c>
      <c r="C50" s="202">
        <v>14035.98</v>
      </c>
    </row>
    <row r="51" spans="1:3">
      <c r="A51" s="206" t="s">
        <v>56</v>
      </c>
      <c r="B51" s="202">
        <v>0</v>
      </c>
      <c r="C51" s="202">
        <v>14035.98</v>
      </c>
    </row>
    <row r="52" spans="1:3">
      <c r="A52" s="206" t="s">
        <v>808</v>
      </c>
      <c r="B52" s="202">
        <v>290.5</v>
      </c>
      <c r="C52" s="202">
        <v>0</v>
      </c>
    </row>
    <row r="53" spans="1:3">
      <c r="A53" s="206" t="s">
        <v>804</v>
      </c>
      <c r="B53" s="202">
        <v>11137.48</v>
      </c>
      <c r="C53" s="202">
        <v>0</v>
      </c>
    </row>
    <row r="54" spans="1:3">
      <c r="A54" s="206" t="s">
        <v>702</v>
      </c>
      <c r="B54" s="202">
        <v>388</v>
      </c>
      <c r="C54" s="202">
        <v>0</v>
      </c>
    </row>
    <row r="55" spans="1:3">
      <c r="A55" s="206" t="s">
        <v>709</v>
      </c>
      <c r="B55" s="202">
        <v>2220</v>
      </c>
      <c r="C55" s="202">
        <v>0</v>
      </c>
    </row>
    <row r="56" spans="1:3">
      <c r="A56" s="160" t="s">
        <v>708</v>
      </c>
      <c r="B56" s="202">
        <v>16893.75</v>
      </c>
      <c r="C56" s="202">
        <v>16893.75</v>
      </c>
    </row>
    <row r="57" spans="1:3">
      <c r="A57" s="206" t="s">
        <v>56</v>
      </c>
      <c r="B57" s="202">
        <v>0</v>
      </c>
      <c r="C57" s="202">
        <v>16893.75</v>
      </c>
    </row>
    <row r="58" spans="1:3">
      <c r="A58" s="206" t="s">
        <v>808</v>
      </c>
      <c r="B58" s="202">
        <v>16893.75</v>
      </c>
      <c r="C58" s="202">
        <v>0</v>
      </c>
    </row>
    <row r="59" spans="1:3">
      <c r="A59" s="160" t="s">
        <v>513</v>
      </c>
      <c r="B59" s="202">
        <v>142.84</v>
      </c>
      <c r="C59" s="202">
        <v>142.84</v>
      </c>
    </row>
    <row r="60" spans="1:3">
      <c r="A60" s="206" t="s">
        <v>56</v>
      </c>
      <c r="B60" s="202">
        <v>0</v>
      </c>
      <c r="C60" s="202">
        <v>142.84</v>
      </c>
    </row>
    <row r="61" spans="1:3">
      <c r="A61" s="206" t="s">
        <v>808</v>
      </c>
      <c r="B61" s="202">
        <v>142.84</v>
      </c>
      <c r="C61" s="202">
        <v>0</v>
      </c>
    </row>
    <row r="62" spans="1:3">
      <c r="A62" s="160" t="s">
        <v>845</v>
      </c>
      <c r="B62" s="202">
        <v>2717</v>
      </c>
      <c r="C62" s="202">
        <v>2717</v>
      </c>
    </row>
    <row r="63" spans="1:3">
      <c r="A63" s="206" t="s">
        <v>56</v>
      </c>
      <c r="B63" s="202">
        <v>0</v>
      </c>
      <c r="C63" s="202">
        <v>2717</v>
      </c>
    </row>
    <row r="64" spans="1:3">
      <c r="A64" s="206" t="s">
        <v>808</v>
      </c>
      <c r="B64" s="202">
        <v>2717</v>
      </c>
      <c r="C64" s="202">
        <v>0</v>
      </c>
    </row>
    <row r="65" spans="1:3">
      <c r="A65" s="160" t="s">
        <v>799</v>
      </c>
      <c r="B65" s="202">
        <v>61363</v>
      </c>
      <c r="C65" s="202">
        <v>61363</v>
      </c>
    </row>
    <row r="66" spans="1:3">
      <c r="A66" s="206" t="s">
        <v>56</v>
      </c>
      <c r="B66" s="202">
        <v>0</v>
      </c>
      <c r="C66" s="202">
        <v>61363</v>
      </c>
    </row>
    <row r="67" spans="1:3">
      <c r="A67" s="206" t="s">
        <v>808</v>
      </c>
      <c r="B67" s="202">
        <v>2458</v>
      </c>
      <c r="C67" s="202">
        <v>0</v>
      </c>
    </row>
    <row r="68" spans="1:3">
      <c r="A68" s="206" t="s">
        <v>804</v>
      </c>
      <c r="B68" s="202">
        <v>20900</v>
      </c>
      <c r="C68" s="202">
        <v>0</v>
      </c>
    </row>
    <row r="69" spans="1:3">
      <c r="A69" s="206" t="s">
        <v>706</v>
      </c>
      <c r="B69" s="202">
        <v>38005</v>
      </c>
      <c r="C69" s="202">
        <v>0</v>
      </c>
    </row>
    <row r="70" spans="1:3">
      <c r="A70" s="160" t="s">
        <v>838</v>
      </c>
      <c r="B70" s="202">
        <v>2330.85</v>
      </c>
      <c r="C70" s="202">
        <v>2330.85</v>
      </c>
    </row>
    <row r="71" spans="1:3">
      <c r="A71" s="206" t="s">
        <v>56</v>
      </c>
      <c r="B71" s="202">
        <v>0</v>
      </c>
      <c r="C71" s="202">
        <v>2330.85</v>
      </c>
    </row>
    <row r="72" spans="1:3">
      <c r="A72" s="206" t="s">
        <v>808</v>
      </c>
      <c r="B72" s="202">
        <v>237.85</v>
      </c>
      <c r="C72" s="202">
        <v>0</v>
      </c>
    </row>
    <row r="73" spans="1:3">
      <c r="A73" s="206" t="s">
        <v>702</v>
      </c>
      <c r="B73" s="202">
        <v>2093</v>
      </c>
      <c r="C73" s="202">
        <v>0</v>
      </c>
    </row>
    <row r="74" spans="1:3">
      <c r="A74" s="160" t="s">
        <v>850</v>
      </c>
      <c r="B74" s="202">
        <v>1021.67</v>
      </c>
      <c r="C74" s="202">
        <v>1021.67</v>
      </c>
    </row>
    <row r="75" spans="1:3">
      <c r="A75" s="206" t="s">
        <v>56</v>
      </c>
      <c r="B75" s="202">
        <v>0</v>
      </c>
      <c r="C75" s="202">
        <v>1021.67</v>
      </c>
    </row>
    <row r="76" spans="1:3">
      <c r="A76" s="206" t="s">
        <v>706</v>
      </c>
      <c r="B76" s="202">
        <v>921.67</v>
      </c>
      <c r="C76" s="202">
        <v>0</v>
      </c>
    </row>
    <row r="77" spans="1:3">
      <c r="A77" s="206" t="s">
        <v>367</v>
      </c>
      <c r="B77" s="202">
        <v>100</v>
      </c>
      <c r="C77" s="202">
        <v>0</v>
      </c>
    </row>
    <row r="78" spans="1:3">
      <c r="A78" s="160" t="s">
        <v>1100</v>
      </c>
      <c r="B78" s="202">
        <v>1002.5</v>
      </c>
      <c r="C78" s="202">
        <v>1002.5</v>
      </c>
    </row>
    <row r="79" spans="1:3">
      <c r="A79" s="206" t="s">
        <v>56</v>
      </c>
      <c r="B79" s="202">
        <v>0</v>
      </c>
      <c r="C79" s="202">
        <v>1002.5</v>
      </c>
    </row>
    <row r="80" spans="1:3">
      <c r="A80" s="206" t="s">
        <v>808</v>
      </c>
      <c r="B80" s="202">
        <v>1002.5</v>
      </c>
      <c r="C80" s="202">
        <v>0</v>
      </c>
    </row>
    <row r="81" spans="1:3">
      <c r="A81" s="160" t="s">
        <v>887</v>
      </c>
      <c r="B81" s="202">
        <v>178413.57</v>
      </c>
      <c r="C81" s="202">
        <v>178413.57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90D142-B429-4BE2-8D6F-BE390EB67C64}">
  <sheetPr filterMode="1"/>
  <dimension ref="A1:R140"/>
  <sheetViews>
    <sheetView workbookViewId="0"/>
  </sheetViews>
  <sheetFormatPr defaultColWidth="11.42578125" defaultRowHeight="12.75"/>
  <cols>
    <col min="1" max="1" width="30" style="182" customWidth="1"/>
    <col min="2" max="2" width="6" style="182" customWidth="1"/>
    <col min="3" max="4" width="7" style="182" customWidth="1"/>
    <col min="5" max="5" width="12" style="182" customWidth="1"/>
    <col min="6" max="6" width="9" style="182" customWidth="1"/>
    <col min="7" max="7" width="6" style="182" customWidth="1"/>
    <col min="8" max="8" width="12" style="182" customWidth="1"/>
    <col min="9" max="9" width="5" style="182" customWidth="1"/>
    <col min="10" max="11" width="14" style="182" customWidth="1"/>
    <col min="12" max="13" width="15" style="182" customWidth="1"/>
    <col min="14" max="14" width="33" style="182" customWidth="1"/>
    <col min="15" max="15" width="14" style="182" customWidth="1"/>
    <col min="16" max="16" width="11" style="182" customWidth="1"/>
    <col min="17" max="17" width="13" style="182" customWidth="1"/>
    <col min="18" max="18" width="9" style="182" customWidth="1"/>
    <col min="19" max="16384" width="11.42578125" style="182"/>
  </cols>
  <sheetData>
    <row r="1" spans="1:18">
      <c r="A1" s="186" t="s">
        <v>776</v>
      </c>
    </row>
    <row r="2" spans="1:18">
      <c r="A2" s="186" t="s">
        <v>777</v>
      </c>
    </row>
    <row r="3" spans="1:18">
      <c r="A3" s="183" t="s">
        <v>1161</v>
      </c>
    </row>
    <row r="4" spans="1:18">
      <c r="K4" s="182">
        <f>SUBTOTAL(9,K6:K140)</f>
        <v>41711.919999999998</v>
      </c>
      <c r="L4" s="182">
        <f>SUBTOTAL(9,L6:L140)</f>
        <v>41711.920000000006</v>
      </c>
      <c r="M4" s="203">
        <f>SUBTOTAL(9,M6:M140)</f>
        <v>0</v>
      </c>
    </row>
    <row r="5" spans="1:18" ht="13.5" thickBot="1">
      <c r="A5" s="185" t="s">
        <v>778</v>
      </c>
      <c r="B5" s="185" t="s">
        <v>779</v>
      </c>
      <c r="C5" s="185" t="s">
        <v>780</v>
      </c>
      <c r="D5" s="185" t="s">
        <v>781</v>
      </c>
      <c r="E5" s="185" t="s">
        <v>782</v>
      </c>
      <c r="F5" s="185" t="s">
        <v>783</v>
      </c>
      <c r="G5" s="185" t="s">
        <v>17</v>
      </c>
      <c r="H5" s="185" t="s">
        <v>784</v>
      </c>
      <c r="I5" s="185" t="s">
        <v>785</v>
      </c>
      <c r="J5" s="185" t="s">
        <v>786</v>
      </c>
      <c r="K5" s="185" t="s">
        <v>787</v>
      </c>
      <c r="L5" s="185" t="s">
        <v>788</v>
      </c>
      <c r="M5" s="185" t="s">
        <v>1162</v>
      </c>
      <c r="N5" s="185" t="s">
        <v>789</v>
      </c>
      <c r="O5" s="185" t="s">
        <v>790</v>
      </c>
      <c r="P5" s="185" t="s">
        <v>791</v>
      </c>
      <c r="Q5" s="185" t="s">
        <v>792</v>
      </c>
      <c r="R5" s="185" t="s">
        <v>793</v>
      </c>
    </row>
    <row r="6" spans="1:18" s="211" customFormat="1" hidden="1">
      <c r="A6" s="209" t="s">
        <v>2112</v>
      </c>
      <c r="B6" s="209" t="s">
        <v>794</v>
      </c>
      <c r="C6" s="209" t="s">
        <v>808</v>
      </c>
      <c r="D6" s="209" t="s">
        <v>805</v>
      </c>
      <c r="E6" s="209" t="s">
        <v>816</v>
      </c>
      <c r="F6" s="209" t="s">
        <v>710</v>
      </c>
      <c r="G6" s="209" t="s">
        <v>48</v>
      </c>
      <c r="H6" s="209" t="s">
        <v>521</v>
      </c>
      <c r="I6" s="209" t="s">
        <v>796</v>
      </c>
      <c r="J6" s="209" t="s">
        <v>1240</v>
      </c>
      <c r="K6" s="210">
        <v>134.03</v>
      </c>
      <c r="L6" s="210">
        <v>0</v>
      </c>
      <c r="M6" s="210">
        <f t="shared" ref="M6:M11" si="0">K6-L6</f>
        <v>134.03</v>
      </c>
      <c r="N6" s="209" t="s">
        <v>1116</v>
      </c>
      <c r="O6" s="209" t="s">
        <v>1240</v>
      </c>
      <c r="P6" s="209"/>
      <c r="Q6" s="209" t="s">
        <v>2113</v>
      </c>
      <c r="R6" s="209" t="s">
        <v>847</v>
      </c>
    </row>
    <row r="7" spans="1:18" s="211" customFormat="1" hidden="1">
      <c r="A7" s="209" t="s">
        <v>2112</v>
      </c>
      <c r="B7" s="209" t="s">
        <v>794</v>
      </c>
      <c r="C7" s="209" t="s">
        <v>808</v>
      </c>
      <c r="D7" s="209" t="s">
        <v>268</v>
      </c>
      <c r="E7" s="209" t="s">
        <v>816</v>
      </c>
      <c r="F7" s="209" t="s">
        <v>710</v>
      </c>
      <c r="G7" s="209" t="s">
        <v>48</v>
      </c>
      <c r="H7" s="209" t="s">
        <v>521</v>
      </c>
      <c r="I7" s="209" t="s">
        <v>796</v>
      </c>
      <c r="J7" s="209" t="s">
        <v>1240</v>
      </c>
      <c r="K7" s="210">
        <v>348.53</v>
      </c>
      <c r="L7" s="210">
        <v>0</v>
      </c>
      <c r="M7" s="210">
        <f t="shared" si="0"/>
        <v>348.53</v>
      </c>
      <c r="N7" s="209" t="s">
        <v>1116</v>
      </c>
      <c r="O7" s="209" t="s">
        <v>1240</v>
      </c>
      <c r="P7" s="209"/>
      <c r="Q7" s="209" t="s">
        <v>2113</v>
      </c>
      <c r="R7" s="209" t="s">
        <v>847</v>
      </c>
    </row>
    <row r="8" spans="1:18" s="205" customFormat="1" hidden="1">
      <c r="A8" s="195" t="s">
        <v>2112</v>
      </c>
      <c r="B8" s="195" t="s">
        <v>794</v>
      </c>
      <c r="C8" s="195" t="s">
        <v>808</v>
      </c>
      <c r="D8" s="195" t="s">
        <v>268</v>
      </c>
      <c r="E8" s="195" t="s">
        <v>835</v>
      </c>
      <c r="F8" s="195" t="s">
        <v>710</v>
      </c>
      <c r="G8" s="195" t="s">
        <v>48</v>
      </c>
      <c r="H8" s="195" t="s">
        <v>521</v>
      </c>
      <c r="I8" s="195" t="s">
        <v>796</v>
      </c>
      <c r="J8" s="195" t="s">
        <v>1240</v>
      </c>
      <c r="K8" s="204">
        <v>289.32</v>
      </c>
      <c r="L8" s="204">
        <v>0</v>
      </c>
      <c r="M8" s="204">
        <f t="shared" si="0"/>
        <v>289.32</v>
      </c>
      <c r="N8" s="195" t="s">
        <v>852</v>
      </c>
      <c r="O8" s="195" t="s">
        <v>1240</v>
      </c>
      <c r="P8" s="195"/>
      <c r="Q8" s="195" t="s">
        <v>2113</v>
      </c>
      <c r="R8" s="195" t="s">
        <v>847</v>
      </c>
    </row>
    <row r="9" spans="1:18" s="205" customFormat="1" hidden="1">
      <c r="A9" s="195" t="s">
        <v>2112</v>
      </c>
      <c r="B9" s="195" t="s">
        <v>794</v>
      </c>
      <c r="C9" s="195" t="s">
        <v>808</v>
      </c>
      <c r="D9" s="195" t="s">
        <v>268</v>
      </c>
      <c r="E9" s="195" t="s">
        <v>382</v>
      </c>
      <c r="F9" s="195" t="s">
        <v>710</v>
      </c>
      <c r="G9" s="195" t="s">
        <v>48</v>
      </c>
      <c r="H9" s="195" t="s">
        <v>521</v>
      </c>
      <c r="I9" s="195" t="s">
        <v>796</v>
      </c>
      <c r="J9" s="195" t="s">
        <v>1240</v>
      </c>
      <c r="K9" s="204">
        <v>488.91</v>
      </c>
      <c r="L9" s="204">
        <v>0</v>
      </c>
      <c r="M9" s="204">
        <f t="shared" si="0"/>
        <v>488.91</v>
      </c>
      <c r="N9" s="195" t="s">
        <v>2114</v>
      </c>
      <c r="O9" s="195" t="s">
        <v>1240</v>
      </c>
      <c r="P9" s="195"/>
      <c r="Q9" s="195" t="s">
        <v>2113</v>
      </c>
      <c r="R9" s="195" t="s">
        <v>847</v>
      </c>
    </row>
    <row r="10" spans="1:18" s="205" customFormat="1" hidden="1">
      <c r="A10" s="195" t="s">
        <v>2112</v>
      </c>
      <c r="B10" s="195" t="s">
        <v>794</v>
      </c>
      <c r="C10" s="195" t="s">
        <v>804</v>
      </c>
      <c r="D10" s="195" t="s">
        <v>805</v>
      </c>
      <c r="E10" s="195" t="s">
        <v>799</v>
      </c>
      <c r="F10" s="195" t="s">
        <v>710</v>
      </c>
      <c r="G10" s="195" t="s">
        <v>48</v>
      </c>
      <c r="H10" s="195" t="s">
        <v>521</v>
      </c>
      <c r="I10" s="195" t="s">
        <v>796</v>
      </c>
      <c r="J10" s="195" t="s">
        <v>1240</v>
      </c>
      <c r="K10" s="204">
        <v>10000</v>
      </c>
      <c r="L10" s="204">
        <v>0</v>
      </c>
      <c r="M10" s="204">
        <f t="shared" si="0"/>
        <v>10000</v>
      </c>
      <c r="N10" s="195" t="s">
        <v>2115</v>
      </c>
      <c r="O10" s="195" t="s">
        <v>1240</v>
      </c>
      <c r="P10" s="195"/>
      <c r="Q10" s="195" t="s">
        <v>2113</v>
      </c>
      <c r="R10" s="195" t="s">
        <v>847</v>
      </c>
    </row>
    <row r="11" spans="1:18" s="211" customFormat="1" hidden="1">
      <c r="A11" s="209" t="s">
        <v>2112</v>
      </c>
      <c r="B11" s="209" t="s">
        <v>794</v>
      </c>
      <c r="C11" s="209" t="s">
        <v>804</v>
      </c>
      <c r="D11" s="209" t="s">
        <v>268</v>
      </c>
      <c r="E11" s="209" t="s">
        <v>816</v>
      </c>
      <c r="F11" s="209" t="s">
        <v>710</v>
      </c>
      <c r="G11" s="209" t="s">
        <v>48</v>
      </c>
      <c r="H11" s="209" t="s">
        <v>521</v>
      </c>
      <c r="I11" s="209" t="s">
        <v>796</v>
      </c>
      <c r="J11" s="209" t="s">
        <v>1240</v>
      </c>
      <c r="K11" s="210">
        <v>50.63</v>
      </c>
      <c r="L11" s="210">
        <v>0</v>
      </c>
      <c r="M11" s="210">
        <f t="shared" si="0"/>
        <v>50.63</v>
      </c>
      <c r="N11" s="209" t="s">
        <v>1116</v>
      </c>
      <c r="O11" s="209" t="s">
        <v>1240</v>
      </c>
      <c r="P11" s="209"/>
      <c r="Q11" s="209" t="s">
        <v>2113</v>
      </c>
      <c r="R11" s="209" t="s">
        <v>847</v>
      </c>
    </row>
    <row r="12" spans="1:18" s="211" customFormat="1" hidden="1">
      <c r="A12" s="209" t="s">
        <v>2112</v>
      </c>
      <c r="B12" s="209" t="s">
        <v>794</v>
      </c>
      <c r="C12" s="209" t="s">
        <v>808</v>
      </c>
      <c r="D12" s="209" t="s">
        <v>837</v>
      </c>
      <c r="E12" s="209" t="s">
        <v>816</v>
      </c>
      <c r="F12" s="209" t="s">
        <v>710</v>
      </c>
      <c r="G12" s="209" t="s">
        <v>48</v>
      </c>
      <c r="H12" s="209" t="s">
        <v>521</v>
      </c>
      <c r="I12" s="209" t="s">
        <v>796</v>
      </c>
      <c r="J12" s="209" t="s">
        <v>1240</v>
      </c>
      <c r="K12" s="210">
        <v>450</v>
      </c>
      <c r="L12" s="210">
        <v>0</v>
      </c>
      <c r="M12" s="210">
        <f t="shared" ref="M12:M75" si="1">K12-L12</f>
        <v>450</v>
      </c>
      <c r="N12" s="209" t="s">
        <v>1116</v>
      </c>
      <c r="O12" s="209" t="s">
        <v>1240</v>
      </c>
      <c r="P12" s="209"/>
      <c r="Q12" s="209" t="s">
        <v>2113</v>
      </c>
      <c r="R12" s="209" t="s">
        <v>847</v>
      </c>
    </row>
    <row r="13" spans="1:18" s="205" customFormat="1" hidden="1">
      <c r="A13" s="195" t="s">
        <v>2112</v>
      </c>
      <c r="B13" s="195" t="s">
        <v>794</v>
      </c>
      <c r="C13" s="195" t="s">
        <v>808</v>
      </c>
      <c r="D13" s="195" t="s">
        <v>837</v>
      </c>
      <c r="E13" s="195" t="s">
        <v>835</v>
      </c>
      <c r="F13" s="195" t="s">
        <v>710</v>
      </c>
      <c r="G13" s="195" t="s">
        <v>48</v>
      </c>
      <c r="H13" s="195" t="s">
        <v>521</v>
      </c>
      <c r="I13" s="195" t="s">
        <v>796</v>
      </c>
      <c r="J13" s="195" t="s">
        <v>1240</v>
      </c>
      <c r="K13" s="204">
        <v>243</v>
      </c>
      <c r="L13" s="204">
        <v>0</v>
      </c>
      <c r="M13" s="204">
        <f t="shared" si="1"/>
        <v>243</v>
      </c>
      <c r="N13" s="195" t="s">
        <v>964</v>
      </c>
      <c r="O13" s="195" t="s">
        <v>1240</v>
      </c>
      <c r="P13" s="195"/>
      <c r="Q13" s="195" t="s">
        <v>2113</v>
      </c>
      <c r="R13" s="195" t="s">
        <v>847</v>
      </c>
    </row>
    <row r="14" spans="1:18" s="205" customFormat="1" hidden="1">
      <c r="A14" s="195" t="s">
        <v>2112</v>
      </c>
      <c r="B14" s="195" t="s">
        <v>794</v>
      </c>
      <c r="C14" s="195" t="s">
        <v>804</v>
      </c>
      <c r="D14" s="195" t="s">
        <v>837</v>
      </c>
      <c r="E14" s="195" t="s">
        <v>799</v>
      </c>
      <c r="F14" s="195" t="s">
        <v>710</v>
      </c>
      <c r="G14" s="195" t="s">
        <v>48</v>
      </c>
      <c r="H14" s="195" t="s">
        <v>521</v>
      </c>
      <c r="I14" s="195" t="s">
        <v>796</v>
      </c>
      <c r="J14" s="195" t="s">
        <v>1240</v>
      </c>
      <c r="K14" s="204">
        <v>600</v>
      </c>
      <c r="L14" s="204">
        <v>0</v>
      </c>
      <c r="M14" s="204">
        <f t="shared" si="1"/>
        <v>600</v>
      </c>
      <c r="N14" s="195" t="s">
        <v>964</v>
      </c>
      <c r="O14" s="195" t="s">
        <v>1240</v>
      </c>
      <c r="P14" s="195"/>
      <c r="Q14" s="195" t="s">
        <v>2113</v>
      </c>
      <c r="R14" s="195" t="s">
        <v>847</v>
      </c>
    </row>
    <row r="15" spans="1:18" s="211" customFormat="1" hidden="1">
      <c r="A15" s="209" t="s">
        <v>2112</v>
      </c>
      <c r="B15" s="209" t="s">
        <v>794</v>
      </c>
      <c r="C15" s="209" t="s">
        <v>707</v>
      </c>
      <c r="D15" s="209" t="s">
        <v>814</v>
      </c>
      <c r="E15" s="209" t="s">
        <v>816</v>
      </c>
      <c r="F15" s="209" t="s">
        <v>710</v>
      </c>
      <c r="G15" s="209" t="s">
        <v>48</v>
      </c>
      <c r="H15" s="209" t="s">
        <v>521</v>
      </c>
      <c r="I15" s="209" t="s">
        <v>796</v>
      </c>
      <c r="J15" s="209" t="s">
        <v>1240</v>
      </c>
      <c r="K15" s="210">
        <v>1829.95</v>
      </c>
      <c r="L15" s="210">
        <v>0</v>
      </c>
      <c r="M15" s="210">
        <f t="shared" si="1"/>
        <v>1829.95</v>
      </c>
      <c r="N15" s="209" t="s">
        <v>1116</v>
      </c>
      <c r="O15" s="209" t="s">
        <v>1240</v>
      </c>
      <c r="P15" s="209"/>
      <c r="Q15" s="209" t="s">
        <v>2113</v>
      </c>
      <c r="R15" s="209" t="s">
        <v>847</v>
      </c>
    </row>
    <row r="16" spans="1:18" s="211" customFormat="1" hidden="1">
      <c r="A16" s="209" t="s">
        <v>2112</v>
      </c>
      <c r="B16" s="209" t="s">
        <v>794</v>
      </c>
      <c r="C16" s="209" t="s">
        <v>808</v>
      </c>
      <c r="D16" s="209" t="s">
        <v>809</v>
      </c>
      <c r="E16" s="209" t="s">
        <v>816</v>
      </c>
      <c r="F16" s="209" t="s">
        <v>710</v>
      </c>
      <c r="G16" s="209" t="s">
        <v>48</v>
      </c>
      <c r="H16" s="209" t="s">
        <v>521</v>
      </c>
      <c r="I16" s="209" t="s">
        <v>796</v>
      </c>
      <c r="J16" s="209" t="s">
        <v>1240</v>
      </c>
      <c r="K16" s="210">
        <v>195</v>
      </c>
      <c r="L16" s="210">
        <v>0</v>
      </c>
      <c r="M16" s="210">
        <f t="shared" si="1"/>
        <v>195</v>
      </c>
      <c r="N16" s="209" t="s">
        <v>1116</v>
      </c>
      <c r="O16" s="209" t="s">
        <v>1240</v>
      </c>
      <c r="P16" s="209"/>
      <c r="Q16" s="209" t="s">
        <v>2113</v>
      </c>
      <c r="R16" s="209" t="s">
        <v>847</v>
      </c>
    </row>
    <row r="17" spans="1:18" s="205" customFormat="1" hidden="1">
      <c r="A17" s="195" t="s">
        <v>2112</v>
      </c>
      <c r="B17" s="195" t="s">
        <v>794</v>
      </c>
      <c r="C17" s="195" t="s">
        <v>56</v>
      </c>
      <c r="D17" s="195" t="s">
        <v>521</v>
      </c>
      <c r="E17" s="195" t="s">
        <v>799</v>
      </c>
      <c r="F17" s="195" t="s">
        <v>521</v>
      </c>
      <c r="G17" s="195" t="s">
        <v>48</v>
      </c>
      <c r="H17" s="195" t="s">
        <v>521</v>
      </c>
      <c r="I17" s="195" t="s">
        <v>796</v>
      </c>
      <c r="J17" s="195" t="s">
        <v>1240</v>
      </c>
      <c r="K17" s="204">
        <v>0</v>
      </c>
      <c r="L17" s="204">
        <v>600</v>
      </c>
      <c r="M17" s="204">
        <f t="shared" si="1"/>
        <v>-600</v>
      </c>
      <c r="N17" s="195" t="s">
        <v>964</v>
      </c>
      <c r="O17" s="195" t="s">
        <v>1240</v>
      </c>
      <c r="P17" s="195"/>
      <c r="Q17" s="195" t="s">
        <v>2113</v>
      </c>
      <c r="R17" s="195" t="s">
        <v>847</v>
      </c>
    </row>
    <row r="18" spans="1:18" s="205" customFormat="1" hidden="1">
      <c r="A18" s="195" t="s">
        <v>2112</v>
      </c>
      <c r="B18" s="195" t="s">
        <v>794</v>
      </c>
      <c r="C18" s="195" t="s">
        <v>56</v>
      </c>
      <c r="D18" s="195" t="s">
        <v>521</v>
      </c>
      <c r="E18" s="195" t="s">
        <v>799</v>
      </c>
      <c r="F18" s="195" t="s">
        <v>521</v>
      </c>
      <c r="G18" s="195" t="s">
        <v>48</v>
      </c>
      <c r="H18" s="195" t="s">
        <v>521</v>
      </c>
      <c r="I18" s="195" t="s">
        <v>796</v>
      </c>
      <c r="J18" s="195" t="s">
        <v>1240</v>
      </c>
      <c r="K18" s="204">
        <v>0</v>
      </c>
      <c r="L18" s="204">
        <v>10000</v>
      </c>
      <c r="M18" s="204">
        <f t="shared" si="1"/>
        <v>-10000</v>
      </c>
      <c r="N18" s="195" t="s">
        <v>2115</v>
      </c>
      <c r="O18" s="195" t="s">
        <v>1240</v>
      </c>
      <c r="P18" s="195"/>
      <c r="Q18" s="195" t="s">
        <v>2113</v>
      </c>
      <c r="R18" s="195" t="s">
        <v>847</v>
      </c>
    </row>
    <row r="19" spans="1:18" s="205" customFormat="1" hidden="1">
      <c r="A19" s="195" t="s">
        <v>2112</v>
      </c>
      <c r="B19" s="195" t="s">
        <v>794</v>
      </c>
      <c r="C19" s="195" t="s">
        <v>56</v>
      </c>
      <c r="D19" s="195" t="s">
        <v>521</v>
      </c>
      <c r="E19" s="195" t="s">
        <v>382</v>
      </c>
      <c r="F19" s="195" t="s">
        <v>521</v>
      </c>
      <c r="G19" s="195" t="s">
        <v>48</v>
      </c>
      <c r="H19" s="195" t="s">
        <v>521</v>
      </c>
      <c r="I19" s="195" t="s">
        <v>796</v>
      </c>
      <c r="J19" s="195" t="s">
        <v>1240</v>
      </c>
      <c r="K19" s="204">
        <v>0</v>
      </c>
      <c r="L19" s="204">
        <v>488.91</v>
      </c>
      <c r="M19" s="204">
        <f t="shared" si="1"/>
        <v>-488.91</v>
      </c>
      <c r="N19" s="195" t="s">
        <v>2114</v>
      </c>
      <c r="O19" s="195" t="s">
        <v>1240</v>
      </c>
      <c r="P19" s="195"/>
      <c r="Q19" s="195" t="s">
        <v>2113</v>
      </c>
      <c r="R19" s="195" t="s">
        <v>847</v>
      </c>
    </row>
    <row r="20" spans="1:18" s="205" customFormat="1" hidden="1">
      <c r="A20" s="195" t="s">
        <v>2112</v>
      </c>
      <c r="B20" s="195" t="s">
        <v>794</v>
      </c>
      <c r="C20" s="195" t="s">
        <v>56</v>
      </c>
      <c r="D20" s="195" t="s">
        <v>521</v>
      </c>
      <c r="E20" s="195" t="s">
        <v>835</v>
      </c>
      <c r="F20" s="195" t="s">
        <v>521</v>
      </c>
      <c r="G20" s="195" t="s">
        <v>48</v>
      </c>
      <c r="H20" s="195" t="s">
        <v>521</v>
      </c>
      <c r="I20" s="195" t="s">
        <v>796</v>
      </c>
      <c r="J20" s="195" t="s">
        <v>1240</v>
      </c>
      <c r="K20" s="204">
        <v>0</v>
      </c>
      <c r="L20" s="204">
        <v>289.32</v>
      </c>
      <c r="M20" s="204">
        <f t="shared" si="1"/>
        <v>-289.32</v>
      </c>
      <c r="N20" s="195" t="s">
        <v>852</v>
      </c>
      <c r="O20" s="195" t="s">
        <v>1240</v>
      </c>
      <c r="P20" s="195"/>
      <c r="Q20" s="195" t="s">
        <v>2113</v>
      </c>
      <c r="R20" s="195" t="s">
        <v>847</v>
      </c>
    </row>
    <row r="21" spans="1:18" s="205" customFormat="1" hidden="1">
      <c r="A21" s="195" t="s">
        <v>2112</v>
      </c>
      <c r="B21" s="195" t="s">
        <v>794</v>
      </c>
      <c r="C21" s="195" t="s">
        <v>56</v>
      </c>
      <c r="D21" s="195" t="s">
        <v>521</v>
      </c>
      <c r="E21" s="195" t="s">
        <v>835</v>
      </c>
      <c r="F21" s="195" t="s">
        <v>521</v>
      </c>
      <c r="G21" s="195" t="s">
        <v>48</v>
      </c>
      <c r="H21" s="195" t="s">
        <v>521</v>
      </c>
      <c r="I21" s="195" t="s">
        <v>796</v>
      </c>
      <c r="J21" s="195" t="s">
        <v>1240</v>
      </c>
      <c r="K21" s="204">
        <v>0</v>
      </c>
      <c r="L21" s="204">
        <v>243</v>
      </c>
      <c r="M21" s="204">
        <f t="shared" si="1"/>
        <v>-243</v>
      </c>
      <c r="N21" s="195" t="s">
        <v>964</v>
      </c>
      <c r="O21" s="195" t="s">
        <v>1240</v>
      </c>
      <c r="P21" s="195"/>
      <c r="Q21" s="195" t="s">
        <v>2113</v>
      </c>
      <c r="R21" s="195" t="s">
        <v>847</v>
      </c>
    </row>
    <row r="22" spans="1:18" s="211" customFormat="1" hidden="1">
      <c r="A22" s="209" t="s">
        <v>2112</v>
      </c>
      <c r="B22" s="209" t="s">
        <v>794</v>
      </c>
      <c r="C22" s="209" t="s">
        <v>56</v>
      </c>
      <c r="D22" s="209" t="s">
        <v>521</v>
      </c>
      <c r="E22" s="209" t="s">
        <v>816</v>
      </c>
      <c r="F22" s="209" t="s">
        <v>521</v>
      </c>
      <c r="G22" s="209" t="s">
        <v>48</v>
      </c>
      <c r="H22" s="209" t="s">
        <v>521</v>
      </c>
      <c r="I22" s="209" t="s">
        <v>796</v>
      </c>
      <c r="J22" s="209" t="s">
        <v>1240</v>
      </c>
      <c r="K22" s="210">
        <v>0</v>
      </c>
      <c r="L22" s="210">
        <v>3008.14</v>
      </c>
      <c r="M22" s="210">
        <f t="shared" si="1"/>
        <v>-3008.14</v>
      </c>
      <c r="N22" s="209" t="s">
        <v>1116</v>
      </c>
      <c r="O22" s="209" t="s">
        <v>1240</v>
      </c>
      <c r="P22" s="209"/>
      <c r="Q22" s="209" t="s">
        <v>2113</v>
      </c>
      <c r="R22" s="209" t="s">
        <v>847</v>
      </c>
    </row>
    <row r="23" spans="1:18" s="205" customFormat="1" hidden="1">
      <c r="A23" s="195" t="s">
        <v>2116</v>
      </c>
      <c r="B23" s="195" t="s">
        <v>794</v>
      </c>
      <c r="C23" s="195" t="s">
        <v>808</v>
      </c>
      <c r="D23" s="195" t="s">
        <v>805</v>
      </c>
      <c r="E23" s="195" t="s">
        <v>835</v>
      </c>
      <c r="F23" s="195" t="s">
        <v>710</v>
      </c>
      <c r="G23" s="195" t="s">
        <v>48</v>
      </c>
      <c r="H23" s="195" t="s">
        <v>521</v>
      </c>
      <c r="I23" s="195" t="s">
        <v>796</v>
      </c>
      <c r="J23" s="195" t="s">
        <v>1597</v>
      </c>
      <c r="K23" s="204">
        <v>348.5</v>
      </c>
      <c r="L23" s="204">
        <v>0</v>
      </c>
      <c r="M23" s="204">
        <f t="shared" si="1"/>
        <v>348.5</v>
      </c>
      <c r="N23" s="195" t="s">
        <v>1071</v>
      </c>
      <c r="O23" s="195" t="s">
        <v>1597</v>
      </c>
      <c r="P23" s="195"/>
      <c r="Q23" s="195" t="s">
        <v>2117</v>
      </c>
      <c r="R23" s="195" t="s">
        <v>847</v>
      </c>
    </row>
    <row r="24" spans="1:18" s="205" customFormat="1" hidden="1">
      <c r="A24" s="195" t="s">
        <v>2116</v>
      </c>
      <c r="B24" s="195" t="s">
        <v>794</v>
      </c>
      <c r="C24" s="195" t="s">
        <v>706</v>
      </c>
      <c r="D24" s="195" t="s">
        <v>794</v>
      </c>
      <c r="E24" s="195" t="s">
        <v>799</v>
      </c>
      <c r="F24" s="195" t="s">
        <v>710</v>
      </c>
      <c r="G24" s="195" t="s">
        <v>48</v>
      </c>
      <c r="H24" s="195" t="s">
        <v>521</v>
      </c>
      <c r="I24" s="195" t="s">
        <v>796</v>
      </c>
      <c r="J24" s="195" t="s">
        <v>1597</v>
      </c>
      <c r="K24" s="204">
        <v>38005</v>
      </c>
      <c r="L24" s="204">
        <v>0</v>
      </c>
      <c r="M24" s="204">
        <f t="shared" si="1"/>
        <v>38005</v>
      </c>
      <c r="N24" s="195" t="s">
        <v>2118</v>
      </c>
      <c r="O24" s="195" t="s">
        <v>1597</v>
      </c>
      <c r="P24" s="195"/>
      <c r="Q24" s="195" t="s">
        <v>2117</v>
      </c>
      <c r="R24" s="195" t="s">
        <v>847</v>
      </c>
    </row>
    <row r="25" spans="1:18" s="205" customFormat="1" hidden="1">
      <c r="A25" s="195" t="s">
        <v>2116</v>
      </c>
      <c r="B25" s="195" t="s">
        <v>794</v>
      </c>
      <c r="C25" s="195" t="s">
        <v>808</v>
      </c>
      <c r="D25" s="195" t="s">
        <v>268</v>
      </c>
      <c r="E25" s="195" t="s">
        <v>839</v>
      </c>
      <c r="F25" s="195" t="s">
        <v>710</v>
      </c>
      <c r="G25" s="195" t="s">
        <v>48</v>
      </c>
      <c r="H25" s="195" t="s">
        <v>521</v>
      </c>
      <c r="I25" s="195" t="s">
        <v>796</v>
      </c>
      <c r="J25" s="195" t="s">
        <v>1597</v>
      </c>
      <c r="K25" s="204">
        <v>290.5</v>
      </c>
      <c r="L25" s="204">
        <v>0</v>
      </c>
      <c r="M25" s="204">
        <f t="shared" si="1"/>
        <v>290.5</v>
      </c>
      <c r="N25" s="195" t="s">
        <v>2119</v>
      </c>
      <c r="O25" s="195" t="s">
        <v>1597</v>
      </c>
      <c r="P25" s="195"/>
      <c r="Q25" s="195" t="s">
        <v>2117</v>
      </c>
      <c r="R25" s="195" t="s">
        <v>847</v>
      </c>
    </row>
    <row r="26" spans="1:18" s="205" customFormat="1" hidden="1">
      <c r="A26" s="195" t="s">
        <v>2116</v>
      </c>
      <c r="B26" s="195" t="s">
        <v>794</v>
      </c>
      <c r="C26" s="195" t="s">
        <v>808</v>
      </c>
      <c r="D26" s="195" t="s">
        <v>268</v>
      </c>
      <c r="E26" s="195" t="s">
        <v>342</v>
      </c>
      <c r="F26" s="195" t="s">
        <v>710</v>
      </c>
      <c r="G26" s="195" t="s">
        <v>48</v>
      </c>
      <c r="H26" s="195" t="s">
        <v>521</v>
      </c>
      <c r="I26" s="195" t="s">
        <v>796</v>
      </c>
      <c r="J26" s="195" t="s">
        <v>1597</v>
      </c>
      <c r="K26" s="204">
        <v>469.5</v>
      </c>
      <c r="L26" s="204">
        <v>0</v>
      </c>
      <c r="M26" s="204">
        <f t="shared" si="1"/>
        <v>469.5</v>
      </c>
      <c r="N26" s="195" t="s">
        <v>852</v>
      </c>
      <c r="O26" s="195" t="s">
        <v>1597</v>
      </c>
      <c r="P26" s="195"/>
      <c r="Q26" s="195" t="s">
        <v>2117</v>
      </c>
      <c r="R26" s="195" t="s">
        <v>847</v>
      </c>
    </row>
    <row r="27" spans="1:18" s="205" customFormat="1" hidden="1">
      <c r="A27" s="195" t="s">
        <v>2116</v>
      </c>
      <c r="B27" s="195" t="s">
        <v>794</v>
      </c>
      <c r="C27" s="195" t="s">
        <v>808</v>
      </c>
      <c r="D27" s="195" t="s">
        <v>268</v>
      </c>
      <c r="E27" s="195" t="s">
        <v>838</v>
      </c>
      <c r="F27" s="195" t="s">
        <v>710</v>
      </c>
      <c r="G27" s="195" t="s">
        <v>48</v>
      </c>
      <c r="H27" s="195" t="s">
        <v>521</v>
      </c>
      <c r="I27" s="195" t="s">
        <v>796</v>
      </c>
      <c r="J27" s="195" t="s">
        <v>1597</v>
      </c>
      <c r="K27" s="204">
        <v>237.85</v>
      </c>
      <c r="L27" s="204">
        <v>0</v>
      </c>
      <c r="M27" s="204">
        <f t="shared" si="1"/>
        <v>237.85</v>
      </c>
      <c r="N27" s="195" t="s">
        <v>1119</v>
      </c>
      <c r="O27" s="195" t="s">
        <v>1597</v>
      </c>
      <c r="P27" s="195"/>
      <c r="Q27" s="195" t="s">
        <v>2117</v>
      </c>
      <c r="R27" s="195" t="s">
        <v>847</v>
      </c>
    </row>
    <row r="28" spans="1:18" s="205" customFormat="1" hidden="1">
      <c r="A28" s="195" t="s">
        <v>2116</v>
      </c>
      <c r="B28" s="195" t="s">
        <v>794</v>
      </c>
      <c r="C28" s="195" t="s">
        <v>702</v>
      </c>
      <c r="D28" s="195" t="s">
        <v>805</v>
      </c>
      <c r="E28" s="195" t="s">
        <v>838</v>
      </c>
      <c r="F28" s="195" t="s">
        <v>710</v>
      </c>
      <c r="G28" s="195" t="s">
        <v>48</v>
      </c>
      <c r="H28" s="195" t="s">
        <v>521</v>
      </c>
      <c r="I28" s="195" t="s">
        <v>796</v>
      </c>
      <c r="J28" s="195" t="s">
        <v>1597</v>
      </c>
      <c r="K28" s="204">
        <v>2093</v>
      </c>
      <c r="L28" s="204">
        <v>0</v>
      </c>
      <c r="M28" s="204">
        <f t="shared" si="1"/>
        <v>2093</v>
      </c>
      <c r="N28" s="195" t="s">
        <v>2120</v>
      </c>
      <c r="O28" s="195" t="s">
        <v>1597</v>
      </c>
      <c r="P28" s="195"/>
      <c r="Q28" s="195" t="s">
        <v>2117</v>
      </c>
      <c r="R28" s="195" t="s">
        <v>847</v>
      </c>
    </row>
    <row r="29" spans="1:18" s="205" customFormat="1" hidden="1">
      <c r="A29" s="195" t="s">
        <v>2116</v>
      </c>
      <c r="B29" s="195" t="s">
        <v>794</v>
      </c>
      <c r="C29" s="195" t="s">
        <v>706</v>
      </c>
      <c r="D29" s="195" t="s">
        <v>815</v>
      </c>
      <c r="E29" s="195" t="s">
        <v>850</v>
      </c>
      <c r="F29" s="195" t="s">
        <v>710</v>
      </c>
      <c r="G29" s="195" t="s">
        <v>48</v>
      </c>
      <c r="H29" s="195" t="s">
        <v>521</v>
      </c>
      <c r="I29" s="195" t="s">
        <v>796</v>
      </c>
      <c r="J29" s="195" t="s">
        <v>1597</v>
      </c>
      <c r="K29" s="204">
        <v>921.67</v>
      </c>
      <c r="L29" s="204">
        <v>0</v>
      </c>
      <c r="M29" s="204">
        <f t="shared" si="1"/>
        <v>921.67</v>
      </c>
      <c r="N29" s="195" t="s">
        <v>852</v>
      </c>
      <c r="O29" s="195" t="s">
        <v>1597</v>
      </c>
      <c r="P29" s="195"/>
      <c r="Q29" s="195" t="s">
        <v>2117</v>
      </c>
      <c r="R29" s="195" t="s">
        <v>847</v>
      </c>
    </row>
    <row r="30" spans="1:18" s="205" customFormat="1" hidden="1">
      <c r="A30" s="195" t="s">
        <v>2116</v>
      </c>
      <c r="B30" s="195" t="s">
        <v>794</v>
      </c>
      <c r="C30" s="195" t="s">
        <v>56</v>
      </c>
      <c r="D30" s="195" t="s">
        <v>521</v>
      </c>
      <c r="E30" s="195" t="s">
        <v>835</v>
      </c>
      <c r="F30" s="195" t="s">
        <v>521</v>
      </c>
      <c r="G30" s="195" t="s">
        <v>48</v>
      </c>
      <c r="H30" s="195" t="s">
        <v>521</v>
      </c>
      <c r="I30" s="195" t="s">
        <v>796</v>
      </c>
      <c r="J30" s="195" t="s">
        <v>1597</v>
      </c>
      <c r="K30" s="204">
        <v>0</v>
      </c>
      <c r="L30" s="204">
        <v>419.2</v>
      </c>
      <c r="M30" s="204">
        <f t="shared" si="1"/>
        <v>-419.2</v>
      </c>
      <c r="N30" s="195" t="s">
        <v>1071</v>
      </c>
      <c r="O30" s="195" t="s">
        <v>1597</v>
      </c>
      <c r="P30" s="195"/>
      <c r="Q30" s="195" t="s">
        <v>2117</v>
      </c>
      <c r="R30" s="195" t="s">
        <v>847</v>
      </c>
    </row>
    <row r="31" spans="1:18" s="205" customFormat="1" hidden="1">
      <c r="A31" s="195" t="s">
        <v>2116</v>
      </c>
      <c r="B31" s="195" t="s">
        <v>794</v>
      </c>
      <c r="C31" s="195" t="s">
        <v>56</v>
      </c>
      <c r="D31" s="195" t="s">
        <v>521</v>
      </c>
      <c r="E31" s="195" t="s">
        <v>20</v>
      </c>
      <c r="F31" s="195" t="s">
        <v>521</v>
      </c>
      <c r="G31" s="195" t="s">
        <v>48</v>
      </c>
      <c r="H31" s="195" t="s">
        <v>521</v>
      </c>
      <c r="I31" s="195" t="s">
        <v>796</v>
      </c>
      <c r="J31" s="195" t="s">
        <v>1597</v>
      </c>
      <c r="K31" s="204">
        <v>0</v>
      </c>
      <c r="L31" s="204">
        <v>2074.6799999999998</v>
      </c>
      <c r="M31" s="204">
        <f t="shared" si="1"/>
        <v>-2074.6799999999998</v>
      </c>
      <c r="N31" s="195" t="s">
        <v>865</v>
      </c>
      <c r="O31" s="195" t="s">
        <v>1597</v>
      </c>
      <c r="P31" s="195"/>
      <c r="Q31" s="195" t="s">
        <v>2117</v>
      </c>
      <c r="R31" s="195" t="s">
        <v>847</v>
      </c>
    </row>
    <row r="32" spans="1:18" s="205" customFormat="1" hidden="1">
      <c r="A32" s="195" t="s">
        <v>2116</v>
      </c>
      <c r="B32" s="195" t="s">
        <v>794</v>
      </c>
      <c r="C32" s="195" t="s">
        <v>808</v>
      </c>
      <c r="D32" s="195" t="s">
        <v>807</v>
      </c>
      <c r="E32" s="195" t="s">
        <v>845</v>
      </c>
      <c r="F32" s="195" t="s">
        <v>710</v>
      </c>
      <c r="G32" s="195" t="s">
        <v>48</v>
      </c>
      <c r="H32" s="195" t="s">
        <v>521</v>
      </c>
      <c r="I32" s="195" t="s">
        <v>796</v>
      </c>
      <c r="J32" s="195" t="s">
        <v>1597</v>
      </c>
      <c r="K32" s="204">
        <v>2480</v>
      </c>
      <c r="L32" s="204">
        <v>0</v>
      </c>
      <c r="M32" s="204">
        <f t="shared" si="1"/>
        <v>2480</v>
      </c>
      <c r="N32" s="195" t="s">
        <v>2121</v>
      </c>
      <c r="O32" s="195" t="s">
        <v>1597</v>
      </c>
      <c r="P32" s="195"/>
      <c r="Q32" s="195" t="s">
        <v>2117</v>
      </c>
      <c r="R32" s="195" t="s">
        <v>847</v>
      </c>
    </row>
    <row r="33" spans="1:18" s="205" customFormat="1" hidden="1">
      <c r="A33" s="195" t="s">
        <v>2116</v>
      </c>
      <c r="B33" s="195" t="s">
        <v>794</v>
      </c>
      <c r="C33" s="195" t="s">
        <v>56</v>
      </c>
      <c r="D33" s="195" t="s">
        <v>521</v>
      </c>
      <c r="E33" s="195" t="s">
        <v>850</v>
      </c>
      <c r="F33" s="195" t="s">
        <v>521</v>
      </c>
      <c r="G33" s="195" t="s">
        <v>48</v>
      </c>
      <c r="H33" s="195" t="s">
        <v>521</v>
      </c>
      <c r="I33" s="195" t="s">
        <v>796</v>
      </c>
      <c r="J33" s="195" t="s">
        <v>1597</v>
      </c>
      <c r="K33" s="204">
        <v>0</v>
      </c>
      <c r="L33" s="204">
        <v>921.67</v>
      </c>
      <c r="M33" s="204">
        <f t="shared" si="1"/>
        <v>-921.67</v>
      </c>
      <c r="N33" s="195" t="s">
        <v>852</v>
      </c>
      <c r="O33" s="195" t="s">
        <v>1597</v>
      </c>
      <c r="P33" s="195"/>
      <c r="Q33" s="195" t="s">
        <v>2117</v>
      </c>
      <c r="R33" s="195" t="s">
        <v>847</v>
      </c>
    </row>
    <row r="34" spans="1:18" s="205" customFormat="1" hidden="1">
      <c r="A34" s="195" t="s">
        <v>2116</v>
      </c>
      <c r="B34" s="195" t="s">
        <v>794</v>
      </c>
      <c r="C34" s="195" t="s">
        <v>56</v>
      </c>
      <c r="D34" s="195" t="s">
        <v>521</v>
      </c>
      <c r="E34" s="195" t="s">
        <v>839</v>
      </c>
      <c r="F34" s="195" t="s">
        <v>521</v>
      </c>
      <c r="G34" s="195" t="s">
        <v>48</v>
      </c>
      <c r="H34" s="195" t="s">
        <v>521</v>
      </c>
      <c r="I34" s="195" t="s">
        <v>796</v>
      </c>
      <c r="J34" s="195" t="s">
        <v>1597</v>
      </c>
      <c r="K34" s="204">
        <v>0</v>
      </c>
      <c r="L34" s="204">
        <v>290.5</v>
      </c>
      <c r="M34" s="204">
        <f t="shared" si="1"/>
        <v>-290.5</v>
      </c>
      <c r="N34" s="195" t="s">
        <v>2119</v>
      </c>
      <c r="O34" s="195" t="s">
        <v>1597</v>
      </c>
      <c r="P34" s="195"/>
      <c r="Q34" s="195" t="s">
        <v>2117</v>
      </c>
      <c r="R34" s="195" t="s">
        <v>847</v>
      </c>
    </row>
    <row r="35" spans="1:18" s="205" customFormat="1" hidden="1">
      <c r="A35" s="195" t="s">
        <v>2116</v>
      </c>
      <c r="B35" s="195" t="s">
        <v>794</v>
      </c>
      <c r="C35" s="195" t="s">
        <v>701</v>
      </c>
      <c r="D35" s="195" t="s">
        <v>821</v>
      </c>
      <c r="E35" s="195" t="s">
        <v>20</v>
      </c>
      <c r="F35" s="195" t="s">
        <v>710</v>
      </c>
      <c r="G35" s="195" t="s">
        <v>48</v>
      </c>
      <c r="H35" s="195" t="s">
        <v>521</v>
      </c>
      <c r="I35" s="195" t="s">
        <v>796</v>
      </c>
      <c r="J35" s="195" t="s">
        <v>1597</v>
      </c>
      <c r="K35" s="204">
        <v>2074.6799999999998</v>
      </c>
      <c r="L35" s="204">
        <v>0</v>
      </c>
      <c r="M35" s="204">
        <f t="shared" si="1"/>
        <v>2074.6799999999998</v>
      </c>
      <c r="N35" s="195" t="s">
        <v>865</v>
      </c>
      <c r="O35" s="195" t="s">
        <v>1597</v>
      </c>
      <c r="P35" s="195"/>
      <c r="Q35" s="195" t="s">
        <v>2117</v>
      </c>
      <c r="R35" s="195" t="s">
        <v>847</v>
      </c>
    </row>
    <row r="36" spans="1:18" s="205" customFormat="1" hidden="1">
      <c r="A36" s="195" t="s">
        <v>2116</v>
      </c>
      <c r="B36" s="195" t="s">
        <v>794</v>
      </c>
      <c r="C36" s="195" t="s">
        <v>56</v>
      </c>
      <c r="D36" s="195" t="s">
        <v>521</v>
      </c>
      <c r="E36" s="195" t="s">
        <v>845</v>
      </c>
      <c r="F36" s="195" t="s">
        <v>521</v>
      </c>
      <c r="G36" s="195" t="s">
        <v>48</v>
      </c>
      <c r="H36" s="195" t="s">
        <v>521</v>
      </c>
      <c r="I36" s="195" t="s">
        <v>796</v>
      </c>
      <c r="J36" s="195" t="s">
        <v>1597</v>
      </c>
      <c r="K36" s="204">
        <v>0</v>
      </c>
      <c r="L36" s="204">
        <v>2480</v>
      </c>
      <c r="M36" s="204">
        <f t="shared" si="1"/>
        <v>-2480</v>
      </c>
      <c r="N36" s="195" t="s">
        <v>2121</v>
      </c>
      <c r="O36" s="195" t="s">
        <v>1597</v>
      </c>
      <c r="P36" s="195"/>
      <c r="Q36" s="195" t="s">
        <v>2117</v>
      </c>
      <c r="R36" s="195" t="s">
        <v>847</v>
      </c>
    </row>
    <row r="37" spans="1:18" s="205" customFormat="1" hidden="1">
      <c r="A37" s="195" t="s">
        <v>2116</v>
      </c>
      <c r="B37" s="195" t="s">
        <v>794</v>
      </c>
      <c r="C37" s="195" t="s">
        <v>56</v>
      </c>
      <c r="D37" s="195" t="s">
        <v>521</v>
      </c>
      <c r="E37" s="195" t="s">
        <v>799</v>
      </c>
      <c r="F37" s="195" t="s">
        <v>521</v>
      </c>
      <c r="G37" s="195" t="s">
        <v>48</v>
      </c>
      <c r="H37" s="195" t="s">
        <v>521</v>
      </c>
      <c r="I37" s="195" t="s">
        <v>796</v>
      </c>
      <c r="J37" s="195" t="s">
        <v>1597</v>
      </c>
      <c r="K37" s="204">
        <v>0</v>
      </c>
      <c r="L37" s="204">
        <v>38005</v>
      </c>
      <c r="M37" s="204">
        <f t="shared" si="1"/>
        <v>-38005</v>
      </c>
      <c r="N37" s="195" t="s">
        <v>2118</v>
      </c>
      <c r="O37" s="195" t="s">
        <v>1597</v>
      </c>
      <c r="P37" s="195"/>
      <c r="Q37" s="195" t="s">
        <v>2117</v>
      </c>
      <c r="R37" s="195" t="s">
        <v>847</v>
      </c>
    </row>
    <row r="38" spans="1:18" s="205" customFormat="1" hidden="1">
      <c r="A38" s="195" t="s">
        <v>2116</v>
      </c>
      <c r="B38" s="195" t="s">
        <v>794</v>
      </c>
      <c r="C38" s="195" t="s">
        <v>56</v>
      </c>
      <c r="D38" s="195" t="s">
        <v>521</v>
      </c>
      <c r="E38" s="195" t="s">
        <v>342</v>
      </c>
      <c r="F38" s="195" t="s">
        <v>521</v>
      </c>
      <c r="G38" s="195" t="s">
        <v>48</v>
      </c>
      <c r="H38" s="195" t="s">
        <v>521</v>
      </c>
      <c r="I38" s="195" t="s">
        <v>796</v>
      </c>
      <c r="J38" s="195" t="s">
        <v>1597</v>
      </c>
      <c r="K38" s="204">
        <v>0</v>
      </c>
      <c r="L38" s="204">
        <v>469.5</v>
      </c>
      <c r="M38" s="204">
        <f t="shared" si="1"/>
        <v>-469.5</v>
      </c>
      <c r="N38" s="195" t="s">
        <v>852</v>
      </c>
      <c r="O38" s="195" t="s">
        <v>1597</v>
      </c>
      <c r="P38" s="195"/>
      <c r="Q38" s="195" t="s">
        <v>2117</v>
      </c>
      <c r="R38" s="195" t="s">
        <v>847</v>
      </c>
    </row>
    <row r="39" spans="1:18" s="205" customFormat="1" hidden="1">
      <c r="A39" s="195" t="s">
        <v>2116</v>
      </c>
      <c r="B39" s="195" t="s">
        <v>794</v>
      </c>
      <c r="C39" s="195" t="s">
        <v>56</v>
      </c>
      <c r="D39" s="195" t="s">
        <v>521</v>
      </c>
      <c r="E39" s="195" t="s">
        <v>838</v>
      </c>
      <c r="F39" s="195" t="s">
        <v>521</v>
      </c>
      <c r="G39" s="195" t="s">
        <v>48</v>
      </c>
      <c r="H39" s="195" t="s">
        <v>521</v>
      </c>
      <c r="I39" s="195" t="s">
        <v>796</v>
      </c>
      <c r="J39" s="195" t="s">
        <v>1597</v>
      </c>
      <c r="K39" s="204">
        <v>0</v>
      </c>
      <c r="L39" s="204">
        <v>2093</v>
      </c>
      <c r="M39" s="204">
        <f t="shared" si="1"/>
        <v>-2093</v>
      </c>
      <c r="N39" s="195" t="s">
        <v>2120</v>
      </c>
      <c r="O39" s="195" t="s">
        <v>1597</v>
      </c>
      <c r="P39" s="195"/>
      <c r="Q39" s="195" t="s">
        <v>2117</v>
      </c>
      <c r="R39" s="195" t="s">
        <v>847</v>
      </c>
    </row>
    <row r="40" spans="1:18" s="205" customFormat="1" hidden="1">
      <c r="A40" s="195" t="s">
        <v>2116</v>
      </c>
      <c r="B40" s="195" t="s">
        <v>794</v>
      </c>
      <c r="C40" s="195" t="s">
        <v>56</v>
      </c>
      <c r="D40" s="195" t="s">
        <v>521</v>
      </c>
      <c r="E40" s="195" t="s">
        <v>838</v>
      </c>
      <c r="F40" s="195" t="s">
        <v>521</v>
      </c>
      <c r="G40" s="195" t="s">
        <v>48</v>
      </c>
      <c r="H40" s="195" t="s">
        <v>521</v>
      </c>
      <c r="I40" s="195" t="s">
        <v>796</v>
      </c>
      <c r="J40" s="195" t="s">
        <v>1597</v>
      </c>
      <c r="K40" s="204">
        <v>0</v>
      </c>
      <c r="L40" s="204">
        <v>237.85</v>
      </c>
      <c r="M40" s="204">
        <f t="shared" si="1"/>
        <v>-237.85</v>
      </c>
      <c r="N40" s="195" t="s">
        <v>1119</v>
      </c>
      <c r="O40" s="195" t="s">
        <v>1597</v>
      </c>
      <c r="P40" s="195"/>
      <c r="Q40" s="195" t="s">
        <v>2117</v>
      </c>
      <c r="R40" s="195" t="s">
        <v>847</v>
      </c>
    </row>
    <row r="41" spans="1:18" s="205" customFormat="1" hidden="1">
      <c r="A41" s="195" t="s">
        <v>2116</v>
      </c>
      <c r="B41" s="195" t="s">
        <v>794</v>
      </c>
      <c r="C41" s="195" t="s">
        <v>808</v>
      </c>
      <c r="D41" s="195" t="s">
        <v>807</v>
      </c>
      <c r="E41" s="195" t="s">
        <v>835</v>
      </c>
      <c r="F41" s="195" t="s">
        <v>710</v>
      </c>
      <c r="G41" s="195" t="s">
        <v>48</v>
      </c>
      <c r="H41" s="195" t="s">
        <v>521</v>
      </c>
      <c r="I41" s="195" t="s">
        <v>796</v>
      </c>
      <c r="J41" s="195" t="s">
        <v>1597</v>
      </c>
      <c r="K41" s="204">
        <v>70.7</v>
      </c>
      <c r="L41" s="204">
        <v>0</v>
      </c>
      <c r="M41" s="204">
        <f t="shared" si="1"/>
        <v>70.7</v>
      </c>
      <c r="N41" s="195" t="s">
        <v>1071</v>
      </c>
      <c r="O41" s="195" t="s">
        <v>1597</v>
      </c>
      <c r="P41" s="195"/>
      <c r="Q41" s="195" t="s">
        <v>2117</v>
      </c>
      <c r="R41" s="195" t="s">
        <v>847</v>
      </c>
    </row>
    <row r="42" spans="1:18" s="205" customFormat="1" hidden="1">
      <c r="A42" s="195" t="s">
        <v>2122</v>
      </c>
      <c r="B42" s="195" t="s">
        <v>794</v>
      </c>
      <c r="C42" s="195" t="s">
        <v>804</v>
      </c>
      <c r="D42" s="195" t="s">
        <v>858</v>
      </c>
      <c r="E42" s="195" t="s">
        <v>799</v>
      </c>
      <c r="F42" s="195" t="s">
        <v>710</v>
      </c>
      <c r="G42" s="195" t="s">
        <v>48</v>
      </c>
      <c r="H42" s="195" t="s">
        <v>521</v>
      </c>
      <c r="I42" s="195" t="s">
        <v>796</v>
      </c>
      <c r="J42" s="195" t="s">
        <v>1811</v>
      </c>
      <c r="K42" s="204">
        <v>300</v>
      </c>
      <c r="L42" s="204">
        <v>0</v>
      </c>
      <c r="M42" s="204">
        <f t="shared" si="1"/>
        <v>300</v>
      </c>
      <c r="N42" s="195" t="s">
        <v>964</v>
      </c>
      <c r="O42" s="195" t="s">
        <v>1811</v>
      </c>
      <c r="P42" s="195"/>
      <c r="Q42" s="195" t="s">
        <v>2123</v>
      </c>
      <c r="R42" s="195" t="s">
        <v>847</v>
      </c>
    </row>
    <row r="43" spans="1:18" s="205" customFormat="1" hidden="1">
      <c r="A43" s="195" t="s">
        <v>2122</v>
      </c>
      <c r="B43" s="195" t="s">
        <v>794</v>
      </c>
      <c r="C43" s="195" t="s">
        <v>707</v>
      </c>
      <c r="D43" s="195" t="s">
        <v>268</v>
      </c>
      <c r="E43" s="195" t="s">
        <v>195</v>
      </c>
      <c r="F43" s="195" t="s">
        <v>710</v>
      </c>
      <c r="G43" s="195" t="s">
        <v>48</v>
      </c>
      <c r="H43" s="195" t="s">
        <v>521</v>
      </c>
      <c r="I43" s="195" t="s">
        <v>796</v>
      </c>
      <c r="J43" s="195" t="s">
        <v>1811</v>
      </c>
      <c r="K43" s="204">
        <v>436.8</v>
      </c>
      <c r="L43" s="204">
        <v>0</v>
      </c>
      <c r="M43" s="204">
        <f t="shared" si="1"/>
        <v>436.8</v>
      </c>
      <c r="N43" s="195" t="s">
        <v>1119</v>
      </c>
      <c r="O43" s="195" t="s">
        <v>1811</v>
      </c>
      <c r="P43" s="195"/>
      <c r="Q43" s="195" t="s">
        <v>2123</v>
      </c>
      <c r="R43" s="195" t="s">
        <v>847</v>
      </c>
    </row>
    <row r="44" spans="1:18" s="211" customFormat="1" hidden="1">
      <c r="A44" s="209" t="s">
        <v>2122</v>
      </c>
      <c r="B44" s="209" t="s">
        <v>794</v>
      </c>
      <c r="C44" s="209" t="s">
        <v>808</v>
      </c>
      <c r="D44" s="209" t="s">
        <v>805</v>
      </c>
      <c r="E44" s="209" t="s">
        <v>816</v>
      </c>
      <c r="F44" s="209" t="s">
        <v>710</v>
      </c>
      <c r="G44" s="209" t="s">
        <v>48</v>
      </c>
      <c r="H44" s="209" t="s">
        <v>521</v>
      </c>
      <c r="I44" s="209" t="s">
        <v>796</v>
      </c>
      <c r="J44" s="209" t="s">
        <v>1811</v>
      </c>
      <c r="K44" s="210">
        <v>352.29</v>
      </c>
      <c r="L44" s="210">
        <v>0</v>
      </c>
      <c r="M44" s="210">
        <f t="shared" ref="M44:M65" si="2">K44-L44</f>
        <v>352.29</v>
      </c>
      <c r="N44" s="209" t="s">
        <v>1050</v>
      </c>
      <c r="O44" s="209" t="s">
        <v>1811</v>
      </c>
      <c r="P44" s="209"/>
      <c r="Q44" s="209" t="s">
        <v>2123</v>
      </c>
      <c r="R44" s="209" t="s">
        <v>847</v>
      </c>
    </row>
    <row r="45" spans="1:18" s="205" customFormat="1" hidden="1">
      <c r="A45" s="195" t="s">
        <v>2122</v>
      </c>
      <c r="B45" s="195" t="s">
        <v>794</v>
      </c>
      <c r="C45" s="195" t="s">
        <v>808</v>
      </c>
      <c r="D45" s="195" t="s">
        <v>268</v>
      </c>
      <c r="E45" s="195" t="s">
        <v>29</v>
      </c>
      <c r="F45" s="195" t="s">
        <v>710</v>
      </c>
      <c r="G45" s="195" t="s">
        <v>48</v>
      </c>
      <c r="H45" s="195" t="s">
        <v>521</v>
      </c>
      <c r="I45" s="195" t="s">
        <v>796</v>
      </c>
      <c r="J45" s="195" t="s">
        <v>1811</v>
      </c>
      <c r="K45" s="204">
        <v>930.23</v>
      </c>
      <c r="L45" s="204">
        <v>0</v>
      </c>
      <c r="M45" s="204">
        <f t="shared" si="2"/>
        <v>930.23</v>
      </c>
      <c r="N45" s="195" t="s">
        <v>1050</v>
      </c>
      <c r="O45" s="195" t="s">
        <v>1811</v>
      </c>
      <c r="P45" s="195"/>
      <c r="Q45" s="195" t="s">
        <v>2123</v>
      </c>
      <c r="R45" s="195" t="s">
        <v>847</v>
      </c>
    </row>
    <row r="46" spans="1:18" s="211" customFormat="1" hidden="1">
      <c r="A46" s="209" t="s">
        <v>2122</v>
      </c>
      <c r="B46" s="209" t="s">
        <v>794</v>
      </c>
      <c r="C46" s="209" t="s">
        <v>808</v>
      </c>
      <c r="D46" s="209" t="s">
        <v>268</v>
      </c>
      <c r="E46" s="209" t="s">
        <v>816</v>
      </c>
      <c r="F46" s="209" t="s">
        <v>710</v>
      </c>
      <c r="G46" s="209" t="s">
        <v>48</v>
      </c>
      <c r="H46" s="209" t="s">
        <v>521</v>
      </c>
      <c r="I46" s="209" t="s">
        <v>796</v>
      </c>
      <c r="J46" s="209" t="s">
        <v>1811</v>
      </c>
      <c r="K46" s="210">
        <v>42.23</v>
      </c>
      <c r="L46" s="210">
        <v>0</v>
      </c>
      <c r="M46" s="210">
        <f t="shared" si="2"/>
        <v>42.23</v>
      </c>
      <c r="N46" s="209" t="s">
        <v>1050</v>
      </c>
      <c r="O46" s="209" t="s">
        <v>1811</v>
      </c>
      <c r="P46" s="209"/>
      <c r="Q46" s="209" t="s">
        <v>2123</v>
      </c>
      <c r="R46" s="209" t="s">
        <v>847</v>
      </c>
    </row>
    <row r="47" spans="1:18" s="205" customFormat="1" hidden="1">
      <c r="A47" s="195" t="s">
        <v>2122</v>
      </c>
      <c r="B47" s="195" t="s">
        <v>794</v>
      </c>
      <c r="C47" s="195" t="s">
        <v>808</v>
      </c>
      <c r="D47" s="195" t="s">
        <v>268</v>
      </c>
      <c r="E47" s="195" t="s">
        <v>799</v>
      </c>
      <c r="F47" s="195" t="s">
        <v>710</v>
      </c>
      <c r="G47" s="195" t="s">
        <v>48</v>
      </c>
      <c r="H47" s="195" t="s">
        <v>521</v>
      </c>
      <c r="I47" s="195" t="s">
        <v>796</v>
      </c>
      <c r="J47" s="195" t="s">
        <v>1811</v>
      </c>
      <c r="K47" s="204">
        <v>83</v>
      </c>
      <c r="L47" s="204">
        <v>0</v>
      </c>
      <c r="M47" s="204">
        <f t="shared" si="2"/>
        <v>83</v>
      </c>
      <c r="N47" s="195" t="s">
        <v>2124</v>
      </c>
      <c r="O47" s="195" t="s">
        <v>1811</v>
      </c>
      <c r="P47" s="195"/>
      <c r="Q47" s="195" t="s">
        <v>2123</v>
      </c>
      <c r="R47" s="195" t="s">
        <v>847</v>
      </c>
    </row>
    <row r="48" spans="1:18" s="211" customFormat="1" hidden="1">
      <c r="A48" s="209" t="s">
        <v>2122</v>
      </c>
      <c r="B48" s="209" t="s">
        <v>794</v>
      </c>
      <c r="C48" s="209" t="s">
        <v>56</v>
      </c>
      <c r="D48" s="209" t="s">
        <v>521</v>
      </c>
      <c r="E48" s="209" t="s">
        <v>816</v>
      </c>
      <c r="F48" s="209" t="s">
        <v>521</v>
      </c>
      <c r="G48" s="209" t="s">
        <v>48</v>
      </c>
      <c r="H48" s="209" t="s">
        <v>521</v>
      </c>
      <c r="I48" s="209" t="s">
        <v>796</v>
      </c>
      <c r="J48" s="209" t="s">
        <v>1811</v>
      </c>
      <c r="K48" s="210">
        <v>0</v>
      </c>
      <c r="L48" s="210">
        <v>32</v>
      </c>
      <c r="M48" s="210">
        <f t="shared" si="2"/>
        <v>-32</v>
      </c>
      <c r="N48" s="209" t="s">
        <v>1050</v>
      </c>
      <c r="O48" s="209" t="s">
        <v>1811</v>
      </c>
      <c r="P48" s="209"/>
      <c r="Q48" s="209" t="s">
        <v>2123</v>
      </c>
      <c r="R48" s="209" t="s">
        <v>847</v>
      </c>
    </row>
    <row r="49" spans="1:18" s="205" customFormat="1" hidden="1">
      <c r="A49" s="195" t="s">
        <v>2122</v>
      </c>
      <c r="B49" s="195" t="s">
        <v>794</v>
      </c>
      <c r="C49" s="195" t="s">
        <v>808</v>
      </c>
      <c r="D49" s="195" t="s">
        <v>837</v>
      </c>
      <c r="E49" s="195" t="s">
        <v>827</v>
      </c>
      <c r="F49" s="195" t="s">
        <v>710</v>
      </c>
      <c r="G49" s="195" t="s">
        <v>48</v>
      </c>
      <c r="H49" s="195" t="s">
        <v>521</v>
      </c>
      <c r="I49" s="195" t="s">
        <v>796</v>
      </c>
      <c r="J49" s="195" t="s">
        <v>1811</v>
      </c>
      <c r="K49" s="204">
        <v>1500</v>
      </c>
      <c r="L49" s="204">
        <v>0</v>
      </c>
      <c r="M49" s="204">
        <f t="shared" si="2"/>
        <v>1500</v>
      </c>
      <c r="N49" s="195" t="s">
        <v>964</v>
      </c>
      <c r="O49" s="195" t="s">
        <v>1811</v>
      </c>
      <c r="P49" s="195"/>
      <c r="Q49" s="195" t="s">
        <v>2123</v>
      </c>
      <c r="R49" s="195" t="s">
        <v>847</v>
      </c>
    </row>
    <row r="50" spans="1:18" s="205" customFormat="1" hidden="1">
      <c r="A50" s="195" t="s">
        <v>2122</v>
      </c>
      <c r="B50" s="195" t="s">
        <v>794</v>
      </c>
      <c r="C50" s="195" t="s">
        <v>808</v>
      </c>
      <c r="D50" s="195" t="s">
        <v>809</v>
      </c>
      <c r="E50" s="195" t="s">
        <v>1100</v>
      </c>
      <c r="F50" s="195" t="s">
        <v>2125</v>
      </c>
      <c r="G50" s="195" t="s">
        <v>48</v>
      </c>
      <c r="H50" s="195" t="s">
        <v>521</v>
      </c>
      <c r="I50" s="195" t="s">
        <v>796</v>
      </c>
      <c r="J50" s="195" t="s">
        <v>1811</v>
      </c>
      <c r="K50" s="204">
        <v>1002.5</v>
      </c>
      <c r="L50" s="204">
        <v>0</v>
      </c>
      <c r="M50" s="204">
        <f t="shared" si="2"/>
        <v>1002.5</v>
      </c>
      <c r="N50" s="195" t="s">
        <v>2126</v>
      </c>
      <c r="O50" s="195" t="s">
        <v>1811</v>
      </c>
      <c r="P50" s="195"/>
      <c r="Q50" s="195" t="s">
        <v>2123</v>
      </c>
      <c r="R50" s="195" t="s">
        <v>847</v>
      </c>
    </row>
    <row r="51" spans="1:18" s="205" customFormat="1" hidden="1">
      <c r="A51" s="195" t="s">
        <v>2122</v>
      </c>
      <c r="B51" s="195" t="s">
        <v>794</v>
      </c>
      <c r="C51" s="195" t="s">
        <v>56</v>
      </c>
      <c r="D51" s="195" t="s">
        <v>521</v>
      </c>
      <c r="E51" s="195" t="s">
        <v>29</v>
      </c>
      <c r="F51" s="195" t="s">
        <v>521</v>
      </c>
      <c r="G51" s="195" t="s">
        <v>48</v>
      </c>
      <c r="H51" s="195" t="s">
        <v>521</v>
      </c>
      <c r="I51" s="195" t="s">
        <v>796</v>
      </c>
      <c r="J51" s="195" t="s">
        <v>1811</v>
      </c>
      <c r="K51" s="204">
        <v>0</v>
      </c>
      <c r="L51" s="204">
        <v>930.23</v>
      </c>
      <c r="M51" s="204">
        <f t="shared" si="2"/>
        <v>-930.23</v>
      </c>
      <c r="N51" s="195" t="s">
        <v>1050</v>
      </c>
      <c r="O51" s="195" t="s">
        <v>1811</v>
      </c>
      <c r="P51" s="195"/>
      <c r="Q51" s="195" t="s">
        <v>2123</v>
      </c>
      <c r="R51" s="195" t="s">
        <v>847</v>
      </c>
    </row>
    <row r="52" spans="1:18" s="211" customFormat="1" hidden="1">
      <c r="A52" s="209" t="s">
        <v>2122</v>
      </c>
      <c r="B52" s="209" t="s">
        <v>794</v>
      </c>
      <c r="C52" s="209" t="s">
        <v>56</v>
      </c>
      <c r="D52" s="209" t="s">
        <v>521</v>
      </c>
      <c r="E52" s="209" t="s">
        <v>816</v>
      </c>
      <c r="F52" s="209" t="s">
        <v>521</v>
      </c>
      <c r="G52" s="209" t="s">
        <v>48</v>
      </c>
      <c r="H52" s="209" t="s">
        <v>521</v>
      </c>
      <c r="I52" s="209" t="s">
        <v>796</v>
      </c>
      <c r="J52" s="209" t="s">
        <v>1811</v>
      </c>
      <c r="K52" s="210">
        <v>0</v>
      </c>
      <c r="L52" s="210">
        <v>362.52</v>
      </c>
      <c r="M52" s="210">
        <f t="shared" si="2"/>
        <v>-362.52</v>
      </c>
      <c r="N52" s="209" t="s">
        <v>1050</v>
      </c>
      <c r="O52" s="209" t="s">
        <v>1811</v>
      </c>
      <c r="P52" s="209"/>
      <c r="Q52" s="209" t="s">
        <v>2123</v>
      </c>
      <c r="R52" s="209" t="s">
        <v>847</v>
      </c>
    </row>
    <row r="53" spans="1:18" s="211" customFormat="1" hidden="1">
      <c r="A53" s="209" t="s">
        <v>2122</v>
      </c>
      <c r="B53" s="209" t="s">
        <v>794</v>
      </c>
      <c r="C53" s="209" t="s">
        <v>808</v>
      </c>
      <c r="D53" s="209" t="s">
        <v>837</v>
      </c>
      <c r="E53" s="209" t="s">
        <v>820</v>
      </c>
      <c r="F53" s="209" t="s">
        <v>710</v>
      </c>
      <c r="G53" s="209" t="s">
        <v>48</v>
      </c>
      <c r="H53" s="209" t="s">
        <v>521</v>
      </c>
      <c r="I53" s="209" t="s">
        <v>796</v>
      </c>
      <c r="J53" s="209" t="s">
        <v>1811</v>
      </c>
      <c r="K53" s="210">
        <v>1725</v>
      </c>
      <c r="L53" s="210">
        <v>0</v>
      </c>
      <c r="M53" s="210">
        <f t="shared" si="2"/>
        <v>1725</v>
      </c>
      <c r="N53" s="209" t="s">
        <v>964</v>
      </c>
      <c r="O53" s="209" t="s">
        <v>1811</v>
      </c>
      <c r="P53" s="209"/>
      <c r="Q53" s="209" t="s">
        <v>2123</v>
      </c>
      <c r="R53" s="209" t="s">
        <v>847</v>
      </c>
    </row>
    <row r="54" spans="1:18" s="205" customFormat="1" hidden="1">
      <c r="A54" s="195" t="s">
        <v>2122</v>
      </c>
      <c r="B54" s="195" t="s">
        <v>794</v>
      </c>
      <c r="C54" s="195" t="s">
        <v>56</v>
      </c>
      <c r="D54" s="195" t="s">
        <v>521</v>
      </c>
      <c r="E54" s="195" t="s">
        <v>827</v>
      </c>
      <c r="F54" s="195" t="s">
        <v>521</v>
      </c>
      <c r="G54" s="195" t="s">
        <v>48</v>
      </c>
      <c r="H54" s="195" t="s">
        <v>521</v>
      </c>
      <c r="I54" s="195" t="s">
        <v>796</v>
      </c>
      <c r="J54" s="195" t="s">
        <v>1811</v>
      </c>
      <c r="K54" s="204">
        <v>0</v>
      </c>
      <c r="L54" s="204">
        <v>1500</v>
      </c>
      <c r="M54" s="204">
        <f t="shared" si="2"/>
        <v>-1500</v>
      </c>
      <c r="N54" s="195" t="s">
        <v>964</v>
      </c>
      <c r="O54" s="195" t="s">
        <v>1811</v>
      </c>
      <c r="P54" s="195"/>
      <c r="Q54" s="195" t="s">
        <v>2123</v>
      </c>
      <c r="R54" s="195" t="s">
        <v>847</v>
      </c>
    </row>
    <row r="55" spans="1:18" s="205" customFormat="1" hidden="1">
      <c r="A55" s="195" t="s">
        <v>2122</v>
      </c>
      <c r="B55" s="195" t="s">
        <v>794</v>
      </c>
      <c r="C55" s="195" t="s">
        <v>706</v>
      </c>
      <c r="D55" s="195" t="s">
        <v>794</v>
      </c>
      <c r="E55" s="195" t="s">
        <v>818</v>
      </c>
      <c r="F55" s="195" t="s">
        <v>710</v>
      </c>
      <c r="G55" s="195" t="s">
        <v>48</v>
      </c>
      <c r="H55" s="195" t="s">
        <v>521</v>
      </c>
      <c r="I55" s="195" t="s">
        <v>796</v>
      </c>
      <c r="J55" s="195" t="s">
        <v>1811</v>
      </c>
      <c r="K55" s="204">
        <v>240</v>
      </c>
      <c r="L55" s="204">
        <v>0</v>
      </c>
      <c r="M55" s="204">
        <f t="shared" si="2"/>
        <v>240</v>
      </c>
      <c r="N55" s="195" t="s">
        <v>2127</v>
      </c>
      <c r="O55" s="195" t="s">
        <v>1811</v>
      </c>
      <c r="P55" s="195"/>
      <c r="Q55" s="195" t="s">
        <v>2123</v>
      </c>
      <c r="R55" s="195" t="s">
        <v>847</v>
      </c>
    </row>
    <row r="56" spans="1:18" s="205" customFormat="1" hidden="1">
      <c r="A56" s="195" t="s">
        <v>2122</v>
      </c>
      <c r="B56" s="195" t="s">
        <v>794</v>
      </c>
      <c r="C56" s="195" t="s">
        <v>808</v>
      </c>
      <c r="D56" s="195" t="s">
        <v>858</v>
      </c>
      <c r="E56" s="195" t="s">
        <v>799</v>
      </c>
      <c r="F56" s="195" t="s">
        <v>710</v>
      </c>
      <c r="G56" s="195" t="s">
        <v>48</v>
      </c>
      <c r="H56" s="195" t="s">
        <v>521</v>
      </c>
      <c r="I56" s="195" t="s">
        <v>796</v>
      </c>
      <c r="J56" s="195" t="s">
        <v>1811</v>
      </c>
      <c r="K56" s="204">
        <v>375</v>
      </c>
      <c r="L56" s="204">
        <v>0</v>
      </c>
      <c r="M56" s="204">
        <f t="shared" si="2"/>
        <v>375</v>
      </c>
      <c r="N56" s="195" t="s">
        <v>964</v>
      </c>
      <c r="O56" s="195" t="s">
        <v>1811</v>
      </c>
      <c r="P56" s="195"/>
      <c r="Q56" s="195" t="s">
        <v>2123</v>
      </c>
      <c r="R56" s="195" t="s">
        <v>847</v>
      </c>
    </row>
    <row r="57" spans="1:18" s="211" customFormat="1" hidden="1">
      <c r="A57" s="209" t="s">
        <v>2122</v>
      </c>
      <c r="B57" s="209" t="s">
        <v>794</v>
      </c>
      <c r="C57" s="209" t="s">
        <v>56</v>
      </c>
      <c r="D57" s="209" t="s">
        <v>521</v>
      </c>
      <c r="E57" s="209" t="s">
        <v>820</v>
      </c>
      <c r="F57" s="209" t="s">
        <v>521</v>
      </c>
      <c r="G57" s="209" t="s">
        <v>48</v>
      </c>
      <c r="H57" s="209" t="s">
        <v>521</v>
      </c>
      <c r="I57" s="209" t="s">
        <v>796</v>
      </c>
      <c r="J57" s="209" t="s">
        <v>1811</v>
      </c>
      <c r="K57" s="210">
        <v>0</v>
      </c>
      <c r="L57" s="210">
        <v>1051</v>
      </c>
      <c r="M57" s="210">
        <f t="shared" si="2"/>
        <v>-1051</v>
      </c>
      <c r="N57" s="209" t="s">
        <v>964</v>
      </c>
      <c r="O57" s="209" t="s">
        <v>1811</v>
      </c>
      <c r="P57" s="209"/>
      <c r="Q57" s="209" t="s">
        <v>2123</v>
      </c>
      <c r="R57" s="209" t="s">
        <v>847</v>
      </c>
    </row>
    <row r="58" spans="1:18" s="211" customFormat="1" hidden="1">
      <c r="A58" s="209" t="s">
        <v>2122</v>
      </c>
      <c r="B58" s="209" t="s">
        <v>794</v>
      </c>
      <c r="C58" s="209" t="s">
        <v>56</v>
      </c>
      <c r="D58" s="209" t="s">
        <v>521</v>
      </c>
      <c r="E58" s="209" t="s">
        <v>820</v>
      </c>
      <c r="F58" s="209" t="s">
        <v>521</v>
      </c>
      <c r="G58" s="209" t="s">
        <v>48</v>
      </c>
      <c r="H58" s="209" t="s">
        <v>521</v>
      </c>
      <c r="I58" s="209" t="s">
        <v>796</v>
      </c>
      <c r="J58" s="209" t="s">
        <v>1811</v>
      </c>
      <c r="K58" s="210">
        <v>0</v>
      </c>
      <c r="L58" s="210">
        <v>25</v>
      </c>
      <c r="M58" s="210">
        <f t="shared" si="2"/>
        <v>-25</v>
      </c>
      <c r="N58" s="209" t="s">
        <v>2128</v>
      </c>
      <c r="O58" s="209" t="s">
        <v>1811</v>
      </c>
      <c r="P58" s="209"/>
      <c r="Q58" s="209" t="s">
        <v>2123</v>
      </c>
      <c r="R58" s="209" t="s">
        <v>847</v>
      </c>
    </row>
    <row r="59" spans="1:18" s="211" customFormat="1" hidden="1">
      <c r="A59" s="209" t="s">
        <v>2122</v>
      </c>
      <c r="B59" s="209" t="s">
        <v>794</v>
      </c>
      <c r="C59" s="209" t="s">
        <v>56</v>
      </c>
      <c r="D59" s="209" t="s">
        <v>521</v>
      </c>
      <c r="E59" s="209" t="s">
        <v>820</v>
      </c>
      <c r="F59" s="209" t="s">
        <v>521</v>
      </c>
      <c r="G59" s="209" t="s">
        <v>48</v>
      </c>
      <c r="H59" s="209" t="s">
        <v>521</v>
      </c>
      <c r="I59" s="209" t="s">
        <v>796</v>
      </c>
      <c r="J59" s="209" t="s">
        <v>1811</v>
      </c>
      <c r="K59" s="210">
        <v>0</v>
      </c>
      <c r="L59" s="210">
        <v>1725</v>
      </c>
      <c r="M59" s="210">
        <f t="shared" si="2"/>
        <v>-1725</v>
      </c>
      <c r="N59" s="209" t="s">
        <v>964</v>
      </c>
      <c r="O59" s="209" t="s">
        <v>1811</v>
      </c>
      <c r="P59" s="209"/>
      <c r="Q59" s="209" t="s">
        <v>2123</v>
      </c>
      <c r="R59" s="209" t="s">
        <v>847</v>
      </c>
    </row>
    <row r="60" spans="1:18" s="205" customFormat="1" hidden="1">
      <c r="A60" s="195" t="s">
        <v>2122</v>
      </c>
      <c r="B60" s="195" t="s">
        <v>794</v>
      </c>
      <c r="C60" s="195" t="s">
        <v>56</v>
      </c>
      <c r="D60" s="195" t="s">
        <v>521</v>
      </c>
      <c r="E60" s="195" t="s">
        <v>195</v>
      </c>
      <c r="F60" s="195" t="s">
        <v>521</v>
      </c>
      <c r="G60" s="195" t="s">
        <v>48</v>
      </c>
      <c r="H60" s="195" t="s">
        <v>521</v>
      </c>
      <c r="I60" s="195" t="s">
        <v>796</v>
      </c>
      <c r="J60" s="195" t="s">
        <v>1811</v>
      </c>
      <c r="K60" s="204">
        <v>0</v>
      </c>
      <c r="L60" s="204">
        <v>436.8</v>
      </c>
      <c r="M60" s="204">
        <f t="shared" si="2"/>
        <v>-436.8</v>
      </c>
      <c r="N60" s="195" t="s">
        <v>1119</v>
      </c>
      <c r="O60" s="195" t="s">
        <v>1811</v>
      </c>
      <c r="P60" s="195"/>
      <c r="Q60" s="195" t="s">
        <v>2123</v>
      </c>
      <c r="R60" s="195" t="s">
        <v>847</v>
      </c>
    </row>
    <row r="61" spans="1:18" s="205" customFormat="1" hidden="1">
      <c r="A61" s="195" t="s">
        <v>2122</v>
      </c>
      <c r="B61" s="195" t="s">
        <v>794</v>
      </c>
      <c r="C61" s="195" t="s">
        <v>56</v>
      </c>
      <c r="D61" s="195" t="s">
        <v>521</v>
      </c>
      <c r="E61" s="195" t="s">
        <v>1100</v>
      </c>
      <c r="F61" s="195" t="s">
        <v>2125</v>
      </c>
      <c r="G61" s="195" t="s">
        <v>48</v>
      </c>
      <c r="H61" s="195" t="s">
        <v>521</v>
      </c>
      <c r="I61" s="195" t="s">
        <v>796</v>
      </c>
      <c r="J61" s="195" t="s">
        <v>1811</v>
      </c>
      <c r="K61" s="204">
        <v>0</v>
      </c>
      <c r="L61" s="204">
        <v>1002.5</v>
      </c>
      <c r="M61" s="204">
        <f t="shared" si="2"/>
        <v>-1002.5</v>
      </c>
      <c r="N61" s="195" t="s">
        <v>2126</v>
      </c>
      <c r="O61" s="195" t="s">
        <v>1811</v>
      </c>
      <c r="P61" s="195"/>
      <c r="Q61" s="195" t="s">
        <v>2123</v>
      </c>
      <c r="R61" s="195" t="s">
        <v>847</v>
      </c>
    </row>
    <row r="62" spans="1:18" s="205" customFormat="1" hidden="1">
      <c r="A62" s="195" t="s">
        <v>2122</v>
      </c>
      <c r="B62" s="195" t="s">
        <v>794</v>
      </c>
      <c r="C62" s="195" t="s">
        <v>56</v>
      </c>
      <c r="D62" s="195" t="s">
        <v>521</v>
      </c>
      <c r="E62" s="195" t="s">
        <v>20</v>
      </c>
      <c r="F62" s="195" t="s">
        <v>521</v>
      </c>
      <c r="G62" s="195" t="s">
        <v>48</v>
      </c>
      <c r="H62" s="195" t="s">
        <v>521</v>
      </c>
      <c r="I62" s="195" t="s">
        <v>796</v>
      </c>
      <c r="J62" s="195" t="s">
        <v>1811</v>
      </c>
      <c r="K62" s="204">
        <v>0</v>
      </c>
      <c r="L62" s="204">
        <v>746.47</v>
      </c>
      <c r="M62" s="204">
        <f t="shared" si="2"/>
        <v>-746.47</v>
      </c>
      <c r="N62" s="195" t="s">
        <v>1070</v>
      </c>
      <c r="O62" s="195" t="s">
        <v>1811</v>
      </c>
      <c r="P62" s="195"/>
      <c r="Q62" s="195" t="s">
        <v>2123</v>
      </c>
      <c r="R62" s="195" t="s">
        <v>847</v>
      </c>
    </row>
    <row r="63" spans="1:18" s="205" customFormat="1" hidden="1">
      <c r="A63" s="195" t="s">
        <v>2122</v>
      </c>
      <c r="B63" s="195" t="s">
        <v>794</v>
      </c>
      <c r="C63" s="195" t="s">
        <v>808</v>
      </c>
      <c r="D63" s="195" t="s">
        <v>268</v>
      </c>
      <c r="E63" s="195" t="s">
        <v>20</v>
      </c>
      <c r="F63" s="195" t="s">
        <v>710</v>
      </c>
      <c r="G63" s="195" t="s">
        <v>48</v>
      </c>
      <c r="H63" s="195" t="s">
        <v>521</v>
      </c>
      <c r="I63" s="195" t="s">
        <v>796</v>
      </c>
      <c r="J63" s="195" t="s">
        <v>1811</v>
      </c>
      <c r="K63" s="204">
        <v>746.47</v>
      </c>
      <c r="L63" s="204">
        <v>0</v>
      </c>
      <c r="M63" s="204">
        <f t="shared" si="2"/>
        <v>746.47</v>
      </c>
      <c r="N63" s="195" t="s">
        <v>1070</v>
      </c>
      <c r="O63" s="195" t="s">
        <v>1811</v>
      </c>
      <c r="P63" s="195"/>
      <c r="Q63" s="195" t="s">
        <v>2123</v>
      </c>
      <c r="R63" s="195" t="s">
        <v>847</v>
      </c>
    </row>
    <row r="64" spans="1:18" s="211" customFormat="1" hidden="1">
      <c r="A64" s="209" t="s">
        <v>2122</v>
      </c>
      <c r="B64" s="209" t="s">
        <v>794</v>
      </c>
      <c r="C64" s="209" t="s">
        <v>804</v>
      </c>
      <c r="D64" s="209" t="s">
        <v>268</v>
      </c>
      <c r="E64" s="209" t="s">
        <v>820</v>
      </c>
      <c r="F64" s="209" t="s">
        <v>710</v>
      </c>
      <c r="G64" s="209" t="s">
        <v>48</v>
      </c>
      <c r="H64" s="209" t="s">
        <v>521</v>
      </c>
      <c r="I64" s="209" t="s">
        <v>796</v>
      </c>
      <c r="J64" s="209" t="s">
        <v>1811</v>
      </c>
      <c r="K64" s="210">
        <v>1051</v>
      </c>
      <c r="L64" s="210">
        <v>0</v>
      </c>
      <c r="M64" s="210">
        <f t="shared" si="2"/>
        <v>1051</v>
      </c>
      <c r="N64" s="209" t="s">
        <v>964</v>
      </c>
      <c r="O64" s="209" t="s">
        <v>1811</v>
      </c>
      <c r="P64" s="209"/>
      <c r="Q64" s="209" t="s">
        <v>2123</v>
      </c>
      <c r="R64" s="209" t="s">
        <v>847</v>
      </c>
    </row>
    <row r="65" spans="1:18" s="211" customFormat="1" hidden="1">
      <c r="A65" s="209" t="s">
        <v>2122</v>
      </c>
      <c r="B65" s="209" t="s">
        <v>794</v>
      </c>
      <c r="C65" s="209" t="s">
        <v>804</v>
      </c>
      <c r="D65" s="209" t="s">
        <v>268</v>
      </c>
      <c r="E65" s="209" t="s">
        <v>820</v>
      </c>
      <c r="F65" s="209" t="s">
        <v>710</v>
      </c>
      <c r="G65" s="209" t="s">
        <v>48</v>
      </c>
      <c r="H65" s="209" t="s">
        <v>521</v>
      </c>
      <c r="I65" s="209" t="s">
        <v>796</v>
      </c>
      <c r="J65" s="209" t="s">
        <v>1811</v>
      </c>
      <c r="K65" s="210">
        <v>25</v>
      </c>
      <c r="L65" s="210">
        <v>0</v>
      </c>
      <c r="M65" s="210">
        <f t="shared" si="2"/>
        <v>25</v>
      </c>
      <c r="N65" s="209" t="s">
        <v>2128</v>
      </c>
      <c r="O65" s="209" t="s">
        <v>1811</v>
      </c>
      <c r="P65" s="209"/>
      <c r="Q65" s="209" t="s">
        <v>2123</v>
      </c>
      <c r="R65" s="209" t="s">
        <v>847</v>
      </c>
    </row>
    <row r="66" spans="1:18" s="205" customFormat="1" hidden="1">
      <c r="A66" s="195" t="s">
        <v>2122</v>
      </c>
      <c r="B66" s="195" t="s">
        <v>794</v>
      </c>
      <c r="C66" s="195" t="s">
        <v>56</v>
      </c>
      <c r="D66" s="195" t="s">
        <v>521</v>
      </c>
      <c r="E66" s="195" t="s">
        <v>818</v>
      </c>
      <c r="F66" s="195" t="s">
        <v>521</v>
      </c>
      <c r="G66" s="195" t="s">
        <v>48</v>
      </c>
      <c r="H66" s="195" t="s">
        <v>521</v>
      </c>
      <c r="I66" s="195" t="s">
        <v>796</v>
      </c>
      <c r="J66" s="195" t="s">
        <v>1811</v>
      </c>
      <c r="K66" s="204">
        <v>0</v>
      </c>
      <c r="L66" s="204">
        <v>240</v>
      </c>
      <c r="M66" s="204">
        <f t="shared" si="1"/>
        <v>-240</v>
      </c>
      <c r="N66" s="195" t="s">
        <v>2127</v>
      </c>
      <c r="O66" s="195" t="s">
        <v>1811</v>
      </c>
      <c r="P66" s="195"/>
      <c r="Q66" s="195" t="s">
        <v>2123</v>
      </c>
      <c r="R66" s="195" t="s">
        <v>847</v>
      </c>
    </row>
    <row r="67" spans="1:18" s="205" customFormat="1" hidden="1">
      <c r="A67" s="195" t="s">
        <v>2122</v>
      </c>
      <c r="B67" s="195" t="s">
        <v>794</v>
      </c>
      <c r="C67" s="195" t="s">
        <v>56</v>
      </c>
      <c r="D67" s="195" t="s">
        <v>521</v>
      </c>
      <c r="E67" s="195" t="s">
        <v>799</v>
      </c>
      <c r="F67" s="195" t="s">
        <v>521</v>
      </c>
      <c r="G67" s="195" t="s">
        <v>48</v>
      </c>
      <c r="H67" s="195" t="s">
        <v>521</v>
      </c>
      <c r="I67" s="195" t="s">
        <v>796</v>
      </c>
      <c r="J67" s="195" t="s">
        <v>1811</v>
      </c>
      <c r="K67" s="204">
        <v>0</v>
      </c>
      <c r="L67" s="204">
        <v>83</v>
      </c>
      <c r="M67" s="204">
        <f t="shared" si="1"/>
        <v>-83</v>
      </c>
      <c r="N67" s="195" t="s">
        <v>2124</v>
      </c>
      <c r="O67" s="195" t="s">
        <v>1811</v>
      </c>
      <c r="P67" s="195"/>
      <c r="Q67" s="195" t="s">
        <v>2123</v>
      </c>
      <c r="R67" s="195" t="s">
        <v>847</v>
      </c>
    </row>
    <row r="68" spans="1:18" s="205" customFormat="1" hidden="1">
      <c r="A68" s="195" t="s">
        <v>2122</v>
      </c>
      <c r="B68" s="195" t="s">
        <v>794</v>
      </c>
      <c r="C68" s="195" t="s">
        <v>56</v>
      </c>
      <c r="D68" s="195" t="s">
        <v>521</v>
      </c>
      <c r="E68" s="195" t="s">
        <v>799</v>
      </c>
      <c r="F68" s="195" t="s">
        <v>521</v>
      </c>
      <c r="G68" s="195" t="s">
        <v>48</v>
      </c>
      <c r="H68" s="195" t="s">
        <v>521</v>
      </c>
      <c r="I68" s="195" t="s">
        <v>796</v>
      </c>
      <c r="J68" s="195" t="s">
        <v>1811</v>
      </c>
      <c r="K68" s="204">
        <v>0</v>
      </c>
      <c r="L68" s="204">
        <v>675</v>
      </c>
      <c r="M68" s="204">
        <f t="shared" si="1"/>
        <v>-675</v>
      </c>
      <c r="N68" s="195" t="s">
        <v>964</v>
      </c>
      <c r="O68" s="195" t="s">
        <v>1811</v>
      </c>
      <c r="P68" s="195"/>
      <c r="Q68" s="195" t="s">
        <v>2123</v>
      </c>
      <c r="R68" s="195" t="s">
        <v>847</v>
      </c>
    </row>
    <row r="69" spans="1:18" s="205" customFormat="1">
      <c r="A69" s="195" t="s">
        <v>2129</v>
      </c>
      <c r="B69" s="195" t="s">
        <v>794</v>
      </c>
      <c r="C69" s="195" t="s">
        <v>804</v>
      </c>
      <c r="D69" s="195" t="s">
        <v>809</v>
      </c>
      <c r="E69" s="195" t="s">
        <v>839</v>
      </c>
      <c r="F69" s="195" t="s">
        <v>710</v>
      </c>
      <c r="G69" s="195" t="s">
        <v>48</v>
      </c>
      <c r="H69" s="195" t="s">
        <v>521</v>
      </c>
      <c r="I69" s="195" t="s">
        <v>796</v>
      </c>
      <c r="J69" s="195" t="s">
        <v>1902</v>
      </c>
      <c r="K69" s="204">
        <v>329.93</v>
      </c>
      <c r="L69" s="204">
        <v>0</v>
      </c>
      <c r="M69" s="204">
        <f t="shared" si="1"/>
        <v>329.93</v>
      </c>
      <c r="N69" s="195" t="s">
        <v>852</v>
      </c>
      <c r="O69" s="195" t="s">
        <v>1902</v>
      </c>
      <c r="P69" s="195"/>
      <c r="Q69" s="195" t="s">
        <v>2130</v>
      </c>
      <c r="R69" s="195" t="s">
        <v>847</v>
      </c>
    </row>
    <row r="70" spans="1:18" s="205" customFormat="1">
      <c r="A70" s="195" t="s">
        <v>2129</v>
      </c>
      <c r="B70" s="195" t="s">
        <v>794</v>
      </c>
      <c r="C70" s="195" t="s">
        <v>702</v>
      </c>
      <c r="D70" s="195" t="s">
        <v>805</v>
      </c>
      <c r="E70" s="195" t="s">
        <v>839</v>
      </c>
      <c r="F70" s="195" t="s">
        <v>710</v>
      </c>
      <c r="G70" s="195" t="s">
        <v>48</v>
      </c>
      <c r="H70" s="195" t="s">
        <v>521</v>
      </c>
      <c r="I70" s="195" t="s">
        <v>796</v>
      </c>
      <c r="J70" s="195" t="s">
        <v>1902</v>
      </c>
      <c r="K70" s="204">
        <v>388</v>
      </c>
      <c r="L70" s="204">
        <v>0</v>
      </c>
      <c r="M70" s="204">
        <f t="shared" si="1"/>
        <v>388</v>
      </c>
      <c r="N70" s="195" t="s">
        <v>852</v>
      </c>
      <c r="O70" s="195" t="s">
        <v>1902</v>
      </c>
      <c r="P70" s="195"/>
      <c r="Q70" s="195" t="s">
        <v>2130</v>
      </c>
      <c r="R70" s="195" t="s">
        <v>847</v>
      </c>
    </row>
    <row r="71" spans="1:18" s="205" customFormat="1">
      <c r="A71" s="195" t="s">
        <v>2129</v>
      </c>
      <c r="B71" s="195" t="s">
        <v>794</v>
      </c>
      <c r="C71" s="195" t="s">
        <v>804</v>
      </c>
      <c r="D71" s="195" t="s">
        <v>809</v>
      </c>
      <c r="E71" s="195" t="s">
        <v>835</v>
      </c>
      <c r="F71" s="195" t="s">
        <v>710</v>
      </c>
      <c r="G71" s="195" t="s">
        <v>48</v>
      </c>
      <c r="H71" s="195" t="s">
        <v>521</v>
      </c>
      <c r="I71" s="195" t="s">
        <v>796</v>
      </c>
      <c r="J71" s="195" t="s">
        <v>1902</v>
      </c>
      <c r="K71" s="204">
        <v>324.74</v>
      </c>
      <c r="L71" s="204">
        <v>0</v>
      </c>
      <c r="M71" s="204">
        <f t="shared" si="1"/>
        <v>324.74</v>
      </c>
      <c r="N71" s="195" t="s">
        <v>852</v>
      </c>
      <c r="O71" s="195" t="s">
        <v>1902</v>
      </c>
      <c r="P71" s="195"/>
      <c r="Q71" s="195" t="s">
        <v>2130</v>
      </c>
      <c r="R71" s="195" t="s">
        <v>847</v>
      </c>
    </row>
    <row r="72" spans="1:18" s="205" customFormat="1">
      <c r="A72" s="195" t="s">
        <v>2129</v>
      </c>
      <c r="B72" s="195" t="s">
        <v>794</v>
      </c>
      <c r="C72" s="195" t="s">
        <v>808</v>
      </c>
      <c r="D72" s="195" t="s">
        <v>268</v>
      </c>
      <c r="E72" s="195" t="s">
        <v>851</v>
      </c>
      <c r="F72" s="195" t="s">
        <v>710</v>
      </c>
      <c r="G72" s="195" t="s">
        <v>48</v>
      </c>
      <c r="H72" s="195" t="s">
        <v>521</v>
      </c>
      <c r="I72" s="195" t="s">
        <v>796</v>
      </c>
      <c r="J72" s="195" t="s">
        <v>1902</v>
      </c>
      <c r="K72" s="204">
        <v>332</v>
      </c>
      <c r="L72" s="204">
        <v>0</v>
      </c>
      <c r="M72" s="204">
        <f t="shared" si="1"/>
        <v>332</v>
      </c>
      <c r="N72" s="195" t="s">
        <v>2124</v>
      </c>
      <c r="O72" s="195" t="s">
        <v>1902</v>
      </c>
      <c r="P72" s="195"/>
      <c r="Q72" s="195" t="s">
        <v>2130</v>
      </c>
      <c r="R72" s="195" t="s">
        <v>847</v>
      </c>
    </row>
    <row r="73" spans="1:18" s="205" customFormat="1">
      <c r="A73" s="195" t="s">
        <v>2129</v>
      </c>
      <c r="B73" s="195" t="s">
        <v>794</v>
      </c>
      <c r="C73" s="195" t="s">
        <v>808</v>
      </c>
      <c r="D73" s="195" t="s">
        <v>268</v>
      </c>
      <c r="E73" s="195" t="s">
        <v>835</v>
      </c>
      <c r="F73" s="195" t="s">
        <v>710</v>
      </c>
      <c r="G73" s="195" t="s">
        <v>48</v>
      </c>
      <c r="H73" s="195" t="s">
        <v>521</v>
      </c>
      <c r="I73" s="195" t="s">
        <v>796</v>
      </c>
      <c r="J73" s="195" t="s">
        <v>1902</v>
      </c>
      <c r="K73" s="204">
        <v>26.94</v>
      </c>
      <c r="L73" s="204">
        <v>0</v>
      </c>
      <c r="M73" s="204">
        <f t="shared" si="1"/>
        <v>26.94</v>
      </c>
      <c r="N73" s="195" t="s">
        <v>852</v>
      </c>
      <c r="O73" s="195" t="s">
        <v>1902</v>
      </c>
      <c r="P73" s="195"/>
      <c r="Q73" s="195" t="s">
        <v>2130</v>
      </c>
      <c r="R73" s="195" t="s">
        <v>847</v>
      </c>
    </row>
    <row r="74" spans="1:18" s="205" customFormat="1">
      <c r="A74" s="195" t="s">
        <v>2129</v>
      </c>
      <c r="B74" s="195" t="s">
        <v>794</v>
      </c>
      <c r="C74" s="195" t="s">
        <v>808</v>
      </c>
      <c r="D74" s="195" t="s">
        <v>268</v>
      </c>
      <c r="E74" s="195" t="s">
        <v>342</v>
      </c>
      <c r="F74" s="195" t="s">
        <v>710</v>
      </c>
      <c r="G74" s="195" t="s">
        <v>48</v>
      </c>
      <c r="H74" s="195" t="s">
        <v>521</v>
      </c>
      <c r="I74" s="195" t="s">
        <v>796</v>
      </c>
      <c r="J74" s="195" t="s">
        <v>1902</v>
      </c>
      <c r="K74" s="204">
        <v>155.51</v>
      </c>
      <c r="L74" s="204">
        <v>0</v>
      </c>
      <c r="M74" s="204">
        <f t="shared" si="1"/>
        <v>155.51</v>
      </c>
      <c r="N74" s="195" t="s">
        <v>852</v>
      </c>
      <c r="O74" s="195" t="s">
        <v>1902</v>
      </c>
      <c r="P74" s="195"/>
      <c r="Q74" s="195" t="s">
        <v>2130</v>
      </c>
      <c r="R74" s="195" t="s">
        <v>847</v>
      </c>
    </row>
    <row r="75" spans="1:18" s="205" customFormat="1">
      <c r="A75" s="195" t="s">
        <v>2129</v>
      </c>
      <c r="B75" s="195" t="s">
        <v>794</v>
      </c>
      <c r="C75" s="195" t="s">
        <v>808</v>
      </c>
      <c r="D75" s="195" t="s">
        <v>837</v>
      </c>
      <c r="E75" s="195" t="s">
        <v>851</v>
      </c>
      <c r="F75" s="195" t="s">
        <v>710</v>
      </c>
      <c r="G75" s="195" t="s">
        <v>48</v>
      </c>
      <c r="H75" s="195" t="s">
        <v>521</v>
      </c>
      <c r="I75" s="195" t="s">
        <v>796</v>
      </c>
      <c r="J75" s="195" t="s">
        <v>1902</v>
      </c>
      <c r="K75" s="204">
        <v>1845</v>
      </c>
      <c r="L75" s="204">
        <v>0</v>
      </c>
      <c r="M75" s="204">
        <f t="shared" si="1"/>
        <v>1845</v>
      </c>
      <c r="N75" s="195" t="s">
        <v>964</v>
      </c>
      <c r="O75" s="195" t="s">
        <v>1902</v>
      </c>
      <c r="P75" s="195"/>
      <c r="Q75" s="195" t="s">
        <v>2130</v>
      </c>
      <c r="R75" s="195" t="s">
        <v>847</v>
      </c>
    </row>
    <row r="76" spans="1:18" s="205" customFormat="1">
      <c r="A76" s="195" t="s">
        <v>2129</v>
      </c>
      <c r="B76" s="195" t="s">
        <v>794</v>
      </c>
      <c r="C76" s="195" t="s">
        <v>808</v>
      </c>
      <c r="D76" s="195" t="s">
        <v>837</v>
      </c>
      <c r="E76" s="195" t="s">
        <v>835</v>
      </c>
      <c r="F76" s="195" t="s">
        <v>710</v>
      </c>
      <c r="G76" s="195" t="s">
        <v>48</v>
      </c>
      <c r="H76" s="195" t="s">
        <v>521</v>
      </c>
      <c r="I76" s="195" t="s">
        <v>796</v>
      </c>
      <c r="J76" s="195" t="s">
        <v>1902</v>
      </c>
      <c r="K76" s="204">
        <v>417</v>
      </c>
      <c r="L76" s="204">
        <v>0</v>
      </c>
      <c r="M76" s="204">
        <f t="shared" ref="M76:M139" si="3">K76-L76</f>
        <v>417</v>
      </c>
      <c r="N76" s="195" t="s">
        <v>963</v>
      </c>
      <c r="O76" s="195" t="s">
        <v>1902</v>
      </c>
      <c r="P76" s="195"/>
      <c r="Q76" s="195" t="s">
        <v>2130</v>
      </c>
      <c r="R76" s="195" t="s">
        <v>847</v>
      </c>
    </row>
    <row r="77" spans="1:18" s="205" customFormat="1">
      <c r="A77" s="195" t="s">
        <v>2129</v>
      </c>
      <c r="B77" s="195" t="s">
        <v>794</v>
      </c>
      <c r="C77" s="195" t="s">
        <v>808</v>
      </c>
      <c r="D77" s="195" t="s">
        <v>837</v>
      </c>
      <c r="E77" s="195" t="s">
        <v>513</v>
      </c>
      <c r="F77" s="195" t="s">
        <v>710</v>
      </c>
      <c r="G77" s="195" t="s">
        <v>48</v>
      </c>
      <c r="H77" s="195" t="s">
        <v>521</v>
      </c>
      <c r="I77" s="195" t="s">
        <v>796</v>
      </c>
      <c r="J77" s="195" t="s">
        <v>1902</v>
      </c>
      <c r="K77" s="204">
        <v>142.84</v>
      </c>
      <c r="L77" s="204">
        <v>0</v>
      </c>
      <c r="M77" s="204">
        <f t="shared" si="3"/>
        <v>142.84</v>
      </c>
      <c r="N77" s="195" t="s">
        <v>964</v>
      </c>
      <c r="O77" s="195" t="s">
        <v>1902</v>
      </c>
      <c r="P77" s="195"/>
      <c r="Q77" s="195" t="s">
        <v>2130</v>
      </c>
      <c r="R77" s="195" t="s">
        <v>847</v>
      </c>
    </row>
    <row r="78" spans="1:18" s="205" customFormat="1">
      <c r="A78" s="195" t="s">
        <v>2129</v>
      </c>
      <c r="B78" s="195" t="s">
        <v>794</v>
      </c>
      <c r="C78" s="195" t="s">
        <v>804</v>
      </c>
      <c r="D78" s="195" t="s">
        <v>1025</v>
      </c>
      <c r="E78" s="195" t="s">
        <v>839</v>
      </c>
      <c r="F78" s="195" t="s">
        <v>710</v>
      </c>
      <c r="G78" s="195" t="s">
        <v>48</v>
      </c>
      <c r="H78" s="195" t="s">
        <v>521</v>
      </c>
      <c r="I78" s="195" t="s">
        <v>796</v>
      </c>
      <c r="J78" s="195" t="s">
        <v>1902</v>
      </c>
      <c r="K78" s="204">
        <v>90.96</v>
      </c>
      <c r="L78" s="204">
        <v>0</v>
      </c>
      <c r="M78" s="204">
        <f t="shared" si="3"/>
        <v>90.96</v>
      </c>
      <c r="N78" s="195" t="s">
        <v>852</v>
      </c>
      <c r="O78" s="195" t="s">
        <v>1902</v>
      </c>
      <c r="P78" s="195"/>
      <c r="Q78" s="195" t="s">
        <v>2130</v>
      </c>
      <c r="R78" s="195" t="s">
        <v>847</v>
      </c>
    </row>
    <row r="79" spans="1:18" s="205" customFormat="1">
      <c r="A79" s="195" t="s">
        <v>2129</v>
      </c>
      <c r="B79" s="195" t="s">
        <v>794</v>
      </c>
      <c r="C79" s="195" t="s">
        <v>808</v>
      </c>
      <c r="D79" s="195" t="s">
        <v>809</v>
      </c>
      <c r="E79" s="195" t="s">
        <v>835</v>
      </c>
      <c r="F79" s="195" t="s">
        <v>710</v>
      </c>
      <c r="G79" s="195" t="s">
        <v>48</v>
      </c>
      <c r="H79" s="195" t="s">
        <v>521</v>
      </c>
      <c r="I79" s="195" t="s">
        <v>796</v>
      </c>
      <c r="J79" s="195" t="s">
        <v>1902</v>
      </c>
      <c r="K79" s="204">
        <v>119.58</v>
      </c>
      <c r="L79" s="204">
        <v>0</v>
      </c>
      <c r="M79" s="204">
        <f t="shared" si="3"/>
        <v>119.58</v>
      </c>
      <c r="N79" s="195" t="s">
        <v>852</v>
      </c>
      <c r="O79" s="195" t="s">
        <v>1902</v>
      </c>
      <c r="P79" s="195"/>
      <c r="Q79" s="195" t="s">
        <v>2130</v>
      </c>
      <c r="R79" s="195" t="s">
        <v>847</v>
      </c>
    </row>
    <row r="80" spans="1:18" s="205" customFormat="1">
      <c r="A80" s="195" t="s">
        <v>2129</v>
      </c>
      <c r="B80" s="195" t="s">
        <v>794</v>
      </c>
      <c r="C80" s="195" t="s">
        <v>56</v>
      </c>
      <c r="D80" s="195" t="s">
        <v>521</v>
      </c>
      <c r="E80" s="195" t="s">
        <v>839</v>
      </c>
      <c r="F80" s="195" t="s">
        <v>521</v>
      </c>
      <c r="G80" s="195" t="s">
        <v>48</v>
      </c>
      <c r="H80" s="195" t="s">
        <v>521</v>
      </c>
      <c r="I80" s="195" t="s">
        <v>796</v>
      </c>
      <c r="J80" s="195" t="s">
        <v>1902</v>
      </c>
      <c r="K80" s="204">
        <v>0</v>
      </c>
      <c r="L80" s="204">
        <v>13745.48</v>
      </c>
      <c r="M80" s="204">
        <f t="shared" si="3"/>
        <v>-13745.48</v>
      </c>
      <c r="N80" s="195" t="s">
        <v>852</v>
      </c>
      <c r="O80" s="195" t="s">
        <v>1902</v>
      </c>
      <c r="P80" s="195"/>
      <c r="Q80" s="195" t="s">
        <v>2130</v>
      </c>
      <c r="R80" s="195" t="s">
        <v>847</v>
      </c>
    </row>
    <row r="81" spans="1:18" s="205" customFormat="1">
      <c r="A81" s="195" t="s">
        <v>2129</v>
      </c>
      <c r="B81" s="195" t="s">
        <v>794</v>
      </c>
      <c r="C81" s="195" t="s">
        <v>367</v>
      </c>
      <c r="D81" s="195" t="s">
        <v>268</v>
      </c>
      <c r="E81" s="195" t="s">
        <v>850</v>
      </c>
      <c r="F81" s="195" t="s">
        <v>710</v>
      </c>
      <c r="G81" s="195" t="s">
        <v>48</v>
      </c>
      <c r="H81" s="195" t="s">
        <v>521</v>
      </c>
      <c r="I81" s="195" t="s">
        <v>796</v>
      </c>
      <c r="J81" s="195" t="s">
        <v>1902</v>
      </c>
      <c r="K81" s="204">
        <v>100</v>
      </c>
      <c r="L81" s="204">
        <v>0</v>
      </c>
      <c r="M81" s="204">
        <f t="shared" si="3"/>
        <v>100</v>
      </c>
      <c r="N81" s="195" t="s">
        <v>2131</v>
      </c>
      <c r="O81" s="195" t="s">
        <v>1902</v>
      </c>
      <c r="P81" s="195"/>
      <c r="Q81" s="195" t="s">
        <v>2130</v>
      </c>
      <c r="R81" s="195" t="s">
        <v>847</v>
      </c>
    </row>
    <row r="82" spans="1:18" s="205" customFormat="1">
      <c r="A82" s="195" t="s">
        <v>2129</v>
      </c>
      <c r="B82" s="195" t="s">
        <v>794</v>
      </c>
      <c r="C82" s="195" t="s">
        <v>56</v>
      </c>
      <c r="D82" s="195" t="s">
        <v>521</v>
      </c>
      <c r="E82" s="195" t="s">
        <v>708</v>
      </c>
      <c r="F82" s="195" t="s">
        <v>521</v>
      </c>
      <c r="G82" s="195" t="s">
        <v>48</v>
      </c>
      <c r="H82" s="195" t="s">
        <v>521</v>
      </c>
      <c r="I82" s="195" t="s">
        <v>796</v>
      </c>
      <c r="J82" s="195" t="s">
        <v>1902</v>
      </c>
      <c r="K82" s="204">
        <v>0</v>
      </c>
      <c r="L82" s="204">
        <v>16893.75</v>
      </c>
      <c r="M82" s="204">
        <f t="shared" si="3"/>
        <v>-16893.75</v>
      </c>
      <c r="N82" s="195" t="s">
        <v>865</v>
      </c>
      <c r="O82" s="195" t="s">
        <v>1902</v>
      </c>
      <c r="P82" s="195"/>
      <c r="Q82" s="195" t="s">
        <v>2130</v>
      </c>
      <c r="R82" s="195" t="s">
        <v>847</v>
      </c>
    </row>
    <row r="83" spans="1:18" s="205" customFormat="1">
      <c r="A83" s="195" t="s">
        <v>2129</v>
      </c>
      <c r="B83" s="195" t="s">
        <v>794</v>
      </c>
      <c r="C83" s="195" t="s">
        <v>709</v>
      </c>
      <c r="D83" s="195" t="s">
        <v>826</v>
      </c>
      <c r="E83" s="195" t="s">
        <v>839</v>
      </c>
      <c r="F83" s="195" t="s">
        <v>710</v>
      </c>
      <c r="G83" s="195" t="s">
        <v>48</v>
      </c>
      <c r="H83" s="195" t="s">
        <v>521</v>
      </c>
      <c r="I83" s="195" t="s">
        <v>796</v>
      </c>
      <c r="J83" s="195" t="s">
        <v>1902</v>
      </c>
      <c r="K83" s="204">
        <v>2220</v>
      </c>
      <c r="L83" s="204">
        <v>0</v>
      </c>
      <c r="M83" s="204">
        <f t="shared" si="3"/>
        <v>2220</v>
      </c>
      <c r="N83" s="195" t="s">
        <v>852</v>
      </c>
      <c r="O83" s="195" t="s">
        <v>1902</v>
      </c>
      <c r="P83" s="195"/>
      <c r="Q83" s="195" t="s">
        <v>2130</v>
      </c>
      <c r="R83" s="195" t="s">
        <v>847</v>
      </c>
    </row>
    <row r="84" spans="1:18" s="205" customFormat="1">
      <c r="A84" s="195" t="s">
        <v>2129</v>
      </c>
      <c r="B84" s="195" t="s">
        <v>794</v>
      </c>
      <c r="C84" s="195" t="s">
        <v>706</v>
      </c>
      <c r="D84" s="195" t="s">
        <v>268</v>
      </c>
      <c r="E84" s="195" t="s">
        <v>835</v>
      </c>
      <c r="F84" s="195" t="s">
        <v>521</v>
      </c>
      <c r="G84" s="195" t="s">
        <v>48</v>
      </c>
      <c r="H84" s="195" t="s">
        <v>521</v>
      </c>
      <c r="I84" s="195" t="s">
        <v>796</v>
      </c>
      <c r="J84" s="195" t="s">
        <v>1902</v>
      </c>
      <c r="K84" s="204">
        <v>3189.57</v>
      </c>
      <c r="L84" s="204">
        <v>0</v>
      </c>
      <c r="M84" s="204">
        <f t="shared" si="3"/>
        <v>3189.57</v>
      </c>
      <c r="N84" s="195" t="s">
        <v>852</v>
      </c>
      <c r="O84" s="195" t="s">
        <v>1902</v>
      </c>
      <c r="P84" s="195"/>
      <c r="Q84" s="195" t="s">
        <v>2130</v>
      </c>
      <c r="R84" s="195" t="s">
        <v>847</v>
      </c>
    </row>
    <row r="85" spans="1:18" s="211" customFormat="1">
      <c r="A85" s="209" t="s">
        <v>2129</v>
      </c>
      <c r="B85" s="209" t="s">
        <v>794</v>
      </c>
      <c r="C85" s="209" t="s">
        <v>808</v>
      </c>
      <c r="D85" s="209" t="s">
        <v>837</v>
      </c>
      <c r="E85" s="209" t="s">
        <v>820</v>
      </c>
      <c r="F85" s="209" t="s">
        <v>710</v>
      </c>
      <c r="G85" s="209" t="s">
        <v>48</v>
      </c>
      <c r="H85" s="209" t="s">
        <v>521</v>
      </c>
      <c r="I85" s="209" t="s">
        <v>796</v>
      </c>
      <c r="J85" s="209" t="s">
        <v>1902</v>
      </c>
      <c r="K85" s="210">
        <v>1035</v>
      </c>
      <c r="L85" s="210">
        <v>0</v>
      </c>
      <c r="M85" s="210">
        <f t="shared" si="3"/>
        <v>1035</v>
      </c>
      <c r="N85" s="209" t="s">
        <v>964</v>
      </c>
      <c r="O85" s="209" t="s">
        <v>1902</v>
      </c>
      <c r="P85" s="209"/>
      <c r="Q85" s="209" t="s">
        <v>2130</v>
      </c>
      <c r="R85" s="209" t="s">
        <v>847</v>
      </c>
    </row>
    <row r="86" spans="1:18" s="205" customFormat="1">
      <c r="A86" s="195" t="s">
        <v>2129</v>
      </c>
      <c r="B86" s="195" t="s">
        <v>794</v>
      </c>
      <c r="C86" s="195" t="s">
        <v>56</v>
      </c>
      <c r="D86" s="195" t="s">
        <v>521</v>
      </c>
      <c r="E86" s="195" t="s">
        <v>513</v>
      </c>
      <c r="F86" s="195" t="s">
        <v>521</v>
      </c>
      <c r="G86" s="195" t="s">
        <v>48</v>
      </c>
      <c r="H86" s="195" t="s">
        <v>521</v>
      </c>
      <c r="I86" s="195" t="s">
        <v>796</v>
      </c>
      <c r="J86" s="195" t="s">
        <v>1902</v>
      </c>
      <c r="K86" s="204">
        <v>0</v>
      </c>
      <c r="L86" s="204">
        <v>142.84</v>
      </c>
      <c r="M86" s="204">
        <f t="shared" si="3"/>
        <v>-142.84</v>
      </c>
      <c r="N86" s="195" t="s">
        <v>964</v>
      </c>
      <c r="O86" s="195" t="s">
        <v>1902</v>
      </c>
      <c r="P86" s="195"/>
      <c r="Q86" s="195" t="s">
        <v>2130</v>
      </c>
      <c r="R86" s="195" t="s">
        <v>847</v>
      </c>
    </row>
    <row r="87" spans="1:18" s="205" customFormat="1">
      <c r="A87" s="195" t="s">
        <v>2129</v>
      </c>
      <c r="B87" s="195" t="s">
        <v>794</v>
      </c>
      <c r="C87" s="195" t="s">
        <v>56</v>
      </c>
      <c r="D87" s="195" t="s">
        <v>521</v>
      </c>
      <c r="E87" s="195" t="s">
        <v>851</v>
      </c>
      <c r="F87" s="195" t="s">
        <v>521</v>
      </c>
      <c r="G87" s="195" t="s">
        <v>48</v>
      </c>
      <c r="H87" s="195" t="s">
        <v>521</v>
      </c>
      <c r="I87" s="195" t="s">
        <v>796</v>
      </c>
      <c r="J87" s="195" t="s">
        <v>1902</v>
      </c>
      <c r="K87" s="204">
        <v>0</v>
      </c>
      <c r="L87" s="204">
        <v>1845</v>
      </c>
      <c r="M87" s="204">
        <f t="shared" si="3"/>
        <v>-1845</v>
      </c>
      <c r="N87" s="195" t="s">
        <v>964</v>
      </c>
      <c r="O87" s="195" t="s">
        <v>1902</v>
      </c>
      <c r="P87" s="195"/>
      <c r="Q87" s="195" t="s">
        <v>2130</v>
      </c>
      <c r="R87" s="195" t="s">
        <v>847</v>
      </c>
    </row>
    <row r="88" spans="1:18" s="205" customFormat="1">
      <c r="A88" s="195" t="s">
        <v>2129</v>
      </c>
      <c r="B88" s="195" t="s">
        <v>794</v>
      </c>
      <c r="C88" s="195" t="s">
        <v>56</v>
      </c>
      <c r="D88" s="195" t="s">
        <v>521</v>
      </c>
      <c r="E88" s="195" t="s">
        <v>851</v>
      </c>
      <c r="F88" s="195" t="s">
        <v>521</v>
      </c>
      <c r="G88" s="195" t="s">
        <v>48</v>
      </c>
      <c r="H88" s="195" t="s">
        <v>521</v>
      </c>
      <c r="I88" s="195" t="s">
        <v>796</v>
      </c>
      <c r="J88" s="195" t="s">
        <v>1902</v>
      </c>
      <c r="K88" s="204">
        <v>0</v>
      </c>
      <c r="L88" s="204">
        <v>332</v>
      </c>
      <c r="M88" s="204">
        <f t="shared" si="3"/>
        <v>-332</v>
      </c>
      <c r="N88" s="195" t="s">
        <v>2124</v>
      </c>
      <c r="O88" s="195" t="s">
        <v>1902</v>
      </c>
      <c r="P88" s="195"/>
      <c r="Q88" s="195" t="s">
        <v>2130</v>
      </c>
      <c r="R88" s="195" t="s">
        <v>847</v>
      </c>
    </row>
    <row r="89" spans="1:18" s="205" customFormat="1">
      <c r="A89" s="195" t="s">
        <v>2129</v>
      </c>
      <c r="B89" s="195" t="s">
        <v>794</v>
      </c>
      <c r="C89" s="195" t="s">
        <v>56</v>
      </c>
      <c r="D89" s="195" t="s">
        <v>521</v>
      </c>
      <c r="E89" s="195" t="s">
        <v>835</v>
      </c>
      <c r="F89" s="195" t="s">
        <v>521</v>
      </c>
      <c r="G89" s="195" t="s">
        <v>48</v>
      </c>
      <c r="H89" s="195" t="s">
        <v>521</v>
      </c>
      <c r="I89" s="195" t="s">
        <v>796</v>
      </c>
      <c r="J89" s="195" t="s">
        <v>1902</v>
      </c>
      <c r="K89" s="204">
        <v>0</v>
      </c>
      <c r="L89" s="204">
        <v>1926</v>
      </c>
      <c r="M89" s="204">
        <f t="shared" si="3"/>
        <v>-1926</v>
      </c>
      <c r="N89" s="195" t="s">
        <v>963</v>
      </c>
      <c r="O89" s="195" t="s">
        <v>1902</v>
      </c>
      <c r="P89" s="195"/>
      <c r="Q89" s="195" t="s">
        <v>2130</v>
      </c>
      <c r="R89" s="195" t="s">
        <v>847</v>
      </c>
    </row>
    <row r="90" spans="1:18" s="205" customFormat="1">
      <c r="A90" s="195" t="s">
        <v>2129</v>
      </c>
      <c r="B90" s="195" t="s">
        <v>794</v>
      </c>
      <c r="C90" s="195" t="s">
        <v>56</v>
      </c>
      <c r="D90" s="195" t="s">
        <v>521</v>
      </c>
      <c r="E90" s="195" t="s">
        <v>835</v>
      </c>
      <c r="F90" s="195" t="s">
        <v>521</v>
      </c>
      <c r="G90" s="195" t="s">
        <v>48</v>
      </c>
      <c r="H90" s="195" t="s">
        <v>521</v>
      </c>
      <c r="I90" s="195" t="s">
        <v>796</v>
      </c>
      <c r="J90" s="195" t="s">
        <v>1902</v>
      </c>
      <c r="K90" s="204">
        <v>0</v>
      </c>
      <c r="L90" s="204">
        <v>5536.34</v>
      </c>
      <c r="M90" s="204">
        <f t="shared" si="3"/>
        <v>-5536.34</v>
      </c>
      <c r="N90" s="195" t="s">
        <v>852</v>
      </c>
      <c r="O90" s="195" t="s">
        <v>1902</v>
      </c>
      <c r="P90" s="195"/>
      <c r="Q90" s="195" t="s">
        <v>2130</v>
      </c>
      <c r="R90" s="195" t="s">
        <v>847</v>
      </c>
    </row>
    <row r="91" spans="1:18" s="205" customFormat="1">
      <c r="A91" s="195" t="s">
        <v>2129</v>
      </c>
      <c r="B91" s="195" t="s">
        <v>794</v>
      </c>
      <c r="C91" s="195" t="s">
        <v>56</v>
      </c>
      <c r="D91" s="195" t="s">
        <v>521</v>
      </c>
      <c r="E91" s="195" t="s">
        <v>850</v>
      </c>
      <c r="F91" s="195" t="s">
        <v>521</v>
      </c>
      <c r="G91" s="195" t="s">
        <v>48</v>
      </c>
      <c r="H91" s="195" t="s">
        <v>521</v>
      </c>
      <c r="I91" s="195" t="s">
        <v>796</v>
      </c>
      <c r="J91" s="195" t="s">
        <v>1902</v>
      </c>
      <c r="K91" s="204">
        <v>0</v>
      </c>
      <c r="L91" s="204">
        <v>100</v>
      </c>
      <c r="M91" s="204">
        <f t="shared" si="3"/>
        <v>-100</v>
      </c>
      <c r="N91" s="195" t="s">
        <v>2131</v>
      </c>
      <c r="O91" s="195" t="s">
        <v>1902</v>
      </c>
      <c r="P91" s="195"/>
      <c r="Q91" s="195" t="s">
        <v>2130</v>
      </c>
      <c r="R91" s="195" t="s">
        <v>847</v>
      </c>
    </row>
    <row r="92" spans="1:18" s="205" customFormat="1">
      <c r="A92" s="195" t="s">
        <v>2129</v>
      </c>
      <c r="B92" s="195" t="s">
        <v>794</v>
      </c>
      <c r="C92" s="195" t="s">
        <v>804</v>
      </c>
      <c r="D92" s="195" t="s">
        <v>268</v>
      </c>
      <c r="E92" s="195" t="s">
        <v>839</v>
      </c>
      <c r="F92" s="195" t="s">
        <v>710</v>
      </c>
      <c r="G92" s="195" t="s">
        <v>48</v>
      </c>
      <c r="H92" s="195" t="s">
        <v>521</v>
      </c>
      <c r="I92" s="195" t="s">
        <v>796</v>
      </c>
      <c r="J92" s="195" t="s">
        <v>1902</v>
      </c>
      <c r="K92" s="204">
        <v>2733.44</v>
      </c>
      <c r="L92" s="204">
        <v>0</v>
      </c>
      <c r="M92" s="204">
        <f t="shared" si="3"/>
        <v>2733.44</v>
      </c>
      <c r="N92" s="195" t="s">
        <v>852</v>
      </c>
      <c r="O92" s="195" t="s">
        <v>1902</v>
      </c>
      <c r="P92" s="195"/>
      <c r="Q92" s="195" t="s">
        <v>2130</v>
      </c>
      <c r="R92" s="195" t="s">
        <v>847</v>
      </c>
    </row>
    <row r="93" spans="1:18" s="205" customFormat="1">
      <c r="A93" s="195" t="s">
        <v>2129</v>
      </c>
      <c r="B93" s="195" t="s">
        <v>794</v>
      </c>
      <c r="C93" s="195" t="s">
        <v>804</v>
      </c>
      <c r="D93" s="195" t="s">
        <v>268</v>
      </c>
      <c r="E93" s="195" t="s">
        <v>835</v>
      </c>
      <c r="F93" s="195" t="s">
        <v>710</v>
      </c>
      <c r="G93" s="195" t="s">
        <v>48</v>
      </c>
      <c r="H93" s="195" t="s">
        <v>521</v>
      </c>
      <c r="I93" s="195" t="s">
        <v>796</v>
      </c>
      <c r="J93" s="195" t="s">
        <v>1902</v>
      </c>
      <c r="K93" s="204">
        <v>351.51</v>
      </c>
      <c r="L93" s="204">
        <v>0</v>
      </c>
      <c r="M93" s="204">
        <f t="shared" si="3"/>
        <v>351.51</v>
      </c>
      <c r="N93" s="195" t="s">
        <v>852</v>
      </c>
      <c r="O93" s="195" t="s">
        <v>1902</v>
      </c>
      <c r="P93" s="195"/>
      <c r="Q93" s="195" t="s">
        <v>2130</v>
      </c>
      <c r="R93" s="195" t="s">
        <v>847</v>
      </c>
    </row>
    <row r="94" spans="1:18" s="205" customFormat="1">
      <c r="A94" s="195" t="s">
        <v>2129</v>
      </c>
      <c r="B94" s="195" t="s">
        <v>794</v>
      </c>
      <c r="C94" s="195" t="s">
        <v>804</v>
      </c>
      <c r="D94" s="195" t="s">
        <v>826</v>
      </c>
      <c r="E94" s="195" t="s">
        <v>839</v>
      </c>
      <c r="F94" s="195" t="s">
        <v>710</v>
      </c>
      <c r="G94" s="195" t="s">
        <v>48</v>
      </c>
      <c r="H94" s="195" t="s">
        <v>521</v>
      </c>
      <c r="I94" s="195" t="s">
        <v>796</v>
      </c>
      <c r="J94" s="195" t="s">
        <v>1902</v>
      </c>
      <c r="K94" s="204">
        <v>1013.55</v>
      </c>
      <c r="L94" s="204">
        <v>0</v>
      </c>
      <c r="M94" s="204">
        <f t="shared" si="3"/>
        <v>1013.55</v>
      </c>
      <c r="N94" s="195" t="s">
        <v>852</v>
      </c>
      <c r="O94" s="195" t="s">
        <v>1902</v>
      </c>
      <c r="P94" s="195"/>
      <c r="Q94" s="195" t="s">
        <v>2130</v>
      </c>
      <c r="R94" s="195" t="s">
        <v>847</v>
      </c>
    </row>
    <row r="95" spans="1:18" s="205" customFormat="1">
      <c r="A95" s="195" t="s">
        <v>2129</v>
      </c>
      <c r="B95" s="195" t="s">
        <v>794</v>
      </c>
      <c r="C95" s="195" t="s">
        <v>56</v>
      </c>
      <c r="D95" s="195" t="s">
        <v>521</v>
      </c>
      <c r="E95" s="195" t="s">
        <v>342</v>
      </c>
      <c r="F95" s="195" t="s">
        <v>521</v>
      </c>
      <c r="G95" s="195" t="s">
        <v>48</v>
      </c>
      <c r="H95" s="195" t="s">
        <v>521</v>
      </c>
      <c r="I95" s="195" t="s">
        <v>796</v>
      </c>
      <c r="J95" s="195" t="s">
        <v>1902</v>
      </c>
      <c r="K95" s="204">
        <v>0</v>
      </c>
      <c r="L95" s="204">
        <v>155.51</v>
      </c>
      <c r="M95" s="204">
        <f t="shared" si="3"/>
        <v>-155.51</v>
      </c>
      <c r="N95" s="195" t="s">
        <v>852</v>
      </c>
      <c r="O95" s="195" t="s">
        <v>1902</v>
      </c>
      <c r="P95" s="195"/>
      <c r="Q95" s="195" t="s">
        <v>2130</v>
      </c>
      <c r="R95" s="195" t="s">
        <v>847</v>
      </c>
    </row>
    <row r="96" spans="1:18" s="211" customFormat="1">
      <c r="A96" s="209" t="s">
        <v>2129</v>
      </c>
      <c r="B96" s="209" t="s">
        <v>794</v>
      </c>
      <c r="C96" s="209" t="s">
        <v>56</v>
      </c>
      <c r="D96" s="209" t="s">
        <v>521</v>
      </c>
      <c r="E96" s="209" t="s">
        <v>820</v>
      </c>
      <c r="F96" s="209" t="s">
        <v>521</v>
      </c>
      <c r="G96" s="209" t="s">
        <v>48</v>
      </c>
      <c r="H96" s="209" t="s">
        <v>521</v>
      </c>
      <c r="I96" s="209" t="s">
        <v>796</v>
      </c>
      <c r="J96" s="209" t="s">
        <v>1902</v>
      </c>
      <c r="K96" s="210">
        <v>0</v>
      </c>
      <c r="L96" s="210">
        <v>1035</v>
      </c>
      <c r="M96" s="210">
        <f t="shared" si="3"/>
        <v>-1035</v>
      </c>
      <c r="N96" s="209" t="s">
        <v>964</v>
      </c>
      <c r="O96" s="209" t="s">
        <v>1902</v>
      </c>
      <c r="P96" s="209"/>
      <c r="Q96" s="209" t="s">
        <v>2130</v>
      </c>
      <c r="R96" s="209" t="s">
        <v>847</v>
      </c>
    </row>
    <row r="97" spans="1:18" s="205" customFormat="1">
      <c r="A97" s="195" t="s">
        <v>2129</v>
      </c>
      <c r="B97" s="195" t="s">
        <v>794</v>
      </c>
      <c r="C97" s="195" t="s">
        <v>804</v>
      </c>
      <c r="D97" s="195" t="s">
        <v>803</v>
      </c>
      <c r="E97" s="195" t="s">
        <v>835</v>
      </c>
      <c r="F97" s="195" t="s">
        <v>710</v>
      </c>
      <c r="G97" s="195" t="s">
        <v>48</v>
      </c>
      <c r="H97" s="195" t="s">
        <v>521</v>
      </c>
      <c r="I97" s="195" t="s">
        <v>796</v>
      </c>
      <c r="J97" s="195" t="s">
        <v>1902</v>
      </c>
      <c r="K97" s="204">
        <v>80.8</v>
      </c>
      <c r="L97" s="204">
        <v>0</v>
      </c>
      <c r="M97" s="204">
        <f t="shared" si="3"/>
        <v>80.8</v>
      </c>
      <c r="N97" s="195" t="s">
        <v>852</v>
      </c>
      <c r="O97" s="195" t="s">
        <v>1902</v>
      </c>
      <c r="P97" s="195"/>
      <c r="Q97" s="195" t="s">
        <v>2130</v>
      </c>
      <c r="R97" s="195" t="s">
        <v>847</v>
      </c>
    </row>
    <row r="98" spans="1:18" s="205" customFormat="1">
      <c r="A98" s="195" t="s">
        <v>2129</v>
      </c>
      <c r="B98" s="195" t="s">
        <v>794</v>
      </c>
      <c r="C98" s="195" t="s">
        <v>804</v>
      </c>
      <c r="D98" s="195" t="s">
        <v>805</v>
      </c>
      <c r="E98" s="195" t="s">
        <v>839</v>
      </c>
      <c r="F98" s="195" t="s">
        <v>710</v>
      </c>
      <c r="G98" s="195" t="s">
        <v>48</v>
      </c>
      <c r="H98" s="195" t="s">
        <v>521</v>
      </c>
      <c r="I98" s="195" t="s">
        <v>796</v>
      </c>
      <c r="J98" s="195" t="s">
        <v>1902</v>
      </c>
      <c r="K98" s="204">
        <v>6128.3</v>
      </c>
      <c r="L98" s="204">
        <v>0</v>
      </c>
      <c r="M98" s="204">
        <f t="shared" si="3"/>
        <v>6128.3</v>
      </c>
      <c r="N98" s="195" t="s">
        <v>852</v>
      </c>
      <c r="O98" s="195" t="s">
        <v>1902</v>
      </c>
      <c r="P98" s="195"/>
      <c r="Q98" s="195" t="s">
        <v>2130</v>
      </c>
      <c r="R98" s="195" t="s">
        <v>847</v>
      </c>
    </row>
    <row r="99" spans="1:18" s="205" customFormat="1">
      <c r="A99" s="195" t="s">
        <v>2129</v>
      </c>
      <c r="B99" s="195" t="s">
        <v>794</v>
      </c>
      <c r="C99" s="195" t="s">
        <v>806</v>
      </c>
      <c r="D99" s="195" t="s">
        <v>837</v>
      </c>
      <c r="E99" s="195" t="s">
        <v>835</v>
      </c>
      <c r="F99" s="195" t="s">
        <v>710</v>
      </c>
      <c r="G99" s="195" t="s">
        <v>48</v>
      </c>
      <c r="H99" s="195" t="s">
        <v>521</v>
      </c>
      <c r="I99" s="195" t="s">
        <v>796</v>
      </c>
      <c r="J99" s="195" t="s">
        <v>1902</v>
      </c>
      <c r="K99" s="204">
        <v>1509</v>
      </c>
      <c r="L99" s="204">
        <v>0</v>
      </c>
      <c r="M99" s="204">
        <f t="shared" si="3"/>
        <v>1509</v>
      </c>
      <c r="N99" s="195" t="s">
        <v>963</v>
      </c>
      <c r="O99" s="195" t="s">
        <v>1902</v>
      </c>
      <c r="P99" s="195"/>
      <c r="Q99" s="195" t="s">
        <v>2130</v>
      </c>
      <c r="R99" s="195" t="s">
        <v>847</v>
      </c>
    </row>
    <row r="100" spans="1:18" s="205" customFormat="1">
      <c r="A100" s="195" t="s">
        <v>2129</v>
      </c>
      <c r="B100" s="195" t="s">
        <v>794</v>
      </c>
      <c r="C100" s="195" t="s">
        <v>804</v>
      </c>
      <c r="D100" s="195" t="s">
        <v>805</v>
      </c>
      <c r="E100" s="195" t="s">
        <v>835</v>
      </c>
      <c r="F100" s="195" t="s">
        <v>710</v>
      </c>
      <c r="G100" s="195" t="s">
        <v>48</v>
      </c>
      <c r="H100" s="195" t="s">
        <v>521</v>
      </c>
      <c r="I100" s="195" t="s">
        <v>796</v>
      </c>
      <c r="J100" s="195" t="s">
        <v>1902</v>
      </c>
      <c r="K100" s="204">
        <v>1343.2</v>
      </c>
      <c r="L100" s="204">
        <v>0</v>
      </c>
      <c r="M100" s="204">
        <f t="shared" si="3"/>
        <v>1343.2</v>
      </c>
      <c r="N100" s="195" t="s">
        <v>852</v>
      </c>
      <c r="O100" s="195" t="s">
        <v>1902</v>
      </c>
      <c r="P100" s="195"/>
      <c r="Q100" s="195" t="s">
        <v>2130</v>
      </c>
      <c r="R100" s="195" t="s">
        <v>847</v>
      </c>
    </row>
    <row r="101" spans="1:18" s="205" customFormat="1">
      <c r="A101" s="195" t="s">
        <v>2129</v>
      </c>
      <c r="B101" s="195" t="s">
        <v>794</v>
      </c>
      <c r="C101" s="195" t="s">
        <v>804</v>
      </c>
      <c r="D101" s="195" t="s">
        <v>807</v>
      </c>
      <c r="E101" s="195" t="s">
        <v>839</v>
      </c>
      <c r="F101" s="195" t="s">
        <v>710</v>
      </c>
      <c r="G101" s="195" t="s">
        <v>48</v>
      </c>
      <c r="H101" s="195" t="s">
        <v>521</v>
      </c>
      <c r="I101" s="195" t="s">
        <v>796</v>
      </c>
      <c r="J101" s="195" t="s">
        <v>1902</v>
      </c>
      <c r="K101" s="204">
        <v>841.3</v>
      </c>
      <c r="L101" s="204">
        <v>0</v>
      </c>
      <c r="M101" s="204">
        <f t="shared" si="3"/>
        <v>841.3</v>
      </c>
      <c r="N101" s="195" t="s">
        <v>852</v>
      </c>
      <c r="O101" s="195" t="s">
        <v>1902</v>
      </c>
      <c r="P101" s="195"/>
      <c r="Q101" s="195" t="s">
        <v>2130</v>
      </c>
      <c r="R101" s="195" t="s">
        <v>847</v>
      </c>
    </row>
    <row r="102" spans="1:18" s="205" customFormat="1">
      <c r="A102" s="195" t="s">
        <v>2129</v>
      </c>
      <c r="B102" s="195" t="s">
        <v>794</v>
      </c>
      <c r="C102" s="195" t="s">
        <v>804</v>
      </c>
      <c r="D102" s="195" t="s">
        <v>807</v>
      </c>
      <c r="E102" s="195" t="s">
        <v>835</v>
      </c>
      <c r="F102" s="195" t="s">
        <v>710</v>
      </c>
      <c r="G102" s="195" t="s">
        <v>48</v>
      </c>
      <c r="H102" s="195" t="s">
        <v>521</v>
      </c>
      <c r="I102" s="195" t="s">
        <v>796</v>
      </c>
      <c r="J102" s="195" t="s">
        <v>1902</v>
      </c>
      <c r="K102" s="204">
        <v>100</v>
      </c>
      <c r="L102" s="204">
        <v>0</v>
      </c>
      <c r="M102" s="204">
        <f t="shared" si="3"/>
        <v>100</v>
      </c>
      <c r="N102" s="195" t="s">
        <v>852</v>
      </c>
      <c r="O102" s="195" t="s">
        <v>1902</v>
      </c>
      <c r="P102" s="195"/>
      <c r="Q102" s="195" t="s">
        <v>2130</v>
      </c>
      <c r="R102" s="195" t="s">
        <v>847</v>
      </c>
    </row>
    <row r="103" spans="1:18" s="205" customFormat="1">
      <c r="A103" s="195" t="s">
        <v>2129</v>
      </c>
      <c r="B103" s="195" t="s">
        <v>794</v>
      </c>
      <c r="C103" s="195" t="s">
        <v>808</v>
      </c>
      <c r="D103" s="195" t="s">
        <v>803</v>
      </c>
      <c r="E103" s="195" t="s">
        <v>708</v>
      </c>
      <c r="F103" s="195" t="s">
        <v>710</v>
      </c>
      <c r="G103" s="195" t="s">
        <v>48</v>
      </c>
      <c r="H103" s="195" t="s">
        <v>521</v>
      </c>
      <c r="I103" s="195" t="s">
        <v>796</v>
      </c>
      <c r="J103" s="195" t="s">
        <v>1902</v>
      </c>
      <c r="K103" s="204">
        <v>16893.75</v>
      </c>
      <c r="L103" s="204">
        <v>0</v>
      </c>
      <c r="M103" s="204">
        <f t="shared" si="3"/>
        <v>16893.75</v>
      </c>
      <c r="N103" s="195" t="s">
        <v>865</v>
      </c>
      <c r="O103" s="195" t="s">
        <v>1902</v>
      </c>
      <c r="P103" s="195"/>
      <c r="Q103" s="195" t="s">
        <v>2130</v>
      </c>
      <c r="R103" s="195" t="s">
        <v>847</v>
      </c>
    </row>
    <row r="104" spans="1:18" s="205" customFormat="1" hidden="1">
      <c r="A104" s="195" t="s">
        <v>2132</v>
      </c>
      <c r="B104" s="195" t="s">
        <v>794</v>
      </c>
      <c r="C104" s="195" t="s">
        <v>56</v>
      </c>
      <c r="D104" s="195" t="s">
        <v>521</v>
      </c>
      <c r="E104" s="195" t="s">
        <v>818</v>
      </c>
      <c r="F104" s="195" t="s">
        <v>521</v>
      </c>
      <c r="G104" s="195" t="s">
        <v>48</v>
      </c>
      <c r="H104" s="195" t="s">
        <v>521</v>
      </c>
      <c r="I104" s="195" t="s">
        <v>796</v>
      </c>
      <c r="J104" s="195" t="s">
        <v>1934</v>
      </c>
      <c r="K104" s="204">
        <v>0</v>
      </c>
      <c r="L104" s="204">
        <v>5253.75</v>
      </c>
      <c r="M104" s="204">
        <f t="shared" si="3"/>
        <v>-5253.75</v>
      </c>
      <c r="N104" s="195" t="s">
        <v>2133</v>
      </c>
      <c r="O104" s="195" t="s">
        <v>2134</v>
      </c>
      <c r="P104" s="195"/>
      <c r="Q104" s="195" t="s">
        <v>2135</v>
      </c>
      <c r="R104" s="195" t="s">
        <v>847</v>
      </c>
    </row>
    <row r="105" spans="1:18" s="205" customFormat="1" hidden="1">
      <c r="A105" s="195" t="s">
        <v>2132</v>
      </c>
      <c r="B105" s="195" t="s">
        <v>794</v>
      </c>
      <c r="C105" s="195" t="s">
        <v>808</v>
      </c>
      <c r="D105" s="195" t="s">
        <v>837</v>
      </c>
      <c r="E105" s="195" t="s">
        <v>818</v>
      </c>
      <c r="F105" s="195" t="s">
        <v>710</v>
      </c>
      <c r="G105" s="195" t="s">
        <v>48</v>
      </c>
      <c r="H105" s="195" t="s">
        <v>521</v>
      </c>
      <c r="I105" s="195" t="s">
        <v>796</v>
      </c>
      <c r="J105" s="195" t="s">
        <v>1934</v>
      </c>
      <c r="K105" s="204">
        <v>5253.75</v>
      </c>
      <c r="L105" s="204">
        <v>0</v>
      </c>
      <c r="M105" s="204">
        <f t="shared" si="3"/>
        <v>5253.75</v>
      </c>
      <c r="N105" s="195" t="s">
        <v>2133</v>
      </c>
      <c r="O105" s="195" t="s">
        <v>2134</v>
      </c>
      <c r="P105" s="195"/>
      <c r="Q105" s="195" t="s">
        <v>2135</v>
      </c>
      <c r="R105" s="195" t="s">
        <v>847</v>
      </c>
    </row>
    <row r="106" spans="1:18" s="205" customFormat="1" hidden="1">
      <c r="A106" s="195" t="s">
        <v>2136</v>
      </c>
      <c r="B106" s="195" t="s">
        <v>794</v>
      </c>
      <c r="C106" s="195" t="s">
        <v>706</v>
      </c>
      <c r="D106" s="195" t="s">
        <v>268</v>
      </c>
      <c r="E106" s="195" t="s">
        <v>384</v>
      </c>
      <c r="F106" s="195" t="s">
        <v>710</v>
      </c>
      <c r="G106" s="195" t="s">
        <v>48</v>
      </c>
      <c r="H106" s="195" t="s">
        <v>521</v>
      </c>
      <c r="I106" s="195" t="s">
        <v>796</v>
      </c>
      <c r="J106" s="195" t="s">
        <v>2015</v>
      </c>
      <c r="K106" s="204">
        <v>80</v>
      </c>
      <c r="L106" s="204">
        <v>0</v>
      </c>
      <c r="M106" s="204">
        <f t="shared" si="3"/>
        <v>80</v>
      </c>
      <c r="N106" s="195" t="s">
        <v>2137</v>
      </c>
      <c r="O106" s="195" t="s">
        <v>2138</v>
      </c>
      <c r="P106" s="195"/>
      <c r="Q106" s="195" t="s">
        <v>2139</v>
      </c>
      <c r="R106" s="195" t="s">
        <v>847</v>
      </c>
    </row>
    <row r="107" spans="1:18" s="205" customFormat="1" hidden="1">
      <c r="A107" s="195" t="s">
        <v>2136</v>
      </c>
      <c r="B107" s="195" t="s">
        <v>794</v>
      </c>
      <c r="C107" s="195" t="s">
        <v>706</v>
      </c>
      <c r="D107" s="195" t="s">
        <v>268</v>
      </c>
      <c r="E107" s="195" t="s">
        <v>818</v>
      </c>
      <c r="F107" s="195" t="s">
        <v>710</v>
      </c>
      <c r="G107" s="195" t="s">
        <v>48</v>
      </c>
      <c r="H107" s="195" t="s">
        <v>521</v>
      </c>
      <c r="I107" s="195" t="s">
        <v>796</v>
      </c>
      <c r="J107" s="195" t="s">
        <v>2015</v>
      </c>
      <c r="K107" s="204">
        <v>1578</v>
      </c>
      <c r="L107" s="204">
        <v>0</v>
      </c>
      <c r="M107" s="204">
        <f t="shared" si="3"/>
        <v>1578</v>
      </c>
      <c r="N107" s="195" t="s">
        <v>2140</v>
      </c>
      <c r="O107" s="195" t="s">
        <v>2138</v>
      </c>
      <c r="P107" s="195"/>
      <c r="Q107" s="195" t="s">
        <v>2139</v>
      </c>
      <c r="R107" s="195" t="s">
        <v>847</v>
      </c>
    </row>
    <row r="108" spans="1:18" s="211" customFormat="1" hidden="1">
      <c r="A108" s="209" t="s">
        <v>2136</v>
      </c>
      <c r="B108" s="209" t="s">
        <v>794</v>
      </c>
      <c r="C108" s="209" t="s">
        <v>808</v>
      </c>
      <c r="D108" s="209" t="s">
        <v>268</v>
      </c>
      <c r="E108" s="209" t="s">
        <v>816</v>
      </c>
      <c r="F108" s="209" t="s">
        <v>710</v>
      </c>
      <c r="G108" s="209" t="s">
        <v>48</v>
      </c>
      <c r="H108" s="209" t="s">
        <v>521</v>
      </c>
      <c r="I108" s="209" t="s">
        <v>796</v>
      </c>
      <c r="J108" s="209" t="s">
        <v>2015</v>
      </c>
      <c r="K108" s="210">
        <v>3000</v>
      </c>
      <c r="L108" s="210">
        <v>0</v>
      </c>
      <c r="M108" s="210">
        <f t="shared" ref="M108:M135" si="4">K108-L108</f>
        <v>3000</v>
      </c>
      <c r="N108" s="209" t="s">
        <v>852</v>
      </c>
      <c r="O108" s="209" t="s">
        <v>2138</v>
      </c>
      <c r="P108" s="209"/>
      <c r="Q108" s="209" t="s">
        <v>2139</v>
      </c>
      <c r="R108" s="209" t="s">
        <v>847</v>
      </c>
    </row>
    <row r="109" spans="1:18" s="211" customFormat="1" hidden="1">
      <c r="A109" s="209" t="s">
        <v>2136</v>
      </c>
      <c r="B109" s="209" t="s">
        <v>794</v>
      </c>
      <c r="C109" s="209" t="s">
        <v>56</v>
      </c>
      <c r="D109" s="209" t="s">
        <v>521</v>
      </c>
      <c r="E109" s="209" t="s">
        <v>816</v>
      </c>
      <c r="F109" s="209" t="s">
        <v>521</v>
      </c>
      <c r="G109" s="209" t="s">
        <v>48</v>
      </c>
      <c r="H109" s="209" t="s">
        <v>521</v>
      </c>
      <c r="I109" s="209" t="s">
        <v>796</v>
      </c>
      <c r="J109" s="209" t="s">
        <v>2015</v>
      </c>
      <c r="K109" s="210">
        <v>0</v>
      </c>
      <c r="L109" s="210">
        <v>4973.3900000000003</v>
      </c>
      <c r="M109" s="210">
        <f t="shared" si="4"/>
        <v>-4973.3900000000003</v>
      </c>
      <c r="N109" s="209" t="s">
        <v>852</v>
      </c>
      <c r="O109" s="209" t="s">
        <v>2138</v>
      </c>
      <c r="P109" s="209"/>
      <c r="Q109" s="209" t="s">
        <v>2139</v>
      </c>
      <c r="R109" s="209" t="s">
        <v>847</v>
      </c>
    </row>
    <row r="110" spans="1:18" s="205" customFormat="1" hidden="1">
      <c r="A110" s="195" t="s">
        <v>2136</v>
      </c>
      <c r="B110" s="195" t="s">
        <v>794</v>
      </c>
      <c r="C110" s="195" t="s">
        <v>808</v>
      </c>
      <c r="D110" s="195" t="s">
        <v>268</v>
      </c>
      <c r="E110" s="195" t="s">
        <v>818</v>
      </c>
      <c r="F110" s="195" t="s">
        <v>710</v>
      </c>
      <c r="G110" s="195" t="s">
        <v>48</v>
      </c>
      <c r="H110" s="195" t="s">
        <v>521</v>
      </c>
      <c r="I110" s="195" t="s">
        <v>796</v>
      </c>
      <c r="J110" s="195" t="s">
        <v>2015</v>
      </c>
      <c r="K110" s="204">
        <v>83</v>
      </c>
      <c r="L110" s="204">
        <v>0</v>
      </c>
      <c r="M110" s="204">
        <f t="shared" si="4"/>
        <v>83</v>
      </c>
      <c r="N110" s="195" t="s">
        <v>2119</v>
      </c>
      <c r="O110" s="195" t="s">
        <v>2138</v>
      </c>
      <c r="P110" s="195"/>
      <c r="Q110" s="195" t="s">
        <v>2139</v>
      </c>
      <c r="R110" s="195" t="s">
        <v>847</v>
      </c>
    </row>
    <row r="111" spans="1:18" s="205" customFormat="1" hidden="1">
      <c r="A111" s="195" t="s">
        <v>2136</v>
      </c>
      <c r="B111" s="195" t="s">
        <v>794</v>
      </c>
      <c r="C111" s="195" t="s">
        <v>808</v>
      </c>
      <c r="D111" s="195" t="s">
        <v>268</v>
      </c>
      <c r="E111" s="195" t="s">
        <v>818</v>
      </c>
      <c r="F111" s="195" t="s">
        <v>710</v>
      </c>
      <c r="G111" s="195" t="s">
        <v>48</v>
      </c>
      <c r="H111" s="195" t="s">
        <v>521</v>
      </c>
      <c r="I111" s="195" t="s">
        <v>796</v>
      </c>
      <c r="J111" s="195" t="s">
        <v>2015</v>
      </c>
      <c r="K111" s="204">
        <v>299</v>
      </c>
      <c r="L111" s="204">
        <v>0</v>
      </c>
      <c r="M111" s="204">
        <f t="shared" si="4"/>
        <v>299</v>
      </c>
      <c r="N111" s="195" t="s">
        <v>2141</v>
      </c>
      <c r="O111" s="195" t="s">
        <v>2138</v>
      </c>
      <c r="P111" s="195"/>
      <c r="Q111" s="195" t="s">
        <v>2139</v>
      </c>
      <c r="R111" s="195" t="s">
        <v>847</v>
      </c>
    </row>
    <row r="112" spans="1:18" s="205" customFormat="1" hidden="1">
      <c r="A112" s="195" t="s">
        <v>2136</v>
      </c>
      <c r="B112" s="195" t="s">
        <v>794</v>
      </c>
      <c r="C112" s="195" t="s">
        <v>808</v>
      </c>
      <c r="D112" s="195" t="s">
        <v>837</v>
      </c>
      <c r="E112" s="195" t="s">
        <v>818</v>
      </c>
      <c r="F112" s="195" t="s">
        <v>710</v>
      </c>
      <c r="G112" s="195" t="s">
        <v>48</v>
      </c>
      <c r="H112" s="195" t="s">
        <v>521</v>
      </c>
      <c r="I112" s="195" t="s">
        <v>796</v>
      </c>
      <c r="J112" s="195" t="s">
        <v>2015</v>
      </c>
      <c r="K112" s="204">
        <v>1444.5</v>
      </c>
      <c r="L112" s="204">
        <v>0</v>
      </c>
      <c r="M112" s="204">
        <f t="shared" si="4"/>
        <v>1444.5</v>
      </c>
      <c r="N112" s="195" t="s">
        <v>2142</v>
      </c>
      <c r="O112" s="195" t="s">
        <v>2138</v>
      </c>
      <c r="P112" s="195"/>
      <c r="Q112" s="195" t="s">
        <v>2139</v>
      </c>
      <c r="R112" s="195" t="s">
        <v>847</v>
      </c>
    </row>
    <row r="113" spans="1:18" s="205" customFormat="1" hidden="1">
      <c r="A113" s="195" t="s">
        <v>2136</v>
      </c>
      <c r="B113" s="195" t="s">
        <v>794</v>
      </c>
      <c r="C113" s="195" t="s">
        <v>808</v>
      </c>
      <c r="D113" s="195" t="s">
        <v>837</v>
      </c>
      <c r="E113" s="195" t="s">
        <v>799</v>
      </c>
      <c r="F113" s="195" t="s">
        <v>710</v>
      </c>
      <c r="G113" s="195" t="s">
        <v>48</v>
      </c>
      <c r="H113" s="195" t="s">
        <v>521</v>
      </c>
      <c r="I113" s="195" t="s">
        <v>796</v>
      </c>
      <c r="J113" s="195" t="s">
        <v>2015</v>
      </c>
      <c r="K113" s="204">
        <v>2000</v>
      </c>
      <c r="L113" s="204">
        <v>0</v>
      </c>
      <c r="M113" s="204">
        <f t="shared" si="4"/>
        <v>2000</v>
      </c>
      <c r="N113" s="195" t="s">
        <v>964</v>
      </c>
      <c r="O113" s="195" t="s">
        <v>2138</v>
      </c>
      <c r="P113" s="195"/>
      <c r="Q113" s="195" t="s">
        <v>2139</v>
      </c>
      <c r="R113" s="195" t="s">
        <v>847</v>
      </c>
    </row>
    <row r="114" spans="1:18" s="205" customFormat="1" hidden="1">
      <c r="A114" s="195" t="s">
        <v>2136</v>
      </c>
      <c r="B114" s="195" t="s">
        <v>794</v>
      </c>
      <c r="C114" s="195" t="s">
        <v>808</v>
      </c>
      <c r="D114" s="195" t="s">
        <v>837</v>
      </c>
      <c r="E114" s="195" t="s">
        <v>20</v>
      </c>
      <c r="F114" s="195" t="s">
        <v>710</v>
      </c>
      <c r="G114" s="195" t="s">
        <v>48</v>
      </c>
      <c r="H114" s="195" t="s">
        <v>521</v>
      </c>
      <c r="I114" s="195" t="s">
        <v>796</v>
      </c>
      <c r="J114" s="195" t="s">
        <v>2015</v>
      </c>
      <c r="K114" s="204">
        <v>380.92</v>
      </c>
      <c r="L114" s="204">
        <v>0</v>
      </c>
      <c r="M114" s="204">
        <f t="shared" si="4"/>
        <v>380.92</v>
      </c>
      <c r="N114" s="195" t="s">
        <v>964</v>
      </c>
      <c r="O114" s="195" t="s">
        <v>2138</v>
      </c>
      <c r="P114" s="195"/>
      <c r="Q114" s="195" t="s">
        <v>2139</v>
      </c>
      <c r="R114" s="195" t="s">
        <v>847</v>
      </c>
    </row>
    <row r="115" spans="1:18" s="211" customFormat="1" hidden="1">
      <c r="A115" s="209" t="s">
        <v>2136</v>
      </c>
      <c r="B115" s="209" t="s">
        <v>794</v>
      </c>
      <c r="C115" s="209" t="s">
        <v>808</v>
      </c>
      <c r="D115" s="209" t="s">
        <v>837</v>
      </c>
      <c r="E115" s="209" t="s">
        <v>816</v>
      </c>
      <c r="F115" s="209" t="s">
        <v>710</v>
      </c>
      <c r="G115" s="209" t="s">
        <v>48</v>
      </c>
      <c r="H115" s="209" t="s">
        <v>521</v>
      </c>
      <c r="I115" s="209" t="s">
        <v>796</v>
      </c>
      <c r="J115" s="209" t="s">
        <v>2015</v>
      </c>
      <c r="K115" s="210">
        <v>1523.39</v>
      </c>
      <c r="L115" s="210">
        <v>0</v>
      </c>
      <c r="M115" s="210">
        <f t="shared" si="4"/>
        <v>1523.39</v>
      </c>
      <c r="N115" s="209" t="s">
        <v>852</v>
      </c>
      <c r="O115" s="209" t="s">
        <v>2138</v>
      </c>
      <c r="P115" s="209"/>
      <c r="Q115" s="209" t="s">
        <v>2139</v>
      </c>
      <c r="R115" s="209" t="s">
        <v>847</v>
      </c>
    </row>
    <row r="116" spans="1:18" s="211" customFormat="1" hidden="1">
      <c r="A116" s="209" t="s">
        <v>2136</v>
      </c>
      <c r="B116" s="209" t="s">
        <v>794</v>
      </c>
      <c r="C116" s="209" t="s">
        <v>833</v>
      </c>
      <c r="D116" s="209" t="s">
        <v>837</v>
      </c>
      <c r="E116" s="209" t="s">
        <v>816</v>
      </c>
      <c r="F116" s="209" t="s">
        <v>710</v>
      </c>
      <c r="G116" s="209" t="s">
        <v>48</v>
      </c>
      <c r="H116" s="209" t="s">
        <v>521</v>
      </c>
      <c r="I116" s="209" t="s">
        <v>796</v>
      </c>
      <c r="J116" s="209" t="s">
        <v>2015</v>
      </c>
      <c r="K116" s="210">
        <v>450</v>
      </c>
      <c r="L116" s="210">
        <v>0</v>
      </c>
      <c r="M116" s="210">
        <f t="shared" si="4"/>
        <v>450</v>
      </c>
      <c r="N116" s="209" t="s">
        <v>852</v>
      </c>
      <c r="O116" s="209" t="s">
        <v>2138</v>
      </c>
      <c r="P116" s="209"/>
      <c r="Q116" s="209" t="s">
        <v>2139</v>
      </c>
      <c r="R116" s="209" t="s">
        <v>847</v>
      </c>
    </row>
    <row r="117" spans="1:18" s="205" customFormat="1" hidden="1">
      <c r="A117" s="195" t="s">
        <v>2136</v>
      </c>
      <c r="B117" s="195" t="s">
        <v>794</v>
      </c>
      <c r="C117" s="195" t="s">
        <v>56</v>
      </c>
      <c r="D117" s="195" t="s">
        <v>521</v>
      </c>
      <c r="E117" s="195" t="s">
        <v>835</v>
      </c>
      <c r="F117" s="195" t="s">
        <v>521</v>
      </c>
      <c r="G117" s="195" t="s">
        <v>48</v>
      </c>
      <c r="H117" s="195" t="s">
        <v>521</v>
      </c>
      <c r="I117" s="195" t="s">
        <v>796</v>
      </c>
      <c r="J117" s="195" t="s">
        <v>2015</v>
      </c>
      <c r="K117" s="204">
        <v>0</v>
      </c>
      <c r="L117" s="204">
        <v>4154.55</v>
      </c>
      <c r="M117" s="204">
        <f t="shared" si="4"/>
        <v>-4154.55</v>
      </c>
      <c r="N117" s="195" t="s">
        <v>852</v>
      </c>
      <c r="O117" s="195" t="s">
        <v>2138</v>
      </c>
      <c r="P117" s="195"/>
      <c r="Q117" s="195" t="s">
        <v>2139</v>
      </c>
      <c r="R117" s="195" t="s">
        <v>847</v>
      </c>
    </row>
    <row r="118" spans="1:18" s="205" customFormat="1" hidden="1">
      <c r="A118" s="195" t="s">
        <v>2136</v>
      </c>
      <c r="B118" s="195" t="s">
        <v>794</v>
      </c>
      <c r="C118" s="195" t="s">
        <v>56</v>
      </c>
      <c r="D118" s="195" t="s">
        <v>521</v>
      </c>
      <c r="E118" s="195" t="s">
        <v>20</v>
      </c>
      <c r="F118" s="195" t="s">
        <v>521</v>
      </c>
      <c r="G118" s="195" t="s">
        <v>48</v>
      </c>
      <c r="H118" s="195" t="s">
        <v>521</v>
      </c>
      <c r="I118" s="195" t="s">
        <v>796</v>
      </c>
      <c r="J118" s="195" t="s">
        <v>2015</v>
      </c>
      <c r="K118" s="204">
        <v>0</v>
      </c>
      <c r="L118" s="204">
        <v>2537.21</v>
      </c>
      <c r="M118" s="204">
        <f t="shared" si="4"/>
        <v>-2537.21</v>
      </c>
      <c r="N118" s="195" t="s">
        <v>2144</v>
      </c>
      <c r="O118" s="195" t="s">
        <v>2138</v>
      </c>
      <c r="P118" s="195"/>
      <c r="Q118" s="195" t="s">
        <v>2139</v>
      </c>
      <c r="R118" s="195" t="s">
        <v>847</v>
      </c>
    </row>
    <row r="119" spans="1:18" s="205" customFormat="1" hidden="1">
      <c r="A119" s="195" t="s">
        <v>2136</v>
      </c>
      <c r="B119" s="195" t="s">
        <v>794</v>
      </c>
      <c r="C119" s="195" t="s">
        <v>56</v>
      </c>
      <c r="D119" s="195" t="s">
        <v>521</v>
      </c>
      <c r="E119" s="195" t="s">
        <v>20</v>
      </c>
      <c r="F119" s="195" t="s">
        <v>521</v>
      </c>
      <c r="G119" s="195" t="s">
        <v>48</v>
      </c>
      <c r="H119" s="195" t="s">
        <v>521</v>
      </c>
      <c r="I119" s="195" t="s">
        <v>796</v>
      </c>
      <c r="J119" s="195" t="s">
        <v>2015</v>
      </c>
      <c r="K119" s="204">
        <v>0</v>
      </c>
      <c r="L119" s="204">
        <v>380.92</v>
      </c>
      <c r="M119" s="204">
        <f t="shared" si="4"/>
        <v>-380.92</v>
      </c>
      <c r="N119" s="195" t="s">
        <v>964</v>
      </c>
      <c r="O119" s="195" t="s">
        <v>2138</v>
      </c>
      <c r="P119" s="195"/>
      <c r="Q119" s="195" t="s">
        <v>2139</v>
      </c>
      <c r="R119" s="195" t="s">
        <v>847</v>
      </c>
    </row>
    <row r="120" spans="1:18" s="205" customFormat="1" hidden="1">
      <c r="A120" s="195" t="s">
        <v>2136</v>
      </c>
      <c r="B120" s="195" t="s">
        <v>794</v>
      </c>
      <c r="C120" s="195" t="s">
        <v>808</v>
      </c>
      <c r="D120" s="195" t="s">
        <v>807</v>
      </c>
      <c r="E120" s="195" t="s">
        <v>845</v>
      </c>
      <c r="F120" s="195" t="s">
        <v>710</v>
      </c>
      <c r="G120" s="195" t="s">
        <v>48</v>
      </c>
      <c r="H120" s="195" t="s">
        <v>521</v>
      </c>
      <c r="I120" s="195" t="s">
        <v>796</v>
      </c>
      <c r="J120" s="195" t="s">
        <v>2015</v>
      </c>
      <c r="K120" s="204">
        <v>237</v>
      </c>
      <c r="L120" s="204">
        <v>0</v>
      </c>
      <c r="M120" s="204">
        <f t="shared" si="4"/>
        <v>237</v>
      </c>
      <c r="N120" s="195" t="s">
        <v>2145</v>
      </c>
      <c r="O120" s="195" t="s">
        <v>2138</v>
      </c>
      <c r="P120" s="195"/>
      <c r="Q120" s="195" t="s">
        <v>2139</v>
      </c>
      <c r="R120" s="195" t="s">
        <v>847</v>
      </c>
    </row>
    <row r="121" spans="1:18" s="211" customFormat="1" hidden="1">
      <c r="A121" s="209" t="s">
        <v>2136</v>
      </c>
      <c r="B121" s="209" t="s">
        <v>794</v>
      </c>
      <c r="C121" s="209" t="s">
        <v>808</v>
      </c>
      <c r="D121" s="209" t="s">
        <v>809</v>
      </c>
      <c r="E121" s="209" t="s">
        <v>820</v>
      </c>
      <c r="F121" s="209" t="s">
        <v>710</v>
      </c>
      <c r="G121" s="209" t="s">
        <v>48</v>
      </c>
      <c r="H121" s="209" t="s">
        <v>521</v>
      </c>
      <c r="I121" s="209" t="s">
        <v>796</v>
      </c>
      <c r="J121" s="209" t="s">
        <v>2015</v>
      </c>
      <c r="K121" s="210">
        <v>21471.43</v>
      </c>
      <c r="L121" s="210">
        <v>0</v>
      </c>
      <c r="M121" s="210">
        <f t="shared" si="4"/>
        <v>21471.43</v>
      </c>
      <c r="N121" s="209" t="s">
        <v>2143</v>
      </c>
      <c r="O121" s="209" t="s">
        <v>2138</v>
      </c>
      <c r="P121" s="209"/>
      <c r="Q121" s="209" t="s">
        <v>2139</v>
      </c>
      <c r="R121" s="209" t="s">
        <v>847</v>
      </c>
    </row>
    <row r="122" spans="1:18" s="211" customFormat="1" hidden="1">
      <c r="A122" s="209" t="s">
        <v>2136</v>
      </c>
      <c r="B122" s="209" t="s">
        <v>794</v>
      </c>
      <c r="C122" s="209" t="s">
        <v>804</v>
      </c>
      <c r="D122" s="209" t="s">
        <v>268</v>
      </c>
      <c r="E122" s="209" t="s">
        <v>820</v>
      </c>
      <c r="F122" s="209" t="s">
        <v>710</v>
      </c>
      <c r="G122" s="209" t="s">
        <v>48</v>
      </c>
      <c r="H122" s="209" t="s">
        <v>521</v>
      </c>
      <c r="I122" s="209" t="s">
        <v>796</v>
      </c>
      <c r="J122" s="209" t="s">
        <v>2015</v>
      </c>
      <c r="K122" s="210">
        <v>1284.97</v>
      </c>
      <c r="L122" s="210">
        <v>0</v>
      </c>
      <c r="M122" s="210">
        <f t="shared" si="4"/>
        <v>1284.97</v>
      </c>
      <c r="N122" s="209" t="s">
        <v>852</v>
      </c>
      <c r="O122" s="209" t="s">
        <v>2138</v>
      </c>
      <c r="P122" s="209"/>
      <c r="Q122" s="209" t="s">
        <v>2139</v>
      </c>
      <c r="R122" s="209" t="s">
        <v>847</v>
      </c>
    </row>
    <row r="123" spans="1:18" s="205" customFormat="1" hidden="1">
      <c r="A123" s="195" t="s">
        <v>2136</v>
      </c>
      <c r="B123" s="195" t="s">
        <v>794</v>
      </c>
      <c r="C123" s="195" t="s">
        <v>56</v>
      </c>
      <c r="D123" s="195" t="s">
        <v>521</v>
      </c>
      <c r="E123" s="195" t="s">
        <v>799</v>
      </c>
      <c r="F123" s="195" t="s">
        <v>521</v>
      </c>
      <c r="G123" s="195" t="s">
        <v>48</v>
      </c>
      <c r="H123" s="195" t="s">
        <v>521</v>
      </c>
      <c r="I123" s="195" t="s">
        <v>796</v>
      </c>
      <c r="J123" s="195" t="s">
        <v>2015</v>
      </c>
      <c r="K123" s="204">
        <v>0</v>
      </c>
      <c r="L123" s="204">
        <v>2000</v>
      </c>
      <c r="M123" s="204">
        <f t="shared" si="4"/>
        <v>-2000</v>
      </c>
      <c r="N123" s="195" t="s">
        <v>964</v>
      </c>
      <c r="O123" s="195" t="s">
        <v>2138</v>
      </c>
      <c r="P123" s="195"/>
      <c r="Q123" s="195" t="s">
        <v>2139</v>
      </c>
      <c r="R123" s="195" t="s">
        <v>847</v>
      </c>
    </row>
    <row r="124" spans="1:18" s="205" customFormat="1" hidden="1">
      <c r="A124" s="195" t="s">
        <v>2136</v>
      </c>
      <c r="B124" s="195" t="s">
        <v>794</v>
      </c>
      <c r="C124" s="195" t="s">
        <v>56</v>
      </c>
      <c r="D124" s="195" t="s">
        <v>521</v>
      </c>
      <c r="E124" s="195" t="s">
        <v>799</v>
      </c>
      <c r="F124" s="195" t="s">
        <v>521</v>
      </c>
      <c r="G124" s="195" t="s">
        <v>48</v>
      </c>
      <c r="H124" s="195" t="s">
        <v>521</v>
      </c>
      <c r="I124" s="195" t="s">
        <v>796</v>
      </c>
      <c r="J124" s="195" t="s">
        <v>2015</v>
      </c>
      <c r="K124" s="204">
        <v>0</v>
      </c>
      <c r="L124" s="204">
        <v>10000</v>
      </c>
      <c r="M124" s="204">
        <f t="shared" si="4"/>
        <v>-10000</v>
      </c>
      <c r="N124" s="195" t="s">
        <v>2146</v>
      </c>
      <c r="O124" s="195" t="s">
        <v>2138</v>
      </c>
      <c r="P124" s="195"/>
      <c r="Q124" s="195" t="s">
        <v>2139</v>
      </c>
      <c r="R124" s="195" t="s">
        <v>847</v>
      </c>
    </row>
    <row r="125" spans="1:18" s="205" customFormat="1" hidden="1">
      <c r="A125" s="195" t="s">
        <v>2136</v>
      </c>
      <c r="B125" s="195" t="s">
        <v>794</v>
      </c>
      <c r="C125" s="195" t="s">
        <v>56</v>
      </c>
      <c r="D125" s="195" t="s">
        <v>521</v>
      </c>
      <c r="E125" s="195" t="s">
        <v>384</v>
      </c>
      <c r="F125" s="195" t="s">
        <v>521</v>
      </c>
      <c r="G125" s="195" t="s">
        <v>48</v>
      </c>
      <c r="H125" s="195" t="s">
        <v>521</v>
      </c>
      <c r="I125" s="195" t="s">
        <v>796</v>
      </c>
      <c r="J125" s="195" t="s">
        <v>2015</v>
      </c>
      <c r="K125" s="204">
        <v>0</v>
      </c>
      <c r="L125" s="204">
        <v>80</v>
      </c>
      <c r="M125" s="204">
        <f t="shared" si="4"/>
        <v>-80</v>
      </c>
      <c r="N125" s="195" t="s">
        <v>2137</v>
      </c>
      <c r="O125" s="195" t="s">
        <v>2138</v>
      </c>
      <c r="P125" s="195"/>
      <c r="Q125" s="195" t="s">
        <v>2139</v>
      </c>
      <c r="R125" s="195" t="s">
        <v>847</v>
      </c>
    </row>
    <row r="126" spans="1:18" s="211" customFormat="1" hidden="1">
      <c r="A126" s="209" t="s">
        <v>2136</v>
      </c>
      <c r="B126" s="209" t="s">
        <v>794</v>
      </c>
      <c r="C126" s="209" t="s">
        <v>808</v>
      </c>
      <c r="D126" s="209" t="s">
        <v>846</v>
      </c>
      <c r="E126" s="209" t="s">
        <v>820</v>
      </c>
      <c r="F126" s="209" t="s">
        <v>710</v>
      </c>
      <c r="G126" s="209" t="s">
        <v>48</v>
      </c>
      <c r="H126" s="209" t="s">
        <v>521</v>
      </c>
      <c r="I126" s="209" t="s">
        <v>796</v>
      </c>
      <c r="J126" s="209" t="s">
        <v>2015</v>
      </c>
      <c r="K126" s="210">
        <v>8250.76</v>
      </c>
      <c r="L126" s="210">
        <v>0</v>
      </c>
      <c r="M126" s="210">
        <f t="shared" si="4"/>
        <v>8250.76</v>
      </c>
      <c r="N126" s="209" t="s">
        <v>2143</v>
      </c>
      <c r="O126" s="209" t="s">
        <v>2138</v>
      </c>
      <c r="P126" s="209"/>
      <c r="Q126" s="209" t="s">
        <v>2139</v>
      </c>
      <c r="R126" s="209" t="s">
        <v>847</v>
      </c>
    </row>
    <row r="127" spans="1:18" s="211" customFormat="1" hidden="1">
      <c r="A127" s="209" t="s">
        <v>2136</v>
      </c>
      <c r="B127" s="209" t="s">
        <v>794</v>
      </c>
      <c r="C127" s="209" t="s">
        <v>56</v>
      </c>
      <c r="D127" s="209" t="s">
        <v>521</v>
      </c>
      <c r="E127" s="209" t="s">
        <v>820</v>
      </c>
      <c r="F127" s="209" t="s">
        <v>521</v>
      </c>
      <c r="G127" s="209" t="s">
        <v>48</v>
      </c>
      <c r="H127" s="209" t="s">
        <v>521</v>
      </c>
      <c r="I127" s="209" t="s">
        <v>796</v>
      </c>
      <c r="J127" s="209" t="s">
        <v>2015</v>
      </c>
      <c r="K127" s="210">
        <v>0</v>
      </c>
      <c r="L127" s="210">
        <v>1284.97</v>
      </c>
      <c r="M127" s="210">
        <f t="shared" si="4"/>
        <v>-1284.97</v>
      </c>
      <c r="N127" s="209" t="s">
        <v>852</v>
      </c>
      <c r="O127" s="209" t="s">
        <v>2138</v>
      </c>
      <c r="P127" s="209"/>
      <c r="Q127" s="209" t="s">
        <v>2139</v>
      </c>
      <c r="R127" s="209" t="s">
        <v>847</v>
      </c>
    </row>
    <row r="128" spans="1:18" s="205" customFormat="1" hidden="1">
      <c r="A128" s="195" t="s">
        <v>2136</v>
      </c>
      <c r="B128" s="195" t="s">
        <v>794</v>
      </c>
      <c r="C128" s="195" t="s">
        <v>804</v>
      </c>
      <c r="D128" s="195" t="s">
        <v>826</v>
      </c>
      <c r="E128" s="195" t="s">
        <v>835</v>
      </c>
      <c r="F128" s="195" t="s">
        <v>710</v>
      </c>
      <c r="G128" s="195" t="s">
        <v>48</v>
      </c>
      <c r="H128" s="195" t="s">
        <v>521</v>
      </c>
      <c r="I128" s="195" t="s">
        <v>796</v>
      </c>
      <c r="J128" s="195" t="s">
        <v>2015</v>
      </c>
      <c r="K128" s="204">
        <v>644.54999999999995</v>
      </c>
      <c r="L128" s="204">
        <v>0</v>
      </c>
      <c r="M128" s="204">
        <f t="shared" si="4"/>
        <v>644.54999999999995</v>
      </c>
      <c r="N128" s="195" t="s">
        <v>852</v>
      </c>
      <c r="O128" s="195" t="s">
        <v>2138</v>
      </c>
      <c r="P128" s="195"/>
      <c r="Q128" s="195" t="s">
        <v>2139</v>
      </c>
      <c r="R128" s="195" t="s">
        <v>847</v>
      </c>
    </row>
    <row r="129" spans="1:18" s="205" customFormat="1" hidden="1">
      <c r="A129" s="195" t="s">
        <v>2136</v>
      </c>
      <c r="B129" s="195" t="s">
        <v>794</v>
      </c>
      <c r="C129" s="195" t="s">
        <v>56</v>
      </c>
      <c r="D129" s="195" t="s">
        <v>521</v>
      </c>
      <c r="E129" s="195" t="s">
        <v>818</v>
      </c>
      <c r="F129" s="195" t="s">
        <v>521</v>
      </c>
      <c r="G129" s="195" t="s">
        <v>48</v>
      </c>
      <c r="H129" s="195" t="s">
        <v>521</v>
      </c>
      <c r="I129" s="195" t="s">
        <v>796</v>
      </c>
      <c r="J129" s="195" t="s">
        <v>2015</v>
      </c>
      <c r="K129" s="204">
        <v>0</v>
      </c>
      <c r="L129" s="204">
        <v>2242.88</v>
      </c>
      <c r="M129" s="204">
        <f t="shared" si="4"/>
        <v>-2242.88</v>
      </c>
      <c r="N129" s="195" t="s">
        <v>1118</v>
      </c>
      <c r="O129" s="195" t="s">
        <v>2138</v>
      </c>
      <c r="P129" s="195"/>
      <c r="Q129" s="195" t="s">
        <v>2139</v>
      </c>
      <c r="R129" s="195" t="s">
        <v>847</v>
      </c>
    </row>
    <row r="130" spans="1:18" s="205" customFormat="1" hidden="1">
      <c r="A130" s="195" t="s">
        <v>2136</v>
      </c>
      <c r="B130" s="195" t="s">
        <v>794</v>
      </c>
      <c r="C130" s="195" t="s">
        <v>56</v>
      </c>
      <c r="D130" s="195" t="s">
        <v>521</v>
      </c>
      <c r="E130" s="195" t="s">
        <v>818</v>
      </c>
      <c r="F130" s="195" t="s">
        <v>521</v>
      </c>
      <c r="G130" s="195" t="s">
        <v>48</v>
      </c>
      <c r="H130" s="195" t="s">
        <v>521</v>
      </c>
      <c r="I130" s="195" t="s">
        <v>796</v>
      </c>
      <c r="J130" s="195" t="s">
        <v>2015</v>
      </c>
      <c r="K130" s="204">
        <v>0</v>
      </c>
      <c r="L130" s="204">
        <v>1444.5</v>
      </c>
      <c r="M130" s="204">
        <f t="shared" si="4"/>
        <v>-1444.5</v>
      </c>
      <c r="N130" s="195" t="s">
        <v>2142</v>
      </c>
      <c r="O130" s="195" t="s">
        <v>2138</v>
      </c>
      <c r="P130" s="195"/>
      <c r="Q130" s="195" t="s">
        <v>2139</v>
      </c>
      <c r="R130" s="195" t="s">
        <v>847</v>
      </c>
    </row>
    <row r="131" spans="1:18" s="205" customFormat="1" hidden="1">
      <c r="A131" s="195" t="s">
        <v>2136</v>
      </c>
      <c r="B131" s="195" t="s">
        <v>794</v>
      </c>
      <c r="C131" s="195" t="s">
        <v>56</v>
      </c>
      <c r="D131" s="195" t="s">
        <v>521</v>
      </c>
      <c r="E131" s="195" t="s">
        <v>818</v>
      </c>
      <c r="F131" s="195" t="s">
        <v>521</v>
      </c>
      <c r="G131" s="195" t="s">
        <v>48</v>
      </c>
      <c r="H131" s="195" t="s">
        <v>521</v>
      </c>
      <c r="I131" s="195" t="s">
        <v>796</v>
      </c>
      <c r="J131" s="195" t="s">
        <v>2015</v>
      </c>
      <c r="K131" s="204">
        <v>0</v>
      </c>
      <c r="L131" s="204">
        <v>1578</v>
      </c>
      <c r="M131" s="204">
        <f t="shared" si="4"/>
        <v>-1578</v>
      </c>
      <c r="N131" s="195" t="s">
        <v>2140</v>
      </c>
      <c r="O131" s="195" t="s">
        <v>2138</v>
      </c>
      <c r="P131" s="195"/>
      <c r="Q131" s="195" t="s">
        <v>2139</v>
      </c>
      <c r="R131" s="195" t="s">
        <v>847</v>
      </c>
    </row>
    <row r="132" spans="1:18" s="205" customFormat="1" hidden="1">
      <c r="A132" s="195" t="s">
        <v>2136</v>
      </c>
      <c r="B132" s="195" t="s">
        <v>794</v>
      </c>
      <c r="C132" s="195" t="s">
        <v>56</v>
      </c>
      <c r="D132" s="195" t="s">
        <v>521</v>
      </c>
      <c r="E132" s="195" t="s">
        <v>818</v>
      </c>
      <c r="F132" s="195" t="s">
        <v>521</v>
      </c>
      <c r="G132" s="195" t="s">
        <v>48</v>
      </c>
      <c r="H132" s="195" t="s">
        <v>521</v>
      </c>
      <c r="I132" s="195" t="s">
        <v>796</v>
      </c>
      <c r="J132" s="195" t="s">
        <v>2015</v>
      </c>
      <c r="K132" s="204">
        <v>0</v>
      </c>
      <c r="L132" s="204">
        <v>83</v>
      </c>
      <c r="M132" s="204">
        <f t="shared" si="4"/>
        <v>-83</v>
      </c>
      <c r="N132" s="195" t="s">
        <v>2119</v>
      </c>
      <c r="O132" s="195" t="s">
        <v>2138</v>
      </c>
      <c r="P132" s="195"/>
      <c r="Q132" s="195" t="s">
        <v>2139</v>
      </c>
      <c r="R132" s="195" t="s">
        <v>847</v>
      </c>
    </row>
    <row r="133" spans="1:18" s="205" customFormat="1" hidden="1">
      <c r="A133" s="195" t="s">
        <v>2136</v>
      </c>
      <c r="B133" s="195" t="s">
        <v>794</v>
      </c>
      <c r="C133" s="195" t="s">
        <v>56</v>
      </c>
      <c r="D133" s="195" t="s">
        <v>521</v>
      </c>
      <c r="E133" s="195" t="s">
        <v>818</v>
      </c>
      <c r="F133" s="195" t="s">
        <v>521</v>
      </c>
      <c r="G133" s="195" t="s">
        <v>48</v>
      </c>
      <c r="H133" s="195" t="s">
        <v>521</v>
      </c>
      <c r="I133" s="195" t="s">
        <v>796</v>
      </c>
      <c r="J133" s="195" t="s">
        <v>2015</v>
      </c>
      <c r="K133" s="204">
        <v>0</v>
      </c>
      <c r="L133" s="204">
        <v>299</v>
      </c>
      <c r="M133" s="204">
        <f t="shared" si="4"/>
        <v>-299</v>
      </c>
      <c r="N133" s="195" t="s">
        <v>2141</v>
      </c>
      <c r="O133" s="195" t="s">
        <v>2138</v>
      </c>
      <c r="P133" s="195"/>
      <c r="Q133" s="195" t="s">
        <v>2139</v>
      </c>
      <c r="R133" s="195" t="s">
        <v>847</v>
      </c>
    </row>
    <row r="134" spans="1:18" s="205" customFormat="1" hidden="1">
      <c r="A134" s="195" t="s">
        <v>2136</v>
      </c>
      <c r="B134" s="195" t="s">
        <v>794</v>
      </c>
      <c r="C134" s="195" t="s">
        <v>56</v>
      </c>
      <c r="D134" s="195" t="s">
        <v>521</v>
      </c>
      <c r="E134" s="195" t="s">
        <v>845</v>
      </c>
      <c r="F134" s="195" t="s">
        <v>521</v>
      </c>
      <c r="G134" s="195" t="s">
        <v>48</v>
      </c>
      <c r="H134" s="195" t="s">
        <v>521</v>
      </c>
      <c r="I134" s="195" t="s">
        <v>796</v>
      </c>
      <c r="J134" s="195" t="s">
        <v>2015</v>
      </c>
      <c r="K134" s="204">
        <v>0</v>
      </c>
      <c r="L134" s="204">
        <v>237</v>
      </c>
      <c r="M134" s="204">
        <f t="shared" si="4"/>
        <v>-237</v>
      </c>
      <c r="N134" s="195" t="s">
        <v>2145</v>
      </c>
      <c r="O134" s="195" t="s">
        <v>2138</v>
      </c>
      <c r="P134" s="195"/>
      <c r="Q134" s="195" t="s">
        <v>2139</v>
      </c>
      <c r="R134" s="195" t="s">
        <v>847</v>
      </c>
    </row>
    <row r="135" spans="1:18" s="211" customFormat="1" hidden="1">
      <c r="A135" s="209" t="s">
        <v>2136</v>
      </c>
      <c r="B135" s="209" t="s">
        <v>794</v>
      </c>
      <c r="C135" s="209" t="s">
        <v>56</v>
      </c>
      <c r="D135" s="209" t="s">
        <v>521</v>
      </c>
      <c r="E135" s="209" t="s">
        <v>820</v>
      </c>
      <c r="F135" s="209" t="s">
        <v>521</v>
      </c>
      <c r="G135" s="209" t="s">
        <v>48</v>
      </c>
      <c r="H135" s="209" t="s">
        <v>521</v>
      </c>
      <c r="I135" s="209" t="s">
        <v>796</v>
      </c>
      <c r="J135" s="209" t="s">
        <v>2015</v>
      </c>
      <c r="K135" s="210">
        <v>0</v>
      </c>
      <c r="L135" s="210">
        <v>29722.19</v>
      </c>
      <c r="M135" s="210">
        <f t="shared" si="4"/>
        <v>-29722.19</v>
      </c>
      <c r="N135" s="209" t="s">
        <v>2143</v>
      </c>
      <c r="O135" s="209" t="s">
        <v>2138</v>
      </c>
      <c r="P135" s="209"/>
      <c r="Q135" s="209" t="s">
        <v>2139</v>
      </c>
      <c r="R135" s="209" t="s">
        <v>847</v>
      </c>
    </row>
    <row r="136" spans="1:18" s="205" customFormat="1" hidden="1">
      <c r="A136" s="195" t="s">
        <v>2136</v>
      </c>
      <c r="B136" s="195" t="s">
        <v>794</v>
      </c>
      <c r="C136" s="195" t="s">
        <v>808</v>
      </c>
      <c r="D136" s="195" t="s">
        <v>805</v>
      </c>
      <c r="E136" s="195" t="s">
        <v>835</v>
      </c>
      <c r="F136" s="195" t="s">
        <v>710</v>
      </c>
      <c r="G136" s="195" t="s">
        <v>48</v>
      </c>
      <c r="H136" s="195" t="s">
        <v>521</v>
      </c>
      <c r="I136" s="195" t="s">
        <v>796</v>
      </c>
      <c r="J136" s="195" t="s">
        <v>2015</v>
      </c>
      <c r="K136" s="204">
        <v>3510</v>
      </c>
      <c r="L136" s="204">
        <v>0</v>
      </c>
      <c r="M136" s="204">
        <f t="shared" si="3"/>
        <v>3510</v>
      </c>
      <c r="N136" s="195" t="s">
        <v>852</v>
      </c>
      <c r="O136" s="195" t="s">
        <v>2138</v>
      </c>
      <c r="P136" s="195"/>
      <c r="Q136" s="195" t="s">
        <v>2139</v>
      </c>
      <c r="R136" s="195" t="s">
        <v>847</v>
      </c>
    </row>
    <row r="137" spans="1:18" s="205" customFormat="1" hidden="1">
      <c r="A137" s="195" t="s">
        <v>2136</v>
      </c>
      <c r="B137" s="195" t="s">
        <v>794</v>
      </c>
      <c r="C137" s="195" t="s">
        <v>701</v>
      </c>
      <c r="D137" s="195" t="s">
        <v>831</v>
      </c>
      <c r="E137" s="195" t="s">
        <v>20</v>
      </c>
      <c r="F137" s="195" t="s">
        <v>710</v>
      </c>
      <c r="G137" s="195" t="s">
        <v>48</v>
      </c>
      <c r="H137" s="195" t="s">
        <v>521</v>
      </c>
      <c r="I137" s="195" t="s">
        <v>796</v>
      </c>
      <c r="J137" s="195" t="s">
        <v>2015</v>
      </c>
      <c r="K137" s="204">
        <v>1974</v>
      </c>
      <c r="L137" s="204">
        <v>0</v>
      </c>
      <c r="M137" s="204">
        <f t="shared" si="3"/>
        <v>1974</v>
      </c>
      <c r="N137" s="195" t="s">
        <v>2144</v>
      </c>
      <c r="O137" s="195" t="s">
        <v>2138</v>
      </c>
      <c r="P137" s="195"/>
      <c r="Q137" s="195" t="s">
        <v>2139</v>
      </c>
      <c r="R137" s="195" t="s">
        <v>847</v>
      </c>
    </row>
    <row r="138" spans="1:18" s="205" customFormat="1" hidden="1">
      <c r="A138" s="195" t="s">
        <v>2136</v>
      </c>
      <c r="B138" s="195" t="s">
        <v>794</v>
      </c>
      <c r="C138" s="195" t="s">
        <v>804</v>
      </c>
      <c r="D138" s="195" t="s">
        <v>805</v>
      </c>
      <c r="E138" s="195" t="s">
        <v>818</v>
      </c>
      <c r="F138" s="195" t="s">
        <v>710</v>
      </c>
      <c r="G138" s="195" t="s">
        <v>48</v>
      </c>
      <c r="H138" s="195" t="s">
        <v>521</v>
      </c>
      <c r="I138" s="195" t="s">
        <v>796</v>
      </c>
      <c r="J138" s="195" t="s">
        <v>2015</v>
      </c>
      <c r="K138" s="204">
        <v>2242.88</v>
      </c>
      <c r="L138" s="204">
        <v>0</v>
      </c>
      <c r="M138" s="204">
        <f t="shared" si="3"/>
        <v>2242.88</v>
      </c>
      <c r="N138" s="195" t="s">
        <v>1118</v>
      </c>
      <c r="O138" s="195" t="s">
        <v>2138</v>
      </c>
      <c r="P138" s="195"/>
      <c r="Q138" s="195" t="s">
        <v>2139</v>
      </c>
      <c r="R138" s="195" t="s">
        <v>847</v>
      </c>
    </row>
    <row r="139" spans="1:18" s="205" customFormat="1" hidden="1">
      <c r="A139" s="195" t="s">
        <v>2136</v>
      </c>
      <c r="B139" s="195" t="s">
        <v>794</v>
      </c>
      <c r="C139" s="195" t="s">
        <v>804</v>
      </c>
      <c r="D139" s="195" t="s">
        <v>805</v>
      </c>
      <c r="E139" s="195" t="s">
        <v>799</v>
      </c>
      <c r="F139" s="195" t="s">
        <v>710</v>
      </c>
      <c r="G139" s="195" t="s">
        <v>48</v>
      </c>
      <c r="H139" s="195" t="s">
        <v>521</v>
      </c>
      <c r="I139" s="195" t="s">
        <v>796</v>
      </c>
      <c r="J139" s="195" t="s">
        <v>2015</v>
      </c>
      <c r="K139" s="204">
        <v>10000</v>
      </c>
      <c r="L139" s="204">
        <v>0</v>
      </c>
      <c r="M139" s="204">
        <f t="shared" si="3"/>
        <v>10000</v>
      </c>
      <c r="N139" s="195" t="s">
        <v>2146</v>
      </c>
      <c r="O139" s="195" t="s">
        <v>2138</v>
      </c>
      <c r="P139" s="195"/>
      <c r="Q139" s="195" t="s">
        <v>2139</v>
      </c>
      <c r="R139" s="195" t="s">
        <v>847</v>
      </c>
    </row>
    <row r="140" spans="1:18" s="205" customFormat="1" hidden="1">
      <c r="A140" s="195" t="s">
        <v>2136</v>
      </c>
      <c r="B140" s="195" t="s">
        <v>794</v>
      </c>
      <c r="C140" s="195" t="s">
        <v>701</v>
      </c>
      <c r="D140" s="195" t="s">
        <v>268</v>
      </c>
      <c r="E140" s="195" t="s">
        <v>20</v>
      </c>
      <c r="F140" s="195" t="s">
        <v>710</v>
      </c>
      <c r="G140" s="195" t="s">
        <v>48</v>
      </c>
      <c r="H140" s="195" t="s">
        <v>521</v>
      </c>
      <c r="I140" s="195" t="s">
        <v>796</v>
      </c>
      <c r="J140" s="195" t="s">
        <v>2015</v>
      </c>
      <c r="K140" s="204">
        <v>563.21</v>
      </c>
      <c r="L140" s="204">
        <v>0</v>
      </c>
      <c r="M140" s="204">
        <f t="shared" ref="M140" si="5">K140-L140</f>
        <v>563.21</v>
      </c>
      <c r="N140" s="195" t="s">
        <v>2144</v>
      </c>
      <c r="O140" s="195" t="s">
        <v>2138</v>
      </c>
      <c r="P140" s="195"/>
      <c r="Q140" s="195" t="s">
        <v>2139</v>
      </c>
      <c r="R140" s="195" t="s">
        <v>847</v>
      </c>
    </row>
  </sheetData>
  <autoFilter ref="A5:R140" xr:uid="{DDB5B7DD-3CFB-4A53-B4F2-23C0FAAE483C}">
    <filterColumn colId="0">
      <filters>
        <filter val="NFMISC052626"/>
      </filters>
    </filterColumn>
    <sortState xmlns:xlrd2="http://schemas.microsoft.com/office/spreadsheetml/2017/richdata2" ref="A108:R135">
      <sortCondition ref="E5:E140"/>
    </sortState>
  </autoFilter>
  <pageMargins left="0.5" right="0.5" top="0.5" bottom="0.5" header="0.5" footer="0.5"/>
  <pageSetup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BE5B03-AF20-4D00-9949-BC4D5F18DF47}">
  <dimension ref="A3:C13"/>
  <sheetViews>
    <sheetView workbookViewId="0"/>
  </sheetViews>
  <sheetFormatPr defaultRowHeight="12.75"/>
  <cols>
    <col min="1" max="1" width="13.85546875" bestFit="1" customWidth="1"/>
    <col min="2" max="2" width="20.5703125" bestFit="1" customWidth="1"/>
    <col min="3" max="3" width="21.42578125" bestFit="1" customWidth="1"/>
  </cols>
  <sheetData>
    <row r="3" spans="1:3">
      <c r="A3" s="159" t="s">
        <v>1153</v>
      </c>
      <c r="B3" t="s">
        <v>2221</v>
      </c>
      <c r="C3" t="s">
        <v>2222</v>
      </c>
    </row>
    <row r="4" spans="1:3">
      <c r="A4" s="160" t="s">
        <v>818</v>
      </c>
      <c r="B4" s="202">
        <v>4000</v>
      </c>
      <c r="C4" s="202">
        <v>4000</v>
      </c>
    </row>
    <row r="5" spans="1:3">
      <c r="A5" s="206" t="s">
        <v>857</v>
      </c>
      <c r="B5" s="202">
        <v>0</v>
      </c>
      <c r="C5" s="202">
        <v>4000</v>
      </c>
    </row>
    <row r="6" spans="1:3">
      <c r="A6" s="206" t="s">
        <v>808</v>
      </c>
      <c r="B6" s="202">
        <v>4000</v>
      </c>
      <c r="C6" s="202">
        <v>0</v>
      </c>
    </row>
    <row r="7" spans="1:3">
      <c r="A7" s="160" t="s">
        <v>843</v>
      </c>
      <c r="B7" s="202">
        <v>49976.51</v>
      </c>
      <c r="C7" s="202">
        <v>49976.51</v>
      </c>
    </row>
    <row r="8" spans="1:3">
      <c r="A8" s="206" t="s">
        <v>857</v>
      </c>
      <c r="B8" s="202">
        <v>0</v>
      </c>
      <c r="C8" s="202">
        <v>49976.51</v>
      </c>
    </row>
    <row r="9" spans="1:3">
      <c r="A9" s="206" t="s">
        <v>242</v>
      </c>
      <c r="B9" s="202">
        <v>49976.51</v>
      </c>
      <c r="C9" s="202">
        <v>0</v>
      </c>
    </row>
    <row r="10" spans="1:3">
      <c r="A10" s="160" t="s">
        <v>254</v>
      </c>
      <c r="B10" s="202">
        <v>200</v>
      </c>
      <c r="C10" s="202">
        <v>200</v>
      </c>
    </row>
    <row r="11" spans="1:3">
      <c r="A11" s="206" t="s">
        <v>857</v>
      </c>
      <c r="B11" s="202">
        <v>0</v>
      </c>
      <c r="C11" s="202">
        <v>200</v>
      </c>
    </row>
    <row r="12" spans="1:3">
      <c r="A12" s="206" t="s">
        <v>367</v>
      </c>
      <c r="B12" s="202">
        <v>200</v>
      </c>
      <c r="C12" s="202">
        <v>0</v>
      </c>
    </row>
    <row r="13" spans="1:3">
      <c r="A13" s="160" t="s">
        <v>887</v>
      </c>
      <c r="B13" s="202">
        <v>54176.51</v>
      </c>
      <c r="C13" s="202">
        <v>54176.51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936261-50F3-46BA-BB32-92158A9F3E9D}">
  <dimension ref="A1:R11"/>
  <sheetViews>
    <sheetView workbookViewId="0"/>
  </sheetViews>
  <sheetFormatPr defaultColWidth="11.42578125" defaultRowHeight="12.75"/>
  <cols>
    <col min="1" max="1" width="30" style="182" customWidth="1"/>
    <col min="2" max="2" width="6" style="182" customWidth="1"/>
    <col min="3" max="4" width="7" style="182" customWidth="1"/>
    <col min="5" max="5" width="12" style="182" customWidth="1"/>
    <col min="6" max="6" width="9" style="182" customWidth="1"/>
    <col min="7" max="7" width="6" style="182" customWidth="1"/>
    <col min="8" max="8" width="12" style="182" customWidth="1"/>
    <col min="9" max="9" width="5" style="182" customWidth="1"/>
    <col min="10" max="11" width="14" style="182" customWidth="1"/>
    <col min="12" max="13" width="15" style="182" customWidth="1"/>
    <col min="14" max="14" width="33" style="182" customWidth="1"/>
    <col min="15" max="15" width="14" style="182" customWidth="1"/>
    <col min="16" max="16" width="11" style="182" customWidth="1"/>
    <col min="17" max="17" width="13" style="182" customWidth="1"/>
    <col min="18" max="18" width="9" style="182" customWidth="1"/>
    <col min="19" max="16384" width="11.42578125" style="182"/>
  </cols>
  <sheetData>
    <row r="1" spans="1:18">
      <c r="A1" s="186" t="s">
        <v>776</v>
      </c>
    </row>
    <row r="2" spans="1:18">
      <c r="A2" s="186" t="s">
        <v>777</v>
      </c>
    </row>
    <row r="3" spans="1:18">
      <c r="A3" s="183" t="s">
        <v>1161</v>
      </c>
    </row>
    <row r="4" spans="1:18">
      <c r="K4" s="182">
        <f>SUBTOTAL(9,K6:K11)</f>
        <v>54176.51</v>
      </c>
      <c r="L4" s="182">
        <f>SUBTOTAL(9,L6:L11)</f>
        <v>54176.51</v>
      </c>
      <c r="M4" s="203">
        <f>SUBTOTAL(9,M6:M11)</f>
        <v>0</v>
      </c>
    </row>
    <row r="5" spans="1:18" ht="13.5" thickBot="1">
      <c r="A5" s="185" t="s">
        <v>778</v>
      </c>
      <c r="B5" s="185" t="s">
        <v>779</v>
      </c>
      <c r="C5" s="185" t="s">
        <v>780</v>
      </c>
      <c r="D5" s="185" t="s">
        <v>781</v>
      </c>
      <c r="E5" s="185" t="s">
        <v>782</v>
      </c>
      <c r="F5" s="185" t="s">
        <v>783</v>
      </c>
      <c r="G5" s="185" t="s">
        <v>17</v>
      </c>
      <c r="H5" s="185" t="s">
        <v>784</v>
      </c>
      <c r="I5" s="185" t="s">
        <v>785</v>
      </c>
      <c r="J5" s="185" t="s">
        <v>786</v>
      </c>
      <c r="K5" s="185" t="s">
        <v>787</v>
      </c>
      <c r="L5" s="185" t="s">
        <v>788</v>
      </c>
      <c r="M5" s="185" t="s">
        <v>1162</v>
      </c>
      <c r="N5" s="185" t="s">
        <v>789</v>
      </c>
      <c r="O5" s="185" t="s">
        <v>790</v>
      </c>
      <c r="P5" s="185" t="s">
        <v>791</v>
      </c>
      <c r="Q5" s="185" t="s">
        <v>792</v>
      </c>
      <c r="R5" s="185" t="s">
        <v>793</v>
      </c>
    </row>
    <row r="6" spans="1:18" s="205" customFormat="1">
      <c r="A6" s="195" t="s">
        <v>2096</v>
      </c>
      <c r="B6" s="195" t="s">
        <v>794</v>
      </c>
      <c r="C6" s="195" t="s">
        <v>857</v>
      </c>
      <c r="D6" s="195" t="s">
        <v>521</v>
      </c>
      <c r="E6" s="195" t="s">
        <v>843</v>
      </c>
      <c r="F6" s="195" t="s">
        <v>521</v>
      </c>
      <c r="G6" s="195" t="s">
        <v>48</v>
      </c>
      <c r="H6" s="195" t="s">
        <v>521</v>
      </c>
      <c r="I6" s="195" t="s">
        <v>796</v>
      </c>
      <c r="J6" s="195" t="s">
        <v>1811</v>
      </c>
      <c r="K6" s="204">
        <v>0</v>
      </c>
      <c r="L6" s="204">
        <v>49976.51</v>
      </c>
      <c r="M6" s="204">
        <f t="shared" ref="M6:M11" si="0">K6-L6</f>
        <v>-49976.51</v>
      </c>
      <c r="N6" s="195" t="s">
        <v>2097</v>
      </c>
      <c r="O6" s="195" t="s">
        <v>2098</v>
      </c>
      <c r="P6" s="195"/>
      <c r="Q6" s="195" t="s">
        <v>2099</v>
      </c>
      <c r="R6" s="195" t="s">
        <v>847</v>
      </c>
    </row>
    <row r="7" spans="1:18" s="205" customFormat="1">
      <c r="A7" s="195" t="s">
        <v>2096</v>
      </c>
      <c r="B7" s="195" t="s">
        <v>794</v>
      </c>
      <c r="C7" s="195" t="s">
        <v>242</v>
      </c>
      <c r="D7" s="195" t="s">
        <v>795</v>
      </c>
      <c r="E7" s="195" t="s">
        <v>843</v>
      </c>
      <c r="F7" s="195" t="s">
        <v>710</v>
      </c>
      <c r="G7" s="195" t="s">
        <v>48</v>
      </c>
      <c r="H7" s="195" t="s">
        <v>521</v>
      </c>
      <c r="I7" s="195" t="s">
        <v>796</v>
      </c>
      <c r="J7" s="195" t="s">
        <v>1811</v>
      </c>
      <c r="K7" s="204">
        <v>49976.51</v>
      </c>
      <c r="L7" s="204">
        <v>0</v>
      </c>
      <c r="M7" s="204">
        <f t="shared" si="0"/>
        <v>49976.51</v>
      </c>
      <c r="N7" s="195" t="s">
        <v>2097</v>
      </c>
      <c r="O7" s="195" t="s">
        <v>2098</v>
      </c>
      <c r="P7" s="195"/>
      <c r="Q7" s="195" t="s">
        <v>2099</v>
      </c>
      <c r="R7" s="195" t="s">
        <v>847</v>
      </c>
    </row>
    <row r="8" spans="1:18" s="205" customFormat="1">
      <c r="A8" s="195" t="s">
        <v>2107</v>
      </c>
      <c r="B8" s="195" t="s">
        <v>794</v>
      </c>
      <c r="C8" s="195" t="s">
        <v>808</v>
      </c>
      <c r="D8" s="195" t="s">
        <v>268</v>
      </c>
      <c r="E8" s="195" t="s">
        <v>818</v>
      </c>
      <c r="F8" s="195" t="s">
        <v>710</v>
      </c>
      <c r="G8" s="195" t="s">
        <v>48</v>
      </c>
      <c r="H8" s="195" t="s">
        <v>521</v>
      </c>
      <c r="I8" s="195" t="s">
        <v>796</v>
      </c>
      <c r="J8" s="195" t="s">
        <v>1811</v>
      </c>
      <c r="K8" s="204">
        <v>4000</v>
      </c>
      <c r="L8" s="204">
        <v>0</v>
      </c>
      <c r="M8" s="204">
        <f t="shared" si="0"/>
        <v>4000</v>
      </c>
      <c r="N8" s="195" t="s">
        <v>1051</v>
      </c>
      <c r="O8" s="195" t="s">
        <v>1811</v>
      </c>
      <c r="P8" s="195"/>
      <c r="Q8" s="195" t="s">
        <v>2108</v>
      </c>
      <c r="R8" s="195" t="s">
        <v>847</v>
      </c>
    </row>
    <row r="9" spans="1:18" s="205" customFormat="1">
      <c r="A9" s="195" t="s">
        <v>2107</v>
      </c>
      <c r="B9" s="195" t="s">
        <v>794</v>
      </c>
      <c r="C9" s="195" t="s">
        <v>857</v>
      </c>
      <c r="D9" s="195" t="s">
        <v>521</v>
      </c>
      <c r="E9" s="195" t="s">
        <v>818</v>
      </c>
      <c r="F9" s="195" t="s">
        <v>521</v>
      </c>
      <c r="G9" s="195" t="s">
        <v>48</v>
      </c>
      <c r="H9" s="195" t="s">
        <v>521</v>
      </c>
      <c r="I9" s="195" t="s">
        <v>796</v>
      </c>
      <c r="J9" s="195" t="s">
        <v>1811</v>
      </c>
      <c r="K9" s="204">
        <v>0</v>
      </c>
      <c r="L9" s="204">
        <v>4000</v>
      </c>
      <c r="M9" s="204">
        <f t="shared" si="0"/>
        <v>-4000</v>
      </c>
      <c r="N9" s="195" t="s">
        <v>1051</v>
      </c>
      <c r="O9" s="195" t="s">
        <v>1811</v>
      </c>
      <c r="P9" s="195"/>
      <c r="Q9" s="195" t="s">
        <v>2108</v>
      </c>
      <c r="R9" s="195" t="s">
        <v>847</v>
      </c>
    </row>
    <row r="10" spans="1:18" s="205" customFormat="1">
      <c r="A10" s="195" t="s">
        <v>2109</v>
      </c>
      <c r="B10" s="195" t="s">
        <v>794</v>
      </c>
      <c r="C10" s="195" t="s">
        <v>367</v>
      </c>
      <c r="D10" s="195" t="s">
        <v>268</v>
      </c>
      <c r="E10" s="195" t="s">
        <v>254</v>
      </c>
      <c r="F10" s="195" t="s">
        <v>710</v>
      </c>
      <c r="G10" s="195" t="s">
        <v>48</v>
      </c>
      <c r="H10" s="195" t="s">
        <v>521</v>
      </c>
      <c r="I10" s="195" t="s">
        <v>796</v>
      </c>
      <c r="J10" s="195" t="s">
        <v>1597</v>
      </c>
      <c r="K10" s="204">
        <v>200</v>
      </c>
      <c r="L10" s="204">
        <v>0</v>
      </c>
      <c r="M10" s="204">
        <f t="shared" si="0"/>
        <v>200</v>
      </c>
      <c r="N10" s="195" t="s">
        <v>2110</v>
      </c>
      <c r="O10" s="195" t="s">
        <v>1811</v>
      </c>
      <c r="P10" s="195"/>
      <c r="Q10" s="195" t="s">
        <v>2111</v>
      </c>
      <c r="R10" s="195" t="s">
        <v>847</v>
      </c>
    </row>
    <row r="11" spans="1:18" s="205" customFormat="1">
      <c r="A11" s="195" t="s">
        <v>2109</v>
      </c>
      <c r="B11" s="195" t="s">
        <v>794</v>
      </c>
      <c r="C11" s="195" t="s">
        <v>857</v>
      </c>
      <c r="D11" s="195" t="s">
        <v>521</v>
      </c>
      <c r="E11" s="195" t="s">
        <v>254</v>
      </c>
      <c r="F11" s="195" t="s">
        <v>521</v>
      </c>
      <c r="G11" s="195" t="s">
        <v>48</v>
      </c>
      <c r="H11" s="195" t="s">
        <v>521</v>
      </c>
      <c r="I11" s="195" t="s">
        <v>796</v>
      </c>
      <c r="J11" s="195" t="s">
        <v>1597</v>
      </c>
      <c r="K11" s="204">
        <v>0</v>
      </c>
      <c r="L11" s="204">
        <v>200</v>
      </c>
      <c r="M11" s="204">
        <f t="shared" si="0"/>
        <v>-200</v>
      </c>
      <c r="N11" s="195" t="s">
        <v>2110</v>
      </c>
      <c r="O11" s="195" t="s">
        <v>1811</v>
      </c>
      <c r="P11" s="195"/>
      <c r="Q11" s="195" t="s">
        <v>2111</v>
      </c>
      <c r="R11" s="195" t="s">
        <v>847</v>
      </c>
    </row>
  </sheetData>
  <autoFilter ref="A5:R11" xr:uid="{DDB5B7DD-3CFB-4A53-B4F2-23C0FAAE483C}"/>
  <pageMargins left="0.5" right="0.5" top="0.5" bottom="0.5" header="0.5" footer="0.5"/>
  <pageSetup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66E1CE-0FAE-403D-8D6E-B391B55C4FBE}">
  <dimension ref="A3:C32"/>
  <sheetViews>
    <sheetView workbookViewId="0"/>
  </sheetViews>
  <sheetFormatPr defaultRowHeight="12.75"/>
  <cols>
    <col min="1" max="1" width="13.85546875" bestFit="1" customWidth="1"/>
    <col min="2" max="2" width="20.5703125" bestFit="1" customWidth="1"/>
    <col min="3" max="3" width="21.42578125" bestFit="1" customWidth="1"/>
  </cols>
  <sheetData>
    <row r="3" spans="1:3">
      <c r="A3" s="159" t="s">
        <v>1153</v>
      </c>
      <c r="B3" t="s">
        <v>2221</v>
      </c>
      <c r="C3" t="s">
        <v>2222</v>
      </c>
    </row>
    <row r="4" spans="1:3">
      <c r="A4" s="160" t="s">
        <v>18</v>
      </c>
      <c r="B4" s="202">
        <v>7975</v>
      </c>
      <c r="C4" s="202">
        <v>7975</v>
      </c>
    </row>
    <row r="5" spans="1:3">
      <c r="A5" s="206" t="s">
        <v>1072</v>
      </c>
      <c r="B5" s="202">
        <v>0</v>
      </c>
      <c r="C5" s="202">
        <v>7975</v>
      </c>
    </row>
    <row r="6" spans="1:3">
      <c r="A6" s="206" t="s">
        <v>804</v>
      </c>
      <c r="B6" s="202">
        <v>7496.5</v>
      </c>
      <c r="C6" s="202">
        <v>0</v>
      </c>
    </row>
    <row r="7" spans="1:3">
      <c r="A7" s="206" t="s">
        <v>706</v>
      </c>
      <c r="B7" s="202">
        <v>478.5</v>
      </c>
      <c r="C7" s="202">
        <v>0</v>
      </c>
    </row>
    <row r="8" spans="1:3">
      <c r="A8" s="160" t="s">
        <v>384</v>
      </c>
      <c r="B8" s="202">
        <v>28245</v>
      </c>
      <c r="C8" s="202">
        <v>28245</v>
      </c>
    </row>
    <row r="9" spans="1:3">
      <c r="A9" s="206" t="s">
        <v>1072</v>
      </c>
      <c r="B9" s="202">
        <v>0</v>
      </c>
      <c r="C9" s="202">
        <v>28245</v>
      </c>
    </row>
    <row r="10" spans="1:3">
      <c r="A10" s="206" t="s">
        <v>804</v>
      </c>
      <c r="B10" s="202">
        <v>26550.3</v>
      </c>
      <c r="C10" s="202">
        <v>0</v>
      </c>
    </row>
    <row r="11" spans="1:3">
      <c r="A11" s="206" t="s">
        <v>706</v>
      </c>
      <c r="B11" s="202">
        <v>1694.7</v>
      </c>
      <c r="C11" s="202">
        <v>0</v>
      </c>
    </row>
    <row r="12" spans="1:3">
      <c r="A12" s="160" t="s">
        <v>29</v>
      </c>
      <c r="B12" s="202">
        <v>5850</v>
      </c>
      <c r="C12" s="202">
        <v>5850</v>
      </c>
    </row>
    <row r="13" spans="1:3">
      <c r="A13" s="206" t="s">
        <v>1072</v>
      </c>
      <c r="B13" s="202">
        <v>0</v>
      </c>
      <c r="C13" s="202">
        <v>5850</v>
      </c>
    </row>
    <row r="14" spans="1:3">
      <c r="A14" s="206" t="s">
        <v>804</v>
      </c>
      <c r="B14" s="202">
        <v>5499</v>
      </c>
      <c r="C14" s="202">
        <v>0</v>
      </c>
    </row>
    <row r="15" spans="1:3">
      <c r="A15" s="206" t="s">
        <v>706</v>
      </c>
      <c r="B15" s="202">
        <v>351</v>
      </c>
      <c r="C15" s="202">
        <v>0</v>
      </c>
    </row>
    <row r="16" spans="1:3">
      <c r="A16" s="160" t="s">
        <v>20</v>
      </c>
      <c r="B16" s="202">
        <v>360</v>
      </c>
      <c r="C16" s="202">
        <v>360</v>
      </c>
    </row>
    <row r="17" spans="1:3">
      <c r="A17" s="206" t="s">
        <v>1072</v>
      </c>
      <c r="B17" s="202">
        <v>0</v>
      </c>
      <c r="C17" s="202">
        <v>360</v>
      </c>
    </row>
    <row r="18" spans="1:3">
      <c r="A18" s="206" t="s">
        <v>804</v>
      </c>
      <c r="B18" s="202">
        <v>338.4</v>
      </c>
      <c r="C18" s="202">
        <v>0</v>
      </c>
    </row>
    <row r="19" spans="1:3">
      <c r="A19" s="206" t="s">
        <v>706</v>
      </c>
      <c r="B19" s="202">
        <v>21.6</v>
      </c>
      <c r="C19" s="202">
        <v>0</v>
      </c>
    </row>
    <row r="20" spans="1:3">
      <c r="A20" s="160" t="s">
        <v>708</v>
      </c>
      <c r="B20" s="202">
        <v>1160</v>
      </c>
      <c r="C20" s="202">
        <v>1160</v>
      </c>
    </row>
    <row r="21" spans="1:3">
      <c r="A21" s="206" t="s">
        <v>1072</v>
      </c>
      <c r="B21" s="202">
        <v>0</v>
      </c>
      <c r="C21" s="202">
        <v>1160</v>
      </c>
    </row>
    <row r="22" spans="1:3">
      <c r="A22" s="206" t="s">
        <v>804</v>
      </c>
      <c r="B22" s="202">
        <v>1090.4000000000001</v>
      </c>
      <c r="C22" s="202">
        <v>0</v>
      </c>
    </row>
    <row r="23" spans="1:3">
      <c r="A23" s="206" t="s">
        <v>706</v>
      </c>
      <c r="B23" s="202">
        <v>69.599999999999994</v>
      </c>
      <c r="C23" s="202">
        <v>0</v>
      </c>
    </row>
    <row r="24" spans="1:3">
      <c r="A24" s="160" t="s">
        <v>799</v>
      </c>
      <c r="B24" s="202">
        <v>9890</v>
      </c>
      <c r="C24" s="202">
        <v>9890</v>
      </c>
    </row>
    <row r="25" spans="1:3">
      <c r="A25" s="206" t="s">
        <v>1072</v>
      </c>
      <c r="B25" s="202">
        <v>0</v>
      </c>
      <c r="C25" s="202">
        <v>9890</v>
      </c>
    </row>
    <row r="26" spans="1:3">
      <c r="A26" s="206" t="s">
        <v>804</v>
      </c>
      <c r="B26" s="202">
        <v>9296.6</v>
      </c>
      <c r="C26" s="202">
        <v>0</v>
      </c>
    </row>
    <row r="27" spans="1:3">
      <c r="A27" s="206" t="s">
        <v>706</v>
      </c>
      <c r="B27" s="202">
        <v>593.4</v>
      </c>
      <c r="C27" s="202">
        <v>0</v>
      </c>
    </row>
    <row r="28" spans="1:3">
      <c r="A28" s="160" t="s">
        <v>850</v>
      </c>
      <c r="B28" s="202">
        <v>5960</v>
      </c>
      <c r="C28" s="202">
        <v>5960</v>
      </c>
    </row>
    <row r="29" spans="1:3">
      <c r="A29" s="206" t="s">
        <v>1072</v>
      </c>
      <c r="B29" s="202">
        <v>0</v>
      </c>
      <c r="C29" s="202">
        <v>5960</v>
      </c>
    </row>
    <row r="30" spans="1:3">
      <c r="A30" s="206" t="s">
        <v>804</v>
      </c>
      <c r="B30" s="202">
        <v>5602.4</v>
      </c>
      <c r="C30" s="202">
        <v>0</v>
      </c>
    </row>
    <row r="31" spans="1:3">
      <c r="A31" s="206" t="s">
        <v>706</v>
      </c>
      <c r="B31" s="202">
        <v>357.6</v>
      </c>
      <c r="C31" s="202">
        <v>0</v>
      </c>
    </row>
    <row r="32" spans="1:3">
      <c r="A32" s="160" t="s">
        <v>887</v>
      </c>
      <c r="B32" s="202">
        <v>59440</v>
      </c>
      <c r="C32" s="202">
        <v>59440</v>
      </c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53D9FB-2120-4943-B57D-1C79774B7D30}">
  <dimension ref="A1:R26"/>
  <sheetViews>
    <sheetView workbookViewId="0"/>
  </sheetViews>
  <sheetFormatPr defaultColWidth="11.42578125" defaultRowHeight="12.75"/>
  <cols>
    <col min="1" max="1" width="30" style="182" customWidth="1"/>
    <col min="2" max="2" width="6" style="182" customWidth="1"/>
    <col min="3" max="4" width="7" style="182" customWidth="1"/>
    <col min="5" max="5" width="12" style="182" customWidth="1"/>
    <col min="6" max="6" width="9" style="182" customWidth="1"/>
    <col min="7" max="7" width="6" style="182" customWidth="1"/>
    <col min="8" max="8" width="12" style="182" customWidth="1"/>
    <col min="9" max="9" width="5" style="182" customWidth="1"/>
    <col min="10" max="11" width="14" style="182" customWidth="1"/>
    <col min="12" max="13" width="15" style="182" customWidth="1"/>
    <col min="14" max="14" width="33" style="182" customWidth="1"/>
    <col min="15" max="15" width="14" style="182" customWidth="1"/>
    <col min="16" max="16" width="11" style="182" customWidth="1"/>
    <col min="17" max="17" width="13" style="182" customWidth="1"/>
    <col min="18" max="18" width="9" style="182" customWidth="1"/>
    <col min="19" max="16384" width="11.42578125" style="182"/>
  </cols>
  <sheetData>
    <row r="1" spans="1:18">
      <c r="A1" s="186" t="s">
        <v>776</v>
      </c>
    </row>
    <row r="2" spans="1:18">
      <c r="A2" s="186" t="s">
        <v>777</v>
      </c>
    </row>
    <row r="3" spans="1:18">
      <c r="A3" s="183" t="s">
        <v>1161</v>
      </c>
    </row>
    <row r="4" spans="1:18">
      <c r="K4" s="182">
        <f>SUBTOTAL(9,K6:K26)</f>
        <v>59440</v>
      </c>
      <c r="L4" s="182">
        <f>SUBTOTAL(9,L6:L26)</f>
        <v>59440</v>
      </c>
      <c r="M4" s="203">
        <f>SUBTOTAL(9,M6:M26)</f>
        <v>0</v>
      </c>
    </row>
    <row r="5" spans="1:18" ht="13.5" thickBot="1">
      <c r="A5" s="185" t="s">
        <v>778</v>
      </c>
      <c r="B5" s="185" t="s">
        <v>779</v>
      </c>
      <c r="C5" s="185" t="s">
        <v>780</v>
      </c>
      <c r="D5" s="185" t="s">
        <v>781</v>
      </c>
      <c r="E5" s="185" t="s">
        <v>782</v>
      </c>
      <c r="F5" s="185" t="s">
        <v>783</v>
      </c>
      <c r="G5" s="185" t="s">
        <v>17</v>
      </c>
      <c r="H5" s="185" t="s">
        <v>784</v>
      </c>
      <c r="I5" s="185" t="s">
        <v>785</v>
      </c>
      <c r="J5" s="185" t="s">
        <v>786</v>
      </c>
      <c r="K5" s="185" t="s">
        <v>787</v>
      </c>
      <c r="L5" s="185" t="s">
        <v>788</v>
      </c>
      <c r="M5" s="185" t="s">
        <v>1162</v>
      </c>
      <c r="N5" s="185" t="s">
        <v>789</v>
      </c>
      <c r="O5" s="185" t="s">
        <v>790</v>
      </c>
      <c r="P5" s="185" t="s">
        <v>791</v>
      </c>
      <c r="Q5" s="185" t="s">
        <v>792</v>
      </c>
      <c r="R5" s="185" t="s">
        <v>793</v>
      </c>
    </row>
    <row r="6" spans="1:18" s="205" customFormat="1">
      <c r="A6" s="195" t="s">
        <v>1859</v>
      </c>
      <c r="B6" s="195" t="s">
        <v>794</v>
      </c>
      <c r="C6" s="195" t="s">
        <v>804</v>
      </c>
      <c r="D6" s="195" t="s">
        <v>268</v>
      </c>
      <c r="E6" s="195" t="s">
        <v>850</v>
      </c>
      <c r="F6" s="195" t="s">
        <v>338</v>
      </c>
      <c r="G6" s="195" t="s">
        <v>48</v>
      </c>
      <c r="H6" s="195" t="s">
        <v>521</v>
      </c>
      <c r="I6" s="195" t="s">
        <v>796</v>
      </c>
      <c r="J6" s="195" t="s">
        <v>1811</v>
      </c>
      <c r="K6" s="204">
        <v>5602.4</v>
      </c>
      <c r="L6" s="204">
        <v>0</v>
      </c>
      <c r="M6" s="204">
        <f t="shared" ref="M6:M10" si="0">K6-L6</f>
        <v>5602.4</v>
      </c>
      <c r="N6" s="195" t="s">
        <v>725</v>
      </c>
      <c r="O6" s="195" t="s">
        <v>1811</v>
      </c>
      <c r="P6" s="195"/>
      <c r="Q6" s="195" t="s">
        <v>1860</v>
      </c>
      <c r="R6" s="195" t="s">
        <v>797</v>
      </c>
    </row>
    <row r="7" spans="1:18" s="205" customFormat="1">
      <c r="A7" s="195" t="s">
        <v>1859</v>
      </c>
      <c r="B7" s="195" t="s">
        <v>794</v>
      </c>
      <c r="C7" s="195" t="s">
        <v>706</v>
      </c>
      <c r="D7" s="195" t="s">
        <v>802</v>
      </c>
      <c r="E7" s="195" t="s">
        <v>850</v>
      </c>
      <c r="F7" s="195" t="s">
        <v>338</v>
      </c>
      <c r="G7" s="195" t="s">
        <v>48</v>
      </c>
      <c r="H7" s="195" t="s">
        <v>521</v>
      </c>
      <c r="I7" s="195" t="s">
        <v>796</v>
      </c>
      <c r="J7" s="195" t="s">
        <v>1811</v>
      </c>
      <c r="K7" s="204">
        <v>357.6</v>
      </c>
      <c r="L7" s="204">
        <v>0</v>
      </c>
      <c r="M7" s="204">
        <f t="shared" si="0"/>
        <v>357.6</v>
      </c>
      <c r="N7" s="195" t="s">
        <v>725</v>
      </c>
      <c r="O7" s="195" t="s">
        <v>1811</v>
      </c>
      <c r="P7" s="195"/>
      <c r="Q7" s="195" t="s">
        <v>1860</v>
      </c>
      <c r="R7" s="195" t="s">
        <v>797</v>
      </c>
    </row>
    <row r="8" spans="1:18" s="205" customFormat="1">
      <c r="A8" s="195" t="s">
        <v>1859</v>
      </c>
      <c r="B8" s="195" t="s">
        <v>794</v>
      </c>
      <c r="C8" s="195" t="s">
        <v>804</v>
      </c>
      <c r="D8" s="195" t="s">
        <v>268</v>
      </c>
      <c r="E8" s="195" t="s">
        <v>18</v>
      </c>
      <c r="F8" s="195" t="s">
        <v>338</v>
      </c>
      <c r="G8" s="195" t="s">
        <v>48</v>
      </c>
      <c r="H8" s="195" t="s">
        <v>521</v>
      </c>
      <c r="I8" s="195" t="s">
        <v>796</v>
      </c>
      <c r="J8" s="195" t="s">
        <v>1811</v>
      </c>
      <c r="K8" s="204">
        <v>7496.5</v>
      </c>
      <c r="L8" s="204">
        <v>0</v>
      </c>
      <c r="M8" s="204">
        <f t="shared" si="0"/>
        <v>7496.5</v>
      </c>
      <c r="N8" s="195" t="s">
        <v>725</v>
      </c>
      <c r="O8" s="195" t="s">
        <v>1811</v>
      </c>
      <c r="P8" s="195"/>
      <c r="Q8" s="195" t="s">
        <v>1860</v>
      </c>
      <c r="R8" s="195" t="s">
        <v>797</v>
      </c>
    </row>
    <row r="9" spans="1:18" s="205" customFormat="1">
      <c r="A9" s="195" t="s">
        <v>1859</v>
      </c>
      <c r="B9" s="195" t="s">
        <v>794</v>
      </c>
      <c r="C9" s="195" t="s">
        <v>1072</v>
      </c>
      <c r="D9" s="195" t="s">
        <v>521</v>
      </c>
      <c r="E9" s="195" t="s">
        <v>18</v>
      </c>
      <c r="F9" s="195" t="s">
        <v>338</v>
      </c>
      <c r="G9" s="195" t="s">
        <v>48</v>
      </c>
      <c r="H9" s="195" t="s">
        <v>521</v>
      </c>
      <c r="I9" s="195" t="s">
        <v>796</v>
      </c>
      <c r="J9" s="195" t="s">
        <v>1811</v>
      </c>
      <c r="K9" s="204">
        <v>0</v>
      </c>
      <c r="L9" s="204">
        <v>7975</v>
      </c>
      <c r="M9" s="204">
        <f t="shared" si="0"/>
        <v>-7975</v>
      </c>
      <c r="N9" s="195" t="s">
        <v>725</v>
      </c>
      <c r="O9" s="195" t="s">
        <v>1811</v>
      </c>
      <c r="P9" s="195"/>
      <c r="Q9" s="195" t="s">
        <v>1860</v>
      </c>
      <c r="R9" s="195" t="s">
        <v>797</v>
      </c>
    </row>
    <row r="10" spans="1:18" s="205" customFormat="1">
      <c r="A10" s="195" t="s">
        <v>1859</v>
      </c>
      <c r="B10" s="195" t="s">
        <v>794</v>
      </c>
      <c r="C10" s="195" t="s">
        <v>1072</v>
      </c>
      <c r="D10" s="195" t="s">
        <v>521</v>
      </c>
      <c r="E10" s="195" t="s">
        <v>20</v>
      </c>
      <c r="F10" s="195" t="s">
        <v>338</v>
      </c>
      <c r="G10" s="195" t="s">
        <v>48</v>
      </c>
      <c r="H10" s="195" t="s">
        <v>521</v>
      </c>
      <c r="I10" s="195" t="s">
        <v>796</v>
      </c>
      <c r="J10" s="195" t="s">
        <v>1811</v>
      </c>
      <c r="K10" s="204">
        <v>0</v>
      </c>
      <c r="L10" s="204">
        <v>360</v>
      </c>
      <c r="M10" s="204">
        <f t="shared" si="0"/>
        <v>-360</v>
      </c>
      <c r="N10" s="195" t="s">
        <v>725</v>
      </c>
      <c r="O10" s="195" t="s">
        <v>1811</v>
      </c>
      <c r="P10" s="195"/>
      <c r="Q10" s="195" t="s">
        <v>1860</v>
      </c>
      <c r="R10" s="195" t="s">
        <v>797</v>
      </c>
    </row>
    <row r="11" spans="1:18" s="205" customFormat="1">
      <c r="A11" s="195" t="s">
        <v>1859</v>
      </c>
      <c r="B11" s="195" t="s">
        <v>794</v>
      </c>
      <c r="C11" s="195" t="s">
        <v>1072</v>
      </c>
      <c r="D11" s="195" t="s">
        <v>521</v>
      </c>
      <c r="E11" s="195" t="s">
        <v>850</v>
      </c>
      <c r="F11" s="195" t="s">
        <v>338</v>
      </c>
      <c r="G11" s="195" t="s">
        <v>48</v>
      </c>
      <c r="H11" s="195" t="s">
        <v>521</v>
      </c>
      <c r="I11" s="195" t="s">
        <v>796</v>
      </c>
      <c r="J11" s="195" t="s">
        <v>1811</v>
      </c>
      <c r="K11" s="204">
        <v>0</v>
      </c>
      <c r="L11" s="204">
        <v>5960</v>
      </c>
      <c r="M11" s="204">
        <f t="shared" ref="M11:M14" si="1">K11-L11</f>
        <v>-5960</v>
      </c>
      <c r="N11" s="195" t="s">
        <v>725</v>
      </c>
      <c r="O11" s="195" t="s">
        <v>1811</v>
      </c>
      <c r="P11" s="195"/>
      <c r="Q11" s="195" t="s">
        <v>1860</v>
      </c>
      <c r="R11" s="195" t="s">
        <v>797</v>
      </c>
    </row>
    <row r="12" spans="1:18" s="205" customFormat="1">
      <c r="A12" s="195" t="s">
        <v>1859</v>
      </c>
      <c r="B12" s="195" t="s">
        <v>794</v>
      </c>
      <c r="C12" s="195" t="s">
        <v>706</v>
      </c>
      <c r="D12" s="195" t="s">
        <v>802</v>
      </c>
      <c r="E12" s="195" t="s">
        <v>18</v>
      </c>
      <c r="F12" s="195" t="s">
        <v>338</v>
      </c>
      <c r="G12" s="195" t="s">
        <v>48</v>
      </c>
      <c r="H12" s="195" t="s">
        <v>521</v>
      </c>
      <c r="I12" s="195" t="s">
        <v>796</v>
      </c>
      <c r="J12" s="195" t="s">
        <v>1811</v>
      </c>
      <c r="K12" s="204">
        <v>478.5</v>
      </c>
      <c r="L12" s="204">
        <v>0</v>
      </c>
      <c r="M12" s="204">
        <f t="shared" si="1"/>
        <v>478.5</v>
      </c>
      <c r="N12" s="195" t="s">
        <v>725</v>
      </c>
      <c r="O12" s="195" t="s">
        <v>1811</v>
      </c>
      <c r="P12" s="195"/>
      <c r="Q12" s="195" t="s">
        <v>1860</v>
      </c>
      <c r="R12" s="195" t="s">
        <v>797</v>
      </c>
    </row>
    <row r="13" spans="1:18" s="205" customFormat="1">
      <c r="A13" s="195" t="s">
        <v>1859</v>
      </c>
      <c r="B13" s="195" t="s">
        <v>794</v>
      </c>
      <c r="C13" s="195" t="s">
        <v>804</v>
      </c>
      <c r="D13" s="195" t="s">
        <v>268</v>
      </c>
      <c r="E13" s="195" t="s">
        <v>20</v>
      </c>
      <c r="F13" s="195" t="s">
        <v>338</v>
      </c>
      <c r="G13" s="195" t="s">
        <v>48</v>
      </c>
      <c r="H13" s="195" t="s">
        <v>521</v>
      </c>
      <c r="I13" s="195" t="s">
        <v>796</v>
      </c>
      <c r="J13" s="195" t="s">
        <v>1811</v>
      </c>
      <c r="K13" s="204">
        <v>338.4</v>
      </c>
      <c r="L13" s="204">
        <v>0</v>
      </c>
      <c r="M13" s="204">
        <f t="shared" si="1"/>
        <v>338.4</v>
      </c>
      <c r="N13" s="195" t="s">
        <v>725</v>
      </c>
      <c r="O13" s="195" t="s">
        <v>1811</v>
      </c>
      <c r="P13" s="195"/>
      <c r="Q13" s="195" t="s">
        <v>1860</v>
      </c>
      <c r="R13" s="195" t="s">
        <v>797</v>
      </c>
    </row>
    <row r="14" spans="1:18" s="205" customFormat="1">
      <c r="A14" s="195" t="s">
        <v>1859</v>
      </c>
      <c r="B14" s="195" t="s">
        <v>794</v>
      </c>
      <c r="C14" s="195" t="s">
        <v>706</v>
      </c>
      <c r="D14" s="195" t="s">
        <v>802</v>
      </c>
      <c r="E14" s="195" t="s">
        <v>20</v>
      </c>
      <c r="F14" s="195" t="s">
        <v>338</v>
      </c>
      <c r="G14" s="195" t="s">
        <v>48</v>
      </c>
      <c r="H14" s="195" t="s">
        <v>521</v>
      </c>
      <c r="I14" s="195" t="s">
        <v>796</v>
      </c>
      <c r="J14" s="195" t="s">
        <v>1811</v>
      </c>
      <c r="K14" s="204">
        <v>21.6</v>
      </c>
      <c r="L14" s="204">
        <v>0</v>
      </c>
      <c r="M14" s="204">
        <f t="shared" si="1"/>
        <v>21.6</v>
      </c>
      <c r="N14" s="195" t="s">
        <v>725</v>
      </c>
      <c r="O14" s="195" t="s">
        <v>1811</v>
      </c>
      <c r="P14" s="195"/>
      <c r="Q14" s="195" t="s">
        <v>1860</v>
      </c>
      <c r="R14" s="195" t="s">
        <v>797</v>
      </c>
    </row>
    <row r="15" spans="1:18" s="205" customFormat="1">
      <c r="A15" s="195" t="s">
        <v>2203</v>
      </c>
      <c r="B15" s="195" t="s">
        <v>794</v>
      </c>
      <c r="C15" s="195" t="s">
        <v>804</v>
      </c>
      <c r="D15" s="195" t="s">
        <v>268</v>
      </c>
      <c r="E15" s="195" t="s">
        <v>29</v>
      </c>
      <c r="F15" s="195" t="s">
        <v>338</v>
      </c>
      <c r="G15" s="195" t="s">
        <v>48</v>
      </c>
      <c r="H15" s="195" t="s">
        <v>521</v>
      </c>
      <c r="I15" s="195" t="s">
        <v>796</v>
      </c>
      <c r="J15" s="195" t="s">
        <v>1934</v>
      </c>
      <c r="K15" s="204">
        <v>5499</v>
      </c>
      <c r="L15" s="204">
        <v>0</v>
      </c>
      <c r="M15" s="204">
        <f t="shared" ref="M15:M26" si="2">K15-L15</f>
        <v>5499</v>
      </c>
      <c r="N15" s="195" t="s">
        <v>725</v>
      </c>
      <c r="O15" s="195" t="s">
        <v>1934</v>
      </c>
      <c r="P15" s="195"/>
      <c r="Q15" s="195" t="s">
        <v>2204</v>
      </c>
      <c r="R15" s="195" t="s">
        <v>797</v>
      </c>
    </row>
    <row r="16" spans="1:18" s="205" customFormat="1">
      <c r="A16" s="195" t="s">
        <v>2203</v>
      </c>
      <c r="B16" s="195" t="s">
        <v>794</v>
      </c>
      <c r="C16" s="195" t="s">
        <v>706</v>
      </c>
      <c r="D16" s="195" t="s">
        <v>802</v>
      </c>
      <c r="E16" s="195" t="s">
        <v>29</v>
      </c>
      <c r="F16" s="195" t="s">
        <v>338</v>
      </c>
      <c r="G16" s="195" t="s">
        <v>48</v>
      </c>
      <c r="H16" s="195" t="s">
        <v>521</v>
      </c>
      <c r="I16" s="195" t="s">
        <v>796</v>
      </c>
      <c r="J16" s="195" t="s">
        <v>1934</v>
      </c>
      <c r="K16" s="204">
        <v>351</v>
      </c>
      <c r="L16" s="204">
        <v>0</v>
      </c>
      <c r="M16" s="204">
        <f t="shared" si="2"/>
        <v>351</v>
      </c>
      <c r="N16" s="195" t="s">
        <v>725</v>
      </c>
      <c r="O16" s="195" t="s">
        <v>1934</v>
      </c>
      <c r="P16" s="195"/>
      <c r="Q16" s="195" t="s">
        <v>2204</v>
      </c>
      <c r="R16" s="195" t="s">
        <v>797</v>
      </c>
    </row>
    <row r="17" spans="1:18" s="205" customFormat="1">
      <c r="A17" s="195" t="s">
        <v>2203</v>
      </c>
      <c r="B17" s="195" t="s">
        <v>794</v>
      </c>
      <c r="C17" s="195" t="s">
        <v>1072</v>
      </c>
      <c r="D17" s="195" t="s">
        <v>521</v>
      </c>
      <c r="E17" s="195" t="s">
        <v>384</v>
      </c>
      <c r="F17" s="195" t="s">
        <v>338</v>
      </c>
      <c r="G17" s="195" t="s">
        <v>48</v>
      </c>
      <c r="H17" s="195" t="s">
        <v>521</v>
      </c>
      <c r="I17" s="195" t="s">
        <v>796</v>
      </c>
      <c r="J17" s="195" t="s">
        <v>1934</v>
      </c>
      <c r="K17" s="204">
        <v>0</v>
      </c>
      <c r="L17" s="204">
        <v>28245</v>
      </c>
      <c r="M17" s="204">
        <f t="shared" si="2"/>
        <v>-28245</v>
      </c>
      <c r="N17" s="195" t="s">
        <v>725</v>
      </c>
      <c r="O17" s="195" t="s">
        <v>1934</v>
      </c>
      <c r="P17" s="195"/>
      <c r="Q17" s="195" t="s">
        <v>2204</v>
      </c>
      <c r="R17" s="195" t="s">
        <v>797</v>
      </c>
    </row>
    <row r="18" spans="1:18" s="205" customFormat="1">
      <c r="A18" s="195" t="s">
        <v>2203</v>
      </c>
      <c r="B18" s="195" t="s">
        <v>794</v>
      </c>
      <c r="C18" s="195" t="s">
        <v>1072</v>
      </c>
      <c r="D18" s="195" t="s">
        <v>521</v>
      </c>
      <c r="E18" s="195" t="s">
        <v>708</v>
      </c>
      <c r="F18" s="195" t="s">
        <v>338</v>
      </c>
      <c r="G18" s="195" t="s">
        <v>48</v>
      </c>
      <c r="H18" s="195" t="s">
        <v>521</v>
      </c>
      <c r="I18" s="195" t="s">
        <v>796</v>
      </c>
      <c r="J18" s="195" t="s">
        <v>1934</v>
      </c>
      <c r="K18" s="204">
        <v>0</v>
      </c>
      <c r="L18" s="204">
        <v>1160</v>
      </c>
      <c r="M18" s="204">
        <f t="shared" si="2"/>
        <v>-1160</v>
      </c>
      <c r="N18" s="195" t="s">
        <v>725</v>
      </c>
      <c r="O18" s="195" t="s">
        <v>1934</v>
      </c>
      <c r="P18" s="195"/>
      <c r="Q18" s="195" t="s">
        <v>2204</v>
      </c>
      <c r="R18" s="195" t="s">
        <v>797</v>
      </c>
    </row>
    <row r="19" spans="1:18" s="205" customFormat="1">
      <c r="A19" s="195" t="s">
        <v>2203</v>
      </c>
      <c r="B19" s="195" t="s">
        <v>794</v>
      </c>
      <c r="C19" s="195" t="s">
        <v>1072</v>
      </c>
      <c r="D19" s="195" t="s">
        <v>521</v>
      </c>
      <c r="E19" s="195" t="s">
        <v>29</v>
      </c>
      <c r="F19" s="195" t="s">
        <v>338</v>
      </c>
      <c r="G19" s="195" t="s">
        <v>48</v>
      </c>
      <c r="H19" s="195" t="s">
        <v>521</v>
      </c>
      <c r="I19" s="195" t="s">
        <v>796</v>
      </c>
      <c r="J19" s="195" t="s">
        <v>1934</v>
      </c>
      <c r="K19" s="204">
        <v>0</v>
      </c>
      <c r="L19" s="204">
        <v>5850</v>
      </c>
      <c r="M19" s="204">
        <f t="shared" si="2"/>
        <v>-5850</v>
      </c>
      <c r="N19" s="195" t="s">
        <v>725</v>
      </c>
      <c r="O19" s="195" t="s">
        <v>1934</v>
      </c>
      <c r="P19" s="195"/>
      <c r="Q19" s="195" t="s">
        <v>2204</v>
      </c>
      <c r="R19" s="195" t="s">
        <v>797</v>
      </c>
    </row>
    <row r="20" spans="1:18" s="205" customFormat="1">
      <c r="A20" s="195" t="s">
        <v>2203</v>
      </c>
      <c r="B20" s="195" t="s">
        <v>794</v>
      </c>
      <c r="C20" s="195" t="s">
        <v>804</v>
      </c>
      <c r="D20" s="195" t="s">
        <v>268</v>
      </c>
      <c r="E20" s="195" t="s">
        <v>384</v>
      </c>
      <c r="F20" s="195" t="s">
        <v>338</v>
      </c>
      <c r="G20" s="195" t="s">
        <v>48</v>
      </c>
      <c r="H20" s="195" t="s">
        <v>521</v>
      </c>
      <c r="I20" s="195" t="s">
        <v>796</v>
      </c>
      <c r="J20" s="195" t="s">
        <v>1934</v>
      </c>
      <c r="K20" s="204">
        <v>26550.3</v>
      </c>
      <c r="L20" s="204">
        <v>0</v>
      </c>
      <c r="M20" s="204">
        <f t="shared" si="2"/>
        <v>26550.3</v>
      </c>
      <c r="N20" s="195" t="s">
        <v>725</v>
      </c>
      <c r="O20" s="195" t="s">
        <v>1934</v>
      </c>
      <c r="P20" s="195"/>
      <c r="Q20" s="195" t="s">
        <v>2204</v>
      </c>
      <c r="R20" s="195" t="s">
        <v>797</v>
      </c>
    </row>
    <row r="21" spans="1:18" s="205" customFormat="1">
      <c r="A21" s="195" t="s">
        <v>2203</v>
      </c>
      <c r="B21" s="195" t="s">
        <v>794</v>
      </c>
      <c r="C21" s="195" t="s">
        <v>706</v>
      </c>
      <c r="D21" s="195" t="s">
        <v>802</v>
      </c>
      <c r="E21" s="195" t="s">
        <v>384</v>
      </c>
      <c r="F21" s="195" t="s">
        <v>338</v>
      </c>
      <c r="G21" s="195" t="s">
        <v>48</v>
      </c>
      <c r="H21" s="195" t="s">
        <v>521</v>
      </c>
      <c r="I21" s="195" t="s">
        <v>796</v>
      </c>
      <c r="J21" s="195" t="s">
        <v>1934</v>
      </c>
      <c r="K21" s="204">
        <v>1694.7</v>
      </c>
      <c r="L21" s="204">
        <v>0</v>
      </c>
      <c r="M21" s="204">
        <f t="shared" si="2"/>
        <v>1694.7</v>
      </c>
      <c r="N21" s="195" t="s">
        <v>725</v>
      </c>
      <c r="O21" s="195" t="s">
        <v>1934</v>
      </c>
      <c r="P21" s="195"/>
      <c r="Q21" s="195" t="s">
        <v>2204</v>
      </c>
      <c r="R21" s="195" t="s">
        <v>797</v>
      </c>
    </row>
    <row r="22" spans="1:18" s="205" customFormat="1">
      <c r="A22" s="195" t="s">
        <v>2203</v>
      </c>
      <c r="B22" s="195" t="s">
        <v>794</v>
      </c>
      <c r="C22" s="195" t="s">
        <v>804</v>
      </c>
      <c r="D22" s="195" t="s">
        <v>268</v>
      </c>
      <c r="E22" s="195" t="s">
        <v>708</v>
      </c>
      <c r="F22" s="195" t="s">
        <v>338</v>
      </c>
      <c r="G22" s="195" t="s">
        <v>48</v>
      </c>
      <c r="H22" s="195" t="s">
        <v>521</v>
      </c>
      <c r="I22" s="195" t="s">
        <v>796</v>
      </c>
      <c r="J22" s="195" t="s">
        <v>1934</v>
      </c>
      <c r="K22" s="204">
        <v>1090.4000000000001</v>
      </c>
      <c r="L22" s="204">
        <v>0</v>
      </c>
      <c r="M22" s="204">
        <f t="shared" si="2"/>
        <v>1090.4000000000001</v>
      </c>
      <c r="N22" s="195" t="s">
        <v>725</v>
      </c>
      <c r="O22" s="195" t="s">
        <v>1934</v>
      </c>
      <c r="P22" s="195"/>
      <c r="Q22" s="195" t="s">
        <v>2204</v>
      </c>
      <c r="R22" s="195" t="s">
        <v>797</v>
      </c>
    </row>
    <row r="23" spans="1:18" s="205" customFormat="1">
      <c r="A23" s="195" t="s">
        <v>2203</v>
      </c>
      <c r="B23" s="195" t="s">
        <v>794</v>
      </c>
      <c r="C23" s="195" t="s">
        <v>706</v>
      </c>
      <c r="D23" s="195" t="s">
        <v>802</v>
      </c>
      <c r="E23" s="195" t="s">
        <v>708</v>
      </c>
      <c r="F23" s="195" t="s">
        <v>338</v>
      </c>
      <c r="G23" s="195" t="s">
        <v>48</v>
      </c>
      <c r="H23" s="195" t="s">
        <v>521</v>
      </c>
      <c r="I23" s="195" t="s">
        <v>796</v>
      </c>
      <c r="J23" s="195" t="s">
        <v>1934</v>
      </c>
      <c r="K23" s="204">
        <v>69.599999999999994</v>
      </c>
      <c r="L23" s="204">
        <v>0</v>
      </c>
      <c r="M23" s="204">
        <f t="shared" si="2"/>
        <v>69.599999999999994</v>
      </c>
      <c r="N23" s="195" t="s">
        <v>725</v>
      </c>
      <c r="O23" s="195" t="s">
        <v>1934</v>
      </c>
      <c r="P23" s="195"/>
      <c r="Q23" s="195" t="s">
        <v>2204</v>
      </c>
      <c r="R23" s="195" t="s">
        <v>797</v>
      </c>
    </row>
    <row r="24" spans="1:18" s="205" customFormat="1">
      <c r="A24" s="195" t="s">
        <v>2206</v>
      </c>
      <c r="B24" s="195" t="s">
        <v>794</v>
      </c>
      <c r="C24" s="195" t="s">
        <v>804</v>
      </c>
      <c r="D24" s="195" t="s">
        <v>268</v>
      </c>
      <c r="E24" s="195" t="s">
        <v>799</v>
      </c>
      <c r="F24" s="195" t="s">
        <v>338</v>
      </c>
      <c r="G24" s="195" t="s">
        <v>48</v>
      </c>
      <c r="H24" s="195" t="s">
        <v>521</v>
      </c>
      <c r="I24" s="195" t="s">
        <v>796</v>
      </c>
      <c r="J24" s="195" t="s">
        <v>1107</v>
      </c>
      <c r="K24" s="204">
        <v>9296.6</v>
      </c>
      <c r="L24" s="204">
        <v>0</v>
      </c>
      <c r="M24" s="204">
        <f t="shared" si="2"/>
        <v>9296.6</v>
      </c>
      <c r="N24" s="195" t="s">
        <v>725</v>
      </c>
      <c r="O24" s="195" t="s">
        <v>1107</v>
      </c>
      <c r="P24" s="195"/>
      <c r="Q24" s="195" t="s">
        <v>2207</v>
      </c>
      <c r="R24" s="195" t="s">
        <v>797</v>
      </c>
    </row>
    <row r="25" spans="1:18" s="205" customFormat="1">
      <c r="A25" s="195" t="s">
        <v>2206</v>
      </c>
      <c r="B25" s="195" t="s">
        <v>794</v>
      </c>
      <c r="C25" s="195" t="s">
        <v>706</v>
      </c>
      <c r="D25" s="195" t="s">
        <v>802</v>
      </c>
      <c r="E25" s="195" t="s">
        <v>799</v>
      </c>
      <c r="F25" s="195" t="s">
        <v>338</v>
      </c>
      <c r="G25" s="195" t="s">
        <v>48</v>
      </c>
      <c r="H25" s="195" t="s">
        <v>521</v>
      </c>
      <c r="I25" s="195" t="s">
        <v>796</v>
      </c>
      <c r="J25" s="195" t="s">
        <v>1107</v>
      </c>
      <c r="K25" s="204">
        <v>593.4</v>
      </c>
      <c r="L25" s="204">
        <v>0</v>
      </c>
      <c r="M25" s="204">
        <f t="shared" si="2"/>
        <v>593.4</v>
      </c>
      <c r="N25" s="195" t="s">
        <v>725</v>
      </c>
      <c r="O25" s="195" t="s">
        <v>1107</v>
      </c>
      <c r="P25" s="195"/>
      <c r="Q25" s="195" t="s">
        <v>2207</v>
      </c>
      <c r="R25" s="195" t="s">
        <v>797</v>
      </c>
    </row>
    <row r="26" spans="1:18" s="205" customFormat="1">
      <c r="A26" s="195" t="s">
        <v>2206</v>
      </c>
      <c r="B26" s="195" t="s">
        <v>794</v>
      </c>
      <c r="C26" s="195" t="s">
        <v>1072</v>
      </c>
      <c r="D26" s="195" t="s">
        <v>521</v>
      </c>
      <c r="E26" s="195" t="s">
        <v>799</v>
      </c>
      <c r="F26" s="195" t="s">
        <v>338</v>
      </c>
      <c r="G26" s="195" t="s">
        <v>48</v>
      </c>
      <c r="H26" s="195" t="s">
        <v>521</v>
      </c>
      <c r="I26" s="195" t="s">
        <v>796</v>
      </c>
      <c r="J26" s="195" t="s">
        <v>1107</v>
      </c>
      <c r="K26" s="204">
        <v>0</v>
      </c>
      <c r="L26" s="204">
        <v>9890</v>
      </c>
      <c r="M26" s="204">
        <f t="shared" si="2"/>
        <v>-9890</v>
      </c>
      <c r="N26" s="195" t="s">
        <v>725</v>
      </c>
      <c r="O26" s="195" t="s">
        <v>1107</v>
      </c>
      <c r="P26" s="195"/>
      <c r="Q26" s="195" t="s">
        <v>2207</v>
      </c>
      <c r="R26" s="195" t="s">
        <v>797</v>
      </c>
    </row>
  </sheetData>
  <autoFilter ref="A5:R26" xr:uid="{DDB5B7DD-3CFB-4A53-B4F2-23C0FAAE483C}"/>
  <pageMargins left="0.5" right="0.5" top="0.5" bottom="0.5" header="0.5" footer="0.5"/>
  <pageSetup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452E18-ACBB-49A3-8F12-80DF581D10F7}">
  <dimension ref="A3:C47"/>
  <sheetViews>
    <sheetView topLeftCell="A28" workbookViewId="0"/>
  </sheetViews>
  <sheetFormatPr defaultRowHeight="12.75"/>
  <cols>
    <col min="1" max="1" width="13.85546875" bestFit="1" customWidth="1"/>
    <col min="2" max="2" width="20.5703125" bestFit="1" customWidth="1"/>
    <col min="3" max="3" width="21.42578125" bestFit="1" customWidth="1"/>
  </cols>
  <sheetData>
    <row r="3" spans="1:3">
      <c r="A3" s="159" t="s">
        <v>1153</v>
      </c>
      <c r="B3" t="s">
        <v>2221</v>
      </c>
      <c r="C3" t="s">
        <v>2222</v>
      </c>
    </row>
    <row r="4" spans="1:3">
      <c r="A4" s="160" t="s">
        <v>464</v>
      </c>
      <c r="B4" s="202">
        <v>6573.85</v>
      </c>
      <c r="C4" s="202">
        <v>6573.85</v>
      </c>
    </row>
    <row r="5" spans="1:3">
      <c r="A5" s="206" t="s">
        <v>35</v>
      </c>
      <c r="B5" s="202">
        <v>0</v>
      </c>
      <c r="C5" s="202">
        <v>6573.85</v>
      </c>
    </row>
    <row r="6" spans="1:3">
      <c r="A6" s="206" t="s">
        <v>706</v>
      </c>
      <c r="B6" s="202">
        <v>394.43</v>
      </c>
      <c r="C6" s="202">
        <v>0</v>
      </c>
    </row>
    <row r="7" spans="1:3">
      <c r="A7" s="206" t="s">
        <v>367</v>
      </c>
      <c r="B7" s="202">
        <v>6179.42</v>
      </c>
      <c r="C7" s="202">
        <v>0</v>
      </c>
    </row>
    <row r="8" spans="1:3">
      <c r="A8" s="160" t="s">
        <v>22</v>
      </c>
      <c r="B8" s="202">
        <v>29375</v>
      </c>
      <c r="C8" s="202">
        <v>29375</v>
      </c>
    </row>
    <row r="9" spans="1:3">
      <c r="A9" s="206" t="s">
        <v>35</v>
      </c>
      <c r="B9" s="202">
        <v>0</v>
      </c>
      <c r="C9" s="202">
        <v>29375</v>
      </c>
    </row>
    <row r="10" spans="1:3">
      <c r="A10" s="206" t="s">
        <v>706</v>
      </c>
      <c r="B10" s="202">
        <v>1762.5</v>
      </c>
      <c r="C10" s="202">
        <v>0</v>
      </c>
    </row>
    <row r="11" spans="1:3">
      <c r="A11" s="206" t="s">
        <v>367</v>
      </c>
      <c r="B11" s="202">
        <v>27612.5</v>
      </c>
      <c r="C11" s="202">
        <v>0</v>
      </c>
    </row>
    <row r="12" spans="1:3">
      <c r="A12" s="160" t="s">
        <v>36</v>
      </c>
      <c r="B12" s="202">
        <v>65279.25</v>
      </c>
      <c r="C12" s="202">
        <v>65279.25</v>
      </c>
    </row>
    <row r="13" spans="1:3">
      <c r="A13" s="206" t="s">
        <v>35</v>
      </c>
      <c r="B13" s="202">
        <v>0</v>
      </c>
      <c r="C13" s="202">
        <v>65279.25</v>
      </c>
    </row>
    <row r="14" spans="1:3">
      <c r="A14" s="206" t="s">
        <v>706</v>
      </c>
      <c r="B14" s="202">
        <v>3916.75</v>
      </c>
      <c r="C14" s="202">
        <v>0</v>
      </c>
    </row>
    <row r="15" spans="1:3">
      <c r="A15" s="206" t="s">
        <v>367</v>
      </c>
      <c r="B15" s="202">
        <v>61362.5</v>
      </c>
      <c r="C15" s="202">
        <v>0</v>
      </c>
    </row>
    <row r="16" spans="1:3">
      <c r="A16" s="160" t="s">
        <v>134</v>
      </c>
      <c r="B16" s="202">
        <v>4850</v>
      </c>
      <c r="C16" s="202">
        <v>4850</v>
      </c>
    </row>
    <row r="17" spans="1:3">
      <c r="A17" s="206" t="s">
        <v>35</v>
      </c>
      <c r="B17" s="202">
        <v>0</v>
      </c>
      <c r="C17" s="202">
        <v>4850</v>
      </c>
    </row>
    <row r="18" spans="1:3">
      <c r="A18" s="206" t="s">
        <v>706</v>
      </c>
      <c r="B18" s="202">
        <v>291</v>
      </c>
      <c r="C18" s="202">
        <v>0</v>
      </c>
    </row>
    <row r="19" spans="1:3">
      <c r="A19" s="206" t="s">
        <v>367</v>
      </c>
      <c r="B19" s="202">
        <v>4559</v>
      </c>
      <c r="C19" s="202">
        <v>0</v>
      </c>
    </row>
    <row r="20" spans="1:3">
      <c r="A20" s="160" t="s">
        <v>382</v>
      </c>
      <c r="B20" s="202">
        <v>1650.1</v>
      </c>
      <c r="C20" s="202">
        <v>1650.1</v>
      </c>
    </row>
    <row r="21" spans="1:3">
      <c r="A21" s="206" t="s">
        <v>35</v>
      </c>
      <c r="B21" s="202">
        <v>0</v>
      </c>
      <c r="C21" s="202">
        <v>1650.1</v>
      </c>
    </row>
    <row r="22" spans="1:3">
      <c r="A22" s="206" t="s">
        <v>706</v>
      </c>
      <c r="B22" s="202">
        <v>99</v>
      </c>
      <c r="C22" s="202">
        <v>0</v>
      </c>
    </row>
    <row r="23" spans="1:3">
      <c r="A23" s="206" t="s">
        <v>367</v>
      </c>
      <c r="B23" s="202">
        <v>1551.1</v>
      </c>
      <c r="C23" s="202">
        <v>0</v>
      </c>
    </row>
    <row r="24" spans="1:3">
      <c r="A24" s="160" t="s">
        <v>210</v>
      </c>
      <c r="B24" s="202">
        <v>53038.350000000006</v>
      </c>
      <c r="C24" s="202">
        <v>53038.35</v>
      </c>
    </row>
    <row r="25" spans="1:3">
      <c r="A25" s="206" t="s">
        <v>35</v>
      </c>
      <c r="B25" s="202">
        <v>0</v>
      </c>
      <c r="C25" s="202">
        <v>53038.35</v>
      </c>
    </row>
    <row r="26" spans="1:3">
      <c r="A26" s="206" t="s">
        <v>706</v>
      </c>
      <c r="B26" s="202">
        <v>3182.3</v>
      </c>
      <c r="C26" s="202">
        <v>0</v>
      </c>
    </row>
    <row r="27" spans="1:3">
      <c r="A27" s="206" t="s">
        <v>367</v>
      </c>
      <c r="B27" s="202">
        <v>49856.05</v>
      </c>
      <c r="C27" s="202">
        <v>0</v>
      </c>
    </row>
    <row r="28" spans="1:3">
      <c r="A28" s="160" t="s">
        <v>195</v>
      </c>
      <c r="B28" s="202">
        <v>15249.07</v>
      </c>
      <c r="C28" s="202">
        <v>15249.07</v>
      </c>
    </row>
    <row r="29" spans="1:3">
      <c r="A29" s="206" t="s">
        <v>35</v>
      </c>
      <c r="B29" s="202">
        <v>0</v>
      </c>
      <c r="C29" s="202">
        <v>15249.07</v>
      </c>
    </row>
    <row r="30" spans="1:3">
      <c r="A30" s="206" t="s">
        <v>706</v>
      </c>
      <c r="B30" s="202">
        <v>914.94</v>
      </c>
      <c r="C30" s="202">
        <v>0</v>
      </c>
    </row>
    <row r="31" spans="1:3">
      <c r="A31" s="206" t="s">
        <v>367</v>
      </c>
      <c r="B31" s="202">
        <v>14334.13</v>
      </c>
      <c r="C31" s="202">
        <v>0</v>
      </c>
    </row>
    <row r="32" spans="1:3">
      <c r="A32" s="160" t="s">
        <v>137</v>
      </c>
      <c r="B32" s="202">
        <v>27246</v>
      </c>
      <c r="C32" s="202">
        <v>27246</v>
      </c>
    </row>
    <row r="33" spans="1:3">
      <c r="A33" s="206" t="s">
        <v>35</v>
      </c>
      <c r="B33" s="202">
        <v>0</v>
      </c>
      <c r="C33" s="202">
        <v>27246</v>
      </c>
    </row>
    <row r="34" spans="1:3">
      <c r="A34" s="206" t="s">
        <v>706</v>
      </c>
      <c r="B34" s="202">
        <v>1634.76</v>
      </c>
      <c r="C34" s="202">
        <v>0</v>
      </c>
    </row>
    <row r="35" spans="1:3">
      <c r="A35" s="206" t="s">
        <v>367</v>
      </c>
      <c r="B35" s="202">
        <v>25611.24</v>
      </c>
      <c r="C35" s="202">
        <v>0</v>
      </c>
    </row>
    <row r="36" spans="1:3">
      <c r="A36" s="160" t="s">
        <v>380</v>
      </c>
      <c r="B36" s="202">
        <v>2327.5</v>
      </c>
      <c r="C36" s="202">
        <v>2327.5</v>
      </c>
    </row>
    <row r="37" spans="1:3">
      <c r="A37" s="206" t="s">
        <v>35</v>
      </c>
      <c r="B37" s="202">
        <v>0</v>
      </c>
      <c r="C37" s="202">
        <v>2327.5</v>
      </c>
    </row>
    <row r="38" spans="1:3">
      <c r="A38" s="206" t="s">
        <v>706</v>
      </c>
      <c r="B38" s="202">
        <v>139.65</v>
      </c>
      <c r="C38" s="202">
        <v>0</v>
      </c>
    </row>
    <row r="39" spans="1:3">
      <c r="A39" s="206" t="s">
        <v>367</v>
      </c>
      <c r="B39" s="202">
        <v>2187.85</v>
      </c>
      <c r="C39" s="202">
        <v>0</v>
      </c>
    </row>
    <row r="40" spans="1:3">
      <c r="A40" s="160" t="s">
        <v>850</v>
      </c>
      <c r="B40" s="202">
        <v>37367.699999999997</v>
      </c>
      <c r="C40" s="202">
        <v>37367.699999999997</v>
      </c>
    </row>
    <row r="41" spans="1:3">
      <c r="A41" s="206" t="s">
        <v>35</v>
      </c>
      <c r="B41" s="202">
        <v>0</v>
      </c>
      <c r="C41" s="202">
        <v>37367.699999999997</v>
      </c>
    </row>
    <row r="42" spans="1:3">
      <c r="A42" s="206" t="s">
        <v>706</v>
      </c>
      <c r="B42" s="202">
        <v>2242.06</v>
      </c>
      <c r="C42" s="202">
        <v>0</v>
      </c>
    </row>
    <row r="43" spans="1:3">
      <c r="A43" s="206" t="s">
        <v>367</v>
      </c>
      <c r="B43" s="202">
        <v>35125.64</v>
      </c>
      <c r="C43" s="202">
        <v>0</v>
      </c>
    </row>
    <row r="44" spans="1:3">
      <c r="A44" s="160" t="s">
        <v>770</v>
      </c>
      <c r="B44" s="202">
        <v>5424.5</v>
      </c>
      <c r="C44" s="202">
        <v>5424.5</v>
      </c>
    </row>
    <row r="45" spans="1:3">
      <c r="A45" s="206" t="s">
        <v>883</v>
      </c>
      <c r="B45" s="202">
        <v>0</v>
      </c>
      <c r="C45" s="202">
        <v>5424.5</v>
      </c>
    </row>
    <row r="46" spans="1:3">
      <c r="A46" s="206" t="s">
        <v>367</v>
      </c>
      <c r="B46" s="202">
        <v>5424.5</v>
      </c>
      <c r="C46" s="202">
        <v>0</v>
      </c>
    </row>
    <row r="47" spans="1:3">
      <c r="A47" s="160" t="s">
        <v>887</v>
      </c>
      <c r="B47" s="202">
        <v>248381.32</v>
      </c>
      <c r="C47" s="202">
        <v>248381.32</v>
      </c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97848F-0A58-469B-A43E-837E6B9B3518}">
  <sheetPr filterMode="1"/>
  <dimension ref="A1:R60"/>
  <sheetViews>
    <sheetView workbookViewId="0"/>
  </sheetViews>
  <sheetFormatPr defaultColWidth="11.42578125" defaultRowHeight="12.75"/>
  <cols>
    <col min="1" max="1" width="30" style="182" customWidth="1"/>
    <col min="2" max="2" width="6" style="182" customWidth="1"/>
    <col min="3" max="4" width="7" style="182" customWidth="1"/>
    <col min="5" max="5" width="12" style="182" customWidth="1"/>
    <col min="6" max="6" width="9" style="182" customWidth="1"/>
    <col min="7" max="7" width="6" style="182" customWidth="1"/>
    <col min="8" max="8" width="12" style="182" customWidth="1"/>
    <col min="9" max="9" width="5" style="182" customWidth="1"/>
    <col min="10" max="11" width="14" style="182" customWidth="1"/>
    <col min="12" max="13" width="15" style="182" customWidth="1"/>
    <col min="14" max="14" width="33" style="182" customWidth="1"/>
    <col min="15" max="15" width="14" style="182" customWidth="1"/>
    <col min="16" max="16" width="11" style="182" customWidth="1"/>
    <col min="17" max="17" width="13" style="182" customWidth="1"/>
    <col min="18" max="18" width="9" style="182" customWidth="1"/>
    <col min="19" max="16384" width="11.42578125" style="182"/>
  </cols>
  <sheetData>
    <row r="1" spans="1:18">
      <c r="A1" s="186" t="s">
        <v>776</v>
      </c>
    </row>
    <row r="2" spans="1:18">
      <c r="A2" s="186" t="s">
        <v>777</v>
      </c>
    </row>
    <row r="3" spans="1:18">
      <c r="A3" s="183" t="s">
        <v>1161</v>
      </c>
    </row>
    <row r="4" spans="1:18">
      <c r="K4" s="182">
        <f>SUBTOTAL(9,K6:K42)</f>
        <v>6573.85</v>
      </c>
      <c r="L4" s="182">
        <f>SUBTOTAL(9,L6:L42)</f>
        <v>6573.85</v>
      </c>
      <c r="M4" s="203">
        <f>SUBTOTAL(9,M6:M42)</f>
        <v>0</v>
      </c>
    </row>
    <row r="5" spans="1:18" ht="13.5" thickBot="1">
      <c r="A5" s="185" t="s">
        <v>778</v>
      </c>
      <c r="B5" s="185" t="s">
        <v>779</v>
      </c>
      <c r="C5" s="185" t="s">
        <v>780</v>
      </c>
      <c r="D5" s="185" t="s">
        <v>781</v>
      </c>
      <c r="E5" s="185" t="s">
        <v>782</v>
      </c>
      <c r="F5" s="185" t="s">
        <v>783</v>
      </c>
      <c r="G5" s="185" t="s">
        <v>17</v>
      </c>
      <c r="H5" s="185" t="s">
        <v>784</v>
      </c>
      <c r="I5" s="185" t="s">
        <v>785</v>
      </c>
      <c r="J5" s="185" t="s">
        <v>786</v>
      </c>
      <c r="K5" s="185" t="s">
        <v>787</v>
      </c>
      <c r="L5" s="185" t="s">
        <v>788</v>
      </c>
      <c r="M5" s="185" t="s">
        <v>1162</v>
      </c>
      <c r="N5" s="185" t="s">
        <v>789</v>
      </c>
      <c r="O5" s="185" t="s">
        <v>790</v>
      </c>
      <c r="P5" s="185" t="s">
        <v>791</v>
      </c>
      <c r="Q5" s="185" t="s">
        <v>792</v>
      </c>
      <c r="R5" s="185" t="s">
        <v>793</v>
      </c>
    </row>
    <row r="6" spans="1:18" s="205" customFormat="1" hidden="1">
      <c r="A6" s="195" t="s">
        <v>1859</v>
      </c>
      <c r="B6" s="195" t="s">
        <v>794</v>
      </c>
      <c r="C6" s="195" t="s">
        <v>706</v>
      </c>
      <c r="D6" s="195" t="s">
        <v>802</v>
      </c>
      <c r="E6" s="195" t="s">
        <v>850</v>
      </c>
      <c r="F6" s="195" t="s">
        <v>263</v>
      </c>
      <c r="G6" s="195" t="s">
        <v>48</v>
      </c>
      <c r="H6" s="195" t="s">
        <v>521</v>
      </c>
      <c r="I6" s="195" t="s">
        <v>796</v>
      </c>
      <c r="J6" s="195" t="s">
        <v>1811</v>
      </c>
      <c r="K6" s="204">
        <v>2242.06</v>
      </c>
      <c r="L6" s="204">
        <v>0</v>
      </c>
      <c r="M6" s="204">
        <f t="shared" ref="M6:M8" si="0">K6-L6</f>
        <v>2242.06</v>
      </c>
      <c r="N6" s="195" t="s">
        <v>725</v>
      </c>
      <c r="O6" s="195" t="s">
        <v>1811</v>
      </c>
      <c r="P6" s="195"/>
      <c r="Q6" s="195" t="s">
        <v>1860</v>
      </c>
      <c r="R6" s="195" t="s">
        <v>797</v>
      </c>
    </row>
    <row r="7" spans="1:18" s="205" customFormat="1" hidden="1">
      <c r="A7" s="195" t="s">
        <v>1859</v>
      </c>
      <c r="B7" s="195" t="s">
        <v>794</v>
      </c>
      <c r="C7" s="195" t="s">
        <v>706</v>
      </c>
      <c r="D7" s="195" t="s">
        <v>802</v>
      </c>
      <c r="E7" s="195" t="s">
        <v>382</v>
      </c>
      <c r="F7" s="195" t="s">
        <v>263</v>
      </c>
      <c r="G7" s="195" t="s">
        <v>48</v>
      </c>
      <c r="H7" s="195" t="s">
        <v>521</v>
      </c>
      <c r="I7" s="195" t="s">
        <v>796</v>
      </c>
      <c r="J7" s="195" t="s">
        <v>1811</v>
      </c>
      <c r="K7" s="204">
        <v>99</v>
      </c>
      <c r="L7" s="204">
        <v>0</v>
      </c>
      <c r="M7" s="204">
        <f t="shared" si="0"/>
        <v>99</v>
      </c>
      <c r="N7" s="195" t="s">
        <v>725</v>
      </c>
      <c r="O7" s="195" t="s">
        <v>1811</v>
      </c>
      <c r="P7" s="195"/>
      <c r="Q7" s="195" t="s">
        <v>1860</v>
      </c>
      <c r="R7" s="195" t="s">
        <v>797</v>
      </c>
    </row>
    <row r="8" spans="1:18" s="205" customFormat="1" hidden="1">
      <c r="A8" s="195" t="s">
        <v>1859</v>
      </c>
      <c r="B8" s="195" t="s">
        <v>794</v>
      </c>
      <c r="C8" s="195" t="s">
        <v>706</v>
      </c>
      <c r="D8" s="195" t="s">
        <v>802</v>
      </c>
      <c r="E8" s="195" t="s">
        <v>195</v>
      </c>
      <c r="F8" s="195" t="s">
        <v>263</v>
      </c>
      <c r="G8" s="195" t="s">
        <v>48</v>
      </c>
      <c r="H8" s="195" t="s">
        <v>521</v>
      </c>
      <c r="I8" s="195" t="s">
        <v>796</v>
      </c>
      <c r="J8" s="195" t="s">
        <v>1811</v>
      </c>
      <c r="K8" s="204">
        <v>914.94</v>
      </c>
      <c r="L8" s="204">
        <v>0</v>
      </c>
      <c r="M8" s="204">
        <f t="shared" si="0"/>
        <v>914.94</v>
      </c>
      <c r="N8" s="195" t="s">
        <v>725</v>
      </c>
      <c r="O8" s="195" t="s">
        <v>1811</v>
      </c>
      <c r="P8" s="195"/>
      <c r="Q8" s="195" t="s">
        <v>1860</v>
      </c>
      <c r="R8" s="195" t="s">
        <v>797</v>
      </c>
    </row>
    <row r="9" spans="1:18" s="205" customFormat="1">
      <c r="A9" s="195" t="s">
        <v>1859</v>
      </c>
      <c r="B9" s="195" t="s">
        <v>794</v>
      </c>
      <c r="C9" s="195" t="s">
        <v>367</v>
      </c>
      <c r="D9" s="195" t="s">
        <v>268</v>
      </c>
      <c r="E9" s="195" t="s">
        <v>464</v>
      </c>
      <c r="F9" s="195" t="s">
        <v>263</v>
      </c>
      <c r="G9" s="195" t="s">
        <v>48</v>
      </c>
      <c r="H9" s="195" t="s">
        <v>521</v>
      </c>
      <c r="I9" s="195" t="s">
        <v>796</v>
      </c>
      <c r="J9" s="195" t="s">
        <v>1811</v>
      </c>
      <c r="K9" s="204">
        <v>6179.42</v>
      </c>
      <c r="L9" s="204">
        <v>0</v>
      </c>
      <c r="M9" s="204">
        <f t="shared" ref="M9:M28" si="1">K9-L9</f>
        <v>6179.42</v>
      </c>
      <c r="N9" s="195" t="s">
        <v>725</v>
      </c>
      <c r="O9" s="195" t="s">
        <v>1811</v>
      </c>
      <c r="P9" s="195"/>
      <c r="Q9" s="195" t="s">
        <v>1860</v>
      </c>
      <c r="R9" s="195" t="s">
        <v>797</v>
      </c>
    </row>
    <row r="10" spans="1:18" s="205" customFormat="1" hidden="1">
      <c r="A10" s="195" t="s">
        <v>1859</v>
      </c>
      <c r="B10" s="195" t="s">
        <v>794</v>
      </c>
      <c r="C10" s="195" t="s">
        <v>367</v>
      </c>
      <c r="D10" s="195" t="s">
        <v>268</v>
      </c>
      <c r="E10" s="195" t="s">
        <v>36</v>
      </c>
      <c r="F10" s="195" t="s">
        <v>263</v>
      </c>
      <c r="G10" s="195" t="s">
        <v>48</v>
      </c>
      <c r="H10" s="195" t="s">
        <v>521</v>
      </c>
      <c r="I10" s="195" t="s">
        <v>796</v>
      </c>
      <c r="J10" s="195" t="s">
        <v>1811</v>
      </c>
      <c r="K10" s="204">
        <v>42412.1</v>
      </c>
      <c r="L10" s="204">
        <v>0</v>
      </c>
      <c r="M10" s="204">
        <f t="shared" si="1"/>
        <v>42412.1</v>
      </c>
      <c r="N10" s="195" t="s">
        <v>725</v>
      </c>
      <c r="O10" s="195" t="s">
        <v>1811</v>
      </c>
      <c r="P10" s="195"/>
      <c r="Q10" s="195" t="s">
        <v>1860</v>
      </c>
      <c r="R10" s="195" t="s">
        <v>797</v>
      </c>
    </row>
    <row r="11" spans="1:18" s="205" customFormat="1" hidden="1">
      <c r="A11" s="195" t="s">
        <v>1859</v>
      </c>
      <c r="B11" s="195" t="s">
        <v>794</v>
      </c>
      <c r="C11" s="195" t="s">
        <v>367</v>
      </c>
      <c r="D11" s="195" t="s">
        <v>268</v>
      </c>
      <c r="E11" s="195" t="s">
        <v>137</v>
      </c>
      <c r="F11" s="195" t="s">
        <v>263</v>
      </c>
      <c r="G11" s="195" t="s">
        <v>48</v>
      </c>
      <c r="H11" s="195" t="s">
        <v>521</v>
      </c>
      <c r="I11" s="195" t="s">
        <v>796</v>
      </c>
      <c r="J11" s="195" t="s">
        <v>1811</v>
      </c>
      <c r="K11" s="204">
        <v>25611.24</v>
      </c>
      <c r="L11" s="204">
        <v>0</v>
      </c>
      <c r="M11" s="204">
        <f t="shared" si="1"/>
        <v>25611.24</v>
      </c>
      <c r="N11" s="195" t="s">
        <v>725</v>
      </c>
      <c r="O11" s="195" t="s">
        <v>1811</v>
      </c>
      <c r="P11" s="195"/>
      <c r="Q11" s="195" t="s">
        <v>1860</v>
      </c>
      <c r="R11" s="195" t="s">
        <v>797</v>
      </c>
    </row>
    <row r="12" spans="1:18" s="205" customFormat="1" hidden="1">
      <c r="A12" s="195" t="s">
        <v>1859</v>
      </c>
      <c r="B12" s="195" t="s">
        <v>794</v>
      </c>
      <c r="C12" s="195" t="s">
        <v>367</v>
      </c>
      <c r="D12" s="195" t="s">
        <v>268</v>
      </c>
      <c r="E12" s="195" t="s">
        <v>770</v>
      </c>
      <c r="F12" s="195" t="s">
        <v>263</v>
      </c>
      <c r="G12" s="195" t="s">
        <v>48</v>
      </c>
      <c r="H12" s="195" t="s">
        <v>521</v>
      </c>
      <c r="I12" s="195" t="s">
        <v>796</v>
      </c>
      <c r="J12" s="195" t="s">
        <v>1811</v>
      </c>
      <c r="K12" s="204">
        <v>1373.82</v>
      </c>
      <c r="L12" s="204">
        <v>0</v>
      </c>
      <c r="M12" s="204">
        <f t="shared" si="1"/>
        <v>1373.82</v>
      </c>
      <c r="N12" s="195" t="s">
        <v>725</v>
      </c>
      <c r="O12" s="195" t="s">
        <v>1811</v>
      </c>
      <c r="P12" s="195"/>
      <c r="Q12" s="195" t="s">
        <v>1860</v>
      </c>
      <c r="R12" s="195" t="s">
        <v>797</v>
      </c>
    </row>
    <row r="13" spans="1:18" s="205" customFormat="1" hidden="1">
      <c r="A13" s="195" t="s">
        <v>1859</v>
      </c>
      <c r="B13" s="195" t="s">
        <v>794</v>
      </c>
      <c r="C13" s="195" t="s">
        <v>367</v>
      </c>
      <c r="D13" s="195" t="s">
        <v>268</v>
      </c>
      <c r="E13" s="195" t="s">
        <v>850</v>
      </c>
      <c r="F13" s="195" t="s">
        <v>263</v>
      </c>
      <c r="G13" s="195" t="s">
        <v>48</v>
      </c>
      <c r="H13" s="195" t="s">
        <v>521</v>
      </c>
      <c r="I13" s="195" t="s">
        <v>796</v>
      </c>
      <c r="J13" s="195" t="s">
        <v>1811</v>
      </c>
      <c r="K13" s="204">
        <v>35125.64</v>
      </c>
      <c r="L13" s="204">
        <v>0</v>
      </c>
      <c r="M13" s="204">
        <f t="shared" si="1"/>
        <v>35125.64</v>
      </c>
      <c r="N13" s="195" t="s">
        <v>725</v>
      </c>
      <c r="O13" s="195" t="s">
        <v>1811</v>
      </c>
      <c r="P13" s="195"/>
      <c r="Q13" s="195" t="s">
        <v>1860</v>
      </c>
      <c r="R13" s="195" t="s">
        <v>797</v>
      </c>
    </row>
    <row r="14" spans="1:18" s="205" customFormat="1" hidden="1">
      <c r="A14" s="195" t="s">
        <v>1859</v>
      </c>
      <c r="B14" s="195" t="s">
        <v>794</v>
      </c>
      <c r="C14" s="195" t="s">
        <v>367</v>
      </c>
      <c r="D14" s="195" t="s">
        <v>268</v>
      </c>
      <c r="E14" s="195" t="s">
        <v>382</v>
      </c>
      <c r="F14" s="195" t="s">
        <v>263</v>
      </c>
      <c r="G14" s="195" t="s">
        <v>48</v>
      </c>
      <c r="H14" s="195" t="s">
        <v>521</v>
      </c>
      <c r="I14" s="195" t="s">
        <v>796</v>
      </c>
      <c r="J14" s="195" t="s">
        <v>1811</v>
      </c>
      <c r="K14" s="204">
        <v>1551.1</v>
      </c>
      <c r="L14" s="204">
        <v>0</v>
      </c>
      <c r="M14" s="204">
        <f t="shared" si="1"/>
        <v>1551.1</v>
      </c>
      <c r="N14" s="195" t="s">
        <v>725</v>
      </c>
      <c r="O14" s="195" t="s">
        <v>1811</v>
      </c>
      <c r="P14" s="195"/>
      <c r="Q14" s="195" t="s">
        <v>1860</v>
      </c>
      <c r="R14" s="195" t="s">
        <v>797</v>
      </c>
    </row>
    <row r="15" spans="1:18" s="205" customFormat="1" hidden="1">
      <c r="A15" s="195" t="s">
        <v>1859</v>
      </c>
      <c r="B15" s="195" t="s">
        <v>794</v>
      </c>
      <c r="C15" s="195" t="s">
        <v>367</v>
      </c>
      <c r="D15" s="195" t="s">
        <v>268</v>
      </c>
      <c r="E15" s="195" t="s">
        <v>195</v>
      </c>
      <c r="F15" s="195" t="s">
        <v>263</v>
      </c>
      <c r="G15" s="195" t="s">
        <v>48</v>
      </c>
      <c r="H15" s="195" t="s">
        <v>521</v>
      </c>
      <c r="I15" s="195" t="s">
        <v>796</v>
      </c>
      <c r="J15" s="195" t="s">
        <v>1811</v>
      </c>
      <c r="K15" s="204">
        <v>14334.13</v>
      </c>
      <c r="L15" s="204">
        <v>0</v>
      </c>
      <c r="M15" s="204">
        <f t="shared" si="1"/>
        <v>14334.13</v>
      </c>
      <c r="N15" s="195" t="s">
        <v>725</v>
      </c>
      <c r="O15" s="195" t="s">
        <v>1811</v>
      </c>
      <c r="P15" s="195"/>
      <c r="Q15" s="195" t="s">
        <v>1860</v>
      </c>
      <c r="R15" s="195" t="s">
        <v>797</v>
      </c>
    </row>
    <row r="16" spans="1:18" s="205" customFormat="1" hidden="1">
      <c r="A16" s="195" t="s">
        <v>1859</v>
      </c>
      <c r="B16" s="195" t="s">
        <v>794</v>
      </c>
      <c r="C16" s="195" t="s">
        <v>367</v>
      </c>
      <c r="D16" s="195" t="s">
        <v>268</v>
      </c>
      <c r="E16" s="195" t="s">
        <v>22</v>
      </c>
      <c r="F16" s="195" t="s">
        <v>263</v>
      </c>
      <c r="G16" s="195" t="s">
        <v>48</v>
      </c>
      <c r="H16" s="195" t="s">
        <v>521</v>
      </c>
      <c r="I16" s="195" t="s">
        <v>796</v>
      </c>
      <c r="J16" s="195" t="s">
        <v>1811</v>
      </c>
      <c r="K16" s="204">
        <v>27612.5</v>
      </c>
      <c r="L16" s="204">
        <v>0</v>
      </c>
      <c r="M16" s="204">
        <f t="shared" si="1"/>
        <v>27612.5</v>
      </c>
      <c r="N16" s="195" t="s">
        <v>725</v>
      </c>
      <c r="O16" s="195" t="s">
        <v>1811</v>
      </c>
      <c r="P16" s="195"/>
      <c r="Q16" s="195" t="s">
        <v>1860</v>
      </c>
      <c r="R16" s="195" t="s">
        <v>797</v>
      </c>
    </row>
    <row r="17" spans="1:18" s="205" customFormat="1">
      <c r="A17" s="195" t="s">
        <v>1859</v>
      </c>
      <c r="B17" s="195" t="s">
        <v>794</v>
      </c>
      <c r="C17" s="195" t="s">
        <v>706</v>
      </c>
      <c r="D17" s="195" t="s">
        <v>802</v>
      </c>
      <c r="E17" s="195" t="s">
        <v>464</v>
      </c>
      <c r="F17" s="195" t="s">
        <v>263</v>
      </c>
      <c r="G17" s="195" t="s">
        <v>48</v>
      </c>
      <c r="H17" s="195" t="s">
        <v>521</v>
      </c>
      <c r="I17" s="195" t="s">
        <v>796</v>
      </c>
      <c r="J17" s="195" t="s">
        <v>1811</v>
      </c>
      <c r="K17" s="204">
        <v>394.43</v>
      </c>
      <c r="L17" s="204">
        <v>0</v>
      </c>
      <c r="M17" s="204">
        <f t="shared" si="1"/>
        <v>394.43</v>
      </c>
      <c r="N17" s="195" t="s">
        <v>725</v>
      </c>
      <c r="O17" s="195" t="s">
        <v>1811</v>
      </c>
      <c r="P17" s="195"/>
      <c r="Q17" s="195" t="s">
        <v>1860</v>
      </c>
      <c r="R17" s="195" t="s">
        <v>797</v>
      </c>
    </row>
    <row r="18" spans="1:18" s="205" customFormat="1" hidden="1">
      <c r="A18" s="195" t="s">
        <v>1859</v>
      </c>
      <c r="B18" s="195" t="s">
        <v>794</v>
      </c>
      <c r="C18" s="195" t="s">
        <v>706</v>
      </c>
      <c r="D18" s="195" t="s">
        <v>802</v>
      </c>
      <c r="E18" s="195" t="s">
        <v>36</v>
      </c>
      <c r="F18" s="195" t="s">
        <v>263</v>
      </c>
      <c r="G18" s="195" t="s">
        <v>48</v>
      </c>
      <c r="H18" s="195" t="s">
        <v>521</v>
      </c>
      <c r="I18" s="195" t="s">
        <v>796</v>
      </c>
      <c r="J18" s="195" t="s">
        <v>1811</v>
      </c>
      <c r="K18" s="204">
        <v>2707.15</v>
      </c>
      <c r="L18" s="204">
        <v>0</v>
      </c>
      <c r="M18" s="204">
        <f t="shared" si="1"/>
        <v>2707.15</v>
      </c>
      <c r="N18" s="195" t="s">
        <v>725</v>
      </c>
      <c r="O18" s="195" t="s">
        <v>1811</v>
      </c>
      <c r="P18" s="195"/>
      <c r="Q18" s="195" t="s">
        <v>1860</v>
      </c>
      <c r="R18" s="195" t="s">
        <v>797</v>
      </c>
    </row>
    <row r="19" spans="1:18" s="205" customFormat="1" hidden="1">
      <c r="A19" s="195" t="s">
        <v>1859</v>
      </c>
      <c r="B19" s="195" t="s">
        <v>794</v>
      </c>
      <c r="C19" s="195" t="s">
        <v>706</v>
      </c>
      <c r="D19" s="195" t="s">
        <v>802</v>
      </c>
      <c r="E19" s="195" t="s">
        <v>137</v>
      </c>
      <c r="F19" s="195" t="s">
        <v>263</v>
      </c>
      <c r="G19" s="195" t="s">
        <v>48</v>
      </c>
      <c r="H19" s="195" t="s">
        <v>521</v>
      </c>
      <c r="I19" s="195" t="s">
        <v>796</v>
      </c>
      <c r="J19" s="195" t="s">
        <v>1811</v>
      </c>
      <c r="K19" s="204">
        <v>1634.76</v>
      </c>
      <c r="L19" s="204">
        <v>0</v>
      </c>
      <c r="M19" s="204">
        <f t="shared" si="1"/>
        <v>1634.76</v>
      </c>
      <c r="N19" s="195" t="s">
        <v>725</v>
      </c>
      <c r="O19" s="195" t="s">
        <v>1811</v>
      </c>
      <c r="P19" s="195"/>
      <c r="Q19" s="195" t="s">
        <v>1860</v>
      </c>
      <c r="R19" s="195" t="s">
        <v>797</v>
      </c>
    </row>
    <row r="20" spans="1:18" s="205" customFormat="1" hidden="1">
      <c r="A20" s="195" t="s">
        <v>1859</v>
      </c>
      <c r="B20" s="195" t="s">
        <v>794</v>
      </c>
      <c r="C20" s="195" t="s">
        <v>35</v>
      </c>
      <c r="D20" s="195" t="s">
        <v>521</v>
      </c>
      <c r="E20" s="195" t="s">
        <v>382</v>
      </c>
      <c r="F20" s="195" t="s">
        <v>263</v>
      </c>
      <c r="G20" s="195" t="s">
        <v>48</v>
      </c>
      <c r="H20" s="195" t="s">
        <v>521</v>
      </c>
      <c r="I20" s="195" t="s">
        <v>796</v>
      </c>
      <c r="J20" s="195" t="s">
        <v>1811</v>
      </c>
      <c r="K20" s="204">
        <v>0</v>
      </c>
      <c r="L20" s="204">
        <v>1650.1</v>
      </c>
      <c r="M20" s="204">
        <f t="shared" si="1"/>
        <v>-1650.1</v>
      </c>
      <c r="N20" s="195" t="s">
        <v>725</v>
      </c>
      <c r="O20" s="195" t="s">
        <v>1811</v>
      </c>
      <c r="P20" s="195"/>
      <c r="Q20" s="195" t="s">
        <v>1860</v>
      </c>
      <c r="R20" s="195" t="s">
        <v>797</v>
      </c>
    </row>
    <row r="21" spans="1:18" s="205" customFormat="1" hidden="1">
      <c r="A21" s="195" t="s">
        <v>1859</v>
      </c>
      <c r="B21" s="195" t="s">
        <v>794</v>
      </c>
      <c r="C21" s="195" t="s">
        <v>35</v>
      </c>
      <c r="D21" s="195" t="s">
        <v>521</v>
      </c>
      <c r="E21" s="195" t="s">
        <v>195</v>
      </c>
      <c r="F21" s="195" t="s">
        <v>263</v>
      </c>
      <c r="G21" s="195" t="s">
        <v>48</v>
      </c>
      <c r="H21" s="195" t="s">
        <v>521</v>
      </c>
      <c r="I21" s="195" t="s">
        <v>796</v>
      </c>
      <c r="J21" s="195" t="s">
        <v>1811</v>
      </c>
      <c r="K21" s="204">
        <v>0</v>
      </c>
      <c r="L21" s="204">
        <v>15249.07</v>
      </c>
      <c r="M21" s="204">
        <f t="shared" si="1"/>
        <v>-15249.07</v>
      </c>
      <c r="N21" s="195" t="s">
        <v>725</v>
      </c>
      <c r="O21" s="195" t="s">
        <v>1811</v>
      </c>
      <c r="P21" s="195"/>
      <c r="Q21" s="195" t="s">
        <v>1860</v>
      </c>
      <c r="R21" s="195" t="s">
        <v>797</v>
      </c>
    </row>
    <row r="22" spans="1:18" s="205" customFormat="1" hidden="1">
      <c r="A22" s="195" t="s">
        <v>1859</v>
      </c>
      <c r="B22" s="195" t="s">
        <v>794</v>
      </c>
      <c r="C22" s="195" t="s">
        <v>35</v>
      </c>
      <c r="D22" s="195" t="s">
        <v>521</v>
      </c>
      <c r="E22" s="195" t="s">
        <v>22</v>
      </c>
      <c r="F22" s="195" t="s">
        <v>263</v>
      </c>
      <c r="G22" s="195" t="s">
        <v>48</v>
      </c>
      <c r="H22" s="195" t="s">
        <v>521</v>
      </c>
      <c r="I22" s="195" t="s">
        <v>796</v>
      </c>
      <c r="J22" s="195" t="s">
        <v>1811</v>
      </c>
      <c r="K22" s="204">
        <v>0</v>
      </c>
      <c r="L22" s="204">
        <v>29375</v>
      </c>
      <c r="M22" s="204">
        <f t="shared" si="1"/>
        <v>-29375</v>
      </c>
      <c r="N22" s="195" t="s">
        <v>725</v>
      </c>
      <c r="O22" s="195" t="s">
        <v>1811</v>
      </c>
      <c r="P22" s="195"/>
      <c r="Q22" s="195" t="s">
        <v>1860</v>
      </c>
      <c r="R22" s="195" t="s">
        <v>797</v>
      </c>
    </row>
    <row r="23" spans="1:18" s="205" customFormat="1">
      <c r="A23" s="195" t="s">
        <v>1859</v>
      </c>
      <c r="B23" s="195" t="s">
        <v>794</v>
      </c>
      <c r="C23" s="195" t="s">
        <v>35</v>
      </c>
      <c r="D23" s="195" t="s">
        <v>521</v>
      </c>
      <c r="E23" s="195" t="s">
        <v>464</v>
      </c>
      <c r="F23" s="195" t="s">
        <v>263</v>
      </c>
      <c r="G23" s="195" t="s">
        <v>48</v>
      </c>
      <c r="H23" s="195" t="s">
        <v>521</v>
      </c>
      <c r="I23" s="195" t="s">
        <v>796</v>
      </c>
      <c r="J23" s="195" t="s">
        <v>1811</v>
      </c>
      <c r="K23" s="204">
        <v>0</v>
      </c>
      <c r="L23" s="204">
        <v>6573.85</v>
      </c>
      <c r="M23" s="204">
        <f t="shared" si="1"/>
        <v>-6573.85</v>
      </c>
      <c r="N23" s="195" t="s">
        <v>725</v>
      </c>
      <c r="O23" s="195" t="s">
        <v>1811</v>
      </c>
      <c r="P23" s="195"/>
      <c r="Q23" s="195" t="s">
        <v>1860</v>
      </c>
      <c r="R23" s="195" t="s">
        <v>797</v>
      </c>
    </row>
    <row r="24" spans="1:18" s="205" customFormat="1" hidden="1">
      <c r="A24" s="195" t="s">
        <v>1859</v>
      </c>
      <c r="B24" s="195" t="s">
        <v>794</v>
      </c>
      <c r="C24" s="195" t="s">
        <v>35</v>
      </c>
      <c r="D24" s="195" t="s">
        <v>521</v>
      </c>
      <c r="E24" s="195" t="s">
        <v>36</v>
      </c>
      <c r="F24" s="195" t="s">
        <v>263</v>
      </c>
      <c r="G24" s="195" t="s">
        <v>48</v>
      </c>
      <c r="H24" s="195" t="s">
        <v>521</v>
      </c>
      <c r="I24" s="195" t="s">
        <v>796</v>
      </c>
      <c r="J24" s="195" t="s">
        <v>1811</v>
      </c>
      <c r="K24" s="204">
        <v>0</v>
      </c>
      <c r="L24" s="204">
        <v>45119.25</v>
      </c>
      <c r="M24" s="204">
        <f t="shared" si="1"/>
        <v>-45119.25</v>
      </c>
      <c r="N24" s="195" t="s">
        <v>725</v>
      </c>
      <c r="O24" s="195" t="s">
        <v>1811</v>
      </c>
      <c r="P24" s="195"/>
      <c r="Q24" s="195" t="s">
        <v>1860</v>
      </c>
      <c r="R24" s="195" t="s">
        <v>797</v>
      </c>
    </row>
    <row r="25" spans="1:18" s="205" customFormat="1" hidden="1">
      <c r="A25" s="195" t="s">
        <v>1859</v>
      </c>
      <c r="B25" s="195" t="s">
        <v>794</v>
      </c>
      <c r="C25" s="195" t="s">
        <v>35</v>
      </c>
      <c r="D25" s="195" t="s">
        <v>521</v>
      </c>
      <c r="E25" s="195" t="s">
        <v>137</v>
      </c>
      <c r="F25" s="195" t="s">
        <v>263</v>
      </c>
      <c r="G25" s="195" t="s">
        <v>48</v>
      </c>
      <c r="H25" s="195" t="s">
        <v>521</v>
      </c>
      <c r="I25" s="195" t="s">
        <v>796</v>
      </c>
      <c r="J25" s="195" t="s">
        <v>1811</v>
      </c>
      <c r="K25" s="204">
        <v>0</v>
      </c>
      <c r="L25" s="204">
        <v>27246</v>
      </c>
      <c r="M25" s="204">
        <f t="shared" si="1"/>
        <v>-27246</v>
      </c>
      <c r="N25" s="195" t="s">
        <v>725</v>
      </c>
      <c r="O25" s="195" t="s">
        <v>1811</v>
      </c>
      <c r="P25" s="195"/>
      <c r="Q25" s="195" t="s">
        <v>1860</v>
      </c>
      <c r="R25" s="195" t="s">
        <v>797</v>
      </c>
    </row>
    <row r="26" spans="1:18" s="205" customFormat="1" hidden="1">
      <c r="A26" s="195" t="s">
        <v>1859</v>
      </c>
      <c r="B26" s="195" t="s">
        <v>794</v>
      </c>
      <c r="C26" s="195" t="s">
        <v>706</v>
      </c>
      <c r="D26" s="195" t="s">
        <v>802</v>
      </c>
      <c r="E26" s="195" t="s">
        <v>22</v>
      </c>
      <c r="F26" s="195" t="s">
        <v>263</v>
      </c>
      <c r="G26" s="195" t="s">
        <v>48</v>
      </c>
      <c r="H26" s="195" t="s">
        <v>521</v>
      </c>
      <c r="I26" s="195" t="s">
        <v>796</v>
      </c>
      <c r="J26" s="195" t="s">
        <v>1811</v>
      </c>
      <c r="K26" s="204">
        <v>1762.5</v>
      </c>
      <c r="L26" s="204">
        <v>0</v>
      </c>
      <c r="M26" s="204">
        <f t="shared" si="1"/>
        <v>1762.5</v>
      </c>
      <c r="N26" s="195" t="s">
        <v>725</v>
      </c>
      <c r="O26" s="195" t="s">
        <v>1811</v>
      </c>
      <c r="P26" s="195"/>
      <c r="Q26" s="195" t="s">
        <v>1860</v>
      </c>
      <c r="R26" s="195" t="s">
        <v>797</v>
      </c>
    </row>
    <row r="27" spans="1:18" s="205" customFormat="1" hidden="1">
      <c r="A27" s="195" t="s">
        <v>1859</v>
      </c>
      <c r="B27" s="195" t="s">
        <v>794</v>
      </c>
      <c r="C27" s="195" t="s">
        <v>883</v>
      </c>
      <c r="D27" s="195" t="s">
        <v>521</v>
      </c>
      <c r="E27" s="195" t="s">
        <v>770</v>
      </c>
      <c r="F27" s="195" t="s">
        <v>263</v>
      </c>
      <c r="G27" s="195" t="s">
        <v>48</v>
      </c>
      <c r="H27" s="195" t="s">
        <v>521</v>
      </c>
      <c r="I27" s="195" t="s">
        <v>796</v>
      </c>
      <c r="J27" s="195" t="s">
        <v>1811</v>
      </c>
      <c r="K27" s="204">
        <v>0</v>
      </c>
      <c r="L27" s="204">
        <v>1373.82</v>
      </c>
      <c r="M27" s="204">
        <f t="shared" si="1"/>
        <v>-1373.82</v>
      </c>
      <c r="N27" s="195" t="s">
        <v>725</v>
      </c>
      <c r="O27" s="195" t="s">
        <v>1811</v>
      </c>
      <c r="P27" s="195"/>
      <c r="Q27" s="195" t="s">
        <v>1860</v>
      </c>
      <c r="R27" s="195" t="s">
        <v>797</v>
      </c>
    </row>
    <row r="28" spans="1:18" s="205" customFormat="1" hidden="1">
      <c r="A28" s="195" t="s">
        <v>1859</v>
      </c>
      <c r="B28" s="195" t="s">
        <v>794</v>
      </c>
      <c r="C28" s="195" t="s">
        <v>35</v>
      </c>
      <c r="D28" s="195" t="s">
        <v>521</v>
      </c>
      <c r="E28" s="195" t="s">
        <v>850</v>
      </c>
      <c r="F28" s="195" t="s">
        <v>263</v>
      </c>
      <c r="G28" s="195" t="s">
        <v>48</v>
      </c>
      <c r="H28" s="195" t="s">
        <v>521</v>
      </c>
      <c r="I28" s="195" t="s">
        <v>796</v>
      </c>
      <c r="J28" s="195" t="s">
        <v>1811</v>
      </c>
      <c r="K28" s="204">
        <v>0</v>
      </c>
      <c r="L28" s="204">
        <v>37367.699999999997</v>
      </c>
      <c r="M28" s="204">
        <f t="shared" si="1"/>
        <v>-37367.699999999997</v>
      </c>
      <c r="N28" s="195" t="s">
        <v>725</v>
      </c>
      <c r="O28" s="195" t="s">
        <v>1811</v>
      </c>
      <c r="P28" s="195"/>
      <c r="Q28" s="195" t="s">
        <v>1860</v>
      </c>
      <c r="R28" s="195" t="s">
        <v>797</v>
      </c>
    </row>
    <row r="29" spans="1:18" s="205" customFormat="1" hidden="1">
      <c r="A29" s="195" t="s">
        <v>2203</v>
      </c>
      <c r="B29" s="195" t="s">
        <v>794</v>
      </c>
      <c r="C29" s="195" t="s">
        <v>35</v>
      </c>
      <c r="D29" s="195" t="s">
        <v>521</v>
      </c>
      <c r="E29" s="195" t="s">
        <v>210</v>
      </c>
      <c r="F29" s="195" t="s">
        <v>263</v>
      </c>
      <c r="G29" s="195" t="s">
        <v>48</v>
      </c>
      <c r="H29" s="195" t="s">
        <v>521</v>
      </c>
      <c r="I29" s="195" t="s">
        <v>796</v>
      </c>
      <c r="J29" s="195" t="s">
        <v>1934</v>
      </c>
      <c r="K29" s="204">
        <v>0</v>
      </c>
      <c r="L29" s="204">
        <v>53038.35</v>
      </c>
      <c r="M29" s="204">
        <f t="shared" ref="M29:M42" si="2">K29-L29</f>
        <v>-53038.35</v>
      </c>
      <c r="N29" s="195" t="s">
        <v>725</v>
      </c>
      <c r="O29" s="195" t="s">
        <v>1934</v>
      </c>
      <c r="P29" s="195"/>
      <c r="Q29" s="195" t="s">
        <v>2204</v>
      </c>
      <c r="R29" s="195" t="s">
        <v>797</v>
      </c>
    </row>
    <row r="30" spans="1:18" s="205" customFormat="1" hidden="1">
      <c r="A30" s="195" t="s">
        <v>2203</v>
      </c>
      <c r="B30" s="195" t="s">
        <v>794</v>
      </c>
      <c r="C30" s="195" t="s">
        <v>35</v>
      </c>
      <c r="D30" s="195" t="s">
        <v>521</v>
      </c>
      <c r="E30" s="195" t="s">
        <v>380</v>
      </c>
      <c r="F30" s="195" t="s">
        <v>263</v>
      </c>
      <c r="G30" s="195" t="s">
        <v>48</v>
      </c>
      <c r="H30" s="195" t="s">
        <v>521</v>
      </c>
      <c r="I30" s="195" t="s">
        <v>796</v>
      </c>
      <c r="J30" s="195" t="s">
        <v>1934</v>
      </c>
      <c r="K30" s="204">
        <v>0</v>
      </c>
      <c r="L30" s="204">
        <v>2327.5</v>
      </c>
      <c r="M30" s="204">
        <f t="shared" si="2"/>
        <v>-2327.5</v>
      </c>
      <c r="N30" s="195" t="s">
        <v>725</v>
      </c>
      <c r="O30" s="195" t="s">
        <v>1934</v>
      </c>
      <c r="P30" s="195"/>
      <c r="Q30" s="195" t="s">
        <v>2204</v>
      </c>
      <c r="R30" s="195" t="s">
        <v>797</v>
      </c>
    </row>
    <row r="31" spans="1:18" s="205" customFormat="1" hidden="1">
      <c r="A31" s="195" t="s">
        <v>2203</v>
      </c>
      <c r="B31" s="195" t="s">
        <v>794</v>
      </c>
      <c r="C31" s="195" t="s">
        <v>367</v>
      </c>
      <c r="D31" s="195" t="s">
        <v>268</v>
      </c>
      <c r="E31" s="195" t="s">
        <v>210</v>
      </c>
      <c r="F31" s="195" t="s">
        <v>263</v>
      </c>
      <c r="G31" s="195" t="s">
        <v>48</v>
      </c>
      <c r="H31" s="195" t="s">
        <v>521</v>
      </c>
      <c r="I31" s="195" t="s">
        <v>796</v>
      </c>
      <c r="J31" s="195" t="s">
        <v>1934</v>
      </c>
      <c r="K31" s="204">
        <v>49856.05</v>
      </c>
      <c r="L31" s="204">
        <v>0</v>
      </c>
      <c r="M31" s="204">
        <f t="shared" si="2"/>
        <v>49856.05</v>
      </c>
      <c r="N31" s="195" t="s">
        <v>725</v>
      </c>
      <c r="O31" s="195" t="s">
        <v>1934</v>
      </c>
      <c r="P31" s="195"/>
      <c r="Q31" s="195" t="s">
        <v>2204</v>
      </c>
      <c r="R31" s="195" t="s">
        <v>797</v>
      </c>
    </row>
    <row r="32" spans="1:18" s="205" customFormat="1" hidden="1">
      <c r="A32" s="195" t="s">
        <v>2203</v>
      </c>
      <c r="B32" s="195" t="s">
        <v>794</v>
      </c>
      <c r="C32" s="195" t="s">
        <v>367</v>
      </c>
      <c r="D32" s="195" t="s">
        <v>268</v>
      </c>
      <c r="E32" s="195" t="s">
        <v>380</v>
      </c>
      <c r="F32" s="195" t="s">
        <v>263</v>
      </c>
      <c r="G32" s="195" t="s">
        <v>48</v>
      </c>
      <c r="H32" s="195" t="s">
        <v>521</v>
      </c>
      <c r="I32" s="195" t="s">
        <v>796</v>
      </c>
      <c r="J32" s="195" t="s">
        <v>1934</v>
      </c>
      <c r="K32" s="204">
        <v>2187.85</v>
      </c>
      <c r="L32" s="204">
        <v>0</v>
      </c>
      <c r="M32" s="204">
        <f t="shared" si="2"/>
        <v>2187.85</v>
      </c>
      <c r="N32" s="195" t="s">
        <v>725</v>
      </c>
      <c r="O32" s="195" t="s">
        <v>1934</v>
      </c>
      <c r="P32" s="195"/>
      <c r="Q32" s="195" t="s">
        <v>2204</v>
      </c>
      <c r="R32" s="195" t="s">
        <v>797</v>
      </c>
    </row>
    <row r="33" spans="1:18" s="205" customFormat="1" hidden="1">
      <c r="A33" s="195" t="s">
        <v>2203</v>
      </c>
      <c r="B33" s="195" t="s">
        <v>794</v>
      </c>
      <c r="C33" s="195" t="s">
        <v>706</v>
      </c>
      <c r="D33" s="195" t="s">
        <v>802</v>
      </c>
      <c r="E33" s="195" t="s">
        <v>210</v>
      </c>
      <c r="F33" s="195" t="s">
        <v>263</v>
      </c>
      <c r="G33" s="195" t="s">
        <v>48</v>
      </c>
      <c r="H33" s="195" t="s">
        <v>521</v>
      </c>
      <c r="I33" s="195" t="s">
        <v>796</v>
      </c>
      <c r="J33" s="195" t="s">
        <v>1934</v>
      </c>
      <c r="K33" s="204">
        <v>3182.3</v>
      </c>
      <c r="L33" s="204">
        <v>0</v>
      </c>
      <c r="M33" s="204">
        <f t="shared" si="2"/>
        <v>3182.3</v>
      </c>
      <c r="N33" s="195" t="s">
        <v>725</v>
      </c>
      <c r="O33" s="195" t="s">
        <v>1934</v>
      </c>
      <c r="P33" s="195"/>
      <c r="Q33" s="195" t="s">
        <v>2204</v>
      </c>
      <c r="R33" s="195" t="s">
        <v>797</v>
      </c>
    </row>
    <row r="34" spans="1:18" s="205" customFormat="1" hidden="1">
      <c r="A34" s="195" t="s">
        <v>2203</v>
      </c>
      <c r="B34" s="195" t="s">
        <v>794</v>
      </c>
      <c r="C34" s="195" t="s">
        <v>706</v>
      </c>
      <c r="D34" s="195" t="s">
        <v>802</v>
      </c>
      <c r="E34" s="195" t="s">
        <v>380</v>
      </c>
      <c r="F34" s="195" t="s">
        <v>263</v>
      </c>
      <c r="G34" s="195" t="s">
        <v>48</v>
      </c>
      <c r="H34" s="195" t="s">
        <v>521</v>
      </c>
      <c r="I34" s="195" t="s">
        <v>796</v>
      </c>
      <c r="J34" s="195" t="s">
        <v>1934</v>
      </c>
      <c r="K34" s="204">
        <v>139.65</v>
      </c>
      <c r="L34" s="204">
        <v>0</v>
      </c>
      <c r="M34" s="204">
        <f t="shared" si="2"/>
        <v>139.65</v>
      </c>
      <c r="N34" s="195" t="s">
        <v>725</v>
      </c>
      <c r="O34" s="195" t="s">
        <v>1934</v>
      </c>
      <c r="P34" s="195"/>
      <c r="Q34" s="195" t="s">
        <v>2204</v>
      </c>
      <c r="R34" s="195" t="s">
        <v>797</v>
      </c>
    </row>
    <row r="35" spans="1:18" s="205" customFormat="1" hidden="1">
      <c r="A35" s="195" t="s">
        <v>2206</v>
      </c>
      <c r="B35" s="195" t="s">
        <v>794</v>
      </c>
      <c r="C35" s="195" t="s">
        <v>706</v>
      </c>
      <c r="D35" s="195" t="s">
        <v>802</v>
      </c>
      <c r="E35" s="195" t="s">
        <v>36</v>
      </c>
      <c r="F35" s="195" t="s">
        <v>263</v>
      </c>
      <c r="G35" s="195" t="s">
        <v>48</v>
      </c>
      <c r="H35" s="195" t="s">
        <v>521</v>
      </c>
      <c r="I35" s="195" t="s">
        <v>796</v>
      </c>
      <c r="J35" s="195" t="s">
        <v>1107</v>
      </c>
      <c r="K35" s="204">
        <v>1209.5999999999999</v>
      </c>
      <c r="L35" s="204">
        <v>0</v>
      </c>
      <c r="M35" s="204">
        <f t="shared" si="2"/>
        <v>1209.5999999999999</v>
      </c>
      <c r="N35" s="195" t="s">
        <v>725</v>
      </c>
      <c r="O35" s="195" t="s">
        <v>1107</v>
      </c>
      <c r="P35" s="195"/>
      <c r="Q35" s="195" t="s">
        <v>2207</v>
      </c>
      <c r="R35" s="195" t="s">
        <v>797</v>
      </c>
    </row>
    <row r="36" spans="1:18" s="205" customFormat="1" hidden="1">
      <c r="A36" s="195" t="s">
        <v>2206</v>
      </c>
      <c r="B36" s="195" t="s">
        <v>794</v>
      </c>
      <c r="C36" s="195" t="s">
        <v>706</v>
      </c>
      <c r="D36" s="195" t="s">
        <v>802</v>
      </c>
      <c r="E36" s="195" t="s">
        <v>134</v>
      </c>
      <c r="F36" s="195" t="s">
        <v>263</v>
      </c>
      <c r="G36" s="195" t="s">
        <v>48</v>
      </c>
      <c r="H36" s="195" t="s">
        <v>521</v>
      </c>
      <c r="I36" s="195" t="s">
        <v>796</v>
      </c>
      <c r="J36" s="195" t="s">
        <v>1107</v>
      </c>
      <c r="K36" s="204">
        <v>291</v>
      </c>
      <c r="L36" s="204">
        <v>0</v>
      </c>
      <c r="M36" s="204">
        <f t="shared" si="2"/>
        <v>291</v>
      </c>
      <c r="N36" s="195" t="s">
        <v>725</v>
      </c>
      <c r="O36" s="195" t="s">
        <v>1107</v>
      </c>
      <c r="P36" s="195"/>
      <c r="Q36" s="195" t="s">
        <v>2207</v>
      </c>
      <c r="R36" s="195" t="s">
        <v>797</v>
      </c>
    </row>
    <row r="37" spans="1:18" s="205" customFormat="1" hidden="1">
      <c r="A37" s="195" t="s">
        <v>2206</v>
      </c>
      <c r="B37" s="195" t="s">
        <v>794</v>
      </c>
      <c r="C37" s="195" t="s">
        <v>883</v>
      </c>
      <c r="D37" s="195" t="s">
        <v>521</v>
      </c>
      <c r="E37" s="195" t="s">
        <v>770</v>
      </c>
      <c r="F37" s="195" t="s">
        <v>263</v>
      </c>
      <c r="G37" s="195" t="s">
        <v>48</v>
      </c>
      <c r="H37" s="195" t="s">
        <v>521</v>
      </c>
      <c r="I37" s="195" t="s">
        <v>796</v>
      </c>
      <c r="J37" s="195" t="s">
        <v>1107</v>
      </c>
      <c r="K37" s="204">
        <v>0</v>
      </c>
      <c r="L37" s="204">
        <v>4050.68</v>
      </c>
      <c r="M37" s="204">
        <f t="shared" si="2"/>
        <v>-4050.68</v>
      </c>
      <c r="N37" s="195" t="s">
        <v>725</v>
      </c>
      <c r="O37" s="195" t="s">
        <v>1107</v>
      </c>
      <c r="P37" s="195"/>
      <c r="Q37" s="195" t="s">
        <v>2207</v>
      </c>
      <c r="R37" s="195" t="s">
        <v>797</v>
      </c>
    </row>
    <row r="38" spans="1:18" s="205" customFormat="1" hidden="1">
      <c r="A38" s="195" t="s">
        <v>2206</v>
      </c>
      <c r="B38" s="195" t="s">
        <v>794</v>
      </c>
      <c r="C38" s="195" t="s">
        <v>367</v>
      </c>
      <c r="D38" s="195" t="s">
        <v>268</v>
      </c>
      <c r="E38" s="195" t="s">
        <v>134</v>
      </c>
      <c r="F38" s="195" t="s">
        <v>263</v>
      </c>
      <c r="G38" s="195" t="s">
        <v>48</v>
      </c>
      <c r="H38" s="195" t="s">
        <v>521</v>
      </c>
      <c r="I38" s="195" t="s">
        <v>796</v>
      </c>
      <c r="J38" s="195" t="s">
        <v>1107</v>
      </c>
      <c r="K38" s="204">
        <v>4559</v>
      </c>
      <c r="L38" s="204">
        <v>0</v>
      </c>
      <c r="M38" s="204">
        <f t="shared" si="2"/>
        <v>4559</v>
      </c>
      <c r="N38" s="195" t="s">
        <v>725</v>
      </c>
      <c r="O38" s="195" t="s">
        <v>1107</v>
      </c>
      <c r="P38" s="195"/>
      <c r="Q38" s="195" t="s">
        <v>2207</v>
      </c>
      <c r="R38" s="195" t="s">
        <v>797</v>
      </c>
    </row>
    <row r="39" spans="1:18" s="205" customFormat="1" hidden="1">
      <c r="A39" s="195" t="s">
        <v>2206</v>
      </c>
      <c r="B39" s="195" t="s">
        <v>794</v>
      </c>
      <c r="C39" s="195" t="s">
        <v>367</v>
      </c>
      <c r="D39" s="195" t="s">
        <v>268</v>
      </c>
      <c r="E39" s="195" t="s">
        <v>770</v>
      </c>
      <c r="F39" s="195" t="s">
        <v>263</v>
      </c>
      <c r="G39" s="195" t="s">
        <v>48</v>
      </c>
      <c r="H39" s="195" t="s">
        <v>521</v>
      </c>
      <c r="I39" s="195" t="s">
        <v>796</v>
      </c>
      <c r="J39" s="195" t="s">
        <v>1107</v>
      </c>
      <c r="K39" s="204">
        <v>4050.68</v>
      </c>
      <c r="L39" s="204">
        <v>0</v>
      </c>
      <c r="M39" s="204">
        <f t="shared" si="2"/>
        <v>4050.68</v>
      </c>
      <c r="N39" s="195" t="s">
        <v>725</v>
      </c>
      <c r="O39" s="195" t="s">
        <v>1107</v>
      </c>
      <c r="P39" s="195"/>
      <c r="Q39" s="195" t="s">
        <v>2207</v>
      </c>
      <c r="R39" s="195" t="s">
        <v>797</v>
      </c>
    </row>
    <row r="40" spans="1:18" s="205" customFormat="1" hidden="1">
      <c r="A40" s="195" t="s">
        <v>2206</v>
      </c>
      <c r="B40" s="195" t="s">
        <v>794</v>
      </c>
      <c r="C40" s="195" t="s">
        <v>367</v>
      </c>
      <c r="D40" s="195" t="s">
        <v>268</v>
      </c>
      <c r="E40" s="195" t="s">
        <v>36</v>
      </c>
      <c r="F40" s="195" t="s">
        <v>263</v>
      </c>
      <c r="G40" s="195" t="s">
        <v>48</v>
      </c>
      <c r="H40" s="195" t="s">
        <v>521</v>
      </c>
      <c r="I40" s="195" t="s">
        <v>796</v>
      </c>
      <c r="J40" s="195" t="s">
        <v>1107</v>
      </c>
      <c r="K40" s="204">
        <v>18950.400000000001</v>
      </c>
      <c r="L40" s="204">
        <v>0</v>
      </c>
      <c r="M40" s="204">
        <f t="shared" si="2"/>
        <v>18950.400000000001</v>
      </c>
      <c r="N40" s="195" t="s">
        <v>725</v>
      </c>
      <c r="O40" s="195" t="s">
        <v>1107</v>
      </c>
      <c r="P40" s="195"/>
      <c r="Q40" s="195" t="s">
        <v>2207</v>
      </c>
      <c r="R40" s="195" t="s">
        <v>797</v>
      </c>
    </row>
    <row r="41" spans="1:18" s="205" customFormat="1" hidden="1">
      <c r="A41" s="195" t="s">
        <v>2206</v>
      </c>
      <c r="B41" s="195" t="s">
        <v>794</v>
      </c>
      <c r="C41" s="195" t="s">
        <v>35</v>
      </c>
      <c r="D41" s="195" t="s">
        <v>521</v>
      </c>
      <c r="E41" s="195" t="s">
        <v>36</v>
      </c>
      <c r="F41" s="195" t="s">
        <v>263</v>
      </c>
      <c r="G41" s="195" t="s">
        <v>48</v>
      </c>
      <c r="H41" s="195" t="s">
        <v>521</v>
      </c>
      <c r="I41" s="195" t="s">
        <v>796</v>
      </c>
      <c r="J41" s="195" t="s">
        <v>1107</v>
      </c>
      <c r="K41" s="204">
        <v>0</v>
      </c>
      <c r="L41" s="204">
        <v>20160</v>
      </c>
      <c r="M41" s="204">
        <f t="shared" si="2"/>
        <v>-20160</v>
      </c>
      <c r="N41" s="195" t="s">
        <v>725</v>
      </c>
      <c r="O41" s="195" t="s">
        <v>1107</v>
      </c>
      <c r="P41" s="195"/>
      <c r="Q41" s="195" t="s">
        <v>2207</v>
      </c>
      <c r="R41" s="195" t="s">
        <v>797</v>
      </c>
    </row>
    <row r="42" spans="1:18" s="205" customFormat="1" hidden="1">
      <c r="A42" s="195" t="s">
        <v>2206</v>
      </c>
      <c r="B42" s="195" t="s">
        <v>794</v>
      </c>
      <c r="C42" s="195" t="s">
        <v>35</v>
      </c>
      <c r="D42" s="195" t="s">
        <v>521</v>
      </c>
      <c r="E42" s="195" t="s">
        <v>134</v>
      </c>
      <c r="F42" s="195" t="s">
        <v>263</v>
      </c>
      <c r="G42" s="195" t="s">
        <v>48</v>
      </c>
      <c r="H42" s="195" t="s">
        <v>521</v>
      </c>
      <c r="I42" s="195" t="s">
        <v>796</v>
      </c>
      <c r="J42" s="195" t="s">
        <v>1107</v>
      </c>
      <c r="K42" s="204">
        <v>0</v>
      </c>
      <c r="L42" s="204">
        <v>4850</v>
      </c>
      <c r="M42" s="204">
        <f t="shared" si="2"/>
        <v>-4850</v>
      </c>
      <c r="N42" s="195" t="s">
        <v>725</v>
      </c>
      <c r="O42" s="195" t="s">
        <v>1107</v>
      </c>
      <c r="P42" s="195"/>
      <c r="Q42" s="195" t="s">
        <v>2207</v>
      </c>
      <c r="R42" s="195" t="s">
        <v>797</v>
      </c>
    </row>
    <row r="43" spans="1:18">
      <c r="A43" s="212"/>
      <c r="B43" s="213"/>
      <c r="C43" s="214"/>
    </row>
    <row r="44" spans="1:18">
      <c r="A44" s="215"/>
      <c r="B44" s="216"/>
      <c r="C44" s="217"/>
    </row>
    <row r="45" spans="1:18">
      <c r="A45" s="215"/>
      <c r="B45" s="216"/>
      <c r="C45" s="217"/>
    </row>
    <row r="46" spans="1:18">
      <c r="A46" s="215"/>
      <c r="B46" s="216"/>
      <c r="C46" s="217"/>
    </row>
    <row r="47" spans="1:18">
      <c r="A47" s="215"/>
      <c r="B47" s="216"/>
      <c r="C47" s="217"/>
    </row>
    <row r="48" spans="1:18">
      <c r="A48" s="215"/>
      <c r="B48" s="216"/>
      <c r="C48" s="217"/>
    </row>
    <row r="49" spans="1:3">
      <c r="A49" s="215"/>
      <c r="B49" s="216"/>
      <c r="C49" s="217"/>
    </row>
    <row r="50" spans="1:3">
      <c r="A50" s="215"/>
      <c r="B50" s="216"/>
      <c r="C50" s="217"/>
    </row>
    <row r="51" spans="1:3">
      <c r="A51" s="215"/>
      <c r="B51" s="216"/>
      <c r="C51" s="217"/>
    </row>
    <row r="52" spans="1:3">
      <c r="A52" s="215"/>
      <c r="B52" s="216"/>
      <c r="C52" s="217"/>
    </row>
    <row r="53" spans="1:3">
      <c r="A53" s="215"/>
      <c r="B53" s="216"/>
      <c r="C53" s="217"/>
    </row>
    <row r="54" spans="1:3">
      <c r="A54" s="215"/>
      <c r="B54" s="216"/>
      <c r="C54" s="217"/>
    </row>
    <row r="55" spans="1:3">
      <c r="A55" s="215"/>
      <c r="B55" s="216"/>
      <c r="C55" s="217"/>
    </row>
    <row r="56" spans="1:3">
      <c r="A56" s="215"/>
      <c r="B56" s="216"/>
      <c r="C56" s="217"/>
    </row>
    <row r="57" spans="1:3">
      <c r="A57" s="215"/>
      <c r="B57" s="216"/>
      <c r="C57" s="217"/>
    </row>
    <row r="58" spans="1:3">
      <c r="A58" s="215"/>
      <c r="B58" s="216"/>
      <c r="C58" s="217"/>
    </row>
    <row r="59" spans="1:3">
      <c r="A59" s="215"/>
      <c r="B59" s="216"/>
      <c r="C59" s="217"/>
    </row>
    <row r="60" spans="1:3">
      <c r="A60" s="218"/>
      <c r="B60" s="219"/>
      <c r="C60" s="220"/>
    </row>
  </sheetData>
  <autoFilter ref="A5:R42" xr:uid="{DDB5B7DD-3CFB-4A53-B4F2-23C0FAAE483C}">
    <filterColumn colId="4">
      <filters>
        <filter val="0261"/>
      </filters>
    </filterColumn>
  </autoFilter>
  <pageMargins left="0.5" right="0.5" top="0.5" bottom="0.5" header="0.5" footer="0.5"/>
  <pageSetup orientation="landscape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4B6EB2-968E-4213-A624-61CBF6590182}">
  <dimension ref="A1:J72"/>
  <sheetViews>
    <sheetView showGridLines="0" zoomScale="85" zoomScaleNormal="85" workbookViewId="0">
      <selection activeCell="F3" sqref="F3"/>
    </sheetView>
  </sheetViews>
  <sheetFormatPr defaultColWidth="9.140625" defaultRowHeight="24.95" customHeight="1"/>
  <cols>
    <col min="1" max="1" width="52.5703125" style="96" customWidth="1"/>
    <col min="2" max="2" width="9" style="96" customWidth="1"/>
    <col min="3" max="3" width="27.7109375" style="96" customWidth="1"/>
    <col min="4" max="4" width="30" style="96" customWidth="1"/>
    <col min="5" max="5" width="32.140625" style="96" customWidth="1"/>
    <col min="6" max="6" width="31.42578125" style="96" customWidth="1"/>
    <col min="7" max="7" width="30" style="96" customWidth="1"/>
    <col min="8" max="8" width="27.7109375" style="102" customWidth="1"/>
    <col min="9" max="9" width="255.140625" style="112" customWidth="1"/>
    <col min="10" max="10" width="136.85546875" style="96" customWidth="1"/>
    <col min="11" max="16384" width="9.140625" style="96"/>
  </cols>
  <sheetData>
    <row r="1" spans="1:9" ht="30" customHeight="1">
      <c r="A1" s="237" t="s">
        <v>2216</v>
      </c>
      <c r="B1" s="238"/>
      <c r="C1" s="238"/>
      <c r="D1" s="238"/>
      <c r="E1" s="238"/>
      <c r="F1" s="238"/>
      <c r="G1" s="238"/>
      <c r="H1" s="239"/>
      <c r="I1" s="104"/>
    </row>
    <row r="2" spans="1:9" ht="66.75" customHeight="1">
      <c r="A2" s="240" t="s">
        <v>39</v>
      </c>
      <c r="B2" s="241"/>
      <c r="C2" s="97" t="s">
        <v>949</v>
      </c>
      <c r="D2" s="98" t="s">
        <v>2212</v>
      </c>
      <c r="E2" s="98" t="s">
        <v>2217</v>
      </c>
      <c r="F2" s="98" t="s">
        <v>2218</v>
      </c>
      <c r="G2" s="98" t="s">
        <v>2219</v>
      </c>
      <c r="H2" s="135" t="s">
        <v>2220</v>
      </c>
      <c r="I2" s="97" t="s">
        <v>37</v>
      </c>
    </row>
    <row r="3" spans="1:9" s="132" customFormat="1" ht="60">
      <c r="A3" s="136" t="s">
        <v>436</v>
      </c>
      <c r="B3" s="137">
        <v>5000</v>
      </c>
      <c r="C3" s="196">
        <v>348106785</v>
      </c>
      <c r="D3" s="196">
        <f t="shared" ref="D3:D22" si="0">E3-C3</f>
        <v>17818055.890000045</v>
      </c>
      <c r="E3" s="197">
        <v>365924840.89000005</v>
      </c>
      <c r="F3" s="197">
        <f>'INCREASE(DECREASE)'!B253</f>
        <v>597778.99</v>
      </c>
      <c r="G3" s="196">
        <f>H3-F3-E3</f>
        <v>-68678.520000040531</v>
      </c>
      <c r="H3" s="198">
        <f>366453247.61+693.75</f>
        <v>366453941.36000001</v>
      </c>
      <c r="I3" s="158" t="s">
        <v>2248</v>
      </c>
    </row>
    <row r="4" spans="1:9" s="132" customFormat="1" ht="30" customHeight="1">
      <c r="A4" s="136" t="s">
        <v>974</v>
      </c>
      <c r="B4" s="137">
        <v>6100</v>
      </c>
      <c r="C4" s="199">
        <v>40013339</v>
      </c>
      <c r="D4" s="138">
        <f t="shared" si="0"/>
        <v>1972370.7299999967</v>
      </c>
      <c r="E4" s="199">
        <v>41985709.729999997</v>
      </c>
      <c r="F4" s="170">
        <f>'INCREASE(DECREASE)'!C253</f>
        <v>0</v>
      </c>
      <c r="G4" s="138">
        <f t="shared" ref="G4:G22" si="1">H4-F4-E4</f>
        <v>-2232.929999999702</v>
      </c>
      <c r="H4" s="200">
        <v>41983476.799999997</v>
      </c>
      <c r="I4" s="158" t="s">
        <v>2249</v>
      </c>
    </row>
    <row r="5" spans="1:9" s="132" customFormat="1" ht="30" customHeight="1">
      <c r="A5" s="136" t="s">
        <v>437</v>
      </c>
      <c r="B5" s="137">
        <v>6200</v>
      </c>
      <c r="C5" s="199">
        <v>6516406</v>
      </c>
      <c r="D5" s="138">
        <f t="shared" si="0"/>
        <v>324174.33999999985</v>
      </c>
      <c r="E5" s="138">
        <v>6840580.3399999999</v>
      </c>
      <c r="F5" s="170">
        <f>'INCREASE(DECREASE)'!D253</f>
        <v>4611.8900000000003</v>
      </c>
      <c r="G5" s="138">
        <f t="shared" si="1"/>
        <v>14590.480000000447</v>
      </c>
      <c r="H5" s="139">
        <v>6859782.71</v>
      </c>
      <c r="I5" s="158" t="s">
        <v>2251</v>
      </c>
    </row>
    <row r="6" spans="1:9" s="132" customFormat="1" ht="36" customHeight="1">
      <c r="A6" s="136" t="s">
        <v>438</v>
      </c>
      <c r="B6" s="137">
        <v>6300</v>
      </c>
      <c r="C6" s="138">
        <v>10480906</v>
      </c>
      <c r="D6" s="138">
        <f t="shared" si="0"/>
        <v>-722279.94999999925</v>
      </c>
      <c r="E6" s="138">
        <v>9758626.0500000007</v>
      </c>
      <c r="F6" s="170">
        <f>'INCREASE(DECREASE)'!E253</f>
        <v>0</v>
      </c>
      <c r="G6" s="138">
        <f t="shared" si="1"/>
        <v>38.97999999858439</v>
      </c>
      <c r="H6" s="139">
        <v>9758665.0299999993</v>
      </c>
      <c r="I6" s="158" t="s">
        <v>2252</v>
      </c>
    </row>
    <row r="7" spans="1:9" s="132" customFormat="1" ht="36" customHeight="1">
      <c r="A7" s="136" t="s">
        <v>439</v>
      </c>
      <c r="B7" s="137">
        <v>6400</v>
      </c>
      <c r="C7" s="138">
        <v>1525348</v>
      </c>
      <c r="D7" s="138">
        <f t="shared" si="0"/>
        <v>6353189.0700000003</v>
      </c>
      <c r="E7" s="138">
        <v>7878537.0700000003</v>
      </c>
      <c r="F7" s="170">
        <f>'INCREASE(DECREASE)'!F253</f>
        <v>7781</v>
      </c>
      <c r="G7" s="138">
        <f t="shared" si="1"/>
        <v>15662.609999999404</v>
      </c>
      <c r="H7" s="139">
        <v>7901980.6799999997</v>
      </c>
      <c r="I7" s="158" t="s">
        <v>2253</v>
      </c>
    </row>
    <row r="8" spans="1:9" s="132" customFormat="1" ht="30" customHeight="1">
      <c r="A8" s="136" t="s">
        <v>975</v>
      </c>
      <c r="B8" s="137">
        <v>6500</v>
      </c>
      <c r="C8" s="138">
        <v>12079569</v>
      </c>
      <c r="D8" s="138">
        <f t="shared" si="0"/>
        <v>-146870.51999999955</v>
      </c>
      <c r="E8" s="138">
        <v>11932698.48</v>
      </c>
      <c r="F8" s="170">
        <f>'INCREASE(DECREASE)'!G253</f>
        <v>136</v>
      </c>
      <c r="G8" s="138">
        <f t="shared" si="1"/>
        <v>-15050</v>
      </c>
      <c r="H8" s="139">
        <v>11917784.48</v>
      </c>
      <c r="I8" s="158" t="s">
        <v>2254</v>
      </c>
    </row>
    <row r="9" spans="1:9" s="132" customFormat="1" ht="30" customHeight="1">
      <c r="A9" s="136" t="s">
        <v>440</v>
      </c>
      <c r="B9" s="137">
        <v>7100</v>
      </c>
      <c r="C9" s="138">
        <v>991945</v>
      </c>
      <c r="D9" s="138">
        <f t="shared" si="0"/>
        <v>-1347.8299999999581</v>
      </c>
      <c r="E9" s="138">
        <v>990597.17</v>
      </c>
      <c r="F9" s="170">
        <f>'INCREASE(DECREASE)'!H253</f>
        <v>0</v>
      </c>
      <c r="G9" s="138">
        <f t="shared" si="1"/>
        <v>0</v>
      </c>
      <c r="H9" s="139">
        <v>990597.17</v>
      </c>
      <c r="I9" s="158"/>
    </row>
    <row r="10" spans="1:9" s="132" customFormat="1" ht="30" customHeight="1">
      <c r="A10" s="136" t="s">
        <v>441</v>
      </c>
      <c r="B10" s="137">
        <v>7200</v>
      </c>
      <c r="C10" s="138">
        <v>1368841</v>
      </c>
      <c r="D10" s="138">
        <f t="shared" si="0"/>
        <v>-29030.020000000019</v>
      </c>
      <c r="E10" s="138">
        <v>1339810.98</v>
      </c>
      <c r="F10" s="170">
        <f>'INCREASE(DECREASE)'!I253</f>
        <v>0</v>
      </c>
      <c r="G10" s="138">
        <f t="shared" si="1"/>
        <v>0</v>
      </c>
      <c r="H10" s="139">
        <v>1339810.98</v>
      </c>
      <c r="I10" s="158"/>
    </row>
    <row r="11" spans="1:9" s="132" customFormat="1" ht="30" customHeight="1">
      <c r="A11" s="136" t="s">
        <v>442</v>
      </c>
      <c r="B11" s="137">
        <v>7300</v>
      </c>
      <c r="C11" s="138">
        <v>28306306</v>
      </c>
      <c r="D11" s="138">
        <f t="shared" si="0"/>
        <v>2874992.8500000015</v>
      </c>
      <c r="E11" s="138">
        <v>31181298.850000001</v>
      </c>
      <c r="F11" s="170">
        <f>'INCREASE(DECREASE)'!J253</f>
        <v>85709.069999999992</v>
      </c>
      <c r="G11" s="138">
        <f t="shared" si="1"/>
        <v>-34981.230000000447</v>
      </c>
      <c r="H11" s="139">
        <v>31232026.690000001</v>
      </c>
      <c r="I11" s="158" t="s">
        <v>2255</v>
      </c>
    </row>
    <row r="12" spans="1:9" s="132" customFormat="1" ht="26.25" customHeight="1">
      <c r="A12" s="136" t="s">
        <v>443</v>
      </c>
      <c r="B12" s="137">
        <v>7400</v>
      </c>
      <c r="C12" s="138">
        <v>10986346</v>
      </c>
      <c r="D12" s="138">
        <f t="shared" si="0"/>
        <v>2151383.5099999998</v>
      </c>
      <c r="E12" s="138">
        <v>13137729.51</v>
      </c>
      <c r="F12" s="170">
        <f>'INCREASE(DECREASE)'!K253</f>
        <v>50126.51</v>
      </c>
      <c r="G12" s="138">
        <f t="shared" si="1"/>
        <v>50676.620000001043</v>
      </c>
      <c r="H12" s="139">
        <v>13238532.640000001</v>
      </c>
      <c r="I12" s="158" t="s">
        <v>2256</v>
      </c>
    </row>
    <row r="13" spans="1:9" s="132" customFormat="1" ht="30" customHeight="1">
      <c r="A13" s="136" t="s">
        <v>444</v>
      </c>
      <c r="B13" s="137">
        <v>7500</v>
      </c>
      <c r="C13" s="138">
        <v>2519486</v>
      </c>
      <c r="D13" s="138">
        <f t="shared" si="0"/>
        <v>21049.740000000224</v>
      </c>
      <c r="E13" s="138">
        <v>2540535.7400000002</v>
      </c>
      <c r="F13" s="170">
        <f>'INCREASE(DECREASE)'!L253</f>
        <v>0</v>
      </c>
      <c r="G13" s="138">
        <f t="shared" si="1"/>
        <v>0</v>
      </c>
      <c r="H13" s="139">
        <v>2540535.7400000002</v>
      </c>
      <c r="I13" s="158"/>
    </row>
    <row r="14" spans="1:9" s="132" customFormat="1" ht="30" hidden="1" customHeight="1">
      <c r="A14" s="136" t="s">
        <v>717</v>
      </c>
      <c r="B14" s="137">
        <v>7600</v>
      </c>
      <c r="C14" s="138"/>
      <c r="D14" s="138">
        <f t="shared" si="0"/>
        <v>0</v>
      </c>
      <c r="E14" s="138"/>
      <c r="F14" s="170">
        <f>'INCREASE(DECREASE)'!M253</f>
        <v>0</v>
      </c>
      <c r="G14" s="138">
        <f t="shared" si="1"/>
        <v>0</v>
      </c>
      <c r="H14" s="139"/>
      <c r="I14" s="158" t="s">
        <v>937</v>
      </c>
    </row>
    <row r="15" spans="1:9" s="132" customFormat="1" ht="30" customHeight="1">
      <c r="A15" s="136" t="s">
        <v>445</v>
      </c>
      <c r="B15" s="137">
        <v>7700</v>
      </c>
      <c r="C15" s="138">
        <v>12047191</v>
      </c>
      <c r="D15" s="138">
        <f t="shared" si="0"/>
        <v>150180.6099999994</v>
      </c>
      <c r="E15" s="138">
        <v>12197371.609999999</v>
      </c>
      <c r="F15" s="170">
        <f>'INCREASE(DECREASE)'!N253</f>
        <v>45</v>
      </c>
      <c r="G15" s="138">
        <f t="shared" si="1"/>
        <v>-18950</v>
      </c>
      <c r="H15" s="139">
        <v>12178466.609999999</v>
      </c>
      <c r="I15" s="158" t="s">
        <v>2257</v>
      </c>
    </row>
    <row r="16" spans="1:9" s="132" customFormat="1" ht="30" customHeight="1">
      <c r="A16" s="136" t="s">
        <v>446</v>
      </c>
      <c r="B16" s="137">
        <v>7800</v>
      </c>
      <c r="C16" s="138">
        <v>28000797</v>
      </c>
      <c r="D16" s="138">
        <f t="shared" si="0"/>
        <v>1010389.6700000018</v>
      </c>
      <c r="E16" s="138">
        <v>29011186.670000002</v>
      </c>
      <c r="F16" s="170">
        <f>'INCREASE(DECREASE)'!O253</f>
        <v>0</v>
      </c>
      <c r="G16" s="138">
        <f t="shared" si="1"/>
        <v>-13047.710000000894</v>
      </c>
      <c r="H16" s="139">
        <v>28998138.960000001</v>
      </c>
      <c r="I16" s="158" t="s">
        <v>2261</v>
      </c>
    </row>
    <row r="17" spans="1:10" s="132" customFormat="1" ht="33.75" customHeight="1">
      <c r="A17" s="136" t="s">
        <v>447</v>
      </c>
      <c r="B17" s="137">
        <v>7900</v>
      </c>
      <c r="C17" s="138">
        <v>45156330</v>
      </c>
      <c r="D17" s="138">
        <f t="shared" si="0"/>
        <v>400080.18999999762</v>
      </c>
      <c r="E17" s="138">
        <v>45556410.189999998</v>
      </c>
      <c r="F17" s="170">
        <f>'INCREASE(DECREASE)'!P253</f>
        <v>211068.55</v>
      </c>
      <c r="G17" s="138">
        <f t="shared" si="1"/>
        <v>43727.250000007451</v>
      </c>
      <c r="H17" s="139">
        <v>45811205.990000002</v>
      </c>
      <c r="I17" s="158" t="s">
        <v>2258</v>
      </c>
    </row>
    <row r="18" spans="1:10" s="132" customFormat="1" ht="30" customHeight="1">
      <c r="A18" s="136" t="s">
        <v>448</v>
      </c>
      <c r="B18" s="137">
        <v>8100</v>
      </c>
      <c r="C18" s="138">
        <v>11535923</v>
      </c>
      <c r="D18" s="138">
        <f t="shared" si="0"/>
        <v>-170852.44999999925</v>
      </c>
      <c r="E18" s="138">
        <v>11365070.550000001</v>
      </c>
      <c r="F18" s="170">
        <f>'INCREASE(DECREASE)'!Q253</f>
        <v>6126.09</v>
      </c>
      <c r="G18" s="138">
        <f t="shared" si="1"/>
        <v>10478.080000000075</v>
      </c>
      <c r="H18" s="139">
        <v>11381674.720000001</v>
      </c>
      <c r="I18" s="158" t="s">
        <v>2259</v>
      </c>
    </row>
    <row r="19" spans="1:10" s="132" customFormat="1" ht="30" customHeight="1">
      <c r="A19" s="136" t="s">
        <v>449</v>
      </c>
      <c r="B19" s="137">
        <v>8200</v>
      </c>
      <c r="C19" s="138">
        <v>1021398</v>
      </c>
      <c r="D19" s="138">
        <f t="shared" si="0"/>
        <v>89569.929999999935</v>
      </c>
      <c r="E19" s="138">
        <v>1110967.93</v>
      </c>
      <c r="F19" s="170">
        <f>'INCREASE(DECREASE)'!R253</f>
        <v>0</v>
      </c>
      <c r="G19" s="138">
        <f>H19-F19-E19</f>
        <v>16500</v>
      </c>
      <c r="H19" s="139">
        <v>1127467.93</v>
      </c>
      <c r="I19" s="158" t="s">
        <v>2260</v>
      </c>
    </row>
    <row r="20" spans="1:10" s="132" customFormat="1" ht="30" customHeight="1">
      <c r="A20" s="136" t="s">
        <v>450</v>
      </c>
      <c r="B20" s="137">
        <v>9100</v>
      </c>
      <c r="C20" s="138">
        <v>146452</v>
      </c>
      <c r="D20" s="138">
        <f t="shared" si="0"/>
        <v>10471678.869999999</v>
      </c>
      <c r="E20" s="138">
        <v>10618130.869999999</v>
      </c>
      <c r="F20" s="170">
        <f>'INCREASE(DECREASE)'!S253</f>
        <v>236354.39</v>
      </c>
      <c r="G20" s="138">
        <f t="shared" si="1"/>
        <v>1266.3700000010431</v>
      </c>
      <c r="H20" s="139">
        <v>10855751.630000001</v>
      </c>
      <c r="I20" s="230" t="s">
        <v>2262</v>
      </c>
    </row>
    <row r="21" spans="1:10" ht="30" hidden="1" customHeight="1">
      <c r="A21" s="140" t="s">
        <v>515</v>
      </c>
      <c r="B21" s="141">
        <v>9200</v>
      </c>
      <c r="C21" s="133">
        <v>0</v>
      </c>
      <c r="D21" s="133">
        <f t="shared" si="0"/>
        <v>0</v>
      </c>
      <c r="E21" s="133">
        <v>0</v>
      </c>
      <c r="F21" s="187">
        <f>'INCREASE(DECREASE)'!T253</f>
        <v>0</v>
      </c>
      <c r="G21" s="133">
        <f t="shared" si="1"/>
        <v>0</v>
      </c>
      <c r="H21" s="188">
        <v>0</v>
      </c>
      <c r="I21" s="112" t="s">
        <v>938</v>
      </c>
    </row>
    <row r="22" spans="1:10" ht="0.75" customHeight="1">
      <c r="A22" s="140" t="s">
        <v>514</v>
      </c>
      <c r="B22" s="141">
        <v>9700</v>
      </c>
      <c r="C22" s="29">
        <v>0</v>
      </c>
      <c r="D22" s="29">
        <f t="shared" si="0"/>
        <v>0</v>
      </c>
      <c r="E22" s="29">
        <v>0</v>
      </c>
      <c r="F22" s="142">
        <f>'INCREASE(DECREASE)'!V253</f>
        <v>0</v>
      </c>
      <c r="G22" s="29">
        <f t="shared" si="1"/>
        <v>0</v>
      </c>
      <c r="H22" s="143">
        <v>0</v>
      </c>
    </row>
    <row r="23" spans="1:10" ht="30" customHeight="1" thickBot="1">
      <c r="A23" s="144" t="s">
        <v>435</v>
      </c>
      <c r="B23" s="145"/>
      <c r="C23" s="106">
        <f t="shared" ref="C23:G23" si="2">SUBTOTAL(9,C3:C22)</f>
        <v>560803368</v>
      </c>
      <c r="D23" s="106">
        <f t="shared" si="2"/>
        <v>42566734.630000047</v>
      </c>
      <c r="E23" s="106">
        <f t="shared" si="2"/>
        <v>603370102.63000011</v>
      </c>
      <c r="F23" s="106">
        <f>SUBTOTAL(9,F3:F22)</f>
        <v>1199737.49</v>
      </c>
      <c r="G23" s="106">
        <f t="shared" si="2"/>
        <v>-3.3527612686157227E-8</v>
      </c>
      <c r="H23" s="146">
        <f>SUBTOTAL(9,H3:H22)</f>
        <v>604569840.12</v>
      </c>
      <c r="I23" s="134"/>
      <c r="J23" s="99"/>
    </row>
    <row r="24" spans="1:10" ht="30" customHeight="1" thickTop="1">
      <c r="A24" s="147" t="s">
        <v>948</v>
      </c>
      <c r="B24" s="145"/>
      <c r="C24" s="148"/>
      <c r="D24" s="148"/>
      <c r="E24" s="148"/>
      <c r="F24" s="148"/>
      <c r="G24" s="148"/>
      <c r="H24" s="149"/>
      <c r="I24" s="134"/>
      <c r="J24" s="99"/>
    </row>
    <row r="25" spans="1:10" ht="30" customHeight="1">
      <c r="A25" s="140" t="s">
        <v>451</v>
      </c>
      <c r="B25" s="141">
        <v>2710</v>
      </c>
      <c r="C25" s="29">
        <v>6498813</v>
      </c>
      <c r="D25" s="29">
        <f>E25-C25</f>
        <v>0</v>
      </c>
      <c r="E25" s="29">
        <v>6498813</v>
      </c>
      <c r="F25" s="29">
        <v>0</v>
      </c>
      <c r="G25" s="29">
        <f>H25-F25-E25</f>
        <v>0</v>
      </c>
      <c r="H25" s="143">
        <v>6498813</v>
      </c>
      <c r="I25" s="134"/>
      <c r="J25" s="107"/>
    </row>
    <row r="26" spans="1:10" ht="30" customHeight="1">
      <c r="A26" s="140" t="s">
        <v>452</v>
      </c>
      <c r="B26" s="141">
        <v>2720</v>
      </c>
      <c r="C26" s="133">
        <v>3514802</v>
      </c>
      <c r="D26" s="133">
        <f>E26-C26</f>
        <v>0</v>
      </c>
      <c r="E26" s="133">
        <v>3514802</v>
      </c>
      <c r="F26" s="133">
        <v>0</v>
      </c>
      <c r="G26" s="133">
        <f>H26-F26-E26</f>
        <v>0</v>
      </c>
      <c r="H26" s="188">
        <v>3514802</v>
      </c>
      <c r="I26" s="134"/>
      <c r="J26" s="107"/>
    </row>
    <row r="27" spans="1:10" ht="30" customHeight="1">
      <c r="A27" s="140" t="s">
        <v>455</v>
      </c>
      <c r="B27" s="141">
        <v>2730</v>
      </c>
      <c r="C27" s="133">
        <v>13568472</v>
      </c>
      <c r="D27" s="133">
        <f>E27-C27</f>
        <v>-3514802.0600000005</v>
      </c>
      <c r="E27" s="133">
        <v>10053669.939999999</v>
      </c>
      <c r="F27" s="133">
        <v>0</v>
      </c>
      <c r="G27" s="133">
        <f>H27-F27-E27</f>
        <v>0</v>
      </c>
      <c r="H27" s="188">
        <f>13568472-2963381.47-551420.59</f>
        <v>10053669.939999999</v>
      </c>
      <c r="I27" s="134" t="s">
        <v>966</v>
      </c>
      <c r="J27" s="107"/>
    </row>
    <row r="28" spans="1:10" ht="30" customHeight="1">
      <c r="A28" s="140" t="s">
        <v>453</v>
      </c>
      <c r="B28" s="141">
        <v>2740</v>
      </c>
      <c r="C28" s="133">
        <v>27002181</v>
      </c>
      <c r="D28" s="133">
        <f>E28-C28</f>
        <v>-27002181</v>
      </c>
      <c r="E28" s="133">
        <v>0</v>
      </c>
      <c r="F28" s="133">
        <v>0</v>
      </c>
      <c r="G28" s="133">
        <f>H28-F28-E28</f>
        <v>0</v>
      </c>
      <c r="H28" s="188">
        <f>27002181-27002181</f>
        <v>0</v>
      </c>
      <c r="I28" s="134" t="s">
        <v>966</v>
      </c>
      <c r="J28" s="107"/>
    </row>
    <row r="29" spans="1:10" ht="30" customHeight="1">
      <c r="A29" s="140" t="s">
        <v>454</v>
      </c>
      <c r="B29" s="141">
        <v>2750</v>
      </c>
      <c r="C29" s="133">
        <v>853134</v>
      </c>
      <c r="D29" s="133">
        <f>E29-C29</f>
        <v>-301713.40999999992</v>
      </c>
      <c r="E29" s="189">
        <v>551420.59000000008</v>
      </c>
      <c r="F29" s="133">
        <v>0</v>
      </c>
      <c r="G29" s="133">
        <f>H29-F29-E29</f>
        <v>0</v>
      </c>
      <c r="H29" s="190">
        <f>853134-301713.41</f>
        <v>551420.59000000008</v>
      </c>
      <c r="I29" s="134" t="s">
        <v>950</v>
      </c>
      <c r="J29" s="107"/>
    </row>
    <row r="30" spans="1:10" ht="30" customHeight="1" thickBot="1">
      <c r="A30" s="140"/>
      <c r="B30" s="150" t="s">
        <v>14</v>
      </c>
      <c r="C30" s="15">
        <f t="shared" ref="C30:H30" si="3">SUBTOTAL(9,C25:C29)</f>
        <v>51437402</v>
      </c>
      <c r="D30" s="15">
        <f t="shared" si="3"/>
        <v>-30818696.470000003</v>
      </c>
      <c r="E30" s="115">
        <f t="shared" si="3"/>
        <v>20618705.529999997</v>
      </c>
      <c r="F30" s="15">
        <f t="shared" si="3"/>
        <v>0</v>
      </c>
      <c r="G30" s="15">
        <f t="shared" si="3"/>
        <v>0</v>
      </c>
      <c r="H30" s="146">
        <f t="shared" si="3"/>
        <v>20618705.529999997</v>
      </c>
      <c r="J30" s="107"/>
    </row>
    <row r="31" spans="1:10" ht="30" customHeight="1" thickTop="1" thickBot="1">
      <c r="A31" s="151" t="s">
        <v>459</v>
      </c>
      <c r="B31" s="152"/>
      <c r="C31" s="153">
        <f t="shared" ref="C31:G31" si="4">SUBTOTAL(9,C3:C30)</f>
        <v>612240770</v>
      </c>
      <c r="D31" s="153">
        <f t="shared" si="4"/>
        <v>11748038.160000045</v>
      </c>
      <c r="E31" s="153">
        <f t="shared" si="4"/>
        <v>623988808.16000021</v>
      </c>
      <c r="F31" s="153">
        <f t="shared" si="4"/>
        <v>1199737.49</v>
      </c>
      <c r="G31" s="153">
        <f t="shared" si="4"/>
        <v>-3.3527612686157227E-8</v>
      </c>
      <c r="H31" s="154">
        <f>SUBTOTAL(9,H3:H30)</f>
        <v>625188545.6500001</v>
      </c>
    </row>
    <row r="32" spans="1:10" ht="24.95" customHeight="1">
      <c r="A32" s="100"/>
      <c r="B32" s="100"/>
      <c r="C32" s="30"/>
      <c r="D32" s="30"/>
      <c r="E32" s="30" t="s">
        <v>0</v>
      </c>
      <c r="F32" s="30" t="s">
        <v>0</v>
      </c>
      <c r="G32" s="30"/>
      <c r="H32" s="101" t="s">
        <v>0</v>
      </c>
    </row>
    <row r="33" spans="1:10" ht="24.95" customHeight="1">
      <c r="A33" s="100"/>
      <c r="B33" s="100"/>
      <c r="C33" s="100"/>
      <c r="D33" s="30"/>
      <c r="E33" s="100"/>
      <c r="G33" s="30" t="s">
        <v>38</v>
      </c>
      <c r="H33" s="101">
        <f>+REVENUE!J143</f>
        <v>625188545.64999998</v>
      </c>
      <c r="I33" s="105"/>
    </row>
    <row r="34" spans="1:10" ht="24.95" customHeight="1">
      <c r="A34" s="100"/>
      <c r="B34" s="100"/>
      <c r="C34" s="100"/>
      <c r="E34" s="100"/>
      <c r="F34" s="30" t="s">
        <v>0</v>
      </c>
      <c r="G34" s="100"/>
      <c r="H34" s="101">
        <f>+H33-H31</f>
        <v>0</v>
      </c>
    </row>
    <row r="35" spans="1:10" ht="24.95" customHeight="1">
      <c r="D35" s="99"/>
      <c r="G35" s="99"/>
      <c r="I35" s="105"/>
    </row>
    <row r="36" spans="1:10" ht="24.95" customHeight="1">
      <c r="D36" s="30"/>
      <c r="G36" s="99"/>
      <c r="H36" s="103"/>
      <c r="I36" s="105"/>
    </row>
    <row r="37" spans="1:10" ht="24.95" customHeight="1">
      <c r="A37" s="96" t="s">
        <v>390</v>
      </c>
      <c r="G37" s="99"/>
      <c r="J37" s="99"/>
    </row>
    <row r="38" spans="1:10" ht="24.95" customHeight="1">
      <c r="J38" s="99"/>
    </row>
    <row r="39" spans="1:10" ht="24.95" customHeight="1">
      <c r="D39" s="99"/>
      <c r="E39" s="111"/>
      <c r="G39" s="99"/>
    </row>
    <row r="41" spans="1:10" ht="24.95" customHeight="1">
      <c r="B41" s="96" t="s">
        <v>518</v>
      </c>
    </row>
    <row r="43" spans="1:10" ht="24.95" customHeight="1">
      <c r="F43" s="99"/>
    </row>
    <row r="44" spans="1:10" ht="24.95" customHeight="1">
      <c r="H44" s="96"/>
    </row>
    <row r="45" spans="1:10" ht="24.95" customHeight="1">
      <c r="H45" s="96"/>
    </row>
    <row r="46" spans="1:10" ht="24.95" customHeight="1">
      <c r="H46" s="96"/>
    </row>
    <row r="47" spans="1:10" ht="24.95" customHeight="1">
      <c r="H47" s="96"/>
    </row>
    <row r="48" spans="1:10" ht="24.95" customHeight="1">
      <c r="H48" s="96"/>
    </row>
    <row r="49" spans="8:8" ht="24.95" customHeight="1">
      <c r="H49" s="96"/>
    </row>
    <row r="50" spans="8:8" ht="24.95" customHeight="1">
      <c r="H50" s="96"/>
    </row>
    <row r="51" spans="8:8" ht="24.95" customHeight="1">
      <c r="H51" s="96"/>
    </row>
    <row r="52" spans="8:8" ht="24.95" customHeight="1">
      <c r="H52" s="96"/>
    </row>
    <row r="53" spans="8:8" ht="24.95" customHeight="1">
      <c r="H53" s="96"/>
    </row>
    <row r="54" spans="8:8" ht="24.95" customHeight="1">
      <c r="H54" s="96"/>
    </row>
    <row r="55" spans="8:8" ht="24.95" customHeight="1">
      <c r="H55" s="96"/>
    </row>
    <row r="56" spans="8:8" ht="24.95" customHeight="1">
      <c r="H56" s="96"/>
    </row>
    <row r="57" spans="8:8" ht="24.95" customHeight="1">
      <c r="H57" s="96"/>
    </row>
    <row r="58" spans="8:8" ht="24.95" customHeight="1">
      <c r="H58" s="96"/>
    </row>
    <row r="59" spans="8:8" ht="24.95" customHeight="1">
      <c r="H59" s="96"/>
    </row>
    <row r="60" spans="8:8" ht="24.95" customHeight="1">
      <c r="H60" s="96"/>
    </row>
    <row r="61" spans="8:8" ht="24.95" customHeight="1">
      <c r="H61" s="96"/>
    </row>
    <row r="62" spans="8:8" ht="24.95" customHeight="1">
      <c r="H62" s="96"/>
    </row>
    <row r="63" spans="8:8" ht="24.95" customHeight="1">
      <c r="H63" s="96"/>
    </row>
    <row r="64" spans="8:8" ht="24.95" customHeight="1">
      <c r="H64" s="96"/>
    </row>
    <row r="65" spans="8:8" ht="24.95" customHeight="1">
      <c r="H65" s="96"/>
    </row>
    <row r="66" spans="8:8" ht="24.95" customHeight="1">
      <c r="H66" s="96"/>
    </row>
    <row r="67" spans="8:8" ht="24.95" customHeight="1">
      <c r="H67" s="96"/>
    </row>
    <row r="68" spans="8:8" ht="24.95" customHeight="1">
      <c r="H68" s="96"/>
    </row>
    <row r="69" spans="8:8" ht="24.95" customHeight="1">
      <c r="H69" s="96"/>
    </row>
    <row r="70" spans="8:8" ht="24.95" customHeight="1">
      <c r="H70" s="96"/>
    </row>
    <row r="71" spans="8:8" ht="24.95" customHeight="1">
      <c r="H71" s="96"/>
    </row>
    <row r="72" spans="8:8" ht="24.95" customHeight="1">
      <c r="H72" s="96"/>
    </row>
  </sheetData>
  <sheetProtection selectLockedCells="1"/>
  <mergeCells count="2">
    <mergeCell ref="A1:H1"/>
    <mergeCell ref="A2:B2"/>
  </mergeCells>
  <printOptions horizontalCentered="1"/>
  <pageMargins left="0.25" right="0.25" top="0.25" bottom="0.25" header="0.5" footer="0.25"/>
  <pageSetup scale="55" firstPageNumber="3" orientation="landscape" r:id="rId1"/>
  <headerFooter alignWithMargins="0">
    <oddFooter>&amp;L&amp;"Verdana,Regular"&amp;16&amp;A&amp;C&amp;"Verdana,Regular"&amp;16Page &amp;P</oddFoot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7C2A24-A898-4BE4-9781-6BD4F7022402}">
  <dimension ref="A1:V52"/>
  <sheetViews>
    <sheetView topLeftCell="A20" workbookViewId="0"/>
  </sheetViews>
  <sheetFormatPr defaultRowHeight="12.75"/>
  <cols>
    <col min="1" max="1" width="13.85546875" bestFit="1" customWidth="1"/>
    <col min="2" max="2" width="17" bestFit="1" customWidth="1"/>
    <col min="3" max="3" width="10.85546875" bestFit="1" customWidth="1"/>
    <col min="4" max="4" width="10.28515625" bestFit="1" customWidth="1"/>
    <col min="5" max="5" width="8.28515625" bestFit="1" customWidth="1"/>
    <col min="6" max="7" width="9.85546875" bestFit="1" customWidth="1"/>
    <col min="8" max="8" width="10.85546875" bestFit="1" customWidth="1"/>
    <col min="9" max="9" width="10.28515625" bestFit="1" customWidth="1"/>
    <col min="10" max="10" width="9.85546875" bestFit="1" customWidth="1"/>
    <col min="11" max="11" width="10.28515625" bestFit="1" customWidth="1"/>
    <col min="12" max="13" width="10.85546875" bestFit="1" customWidth="1"/>
    <col min="14" max="14" width="10.28515625" bestFit="1" customWidth="1"/>
    <col min="15" max="15" width="9.28515625" bestFit="1" customWidth="1"/>
    <col min="16" max="16" width="10.85546875" bestFit="1" customWidth="1"/>
    <col min="17" max="17" width="10.28515625" bestFit="1" customWidth="1"/>
    <col min="18" max="18" width="10.85546875" bestFit="1" customWidth="1"/>
    <col min="19" max="19" width="10.28515625" bestFit="1" customWidth="1"/>
    <col min="20" max="20" width="9.85546875" bestFit="1" customWidth="1"/>
    <col min="21" max="21" width="11.7109375" bestFit="1" customWidth="1"/>
  </cols>
  <sheetData>
    <row r="1" spans="1:22" hidden="1">
      <c r="A1" s="159" t="s">
        <v>2246</v>
      </c>
      <c r="B1" s="159" t="s">
        <v>1158</v>
      </c>
    </row>
    <row r="2" spans="1:22">
      <c r="A2" s="159" t="s">
        <v>1153</v>
      </c>
      <c r="B2" t="s">
        <v>808</v>
      </c>
      <c r="C2" t="s">
        <v>833</v>
      </c>
      <c r="D2" t="s">
        <v>806</v>
      </c>
      <c r="E2" t="s">
        <v>856</v>
      </c>
      <c r="F2" t="s">
        <v>804</v>
      </c>
      <c r="G2" t="s">
        <v>703</v>
      </c>
      <c r="H2" t="s">
        <v>2091</v>
      </c>
      <c r="I2" t="s">
        <v>701</v>
      </c>
      <c r="J2" t="s">
        <v>704</v>
      </c>
      <c r="K2" t="s">
        <v>702</v>
      </c>
      <c r="L2" t="s">
        <v>244</v>
      </c>
      <c r="M2" t="s">
        <v>707</v>
      </c>
      <c r="N2" t="s">
        <v>242</v>
      </c>
      <c r="O2" t="s">
        <v>243</v>
      </c>
      <c r="P2" t="s">
        <v>366</v>
      </c>
      <c r="Q2" t="s">
        <v>706</v>
      </c>
      <c r="R2" t="s">
        <v>709</v>
      </c>
      <c r="S2" t="s">
        <v>245</v>
      </c>
      <c r="T2" t="s">
        <v>367</v>
      </c>
      <c r="U2" t="s">
        <v>887</v>
      </c>
    </row>
    <row r="3" spans="1:22" s="224" customFormat="1">
      <c r="A3" s="222" t="s">
        <v>521</v>
      </c>
      <c r="B3" s="223">
        <v>5994.07</v>
      </c>
      <c r="C3" s="223">
        <v>0</v>
      </c>
      <c r="D3" s="223">
        <v>-7070</v>
      </c>
      <c r="E3" s="223"/>
      <c r="F3" s="223"/>
      <c r="G3" s="223">
        <v>525.46</v>
      </c>
      <c r="H3" s="223"/>
      <c r="I3" s="223">
        <v>1574.9999999999998</v>
      </c>
      <c r="J3" s="223">
        <v>0</v>
      </c>
      <c r="K3" s="223"/>
      <c r="L3" s="223">
        <v>-16500</v>
      </c>
      <c r="M3" s="223">
        <v>-11727.14</v>
      </c>
      <c r="N3" s="223">
        <v>0</v>
      </c>
      <c r="O3" s="223">
        <v>0</v>
      </c>
      <c r="P3" s="223">
        <v>5342.7599999999948</v>
      </c>
      <c r="Q3" s="223">
        <v>18253.190000000002</v>
      </c>
      <c r="R3" s="223">
        <v>-13482.509999999995</v>
      </c>
      <c r="S3" s="223">
        <v>16500</v>
      </c>
      <c r="T3" s="223"/>
      <c r="U3" s="223">
        <v>-589.16999999999825</v>
      </c>
      <c r="V3" s="224" t="s">
        <v>2247</v>
      </c>
    </row>
    <row r="4" spans="1:22" s="224" customFormat="1">
      <c r="A4" s="222" t="s">
        <v>830</v>
      </c>
      <c r="B4" s="223">
        <v>-127</v>
      </c>
      <c r="C4" s="223"/>
      <c r="D4" s="223"/>
      <c r="E4" s="223"/>
      <c r="F4" s="223"/>
      <c r="G4" s="223"/>
      <c r="H4" s="223"/>
      <c r="I4" s="223"/>
      <c r="J4" s="223"/>
      <c r="K4" s="223">
        <v>0</v>
      </c>
      <c r="L4" s="223"/>
      <c r="M4" s="223"/>
      <c r="N4" s="223"/>
      <c r="O4" s="223"/>
      <c r="P4" s="223">
        <v>127</v>
      </c>
      <c r="Q4" s="223"/>
      <c r="R4" s="223"/>
      <c r="S4" s="223"/>
      <c r="T4" s="223"/>
      <c r="U4" s="223">
        <v>0</v>
      </c>
    </row>
    <row r="5" spans="1:22" s="224" customFormat="1">
      <c r="A5" s="222" t="s">
        <v>1006</v>
      </c>
      <c r="B5" s="223">
        <v>0</v>
      </c>
      <c r="C5" s="223"/>
      <c r="D5" s="223"/>
      <c r="E5" s="223"/>
      <c r="F5" s="223"/>
      <c r="G5" s="223"/>
      <c r="H5" s="223"/>
      <c r="I5" s="223"/>
      <c r="J5" s="223"/>
      <c r="K5" s="223"/>
      <c r="L5" s="223"/>
      <c r="M5" s="223"/>
      <c r="N5" s="223"/>
      <c r="O5" s="223"/>
      <c r="P5" s="223"/>
      <c r="Q5" s="223"/>
      <c r="R5" s="223"/>
      <c r="S5" s="223"/>
      <c r="T5" s="223"/>
      <c r="U5" s="223">
        <v>0</v>
      </c>
    </row>
    <row r="6" spans="1:22" s="224" customFormat="1">
      <c r="A6" s="222" t="s">
        <v>836</v>
      </c>
      <c r="B6" s="223">
        <v>-12000.000000000002</v>
      </c>
      <c r="C6" s="223">
        <v>0</v>
      </c>
      <c r="D6" s="223">
        <v>0</v>
      </c>
      <c r="E6" s="223"/>
      <c r="F6" s="223"/>
      <c r="G6" s="223"/>
      <c r="H6" s="223"/>
      <c r="I6" s="223"/>
      <c r="J6" s="223"/>
      <c r="K6" s="223">
        <v>5000</v>
      </c>
      <c r="L6" s="223"/>
      <c r="M6" s="223">
        <v>7000</v>
      </c>
      <c r="N6" s="223"/>
      <c r="O6" s="223"/>
      <c r="P6" s="223"/>
      <c r="Q6" s="223"/>
      <c r="R6" s="223"/>
      <c r="S6" s="223"/>
      <c r="T6" s="223"/>
      <c r="U6" s="223">
        <v>0</v>
      </c>
    </row>
    <row r="7" spans="1:22" s="224" customFormat="1">
      <c r="A7" s="222" t="s">
        <v>849</v>
      </c>
      <c r="B7" s="223">
        <v>-17714.2</v>
      </c>
      <c r="C7" s="223">
        <v>714.2</v>
      </c>
      <c r="D7" s="223"/>
      <c r="E7" s="223"/>
      <c r="F7" s="223"/>
      <c r="G7" s="223"/>
      <c r="H7" s="223"/>
      <c r="I7" s="223"/>
      <c r="J7" s="223"/>
      <c r="K7" s="223">
        <v>17000</v>
      </c>
      <c r="L7" s="223"/>
      <c r="M7" s="223"/>
      <c r="N7" s="223"/>
      <c r="O7" s="223"/>
      <c r="P7" s="223"/>
      <c r="Q7" s="223"/>
      <c r="R7" s="223"/>
      <c r="S7" s="223"/>
      <c r="T7" s="223"/>
      <c r="U7" s="223">
        <v>0</v>
      </c>
    </row>
    <row r="8" spans="1:22" s="224" customFormat="1">
      <c r="A8" s="222" t="s">
        <v>999</v>
      </c>
      <c r="B8" s="223">
        <v>-524.99000000000024</v>
      </c>
      <c r="C8" s="223"/>
      <c r="D8" s="223"/>
      <c r="E8" s="223"/>
      <c r="F8" s="223"/>
      <c r="G8" s="223"/>
      <c r="H8" s="223"/>
      <c r="I8" s="223"/>
      <c r="J8" s="223"/>
      <c r="K8" s="223">
        <v>524.99</v>
      </c>
      <c r="L8" s="223"/>
      <c r="M8" s="223"/>
      <c r="N8" s="223"/>
      <c r="O8" s="223"/>
      <c r="P8" s="223"/>
      <c r="Q8" s="223"/>
      <c r="R8" s="223"/>
      <c r="S8" s="223"/>
      <c r="T8" s="223"/>
      <c r="U8" s="223">
        <v>0</v>
      </c>
    </row>
    <row r="9" spans="1:22" s="227" customFormat="1">
      <c r="A9" s="225" t="s">
        <v>828</v>
      </c>
      <c r="B9" s="226"/>
      <c r="C9" s="226"/>
      <c r="D9" s="226">
        <v>6290.78</v>
      </c>
      <c r="E9" s="226"/>
      <c r="F9" s="226"/>
      <c r="G9" s="226"/>
      <c r="H9" s="226"/>
      <c r="I9" s="226"/>
      <c r="J9" s="226"/>
      <c r="K9" s="226">
        <v>425.21999999999997</v>
      </c>
      <c r="L9" s="226"/>
      <c r="M9" s="226"/>
      <c r="N9" s="226"/>
      <c r="O9" s="226"/>
      <c r="P9" s="226">
        <v>-14925</v>
      </c>
      <c r="Q9" s="226"/>
      <c r="R9" s="226"/>
      <c r="S9" s="226"/>
      <c r="T9" s="226"/>
      <c r="U9" s="226">
        <v>-8209</v>
      </c>
    </row>
    <row r="10" spans="1:22" s="224" customFormat="1">
      <c r="A10" s="222" t="s">
        <v>1005</v>
      </c>
      <c r="B10" s="223"/>
      <c r="C10" s="223"/>
      <c r="D10" s="223"/>
      <c r="E10" s="223"/>
      <c r="F10" s="223">
        <v>2000</v>
      </c>
      <c r="G10" s="223"/>
      <c r="H10" s="223"/>
      <c r="I10" s="223"/>
      <c r="J10" s="223"/>
      <c r="K10" s="223"/>
      <c r="L10" s="223"/>
      <c r="M10" s="223"/>
      <c r="N10" s="223"/>
      <c r="O10" s="223"/>
      <c r="P10" s="223">
        <v>-2000</v>
      </c>
      <c r="Q10" s="223"/>
      <c r="R10" s="223"/>
      <c r="S10" s="223"/>
      <c r="T10" s="223"/>
      <c r="U10" s="223">
        <v>0</v>
      </c>
    </row>
    <row r="11" spans="1:22" s="224" customFormat="1">
      <c r="A11" s="222" t="s">
        <v>1097</v>
      </c>
      <c r="B11" s="223"/>
      <c r="C11" s="223"/>
      <c r="D11" s="223"/>
      <c r="E11" s="223"/>
      <c r="F11" s="223"/>
      <c r="G11" s="223">
        <v>5200</v>
      </c>
      <c r="H11" s="223"/>
      <c r="I11" s="223"/>
      <c r="J11" s="223"/>
      <c r="K11" s="223"/>
      <c r="L11" s="223"/>
      <c r="M11" s="223"/>
      <c r="N11" s="223"/>
      <c r="O11" s="223"/>
      <c r="P11" s="223"/>
      <c r="Q11" s="223"/>
      <c r="R11" s="223"/>
      <c r="S11" s="223"/>
      <c r="T11" s="223">
        <v>-5200</v>
      </c>
      <c r="U11" s="223">
        <v>0</v>
      </c>
    </row>
    <row r="12" spans="1:22" s="224" customFormat="1">
      <c r="A12" s="222" t="s">
        <v>1105</v>
      </c>
      <c r="B12" s="223">
        <v>0</v>
      </c>
      <c r="C12" s="223"/>
      <c r="D12" s="223"/>
      <c r="E12" s="223"/>
      <c r="F12" s="223"/>
      <c r="G12" s="223"/>
      <c r="H12" s="223"/>
      <c r="I12" s="223"/>
      <c r="J12" s="223"/>
      <c r="K12" s="223"/>
      <c r="L12" s="223"/>
      <c r="M12" s="223"/>
      <c r="N12" s="223"/>
      <c r="O12" s="223"/>
      <c r="P12" s="223"/>
      <c r="Q12" s="223"/>
      <c r="R12" s="223"/>
      <c r="S12" s="223"/>
      <c r="T12" s="223"/>
      <c r="U12" s="223">
        <v>0</v>
      </c>
    </row>
    <row r="13" spans="1:22" s="224" customFormat="1">
      <c r="A13" s="222" t="s">
        <v>1089</v>
      </c>
      <c r="B13" s="223"/>
      <c r="C13" s="223"/>
      <c r="D13" s="223"/>
      <c r="E13" s="223"/>
      <c r="F13" s="223"/>
      <c r="G13" s="223"/>
      <c r="H13" s="223"/>
      <c r="I13" s="223"/>
      <c r="J13" s="223">
        <v>-100</v>
      </c>
      <c r="K13" s="223">
        <v>100</v>
      </c>
      <c r="L13" s="223"/>
      <c r="M13" s="223"/>
      <c r="N13" s="223"/>
      <c r="O13" s="223"/>
      <c r="P13" s="223"/>
      <c r="Q13" s="223"/>
      <c r="R13" s="223"/>
      <c r="S13" s="223"/>
      <c r="T13" s="223"/>
      <c r="U13" s="223">
        <v>0</v>
      </c>
    </row>
    <row r="14" spans="1:22" s="224" customFormat="1">
      <c r="A14" s="222" t="s">
        <v>722</v>
      </c>
      <c r="B14" s="223"/>
      <c r="C14" s="223"/>
      <c r="D14" s="223"/>
      <c r="E14" s="223"/>
      <c r="F14" s="223"/>
      <c r="G14" s="223"/>
      <c r="H14" s="223"/>
      <c r="I14" s="223"/>
      <c r="J14" s="223"/>
      <c r="K14" s="223"/>
      <c r="L14" s="223"/>
      <c r="M14" s="223"/>
      <c r="N14" s="223"/>
      <c r="O14" s="223">
        <v>0</v>
      </c>
      <c r="P14" s="223"/>
      <c r="Q14" s="223"/>
      <c r="R14" s="223"/>
      <c r="S14" s="223"/>
      <c r="T14" s="223"/>
      <c r="U14" s="223">
        <v>0</v>
      </c>
    </row>
    <row r="15" spans="1:22" s="224" customFormat="1">
      <c r="A15" s="222" t="s">
        <v>869</v>
      </c>
      <c r="B15" s="223"/>
      <c r="C15" s="223"/>
      <c r="D15" s="223"/>
      <c r="E15" s="223"/>
      <c r="F15" s="223"/>
      <c r="G15" s="223"/>
      <c r="H15" s="223"/>
      <c r="I15" s="223"/>
      <c r="J15" s="223"/>
      <c r="K15" s="223"/>
      <c r="L15" s="223"/>
      <c r="M15" s="223">
        <v>0</v>
      </c>
      <c r="N15" s="223"/>
      <c r="O15" s="223"/>
      <c r="P15" s="223"/>
      <c r="Q15" s="223"/>
      <c r="R15" s="223"/>
      <c r="S15" s="223"/>
      <c r="T15" s="223"/>
      <c r="U15" s="223">
        <v>0</v>
      </c>
    </row>
    <row r="16" spans="1:22" s="224" customFormat="1">
      <c r="A16" s="222" t="s">
        <v>1609</v>
      </c>
      <c r="B16" s="223"/>
      <c r="C16" s="223"/>
      <c r="D16" s="223"/>
      <c r="E16" s="223"/>
      <c r="F16" s="223"/>
      <c r="G16" s="223"/>
      <c r="H16" s="223"/>
      <c r="I16" s="223"/>
      <c r="J16" s="223"/>
      <c r="K16" s="223"/>
      <c r="L16" s="223"/>
      <c r="M16" s="223"/>
      <c r="N16" s="223"/>
      <c r="O16" s="223"/>
      <c r="P16" s="223">
        <v>589.17000000000007</v>
      </c>
      <c r="Q16" s="223"/>
      <c r="R16" s="223"/>
      <c r="S16" s="223"/>
      <c r="T16" s="223"/>
      <c r="U16" s="223">
        <v>589.17000000000007</v>
      </c>
    </row>
    <row r="17" spans="1:21" s="208" customFormat="1">
      <c r="A17" s="228" t="s">
        <v>710</v>
      </c>
      <c r="B17" s="229">
        <v>-39064.659999999989</v>
      </c>
      <c r="C17" s="229">
        <v>-18076.23</v>
      </c>
      <c r="D17" s="229">
        <v>-565.65</v>
      </c>
      <c r="E17" s="229"/>
      <c r="F17" s="229">
        <v>-2328.0099999999998</v>
      </c>
      <c r="G17" s="229">
        <v>142.84</v>
      </c>
      <c r="H17" s="229"/>
      <c r="I17" s="229">
        <v>13015.480000000001</v>
      </c>
      <c r="J17" s="229"/>
      <c r="K17" s="229">
        <v>-1284.1199999999999</v>
      </c>
      <c r="L17" s="229"/>
      <c r="M17" s="229">
        <v>-51150.38</v>
      </c>
      <c r="N17" s="229">
        <v>50676.619999999995</v>
      </c>
      <c r="O17" s="229"/>
      <c r="P17" s="229">
        <v>-301.23</v>
      </c>
      <c r="Q17" s="229">
        <v>24914.210000000003</v>
      </c>
      <c r="R17" s="229">
        <v>23960.59</v>
      </c>
      <c r="S17" s="229"/>
      <c r="T17" s="229">
        <v>60.540000000000624</v>
      </c>
      <c r="U17" s="229">
        <v>1.4303225270850817E-11</v>
      </c>
    </row>
    <row r="18" spans="1:21" s="224" customFormat="1">
      <c r="A18" s="222" t="s">
        <v>2086</v>
      </c>
      <c r="B18" s="223">
        <v>7.2759576141834259E-11</v>
      </c>
      <c r="C18" s="223"/>
      <c r="D18" s="223"/>
      <c r="E18" s="223"/>
      <c r="F18" s="223"/>
      <c r="G18" s="223"/>
      <c r="H18" s="223"/>
      <c r="I18" s="223"/>
      <c r="J18" s="223"/>
      <c r="K18" s="223"/>
      <c r="L18" s="223"/>
      <c r="M18" s="223"/>
      <c r="N18" s="223"/>
      <c r="O18" s="223"/>
      <c r="P18" s="223"/>
      <c r="Q18" s="223"/>
      <c r="R18" s="223"/>
      <c r="S18" s="223"/>
      <c r="T18" s="223"/>
      <c r="U18" s="223">
        <v>7.2759576141834259E-11</v>
      </c>
    </row>
    <row r="19" spans="1:21" s="224" customFormat="1">
      <c r="A19" s="222" t="s">
        <v>2082</v>
      </c>
      <c r="B19" s="223"/>
      <c r="C19" s="223"/>
      <c r="D19" s="223"/>
      <c r="E19" s="223"/>
      <c r="F19" s="223"/>
      <c r="G19" s="223"/>
      <c r="H19" s="223"/>
      <c r="I19" s="223"/>
      <c r="J19" s="223"/>
      <c r="K19" s="223"/>
      <c r="L19" s="223">
        <v>0</v>
      </c>
      <c r="M19" s="223"/>
      <c r="N19" s="223"/>
      <c r="O19" s="223"/>
      <c r="P19" s="223"/>
      <c r="Q19" s="223"/>
      <c r="R19" s="223"/>
      <c r="S19" s="223"/>
      <c r="T19" s="223"/>
      <c r="U19" s="223">
        <v>0</v>
      </c>
    </row>
    <row r="20" spans="1:21" s="224" customFormat="1">
      <c r="A20" s="222" t="s">
        <v>2090</v>
      </c>
      <c r="B20" s="223">
        <v>0</v>
      </c>
      <c r="C20" s="223"/>
      <c r="D20" s="223"/>
      <c r="E20" s="223"/>
      <c r="F20" s="223"/>
      <c r="G20" s="223"/>
      <c r="H20" s="223"/>
      <c r="I20" s="223"/>
      <c r="J20" s="223"/>
      <c r="K20" s="223"/>
      <c r="L20" s="223"/>
      <c r="M20" s="223"/>
      <c r="N20" s="223"/>
      <c r="O20" s="223"/>
      <c r="P20" s="223"/>
      <c r="Q20" s="223"/>
      <c r="R20" s="223"/>
      <c r="S20" s="223"/>
      <c r="T20" s="223"/>
      <c r="U20" s="223">
        <v>0</v>
      </c>
    </row>
    <row r="21" spans="1:21" s="224" customFormat="1">
      <c r="A21" s="222" t="s">
        <v>1967</v>
      </c>
      <c r="B21" s="223">
        <v>13326.71</v>
      </c>
      <c r="C21" s="223">
        <v>-26701.950000000008</v>
      </c>
      <c r="D21" s="223"/>
      <c r="E21" s="223"/>
      <c r="F21" s="223"/>
      <c r="G21" s="223"/>
      <c r="H21" s="223">
        <v>1600</v>
      </c>
      <c r="I21" s="223"/>
      <c r="J21" s="223"/>
      <c r="K21" s="223">
        <v>668.98</v>
      </c>
      <c r="L21" s="223"/>
      <c r="M21" s="223">
        <v>11106.26</v>
      </c>
      <c r="N21" s="223"/>
      <c r="O21" s="223"/>
      <c r="P21" s="223"/>
      <c r="Q21" s="223"/>
      <c r="R21" s="223"/>
      <c r="S21" s="223"/>
      <c r="T21" s="223"/>
      <c r="U21" s="223">
        <v>0</v>
      </c>
    </row>
    <row r="22" spans="1:21" s="224" customFormat="1">
      <c r="A22" s="222" t="s">
        <v>2092</v>
      </c>
      <c r="B22" s="223"/>
      <c r="C22" s="223"/>
      <c r="D22" s="223"/>
      <c r="E22" s="223"/>
      <c r="F22" s="223"/>
      <c r="G22" s="223"/>
      <c r="H22" s="223">
        <v>0</v>
      </c>
      <c r="I22" s="223"/>
      <c r="J22" s="223"/>
      <c r="K22" s="223"/>
      <c r="L22" s="223"/>
      <c r="M22" s="223"/>
      <c r="N22" s="223"/>
      <c r="O22" s="223"/>
      <c r="P22" s="223"/>
      <c r="Q22" s="223"/>
      <c r="R22" s="223"/>
      <c r="S22" s="223"/>
      <c r="T22" s="223"/>
      <c r="U22" s="223">
        <v>0</v>
      </c>
    </row>
    <row r="23" spans="1:21" s="224" customFormat="1">
      <c r="A23" s="222" t="s">
        <v>2088</v>
      </c>
      <c r="B23" s="223"/>
      <c r="C23" s="223"/>
      <c r="D23" s="223"/>
      <c r="E23" s="223"/>
      <c r="F23" s="223"/>
      <c r="G23" s="223"/>
      <c r="H23" s="223"/>
      <c r="I23" s="223"/>
      <c r="J23" s="223"/>
      <c r="K23" s="223"/>
      <c r="L23" s="223"/>
      <c r="M23" s="223"/>
      <c r="N23" s="223">
        <v>0</v>
      </c>
      <c r="O23" s="223"/>
      <c r="P23" s="223"/>
      <c r="Q23" s="223"/>
      <c r="R23" s="223"/>
      <c r="S23" s="223"/>
      <c r="T23" s="223"/>
      <c r="U23" s="223">
        <v>0</v>
      </c>
    </row>
    <row r="24" spans="1:21" s="224" customFormat="1">
      <c r="A24" s="222" t="s">
        <v>1352</v>
      </c>
      <c r="B24" s="223"/>
      <c r="C24" s="223"/>
      <c r="D24" s="223"/>
      <c r="E24" s="223"/>
      <c r="F24" s="223"/>
      <c r="G24" s="223"/>
      <c r="H24" s="223"/>
      <c r="I24" s="223"/>
      <c r="J24" s="223"/>
      <c r="K24" s="223"/>
      <c r="L24" s="223"/>
      <c r="M24" s="223"/>
      <c r="N24" s="223">
        <v>0</v>
      </c>
      <c r="O24" s="223"/>
      <c r="P24" s="223"/>
      <c r="Q24" s="223"/>
      <c r="R24" s="223"/>
      <c r="S24" s="223"/>
      <c r="T24" s="223"/>
      <c r="U24" s="223">
        <v>0</v>
      </c>
    </row>
    <row r="25" spans="1:21" s="224" customFormat="1">
      <c r="A25" s="222" t="s">
        <v>867</v>
      </c>
      <c r="B25" s="223">
        <v>-665.66000000000008</v>
      </c>
      <c r="C25" s="223"/>
      <c r="D25" s="223"/>
      <c r="E25" s="223"/>
      <c r="F25" s="223"/>
      <c r="G25" s="223"/>
      <c r="H25" s="223"/>
      <c r="I25" s="223"/>
      <c r="J25" s="223">
        <v>1388.98</v>
      </c>
      <c r="K25" s="223">
        <v>-3723.32</v>
      </c>
      <c r="L25" s="223"/>
      <c r="M25" s="223"/>
      <c r="N25" s="223"/>
      <c r="O25" s="223">
        <v>3000</v>
      </c>
      <c r="P25" s="223"/>
      <c r="Q25" s="223"/>
      <c r="R25" s="223"/>
      <c r="S25" s="223"/>
      <c r="T25" s="223"/>
      <c r="U25" s="223">
        <v>0</v>
      </c>
    </row>
    <row r="26" spans="1:21" s="224" customFormat="1">
      <c r="A26" s="222" t="s">
        <v>2093</v>
      </c>
      <c r="B26" s="223">
        <v>0</v>
      </c>
      <c r="C26" s="223"/>
      <c r="D26" s="223"/>
      <c r="E26" s="223"/>
      <c r="F26" s="223"/>
      <c r="G26" s="223"/>
      <c r="H26" s="223"/>
      <c r="I26" s="223"/>
      <c r="J26" s="223"/>
      <c r="K26" s="223"/>
      <c r="L26" s="223"/>
      <c r="M26" s="223"/>
      <c r="N26" s="223"/>
      <c r="O26" s="223"/>
      <c r="P26" s="223"/>
      <c r="Q26" s="223"/>
      <c r="R26" s="223"/>
      <c r="S26" s="223"/>
      <c r="T26" s="223"/>
      <c r="U26" s="223">
        <v>0</v>
      </c>
    </row>
    <row r="27" spans="1:21" s="224" customFormat="1">
      <c r="A27" s="222" t="s">
        <v>2087</v>
      </c>
      <c r="B27" s="223"/>
      <c r="C27" s="223"/>
      <c r="D27" s="223"/>
      <c r="E27" s="223"/>
      <c r="F27" s="223"/>
      <c r="G27" s="223">
        <v>0</v>
      </c>
      <c r="H27" s="223"/>
      <c r="I27" s="223"/>
      <c r="J27" s="223"/>
      <c r="K27" s="223"/>
      <c r="L27" s="223"/>
      <c r="M27" s="223"/>
      <c r="N27" s="223"/>
      <c r="O27" s="223"/>
      <c r="P27" s="223"/>
      <c r="Q27" s="223"/>
      <c r="R27" s="223"/>
      <c r="S27" s="223"/>
      <c r="T27" s="223"/>
      <c r="U27" s="223">
        <v>0</v>
      </c>
    </row>
    <row r="28" spans="1:21" s="224" customFormat="1">
      <c r="A28" s="222" t="s">
        <v>1871</v>
      </c>
      <c r="B28" s="223">
        <v>0</v>
      </c>
      <c r="C28" s="223"/>
      <c r="D28" s="223"/>
      <c r="E28" s="223"/>
      <c r="F28" s="223"/>
      <c r="G28" s="223"/>
      <c r="H28" s="223"/>
      <c r="I28" s="223"/>
      <c r="J28" s="223"/>
      <c r="K28" s="223"/>
      <c r="L28" s="223"/>
      <c r="M28" s="223"/>
      <c r="N28" s="223"/>
      <c r="O28" s="223"/>
      <c r="P28" s="223"/>
      <c r="Q28" s="223"/>
      <c r="R28" s="223"/>
      <c r="S28" s="223"/>
      <c r="T28" s="223"/>
      <c r="U28" s="223">
        <v>0</v>
      </c>
    </row>
    <row r="29" spans="1:21" s="224" customFormat="1">
      <c r="A29" s="222" t="s">
        <v>1065</v>
      </c>
      <c r="B29" s="223"/>
      <c r="C29" s="223"/>
      <c r="D29" s="223"/>
      <c r="E29" s="223"/>
      <c r="F29" s="223"/>
      <c r="G29" s="223"/>
      <c r="H29" s="223"/>
      <c r="I29" s="223"/>
      <c r="J29" s="223"/>
      <c r="K29" s="223">
        <v>0</v>
      </c>
      <c r="L29" s="223"/>
      <c r="M29" s="223"/>
      <c r="N29" s="223"/>
      <c r="O29" s="223"/>
      <c r="P29" s="223"/>
      <c r="Q29" s="223"/>
      <c r="R29" s="223"/>
      <c r="S29" s="223"/>
      <c r="T29" s="223"/>
      <c r="U29" s="223">
        <v>0</v>
      </c>
    </row>
    <row r="30" spans="1:21" s="224" customFormat="1">
      <c r="A30" s="222" t="s">
        <v>2085</v>
      </c>
      <c r="B30" s="223"/>
      <c r="C30" s="223"/>
      <c r="D30" s="223"/>
      <c r="E30" s="223"/>
      <c r="F30" s="223"/>
      <c r="G30" s="223"/>
      <c r="H30" s="223"/>
      <c r="I30" s="223"/>
      <c r="J30" s="223"/>
      <c r="K30" s="223"/>
      <c r="L30" s="223"/>
      <c r="M30" s="223"/>
      <c r="N30" s="223"/>
      <c r="O30" s="223"/>
      <c r="P30" s="223"/>
      <c r="Q30" s="223">
        <v>0</v>
      </c>
      <c r="R30" s="223"/>
      <c r="S30" s="223"/>
      <c r="T30" s="223"/>
      <c r="U30" s="223">
        <v>0</v>
      </c>
    </row>
    <row r="31" spans="1:21" s="224" customFormat="1">
      <c r="A31" s="222" t="s">
        <v>2089</v>
      </c>
      <c r="B31" s="223"/>
      <c r="C31" s="223">
        <v>11180</v>
      </c>
      <c r="D31" s="223"/>
      <c r="E31" s="223"/>
      <c r="F31" s="223"/>
      <c r="G31" s="223"/>
      <c r="H31" s="223">
        <v>-11730</v>
      </c>
      <c r="I31" s="223"/>
      <c r="J31" s="223">
        <v>-1600</v>
      </c>
      <c r="K31" s="223"/>
      <c r="L31" s="223"/>
      <c r="M31" s="223">
        <v>2150</v>
      </c>
      <c r="N31" s="223"/>
      <c r="O31" s="223"/>
      <c r="P31" s="223"/>
      <c r="Q31" s="223"/>
      <c r="R31" s="223"/>
      <c r="S31" s="223"/>
      <c r="T31" s="223"/>
      <c r="U31" s="223">
        <v>0</v>
      </c>
    </row>
    <row r="32" spans="1:21" s="224" customFormat="1">
      <c r="A32" s="222" t="s">
        <v>1090</v>
      </c>
      <c r="B32" s="223">
        <v>-2130</v>
      </c>
      <c r="C32" s="223"/>
      <c r="D32" s="223"/>
      <c r="E32" s="223"/>
      <c r="F32" s="223">
        <v>5565</v>
      </c>
      <c r="G32" s="223">
        <v>-9974.4599999999991</v>
      </c>
      <c r="H32" s="223"/>
      <c r="I32" s="223"/>
      <c r="J32" s="223">
        <v>350</v>
      </c>
      <c r="K32" s="223">
        <v>300</v>
      </c>
      <c r="L32" s="223">
        <v>1450</v>
      </c>
      <c r="M32" s="223"/>
      <c r="N32" s="223"/>
      <c r="O32" s="223"/>
      <c r="P32" s="223">
        <v>4439.46</v>
      </c>
      <c r="Q32" s="223"/>
      <c r="R32" s="223"/>
      <c r="S32" s="223"/>
      <c r="T32" s="223"/>
      <c r="U32" s="223">
        <v>0</v>
      </c>
    </row>
    <row r="33" spans="1:21" s="224" customFormat="1">
      <c r="A33" s="222" t="s">
        <v>263</v>
      </c>
      <c r="B33" s="223">
        <v>4397.8100000000004</v>
      </c>
      <c r="C33" s="223">
        <v>171.41</v>
      </c>
      <c r="D33" s="223"/>
      <c r="E33" s="223"/>
      <c r="F33" s="223"/>
      <c r="G33" s="223"/>
      <c r="H33" s="223"/>
      <c r="I33" s="223">
        <v>0</v>
      </c>
      <c r="J33" s="223"/>
      <c r="K33" s="223"/>
      <c r="L33" s="223"/>
      <c r="M33" s="223">
        <v>-4975.05</v>
      </c>
      <c r="N33" s="223"/>
      <c r="O33" s="223"/>
      <c r="P33" s="223"/>
      <c r="Q33" s="223"/>
      <c r="R33" s="223"/>
      <c r="S33" s="223"/>
      <c r="T33" s="223">
        <v>405.83</v>
      </c>
      <c r="U33" s="223">
        <v>0</v>
      </c>
    </row>
    <row r="34" spans="1:21" s="224" customFormat="1">
      <c r="A34" s="222" t="s">
        <v>262</v>
      </c>
      <c r="B34" s="223">
        <v>-2000</v>
      </c>
      <c r="C34" s="223">
        <v>2000</v>
      </c>
      <c r="D34" s="223"/>
      <c r="E34" s="223"/>
      <c r="F34" s="223"/>
      <c r="G34" s="223"/>
      <c r="H34" s="223"/>
      <c r="I34" s="223"/>
      <c r="J34" s="223"/>
      <c r="K34" s="223"/>
      <c r="L34" s="223"/>
      <c r="M34" s="223"/>
      <c r="N34" s="223"/>
      <c r="O34" s="223"/>
      <c r="P34" s="223"/>
      <c r="Q34" s="223"/>
      <c r="R34" s="223"/>
      <c r="S34" s="223"/>
      <c r="T34" s="223">
        <v>0</v>
      </c>
      <c r="U34" s="223">
        <v>0</v>
      </c>
    </row>
    <row r="35" spans="1:21" s="224" customFormat="1">
      <c r="A35" s="222" t="s">
        <v>338</v>
      </c>
      <c r="B35" s="223">
        <v>-5.99</v>
      </c>
      <c r="C35" s="223"/>
      <c r="D35" s="223"/>
      <c r="E35" s="223"/>
      <c r="F35" s="223">
        <v>5.99</v>
      </c>
      <c r="G35" s="223"/>
      <c r="H35" s="223"/>
      <c r="I35" s="223"/>
      <c r="J35" s="223"/>
      <c r="K35" s="223"/>
      <c r="L35" s="223"/>
      <c r="M35" s="223"/>
      <c r="N35" s="223"/>
      <c r="O35" s="223"/>
      <c r="P35" s="223"/>
      <c r="Q35" s="223"/>
      <c r="R35" s="223"/>
      <c r="S35" s="223"/>
      <c r="T35" s="223"/>
      <c r="U35" s="223">
        <v>0</v>
      </c>
    </row>
    <row r="36" spans="1:21" s="224" customFormat="1">
      <c r="A36" s="222" t="s">
        <v>1004</v>
      </c>
      <c r="B36" s="223">
        <v>2090.2299999999996</v>
      </c>
      <c r="C36" s="223">
        <v>-2312.94</v>
      </c>
      <c r="D36" s="223"/>
      <c r="E36" s="223"/>
      <c r="F36" s="223"/>
      <c r="G36" s="223">
        <v>-107.42</v>
      </c>
      <c r="H36" s="223"/>
      <c r="I36" s="223"/>
      <c r="J36" s="223"/>
      <c r="K36" s="223">
        <v>50</v>
      </c>
      <c r="L36" s="223"/>
      <c r="M36" s="223"/>
      <c r="N36" s="223"/>
      <c r="O36" s="223"/>
      <c r="P36" s="223">
        <v>280.13</v>
      </c>
      <c r="Q36" s="223"/>
      <c r="R36" s="223"/>
      <c r="S36" s="223"/>
      <c r="T36" s="223"/>
      <c r="U36" s="223">
        <v>-5.1159076974727213E-13</v>
      </c>
    </row>
    <row r="37" spans="1:21" s="224" customFormat="1">
      <c r="A37" s="222" t="s">
        <v>1103</v>
      </c>
      <c r="B37" s="223"/>
      <c r="C37" s="223">
        <v>0</v>
      </c>
      <c r="D37" s="223"/>
      <c r="E37" s="223"/>
      <c r="F37" s="223"/>
      <c r="G37" s="223"/>
      <c r="H37" s="223"/>
      <c r="I37" s="223"/>
      <c r="J37" s="223"/>
      <c r="K37" s="223"/>
      <c r="L37" s="223"/>
      <c r="M37" s="223"/>
      <c r="N37" s="223"/>
      <c r="O37" s="223"/>
      <c r="P37" s="223"/>
      <c r="Q37" s="223"/>
      <c r="R37" s="223"/>
      <c r="S37" s="223"/>
      <c r="T37" s="223"/>
      <c r="U37" s="223">
        <v>0</v>
      </c>
    </row>
    <row r="38" spans="1:21" s="224" customFormat="1">
      <c r="A38" s="222" t="s">
        <v>1098</v>
      </c>
      <c r="B38" s="223">
        <v>600</v>
      </c>
      <c r="C38" s="223"/>
      <c r="D38" s="223"/>
      <c r="E38" s="223"/>
      <c r="F38" s="223"/>
      <c r="G38" s="223"/>
      <c r="H38" s="223"/>
      <c r="I38" s="223"/>
      <c r="J38" s="223"/>
      <c r="K38" s="223"/>
      <c r="L38" s="223"/>
      <c r="M38" s="223"/>
      <c r="N38" s="223"/>
      <c r="O38" s="223"/>
      <c r="P38" s="223">
        <v>-600</v>
      </c>
      <c r="Q38" s="223"/>
      <c r="R38" s="223"/>
      <c r="S38" s="223"/>
      <c r="T38" s="223"/>
      <c r="U38" s="223">
        <v>0</v>
      </c>
    </row>
    <row r="39" spans="1:21" s="224" customFormat="1">
      <c r="A39" s="222" t="s">
        <v>296</v>
      </c>
      <c r="B39" s="223">
        <v>-5221.4799999999996</v>
      </c>
      <c r="C39" s="223"/>
      <c r="D39" s="223"/>
      <c r="E39" s="223"/>
      <c r="F39" s="223"/>
      <c r="G39" s="223"/>
      <c r="H39" s="223"/>
      <c r="I39" s="223"/>
      <c r="J39" s="223"/>
      <c r="K39" s="223">
        <v>5100.8599999999997</v>
      </c>
      <c r="L39" s="223"/>
      <c r="M39" s="223">
        <v>120.62</v>
      </c>
      <c r="N39" s="223"/>
      <c r="O39" s="223"/>
      <c r="P39" s="223"/>
      <c r="Q39" s="223"/>
      <c r="R39" s="223"/>
      <c r="S39" s="223"/>
      <c r="T39" s="223"/>
      <c r="U39" s="223">
        <v>1.1368683772161603E-13</v>
      </c>
    </row>
    <row r="40" spans="1:21" s="224" customFormat="1">
      <c r="A40" s="222" t="s">
        <v>279</v>
      </c>
      <c r="B40" s="223"/>
      <c r="C40" s="223"/>
      <c r="D40" s="223"/>
      <c r="E40" s="223">
        <v>-559.85000000000014</v>
      </c>
      <c r="F40" s="223"/>
      <c r="G40" s="223"/>
      <c r="H40" s="223"/>
      <c r="I40" s="223"/>
      <c r="J40" s="223"/>
      <c r="K40" s="223"/>
      <c r="L40" s="223"/>
      <c r="M40" s="223"/>
      <c r="N40" s="223"/>
      <c r="O40" s="223"/>
      <c r="P40" s="223"/>
      <c r="Q40" s="223">
        <v>559.85</v>
      </c>
      <c r="R40" s="223"/>
      <c r="S40" s="223"/>
      <c r="T40" s="223"/>
      <c r="U40" s="223">
        <v>0</v>
      </c>
    </row>
    <row r="41" spans="1:21" s="224" customFormat="1">
      <c r="A41" s="222" t="s">
        <v>1087</v>
      </c>
      <c r="B41" s="223"/>
      <c r="C41" s="223"/>
      <c r="D41" s="223"/>
      <c r="E41" s="223"/>
      <c r="F41" s="223"/>
      <c r="G41" s="223">
        <v>2000</v>
      </c>
      <c r="H41" s="223"/>
      <c r="I41" s="223"/>
      <c r="J41" s="223"/>
      <c r="K41" s="223">
        <v>-2000</v>
      </c>
      <c r="L41" s="223"/>
      <c r="M41" s="223"/>
      <c r="N41" s="223"/>
      <c r="O41" s="223"/>
      <c r="P41" s="223"/>
      <c r="Q41" s="223"/>
      <c r="R41" s="223"/>
      <c r="S41" s="223"/>
      <c r="T41" s="223"/>
      <c r="U41" s="223">
        <v>0</v>
      </c>
    </row>
    <row r="42" spans="1:21" s="208" customFormat="1">
      <c r="A42" s="228" t="s">
        <v>1095</v>
      </c>
      <c r="B42" s="229"/>
      <c r="C42" s="229"/>
      <c r="D42" s="229">
        <v>0</v>
      </c>
      <c r="E42" s="229"/>
      <c r="F42" s="229"/>
      <c r="G42" s="229"/>
      <c r="H42" s="229"/>
      <c r="I42" s="229"/>
      <c r="J42" s="229"/>
      <c r="K42" s="229">
        <v>0</v>
      </c>
      <c r="L42" s="229"/>
      <c r="M42" s="229"/>
      <c r="N42" s="229"/>
      <c r="O42" s="229"/>
      <c r="P42" s="229"/>
      <c r="Q42" s="229"/>
      <c r="R42" s="229"/>
      <c r="S42" s="229"/>
      <c r="T42" s="229"/>
      <c r="U42" s="229">
        <v>0</v>
      </c>
    </row>
    <row r="43" spans="1:21" s="208" customFormat="1">
      <c r="A43" s="228" t="s">
        <v>1064</v>
      </c>
      <c r="B43" s="229"/>
      <c r="C43" s="229"/>
      <c r="D43" s="229">
        <v>0</v>
      </c>
      <c r="E43" s="229"/>
      <c r="F43" s="229"/>
      <c r="G43" s="229"/>
      <c r="H43" s="229"/>
      <c r="I43" s="229"/>
      <c r="J43" s="229"/>
      <c r="K43" s="229"/>
      <c r="L43" s="229"/>
      <c r="M43" s="229"/>
      <c r="N43" s="229"/>
      <c r="O43" s="229"/>
      <c r="P43" s="229"/>
      <c r="Q43" s="229"/>
      <c r="R43" s="229"/>
      <c r="S43" s="229"/>
      <c r="T43" s="229"/>
      <c r="U43" s="229">
        <v>0</v>
      </c>
    </row>
    <row r="44" spans="1:21" s="208" customFormat="1">
      <c r="A44" s="228" t="s">
        <v>1428</v>
      </c>
      <c r="B44" s="229"/>
      <c r="C44" s="229"/>
      <c r="D44" s="229">
        <v>500</v>
      </c>
      <c r="E44" s="229"/>
      <c r="F44" s="229"/>
      <c r="G44" s="229"/>
      <c r="H44" s="229"/>
      <c r="I44" s="229"/>
      <c r="J44" s="229"/>
      <c r="K44" s="229">
        <v>-500</v>
      </c>
      <c r="L44" s="229"/>
      <c r="M44" s="229"/>
      <c r="N44" s="229"/>
      <c r="O44" s="229"/>
      <c r="P44" s="229"/>
      <c r="Q44" s="229"/>
      <c r="R44" s="229"/>
      <c r="S44" s="229"/>
      <c r="T44" s="229"/>
      <c r="U44" s="229">
        <v>0</v>
      </c>
    </row>
    <row r="45" spans="1:21" s="208" customFormat="1">
      <c r="A45" s="228" t="s">
        <v>1094</v>
      </c>
      <c r="B45" s="229"/>
      <c r="C45" s="229"/>
      <c r="D45" s="229">
        <v>-2000</v>
      </c>
      <c r="E45" s="229"/>
      <c r="F45" s="229"/>
      <c r="G45" s="229"/>
      <c r="H45" s="229"/>
      <c r="I45" s="229"/>
      <c r="J45" s="229"/>
      <c r="K45" s="229">
        <v>0</v>
      </c>
      <c r="L45" s="229"/>
      <c r="M45" s="229"/>
      <c r="N45" s="229"/>
      <c r="O45" s="229"/>
      <c r="P45" s="229"/>
      <c r="Q45" s="229"/>
      <c r="R45" s="229"/>
      <c r="S45" s="229"/>
      <c r="T45" s="229"/>
      <c r="U45" s="229">
        <v>-2000</v>
      </c>
    </row>
    <row r="46" spans="1:21" s="208" customFormat="1">
      <c r="A46" s="228" t="s">
        <v>1688</v>
      </c>
      <c r="B46" s="229"/>
      <c r="C46" s="229"/>
      <c r="D46" s="229">
        <v>0</v>
      </c>
      <c r="E46" s="229"/>
      <c r="F46" s="229"/>
      <c r="G46" s="229"/>
      <c r="H46" s="229"/>
      <c r="I46" s="229"/>
      <c r="J46" s="229"/>
      <c r="K46" s="229"/>
      <c r="L46" s="229"/>
      <c r="M46" s="229"/>
      <c r="N46" s="229"/>
      <c r="O46" s="229"/>
      <c r="P46" s="229"/>
      <c r="Q46" s="229"/>
      <c r="R46" s="229"/>
      <c r="S46" s="229"/>
      <c r="T46" s="229"/>
      <c r="U46" s="229">
        <v>0</v>
      </c>
    </row>
    <row r="47" spans="1:21" s="208" customFormat="1">
      <c r="A47" s="228" t="s">
        <v>1969</v>
      </c>
      <c r="B47" s="229"/>
      <c r="C47" s="229"/>
      <c r="D47" s="229">
        <v>0</v>
      </c>
      <c r="E47" s="229"/>
      <c r="F47" s="229"/>
      <c r="G47" s="229"/>
      <c r="H47" s="229"/>
      <c r="I47" s="229"/>
      <c r="J47" s="229"/>
      <c r="K47" s="229"/>
      <c r="L47" s="229"/>
      <c r="M47" s="229"/>
      <c r="N47" s="229"/>
      <c r="O47" s="229"/>
      <c r="P47" s="229"/>
      <c r="Q47" s="229"/>
      <c r="R47" s="229"/>
      <c r="S47" s="229"/>
      <c r="T47" s="229"/>
      <c r="U47" s="229">
        <v>0</v>
      </c>
    </row>
    <row r="48" spans="1:21" s="208" customFormat="1">
      <c r="A48" s="228" t="s">
        <v>1010</v>
      </c>
      <c r="B48" s="229"/>
      <c r="C48" s="229"/>
      <c r="D48" s="229">
        <v>0</v>
      </c>
      <c r="E48" s="229"/>
      <c r="F48" s="229"/>
      <c r="G48" s="229"/>
      <c r="H48" s="229"/>
      <c r="I48" s="229"/>
      <c r="J48" s="229"/>
      <c r="K48" s="229"/>
      <c r="L48" s="229"/>
      <c r="M48" s="229"/>
      <c r="N48" s="229"/>
      <c r="O48" s="229"/>
      <c r="P48" s="229"/>
      <c r="Q48" s="229"/>
      <c r="R48" s="229"/>
      <c r="S48" s="229"/>
      <c r="T48" s="229"/>
      <c r="U48" s="229">
        <v>0</v>
      </c>
    </row>
    <row r="49" spans="1:21" s="208" customFormat="1">
      <c r="A49" s="228" t="s">
        <v>1093</v>
      </c>
      <c r="B49" s="229"/>
      <c r="C49" s="229"/>
      <c r="D49" s="229">
        <v>-4716</v>
      </c>
      <c r="E49" s="229"/>
      <c r="F49" s="229"/>
      <c r="G49" s="229"/>
      <c r="H49" s="229"/>
      <c r="I49" s="229"/>
      <c r="J49" s="229"/>
      <c r="K49" s="229"/>
      <c r="L49" s="229"/>
      <c r="M49" s="229"/>
      <c r="N49" s="229"/>
      <c r="O49" s="229"/>
      <c r="P49" s="229"/>
      <c r="Q49" s="229"/>
      <c r="R49" s="229"/>
      <c r="S49" s="229"/>
      <c r="T49" s="229"/>
      <c r="U49" s="229">
        <v>-4716</v>
      </c>
    </row>
    <row r="50" spans="1:21" s="208" customFormat="1">
      <c r="A50" s="228" t="s">
        <v>1092</v>
      </c>
      <c r="B50" s="229"/>
      <c r="C50" s="229"/>
      <c r="D50" s="229">
        <v>0</v>
      </c>
      <c r="E50" s="229"/>
      <c r="F50" s="229"/>
      <c r="G50" s="229"/>
      <c r="H50" s="229"/>
      <c r="I50" s="229"/>
      <c r="J50" s="229"/>
      <c r="K50" s="229"/>
      <c r="L50" s="229"/>
      <c r="M50" s="229"/>
      <c r="N50" s="229"/>
      <c r="O50" s="229"/>
      <c r="P50" s="229"/>
      <c r="Q50" s="229"/>
      <c r="R50" s="229"/>
      <c r="S50" s="229"/>
      <c r="T50" s="229"/>
      <c r="U50" s="229">
        <v>0</v>
      </c>
    </row>
    <row r="51" spans="1:21" s="208" customFormat="1">
      <c r="A51" s="228" t="s">
        <v>1066</v>
      </c>
      <c r="B51" s="229"/>
      <c r="C51" s="229"/>
      <c r="D51" s="229">
        <v>14925</v>
      </c>
      <c r="E51" s="229"/>
      <c r="F51" s="229"/>
      <c r="G51" s="229"/>
      <c r="H51" s="229"/>
      <c r="I51" s="229"/>
      <c r="J51" s="229"/>
      <c r="K51" s="229"/>
      <c r="L51" s="229"/>
      <c r="M51" s="229"/>
      <c r="N51" s="229"/>
      <c r="O51" s="229"/>
      <c r="P51" s="229"/>
      <c r="Q51" s="229"/>
      <c r="R51" s="229"/>
      <c r="S51" s="229"/>
      <c r="T51" s="229"/>
      <c r="U51" s="229">
        <v>14925</v>
      </c>
    </row>
    <row r="52" spans="1:21">
      <c r="A52" s="160" t="s">
        <v>887</v>
      </c>
      <c r="B52" s="202">
        <v>-53045.159999999931</v>
      </c>
      <c r="C52" s="202">
        <v>-33025.510000000009</v>
      </c>
      <c r="D52" s="202">
        <v>7364.1299999999992</v>
      </c>
      <c r="E52" s="202">
        <v>-559.85000000000014</v>
      </c>
      <c r="F52" s="202">
        <v>5242.98</v>
      </c>
      <c r="G52" s="202">
        <v>-2213.579999999999</v>
      </c>
      <c r="H52" s="202">
        <v>-10130</v>
      </c>
      <c r="I52" s="202">
        <v>14590.480000000001</v>
      </c>
      <c r="J52" s="202">
        <v>38.980000000000018</v>
      </c>
      <c r="K52" s="202">
        <v>21662.610000000004</v>
      </c>
      <c r="L52" s="202">
        <v>-15050</v>
      </c>
      <c r="M52" s="202">
        <v>-47475.689999999995</v>
      </c>
      <c r="N52" s="202">
        <v>50676.619999999995</v>
      </c>
      <c r="O52" s="202">
        <v>3000</v>
      </c>
      <c r="P52" s="202">
        <v>-7047.7100000000046</v>
      </c>
      <c r="Q52" s="202">
        <v>43727.250000000007</v>
      </c>
      <c r="R52" s="202">
        <v>10478.080000000005</v>
      </c>
      <c r="S52" s="202">
        <v>16500</v>
      </c>
      <c r="T52" s="202">
        <v>-4733.6299999999992</v>
      </c>
      <c r="U52" s="202">
        <v>8.9130480773746967E-11</v>
      </c>
    </row>
  </sheetData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F25E94-958F-4ACD-AD0D-9A107B18A1C2}">
  <dimension ref="A1:R1645"/>
  <sheetViews>
    <sheetView workbookViewId="0"/>
  </sheetViews>
  <sheetFormatPr defaultColWidth="11.42578125" defaultRowHeight="12.75"/>
  <cols>
    <col min="1" max="1" width="30" style="182" customWidth="1"/>
    <col min="2" max="2" width="6" style="182" customWidth="1"/>
    <col min="3" max="4" width="7" style="182" customWidth="1"/>
    <col min="5" max="5" width="12" style="182" customWidth="1"/>
    <col min="6" max="6" width="9" style="182" customWidth="1"/>
    <col min="7" max="7" width="6" style="182" customWidth="1"/>
    <col min="8" max="8" width="12" style="182" customWidth="1"/>
    <col min="9" max="9" width="5" style="182" customWidth="1"/>
    <col min="10" max="11" width="14" style="182" customWidth="1"/>
    <col min="12" max="13" width="15" style="182" customWidth="1"/>
    <col min="14" max="14" width="33" style="182" customWidth="1"/>
    <col min="15" max="15" width="14" style="182" customWidth="1"/>
    <col min="16" max="16" width="11" style="182" customWidth="1"/>
    <col min="17" max="17" width="13" style="182" customWidth="1"/>
    <col min="18" max="18" width="9" style="182" customWidth="1"/>
    <col min="19" max="16384" width="11.42578125" style="182"/>
  </cols>
  <sheetData>
    <row r="1" spans="1:18">
      <c r="A1" s="186" t="s">
        <v>776</v>
      </c>
    </row>
    <row r="2" spans="1:18">
      <c r="A2" s="186" t="s">
        <v>777</v>
      </c>
    </row>
    <row r="3" spans="1:18">
      <c r="A3" s="183" t="s">
        <v>1161</v>
      </c>
    </row>
    <row r="4" spans="1:18">
      <c r="K4" s="201">
        <f>SUBTOTAL(9,K6:K1645)</f>
        <v>3384313.3899999978</v>
      </c>
      <c r="L4" s="201">
        <f>SUBTOTAL(9,L6:L1645)</f>
        <v>3384313.3899999997</v>
      </c>
      <c r="M4" s="203">
        <f>SUBTOTAL(9,M6:M1645)</f>
        <v>7.2759576141834259E-11</v>
      </c>
    </row>
    <row r="5" spans="1:18" ht="13.5" thickBot="1">
      <c r="A5" s="185" t="s">
        <v>778</v>
      </c>
      <c r="B5" s="185" t="s">
        <v>779</v>
      </c>
      <c r="C5" s="185" t="s">
        <v>780</v>
      </c>
      <c r="D5" s="185" t="s">
        <v>781</v>
      </c>
      <c r="E5" s="185" t="s">
        <v>782</v>
      </c>
      <c r="F5" s="185" t="s">
        <v>783</v>
      </c>
      <c r="G5" s="185" t="s">
        <v>17</v>
      </c>
      <c r="H5" s="185" t="s">
        <v>784</v>
      </c>
      <c r="I5" s="185" t="s">
        <v>785</v>
      </c>
      <c r="J5" s="185" t="s">
        <v>786</v>
      </c>
      <c r="K5" s="185" t="s">
        <v>787</v>
      </c>
      <c r="L5" s="185" t="s">
        <v>788</v>
      </c>
      <c r="M5" s="185" t="s">
        <v>1162</v>
      </c>
      <c r="N5" s="185" t="s">
        <v>789</v>
      </c>
      <c r="O5" s="185" t="s">
        <v>790</v>
      </c>
      <c r="P5" s="185" t="s">
        <v>791</v>
      </c>
      <c r="Q5" s="185" t="s">
        <v>792</v>
      </c>
      <c r="R5" s="185" t="s">
        <v>793</v>
      </c>
    </row>
    <row r="6" spans="1:18">
      <c r="A6" s="183" t="s">
        <v>1163</v>
      </c>
      <c r="B6" s="183" t="s">
        <v>794</v>
      </c>
      <c r="C6" s="183" t="s">
        <v>707</v>
      </c>
      <c r="D6" s="183" t="s">
        <v>268</v>
      </c>
      <c r="E6" s="183" t="s">
        <v>398</v>
      </c>
      <c r="F6" s="183" t="s">
        <v>521</v>
      </c>
      <c r="G6" s="183" t="s">
        <v>48</v>
      </c>
      <c r="H6" s="183" t="s">
        <v>521</v>
      </c>
      <c r="I6" s="183" t="s">
        <v>796</v>
      </c>
      <c r="J6" s="183" t="s">
        <v>1164</v>
      </c>
      <c r="K6" s="184">
        <v>0</v>
      </c>
      <c r="L6" s="184">
        <v>317.2</v>
      </c>
      <c r="M6" s="184">
        <f>K6-L6</f>
        <v>-317.2</v>
      </c>
      <c r="N6" s="183" t="s">
        <v>1165</v>
      </c>
      <c r="O6" s="183" t="s">
        <v>1164</v>
      </c>
      <c r="P6" s="183"/>
      <c r="Q6" s="183" t="s">
        <v>1166</v>
      </c>
      <c r="R6" s="183" t="s">
        <v>801</v>
      </c>
    </row>
    <row r="7" spans="1:18">
      <c r="A7" s="183" t="s">
        <v>1163</v>
      </c>
      <c r="B7" s="183" t="s">
        <v>794</v>
      </c>
      <c r="C7" s="183" t="s">
        <v>703</v>
      </c>
      <c r="D7" s="183" t="s">
        <v>268</v>
      </c>
      <c r="E7" s="183" t="s">
        <v>398</v>
      </c>
      <c r="F7" s="183" t="s">
        <v>521</v>
      </c>
      <c r="G7" s="183" t="s">
        <v>48</v>
      </c>
      <c r="H7" s="183" t="s">
        <v>521</v>
      </c>
      <c r="I7" s="183" t="s">
        <v>796</v>
      </c>
      <c r="J7" s="183" t="s">
        <v>1164</v>
      </c>
      <c r="K7" s="184">
        <v>317.2</v>
      </c>
      <c r="L7" s="184">
        <v>0</v>
      </c>
      <c r="M7" s="184">
        <f t="shared" ref="M7:M70" si="0">K7-L7</f>
        <v>317.2</v>
      </c>
      <c r="N7" s="183" t="s">
        <v>1165</v>
      </c>
      <c r="O7" s="183" t="s">
        <v>1164</v>
      </c>
      <c r="P7" s="183"/>
      <c r="Q7" s="183" t="s">
        <v>1166</v>
      </c>
      <c r="R7" s="183" t="s">
        <v>801</v>
      </c>
    </row>
    <row r="8" spans="1:18">
      <c r="A8" s="183" t="s">
        <v>1167</v>
      </c>
      <c r="B8" s="183" t="s">
        <v>794</v>
      </c>
      <c r="C8" s="183" t="s">
        <v>701</v>
      </c>
      <c r="D8" s="183" t="s">
        <v>268</v>
      </c>
      <c r="E8" s="183" t="s">
        <v>818</v>
      </c>
      <c r="F8" s="183" t="s">
        <v>521</v>
      </c>
      <c r="G8" s="183" t="s">
        <v>48</v>
      </c>
      <c r="H8" s="183" t="s">
        <v>521</v>
      </c>
      <c r="I8" s="183" t="s">
        <v>796</v>
      </c>
      <c r="J8" s="183" t="s">
        <v>1108</v>
      </c>
      <c r="K8" s="184">
        <v>0</v>
      </c>
      <c r="L8" s="184">
        <v>63.22</v>
      </c>
      <c r="M8" s="184">
        <f t="shared" si="0"/>
        <v>-63.22</v>
      </c>
      <c r="N8" s="183" t="s">
        <v>1077</v>
      </c>
      <c r="O8" s="183" t="s">
        <v>1108</v>
      </c>
      <c r="P8" s="183"/>
      <c r="Q8" s="183" t="s">
        <v>1168</v>
      </c>
      <c r="R8" s="183" t="s">
        <v>801</v>
      </c>
    </row>
    <row r="9" spans="1:18">
      <c r="A9" s="183" t="s">
        <v>1167</v>
      </c>
      <c r="B9" s="183" t="s">
        <v>794</v>
      </c>
      <c r="C9" s="183" t="s">
        <v>701</v>
      </c>
      <c r="D9" s="183" t="s">
        <v>823</v>
      </c>
      <c r="E9" s="183" t="s">
        <v>818</v>
      </c>
      <c r="F9" s="183" t="s">
        <v>521</v>
      </c>
      <c r="G9" s="183" t="s">
        <v>48</v>
      </c>
      <c r="H9" s="183" t="s">
        <v>521</v>
      </c>
      <c r="I9" s="183" t="s">
        <v>796</v>
      </c>
      <c r="J9" s="183" t="s">
        <v>1108</v>
      </c>
      <c r="K9" s="184">
        <v>63.22</v>
      </c>
      <c r="L9" s="184">
        <v>0</v>
      </c>
      <c r="M9" s="184">
        <f t="shared" si="0"/>
        <v>63.22</v>
      </c>
      <c r="N9" s="183" t="s">
        <v>1077</v>
      </c>
      <c r="O9" s="183" t="s">
        <v>1108</v>
      </c>
      <c r="P9" s="183"/>
      <c r="Q9" s="183" t="s">
        <v>1168</v>
      </c>
      <c r="R9" s="183" t="s">
        <v>801</v>
      </c>
    </row>
    <row r="10" spans="1:18">
      <c r="A10" s="183" t="s">
        <v>1169</v>
      </c>
      <c r="B10" s="183" t="s">
        <v>794</v>
      </c>
      <c r="C10" s="183" t="s">
        <v>703</v>
      </c>
      <c r="D10" s="183" t="s">
        <v>268</v>
      </c>
      <c r="E10" s="183" t="s">
        <v>855</v>
      </c>
      <c r="F10" s="183" t="s">
        <v>521</v>
      </c>
      <c r="G10" s="183" t="s">
        <v>48</v>
      </c>
      <c r="H10" s="183" t="s">
        <v>521</v>
      </c>
      <c r="I10" s="183" t="s">
        <v>796</v>
      </c>
      <c r="J10" s="183" t="s">
        <v>1170</v>
      </c>
      <c r="K10" s="184">
        <v>0</v>
      </c>
      <c r="L10" s="184">
        <v>89</v>
      </c>
      <c r="M10" s="184">
        <f t="shared" si="0"/>
        <v>-89</v>
      </c>
      <c r="N10" s="183" t="s">
        <v>1171</v>
      </c>
      <c r="O10" s="183" t="s">
        <v>1170</v>
      </c>
      <c r="P10" s="183"/>
      <c r="Q10" s="183" t="s">
        <v>1172</v>
      </c>
      <c r="R10" s="183" t="s">
        <v>801</v>
      </c>
    </row>
    <row r="11" spans="1:18">
      <c r="A11" s="183" t="s">
        <v>1169</v>
      </c>
      <c r="B11" s="183" t="s">
        <v>794</v>
      </c>
      <c r="C11" s="183" t="s">
        <v>703</v>
      </c>
      <c r="D11" s="183" t="s">
        <v>815</v>
      </c>
      <c r="E11" s="183" t="s">
        <v>855</v>
      </c>
      <c r="F11" s="183" t="s">
        <v>521</v>
      </c>
      <c r="G11" s="183" t="s">
        <v>48</v>
      </c>
      <c r="H11" s="183" t="s">
        <v>521</v>
      </c>
      <c r="I11" s="183" t="s">
        <v>796</v>
      </c>
      <c r="J11" s="183" t="s">
        <v>1170</v>
      </c>
      <c r="K11" s="184">
        <v>89</v>
      </c>
      <c r="L11" s="184">
        <v>0</v>
      </c>
      <c r="M11" s="184">
        <f t="shared" si="0"/>
        <v>89</v>
      </c>
      <c r="N11" s="183" t="s">
        <v>1171</v>
      </c>
      <c r="O11" s="183" t="s">
        <v>1170</v>
      </c>
      <c r="P11" s="183"/>
      <c r="Q11" s="183" t="s">
        <v>1172</v>
      </c>
      <c r="R11" s="183" t="s">
        <v>801</v>
      </c>
    </row>
    <row r="12" spans="1:18">
      <c r="A12" s="183" t="s">
        <v>1173</v>
      </c>
      <c r="B12" s="183" t="s">
        <v>794</v>
      </c>
      <c r="C12" s="183" t="s">
        <v>367</v>
      </c>
      <c r="D12" s="183" t="s">
        <v>803</v>
      </c>
      <c r="E12" s="183" t="s">
        <v>464</v>
      </c>
      <c r="F12" s="183" t="s">
        <v>263</v>
      </c>
      <c r="G12" s="183" t="s">
        <v>48</v>
      </c>
      <c r="H12" s="183" t="s">
        <v>521</v>
      </c>
      <c r="I12" s="183" t="s">
        <v>796</v>
      </c>
      <c r="J12" s="183" t="s">
        <v>1108</v>
      </c>
      <c r="K12" s="184">
        <v>400</v>
      </c>
      <c r="L12" s="184">
        <v>0</v>
      </c>
      <c r="M12" s="184">
        <f t="shared" si="0"/>
        <v>400</v>
      </c>
      <c r="N12" s="183" t="s">
        <v>1124</v>
      </c>
      <c r="O12" s="183" t="s">
        <v>1108</v>
      </c>
      <c r="P12" s="183"/>
      <c r="Q12" s="183" t="s">
        <v>1174</v>
      </c>
      <c r="R12" s="183" t="s">
        <v>801</v>
      </c>
    </row>
    <row r="13" spans="1:18">
      <c r="A13" s="183" t="s">
        <v>1173</v>
      </c>
      <c r="B13" s="183" t="s">
        <v>794</v>
      </c>
      <c r="C13" s="183" t="s">
        <v>367</v>
      </c>
      <c r="D13" s="183" t="s">
        <v>268</v>
      </c>
      <c r="E13" s="183" t="s">
        <v>464</v>
      </c>
      <c r="F13" s="183" t="s">
        <v>263</v>
      </c>
      <c r="G13" s="183" t="s">
        <v>48</v>
      </c>
      <c r="H13" s="183" t="s">
        <v>521</v>
      </c>
      <c r="I13" s="183" t="s">
        <v>796</v>
      </c>
      <c r="J13" s="183" t="s">
        <v>1108</v>
      </c>
      <c r="K13" s="184">
        <v>0</v>
      </c>
      <c r="L13" s="184">
        <v>400</v>
      </c>
      <c r="M13" s="184">
        <f t="shared" si="0"/>
        <v>-400</v>
      </c>
      <c r="N13" s="183" t="s">
        <v>1124</v>
      </c>
      <c r="O13" s="183" t="s">
        <v>1108</v>
      </c>
      <c r="P13" s="183"/>
      <c r="Q13" s="183" t="s">
        <v>1174</v>
      </c>
      <c r="R13" s="183" t="s">
        <v>801</v>
      </c>
    </row>
    <row r="14" spans="1:18">
      <c r="A14" s="183" t="s">
        <v>1175</v>
      </c>
      <c r="B14" s="183" t="s">
        <v>794</v>
      </c>
      <c r="C14" s="183" t="s">
        <v>808</v>
      </c>
      <c r="D14" s="183" t="s">
        <v>268</v>
      </c>
      <c r="E14" s="183" t="s">
        <v>832</v>
      </c>
      <c r="F14" s="183" t="s">
        <v>999</v>
      </c>
      <c r="G14" s="183" t="s">
        <v>48</v>
      </c>
      <c r="H14" s="183" t="s">
        <v>521</v>
      </c>
      <c r="I14" s="183" t="s">
        <v>796</v>
      </c>
      <c r="J14" s="183" t="s">
        <v>1108</v>
      </c>
      <c r="K14" s="184">
        <v>0</v>
      </c>
      <c r="L14" s="184">
        <v>160</v>
      </c>
      <c r="M14" s="184">
        <f t="shared" si="0"/>
        <v>-160</v>
      </c>
      <c r="N14" s="183" t="s">
        <v>996</v>
      </c>
      <c r="O14" s="183" t="s">
        <v>1108</v>
      </c>
      <c r="P14" s="183"/>
      <c r="Q14" s="183" t="s">
        <v>1176</v>
      </c>
      <c r="R14" s="183" t="s">
        <v>801</v>
      </c>
    </row>
    <row r="15" spans="1:18">
      <c r="A15" s="183" t="s">
        <v>1175</v>
      </c>
      <c r="B15" s="183" t="s">
        <v>794</v>
      </c>
      <c r="C15" s="183" t="s">
        <v>808</v>
      </c>
      <c r="D15" s="183" t="s">
        <v>814</v>
      </c>
      <c r="E15" s="183" t="s">
        <v>832</v>
      </c>
      <c r="F15" s="183" t="s">
        <v>999</v>
      </c>
      <c r="G15" s="183" t="s">
        <v>48</v>
      </c>
      <c r="H15" s="183" t="s">
        <v>521</v>
      </c>
      <c r="I15" s="183" t="s">
        <v>796</v>
      </c>
      <c r="J15" s="183" t="s">
        <v>1108</v>
      </c>
      <c r="K15" s="184">
        <v>0</v>
      </c>
      <c r="L15" s="184">
        <v>1000</v>
      </c>
      <c r="M15" s="184">
        <f t="shared" si="0"/>
        <v>-1000</v>
      </c>
      <c r="N15" s="183" t="s">
        <v>996</v>
      </c>
      <c r="O15" s="183" t="s">
        <v>1108</v>
      </c>
      <c r="P15" s="183"/>
      <c r="Q15" s="183" t="s">
        <v>1176</v>
      </c>
      <c r="R15" s="183" t="s">
        <v>801</v>
      </c>
    </row>
    <row r="16" spans="1:18">
      <c r="A16" s="183" t="s">
        <v>1175</v>
      </c>
      <c r="B16" s="183" t="s">
        <v>794</v>
      </c>
      <c r="C16" s="183" t="s">
        <v>808</v>
      </c>
      <c r="D16" s="183" t="s">
        <v>815</v>
      </c>
      <c r="E16" s="183" t="s">
        <v>832</v>
      </c>
      <c r="F16" s="183" t="s">
        <v>999</v>
      </c>
      <c r="G16" s="183" t="s">
        <v>48</v>
      </c>
      <c r="H16" s="183" t="s">
        <v>521</v>
      </c>
      <c r="I16" s="183" t="s">
        <v>796</v>
      </c>
      <c r="J16" s="183" t="s">
        <v>1108</v>
      </c>
      <c r="K16" s="184">
        <v>1000</v>
      </c>
      <c r="L16" s="184">
        <v>0</v>
      </c>
      <c r="M16" s="184">
        <f t="shared" si="0"/>
        <v>1000</v>
      </c>
      <c r="N16" s="183" t="s">
        <v>996</v>
      </c>
      <c r="O16" s="183" t="s">
        <v>1108</v>
      </c>
      <c r="P16" s="183"/>
      <c r="Q16" s="183" t="s">
        <v>1176</v>
      </c>
      <c r="R16" s="183" t="s">
        <v>801</v>
      </c>
    </row>
    <row r="17" spans="1:18">
      <c r="A17" s="183" t="s">
        <v>1175</v>
      </c>
      <c r="B17" s="183" t="s">
        <v>794</v>
      </c>
      <c r="C17" s="183" t="s">
        <v>808</v>
      </c>
      <c r="D17" s="183" t="s">
        <v>815</v>
      </c>
      <c r="E17" s="183" t="s">
        <v>832</v>
      </c>
      <c r="F17" s="183" t="s">
        <v>999</v>
      </c>
      <c r="G17" s="183" t="s">
        <v>48</v>
      </c>
      <c r="H17" s="183" t="s">
        <v>521</v>
      </c>
      <c r="I17" s="183" t="s">
        <v>796</v>
      </c>
      <c r="J17" s="183" t="s">
        <v>1108</v>
      </c>
      <c r="K17" s="184">
        <v>160</v>
      </c>
      <c r="L17" s="184">
        <v>0</v>
      </c>
      <c r="M17" s="184">
        <f t="shared" si="0"/>
        <v>160</v>
      </c>
      <c r="N17" s="183" t="s">
        <v>996</v>
      </c>
      <c r="O17" s="183" t="s">
        <v>1108</v>
      </c>
      <c r="P17" s="183"/>
      <c r="Q17" s="183" t="s">
        <v>1176</v>
      </c>
      <c r="R17" s="183" t="s">
        <v>801</v>
      </c>
    </row>
    <row r="18" spans="1:18">
      <c r="A18" s="183" t="s">
        <v>1177</v>
      </c>
      <c r="B18" s="183" t="s">
        <v>794</v>
      </c>
      <c r="C18" s="183" t="s">
        <v>366</v>
      </c>
      <c r="D18" s="183" t="s">
        <v>268</v>
      </c>
      <c r="E18" s="183" t="s">
        <v>43</v>
      </c>
      <c r="F18" s="183" t="s">
        <v>521</v>
      </c>
      <c r="G18" s="183" t="s">
        <v>48</v>
      </c>
      <c r="H18" s="183" t="s">
        <v>521</v>
      </c>
      <c r="I18" s="183" t="s">
        <v>796</v>
      </c>
      <c r="J18" s="183" t="s">
        <v>1108</v>
      </c>
      <c r="K18" s="184">
        <v>0</v>
      </c>
      <c r="L18" s="184">
        <v>1000</v>
      </c>
      <c r="M18" s="184">
        <f t="shared" si="0"/>
        <v>-1000</v>
      </c>
      <c r="N18" s="183" t="s">
        <v>1056</v>
      </c>
      <c r="O18" s="183" t="s">
        <v>1108</v>
      </c>
      <c r="P18" s="183"/>
      <c r="Q18" s="183" t="s">
        <v>1178</v>
      </c>
      <c r="R18" s="183" t="s">
        <v>801</v>
      </c>
    </row>
    <row r="19" spans="1:18">
      <c r="A19" s="183" t="s">
        <v>1177</v>
      </c>
      <c r="B19" s="183" t="s">
        <v>794</v>
      </c>
      <c r="C19" s="183" t="s">
        <v>366</v>
      </c>
      <c r="D19" s="183" t="s">
        <v>1025</v>
      </c>
      <c r="E19" s="183" t="s">
        <v>43</v>
      </c>
      <c r="F19" s="183" t="s">
        <v>521</v>
      </c>
      <c r="G19" s="183" t="s">
        <v>48</v>
      </c>
      <c r="H19" s="183" t="s">
        <v>521</v>
      </c>
      <c r="I19" s="183" t="s">
        <v>796</v>
      </c>
      <c r="J19" s="183" t="s">
        <v>1108</v>
      </c>
      <c r="K19" s="184">
        <v>1000</v>
      </c>
      <c r="L19" s="184">
        <v>0</v>
      </c>
      <c r="M19" s="184">
        <f t="shared" si="0"/>
        <v>1000</v>
      </c>
      <c r="N19" s="183" t="s">
        <v>1056</v>
      </c>
      <c r="O19" s="183" t="s">
        <v>1108</v>
      </c>
      <c r="P19" s="183"/>
      <c r="Q19" s="183" t="s">
        <v>1178</v>
      </c>
      <c r="R19" s="183" t="s">
        <v>801</v>
      </c>
    </row>
    <row r="20" spans="1:18">
      <c r="A20" s="183" t="s">
        <v>1179</v>
      </c>
      <c r="B20" s="183" t="s">
        <v>794</v>
      </c>
      <c r="C20" s="183" t="s">
        <v>808</v>
      </c>
      <c r="D20" s="183" t="s">
        <v>794</v>
      </c>
      <c r="E20" s="183" t="s">
        <v>866</v>
      </c>
      <c r="F20" s="183" t="s">
        <v>1004</v>
      </c>
      <c r="G20" s="183" t="s">
        <v>48</v>
      </c>
      <c r="H20" s="183" t="s">
        <v>521</v>
      </c>
      <c r="I20" s="183" t="s">
        <v>796</v>
      </c>
      <c r="J20" s="183" t="s">
        <v>1108</v>
      </c>
      <c r="K20" s="184">
        <v>0</v>
      </c>
      <c r="L20" s="184">
        <v>282</v>
      </c>
      <c r="M20" s="184">
        <f t="shared" si="0"/>
        <v>-282</v>
      </c>
      <c r="N20" s="183" t="s">
        <v>1073</v>
      </c>
      <c r="O20" s="183" t="s">
        <v>1108</v>
      </c>
      <c r="P20" s="183"/>
      <c r="Q20" s="183" t="s">
        <v>1180</v>
      </c>
      <c r="R20" s="183" t="s">
        <v>801</v>
      </c>
    </row>
    <row r="21" spans="1:18">
      <c r="A21" s="183" t="s">
        <v>1179</v>
      </c>
      <c r="B21" s="183" t="s">
        <v>794</v>
      </c>
      <c r="C21" s="183" t="s">
        <v>808</v>
      </c>
      <c r="D21" s="183" t="s">
        <v>809</v>
      </c>
      <c r="E21" s="183" t="s">
        <v>848</v>
      </c>
      <c r="F21" s="183" t="s">
        <v>1004</v>
      </c>
      <c r="G21" s="183" t="s">
        <v>48</v>
      </c>
      <c r="H21" s="183" t="s">
        <v>521</v>
      </c>
      <c r="I21" s="183" t="s">
        <v>796</v>
      </c>
      <c r="J21" s="183" t="s">
        <v>1108</v>
      </c>
      <c r="K21" s="184">
        <v>282</v>
      </c>
      <c r="L21" s="184">
        <v>0</v>
      </c>
      <c r="M21" s="184">
        <f t="shared" si="0"/>
        <v>282</v>
      </c>
      <c r="N21" s="183" t="s">
        <v>1073</v>
      </c>
      <c r="O21" s="183" t="s">
        <v>1108</v>
      </c>
      <c r="P21" s="183"/>
      <c r="Q21" s="183" t="s">
        <v>1180</v>
      </c>
      <c r="R21" s="183" t="s">
        <v>801</v>
      </c>
    </row>
    <row r="22" spans="1:18">
      <c r="A22" s="183" t="s">
        <v>1181</v>
      </c>
      <c r="B22" s="183" t="s">
        <v>794</v>
      </c>
      <c r="C22" s="183" t="s">
        <v>706</v>
      </c>
      <c r="D22" s="183" t="s">
        <v>268</v>
      </c>
      <c r="E22" s="183" t="s">
        <v>342</v>
      </c>
      <c r="F22" s="183" t="s">
        <v>521</v>
      </c>
      <c r="G22" s="183" t="s">
        <v>48</v>
      </c>
      <c r="H22" s="183" t="s">
        <v>521</v>
      </c>
      <c r="I22" s="183" t="s">
        <v>796</v>
      </c>
      <c r="J22" s="183" t="s">
        <v>1108</v>
      </c>
      <c r="K22" s="184">
        <v>132.27000000000001</v>
      </c>
      <c r="L22" s="184">
        <v>0</v>
      </c>
      <c r="M22" s="184">
        <f t="shared" si="0"/>
        <v>132.27000000000001</v>
      </c>
      <c r="N22" s="183" t="s">
        <v>1182</v>
      </c>
      <c r="O22" s="183" t="s">
        <v>1108</v>
      </c>
      <c r="P22" s="183"/>
      <c r="Q22" s="183" t="s">
        <v>1183</v>
      </c>
      <c r="R22" s="183" t="s">
        <v>801</v>
      </c>
    </row>
    <row r="23" spans="1:18">
      <c r="A23" s="183" t="s">
        <v>1181</v>
      </c>
      <c r="B23" s="183" t="s">
        <v>794</v>
      </c>
      <c r="C23" s="183" t="s">
        <v>703</v>
      </c>
      <c r="D23" s="183" t="s">
        <v>268</v>
      </c>
      <c r="E23" s="183" t="s">
        <v>342</v>
      </c>
      <c r="F23" s="183" t="s">
        <v>521</v>
      </c>
      <c r="G23" s="183" t="s">
        <v>48</v>
      </c>
      <c r="H23" s="183" t="s">
        <v>521</v>
      </c>
      <c r="I23" s="183" t="s">
        <v>796</v>
      </c>
      <c r="J23" s="183" t="s">
        <v>1108</v>
      </c>
      <c r="K23" s="184">
        <v>0</v>
      </c>
      <c r="L23" s="184">
        <v>132.27000000000001</v>
      </c>
      <c r="M23" s="184">
        <f t="shared" si="0"/>
        <v>-132.27000000000001</v>
      </c>
      <c r="N23" s="183" t="s">
        <v>1182</v>
      </c>
      <c r="O23" s="183" t="s">
        <v>1108</v>
      </c>
      <c r="P23" s="183"/>
      <c r="Q23" s="183" t="s">
        <v>1183</v>
      </c>
      <c r="R23" s="183" t="s">
        <v>801</v>
      </c>
    </row>
    <row r="24" spans="1:18">
      <c r="A24" s="183" t="s">
        <v>1184</v>
      </c>
      <c r="B24" s="183" t="s">
        <v>794</v>
      </c>
      <c r="C24" s="183" t="s">
        <v>706</v>
      </c>
      <c r="D24" s="183" t="s">
        <v>268</v>
      </c>
      <c r="E24" s="183" t="s">
        <v>342</v>
      </c>
      <c r="F24" s="183" t="s">
        <v>521</v>
      </c>
      <c r="G24" s="183" t="s">
        <v>48</v>
      </c>
      <c r="H24" s="183" t="s">
        <v>521</v>
      </c>
      <c r="I24" s="183" t="s">
        <v>796</v>
      </c>
      <c r="J24" s="183" t="s">
        <v>1108</v>
      </c>
      <c r="K24" s="184">
        <v>6</v>
      </c>
      <c r="L24" s="184">
        <v>0</v>
      </c>
      <c r="M24" s="184">
        <f t="shared" si="0"/>
        <v>6</v>
      </c>
      <c r="N24" s="183" t="s">
        <v>1182</v>
      </c>
      <c r="O24" s="183" t="s">
        <v>1108</v>
      </c>
      <c r="P24" s="183"/>
      <c r="Q24" s="183" t="s">
        <v>1185</v>
      </c>
      <c r="R24" s="183" t="s">
        <v>801</v>
      </c>
    </row>
    <row r="25" spans="1:18">
      <c r="A25" s="183" t="s">
        <v>1184</v>
      </c>
      <c r="B25" s="183" t="s">
        <v>794</v>
      </c>
      <c r="C25" s="183" t="s">
        <v>706</v>
      </c>
      <c r="D25" s="183" t="s">
        <v>268</v>
      </c>
      <c r="E25" s="183" t="s">
        <v>342</v>
      </c>
      <c r="F25" s="183" t="s">
        <v>521</v>
      </c>
      <c r="G25" s="183" t="s">
        <v>48</v>
      </c>
      <c r="H25" s="183" t="s">
        <v>521</v>
      </c>
      <c r="I25" s="183" t="s">
        <v>796</v>
      </c>
      <c r="J25" s="183" t="s">
        <v>1108</v>
      </c>
      <c r="K25" s="184">
        <v>482</v>
      </c>
      <c r="L25" s="184">
        <v>0</v>
      </c>
      <c r="M25" s="184">
        <f t="shared" si="0"/>
        <v>482</v>
      </c>
      <c r="N25" s="183" t="s">
        <v>1182</v>
      </c>
      <c r="O25" s="183" t="s">
        <v>1108</v>
      </c>
      <c r="P25" s="183"/>
      <c r="Q25" s="183" t="s">
        <v>1185</v>
      </c>
      <c r="R25" s="183" t="s">
        <v>801</v>
      </c>
    </row>
    <row r="26" spans="1:18">
      <c r="A26" s="183" t="s">
        <v>1184</v>
      </c>
      <c r="B26" s="183" t="s">
        <v>794</v>
      </c>
      <c r="C26" s="183" t="s">
        <v>707</v>
      </c>
      <c r="D26" s="183" t="s">
        <v>826</v>
      </c>
      <c r="E26" s="183" t="s">
        <v>342</v>
      </c>
      <c r="F26" s="183" t="s">
        <v>521</v>
      </c>
      <c r="G26" s="183" t="s">
        <v>48</v>
      </c>
      <c r="H26" s="183" t="s">
        <v>521</v>
      </c>
      <c r="I26" s="183" t="s">
        <v>796</v>
      </c>
      <c r="J26" s="183" t="s">
        <v>1108</v>
      </c>
      <c r="K26" s="184">
        <v>0</v>
      </c>
      <c r="L26" s="184">
        <v>482</v>
      </c>
      <c r="M26" s="184">
        <f t="shared" si="0"/>
        <v>-482</v>
      </c>
      <c r="N26" s="183" t="s">
        <v>1182</v>
      </c>
      <c r="O26" s="183" t="s">
        <v>1108</v>
      </c>
      <c r="P26" s="183"/>
      <c r="Q26" s="183" t="s">
        <v>1185</v>
      </c>
      <c r="R26" s="183" t="s">
        <v>801</v>
      </c>
    </row>
    <row r="27" spans="1:18">
      <c r="A27" s="183" t="s">
        <v>1184</v>
      </c>
      <c r="B27" s="183" t="s">
        <v>794</v>
      </c>
      <c r="C27" s="183" t="s">
        <v>707</v>
      </c>
      <c r="D27" s="183" t="s">
        <v>805</v>
      </c>
      <c r="E27" s="183" t="s">
        <v>342</v>
      </c>
      <c r="F27" s="183" t="s">
        <v>521</v>
      </c>
      <c r="G27" s="183" t="s">
        <v>48</v>
      </c>
      <c r="H27" s="183" t="s">
        <v>521</v>
      </c>
      <c r="I27" s="183" t="s">
        <v>796</v>
      </c>
      <c r="J27" s="183" t="s">
        <v>1108</v>
      </c>
      <c r="K27" s="184">
        <v>0</v>
      </c>
      <c r="L27" s="184">
        <v>6</v>
      </c>
      <c r="M27" s="184">
        <f t="shared" si="0"/>
        <v>-6</v>
      </c>
      <c r="N27" s="183" t="s">
        <v>1182</v>
      </c>
      <c r="O27" s="183" t="s">
        <v>1108</v>
      </c>
      <c r="P27" s="183"/>
      <c r="Q27" s="183" t="s">
        <v>1185</v>
      </c>
      <c r="R27" s="183" t="s">
        <v>801</v>
      </c>
    </row>
    <row r="28" spans="1:18">
      <c r="A28" s="183" t="s">
        <v>1186</v>
      </c>
      <c r="B28" s="183" t="s">
        <v>794</v>
      </c>
      <c r="C28" s="183" t="s">
        <v>707</v>
      </c>
      <c r="D28" s="183" t="s">
        <v>268</v>
      </c>
      <c r="E28" s="183" t="s">
        <v>894</v>
      </c>
      <c r="F28" s="183" t="s">
        <v>521</v>
      </c>
      <c r="G28" s="183" t="s">
        <v>48</v>
      </c>
      <c r="H28" s="183" t="s">
        <v>521</v>
      </c>
      <c r="I28" s="183" t="s">
        <v>796</v>
      </c>
      <c r="J28" s="183" t="s">
        <v>1107</v>
      </c>
      <c r="K28" s="184">
        <v>0</v>
      </c>
      <c r="L28" s="184">
        <v>25.77</v>
      </c>
      <c r="M28" s="184">
        <f t="shared" si="0"/>
        <v>-25.77</v>
      </c>
      <c r="N28" s="183" t="s">
        <v>1187</v>
      </c>
      <c r="O28" s="183" t="s">
        <v>1107</v>
      </c>
      <c r="P28" s="183"/>
      <c r="Q28" s="183" t="s">
        <v>1188</v>
      </c>
      <c r="R28" s="183" t="s">
        <v>801</v>
      </c>
    </row>
    <row r="29" spans="1:18">
      <c r="A29" s="183" t="s">
        <v>1186</v>
      </c>
      <c r="B29" s="183" t="s">
        <v>794</v>
      </c>
      <c r="C29" s="183" t="s">
        <v>707</v>
      </c>
      <c r="D29" s="183" t="s">
        <v>823</v>
      </c>
      <c r="E29" s="183" t="s">
        <v>894</v>
      </c>
      <c r="F29" s="183" t="s">
        <v>521</v>
      </c>
      <c r="G29" s="183" t="s">
        <v>48</v>
      </c>
      <c r="H29" s="183" t="s">
        <v>521</v>
      </c>
      <c r="I29" s="183" t="s">
        <v>796</v>
      </c>
      <c r="J29" s="183" t="s">
        <v>1107</v>
      </c>
      <c r="K29" s="184">
        <v>25.77</v>
      </c>
      <c r="L29" s="184">
        <v>0</v>
      </c>
      <c r="M29" s="184">
        <f t="shared" si="0"/>
        <v>25.77</v>
      </c>
      <c r="N29" s="183" t="s">
        <v>1187</v>
      </c>
      <c r="O29" s="183" t="s">
        <v>1107</v>
      </c>
      <c r="P29" s="183"/>
      <c r="Q29" s="183" t="s">
        <v>1188</v>
      </c>
      <c r="R29" s="183" t="s">
        <v>801</v>
      </c>
    </row>
    <row r="30" spans="1:18">
      <c r="A30" s="183" t="s">
        <v>1189</v>
      </c>
      <c r="B30" s="183" t="s">
        <v>794</v>
      </c>
      <c r="C30" s="183" t="s">
        <v>706</v>
      </c>
      <c r="D30" s="183" t="s">
        <v>268</v>
      </c>
      <c r="E30" s="183" t="s">
        <v>384</v>
      </c>
      <c r="F30" s="183" t="s">
        <v>521</v>
      </c>
      <c r="G30" s="183" t="s">
        <v>48</v>
      </c>
      <c r="H30" s="183" t="s">
        <v>521</v>
      </c>
      <c r="I30" s="183" t="s">
        <v>796</v>
      </c>
      <c r="J30" s="183" t="s">
        <v>1107</v>
      </c>
      <c r="K30" s="184">
        <v>1784.49</v>
      </c>
      <c r="L30" s="184">
        <v>0</v>
      </c>
      <c r="M30" s="184">
        <f t="shared" si="0"/>
        <v>1784.49</v>
      </c>
      <c r="N30" s="183" t="s">
        <v>1190</v>
      </c>
      <c r="O30" s="183" t="s">
        <v>1107</v>
      </c>
      <c r="P30" s="183"/>
      <c r="Q30" s="183" t="s">
        <v>1191</v>
      </c>
      <c r="R30" s="183" t="s">
        <v>801</v>
      </c>
    </row>
    <row r="31" spans="1:18">
      <c r="A31" s="183" t="s">
        <v>1189</v>
      </c>
      <c r="B31" s="183" t="s">
        <v>794</v>
      </c>
      <c r="C31" s="183" t="s">
        <v>706</v>
      </c>
      <c r="D31" s="183" t="s">
        <v>826</v>
      </c>
      <c r="E31" s="183" t="s">
        <v>384</v>
      </c>
      <c r="F31" s="183" t="s">
        <v>521</v>
      </c>
      <c r="G31" s="183" t="s">
        <v>48</v>
      </c>
      <c r="H31" s="183" t="s">
        <v>521</v>
      </c>
      <c r="I31" s="183" t="s">
        <v>796</v>
      </c>
      <c r="J31" s="183" t="s">
        <v>1107</v>
      </c>
      <c r="K31" s="184">
        <v>0</v>
      </c>
      <c r="L31" s="184">
        <v>2779.5</v>
      </c>
      <c r="M31" s="184">
        <f t="shared" si="0"/>
        <v>-2779.5</v>
      </c>
      <c r="N31" s="183" t="s">
        <v>1190</v>
      </c>
      <c r="O31" s="183" t="s">
        <v>1107</v>
      </c>
      <c r="P31" s="183"/>
      <c r="Q31" s="183" t="s">
        <v>1191</v>
      </c>
      <c r="R31" s="183" t="s">
        <v>801</v>
      </c>
    </row>
    <row r="32" spans="1:18">
      <c r="A32" s="183" t="s">
        <v>1189</v>
      </c>
      <c r="B32" s="183" t="s">
        <v>794</v>
      </c>
      <c r="C32" s="183" t="s">
        <v>808</v>
      </c>
      <c r="D32" s="183" t="s">
        <v>805</v>
      </c>
      <c r="E32" s="183" t="s">
        <v>384</v>
      </c>
      <c r="F32" s="183" t="s">
        <v>830</v>
      </c>
      <c r="G32" s="183" t="s">
        <v>48</v>
      </c>
      <c r="H32" s="183" t="s">
        <v>521</v>
      </c>
      <c r="I32" s="183" t="s">
        <v>796</v>
      </c>
      <c r="J32" s="183" t="s">
        <v>1107</v>
      </c>
      <c r="K32" s="184">
        <v>0</v>
      </c>
      <c r="L32" s="184">
        <v>378.52</v>
      </c>
      <c r="M32" s="184">
        <f t="shared" si="0"/>
        <v>-378.52</v>
      </c>
      <c r="N32" s="183" t="s">
        <v>1190</v>
      </c>
      <c r="O32" s="183" t="s">
        <v>1107</v>
      </c>
      <c r="P32" s="183"/>
      <c r="Q32" s="183" t="s">
        <v>1191</v>
      </c>
      <c r="R32" s="183" t="s">
        <v>801</v>
      </c>
    </row>
    <row r="33" spans="1:18">
      <c r="A33" s="183" t="s">
        <v>1189</v>
      </c>
      <c r="B33" s="183" t="s">
        <v>794</v>
      </c>
      <c r="C33" s="183" t="s">
        <v>808</v>
      </c>
      <c r="D33" s="183" t="s">
        <v>268</v>
      </c>
      <c r="E33" s="183" t="s">
        <v>384</v>
      </c>
      <c r="F33" s="183" t="s">
        <v>830</v>
      </c>
      <c r="G33" s="183" t="s">
        <v>48</v>
      </c>
      <c r="H33" s="183" t="s">
        <v>521</v>
      </c>
      <c r="I33" s="183" t="s">
        <v>796</v>
      </c>
      <c r="J33" s="183" t="s">
        <v>1107</v>
      </c>
      <c r="K33" s="184">
        <v>0</v>
      </c>
      <c r="L33" s="184">
        <v>233.65</v>
      </c>
      <c r="M33" s="184">
        <f t="shared" si="0"/>
        <v>-233.65</v>
      </c>
      <c r="N33" s="183" t="s">
        <v>1190</v>
      </c>
      <c r="O33" s="183" t="s">
        <v>1107</v>
      </c>
      <c r="P33" s="183"/>
      <c r="Q33" s="183" t="s">
        <v>1191</v>
      </c>
      <c r="R33" s="183" t="s">
        <v>801</v>
      </c>
    </row>
    <row r="34" spans="1:18">
      <c r="A34" s="183" t="s">
        <v>1189</v>
      </c>
      <c r="B34" s="183" t="s">
        <v>794</v>
      </c>
      <c r="C34" s="183" t="s">
        <v>706</v>
      </c>
      <c r="D34" s="183" t="s">
        <v>809</v>
      </c>
      <c r="E34" s="183" t="s">
        <v>384</v>
      </c>
      <c r="F34" s="183" t="s">
        <v>521</v>
      </c>
      <c r="G34" s="183" t="s">
        <v>48</v>
      </c>
      <c r="H34" s="183" t="s">
        <v>521</v>
      </c>
      <c r="I34" s="183" t="s">
        <v>796</v>
      </c>
      <c r="J34" s="183" t="s">
        <v>1107</v>
      </c>
      <c r="K34" s="184">
        <v>995.01</v>
      </c>
      <c r="L34" s="184">
        <v>0</v>
      </c>
      <c r="M34" s="184">
        <f t="shared" si="0"/>
        <v>995.01</v>
      </c>
      <c r="N34" s="183" t="s">
        <v>1190</v>
      </c>
      <c r="O34" s="183" t="s">
        <v>1107</v>
      </c>
      <c r="P34" s="183"/>
      <c r="Q34" s="183" t="s">
        <v>1191</v>
      </c>
      <c r="R34" s="183" t="s">
        <v>801</v>
      </c>
    </row>
    <row r="35" spans="1:18">
      <c r="A35" s="183" t="s">
        <v>1189</v>
      </c>
      <c r="B35" s="183" t="s">
        <v>794</v>
      </c>
      <c r="C35" s="183" t="s">
        <v>701</v>
      </c>
      <c r="D35" s="183" t="s">
        <v>807</v>
      </c>
      <c r="E35" s="183" t="s">
        <v>384</v>
      </c>
      <c r="F35" s="183" t="s">
        <v>521</v>
      </c>
      <c r="G35" s="183" t="s">
        <v>48</v>
      </c>
      <c r="H35" s="183" t="s">
        <v>521</v>
      </c>
      <c r="I35" s="183" t="s">
        <v>796</v>
      </c>
      <c r="J35" s="183" t="s">
        <v>1107</v>
      </c>
      <c r="K35" s="184">
        <v>0</v>
      </c>
      <c r="L35" s="184">
        <v>425</v>
      </c>
      <c r="M35" s="184">
        <f t="shared" si="0"/>
        <v>-425</v>
      </c>
      <c r="N35" s="183" t="s">
        <v>1190</v>
      </c>
      <c r="O35" s="183" t="s">
        <v>1107</v>
      </c>
      <c r="P35" s="183"/>
      <c r="Q35" s="183" t="s">
        <v>1191</v>
      </c>
      <c r="R35" s="183" t="s">
        <v>801</v>
      </c>
    </row>
    <row r="36" spans="1:18">
      <c r="A36" s="183" t="s">
        <v>1189</v>
      </c>
      <c r="B36" s="183" t="s">
        <v>794</v>
      </c>
      <c r="C36" s="183" t="s">
        <v>701</v>
      </c>
      <c r="D36" s="183" t="s">
        <v>803</v>
      </c>
      <c r="E36" s="183" t="s">
        <v>384</v>
      </c>
      <c r="F36" s="183" t="s">
        <v>521</v>
      </c>
      <c r="G36" s="183" t="s">
        <v>48</v>
      </c>
      <c r="H36" s="183" t="s">
        <v>521</v>
      </c>
      <c r="I36" s="183" t="s">
        <v>796</v>
      </c>
      <c r="J36" s="183" t="s">
        <v>1107</v>
      </c>
      <c r="K36" s="184">
        <v>0</v>
      </c>
      <c r="L36" s="184">
        <v>209.03</v>
      </c>
      <c r="M36" s="184">
        <f t="shared" si="0"/>
        <v>-209.03</v>
      </c>
      <c r="N36" s="183" t="s">
        <v>1190</v>
      </c>
      <c r="O36" s="183" t="s">
        <v>1107</v>
      </c>
      <c r="P36" s="183"/>
      <c r="Q36" s="183" t="s">
        <v>1191</v>
      </c>
      <c r="R36" s="183" t="s">
        <v>801</v>
      </c>
    </row>
    <row r="37" spans="1:18">
      <c r="A37" s="183" t="s">
        <v>1189</v>
      </c>
      <c r="B37" s="183" t="s">
        <v>794</v>
      </c>
      <c r="C37" s="183" t="s">
        <v>701</v>
      </c>
      <c r="D37" s="183" t="s">
        <v>821</v>
      </c>
      <c r="E37" s="183" t="s">
        <v>384</v>
      </c>
      <c r="F37" s="183" t="s">
        <v>521</v>
      </c>
      <c r="G37" s="183" t="s">
        <v>48</v>
      </c>
      <c r="H37" s="183" t="s">
        <v>521</v>
      </c>
      <c r="I37" s="183" t="s">
        <v>796</v>
      </c>
      <c r="J37" s="183" t="s">
        <v>1107</v>
      </c>
      <c r="K37" s="184">
        <v>634.03</v>
      </c>
      <c r="L37" s="184">
        <v>0</v>
      </c>
      <c r="M37" s="184">
        <f t="shared" si="0"/>
        <v>634.03</v>
      </c>
      <c r="N37" s="183" t="s">
        <v>1190</v>
      </c>
      <c r="O37" s="183" t="s">
        <v>1107</v>
      </c>
      <c r="P37" s="183"/>
      <c r="Q37" s="183" t="s">
        <v>1191</v>
      </c>
      <c r="R37" s="183" t="s">
        <v>801</v>
      </c>
    </row>
    <row r="38" spans="1:18">
      <c r="A38" s="183" t="s">
        <v>1189</v>
      </c>
      <c r="B38" s="183" t="s">
        <v>794</v>
      </c>
      <c r="C38" s="183" t="s">
        <v>808</v>
      </c>
      <c r="D38" s="183" t="s">
        <v>837</v>
      </c>
      <c r="E38" s="183" t="s">
        <v>384</v>
      </c>
      <c r="F38" s="183" t="s">
        <v>830</v>
      </c>
      <c r="G38" s="183" t="s">
        <v>48</v>
      </c>
      <c r="H38" s="183" t="s">
        <v>521</v>
      </c>
      <c r="I38" s="183" t="s">
        <v>796</v>
      </c>
      <c r="J38" s="183" t="s">
        <v>1107</v>
      </c>
      <c r="K38" s="184">
        <v>612.16999999999996</v>
      </c>
      <c r="L38" s="184">
        <v>0</v>
      </c>
      <c r="M38" s="184">
        <f t="shared" si="0"/>
        <v>612.16999999999996</v>
      </c>
      <c r="N38" s="183" t="s">
        <v>1190</v>
      </c>
      <c r="O38" s="183" t="s">
        <v>1107</v>
      </c>
      <c r="P38" s="183"/>
      <c r="Q38" s="183" t="s">
        <v>1191</v>
      </c>
      <c r="R38" s="183" t="s">
        <v>801</v>
      </c>
    </row>
    <row r="39" spans="1:18">
      <c r="A39" s="183" t="s">
        <v>1192</v>
      </c>
      <c r="B39" s="183" t="s">
        <v>794</v>
      </c>
      <c r="C39" s="183" t="s">
        <v>707</v>
      </c>
      <c r="D39" s="183" t="s">
        <v>826</v>
      </c>
      <c r="E39" s="183" t="s">
        <v>799</v>
      </c>
      <c r="F39" s="183" t="s">
        <v>521</v>
      </c>
      <c r="G39" s="183" t="s">
        <v>48</v>
      </c>
      <c r="H39" s="183" t="s">
        <v>521</v>
      </c>
      <c r="I39" s="183" t="s">
        <v>796</v>
      </c>
      <c r="J39" s="183" t="s">
        <v>1107</v>
      </c>
      <c r="K39" s="184">
        <v>0</v>
      </c>
      <c r="L39" s="184">
        <v>1575</v>
      </c>
      <c r="M39" s="184">
        <f t="shared" si="0"/>
        <v>-1575</v>
      </c>
      <c r="N39" s="183" t="s">
        <v>1135</v>
      </c>
      <c r="O39" s="183" t="s">
        <v>1107</v>
      </c>
      <c r="P39" s="183"/>
      <c r="Q39" s="183" t="s">
        <v>1193</v>
      </c>
      <c r="R39" s="183" t="s">
        <v>801</v>
      </c>
    </row>
    <row r="40" spans="1:18">
      <c r="A40" s="183" t="s">
        <v>1192</v>
      </c>
      <c r="B40" s="183" t="s">
        <v>794</v>
      </c>
      <c r="C40" s="183" t="s">
        <v>701</v>
      </c>
      <c r="D40" s="183" t="s">
        <v>268</v>
      </c>
      <c r="E40" s="183" t="s">
        <v>799</v>
      </c>
      <c r="F40" s="183" t="s">
        <v>521</v>
      </c>
      <c r="G40" s="183" t="s">
        <v>48</v>
      </c>
      <c r="H40" s="183" t="s">
        <v>521</v>
      </c>
      <c r="I40" s="183" t="s">
        <v>796</v>
      </c>
      <c r="J40" s="183" t="s">
        <v>1107</v>
      </c>
      <c r="K40" s="184">
        <v>0</v>
      </c>
      <c r="L40" s="184">
        <v>586.79</v>
      </c>
      <c r="M40" s="184">
        <f t="shared" si="0"/>
        <v>-586.79</v>
      </c>
      <c r="N40" s="183" t="s">
        <v>1135</v>
      </c>
      <c r="O40" s="183" t="s">
        <v>1107</v>
      </c>
      <c r="P40" s="183"/>
      <c r="Q40" s="183" t="s">
        <v>1193</v>
      </c>
      <c r="R40" s="183" t="s">
        <v>801</v>
      </c>
    </row>
    <row r="41" spans="1:18">
      <c r="A41" s="183" t="s">
        <v>1192</v>
      </c>
      <c r="B41" s="183" t="s">
        <v>794</v>
      </c>
      <c r="C41" s="183" t="s">
        <v>701</v>
      </c>
      <c r="D41" s="183" t="s">
        <v>821</v>
      </c>
      <c r="E41" s="183" t="s">
        <v>799</v>
      </c>
      <c r="F41" s="183" t="s">
        <v>521</v>
      </c>
      <c r="G41" s="183" t="s">
        <v>48</v>
      </c>
      <c r="H41" s="183" t="s">
        <v>521</v>
      </c>
      <c r="I41" s="183" t="s">
        <v>796</v>
      </c>
      <c r="J41" s="183" t="s">
        <v>1107</v>
      </c>
      <c r="K41" s="184">
        <v>586.79</v>
      </c>
      <c r="L41" s="184">
        <v>0</v>
      </c>
      <c r="M41" s="184">
        <f t="shared" si="0"/>
        <v>586.79</v>
      </c>
      <c r="N41" s="183" t="s">
        <v>1135</v>
      </c>
      <c r="O41" s="183" t="s">
        <v>1107</v>
      </c>
      <c r="P41" s="183"/>
      <c r="Q41" s="183" t="s">
        <v>1193</v>
      </c>
      <c r="R41" s="183" t="s">
        <v>801</v>
      </c>
    </row>
    <row r="42" spans="1:18">
      <c r="A42" s="183" t="s">
        <v>1192</v>
      </c>
      <c r="B42" s="183" t="s">
        <v>794</v>
      </c>
      <c r="C42" s="183" t="s">
        <v>701</v>
      </c>
      <c r="D42" s="183" t="s">
        <v>821</v>
      </c>
      <c r="E42" s="183" t="s">
        <v>799</v>
      </c>
      <c r="F42" s="183" t="s">
        <v>521</v>
      </c>
      <c r="G42" s="183" t="s">
        <v>48</v>
      </c>
      <c r="H42" s="183" t="s">
        <v>521</v>
      </c>
      <c r="I42" s="183" t="s">
        <v>796</v>
      </c>
      <c r="J42" s="183" t="s">
        <v>1107</v>
      </c>
      <c r="K42" s="184">
        <v>1575</v>
      </c>
      <c r="L42" s="184">
        <v>0</v>
      </c>
      <c r="M42" s="184">
        <f t="shared" si="0"/>
        <v>1575</v>
      </c>
      <c r="N42" s="183" t="s">
        <v>1135</v>
      </c>
      <c r="O42" s="183" t="s">
        <v>1107</v>
      </c>
      <c r="P42" s="183"/>
      <c r="Q42" s="183" t="s">
        <v>1193</v>
      </c>
      <c r="R42" s="183" t="s">
        <v>801</v>
      </c>
    </row>
    <row r="43" spans="1:18">
      <c r="A43" s="183" t="s">
        <v>1194</v>
      </c>
      <c r="B43" s="183" t="s">
        <v>794</v>
      </c>
      <c r="C43" s="183" t="s">
        <v>703</v>
      </c>
      <c r="D43" s="183" t="s">
        <v>805</v>
      </c>
      <c r="E43" s="183" t="s">
        <v>834</v>
      </c>
      <c r="F43" s="183" t="s">
        <v>521</v>
      </c>
      <c r="G43" s="183" t="s">
        <v>48</v>
      </c>
      <c r="H43" s="183" t="s">
        <v>521</v>
      </c>
      <c r="I43" s="183" t="s">
        <v>796</v>
      </c>
      <c r="J43" s="183" t="s">
        <v>1107</v>
      </c>
      <c r="K43" s="184">
        <v>400</v>
      </c>
      <c r="L43" s="184">
        <v>0</v>
      </c>
      <c r="M43" s="184">
        <f t="shared" si="0"/>
        <v>400</v>
      </c>
      <c r="N43" s="183" t="s">
        <v>1195</v>
      </c>
      <c r="O43" s="183" t="s">
        <v>1107</v>
      </c>
      <c r="P43" s="183"/>
      <c r="Q43" s="183" t="s">
        <v>1196</v>
      </c>
      <c r="R43" s="183" t="s">
        <v>801</v>
      </c>
    </row>
    <row r="44" spans="1:18">
      <c r="A44" s="183" t="s">
        <v>1194</v>
      </c>
      <c r="B44" s="183" t="s">
        <v>794</v>
      </c>
      <c r="C44" s="183" t="s">
        <v>703</v>
      </c>
      <c r="D44" s="183" t="s">
        <v>809</v>
      </c>
      <c r="E44" s="183" t="s">
        <v>834</v>
      </c>
      <c r="F44" s="183" t="s">
        <v>521</v>
      </c>
      <c r="G44" s="183" t="s">
        <v>48</v>
      </c>
      <c r="H44" s="183" t="s">
        <v>521</v>
      </c>
      <c r="I44" s="183" t="s">
        <v>796</v>
      </c>
      <c r="J44" s="183" t="s">
        <v>1107</v>
      </c>
      <c r="K44" s="184">
        <v>0</v>
      </c>
      <c r="L44" s="184">
        <v>400</v>
      </c>
      <c r="M44" s="184">
        <f t="shared" si="0"/>
        <v>-400</v>
      </c>
      <c r="N44" s="183" t="s">
        <v>1197</v>
      </c>
      <c r="O44" s="183" t="s">
        <v>1107</v>
      </c>
      <c r="P44" s="183"/>
      <c r="Q44" s="183" t="s">
        <v>1196</v>
      </c>
      <c r="R44" s="183" t="s">
        <v>801</v>
      </c>
    </row>
    <row r="45" spans="1:18">
      <c r="A45" s="183" t="s">
        <v>1198</v>
      </c>
      <c r="B45" s="183" t="s">
        <v>794</v>
      </c>
      <c r="C45" s="183" t="s">
        <v>706</v>
      </c>
      <c r="D45" s="183" t="s">
        <v>826</v>
      </c>
      <c r="E45" s="183" t="s">
        <v>21</v>
      </c>
      <c r="F45" s="183" t="s">
        <v>521</v>
      </c>
      <c r="G45" s="183" t="s">
        <v>48</v>
      </c>
      <c r="H45" s="183" t="s">
        <v>521</v>
      </c>
      <c r="I45" s="183" t="s">
        <v>796</v>
      </c>
      <c r="J45" s="183" t="s">
        <v>1107</v>
      </c>
      <c r="K45" s="184">
        <v>0</v>
      </c>
      <c r="L45" s="184">
        <v>350</v>
      </c>
      <c r="M45" s="184">
        <f t="shared" si="0"/>
        <v>-350</v>
      </c>
      <c r="N45" s="183" t="s">
        <v>1199</v>
      </c>
      <c r="O45" s="183" t="s">
        <v>1107</v>
      </c>
      <c r="P45" s="183"/>
      <c r="Q45" s="183" t="s">
        <v>1200</v>
      </c>
      <c r="R45" s="183" t="s">
        <v>801</v>
      </c>
    </row>
    <row r="46" spans="1:18">
      <c r="A46" s="183" t="s">
        <v>1198</v>
      </c>
      <c r="B46" s="183" t="s">
        <v>794</v>
      </c>
      <c r="C46" s="183" t="s">
        <v>706</v>
      </c>
      <c r="D46" s="183" t="s">
        <v>826</v>
      </c>
      <c r="E46" s="183" t="s">
        <v>21</v>
      </c>
      <c r="F46" s="183" t="s">
        <v>521</v>
      </c>
      <c r="G46" s="183" t="s">
        <v>48</v>
      </c>
      <c r="H46" s="183" t="s">
        <v>521</v>
      </c>
      <c r="I46" s="183" t="s">
        <v>796</v>
      </c>
      <c r="J46" s="183" t="s">
        <v>1107</v>
      </c>
      <c r="K46" s="184">
        <v>0</v>
      </c>
      <c r="L46" s="184">
        <v>5000</v>
      </c>
      <c r="M46" s="184">
        <f t="shared" si="0"/>
        <v>-5000</v>
      </c>
      <c r="N46" s="183" t="s">
        <v>1199</v>
      </c>
      <c r="O46" s="183" t="s">
        <v>1107</v>
      </c>
      <c r="P46" s="183"/>
      <c r="Q46" s="183" t="s">
        <v>1200</v>
      </c>
      <c r="R46" s="183" t="s">
        <v>801</v>
      </c>
    </row>
    <row r="47" spans="1:18">
      <c r="A47" s="183" t="s">
        <v>1198</v>
      </c>
      <c r="B47" s="183" t="s">
        <v>794</v>
      </c>
      <c r="C47" s="183" t="s">
        <v>706</v>
      </c>
      <c r="D47" s="183" t="s">
        <v>826</v>
      </c>
      <c r="E47" s="183" t="s">
        <v>21</v>
      </c>
      <c r="F47" s="183" t="s">
        <v>521</v>
      </c>
      <c r="G47" s="183" t="s">
        <v>48</v>
      </c>
      <c r="H47" s="183" t="s">
        <v>521</v>
      </c>
      <c r="I47" s="183" t="s">
        <v>796</v>
      </c>
      <c r="J47" s="183" t="s">
        <v>1107</v>
      </c>
      <c r="K47" s="184">
        <v>0</v>
      </c>
      <c r="L47" s="184">
        <v>1880.61</v>
      </c>
      <c r="M47" s="184">
        <f t="shared" si="0"/>
        <v>-1880.61</v>
      </c>
      <c r="N47" s="183" t="s">
        <v>1199</v>
      </c>
      <c r="O47" s="183" t="s">
        <v>1107</v>
      </c>
      <c r="P47" s="183"/>
      <c r="Q47" s="183" t="s">
        <v>1200</v>
      </c>
      <c r="R47" s="183" t="s">
        <v>801</v>
      </c>
    </row>
    <row r="48" spans="1:18">
      <c r="A48" s="183" t="s">
        <v>1198</v>
      </c>
      <c r="B48" s="183" t="s">
        <v>794</v>
      </c>
      <c r="C48" s="183" t="s">
        <v>706</v>
      </c>
      <c r="D48" s="183" t="s">
        <v>268</v>
      </c>
      <c r="E48" s="183" t="s">
        <v>21</v>
      </c>
      <c r="F48" s="183" t="s">
        <v>521</v>
      </c>
      <c r="G48" s="183" t="s">
        <v>48</v>
      </c>
      <c r="H48" s="183" t="s">
        <v>521</v>
      </c>
      <c r="I48" s="183" t="s">
        <v>796</v>
      </c>
      <c r="J48" s="183" t="s">
        <v>1107</v>
      </c>
      <c r="K48" s="184">
        <v>5000</v>
      </c>
      <c r="L48" s="184">
        <v>0</v>
      </c>
      <c r="M48" s="184">
        <f t="shared" si="0"/>
        <v>5000</v>
      </c>
      <c r="N48" s="183" t="s">
        <v>1199</v>
      </c>
      <c r="O48" s="183" t="s">
        <v>1107</v>
      </c>
      <c r="P48" s="183"/>
      <c r="Q48" s="183" t="s">
        <v>1200</v>
      </c>
      <c r="R48" s="183" t="s">
        <v>801</v>
      </c>
    </row>
    <row r="49" spans="1:18">
      <c r="A49" s="183" t="s">
        <v>1198</v>
      </c>
      <c r="B49" s="183" t="s">
        <v>794</v>
      </c>
      <c r="C49" s="183" t="s">
        <v>706</v>
      </c>
      <c r="D49" s="183" t="s">
        <v>815</v>
      </c>
      <c r="E49" s="183" t="s">
        <v>21</v>
      </c>
      <c r="F49" s="183" t="s">
        <v>521</v>
      </c>
      <c r="G49" s="183" t="s">
        <v>48</v>
      </c>
      <c r="H49" s="183" t="s">
        <v>521</v>
      </c>
      <c r="I49" s="183" t="s">
        <v>796</v>
      </c>
      <c r="J49" s="183" t="s">
        <v>1107</v>
      </c>
      <c r="K49" s="184">
        <v>1880.61</v>
      </c>
      <c r="L49" s="184">
        <v>0</v>
      </c>
      <c r="M49" s="184">
        <f t="shared" si="0"/>
        <v>1880.61</v>
      </c>
      <c r="N49" s="183" t="s">
        <v>1199</v>
      </c>
      <c r="O49" s="183" t="s">
        <v>1107</v>
      </c>
      <c r="P49" s="183"/>
      <c r="Q49" s="183" t="s">
        <v>1200</v>
      </c>
      <c r="R49" s="183" t="s">
        <v>801</v>
      </c>
    </row>
    <row r="50" spans="1:18">
      <c r="A50" s="183" t="s">
        <v>1198</v>
      </c>
      <c r="B50" s="183" t="s">
        <v>794</v>
      </c>
      <c r="C50" s="183" t="s">
        <v>706</v>
      </c>
      <c r="D50" s="183" t="s">
        <v>811</v>
      </c>
      <c r="E50" s="183" t="s">
        <v>21</v>
      </c>
      <c r="F50" s="183" t="s">
        <v>521</v>
      </c>
      <c r="G50" s="183" t="s">
        <v>48</v>
      </c>
      <c r="H50" s="183" t="s">
        <v>521</v>
      </c>
      <c r="I50" s="183" t="s">
        <v>796</v>
      </c>
      <c r="J50" s="183" t="s">
        <v>1107</v>
      </c>
      <c r="K50" s="184">
        <v>350</v>
      </c>
      <c r="L50" s="184">
        <v>0</v>
      </c>
      <c r="M50" s="184">
        <f t="shared" si="0"/>
        <v>350</v>
      </c>
      <c r="N50" s="183" t="s">
        <v>1199</v>
      </c>
      <c r="O50" s="183" t="s">
        <v>1107</v>
      </c>
      <c r="P50" s="183"/>
      <c r="Q50" s="183" t="s">
        <v>1200</v>
      </c>
      <c r="R50" s="183" t="s">
        <v>801</v>
      </c>
    </row>
    <row r="51" spans="1:18">
      <c r="A51" s="183" t="s">
        <v>1201</v>
      </c>
      <c r="B51" s="183" t="s">
        <v>794</v>
      </c>
      <c r="C51" s="183" t="s">
        <v>367</v>
      </c>
      <c r="D51" s="183" t="s">
        <v>268</v>
      </c>
      <c r="E51" s="183" t="s">
        <v>342</v>
      </c>
      <c r="F51" s="183" t="s">
        <v>263</v>
      </c>
      <c r="G51" s="183" t="s">
        <v>48</v>
      </c>
      <c r="H51" s="183" t="s">
        <v>521</v>
      </c>
      <c r="I51" s="183" t="s">
        <v>796</v>
      </c>
      <c r="J51" s="183" t="s">
        <v>1107</v>
      </c>
      <c r="K51" s="184">
        <v>0</v>
      </c>
      <c r="L51" s="184">
        <v>508.9</v>
      </c>
      <c r="M51" s="184">
        <f t="shared" si="0"/>
        <v>-508.9</v>
      </c>
      <c r="N51" s="183" t="s">
        <v>1202</v>
      </c>
      <c r="O51" s="183" t="s">
        <v>1107</v>
      </c>
      <c r="P51" s="183"/>
      <c r="Q51" s="183" t="s">
        <v>1203</v>
      </c>
      <c r="R51" s="183" t="s">
        <v>801</v>
      </c>
    </row>
    <row r="52" spans="1:18">
      <c r="A52" s="183" t="s">
        <v>1201</v>
      </c>
      <c r="B52" s="183" t="s">
        <v>794</v>
      </c>
      <c r="C52" s="183" t="s">
        <v>367</v>
      </c>
      <c r="D52" s="183" t="s">
        <v>831</v>
      </c>
      <c r="E52" s="183" t="s">
        <v>342</v>
      </c>
      <c r="F52" s="183" t="s">
        <v>263</v>
      </c>
      <c r="G52" s="183" t="s">
        <v>48</v>
      </c>
      <c r="H52" s="183" t="s">
        <v>521</v>
      </c>
      <c r="I52" s="183" t="s">
        <v>796</v>
      </c>
      <c r="J52" s="183" t="s">
        <v>1107</v>
      </c>
      <c r="K52" s="184">
        <v>508.9</v>
      </c>
      <c r="L52" s="184">
        <v>0</v>
      </c>
      <c r="M52" s="184">
        <f t="shared" si="0"/>
        <v>508.9</v>
      </c>
      <c r="N52" s="183" t="s">
        <v>1202</v>
      </c>
      <c r="O52" s="183" t="s">
        <v>1107</v>
      </c>
      <c r="P52" s="183"/>
      <c r="Q52" s="183" t="s">
        <v>1203</v>
      </c>
      <c r="R52" s="183" t="s">
        <v>801</v>
      </c>
    </row>
    <row r="53" spans="1:18">
      <c r="A53" s="183" t="s">
        <v>1204</v>
      </c>
      <c r="B53" s="183" t="s">
        <v>794</v>
      </c>
      <c r="C53" s="183" t="s">
        <v>701</v>
      </c>
      <c r="D53" s="183" t="s">
        <v>268</v>
      </c>
      <c r="E53" s="183" t="s">
        <v>20</v>
      </c>
      <c r="F53" s="183" t="s">
        <v>521</v>
      </c>
      <c r="G53" s="183" t="s">
        <v>48</v>
      </c>
      <c r="H53" s="183" t="s">
        <v>521</v>
      </c>
      <c r="I53" s="183" t="s">
        <v>796</v>
      </c>
      <c r="J53" s="183" t="s">
        <v>1107</v>
      </c>
      <c r="K53" s="184">
        <v>0</v>
      </c>
      <c r="L53" s="184">
        <v>1445.08</v>
      </c>
      <c r="M53" s="184">
        <f t="shared" si="0"/>
        <v>-1445.08</v>
      </c>
      <c r="N53" s="183" t="s">
        <v>1205</v>
      </c>
      <c r="O53" s="183" t="s">
        <v>1107</v>
      </c>
      <c r="P53" s="183"/>
      <c r="Q53" s="183" t="s">
        <v>1206</v>
      </c>
      <c r="R53" s="183" t="s">
        <v>801</v>
      </c>
    </row>
    <row r="54" spans="1:18">
      <c r="A54" s="183" t="s">
        <v>1204</v>
      </c>
      <c r="B54" s="183" t="s">
        <v>794</v>
      </c>
      <c r="C54" s="183" t="s">
        <v>701</v>
      </c>
      <c r="D54" s="183" t="s">
        <v>821</v>
      </c>
      <c r="E54" s="183" t="s">
        <v>20</v>
      </c>
      <c r="F54" s="183" t="s">
        <v>521</v>
      </c>
      <c r="G54" s="183" t="s">
        <v>48</v>
      </c>
      <c r="H54" s="183" t="s">
        <v>521</v>
      </c>
      <c r="I54" s="183" t="s">
        <v>796</v>
      </c>
      <c r="J54" s="183" t="s">
        <v>1107</v>
      </c>
      <c r="K54" s="184">
        <v>1445.08</v>
      </c>
      <c r="L54" s="184">
        <v>0</v>
      </c>
      <c r="M54" s="184">
        <f t="shared" si="0"/>
        <v>1445.08</v>
      </c>
      <c r="N54" s="183" t="s">
        <v>1205</v>
      </c>
      <c r="O54" s="183" t="s">
        <v>1107</v>
      </c>
      <c r="P54" s="183"/>
      <c r="Q54" s="183" t="s">
        <v>1206</v>
      </c>
      <c r="R54" s="183" t="s">
        <v>801</v>
      </c>
    </row>
    <row r="55" spans="1:18">
      <c r="A55" s="183" t="s">
        <v>1207</v>
      </c>
      <c r="B55" s="183" t="s">
        <v>794</v>
      </c>
      <c r="C55" s="183" t="s">
        <v>709</v>
      </c>
      <c r="D55" s="183" t="s">
        <v>268</v>
      </c>
      <c r="E55" s="183" t="s">
        <v>818</v>
      </c>
      <c r="F55" s="183" t="s">
        <v>521</v>
      </c>
      <c r="G55" s="183" t="s">
        <v>48</v>
      </c>
      <c r="H55" s="183" t="s">
        <v>521</v>
      </c>
      <c r="I55" s="183" t="s">
        <v>796</v>
      </c>
      <c r="J55" s="183" t="s">
        <v>1107</v>
      </c>
      <c r="K55" s="184">
        <v>0</v>
      </c>
      <c r="L55" s="184">
        <v>2350</v>
      </c>
      <c r="M55" s="184">
        <f t="shared" si="0"/>
        <v>-2350</v>
      </c>
      <c r="N55" s="183" t="s">
        <v>1208</v>
      </c>
      <c r="O55" s="183" t="s">
        <v>1107</v>
      </c>
      <c r="P55" s="183"/>
      <c r="Q55" s="183" t="s">
        <v>1209</v>
      </c>
      <c r="R55" s="183" t="s">
        <v>801</v>
      </c>
    </row>
    <row r="56" spans="1:18">
      <c r="A56" s="183" t="s">
        <v>1207</v>
      </c>
      <c r="B56" s="183" t="s">
        <v>794</v>
      </c>
      <c r="C56" s="183" t="s">
        <v>709</v>
      </c>
      <c r="D56" s="183" t="s">
        <v>826</v>
      </c>
      <c r="E56" s="183" t="s">
        <v>818</v>
      </c>
      <c r="F56" s="183" t="s">
        <v>521</v>
      </c>
      <c r="G56" s="183" t="s">
        <v>48</v>
      </c>
      <c r="H56" s="183" t="s">
        <v>521</v>
      </c>
      <c r="I56" s="183" t="s">
        <v>796</v>
      </c>
      <c r="J56" s="183" t="s">
        <v>1107</v>
      </c>
      <c r="K56" s="184">
        <v>2350</v>
      </c>
      <c r="L56" s="184">
        <v>0</v>
      </c>
      <c r="M56" s="184">
        <f t="shared" si="0"/>
        <v>2350</v>
      </c>
      <c r="N56" s="183" t="s">
        <v>1208</v>
      </c>
      <c r="O56" s="183" t="s">
        <v>1107</v>
      </c>
      <c r="P56" s="183"/>
      <c r="Q56" s="183" t="s">
        <v>1209</v>
      </c>
      <c r="R56" s="183" t="s">
        <v>801</v>
      </c>
    </row>
    <row r="57" spans="1:18">
      <c r="A57" s="183" t="s">
        <v>1210</v>
      </c>
      <c r="B57" s="183" t="s">
        <v>794</v>
      </c>
      <c r="C57" s="183" t="s">
        <v>804</v>
      </c>
      <c r="D57" s="183" t="s">
        <v>809</v>
      </c>
      <c r="E57" s="183" t="s">
        <v>818</v>
      </c>
      <c r="F57" s="183" t="s">
        <v>710</v>
      </c>
      <c r="G57" s="183" t="s">
        <v>48</v>
      </c>
      <c r="H57" s="183" t="s">
        <v>521</v>
      </c>
      <c r="I57" s="183" t="s">
        <v>796</v>
      </c>
      <c r="J57" s="183" t="s">
        <v>1107</v>
      </c>
      <c r="K57" s="184">
        <v>871.5</v>
      </c>
      <c r="L57" s="184">
        <v>0</v>
      </c>
      <c r="M57" s="184">
        <f t="shared" si="0"/>
        <v>871.5</v>
      </c>
      <c r="N57" s="183" t="s">
        <v>1033</v>
      </c>
      <c r="O57" s="183" t="s">
        <v>1107</v>
      </c>
      <c r="P57" s="183"/>
      <c r="Q57" s="183" t="s">
        <v>1211</v>
      </c>
      <c r="R57" s="183" t="s">
        <v>801</v>
      </c>
    </row>
    <row r="58" spans="1:18">
      <c r="A58" s="183" t="s">
        <v>1210</v>
      </c>
      <c r="B58" s="183" t="s">
        <v>794</v>
      </c>
      <c r="C58" s="183" t="s">
        <v>804</v>
      </c>
      <c r="D58" s="183" t="s">
        <v>805</v>
      </c>
      <c r="E58" s="183" t="s">
        <v>818</v>
      </c>
      <c r="F58" s="183" t="s">
        <v>710</v>
      </c>
      <c r="G58" s="183" t="s">
        <v>48</v>
      </c>
      <c r="H58" s="183" t="s">
        <v>521</v>
      </c>
      <c r="I58" s="183" t="s">
        <v>796</v>
      </c>
      <c r="J58" s="183" t="s">
        <v>1107</v>
      </c>
      <c r="K58" s="184">
        <v>0</v>
      </c>
      <c r="L58" s="184">
        <v>2135.36</v>
      </c>
      <c r="M58" s="184">
        <f t="shared" si="0"/>
        <v>-2135.36</v>
      </c>
      <c r="N58" s="183" t="s">
        <v>1033</v>
      </c>
      <c r="O58" s="183" t="s">
        <v>1107</v>
      </c>
      <c r="P58" s="183"/>
      <c r="Q58" s="183" t="s">
        <v>1211</v>
      </c>
      <c r="R58" s="183" t="s">
        <v>801</v>
      </c>
    </row>
    <row r="59" spans="1:18">
      <c r="A59" s="183" t="s">
        <v>1210</v>
      </c>
      <c r="B59" s="183" t="s">
        <v>794</v>
      </c>
      <c r="C59" s="183" t="s">
        <v>804</v>
      </c>
      <c r="D59" s="183" t="s">
        <v>807</v>
      </c>
      <c r="E59" s="183" t="s">
        <v>818</v>
      </c>
      <c r="F59" s="183" t="s">
        <v>710</v>
      </c>
      <c r="G59" s="183" t="s">
        <v>48</v>
      </c>
      <c r="H59" s="183" t="s">
        <v>521</v>
      </c>
      <c r="I59" s="183" t="s">
        <v>796</v>
      </c>
      <c r="J59" s="183" t="s">
        <v>1107</v>
      </c>
      <c r="K59" s="184">
        <v>300</v>
      </c>
      <c r="L59" s="184">
        <v>0</v>
      </c>
      <c r="M59" s="184">
        <f t="shared" si="0"/>
        <v>300</v>
      </c>
      <c r="N59" s="183" t="s">
        <v>1033</v>
      </c>
      <c r="O59" s="183" t="s">
        <v>1107</v>
      </c>
      <c r="P59" s="183"/>
      <c r="Q59" s="183" t="s">
        <v>1211</v>
      </c>
      <c r="R59" s="183" t="s">
        <v>801</v>
      </c>
    </row>
    <row r="60" spans="1:18">
      <c r="A60" s="183" t="s">
        <v>1210</v>
      </c>
      <c r="B60" s="183" t="s">
        <v>794</v>
      </c>
      <c r="C60" s="183" t="s">
        <v>804</v>
      </c>
      <c r="D60" s="183" t="s">
        <v>268</v>
      </c>
      <c r="E60" s="183" t="s">
        <v>818</v>
      </c>
      <c r="F60" s="183" t="s">
        <v>710</v>
      </c>
      <c r="G60" s="183" t="s">
        <v>48</v>
      </c>
      <c r="H60" s="183" t="s">
        <v>521</v>
      </c>
      <c r="I60" s="183" t="s">
        <v>796</v>
      </c>
      <c r="J60" s="183" t="s">
        <v>1107</v>
      </c>
      <c r="K60" s="184">
        <v>963.86</v>
      </c>
      <c r="L60" s="184">
        <v>0</v>
      </c>
      <c r="M60" s="184">
        <f t="shared" si="0"/>
        <v>963.86</v>
      </c>
      <c r="N60" s="183" t="s">
        <v>1033</v>
      </c>
      <c r="O60" s="183" t="s">
        <v>1107</v>
      </c>
      <c r="P60" s="183"/>
      <c r="Q60" s="183" t="s">
        <v>1211</v>
      </c>
      <c r="R60" s="183" t="s">
        <v>801</v>
      </c>
    </row>
    <row r="61" spans="1:18">
      <c r="A61" s="183" t="s">
        <v>1212</v>
      </c>
      <c r="B61" s="183" t="s">
        <v>794</v>
      </c>
      <c r="C61" s="183" t="s">
        <v>706</v>
      </c>
      <c r="D61" s="183" t="s">
        <v>812</v>
      </c>
      <c r="E61" s="183" t="s">
        <v>818</v>
      </c>
      <c r="F61" s="183" t="s">
        <v>710</v>
      </c>
      <c r="G61" s="183" t="s">
        <v>48</v>
      </c>
      <c r="H61" s="183" t="s">
        <v>521</v>
      </c>
      <c r="I61" s="183" t="s">
        <v>796</v>
      </c>
      <c r="J61" s="183" t="s">
        <v>1107</v>
      </c>
      <c r="K61" s="184">
        <v>253.57</v>
      </c>
      <c r="L61" s="184">
        <v>0</v>
      </c>
      <c r="M61" s="184">
        <f t="shared" si="0"/>
        <v>253.57</v>
      </c>
      <c r="N61" s="183" t="s">
        <v>1077</v>
      </c>
      <c r="O61" s="183" t="s">
        <v>1107</v>
      </c>
      <c r="P61" s="183"/>
      <c r="Q61" s="183" t="s">
        <v>1213</v>
      </c>
      <c r="R61" s="183" t="s">
        <v>801</v>
      </c>
    </row>
    <row r="62" spans="1:18">
      <c r="A62" s="183" t="s">
        <v>1212</v>
      </c>
      <c r="B62" s="183" t="s">
        <v>794</v>
      </c>
      <c r="C62" s="183" t="s">
        <v>706</v>
      </c>
      <c r="D62" s="183" t="s">
        <v>268</v>
      </c>
      <c r="E62" s="183" t="s">
        <v>818</v>
      </c>
      <c r="F62" s="183" t="s">
        <v>710</v>
      </c>
      <c r="G62" s="183" t="s">
        <v>48</v>
      </c>
      <c r="H62" s="183" t="s">
        <v>521</v>
      </c>
      <c r="I62" s="183" t="s">
        <v>796</v>
      </c>
      <c r="J62" s="183" t="s">
        <v>1107</v>
      </c>
      <c r="K62" s="184">
        <v>0</v>
      </c>
      <c r="L62" s="184">
        <v>670.39</v>
      </c>
      <c r="M62" s="184">
        <f t="shared" si="0"/>
        <v>-670.39</v>
      </c>
      <c r="N62" s="183" t="s">
        <v>1077</v>
      </c>
      <c r="O62" s="183" t="s">
        <v>1107</v>
      </c>
      <c r="P62" s="183"/>
      <c r="Q62" s="183" t="s">
        <v>1213</v>
      </c>
      <c r="R62" s="183" t="s">
        <v>801</v>
      </c>
    </row>
    <row r="63" spans="1:18">
      <c r="A63" s="183" t="s">
        <v>1212</v>
      </c>
      <c r="B63" s="183" t="s">
        <v>794</v>
      </c>
      <c r="C63" s="183" t="s">
        <v>706</v>
      </c>
      <c r="D63" s="183" t="s">
        <v>794</v>
      </c>
      <c r="E63" s="183" t="s">
        <v>818</v>
      </c>
      <c r="F63" s="183" t="s">
        <v>710</v>
      </c>
      <c r="G63" s="183" t="s">
        <v>48</v>
      </c>
      <c r="H63" s="183" t="s">
        <v>521</v>
      </c>
      <c r="I63" s="183" t="s">
        <v>796</v>
      </c>
      <c r="J63" s="183" t="s">
        <v>1107</v>
      </c>
      <c r="K63" s="184">
        <v>416.82</v>
      </c>
      <c r="L63" s="184">
        <v>0</v>
      </c>
      <c r="M63" s="184">
        <f t="shared" si="0"/>
        <v>416.82</v>
      </c>
      <c r="N63" s="183" t="s">
        <v>1077</v>
      </c>
      <c r="O63" s="183" t="s">
        <v>1107</v>
      </c>
      <c r="P63" s="183"/>
      <c r="Q63" s="183" t="s">
        <v>1213</v>
      </c>
      <c r="R63" s="183" t="s">
        <v>801</v>
      </c>
    </row>
    <row r="64" spans="1:18">
      <c r="A64" s="183" t="s">
        <v>1214</v>
      </c>
      <c r="B64" s="183" t="s">
        <v>794</v>
      </c>
      <c r="C64" s="183" t="s">
        <v>701</v>
      </c>
      <c r="D64" s="183" t="s">
        <v>268</v>
      </c>
      <c r="E64" s="183" t="s">
        <v>839</v>
      </c>
      <c r="F64" s="183" t="s">
        <v>521</v>
      </c>
      <c r="G64" s="183" t="s">
        <v>48</v>
      </c>
      <c r="H64" s="183" t="s">
        <v>521</v>
      </c>
      <c r="I64" s="183" t="s">
        <v>796</v>
      </c>
      <c r="J64" s="183" t="s">
        <v>1107</v>
      </c>
      <c r="K64" s="184">
        <v>0</v>
      </c>
      <c r="L64" s="184">
        <v>300</v>
      </c>
      <c r="M64" s="184">
        <f t="shared" si="0"/>
        <v>-300</v>
      </c>
      <c r="N64" s="183" t="s">
        <v>1215</v>
      </c>
      <c r="O64" s="183" t="s">
        <v>1107</v>
      </c>
      <c r="P64" s="183"/>
      <c r="Q64" s="183" t="s">
        <v>1216</v>
      </c>
      <c r="R64" s="183" t="s">
        <v>801</v>
      </c>
    </row>
    <row r="65" spans="1:18">
      <c r="A65" s="183" t="s">
        <v>1214</v>
      </c>
      <c r="B65" s="183" t="s">
        <v>794</v>
      </c>
      <c r="C65" s="183" t="s">
        <v>701</v>
      </c>
      <c r="D65" s="183" t="s">
        <v>268</v>
      </c>
      <c r="E65" s="183" t="s">
        <v>839</v>
      </c>
      <c r="F65" s="183" t="s">
        <v>521</v>
      </c>
      <c r="G65" s="183" t="s">
        <v>48</v>
      </c>
      <c r="H65" s="183" t="s">
        <v>521</v>
      </c>
      <c r="I65" s="183" t="s">
        <v>796</v>
      </c>
      <c r="J65" s="183" t="s">
        <v>1107</v>
      </c>
      <c r="K65" s="184">
        <v>0</v>
      </c>
      <c r="L65" s="184">
        <v>300</v>
      </c>
      <c r="M65" s="184">
        <f t="shared" si="0"/>
        <v>-300</v>
      </c>
      <c r="N65" s="183" t="s">
        <v>1215</v>
      </c>
      <c r="O65" s="183" t="s">
        <v>1107</v>
      </c>
      <c r="P65" s="183"/>
      <c r="Q65" s="183" t="s">
        <v>1217</v>
      </c>
      <c r="R65" s="183" t="s">
        <v>797</v>
      </c>
    </row>
    <row r="66" spans="1:18">
      <c r="A66" s="183" t="s">
        <v>1214</v>
      </c>
      <c r="B66" s="183" t="s">
        <v>794</v>
      </c>
      <c r="C66" s="183" t="s">
        <v>808</v>
      </c>
      <c r="D66" s="183" t="s">
        <v>268</v>
      </c>
      <c r="E66" s="183" t="s">
        <v>839</v>
      </c>
      <c r="F66" s="183" t="s">
        <v>836</v>
      </c>
      <c r="G66" s="183" t="s">
        <v>48</v>
      </c>
      <c r="H66" s="183" t="s">
        <v>521</v>
      </c>
      <c r="I66" s="183" t="s">
        <v>796</v>
      </c>
      <c r="J66" s="183" t="s">
        <v>1107</v>
      </c>
      <c r="K66" s="184">
        <v>0</v>
      </c>
      <c r="L66" s="184">
        <v>1000</v>
      </c>
      <c r="M66" s="184">
        <f t="shared" si="0"/>
        <v>-1000</v>
      </c>
      <c r="N66" s="183" t="s">
        <v>1218</v>
      </c>
      <c r="O66" s="183" t="s">
        <v>1107</v>
      </c>
      <c r="P66" s="183"/>
      <c r="Q66" s="183" t="s">
        <v>1216</v>
      </c>
      <c r="R66" s="183" t="s">
        <v>801</v>
      </c>
    </row>
    <row r="67" spans="1:18">
      <c r="A67" s="183" t="s">
        <v>1214</v>
      </c>
      <c r="B67" s="183" t="s">
        <v>794</v>
      </c>
      <c r="C67" s="183" t="s">
        <v>808</v>
      </c>
      <c r="D67" s="183" t="s">
        <v>268</v>
      </c>
      <c r="E67" s="183" t="s">
        <v>839</v>
      </c>
      <c r="F67" s="183" t="s">
        <v>836</v>
      </c>
      <c r="G67" s="183" t="s">
        <v>48</v>
      </c>
      <c r="H67" s="183" t="s">
        <v>521</v>
      </c>
      <c r="I67" s="183" t="s">
        <v>796</v>
      </c>
      <c r="J67" s="183" t="s">
        <v>1107</v>
      </c>
      <c r="K67" s="184">
        <v>0</v>
      </c>
      <c r="L67" s="184">
        <v>1000</v>
      </c>
      <c r="M67" s="184">
        <f t="shared" si="0"/>
        <v>-1000</v>
      </c>
      <c r="N67" s="183" t="s">
        <v>1218</v>
      </c>
      <c r="O67" s="183" t="s">
        <v>1107</v>
      </c>
      <c r="P67" s="183"/>
      <c r="Q67" s="183" t="s">
        <v>1217</v>
      </c>
      <c r="R67" s="183" t="s">
        <v>797</v>
      </c>
    </row>
    <row r="68" spans="1:18">
      <c r="A68" s="183" t="s">
        <v>1214</v>
      </c>
      <c r="B68" s="183" t="s">
        <v>794</v>
      </c>
      <c r="C68" s="183" t="s">
        <v>706</v>
      </c>
      <c r="D68" s="183" t="s">
        <v>825</v>
      </c>
      <c r="E68" s="183" t="s">
        <v>839</v>
      </c>
      <c r="F68" s="183" t="s">
        <v>521</v>
      </c>
      <c r="G68" s="183" t="s">
        <v>48</v>
      </c>
      <c r="H68" s="183" t="s">
        <v>521</v>
      </c>
      <c r="I68" s="183" t="s">
        <v>796</v>
      </c>
      <c r="J68" s="183" t="s">
        <v>1107</v>
      </c>
      <c r="K68" s="184">
        <v>100</v>
      </c>
      <c r="L68" s="184">
        <v>0</v>
      </c>
      <c r="M68" s="184">
        <f t="shared" si="0"/>
        <v>100</v>
      </c>
      <c r="N68" s="183" t="s">
        <v>1219</v>
      </c>
      <c r="O68" s="183" t="s">
        <v>1107</v>
      </c>
      <c r="P68" s="183"/>
      <c r="Q68" s="183" t="s">
        <v>1216</v>
      </c>
      <c r="R68" s="183" t="s">
        <v>801</v>
      </c>
    </row>
    <row r="69" spans="1:18">
      <c r="A69" s="183" t="s">
        <v>1214</v>
      </c>
      <c r="B69" s="183" t="s">
        <v>794</v>
      </c>
      <c r="C69" s="183" t="s">
        <v>707</v>
      </c>
      <c r="D69" s="183" t="s">
        <v>268</v>
      </c>
      <c r="E69" s="183" t="s">
        <v>839</v>
      </c>
      <c r="F69" s="183" t="s">
        <v>710</v>
      </c>
      <c r="G69" s="183" t="s">
        <v>48</v>
      </c>
      <c r="H69" s="183" t="s">
        <v>521</v>
      </c>
      <c r="I69" s="183" t="s">
        <v>796</v>
      </c>
      <c r="J69" s="183" t="s">
        <v>1107</v>
      </c>
      <c r="K69" s="184">
        <v>0</v>
      </c>
      <c r="L69" s="184">
        <v>2000</v>
      </c>
      <c r="M69" s="184">
        <f t="shared" si="0"/>
        <v>-2000</v>
      </c>
      <c r="N69" s="183" t="s">
        <v>1220</v>
      </c>
      <c r="O69" s="183" t="s">
        <v>1107</v>
      </c>
      <c r="P69" s="183"/>
      <c r="Q69" s="183" t="s">
        <v>1216</v>
      </c>
      <c r="R69" s="183" t="s">
        <v>801</v>
      </c>
    </row>
    <row r="70" spans="1:18">
      <c r="A70" s="183" t="s">
        <v>1214</v>
      </c>
      <c r="B70" s="183" t="s">
        <v>794</v>
      </c>
      <c r="C70" s="183" t="s">
        <v>701</v>
      </c>
      <c r="D70" s="183" t="s">
        <v>821</v>
      </c>
      <c r="E70" s="183" t="s">
        <v>839</v>
      </c>
      <c r="F70" s="183" t="s">
        <v>521</v>
      </c>
      <c r="G70" s="183" t="s">
        <v>48</v>
      </c>
      <c r="H70" s="183" t="s">
        <v>521</v>
      </c>
      <c r="I70" s="183" t="s">
        <v>796</v>
      </c>
      <c r="J70" s="183" t="s">
        <v>1107</v>
      </c>
      <c r="K70" s="184">
        <v>300</v>
      </c>
      <c r="L70" s="184">
        <v>0</v>
      </c>
      <c r="M70" s="184">
        <f t="shared" si="0"/>
        <v>300</v>
      </c>
      <c r="N70" s="183" t="s">
        <v>1215</v>
      </c>
      <c r="O70" s="183" t="s">
        <v>1107</v>
      </c>
      <c r="P70" s="183"/>
      <c r="Q70" s="183" t="s">
        <v>1216</v>
      </c>
      <c r="R70" s="183" t="s">
        <v>801</v>
      </c>
    </row>
    <row r="71" spans="1:18">
      <c r="A71" s="183" t="s">
        <v>1214</v>
      </c>
      <c r="B71" s="183" t="s">
        <v>794</v>
      </c>
      <c r="C71" s="183" t="s">
        <v>701</v>
      </c>
      <c r="D71" s="183" t="s">
        <v>821</v>
      </c>
      <c r="E71" s="183" t="s">
        <v>839</v>
      </c>
      <c r="F71" s="183" t="s">
        <v>521</v>
      </c>
      <c r="G71" s="183" t="s">
        <v>48</v>
      </c>
      <c r="H71" s="183" t="s">
        <v>521</v>
      </c>
      <c r="I71" s="183" t="s">
        <v>796</v>
      </c>
      <c r="J71" s="183" t="s">
        <v>1107</v>
      </c>
      <c r="K71" s="184">
        <v>300</v>
      </c>
      <c r="L71" s="184">
        <v>0</v>
      </c>
      <c r="M71" s="184">
        <f t="shared" ref="M71:M122" si="1">K71-L71</f>
        <v>300</v>
      </c>
      <c r="N71" s="183" t="s">
        <v>1215</v>
      </c>
      <c r="O71" s="183" t="s">
        <v>1107</v>
      </c>
      <c r="P71" s="183"/>
      <c r="Q71" s="183" t="s">
        <v>1217</v>
      </c>
      <c r="R71" s="183" t="s">
        <v>797</v>
      </c>
    </row>
    <row r="72" spans="1:18">
      <c r="A72" s="183" t="s">
        <v>1214</v>
      </c>
      <c r="B72" s="183" t="s">
        <v>794</v>
      </c>
      <c r="C72" s="183" t="s">
        <v>707</v>
      </c>
      <c r="D72" s="183" t="s">
        <v>841</v>
      </c>
      <c r="E72" s="183" t="s">
        <v>839</v>
      </c>
      <c r="F72" s="183" t="s">
        <v>836</v>
      </c>
      <c r="G72" s="183" t="s">
        <v>48</v>
      </c>
      <c r="H72" s="183" t="s">
        <v>521</v>
      </c>
      <c r="I72" s="183" t="s">
        <v>796</v>
      </c>
      <c r="J72" s="183" t="s">
        <v>1107</v>
      </c>
      <c r="K72" s="184">
        <v>1000</v>
      </c>
      <c r="L72" s="184">
        <v>0</v>
      </c>
      <c r="M72" s="184">
        <f t="shared" si="1"/>
        <v>1000</v>
      </c>
      <c r="N72" s="183" t="s">
        <v>1218</v>
      </c>
      <c r="O72" s="183" t="s">
        <v>1107</v>
      </c>
      <c r="P72" s="183"/>
      <c r="Q72" s="183" t="s">
        <v>1216</v>
      </c>
      <c r="R72" s="183" t="s">
        <v>801</v>
      </c>
    </row>
    <row r="73" spans="1:18">
      <c r="A73" s="183" t="s">
        <v>1214</v>
      </c>
      <c r="B73" s="183" t="s">
        <v>794</v>
      </c>
      <c r="C73" s="183" t="s">
        <v>707</v>
      </c>
      <c r="D73" s="183" t="s">
        <v>841</v>
      </c>
      <c r="E73" s="183" t="s">
        <v>839</v>
      </c>
      <c r="F73" s="183" t="s">
        <v>836</v>
      </c>
      <c r="G73" s="183" t="s">
        <v>48</v>
      </c>
      <c r="H73" s="183" t="s">
        <v>521</v>
      </c>
      <c r="I73" s="183" t="s">
        <v>796</v>
      </c>
      <c r="J73" s="183" t="s">
        <v>1107</v>
      </c>
      <c r="K73" s="184">
        <v>1000</v>
      </c>
      <c r="L73" s="184">
        <v>0</v>
      </c>
      <c r="M73" s="184">
        <f t="shared" si="1"/>
        <v>1000</v>
      </c>
      <c r="N73" s="183" t="s">
        <v>1218</v>
      </c>
      <c r="O73" s="183" t="s">
        <v>1107</v>
      </c>
      <c r="P73" s="183"/>
      <c r="Q73" s="183" t="s">
        <v>1217</v>
      </c>
      <c r="R73" s="183" t="s">
        <v>797</v>
      </c>
    </row>
    <row r="74" spans="1:18">
      <c r="A74" s="183" t="s">
        <v>1214</v>
      </c>
      <c r="B74" s="183" t="s">
        <v>794</v>
      </c>
      <c r="C74" s="183" t="s">
        <v>709</v>
      </c>
      <c r="D74" s="183" t="s">
        <v>826</v>
      </c>
      <c r="E74" s="183" t="s">
        <v>839</v>
      </c>
      <c r="F74" s="183" t="s">
        <v>710</v>
      </c>
      <c r="G74" s="183" t="s">
        <v>48</v>
      </c>
      <c r="H74" s="183" t="s">
        <v>521</v>
      </c>
      <c r="I74" s="183" t="s">
        <v>796</v>
      </c>
      <c r="J74" s="183" t="s">
        <v>1107</v>
      </c>
      <c r="K74" s="184">
        <v>2000</v>
      </c>
      <c r="L74" s="184">
        <v>0</v>
      </c>
      <c r="M74" s="184">
        <f t="shared" si="1"/>
        <v>2000</v>
      </c>
      <c r="N74" s="183" t="s">
        <v>1220</v>
      </c>
      <c r="O74" s="183" t="s">
        <v>1107</v>
      </c>
      <c r="P74" s="183"/>
      <c r="Q74" s="183" t="s">
        <v>1216</v>
      </c>
      <c r="R74" s="183" t="s">
        <v>801</v>
      </c>
    </row>
    <row r="75" spans="1:18">
      <c r="A75" s="183" t="s">
        <v>1214</v>
      </c>
      <c r="B75" s="183" t="s">
        <v>794</v>
      </c>
      <c r="C75" s="183" t="s">
        <v>709</v>
      </c>
      <c r="D75" s="183" t="s">
        <v>826</v>
      </c>
      <c r="E75" s="183" t="s">
        <v>839</v>
      </c>
      <c r="F75" s="183" t="s">
        <v>710</v>
      </c>
      <c r="G75" s="183" t="s">
        <v>48</v>
      </c>
      <c r="H75" s="183" t="s">
        <v>521</v>
      </c>
      <c r="I75" s="183" t="s">
        <v>796</v>
      </c>
      <c r="J75" s="183" t="s">
        <v>1107</v>
      </c>
      <c r="K75" s="184">
        <v>2000</v>
      </c>
      <c r="L75" s="184">
        <v>0</v>
      </c>
      <c r="M75" s="184">
        <f t="shared" si="1"/>
        <v>2000</v>
      </c>
      <c r="N75" s="183" t="s">
        <v>1220</v>
      </c>
      <c r="O75" s="183" t="s">
        <v>1107</v>
      </c>
      <c r="P75" s="183"/>
      <c r="Q75" s="183" t="s">
        <v>1217</v>
      </c>
      <c r="R75" s="183" t="s">
        <v>797</v>
      </c>
    </row>
    <row r="76" spans="1:18">
      <c r="A76" s="183" t="s">
        <v>1214</v>
      </c>
      <c r="B76" s="183" t="s">
        <v>794</v>
      </c>
      <c r="C76" s="183" t="s">
        <v>709</v>
      </c>
      <c r="D76" s="183" t="s">
        <v>826</v>
      </c>
      <c r="E76" s="183" t="s">
        <v>839</v>
      </c>
      <c r="F76" s="183" t="s">
        <v>521</v>
      </c>
      <c r="G76" s="183" t="s">
        <v>48</v>
      </c>
      <c r="H76" s="183" t="s">
        <v>521</v>
      </c>
      <c r="I76" s="183" t="s">
        <v>796</v>
      </c>
      <c r="J76" s="183" t="s">
        <v>1107</v>
      </c>
      <c r="K76" s="184">
        <v>750</v>
      </c>
      <c r="L76" s="184">
        <v>0</v>
      </c>
      <c r="M76" s="184">
        <f t="shared" si="1"/>
        <v>750</v>
      </c>
      <c r="N76" s="183" t="s">
        <v>1220</v>
      </c>
      <c r="O76" s="183" t="s">
        <v>1107</v>
      </c>
      <c r="P76" s="183"/>
      <c r="Q76" s="183" t="s">
        <v>1216</v>
      </c>
      <c r="R76" s="183" t="s">
        <v>801</v>
      </c>
    </row>
    <row r="77" spans="1:18">
      <c r="A77" s="183" t="s">
        <v>1214</v>
      </c>
      <c r="B77" s="183" t="s">
        <v>794</v>
      </c>
      <c r="C77" s="183" t="s">
        <v>709</v>
      </c>
      <c r="D77" s="183" t="s">
        <v>826</v>
      </c>
      <c r="E77" s="183" t="s">
        <v>839</v>
      </c>
      <c r="F77" s="183" t="s">
        <v>521</v>
      </c>
      <c r="G77" s="183" t="s">
        <v>48</v>
      </c>
      <c r="H77" s="183" t="s">
        <v>521</v>
      </c>
      <c r="I77" s="183" t="s">
        <v>796</v>
      </c>
      <c r="J77" s="183" t="s">
        <v>1107</v>
      </c>
      <c r="K77" s="184">
        <v>750</v>
      </c>
      <c r="L77" s="184">
        <v>0</v>
      </c>
      <c r="M77" s="184">
        <f t="shared" si="1"/>
        <v>750</v>
      </c>
      <c r="N77" s="183" t="s">
        <v>1220</v>
      </c>
      <c r="O77" s="183" t="s">
        <v>1107</v>
      </c>
      <c r="P77" s="183"/>
      <c r="Q77" s="183" t="s">
        <v>1217</v>
      </c>
      <c r="R77" s="183" t="s">
        <v>797</v>
      </c>
    </row>
    <row r="78" spans="1:18">
      <c r="A78" s="183" t="s">
        <v>1214</v>
      </c>
      <c r="B78" s="183" t="s">
        <v>794</v>
      </c>
      <c r="C78" s="183" t="s">
        <v>706</v>
      </c>
      <c r="D78" s="183" t="s">
        <v>268</v>
      </c>
      <c r="E78" s="183" t="s">
        <v>839</v>
      </c>
      <c r="F78" s="183" t="s">
        <v>521</v>
      </c>
      <c r="G78" s="183" t="s">
        <v>48</v>
      </c>
      <c r="H78" s="183" t="s">
        <v>521</v>
      </c>
      <c r="I78" s="183" t="s">
        <v>796</v>
      </c>
      <c r="J78" s="183" t="s">
        <v>1107</v>
      </c>
      <c r="K78" s="184">
        <v>0</v>
      </c>
      <c r="L78" s="184">
        <v>100</v>
      </c>
      <c r="M78" s="184">
        <f t="shared" si="1"/>
        <v>-100</v>
      </c>
      <c r="N78" s="183" t="s">
        <v>1219</v>
      </c>
      <c r="O78" s="183" t="s">
        <v>1107</v>
      </c>
      <c r="P78" s="183"/>
      <c r="Q78" s="183" t="s">
        <v>1216</v>
      </c>
      <c r="R78" s="183" t="s">
        <v>801</v>
      </c>
    </row>
    <row r="79" spans="1:18">
      <c r="A79" s="183" t="s">
        <v>1214</v>
      </c>
      <c r="B79" s="183" t="s">
        <v>794</v>
      </c>
      <c r="C79" s="183" t="s">
        <v>706</v>
      </c>
      <c r="D79" s="183" t="s">
        <v>268</v>
      </c>
      <c r="E79" s="183" t="s">
        <v>839</v>
      </c>
      <c r="F79" s="183" t="s">
        <v>521</v>
      </c>
      <c r="G79" s="183" t="s">
        <v>48</v>
      </c>
      <c r="H79" s="183" t="s">
        <v>521</v>
      </c>
      <c r="I79" s="183" t="s">
        <v>796</v>
      </c>
      <c r="J79" s="183" t="s">
        <v>1107</v>
      </c>
      <c r="K79" s="184">
        <v>0</v>
      </c>
      <c r="L79" s="184">
        <v>100</v>
      </c>
      <c r="M79" s="184">
        <f t="shared" si="1"/>
        <v>-100</v>
      </c>
      <c r="N79" s="183" t="s">
        <v>1219</v>
      </c>
      <c r="O79" s="183" t="s">
        <v>1107</v>
      </c>
      <c r="P79" s="183"/>
      <c r="Q79" s="183" t="s">
        <v>1217</v>
      </c>
      <c r="R79" s="183" t="s">
        <v>797</v>
      </c>
    </row>
    <row r="80" spans="1:18">
      <c r="A80" s="183" t="s">
        <v>1214</v>
      </c>
      <c r="B80" s="183" t="s">
        <v>794</v>
      </c>
      <c r="C80" s="183" t="s">
        <v>707</v>
      </c>
      <c r="D80" s="183" t="s">
        <v>809</v>
      </c>
      <c r="E80" s="183" t="s">
        <v>839</v>
      </c>
      <c r="F80" s="183" t="s">
        <v>521</v>
      </c>
      <c r="G80" s="183" t="s">
        <v>48</v>
      </c>
      <c r="H80" s="183" t="s">
        <v>521</v>
      </c>
      <c r="I80" s="183" t="s">
        <v>796</v>
      </c>
      <c r="J80" s="183" t="s">
        <v>1107</v>
      </c>
      <c r="K80" s="184">
        <v>500</v>
      </c>
      <c r="L80" s="184">
        <v>0</v>
      </c>
      <c r="M80" s="184">
        <f t="shared" si="1"/>
        <v>500</v>
      </c>
      <c r="N80" s="183" t="s">
        <v>1221</v>
      </c>
      <c r="O80" s="183" t="s">
        <v>1107</v>
      </c>
      <c r="P80" s="183"/>
      <c r="Q80" s="183" t="s">
        <v>1216</v>
      </c>
      <c r="R80" s="183" t="s">
        <v>801</v>
      </c>
    </row>
    <row r="81" spans="1:18">
      <c r="A81" s="183" t="s">
        <v>1214</v>
      </c>
      <c r="B81" s="183" t="s">
        <v>794</v>
      </c>
      <c r="C81" s="183" t="s">
        <v>707</v>
      </c>
      <c r="D81" s="183" t="s">
        <v>809</v>
      </c>
      <c r="E81" s="183" t="s">
        <v>839</v>
      </c>
      <c r="F81" s="183" t="s">
        <v>521</v>
      </c>
      <c r="G81" s="183" t="s">
        <v>48</v>
      </c>
      <c r="H81" s="183" t="s">
        <v>521</v>
      </c>
      <c r="I81" s="183" t="s">
        <v>796</v>
      </c>
      <c r="J81" s="183" t="s">
        <v>1107</v>
      </c>
      <c r="K81" s="184">
        <v>500</v>
      </c>
      <c r="L81" s="184">
        <v>0</v>
      </c>
      <c r="M81" s="184">
        <f t="shared" si="1"/>
        <v>500</v>
      </c>
      <c r="N81" s="183" t="s">
        <v>1221</v>
      </c>
      <c r="O81" s="183" t="s">
        <v>1107</v>
      </c>
      <c r="P81" s="183"/>
      <c r="Q81" s="183" t="s">
        <v>1217</v>
      </c>
      <c r="R81" s="183" t="s">
        <v>797</v>
      </c>
    </row>
    <row r="82" spans="1:18">
      <c r="A82" s="183" t="s">
        <v>1214</v>
      </c>
      <c r="B82" s="183" t="s">
        <v>794</v>
      </c>
      <c r="C82" s="183" t="s">
        <v>808</v>
      </c>
      <c r="D82" s="183" t="s">
        <v>815</v>
      </c>
      <c r="E82" s="183" t="s">
        <v>839</v>
      </c>
      <c r="F82" s="183" t="s">
        <v>521</v>
      </c>
      <c r="G82" s="183" t="s">
        <v>48</v>
      </c>
      <c r="H82" s="183" t="s">
        <v>521</v>
      </c>
      <c r="I82" s="183" t="s">
        <v>796</v>
      </c>
      <c r="J82" s="183" t="s">
        <v>1107</v>
      </c>
      <c r="K82" s="184">
        <v>0</v>
      </c>
      <c r="L82" s="184">
        <v>100</v>
      </c>
      <c r="M82" s="184">
        <f t="shared" si="1"/>
        <v>-100</v>
      </c>
      <c r="N82" s="183" t="s">
        <v>1222</v>
      </c>
      <c r="O82" s="183" t="s">
        <v>1107</v>
      </c>
      <c r="P82" s="183"/>
      <c r="Q82" s="183" t="s">
        <v>1216</v>
      </c>
      <c r="R82" s="183" t="s">
        <v>801</v>
      </c>
    </row>
    <row r="83" spans="1:18">
      <c r="A83" s="183" t="s">
        <v>1214</v>
      </c>
      <c r="B83" s="183" t="s">
        <v>794</v>
      </c>
      <c r="C83" s="183" t="s">
        <v>808</v>
      </c>
      <c r="D83" s="183" t="s">
        <v>815</v>
      </c>
      <c r="E83" s="183" t="s">
        <v>839</v>
      </c>
      <c r="F83" s="183" t="s">
        <v>521</v>
      </c>
      <c r="G83" s="183" t="s">
        <v>48</v>
      </c>
      <c r="H83" s="183" t="s">
        <v>521</v>
      </c>
      <c r="I83" s="183" t="s">
        <v>796</v>
      </c>
      <c r="J83" s="183" t="s">
        <v>1107</v>
      </c>
      <c r="K83" s="184">
        <v>0</v>
      </c>
      <c r="L83" s="184">
        <v>100</v>
      </c>
      <c r="M83" s="184">
        <f t="shared" si="1"/>
        <v>-100</v>
      </c>
      <c r="N83" s="183" t="s">
        <v>1222</v>
      </c>
      <c r="O83" s="183" t="s">
        <v>1107</v>
      </c>
      <c r="P83" s="183"/>
      <c r="Q83" s="183" t="s">
        <v>1217</v>
      </c>
      <c r="R83" s="183" t="s">
        <v>797</v>
      </c>
    </row>
    <row r="84" spans="1:18">
      <c r="A84" s="183" t="s">
        <v>1214</v>
      </c>
      <c r="B84" s="183" t="s">
        <v>794</v>
      </c>
      <c r="C84" s="183" t="s">
        <v>808</v>
      </c>
      <c r="D84" s="183" t="s">
        <v>831</v>
      </c>
      <c r="E84" s="183" t="s">
        <v>839</v>
      </c>
      <c r="F84" s="183" t="s">
        <v>521</v>
      </c>
      <c r="G84" s="183" t="s">
        <v>48</v>
      </c>
      <c r="H84" s="183" t="s">
        <v>521</v>
      </c>
      <c r="I84" s="183" t="s">
        <v>796</v>
      </c>
      <c r="J84" s="183" t="s">
        <v>1107</v>
      </c>
      <c r="K84" s="184">
        <v>100</v>
      </c>
      <c r="L84" s="184">
        <v>0</v>
      </c>
      <c r="M84" s="184">
        <f t="shared" si="1"/>
        <v>100</v>
      </c>
      <c r="N84" s="183" t="s">
        <v>1222</v>
      </c>
      <c r="O84" s="183" t="s">
        <v>1107</v>
      </c>
      <c r="P84" s="183"/>
      <c r="Q84" s="183" t="s">
        <v>1216</v>
      </c>
      <c r="R84" s="183" t="s">
        <v>801</v>
      </c>
    </row>
    <row r="85" spans="1:18">
      <c r="A85" s="183" t="s">
        <v>1214</v>
      </c>
      <c r="B85" s="183" t="s">
        <v>794</v>
      </c>
      <c r="C85" s="183" t="s">
        <v>808</v>
      </c>
      <c r="D85" s="183" t="s">
        <v>831</v>
      </c>
      <c r="E85" s="183" t="s">
        <v>839</v>
      </c>
      <c r="F85" s="183" t="s">
        <v>521</v>
      </c>
      <c r="G85" s="183" t="s">
        <v>48</v>
      </c>
      <c r="H85" s="183" t="s">
        <v>521</v>
      </c>
      <c r="I85" s="183" t="s">
        <v>796</v>
      </c>
      <c r="J85" s="183" t="s">
        <v>1107</v>
      </c>
      <c r="K85" s="184">
        <v>100</v>
      </c>
      <c r="L85" s="184">
        <v>0</v>
      </c>
      <c r="M85" s="184">
        <f t="shared" si="1"/>
        <v>100</v>
      </c>
      <c r="N85" s="183" t="s">
        <v>1222</v>
      </c>
      <c r="O85" s="183" t="s">
        <v>1107</v>
      </c>
      <c r="P85" s="183"/>
      <c r="Q85" s="183" t="s">
        <v>1217</v>
      </c>
      <c r="R85" s="183" t="s">
        <v>797</v>
      </c>
    </row>
    <row r="86" spans="1:18">
      <c r="A86" s="183" t="s">
        <v>1214</v>
      </c>
      <c r="B86" s="183" t="s">
        <v>794</v>
      </c>
      <c r="C86" s="183" t="s">
        <v>707</v>
      </c>
      <c r="D86" s="183" t="s">
        <v>268</v>
      </c>
      <c r="E86" s="183" t="s">
        <v>839</v>
      </c>
      <c r="F86" s="183" t="s">
        <v>710</v>
      </c>
      <c r="G86" s="183" t="s">
        <v>48</v>
      </c>
      <c r="H86" s="183" t="s">
        <v>521</v>
      </c>
      <c r="I86" s="183" t="s">
        <v>796</v>
      </c>
      <c r="J86" s="183" t="s">
        <v>1107</v>
      </c>
      <c r="K86" s="184">
        <v>0</v>
      </c>
      <c r="L86" s="184">
        <v>2000</v>
      </c>
      <c r="M86" s="184">
        <f t="shared" si="1"/>
        <v>-2000</v>
      </c>
      <c r="N86" s="183" t="s">
        <v>1220</v>
      </c>
      <c r="O86" s="183" t="s">
        <v>1107</v>
      </c>
      <c r="P86" s="183"/>
      <c r="Q86" s="183" t="s">
        <v>1217</v>
      </c>
      <c r="R86" s="183" t="s">
        <v>797</v>
      </c>
    </row>
    <row r="87" spans="1:18">
      <c r="A87" s="183" t="s">
        <v>1214</v>
      </c>
      <c r="B87" s="183" t="s">
        <v>794</v>
      </c>
      <c r="C87" s="183" t="s">
        <v>707</v>
      </c>
      <c r="D87" s="183" t="s">
        <v>268</v>
      </c>
      <c r="E87" s="183" t="s">
        <v>839</v>
      </c>
      <c r="F87" s="183" t="s">
        <v>521</v>
      </c>
      <c r="G87" s="183" t="s">
        <v>48</v>
      </c>
      <c r="H87" s="183" t="s">
        <v>521</v>
      </c>
      <c r="I87" s="183" t="s">
        <v>796</v>
      </c>
      <c r="J87" s="183" t="s">
        <v>1107</v>
      </c>
      <c r="K87" s="184">
        <v>0</v>
      </c>
      <c r="L87" s="184">
        <v>500</v>
      </c>
      <c r="M87" s="184">
        <f t="shared" si="1"/>
        <v>-500</v>
      </c>
      <c r="N87" s="183" t="s">
        <v>1221</v>
      </c>
      <c r="O87" s="183" t="s">
        <v>1107</v>
      </c>
      <c r="P87" s="183"/>
      <c r="Q87" s="183" t="s">
        <v>1216</v>
      </c>
      <c r="R87" s="183" t="s">
        <v>801</v>
      </c>
    </row>
    <row r="88" spans="1:18">
      <c r="A88" s="183" t="s">
        <v>1214</v>
      </c>
      <c r="B88" s="183" t="s">
        <v>794</v>
      </c>
      <c r="C88" s="183" t="s">
        <v>707</v>
      </c>
      <c r="D88" s="183" t="s">
        <v>268</v>
      </c>
      <c r="E88" s="183" t="s">
        <v>839</v>
      </c>
      <c r="F88" s="183" t="s">
        <v>521</v>
      </c>
      <c r="G88" s="183" t="s">
        <v>48</v>
      </c>
      <c r="H88" s="183" t="s">
        <v>521</v>
      </c>
      <c r="I88" s="183" t="s">
        <v>796</v>
      </c>
      <c r="J88" s="183" t="s">
        <v>1107</v>
      </c>
      <c r="K88" s="184">
        <v>0</v>
      </c>
      <c r="L88" s="184">
        <v>500</v>
      </c>
      <c r="M88" s="184">
        <f t="shared" si="1"/>
        <v>-500</v>
      </c>
      <c r="N88" s="183" t="s">
        <v>1221</v>
      </c>
      <c r="O88" s="183" t="s">
        <v>1107</v>
      </c>
      <c r="P88" s="183"/>
      <c r="Q88" s="183" t="s">
        <v>1217</v>
      </c>
      <c r="R88" s="183" t="s">
        <v>797</v>
      </c>
    </row>
    <row r="89" spans="1:18">
      <c r="A89" s="183" t="s">
        <v>1214</v>
      </c>
      <c r="B89" s="183" t="s">
        <v>794</v>
      </c>
      <c r="C89" s="183" t="s">
        <v>709</v>
      </c>
      <c r="D89" s="183" t="s">
        <v>268</v>
      </c>
      <c r="E89" s="183" t="s">
        <v>839</v>
      </c>
      <c r="F89" s="183" t="s">
        <v>521</v>
      </c>
      <c r="G89" s="183" t="s">
        <v>48</v>
      </c>
      <c r="H89" s="183" t="s">
        <v>521</v>
      </c>
      <c r="I89" s="183" t="s">
        <v>796</v>
      </c>
      <c r="J89" s="183" t="s">
        <v>1107</v>
      </c>
      <c r="K89" s="184">
        <v>0</v>
      </c>
      <c r="L89" s="184">
        <v>750</v>
      </c>
      <c r="M89" s="184">
        <f t="shared" si="1"/>
        <v>-750</v>
      </c>
      <c r="N89" s="183" t="s">
        <v>1220</v>
      </c>
      <c r="O89" s="183" t="s">
        <v>1107</v>
      </c>
      <c r="P89" s="183"/>
      <c r="Q89" s="183" t="s">
        <v>1216</v>
      </c>
      <c r="R89" s="183" t="s">
        <v>801</v>
      </c>
    </row>
    <row r="90" spans="1:18">
      <c r="A90" s="183" t="s">
        <v>1214</v>
      </c>
      <c r="B90" s="183" t="s">
        <v>794</v>
      </c>
      <c r="C90" s="183" t="s">
        <v>709</v>
      </c>
      <c r="D90" s="183" t="s">
        <v>268</v>
      </c>
      <c r="E90" s="183" t="s">
        <v>839</v>
      </c>
      <c r="F90" s="183" t="s">
        <v>521</v>
      </c>
      <c r="G90" s="183" t="s">
        <v>48</v>
      </c>
      <c r="H90" s="183" t="s">
        <v>521</v>
      </c>
      <c r="I90" s="183" t="s">
        <v>796</v>
      </c>
      <c r="J90" s="183" t="s">
        <v>1107</v>
      </c>
      <c r="K90" s="184">
        <v>0</v>
      </c>
      <c r="L90" s="184">
        <v>750</v>
      </c>
      <c r="M90" s="184">
        <f t="shared" si="1"/>
        <v>-750</v>
      </c>
      <c r="N90" s="183" t="s">
        <v>1220</v>
      </c>
      <c r="O90" s="183" t="s">
        <v>1107</v>
      </c>
      <c r="P90" s="183"/>
      <c r="Q90" s="183" t="s">
        <v>1217</v>
      </c>
      <c r="R90" s="183" t="s">
        <v>797</v>
      </c>
    </row>
    <row r="91" spans="1:18">
      <c r="A91" s="183" t="s">
        <v>1214</v>
      </c>
      <c r="B91" s="183" t="s">
        <v>794</v>
      </c>
      <c r="C91" s="183" t="s">
        <v>706</v>
      </c>
      <c r="D91" s="183" t="s">
        <v>825</v>
      </c>
      <c r="E91" s="183" t="s">
        <v>839</v>
      </c>
      <c r="F91" s="183" t="s">
        <v>521</v>
      </c>
      <c r="G91" s="183" t="s">
        <v>48</v>
      </c>
      <c r="H91" s="183" t="s">
        <v>521</v>
      </c>
      <c r="I91" s="183" t="s">
        <v>796</v>
      </c>
      <c r="J91" s="183" t="s">
        <v>1107</v>
      </c>
      <c r="K91" s="184">
        <v>100</v>
      </c>
      <c r="L91" s="184">
        <v>0</v>
      </c>
      <c r="M91" s="184">
        <f t="shared" si="1"/>
        <v>100</v>
      </c>
      <c r="N91" s="183" t="s">
        <v>1219</v>
      </c>
      <c r="O91" s="183" t="s">
        <v>1107</v>
      </c>
      <c r="P91" s="183"/>
      <c r="Q91" s="183" t="s">
        <v>1217</v>
      </c>
      <c r="R91" s="183" t="s">
        <v>797</v>
      </c>
    </row>
    <row r="92" spans="1:18">
      <c r="A92" s="183" t="s">
        <v>1223</v>
      </c>
      <c r="B92" s="183" t="s">
        <v>794</v>
      </c>
      <c r="C92" s="183" t="s">
        <v>706</v>
      </c>
      <c r="D92" s="183" t="s">
        <v>809</v>
      </c>
      <c r="E92" s="183" t="s">
        <v>816</v>
      </c>
      <c r="F92" s="183" t="s">
        <v>521</v>
      </c>
      <c r="G92" s="183" t="s">
        <v>48</v>
      </c>
      <c r="H92" s="183" t="s">
        <v>521</v>
      </c>
      <c r="I92" s="183" t="s">
        <v>796</v>
      </c>
      <c r="J92" s="183" t="s">
        <v>1164</v>
      </c>
      <c r="K92" s="184">
        <v>0</v>
      </c>
      <c r="L92" s="184">
        <v>622.94000000000005</v>
      </c>
      <c r="M92" s="184">
        <f t="shared" si="1"/>
        <v>-622.94000000000005</v>
      </c>
      <c r="N92" s="183" t="s">
        <v>1031</v>
      </c>
      <c r="O92" s="183" t="s">
        <v>1164</v>
      </c>
      <c r="P92" s="183"/>
      <c r="Q92" s="183" t="s">
        <v>1224</v>
      </c>
      <c r="R92" s="183" t="s">
        <v>801</v>
      </c>
    </row>
    <row r="93" spans="1:18">
      <c r="A93" s="183" t="s">
        <v>1223</v>
      </c>
      <c r="B93" s="183" t="s">
        <v>794</v>
      </c>
      <c r="C93" s="183" t="s">
        <v>706</v>
      </c>
      <c r="D93" s="183" t="s">
        <v>1025</v>
      </c>
      <c r="E93" s="183" t="s">
        <v>816</v>
      </c>
      <c r="F93" s="183" t="s">
        <v>521</v>
      </c>
      <c r="G93" s="183" t="s">
        <v>48</v>
      </c>
      <c r="H93" s="183" t="s">
        <v>521</v>
      </c>
      <c r="I93" s="183" t="s">
        <v>796</v>
      </c>
      <c r="J93" s="183" t="s">
        <v>1164</v>
      </c>
      <c r="K93" s="184">
        <v>622.94000000000005</v>
      </c>
      <c r="L93" s="184">
        <v>0</v>
      </c>
      <c r="M93" s="184">
        <f t="shared" si="1"/>
        <v>622.94000000000005</v>
      </c>
      <c r="N93" s="183" t="s">
        <v>1031</v>
      </c>
      <c r="O93" s="183" t="s">
        <v>1164</v>
      </c>
      <c r="P93" s="183"/>
      <c r="Q93" s="183" t="s">
        <v>1224</v>
      </c>
      <c r="R93" s="183" t="s">
        <v>801</v>
      </c>
    </row>
    <row r="94" spans="1:18">
      <c r="A94" s="183" t="s">
        <v>1225</v>
      </c>
      <c r="B94" s="183" t="s">
        <v>794</v>
      </c>
      <c r="C94" s="183" t="s">
        <v>706</v>
      </c>
      <c r="D94" s="183" t="s">
        <v>268</v>
      </c>
      <c r="E94" s="183" t="s">
        <v>850</v>
      </c>
      <c r="F94" s="183" t="s">
        <v>521</v>
      </c>
      <c r="G94" s="183" t="s">
        <v>48</v>
      </c>
      <c r="H94" s="183" t="s">
        <v>521</v>
      </c>
      <c r="I94" s="183" t="s">
        <v>796</v>
      </c>
      <c r="J94" s="183" t="s">
        <v>1164</v>
      </c>
      <c r="K94" s="184">
        <v>0</v>
      </c>
      <c r="L94" s="184">
        <v>435</v>
      </c>
      <c r="M94" s="184">
        <f t="shared" si="1"/>
        <v>-435</v>
      </c>
      <c r="N94" s="183" t="s">
        <v>1226</v>
      </c>
      <c r="O94" s="183" t="s">
        <v>1164</v>
      </c>
      <c r="P94" s="183"/>
      <c r="Q94" s="183" t="s">
        <v>1227</v>
      </c>
      <c r="R94" s="183" t="s">
        <v>801</v>
      </c>
    </row>
    <row r="95" spans="1:18">
      <c r="A95" s="183" t="s">
        <v>1225</v>
      </c>
      <c r="B95" s="183" t="s">
        <v>794</v>
      </c>
      <c r="C95" s="183" t="s">
        <v>706</v>
      </c>
      <c r="D95" s="183" t="s">
        <v>815</v>
      </c>
      <c r="E95" s="183" t="s">
        <v>850</v>
      </c>
      <c r="F95" s="183" t="s">
        <v>521</v>
      </c>
      <c r="G95" s="183" t="s">
        <v>48</v>
      </c>
      <c r="H95" s="183" t="s">
        <v>521</v>
      </c>
      <c r="I95" s="183" t="s">
        <v>796</v>
      </c>
      <c r="J95" s="183" t="s">
        <v>1164</v>
      </c>
      <c r="K95" s="184">
        <v>435</v>
      </c>
      <c r="L95" s="184">
        <v>0</v>
      </c>
      <c r="M95" s="184">
        <f t="shared" si="1"/>
        <v>435</v>
      </c>
      <c r="N95" s="183" t="s">
        <v>1226</v>
      </c>
      <c r="O95" s="183" t="s">
        <v>1164</v>
      </c>
      <c r="P95" s="183"/>
      <c r="Q95" s="183" t="s">
        <v>1227</v>
      </c>
      <c r="R95" s="183" t="s">
        <v>801</v>
      </c>
    </row>
    <row r="96" spans="1:18">
      <c r="A96" s="183" t="s">
        <v>1228</v>
      </c>
      <c r="B96" s="183" t="s">
        <v>794</v>
      </c>
      <c r="C96" s="183" t="s">
        <v>706</v>
      </c>
      <c r="D96" s="183" t="s">
        <v>268</v>
      </c>
      <c r="E96" s="183" t="s">
        <v>850</v>
      </c>
      <c r="F96" s="183" t="s">
        <v>521</v>
      </c>
      <c r="G96" s="183" t="s">
        <v>48</v>
      </c>
      <c r="H96" s="183" t="s">
        <v>521</v>
      </c>
      <c r="I96" s="183" t="s">
        <v>796</v>
      </c>
      <c r="J96" s="183" t="s">
        <v>1164</v>
      </c>
      <c r="K96" s="184">
        <v>0</v>
      </c>
      <c r="L96" s="184">
        <v>150</v>
      </c>
      <c r="M96" s="184">
        <f t="shared" si="1"/>
        <v>-150</v>
      </c>
      <c r="N96" s="183" t="s">
        <v>1229</v>
      </c>
      <c r="O96" s="183" t="s">
        <v>1164</v>
      </c>
      <c r="P96" s="183"/>
      <c r="Q96" s="183" t="s">
        <v>1230</v>
      </c>
      <c r="R96" s="183" t="s">
        <v>801</v>
      </c>
    </row>
    <row r="97" spans="1:18">
      <c r="A97" s="183" t="s">
        <v>1228</v>
      </c>
      <c r="B97" s="183" t="s">
        <v>794</v>
      </c>
      <c r="C97" s="183" t="s">
        <v>706</v>
      </c>
      <c r="D97" s="183" t="s">
        <v>815</v>
      </c>
      <c r="E97" s="183" t="s">
        <v>850</v>
      </c>
      <c r="F97" s="183" t="s">
        <v>521</v>
      </c>
      <c r="G97" s="183" t="s">
        <v>48</v>
      </c>
      <c r="H97" s="183" t="s">
        <v>521</v>
      </c>
      <c r="I97" s="183" t="s">
        <v>796</v>
      </c>
      <c r="J97" s="183" t="s">
        <v>1164</v>
      </c>
      <c r="K97" s="184">
        <v>150</v>
      </c>
      <c r="L97" s="184">
        <v>0</v>
      </c>
      <c r="M97" s="184">
        <f t="shared" si="1"/>
        <v>150</v>
      </c>
      <c r="N97" s="183" t="s">
        <v>1229</v>
      </c>
      <c r="O97" s="183" t="s">
        <v>1164</v>
      </c>
      <c r="P97" s="183"/>
      <c r="Q97" s="183" t="s">
        <v>1230</v>
      </c>
      <c r="R97" s="183" t="s">
        <v>801</v>
      </c>
    </row>
    <row r="98" spans="1:18">
      <c r="A98" s="183" t="s">
        <v>1231</v>
      </c>
      <c r="B98" s="183" t="s">
        <v>794</v>
      </c>
      <c r="C98" s="183" t="s">
        <v>701</v>
      </c>
      <c r="D98" s="183" t="s">
        <v>268</v>
      </c>
      <c r="E98" s="183" t="s">
        <v>850</v>
      </c>
      <c r="F98" s="183" t="s">
        <v>521</v>
      </c>
      <c r="G98" s="183" t="s">
        <v>48</v>
      </c>
      <c r="H98" s="183" t="s">
        <v>521</v>
      </c>
      <c r="I98" s="183" t="s">
        <v>796</v>
      </c>
      <c r="J98" s="183" t="s">
        <v>1164</v>
      </c>
      <c r="K98" s="184">
        <v>0</v>
      </c>
      <c r="L98" s="184">
        <v>1000</v>
      </c>
      <c r="M98" s="184">
        <f t="shared" si="1"/>
        <v>-1000</v>
      </c>
      <c r="N98" s="183" t="s">
        <v>1205</v>
      </c>
      <c r="O98" s="183" t="s">
        <v>1164</v>
      </c>
      <c r="P98" s="183"/>
      <c r="Q98" s="183" t="s">
        <v>1232</v>
      </c>
      <c r="R98" s="183" t="s">
        <v>801</v>
      </c>
    </row>
    <row r="99" spans="1:18">
      <c r="A99" s="183" t="s">
        <v>1231</v>
      </c>
      <c r="B99" s="183" t="s">
        <v>794</v>
      </c>
      <c r="C99" s="183" t="s">
        <v>701</v>
      </c>
      <c r="D99" s="183" t="s">
        <v>821</v>
      </c>
      <c r="E99" s="183" t="s">
        <v>850</v>
      </c>
      <c r="F99" s="183" t="s">
        <v>521</v>
      </c>
      <c r="G99" s="183" t="s">
        <v>48</v>
      </c>
      <c r="H99" s="183" t="s">
        <v>521</v>
      </c>
      <c r="I99" s="183" t="s">
        <v>796</v>
      </c>
      <c r="J99" s="183" t="s">
        <v>1164</v>
      </c>
      <c r="K99" s="184">
        <v>1000</v>
      </c>
      <c r="L99" s="184">
        <v>0</v>
      </c>
      <c r="M99" s="184">
        <f t="shared" si="1"/>
        <v>1000</v>
      </c>
      <c r="N99" s="183" t="s">
        <v>1205</v>
      </c>
      <c r="O99" s="183" t="s">
        <v>1164</v>
      </c>
      <c r="P99" s="183"/>
      <c r="Q99" s="183" t="s">
        <v>1232</v>
      </c>
      <c r="R99" s="183" t="s">
        <v>801</v>
      </c>
    </row>
    <row r="100" spans="1:18">
      <c r="A100" s="183" t="s">
        <v>1233</v>
      </c>
      <c r="B100" s="183" t="s">
        <v>794</v>
      </c>
      <c r="C100" s="183" t="s">
        <v>245</v>
      </c>
      <c r="D100" s="183" t="s">
        <v>803</v>
      </c>
      <c r="E100" s="183" t="s">
        <v>1008</v>
      </c>
      <c r="F100" s="183" t="s">
        <v>521</v>
      </c>
      <c r="G100" s="183" t="s">
        <v>48</v>
      </c>
      <c r="H100" s="183" t="s">
        <v>521</v>
      </c>
      <c r="I100" s="183" t="s">
        <v>796</v>
      </c>
      <c r="J100" s="183" t="s">
        <v>1164</v>
      </c>
      <c r="K100" s="184">
        <v>6000</v>
      </c>
      <c r="L100" s="184">
        <v>0</v>
      </c>
      <c r="M100" s="184">
        <f t="shared" si="1"/>
        <v>6000</v>
      </c>
      <c r="N100" s="183" t="s">
        <v>1234</v>
      </c>
      <c r="O100" s="183" t="s">
        <v>1164</v>
      </c>
      <c r="P100" s="183"/>
      <c r="Q100" s="183" t="s">
        <v>1235</v>
      </c>
      <c r="R100" s="183" t="s">
        <v>801</v>
      </c>
    </row>
    <row r="101" spans="1:18">
      <c r="A101" s="183" t="s">
        <v>1233</v>
      </c>
      <c r="B101" s="183" t="s">
        <v>794</v>
      </c>
      <c r="C101" s="183" t="s">
        <v>244</v>
      </c>
      <c r="D101" s="183" t="s">
        <v>823</v>
      </c>
      <c r="E101" s="183" t="s">
        <v>1008</v>
      </c>
      <c r="F101" s="183" t="s">
        <v>521</v>
      </c>
      <c r="G101" s="183" t="s">
        <v>48</v>
      </c>
      <c r="H101" s="183" t="s">
        <v>521</v>
      </c>
      <c r="I101" s="183" t="s">
        <v>796</v>
      </c>
      <c r="J101" s="183" t="s">
        <v>1164</v>
      </c>
      <c r="K101" s="184">
        <v>0</v>
      </c>
      <c r="L101" s="184">
        <v>6000</v>
      </c>
      <c r="M101" s="184">
        <f t="shared" si="1"/>
        <v>-6000</v>
      </c>
      <c r="N101" s="183" t="s">
        <v>1234</v>
      </c>
      <c r="O101" s="183" t="s">
        <v>1164</v>
      </c>
      <c r="P101" s="183"/>
      <c r="Q101" s="183" t="s">
        <v>1235</v>
      </c>
      <c r="R101" s="183" t="s">
        <v>801</v>
      </c>
    </row>
    <row r="102" spans="1:18">
      <c r="A102" s="183" t="s">
        <v>1236</v>
      </c>
      <c r="B102" s="183" t="s">
        <v>794</v>
      </c>
      <c r="C102" s="183" t="s">
        <v>244</v>
      </c>
      <c r="D102" s="183" t="s">
        <v>823</v>
      </c>
      <c r="E102" s="183" t="s">
        <v>1008</v>
      </c>
      <c r="F102" s="183" t="s">
        <v>521</v>
      </c>
      <c r="G102" s="183" t="s">
        <v>48</v>
      </c>
      <c r="H102" s="183" t="s">
        <v>521</v>
      </c>
      <c r="I102" s="183" t="s">
        <v>796</v>
      </c>
      <c r="J102" s="183" t="s">
        <v>1164</v>
      </c>
      <c r="K102" s="184">
        <v>0</v>
      </c>
      <c r="L102" s="184">
        <v>4000</v>
      </c>
      <c r="M102" s="184">
        <f t="shared" si="1"/>
        <v>-4000</v>
      </c>
      <c r="N102" s="183" t="s">
        <v>1237</v>
      </c>
      <c r="O102" s="183" t="s">
        <v>1164</v>
      </c>
      <c r="P102" s="183"/>
      <c r="Q102" s="183" t="s">
        <v>1238</v>
      </c>
      <c r="R102" s="183" t="s">
        <v>801</v>
      </c>
    </row>
    <row r="103" spans="1:18">
      <c r="A103" s="183" t="s">
        <v>1236</v>
      </c>
      <c r="B103" s="183" t="s">
        <v>794</v>
      </c>
      <c r="C103" s="183" t="s">
        <v>245</v>
      </c>
      <c r="D103" s="183" t="s">
        <v>831</v>
      </c>
      <c r="E103" s="183" t="s">
        <v>1008</v>
      </c>
      <c r="F103" s="183" t="s">
        <v>521</v>
      </c>
      <c r="G103" s="183" t="s">
        <v>48</v>
      </c>
      <c r="H103" s="183" t="s">
        <v>521</v>
      </c>
      <c r="I103" s="183" t="s">
        <v>796</v>
      </c>
      <c r="J103" s="183" t="s">
        <v>1164</v>
      </c>
      <c r="K103" s="184">
        <v>4000</v>
      </c>
      <c r="L103" s="184">
        <v>0</v>
      </c>
      <c r="M103" s="184">
        <f t="shared" si="1"/>
        <v>4000</v>
      </c>
      <c r="N103" s="183" t="s">
        <v>1237</v>
      </c>
      <c r="O103" s="183" t="s">
        <v>1164</v>
      </c>
      <c r="P103" s="183"/>
      <c r="Q103" s="183" t="s">
        <v>1238</v>
      </c>
      <c r="R103" s="183" t="s">
        <v>801</v>
      </c>
    </row>
    <row r="104" spans="1:18">
      <c r="A104" s="183" t="s">
        <v>1239</v>
      </c>
      <c r="B104" s="183" t="s">
        <v>794</v>
      </c>
      <c r="C104" s="183" t="s">
        <v>808</v>
      </c>
      <c r="D104" s="183" t="s">
        <v>268</v>
      </c>
      <c r="E104" s="183" t="s">
        <v>20</v>
      </c>
      <c r="F104" s="183" t="s">
        <v>710</v>
      </c>
      <c r="G104" s="183" t="s">
        <v>48</v>
      </c>
      <c r="H104" s="183" t="s">
        <v>521</v>
      </c>
      <c r="I104" s="183" t="s">
        <v>796</v>
      </c>
      <c r="J104" s="183" t="s">
        <v>1240</v>
      </c>
      <c r="K104" s="184">
        <v>0</v>
      </c>
      <c r="L104" s="184">
        <v>124.21</v>
      </c>
      <c r="M104" s="184">
        <f t="shared" si="1"/>
        <v>-124.21</v>
      </c>
      <c r="N104" s="183" t="s">
        <v>1241</v>
      </c>
      <c r="O104" s="183" t="s">
        <v>1240</v>
      </c>
      <c r="P104" s="183"/>
      <c r="Q104" s="183" t="s">
        <v>1242</v>
      </c>
      <c r="R104" s="183" t="s">
        <v>801</v>
      </c>
    </row>
    <row r="105" spans="1:18">
      <c r="A105" s="183" t="s">
        <v>1239</v>
      </c>
      <c r="B105" s="183" t="s">
        <v>794</v>
      </c>
      <c r="C105" s="183" t="s">
        <v>701</v>
      </c>
      <c r="D105" s="183" t="s">
        <v>268</v>
      </c>
      <c r="E105" s="183" t="s">
        <v>20</v>
      </c>
      <c r="F105" s="183" t="s">
        <v>710</v>
      </c>
      <c r="G105" s="183" t="s">
        <v>48</v>
      </c>
      <c r="H105" s="183" t="s">
        <v>521</v>
      </c>
      <c r="I105" s="183" t="s">
        <v>796</v>
      </c>
      <c r="J105" s="183" t="s">
        <v>1240</v>
      </c>
      <c r="K105" s="184">
        <v>0</v>
      </c>
      <c r="L105" s="184">
        <v>278.97000000000003</v>
      </c>
      <c r="M105" s="184">
        <f t="shared" si="1"/>
        <v>-278.97000000000003</v>
      </c>
      <c r="N105" s="183" t="s">
        <v>1243</v>
      </c>
      <c r="O105" s="183" t="s">
        <v>1240</v>
      </c>
      <c r="P105" s="183"/>
      <c r="Q105" s="183" t="s">
        <v>1242</v>
      </c>
      <c r="R105" s="183" t="s">
        <v>801</v>
      </c>
    </row>
    <row r="106" spans="1:18">
      <c r="A106" s="183" t="s">
        <v>1239</v>
      </c>
      <c r="B106" s="183" t="s">
        <v>794</v>
      </c>
      <c r="C106" s="183" t="s">
        <v>701</v>
      </c>
      <c r="D106" s="183" t="s">
        <v>821</v>
      </c>
      <c r="E106" s="183" t="s">
        <v>20</v>
      </c>
      <c r="F106" s="183" t="s">
        <v>710</v>
      </c>
      <c r="G106" s="183" t="s">
        <v>48</v>
      </c>
      <c r="H106" s="183" t="s">
        <v>521</v>
      </c>
      <c r="I106" s="183" t="s">
        <v>796</v>
      </c>
      <c r="J106" s="183" t="s">
        <v>1240</v>
      </c>
      <c r="K106" s="184">
        <v>2075</v>
      </c>
      <c r="L106" s="184">
        <v>0</v>
      </c>
      <c r="M106" s="184">
        <f t="shared" si="1"/>
        <v>2075</v>
      </c>
      <c r="N106" s="183" t="s">
        <v>1241</v>
      </c>
      <c r="O106" s="183" t="s">
        <v>1240</v>
      </c>
      <c r="P106" s="183"/>
      <c r="Q106" s="183" t="s">
        <v>1242</v>
      </c>
      <c r="R106" s="183" t="s">
        <v>801</v>
      </c>
    </row>
    <row r="107" spans="1:18">
      <c r="A107" s="183" t="s">
        <v>1239</v>
      </c>
      <c r="B107" s="183" t="s">
        <v>794</v>
      </c>
      <c r="C107" s="183" t="s">
        <v>701</v>
      </c>
      <c r="D107" s="183" t="s">
        <v>822</v>
      </c>
      <c r="E107" s="183" t="s">
        <v>20</v>
      </c>
      <c r="F107" s="183" t="s">
        <v>710</v>
      </c>
      <c r="G107" s="183" t="s">
        <v>48</v>
      </c>
      <c r="H107" s="183" t="s">
        <v>521</v>
      </c>
      <c r="I107" s="183" t="s">
        <v>796</v>
      </c>
      <c r="J107" s="183" t="s">
        <v>1240</v>
      </c>
      <c r="K107" s="184">
        <v>0</v>
      </c>
      <c r="L107" s="184">
        <v>1671.82</v>
      </c>
      <c r="M107" s="184">
        <f t="shared" si="1"/>
        <v>-1671.82</v>
      </c>
      <c r="N107" s="183" t="s">
        <v>1244</v>
      </c>
      <c r="O107" s="183" t="s">
        <v>1240</v>
      </c>
      <c r="P107" s="183"/>
      <c r="Q107" s="183" t="s">
        <v>1242</v>
      </c>
      <c r="R107" s="183" t="s">
        <v>801</v>
      </c>
    </row>
    <row r="108" spans="1:18">
      <c r="A108" s="183" t="s">
        <v>1245</v>
      </c>
      <c r="B108" s="183" t="s">
        <v>794</v>
      </c>
      <c r="C108" s="183" t="s">
        <v>702</v>
      </c>
      <c r="D108" s="183" t="s">
        <v>805</v>
      </c>
      <c r="E108" s="183" t="s">
        <v>835</v>
      </c>
      <c r="F108" s="183" t="s">
        <v>849</v>
      </c>
      <c r="G108" s="183" t="s">
        <v>48</v>
      </c>
      <c r="H108" s="183" t="s">
        <v>521</v>
      </c>
      <c r="I108" s="183" t="s">
        <v>796</v>
      </c>
      <c r="J108" s="183" t="s">
        <v>1164</v>
      </c>
      <c r="K108" s="184">
        <v>7500</v>
      </c>
      <c r="L108" s="184">
        <v>0</v>
      </c>
      <c r="M108" s="184">
        <f t="shared" si="1"/>
        <v>7500</v>
      </c>
      <c r="N108" s="183" t="s">
        <v>1246</v>
      </c>
      <c r="O108" s="183" t="s">
        <v>1164</v>
      </c>
      <c r="P108" s="183"/>
      <c r="Q108" s="183" t="s">
        <v>1247</v>
      </c>
      <c r="R108" s="183" t="s">
        <v>801</v>
      </c>
    </row>
    <row r="109" spans="1:18">
      <c r="A109" s="183" t="s">
        <v>1245</v>
      </c>
      <c r="B109" s="183" t="s">
        <v>794</v>
      </c>
      <c r="C109" s="183" t="s">
        <v>808</v>
      </c>
      <c r="D109" s="183" t="s">
        <v>268</v>
      </c>
      <c r="E109" s="183" t="s">
        <v>835</v>
      </c>
      <c r="F109" s="183" t="s">
        <v>849</v>
      </c>
      <c r="G109" s="183" t="s">
        <v>48</v>
      </c>
      <c r="H109" s="183" t="s">
        <v>521</v>
      </c>
      <c r="I109" s="183" t="s">
        <v>796</v>
      </c>
      <c r="J109" s="183" t="s">
        <v>1164</v>
      </c>
      <c r="K109" s="184">
        <v>0</v>
      </c>
      <c r="L109" s="184">
        <v>7500</v>
      </c>
      <c r="M109" s="184">
        <f t="shared" si="1"/>
        <v>-7500</v>
      </c>
      <c r="N109" s="183" t="s">
        <v>1246</v>
      </c>
      <c r="O109" s="183" t="s">
        <v>1164</v>
      </c>
      <c r="P109" s="183"/>
      <c r="Q109" s="183" t="s">
        <v>1247</v>
      </c>
      <c r="R109" s="183" t="s">
        <v>801</v>
      </c>
    </row>
    <row r="110" spans="1:18">
      <c r="A110" s="183" t="s">
        <v>1248</v>
      </c>
      <c r="B110" s="183" t="s">
        <v>794</v>
      </c>
      <c r="C110" s="183" t="s">
        <v>808</v>
      </c>
      <c r="D110" s="183" t="s">
        <v>268</v>
      </c>
      <c r="E110" s="183" t="s">
        <v>820</v>
      </c>
      <c r="F110" s="183" t="s">
        <v>836</v>
      </c>
      <c r="G110" s="183" t="s">
        <v>48</v>
      </c>
      <c r="H110" s="183" t="s">
        <v>521</v>
      </c>
      <c r="I110" s="183" t="s">
        <v>796</v>
      </c>
      <c r="J110" s="183" t="s">
        <v>1164</v>
      </c>
      <c r="K110" s="184">
        <v>0</v>
      </c>
      <c r="L110" s="184">
        <v>200</v>
      </c>
      <c r="M110" s="184">
        <f t="shared" si="1"/>
        <v>-200</v>
      </c>
      <c r="N110" s="183" t="s">
        <v>1146</v>
      </c>
      <c r="O110" s="183" t="s">
        <v>1164</v>
      </c>
      <c r="P110" s="183"/>
      <c r="Q110" s="183" t="s">
        <v>1249</v>
      </c>
      <c r="R110" s="183" t="s">
        <v>801</v>
      </c>
    </row>
    <row r="111" spans="1:18">
      <c r="A111" s="183" t="s">
        <v>1248</v>
      </c>
      <c r="B111" s="183" t="s">
        <v>794</v>
      </c>
      <c r="C111" s="183" t="s">
        <v>808</v>
      </c>
      <c r="D111" s="183" t="s">
        <v>831</v>
      </c>
      <c r="E111" s="183" t="s">
        <v>820</v>
      </c>
      <c r="F111" s="183" t="s">
        <v>836</v>
      </c>
      <c r="G111" s="183" t="s">
        <v>48</v>
      </c>
      <c r="H111" s="183" t="s">
        <v>521</v>
      </c>
      <c r="I111" s="183" t="s">
        <v>796</v>
      </c>
      <c r="J111" s="183" t="s">
        <v>1164</v>
      </c>
      <c r="K111" s="184">
        <v>200</v>
      </c>
      <c r="L111" s="184">
        <v>0</v>
      </c>
      <c r="M111" s="184">
        <f t="shared" si="1"/>
        <v>200</v>
      </c>
      <c r="N111" s="183" t="s">
        <v>1146</v>
      </c>
      <c r="O111" s="183" t="s">
        <v>1164</v>
      </c>
      <c r="P111" s="183"/>
      <c r="Q111" s="183" t="s">
        <v>1249</v>
      </c>
      <c r="R111" s="183" t="s">
        <v>801</v>
      </c>
    </row>
    <row r="112" spans="1:18">
      <c r="A112" s="183" t="s">
        <v>1250</v>
      </c>
      <c r="B112" s="183" t="s">
        <v>794</v>
      </c>
      <c r="C112" s="183" t="s">
        <v>706</v>
      </c>
      <c r="D112" s="183" t="s">
        <v>809</v>
      </c>
      <c r="E112" s="183" t="s">
        <v>22</v>
      </c>
      <c r="F112" s="183" t="s">
        <v>521</v>
      </c>
      <c r="G112" s="183" t="s">
        <v>48</v>
      </c>
      <c r="H112" s="183" t="s">
        <v>521</v>
      </c>
      <c r="I112" s="183" t="s">
        <v>796</v>
      </c>
      <c r="J112" s="183" t="s">
        <v>1164</v>
      </c>
      <c r="K112" s="184">
        <v>0</v>
      </c>
      <c r="L112" s="184">
        <v>2642.88</v>
      </c>
      <c r="M112" s="184">
        <f t="shared" si="1"/>
        <v>-2642.88</v>
      </c>
      <c r="N112" s="183" t="s">
        <v>1251</v>
      </c>
      <c r="O112" s="183" t="s">
        <v>1164</v>
      </c>
      <c r="P112" s="183"/>
      <c r="Q112" s="183" t="s">
        <v>1252</v>
      </c>
      <c r="R112" s="183" t="s">
        <v>801</v>
      </c>
    </row>
    <row r="113" spans="1:18">
      <c r="A113" s="183" t="s">
        <v>1250</v>
      </c>
      <c r="B113" s="183" t="s">
        <v>794</v>
      </c>
      <c r="C113" s="183" t="s">
        <v>706</v>
      </c>
      <c r="D113" s="183" t="s">
        <v>268</v>
      </c>
      <c r="E113" s="183" t="s">
        <v>22</v>
      </c>
      <c r="F113" s="183" t="s">
        <v>521</v>
      </c>
      <c r="G113" s="183" t="s">
        <v>48</v>
      </c>
      <c r="H113" s="183" t="s">
        <v>521</v>
      </c>
      <c r="I113" s="183" t="s">
        <v>796</v>
      </c>
      <c r="J113" s="183" t="s">
        <v>1164</v>
      </c>
      <c r="K113" s="184">
        <v>2642.88</v>
      </c>
      <c r="L113" s="184">
        <v>0</v>
      </c>
      <c r="M113" s="184">
        <f t="shared" si="1"/>
        <v>2642.88</v>
      </c>
      <c r="N113" s="183" t="s">
        <v>1251</v>
      </c>
      <c r="O113" s="183" t="s">
        <v>1164</v>
      </c>
      <c r="P113" s="183"/>
      <c r="Q113" s="183" t="s">
        <v>1252</v>
      </c>
      <c r="R113" s="183" t="s">
        <v>801</v>
      </c>
    </row>
    <row r="114" spans="1:18">
      <c r="A114" s="183" t="s">
        <v>1253</v>
      </c>
      <c r="B114" s="183" t="s">
        <v>794</v>
      </c>
      <c r="C114" s="183" t="s">
        <v>706</v>
      </c>
      <c r="D114" s="183" t="s">
        <v>826</v>
      </c>
      <c r="E114" s="183" t="s">
        <v>22</v>
      </c>
      <c r="F114" s="183" t="s">
        <v>521</v>
      </c>
      <c r="G114" s="183" t="s">
        <v>48</v>
      </c>
      <c r="H114" s="183" t="s">
        <v>521</v>
      </c>
      <c r="I114" s="183" t="s">
        <v>796</v>
      </c>
      <c r="J114" s="183" t="s">
        <v>1164</v>
      </c>
      <c r="K114" s="184">
        <v>0</v>
      </c>
      <c r="L114" s="184">
        <v>4512.88</v>
      </c>
      <c r="M114" s="184">
        <f t="shared" si="1"/>
        <v>-4512.88</v>
      </c>
      <c r="N114" s="183" t="s">
        <v>982</v>
      </c>
      <c r="O114" s="183" t="s">
        <v>1164</v>
      </c>
      <c r="P114" s="183"/>
      <c r="Q114" s="183" t="s">
        <v>1254</v>
      </c>
      <c r="R114" s="183" t="s">
        <v>801</v>
      </c>
    </row>
    <row r="115" spans="1:18">
      <c r="A115" s="183" t="s">
        <v>1253</v>
      </c>
      <c r="B115" s="183" t="s">
        <v>794</v>
      </c>
      <c r="C115" s="183" t="s">
        <v>706</v>
      </c>
      <c r="D115" s="183" t="s">
        <v>268</v>
      </c>
      <c r="E115" s="183" t="s">
        <v>22</v>
      </c>
      <c r="F115" s="183" t="s">
        <v>521</v>
      </c>
      <c r="G115" s="183" t="s">
        <v>48</v>
      </c>
      <c r="H115" s="183" t="s">
        <v>521</v>
      </c>
      <c r="I115" s="183" t="s">
        <v>796</v>
      </c>
      <c r="J115" s="183" t="s">
        <v>1164</v>
      </c>
      <c r="K115" s="184">
        <v>4512.88</v>
      </c>
      <c r="L115" s="184">
        <v>0</v>
      </c>
      <c r="M115" s="184">
        <f t="shared" si="1"/>
        <v>4512.88</v>
      </c>
      <c r="N115" s="183" t="s">
        <v>982</v>
      </c>
      <c r="O115" s="183" t="s">
        <v>1164</v>
      </c>
      <c r="P115" s="183"/>
      <c r="Q115" s="183" t="s">
        <v>1254</v>
      </c>
      <c r="R115" s="183" t="s">
        <v>801</v>
      </c>
    </row>
    <row r="116" spans="1:18">
      <c r="A116" s="183" t="s">
        <v>1259</v>
      </c>
      <c r="B116" s="183" t="s">
        <v>794</v>
      </c>
      <c r="C116" s="183" t="s">
        <v>709</v>
      </c>
      <c r="D116" s="183" t="s">
        <v>268</v>
      </c>
      <c r="E116" s="183" t="s">
        <v>850</v>
      </c>
      <c r="F116" s="183" t="s">
        <v>521</v>
      </c>
      <c r="G116" s="183" t="s">
        <v>48</v>
      </c>
      <c r="H116" s="183" t="s">
        <v>521</v>
      </c>
      <c r="I116" s="183" t="s">
        <v>796</v>
      </c>
      <c r="J116" s="183" t="s">
        <v>1164</v>
      </c>
      <c r="K116" s="184">
        <v>0</v>
      </c>
      <c r="L116" s="184">
        <v>345</v>
      </c>
      <c r="M116" s="184">
        <f t="shared" si="1"/>
        <v>-345</v>
      </c>
      <c r="N116" s="183" t="s">
        <v>1260</v>
      </c>
      <c r="O116" s="183" t="s">
        <v>1164</v>
      </c>
      <c r="P116" s="183"/>
      <c r="Q116" s="183" t="s">
        <v>1261</v>
      </c>
      <c r="R116" s="183" t="s">
        <v>801</v>
      </c>
    </row>
    <row r="117" spans="1:18">
      <c r="A117" s="183" t="s">
        <v>1259</v>
      </c>
      <c r="B117" s="183" t="s">
        <v>794</v>
      </c>
      <c r="C117" s="183" t="s">
        <v>709</v>
      </c>
      <c r="D117" s="183" t="s">
        <v>826</v>
      </c>
      <c r="E117" s="183" t="s">
        <v>850</v>
      </c>
      <c r="F117" s="183" t="s">
        <v>521</v>
      </c>
      <c r="G117" s="183" t="s">
        <v>48</v>
      </c>
      <c r="H117" s="183" t="s">
        <v>521</v>
      </c>
      <c r="I117" s="183" t="s">
        <v>796</v>
      </c>
      <c r="J117" s="183" t="s">
        <v>1164</v>
      </c>
      <c r="K117" s="184">
        <v>345</v>
      </c>
      <c r="L117" s="184">
        <v>0</v>
      </c>
      <c r="M117" s="184">
        <f t="shared" si="1"/>
        <v>345</v>
      </c>
      <c r="N117" s="183" t="s">
        <v>1260</v>
      </c>
      <c r="O117" s="183" t="s">
        <v>1164</v>
      </c>
      <c r="P117" s="183"/>
      <c r="Q117" s="183" t="s">
        <v>1261</v>
      </c>
      <c r="R117" s="183" t="s">
        <v>801</v>
      </c>
    </row>
    <row r="118" spans="1:18">
      <c r="A118" s="183" t="s">
        <v>1262</v>
      </c>
      <c r="B118" s="183" t="s">
        <v>794</v>
      </c>
      <c r="C118" s="183" t="s">
        <v>709</v>
      </c>
      <c r="D118" s="183" t="s">
        <v>268</v>
      </c>
      <c r="E118" s="183" t="s">
        <v>850</v>
      </c>
      <c r="F118" s="183" t="s">
        <v>521</v>
      </c>
      <c r="G118" s="183" t="s">
        <v>48</v>
      </c>
      <c r="H118" s="183" t="s">
        <v>521</v>
      </c>
      <c r="I118" s="183" t="s">
        <v>796</v>
      </c>
      <c r="J118" s="183" t="s">
        <v>1164</v>
      </c>
      <c r="K118" s="184">
        <v>0</v>
      </c>
      <c r="L118" s="184">
        <v>281.89</v>
      </c>
      <c r="M118" s="184">
        <f t="shared" si="1"/>
        <v>-281.89</v>
      </c>
      <c r="N118" s="183" t="s">
        <v>1263</v>
      </c>
      <c r="O118" s="183" t="s">
        <v>1164</v>
      </c>
      <c r="P118" s="183"/>
      <c r="Q118" s="183" t="s">
        <v>1264</v>
      </c>
      <c r="R118" s="183" t="s">
        <v>801</v>
      </c>
    </row>
    <row r="119" spans="1:18">
      <c r="A119" s="183" t="s">
        <v>1262</v>
      </c>
      <c r="B119" s="183" t="s">
        <v>794</v>
      </c>
      <c r="C119" s="183" t="s">
        <v>709</v>
      </c>
      <c r="D119" s="183" t="s">
        <v>815</v>
      </c>
      <c r="E119" s="183" t="s">
        <v>850</v>
      </c>
      <c r="F119" s="183" t="s">
        <v>521</v>
      </c>
      <c r="G119" s="183" t="s">
        <v>48</v>
      </c>
      <c r="H119" s="183" t="s">
        <v>521</v>
      </c>
      <c r="I119" s="183" t="s">
        <v>796</v>
      </c>
      <c r="J119" s="183" t="s">
        <v>1164</v>
      </c>
      <c r="K119" s="184">
        <v>281.89</v>
      </c>
      <c r="L119" s="184">
        <v>0</v>
      </c>
      <c r="M119" s="184">
        <f t="shared" si="1"/>
        <v>281.89</v>
      </c>
      <c r="N119" s="183" t="s">
        <v>1263</v>
      </c>
      <c r="O119" s="183" t="s">
        <v>1164</v>
      </c>
      <c r="P119" s="183"/>
      <c r="Q119" s="183" t="s">
        <v>1264</v>
      </c>
      <c r="R119" s="183" t="s">
        <v>801</v>
      </c>
    </row>
    <row r="120" spans="1:18">
      <c r="A120" s="183" t="s">
        <v>1265</v>
      </c>
      <c r="B120" s="183" t="s">
        <v>794</v>
      </c>
      <c r="C120" s="183" t="s">
        <v>709</v>
      </c>
      <c r="D120" s="183" t="s">
        <v>268</v>
      </c>
      <c r="E120" s="183" t="s">
        <v>850</v>
      </c>
      <c r="F120" s="183" t="s">
        <v>521</v>
      </c>
      <c r="G120" s="183" t="s">
        <v>48</v>
      </c>
      <c r="H120" s="183" t="s">
        <v>521</v>
      </c>
      <c r="I120" s="183" t="s">
        <v>796</v>
      </c>
      <c r="J120" s="183" t="s">
        <v>1164</v>
      </c>
      <c r="K120" s="184">
        <v>0</v>
      </c>
      <c r="L120" s="184">
        <v>512.07000000000005</v>
      </c>
      <c r="M120" s="184">
        <f t="shared" si="1"/>
        <v>-512.07000000000005</v>
      </c>
      <c r="N120" s="183" t="s">
        <v>1266</v>
      </c>
      <c r="O120" s="183" t="s">
        <v>1164</v>
      </c>
      <c r="P120" s="183"/>
      <c r="Q120" s="183" t="s">
        <v>1267</v>
      </c>
      <c r="R120" s="183" t="s">
        <v>801</v>
      </c>
    </row>
    <row r="121" spans="1:18">
      <c r="A121" s="183" t="s">
        <v>1265</v>
      </c>
      <c r="B121" s="183" t="s">
        <v>794</v>
      </c>
      <c r="C121" s="183" t="s">
        <v>709</v>
      </c>
      <c r="D121" s="183" t="s">
        <v>826</v>
      </c>
      <c r="E121" s="183" t="s">
        <v>850</v>
      </c>
      <c r="F121" s="183" t="s">
        <v>521</v>
      </c>
      <c r="G121" s="183" t="s">
        <v>48</v>
      </c>
      <c r="H121" s="183" t="s">
        <v>521</v>
      </c>
      <c r="I121" s="183" t="s">
        <v>796</v>
      </c>
      <c r="J121" s="183" t="s">
        <v>1164</v>
      </c>
      <c r="K121" s="184">
        <v>512.07000000000005</v>
      </c>
      <c r="L121" s="184">
        <v>0</v>
      </c>
      <c r="M121" s="184">
        <f t="shared" si="1"/>
        <v>512.07000000000005</v>
      </c>
      <c r="N121" s="183" t="s">
        <v>1266</v>
      </c>
      <c r="O121" s="183" t="s">
        <v>1164</v>
      </c>
      <c r="P121" s="183"/>
      <c r="Q121" s="183" t="s">
        <v>1267</v>
      </c>
      <c r="R121" s="183" t="s">
        <v>801</v>
      </c>
    </row>
    <row r="122" spans="1:18">
      <c r="A122" s="183" t="s">
        <v>1268</v>
      </c>
      <c r="B122" s="183" t="s">
        <v>794</v>
      </c>
      <c r="C122" s="183" t="s">
        <v>706</v>
      </c>
      <c r="D122" s="183" t="s">
        <v>826</v>
      </c>
      <c r="E122" s="183" t="s">
        <v>850</v>
      </c>
      <c r="F122" s="183" t="s">
        <v>521</v>
      </c>
      <c r="G122" s="183" t="s">
        <v>48</v>
      </c>
      <c r="H122" s="183" t="s">
        <v>521</v>
      </c>
      <c r="I122" s="183" t="s">
        <v>796</v>
      </c>
      <c r="J122" s="183" t="s">
        <v>1164</v>
      </c>
      <c r="K122" s="184">
        <v>190</v>
      </c>
      <c r="L122" s="184">
        <v>0</v>
      </c>
      <c r="M122" s="184">
        <f t="shared" si="1"/>
        <v>190</v>
      </c>
      <c r="N122" s="183" t="s">
        <v>1269</v>
      </c>
      <c r="O122" s="183" t="s">
        <v>1164</v>
      </c>
      <c r="P122" s="183"/>
      <c r="Q122" s="183" t="s">
        <v>1270</v>
      </c>
      <c r="R122" s="183" t="s">
        <v>801</v>
      </c>
    </row>
    <row r="123" spans="1:18">
      <c r="A123" s="183" t="s">
        <v>1268</v>
      </c>
      <c r="B123" s="183" t="s">
        <v>794</v>
      </c>
      <c r="C123" s="183" t="s">
        <v>706</v>
      </c>
      <c r="D123" s="183" t="s">
        <v>268</v>
      </c>
      <c r="E123" s="183" t="s">
        <v>850</v>
      </c>
      <c r="F123" s="183" t="s">
        <v>521</v>
      </c>
      <c r="G123" s="183" t="s">
        <v>48</v>
      </c>
      <c r="H123" s="183" t="s">
        <v>521</v>
      </c>
      <c r="I123" s="183" t="s">
        <v>796</v>
      </c>
      <c r="J123" s="183" t="s">
        <v>1164</v>
      </c>
      <c r="K123" s="184">
        <v>0</v>
      </c>
      <c r="L123" s="184">
        <v>190</v>
      </c>
      <c r="M123" s="184">
        <f t="shared" ref="M123:M175" si="2">K123-L123</f>
        <v>-190</v>
      </c>
      <c r="N123" s="183" t="s">
        <v>1269</v>
      </c>
      <c r="O123" s="183" t="s">
        <v>1164</v>
      </c>
      <c r="P123" s="183"/>
      <c r="Q123" s="183" t="s">
        <v>1270</v>
      </c>
      <c r="R123" s="183" t="s">
        <v>801</v>
      </c>
    </row>
    <row r="124" spans="1:18">
      <c r="A124" s="183" t="s">
        <v>1271</v>
      </c>
      <c r="B124" s="183" t="s">
        <v>794</v>
      </c>
      <c r="C124" s="183" t="s">
        <v>709</v>
      </c>
      <c r="D124" s="183" t="s">
        <v>268</v>
      </c>
      <c r="E124" s="183" t="s">
        <v>36</v>
      </c>
      <c r="F124" s="183" t="s">
        <v>521</v>
      </c>
      <c r="G124" s="183" t="s">
        <v>48</v>
      </c>
      <c r="H124" s="183" t="s">
        <v>521</v>
      </c>
      <c r="I124" s="183" t="s">
        <v>796</v>
      </c>
      <c r="J124" s="183" t="s">
        <v>1164</v>
      </c>
      <c r="K124" s="184">
        <v>0</v>
      </c>
      <c r="L124" s="184">
        <v>95</v>
      </c>
      <c r="M124" s="184">
        <f t="shared" si="2"/>
        <v>-95</v>
      </c>
      <c r="N124" s="183" t="s">
        <v>1272</v>
      </c>
      <c r="O124" s="183" t="s">
        <v>1164</v>
      </c>
      <c r="P124" s="183"/>
      <c r="Q124" s="183" t="s">
        <v>1273</v>
      </c>
      <c r="R124" s="183" t="s">
        <v>801</v>
      </c>
    </row>
    <row r="125" spans="1:18">
      <c r="A125" s="183" t="s">
        <v>1271</v>
      </c>
      <c r="B125" s="183" t="s">
        <v>794</v>
      </c>
      <c r="C125" s="183" t="s">
        <v>701</v>
      </c>
      <c r="D125" s="183" t="s">
        <v>268</v>
      </c>
      <c r="E125" s="183" t="s">
        <v>36</v>
      </c>
      <c r="F125" s="183" t="s">
        <v>521</v>
      </c>
      <c r="G125" s="183" t="s">
        <v>48</v>
      </c>
      <c r="H125" s="183" t="s">
        <v>521</v>
      </c>
      <c r="I125" s="183" t="s">
        <v>796</v>
      </c>
      <c r="J125" s="183" t="s">
        <v>1164</v>
      </c>
      <c r="K125" s="184">
        <v>0</v>
      </c>
      <c r="L125" s="184">
        <v>1266.05</v>
      </c>
      <c r="M125" s="184">
        <f t="shared" si="2"/>
        <v>-1266.05</v>
      </c>
      <c r="N125" s="183" t="s">
        <v>1272</v>
      </c>
      <c r="O125" s="183" t="s">
        <v>1164</v>
      </c>
      <c r="P125" s="183"/>
      <c r="Q125" s="183" t="s">
        <v>1273</v>
      </c>
      <c r="R125" s="183" t="s">
        <v>801</v>
      </c>
    </row>
    <row r="126" spans="1:18">
      <c r="A126" s="183" t="s">
        <v>1271</v>
      </c>
      <c r="B126" s="183" t="s">
        <v>794</v>
      </c>
      <c r="C126" s="183" t="s">
        <v>709</v>
      </c>
      <c r="D126" s="183" t="s">
        <v>826</v>
      </c>
      <c r="E126" s="183" t="s">
        <v>36</v>
      </c>
      <c r="F126" s="183" t="s">
        <v>521</v>
      </c>
      <c r="G126" s="183" t="s">
        <v>48</v>
      </c>
      <c r="H126" s="183" t="s">
        <v>521</v>
      </c>
      <c r="I126" s="183" t="s">
        <v>796</v>
      </c>
      <c r="J126" s="183" t="s">
        <v>1164</v>
      </c>
      <c r="K126" s="184">
        <v>95</v>
      </c>
      <c r="L126" s="184">
        <v>0</v>
      </c>
      <c r="M126" s="184">
        <f t="shared" si="2"/>
        <v>95</v>
      </c>
      <c r="N126" s="183" t="s">
        <v>1272</v>
      </c>
      <c r="O126" s="183" t="s">
        <v>1164</v>
      </c>
      <c r="P126" s="183"/>
      <c r="Q126" s="183" t="s">
        <v>1273</v>
      </c>
      <c r="R126" s="183" t="s">
        <v>801</v>
      </c>
    </row>
    <row r="127" spans="1:18">
      <c r="A127" s="183" t="s">
        <v>1271</v>
      </c>
      <c r="B127" s="183" t="s">
        <v>794</v>
      </c>
      <c r="C127" s="183" t="s">
        <v>701</v>
      </c>
      <c r="D127" s="183" t="s">
        <v>821</v>
      </c>
      <c r="E127" s="183" t="s">
        <v>36</v>
      </c>
      <c r="F127" s="183" t="s">
        <v>521</v>
      </c>
      <c r="G127" s="183" t="s">
        <v>48</v>
      </c>
      <c r="H127" s="183" t="s">
        <v>521</v>
      </c>
      <c r="I127" s="183" t="s">
        <v>796</v>
      </c>
      <c r="J127" s="183" t="s">
        <v>1164</v>
      </c>
      <c r="K127" s="184">
        <v>1266.05</v>
      </c>
      <c r="L127" s="184">
        <v>0</v>
      </c>
      <c r="M127" s="184">
        <f t="shared" si="2"/>
        <v>1266.05</v>
      </c>
      <c r="N127" s="183" t="s">
        <v>1272</v>
      </c>
      <c r="O127" s="183" t="s">
        <v>1164</v>
      </c>
      <c r="P127" s="183"/>
      <c r="Q127" s="183" t="s">
        <v>1273</v>
      </c>
      <c r="R127" s="183" t="s">
        <v>801</v>
      </c>
    </row>
    <row r="128" spans="1:18">
      <c r="A128" s="183" t="s">
        <v>1274</v>
      </c>
      <c r="B128" s="183" t="s">
        <v>794</v>
      </c>
      <c r="C128" s="183" t="s">
        <v>808</v>
      </c>
      <c r="D128" s="183" t="s">
        <v>805</v>
      </c>
      <c r="E128" s="183" t="s">
        <v>195</v>
      </c>
      <c r="F128" s="183" t="s">
        <v>296</v>
      </c>
      <c r="G128" s="183" t="s">
        <v>48</v>
      </c>
      <c r="H128" s="183" t="s">
        <v>521</v>
      </c>
      <c r="I128" s="183" t="s">
        <v>1096</v>
      </c>
      <c r="J128" s="183" t="s">
        <v>1164</v>
      </c>
      <c r="K128" s="184">
        <v>2500</v>
      </c>
      <c r="L128" s="184">
        <v>0</v>
      </c>
      <c r="M128" s="184">
        <f t="shared" si="2"/>
        <v>2500</v>
      </c>
      <c r="N128" s="183" t="s">
        <v>1127</v>
      </c>
      <c r="O128" s="183" t="s">
        <v>1164</v>
      </c>
      <c r="P128" s="183"/>
      <c r="Q128" s="183" t="s">
        <v>1275</v>
      </c>
      <c r="R128" s="183" t="s">
        <v>847</v>
      </c>
    </row>
    <row r="129" spans="1:18">
      <c r="A129" s="183" t="s">
        <v>1274</v>
      </c>
      <c r="B129" s="183" t="s">
        <v>794</v>
      </c>
      <c r="C129" s="183" t="s">
        <v>808</v>
      </c>
      <c r="D129" s="183" t="s">
        <v>812</v>
      </c>
      <c r="E129" s="183" t="s">
        <v>195</v>
      </c>
      <c r="F129" s="183" t="s">
        <v>296</v>
      </c>
      <c r="G129" s="183" t="s">
        <v>48</v>
      </c>
      <c r="H129" s="183" t="s">
        <v>521</v>
      </c>
      <c r="I129" s="183" t="s">
        <v>1096</v>
      </c>
      <c r="J129" s="183" t="s">
        <v>1164</v>
      </c>
      <c r="K129" s="184">
        <v>0</v>
      </c>
      <c r="L129" s="184">
        <v>2500</v>
      </c>
      <c r="M129" s="184">
        <f t="shared" si="2"/>
        <v>-2500</v>
      </c>
      <c r="N129" s="183" t="s">
        <v>1127</v>
      </c>
      <c r="O129" s="183" t="s">
        <v>1164</v>
      </c>
      <c r="P129" s="183"/>
      <c r="Q129" s="183" t="s">
        <v>1275</v>
      </c>
      <c r="R129" s="183" t="s">
        <v>847</v>
      </c>
    </row>
    <row r="130" spans="1:18">
      <c r="A130" s="183" t="s">
        <v>1276</v>
      </c>
      <c r="B130" s="183" t="s">
        <v>794</v>
      </c>
      <c r="C130" s="183" t="s">
        <v>808</v>
      </c>
      <c r="D130" s="183" t="s">
        <v>823</v>
      </c>
      <c r="E130" s="183" t="s">
        <v>195</v>
      </c>
      <c r="F130" s="183" t="s">
        <v>296</v>
      </c>
      <c r="G130" s="183" t="s">
        <v>48</v>
      </c>
      <c r="H130" s="183" t="s">
        <v>521</v>
      </c>
      <c r="I130" s="183" t="s">
        <v>1096</v>
      </c>
      <c r="J130" s="183" t="s">
        <v>1164</v>
      </c>
      <c r="K130" s="184">
        <v>2194.5700000000002</v>
      </c>
      <c r="L130" s="184">
        <v>0</v>
      </c>
      <c r="M130" s="184">
        <f t="shared" si="2"/>
        <v>2194.5700000000002</v>
      </c>
      <c r="N130" s="183" t="s">
        <v>1127</v>
      </c>
      <c r="O130" s="183" t="s">
        <v>1164</v>
      </c>
      <c r="P130" s="183"/>
      <c r="Q130" s="183" t="s">
        <v>1277</v>
      </c>
      <c r="R130" s="183" t="s">
        <v>801</v>
      </c>
    </row>
    <row r="131" spans="1:18">
      <c r="A131" s="183" t="s">
        <v>1276</v>
      </c>
      <c r="B131" s="183" t="s">
        <v>794</v>
      </c>
      <c r="C131" s="183" t="s">
        <v>808</v>
      </c>
      <c r="D131" s="183" t="s">
        <v>812</v>
      </c>
      <c r="E131" s="183" t="s">
        <v>195</v>
      </c>
      <c r="F131" s="183" t="s">
        <v>296</v>
      </c>
      <c r="G131" s="183" t="s">
        <v>48</v>
      </c>
      <c r="H131" s="183" t="s">
        <v>521</v>
      </c>
      <c r="I131" s="183" t="s">
        <v>1096</v>
      </c>
      <c r="J131" s="183" t="s">
        <v>1164</v>
      </c>
      <c r="K131" s="184">
        <v>0</v>
      </c>
      <c r="L131" s="184">
        <v>2194.5700000000002</v>
      </c>
      <c r="M131" s="184">
        <f t="shared" si="2"/>
        <v>-2194.5700000000002</v>
      </c>
      <c r="N131" s="183" t="s">
        <v>1127</v>
      </c>
      <c r="O131" s="183" t="s">
        <v>1164</v>
      </c>
      <c r="P131" s="183"/>
      <c r="Q131" s="183" t="s">
        <v>1277</v>
      </c>
      <c r="R131" s="183" t="s">
        <v>801</v>
      </c>
    </row>
    <row r="132" spans="1:18">
      <c r="A132" s="183" t="s">
        <v>1278</v>
      </c>
      <c r="B132" s="183" t="s">
        <v>794</v>
      </c>
      <c r="C132" s="183" t="s">
        <v>808</v>
      </c>
      <c r="D132" s="183" t="s">
        <v>823</v>
      </c>
      <c r="E132" s="183" t="s">
        <v>195</v>
      </c>
      <c r="F132" s="183" t="s">
        <v>296</v>
      </c>
      <c r="G132" s="183" t="s">
        <v>48</v>
      </c>
      <c r="H132" s="183" t="s">
        <v>521</v>
      </c>
      <c r="I132" s="183" t="s">
        <v>1047</v>
      </c>
      <c r="J132" s="183" t="s">
        <v>1164</v>
      </c>
      <c r="K132" s="184">
        <v>1384.57</v>
      </c>
      <c r="L132" s="184">
        <v>0</v>
      </c>
      <c r="M132" s="184">
        <f t="shared" si="2"/>
        <v>1384.57</v>
      </c>
      <c r="N132" s="183" t="s">
        <v>1127</v>
      </c>
      <c r="O132" s="183" t="s">
        <v>1164</v>
      </c>
      <c r="P132" s="183"/>
      <c r="Q132" s="183" t="s">
        <v>1279</v>
      </c>
      <c r="R132" s="183" t="s">
        <v>801</v>
      </c>
    </row>
    <row r="133" spans="1:18">
      <c r="A133" s="183" t="s">
        <v>1278</v>
      </c>
      <c r="B133" s="183" t="s">
        <v>794</v>
      </c>
      <c r="C133" s="183" t="s">
        <v>808</v>
      </c>
      <c r="D133" s="183" t="s">
        <v>812</v>
      </c>
      <c r="E133" s="183" t="s">
        <v>195</v>
      </c>
      <c r="F133" s="183" t="s">
        <v>296</v>
      </c>
      <c r="G133" s="183" t="s">
        <v>48</v>
      </c>
      <c r="H133" s="183" t="s">
        <v>521</v>
      </c>
      <c r="I133" s="183" t="s">
        <v>1047</v>
      </c>
      <c r="J133" s="183" t="s">
        <v>1164</v>
      </c>
      <c r="K133" s="184">
        <v>0</v>
      </c>
      <c r="L133" s="184">
        <v>1384.57</v>
      </c>
      <c r="M133" s="184">
        <f t="shared" si="2"/>
        <v>-1384.57</v>
      </c>
      <c r="N133" s="183" t="s">
        <v>1127</v>
      </c>
      <c r="O133" s="183" t="s">
        <v>1164</v>
      </c>
      <c r="P133" s="183"/>
      <c r="Q133" s="183" t="s">
        <v>1279</v>
      </c>
      <c r="R133" s="183" t="s">
        <v>801</v>
      </c>
    </row>
    <row r="134" spans="1:18">
      <c r="A134" s="183" t="s">
        <v>1280</v>
      </c>
      <c r="B134" s="183" t="s">
        <v>794</v>
      </c>
      <c r="C134" s="183" t="s">
        <v>808</v>
      </c>
      <c r="D134" s="183" t="s">
        <v>823</v>
      </c>
      <c r="E134" s="183" t="s">
        <v>195</v>
      </c>
      <c r="F134" s="183" t="s">
        <v>296</v>
      </c>
      <c r="G134" s="183" t="s">
        <v>48</v>
      </c>
      <c r="H134" s="183" t="s">
        <v>521</v>
      </c>
      <c r="I134" s="183" t="s">
        <v>1063</v>
      </c>
      <c r="J134" s="183" t="s">
        <v>1164</v>
      </c>
      <c r="K134" s="184">
        <v>1420.86</v>
      </c>
      <c r="L134" s="184">
        <v>0</v>
      </c>
      <c r="M134" s="184">
        <f t="shared" si="2"/>
        <v>1420.86</v>
      </c>
      <c r="N134" s="183" t="s">
        <v>1127</v>
      </c>
      <c r="O134" s="183" t="s">
        <v>1164</v>
      </c>
      <c r="P134" s="183"/>
      <c r="Q134" s="183" t="s">
        <v>1281</v>
      </c>
      <c r="R134" s="183" t="s">
        <v>801</v>
      </c>
    </row>
    <row r="135" spans="1:18">
      <c r="A135" s="183" t="s">
        <v>1280</v>
      </c>
      <c r="B135" s="183" t="s">
        <v>794</v>
      </c>
      <c r="C135" s="183" t="s">
        <v>808</v>
      </c>
      <c r="D135" s="183" t="s">
        <v>812</v>
      </c>
      <c r="E135" s="183" t="s">
        <v>195</v>
      </c>
      <c r="F135" s="183" t="s">
        <v>296</v>
      </c>
      <c r="G135" s="183" t="s">
        <v>48</v>
      </c>
      <c r="H135" s="183" t="s">
        <v>521</v>
      </c>
      <c r="I135" s="183" t="s">
        <v>1063</v>
      </c>
      <c r="J135" s="183" t="s">
        <v>1164</v>
      </c>
      <c r="K135" s="184">
        <v>0</v>
      </c>
      <c r="L135" s="184">
        <v>1420.86</v>
      </c>
      <c r="M135" s="184">
        <f t="shared" si="2"/>
        <v>-1420.86</v>
      </c>
      <c r="N135" s="183" t="s">
        <v>1127</v>
      </c>
      <c r="O135" s="183" t="s">
        <v>1164</v>
      </c>
      <c r="P135" s="183"/>
      <c r="Q135" s="183" t="s">
        <v>1281</v>
      </c>
      <c r="R135" s="183" t="s">
        <v>801</v>
      </c>
    </row>
    <row r="136" spans="1:18">
      <c r="A136" s="183" t="s">
        <v>1282</v>
      </c>
      <c r="B136" s="183" t="s">
        <v>794</v>
      </c>
      <c r="C136" s="183" t="s">
        <v>707</v>
      </c>
      <c r="D136" s="183" t="s">
        <v>809</v>
      </c>
      <c r="E136" s="183" t="s">
        <v>403</v>
      </c>
      <c r="F136" s="183" t="s">
        <v>710</v>
      </c>
      <c r="G136" s="183" t="s">
        <v>48</v>
      </c>
      <c r="H136" s="183" t="s">
        <v>521</v>
      </c>
      <c r="I136" s="183" t="s">
        <v>796</v>
      </c>
      <c r="J136" s="183" t="s">
        <v>1164</v>
      </c>
      <c r="K136" s="184">
        <v>0</v>
      </c>
      <c r="L136" s="184">
        <v>687.89</v>
      </c>
      <c r="M136" s="184">
        <f t="shared" si="2"/>
        <v>-687.89</v>
      </c>
      <c r="N136" s="183" t="s">
        <v>1283</v>
      </c>
      <c r="O136" s="183" t="s">
        <v>1164</v>
      </c>
      <c r="P136" s="183"/>
      <c r="Q136" s="183" t="s">
        <v>1284</v>
      </c>
      <c r="R136" s="183" t="s">
        <v>801</v>
      </c>
    </row>
    <row r="137" spans="1:18">
      <c r="A137" s="183" t="s">
        <v>1282</v>
      </c>
      <c r="B137" s="183" t="s">
        <v>794</v>
      </c>
      <c r="C137" s="183" t="s">
        <v>706</v>
      </c>
      <c r="D137" s="183" t="s">
        <v>794</v>
      </c>
      <c r="E137" s="183" t="s">
        <v>403</v>
      </c>
      <c r="F137" s="183" t="s">
        <v>710</v>
      </c>
      <c r="G137" s="183" t="s">
        <v>48</v>
      </c>
      <c r="H137" s="183" t="s">
        <v>521</v>
      </c>
      <c r="I137" s="183" t="s">
        <v>796</v>
      </c>
      <c r="J137" s="183" t="s">
        <v>1164</v>
      </c>
      <c r="K137" s="184">
        <v>687.89</v>
      </c>
      <c r="L137" s="184">
        <v>0</v>
      </c>
      <c r="M137" s="184">
        <f t="shared" si="2"/>
        <v>687.89</v>
      </c>
      <c r="N137" s="183" t="s">
        <v>1283</v>
      </c>
      <c r="O137" s="183" t="s">
        <v>1164</v>
      </c>
      <c r="P137" s="183"/>
      <c r="Q137" s="183" t="s">
        <v>1284</v>
      </c>
      <c r="R137" s="183" t="s">
        <v>801</v>
      </c>
    </row>
    <row r="138" spans="1:18">
      <c r="A138" s="183" t="s">
        <v>1285</v>
      </c>
      <c r="B138" s="183" t="s">
        <v>794</v>
      </c>
      <c r="C138" s="183" t="s">
        <v>707</v>
      </c>
      <c r="D138" s="183" t="s">
        <v>809</v>
      </c>
      <c r="E138" s="183" t="s">
        <v>403</v>
      </c>
      <c r="F138" s="183" t="s">
        <v>710</v>
      </c>
      <c r="G138" s="183" t="s">
        <v>48</v>
      </c>
      <c r="H138" s="183" t="s">
        <v>521</v>
      </c>
      <c r="I138" s="183" t="s">
        <v>796</v>
      </c>
      <c r="J138" s="183" t="s">
        <v>1164</v>
      </c>
      <c r="K138" s="184">
        <v>0</v>
      </c>
      <c r="L138" s="184">
        <v>857.05</v>
      </c>
      <c r="M138" s="184">
        <f t="shared" si="2"/>
        <v>-857.05</v>
      </c>
      <c r="N138" s="183" t="s">
        <v>1027</v>
      </c>
      <c r="O138" s="183" t="s">
        <v>1164</v>
      </c>
      <c r="P138" s="183"/>
      <c r="Q138" s="183" t="s">
        <v>1286</v>
      </c>
      <c r="R138" s="183" t="s">
        <v>801</v>
      </c>
    </row>
    <row r="139" spans="1:18">
      <c r="A139" s="183" t="s">
        <v>1285</v>
      </c>
      <c r="B139" s="183" t="s">
        <v>794</v>
      </c>
      <c r="C139" s="183" t="s">
        <v>808</v>
      </c>
      <c r="D139" s="183" t="s">
        <v>837</v>
      </c>
      <c r="E139" s="183" t="s">
        <v>403</v>
      </c>
      <c r="F139" s="183" t="s">
        <v>710</v>
      </c>
      <c r="G139" s="183" t="s">
        <v>48</v>
      </c>
      <c r="H139" s="183" t="s">
        <v>521</v>
      </c>
      <c r="I139" s="183" t="s">
        <v>796</v>
      </c>
      <c r="J139" s="183" t="s">
        <v>1164</v>
      </c>
      <c r="K139" s="184">
        <v>857.05</v>
      </c>
      <c r="L139" s="184">
        <v>0</v>
      </c>
      <c r="M139" s="184">
        <f t="shared" si="2"/>
        <v>857.05</v>
      </c>
      <c r="N139" s="183" t="s">
        <v>1027</v>
      </c>
      <c r="O139" s="183" t="s">
        <v>1164</v>
      </c>
      <c r="P139" s="183"/>
      <c r="Q139" s="183" t="s">
        <v>1286</v>
      </c>
      <c r="R139" s="183" t="s">
        <v>801</v>
      </c>
    </row>
    <row r="140" spans="1:18">
      <c r="A140" s="183" t="s">
        <v>1287</v>
      </c>
      <c r="B140" s="183" t="s">
        <v>794</v>
      </c>
      <c r="C140" s="183" t="s">
        <v>706</v>
      </c>
      <c r="D140" s="183" t="s">
        <v>815</v>
      </c>
      <c r="E140" s="183" t="s">
        <v>403</v>
      </c>
      <c r="F140" s="183" t="s">
        <v>710</v>
      </c>
      <c r="G140" s="183" t="s">
        <v>48</v>
      </c>
      <c r="H140" s="183" t="s">
        <v>521</v>
      </c>
      <c r="I140" s="183" t="s">
        <v>796</v>
      </c>
      <c r="J140" s="183" t="s">
        <v>1164</v>
      </c>
      <c r="K140" s="184">
        <v>3885</v>
      </c>
      <c r="L140" s="184">
        <v>0</v>
      </c>
      <c r="M140" s="184">
        <f t="shared" si="2"/>
        <v>3885</v>
      </c>
      <c r="N140" s="183" t="s">
        <v>1030</v>
      </c>
      <c r="O140" s="183" t="s">
        <v>1164</v>
      </c>
      <c r="P140" s="183"/>
      <c r="Q140" s="183" t="s">
        <v>1288</v>
      </c>
      <c r="R140" s="183" t="s">
        <v>801</v>
      </c>
    </row>
    <row r="141" spans="1:18">
      <c r="A141" s="183" t="s">
        <v>1287</v>
      </c>
      <c r="B141" s="183" t="s">
        <v>794</v>
      </c>
      <c r="C141" s="183" t="s">
        <v>808</v>
      </c>
      <c r="D141" s="183" t="s">
        <v>794</v>
      </c>
      <c r="E141" s="183" t="s">
        <v>403</v>
      </c>
      <c r="F141" s="183" t="s">
        <v>710</v>
      </c>
      <c r="G141" s="183" t="s">
        <v>48</v>
      </c>
      <c r="H141" s="183" t="s">
        <v>521</v>
      </c>
      <c r="I141" s="183" t="s">
        <v>796</v>
      </c>
      <c r="J141" s="183" t="s">
        <v>1164</v>
      </c>
      <c r="K141" s="184">
        <v>0</v>
      </c>
      <c r="L141" s="184">
        <v>3885</v>
      </c>
      <c r="M141" s="184">
        <f t="shared" si="2"/>
        <v>-3885</v>
      </c>
      <c r="N141" s="183" t="s">
        <v>1030</v>
      </c>
      <c r="O141" s="183" t="s">
        <v>1164</v>
      </c>
      <c r="P141" s="183"/>
      <c r="Q141" s="183" t="s">
        <v>1288</v>
      </c>
      <c r="R141" s="183" t="s">
        <v>801</v>
      </c>
    </row>
    <row r="142" spans="1:18">
      <c r="A142" s="183" t="s">
        <v>1289</v>
      </c>
      <c r="B142" s="183" t="s">
        <v>794</v>
      </c>
      <c r="C142" s="183" t="s">
        <v>808</v>
      </c>
      <c r="D142" s="183" t="s">
        <v>268</v>
      </c>
      <c r="E142" s="183" t="s">
        <v>195</v>
      </c>
      <c r="F142" s="183" t="s">
        <v>521</v>
      </c>
      <c r="G142" s="183" t="s">
        <v>48</v>
      </c>
      <c r="H142" s="183" t="s">
        <v>521</v>
      </c>
      <c r="I142" s="183" t="s">
        <v>796</v>
      </c>
      <c r="J142" s="183" t="s">
        <v>1164</v>
      </c>
      <c r="K142" s="184">
        <v>0</v>
      </c>
      <c r="L142" s="184">
        <v>5500</v>
      </c>
      <c r="M142" s="184">
        <f t="shared" si="2"/>
        <v>-5500</v>
      </c>
      <c r="N142" s="183" t="s">
        <v>1127</v>
      </c>
      <c r="O142" s="183" t="s">
        <v>1164</v>
      </c>
      <c r="P142" s="183"/>
      <c r="Q142" s="183" t="s">
        <v>1290</v>
      </c>
      <c r="R142" s="183" t="s">
        <v>801</v>
      </c>
    </row>
    <row r="143" spans="1:18">
      <c r="A143" s="183" t="s">
        <v>1289</v>
      </c>
      <c r="B143" s="183" t="s">
        <v>794</v>
      </c>
      <c r="C143" s="183" t="s">
        <v>808</v>
      </c>
      <c r="D143" s="183" t="s">
        <v>823</v>
      </c>
      <c r="E143" s="183" t="s">
        <v>195</v>
      </c>
      <c r="F143" s="183" t="s">
        <v>521</v>
      </c>
      <c r="G143" s="183" t="s">
        <v>48</v>
      </c>
      <c r="H143" s="183" t="s">
        <v>521</v>
      </c>
      <c r="I143" s="183" t="s">
        <v>796</v>
      </c>
      <c r="J143" s="183" t="s">
        <v>1164</v>
      </c>
      <c r="K143" s="184">
        <v>5500</v>
      </c>
      <c r="L143" s="184">
        <v>0</v>
      </c>
      <c r="M143" s="184">
        <f t="shared" si="2"/>
        <v>5500</v>
      </c>
      <c r="N143" s="183" t="s">
        <v>1127</v>
      </c>
      <c r="O143" s="183" t="s">
        <v>1164</v>
      </c>
      <c r="P143" s="183"/>
      <c r="Q143" s="183" t="s">
        <v>1290</v>
      </c>
      <c r="R143" s="183" t="s">
        <v>801</v>
      </c>
    </row>
    <row r="144" spans="1:18">
      <c r="A144" s="183" t="s">
        <v>1291</v>
      </c>
      <c r="B144" s="183" t="s">
        <v>794</v>
      </c>
      <c r="C144" s="183" t="s">
        <v>808</v>
      </c>
      <c r="D144" s="183" t="s">
        <v>794</v>
      </c>
      <c r="E144" s="183" t="s">
        <v>866</v>
      </c>
      <c r="F144" s="183" t="s">
        <v>1004</v>
      </c>
      <c r="G144" s="183" t="s">
        <v>48</v>
      </c>
      <c r="H144" s="183" t="s">
        <v>521</v>
      </c>
      <c r="I144" s="183" t="s">
        <v>796</v>
      </c>
      <c r="J144" s="183" t="s">
        <v>1164</v>
      </c>
      <c r="K144" s="184">
        <v>63.25</v>
      </c>
      <c r="L144" s="184">
        <v>0</v>
      </c>
      <c r="M144" s="184">
        <f t="shared" si="2"/>
        <v>63.25</v>
      </c>
      <c r="N144" s="183" t="s">
        <v>1073</v>
      </c>
      <c r="O144" s="183" t="s">
        <v>1164</v>
      </c>
      <c r="P144" s="183"/>
      <c r="Q144" s="183" t="s">
        <v>1292</v>
      </c>
      <c r="R144" s="183" t="s">
        <v>801</v>
      </c>
    </row>
    <row r="145" spans="1:18">
      <c r="A145" s="183" t="s">
        <v>1291</v>
      </c>
      <c r="B145" s="183" t="s">
        <v>794</v>
      </c>
      <c r="C145" s="183" t="s">
        <v>808</v>
      </c>
      <c r="D145" s="183" t="s">
        <v>809</v>
      </c>
      <c r="E145" s="183" t="s">
        <v>848</v>
      </c>
      <c r="F145" s="183" t="s">
        <v>1004</v>
      </c>
      <c r="G145" s="183" t="s">
        <v>48</v>
      </c>
      <c r="H145" s="183" t="s">
        <v>521</v>
      </c>
      <c r="I145" s="183" t="s">
        <v>796</v>
      </c>
      <c r="J145" s="183" t="s">
        <v>1164</v>
      </c>
      <c r="K145" s="184">
        <v>0</v>
      </c>
      <c r="L145" s="184">
        <v>63.25</v>
      </c>
      <c r="M145" s="184">
        <f t="shared" si="2"/>
        <v>-63.25</v>
      </c>
      <c r="N145" s="183" t="s">
        <v>1073</v>
      </c>
      <c r="O145" s="183" t="s">
        <v>1164</v>
      </c>
      <c r="P145" s="183"/>
      <c r="Q145" s="183" t="s">
        <v>1292</v>
      </c>
      <c r="R145" s="183" t="s">
        <v>801</v>
      </c>
    </row>
    <row r="146" spans="1:18">
      <c r="A146" s="183" t="s">
        <v>1295</v>
      </c>
      <c r="B146" s="183" t="s">
        <v>794</v>
      </c>
      <c r="C146" s="183" t="s">
        <v>808</v>
      </c>
      <c r="D146" s="183" t="s">
        <v>268</v>
      </c>
      <c r="E146" s="183" t="s">
        <v>818</v>
      </c>
      <c r="F146" s="183" t="s">
        <v>1006</v>
      </c>
      <c r="G146" s="183" t="s">
        <v>48</v>
      </c>
      <c r="H146" s="183" t="s">
        <v>521</v>
      </c>
      <c r="I146" s="183" t="s">
        <v>796</v>
      </c>
      <c r="J146" s="183" t="s">
        <v>1240</v>
      </c>
      <c r="K146" s="184">
        <v>0</v>
      </c>
      <c r="L146" s="184">
        <v>1730</v>
      </c>
      <c r="M146" s="184">
        <f t="shared" si="2"/>
        <v>-1730</v>
      </c>
      <c r="N146" s="183" t="s">
        <v>1150</v>
      </c>
      <c r="O146" s="183" t="s">
        <v>1240</v>
      </c>
      <c r="P146" s="183"/>
      <c r="Q146" s="183" t="s">
        <v>1296</v>
      </c>
      <c r="R146" s="183" t="s">
        <v>801</v>
      </c>
    </row>
    <row r="147" spans="1:18">
      <c r="A147" s="183" t="s">
        <v>1295</v>
      </c>
      <c r="B147" s="183" t="s">
        <v>794</v>
      </c>
      <c r="C147" s="183" t="s">
        <v>808</v>
      </c>
      <c r="D147" s="183" t="s">
        <v>807</v>
      </c>
      <c r="E147" s="183" t="s">
        <v>818</v>
      </c>
      <c r="F147" s="183" t="s">
        <v>1006</v>
      </c>
      <c r="G147" s="183" t="s">
        <v>48</v>
      </c>
      <c r="H147" s="183" t="s">
        <v>521</v>
      </c>
      <c r="I147" s="183" t="s">
        <v>796</v>
      </c>
      <c r="J147" s="183" t="s">
        <v>1240</v>
      </c>
      <c r="K147" s="184">
        <v>1730</v>
      </c>
      <c r="L147" s="184">
        <v>0</v>
      </c>
      <c r="M147" s="184">
        <f t="shared" si="2"/>
        <v>1730</v>
      </c>
      <c r="N147" s="183" t="s">
        <v>1150</v>
      </c>
      <c r="O147" s="183" t="s">
        <v>1240</v>
      </c>
      <c r="P147" s="183"/>
      <c r="Q147" s="183" t="s">
        <v>1296</v>
      </c>
      <c r="R147" s="183" t="s">
        <v>801</v>
      </c>
    </row>
    <row r="148" spans="1:18">
      <c r="A148" s="183" t="s">
        <v>1299</v>
      </c>
      <c r="B148" s="183" t="s">
        <v>794</v>
      </c>
      <c r="C148" s="183" t="s">
        <v>806</v>
      </c>
      <c r="D148" s="183" t="s">
        <v>268</v>
      </c>
      <c r="E148" s="183" t="s">
        <v>403</v>
      </c>
      <c r="F148" s="183" t="s">
        <v>521</v>
      </c>
      <c r="G148" s="183" t="s">
        <v>48</v>
      </c>
      <c r="H148" s="183" t="s">
        <v>521</v>
      </c>
      <c r="I148" s="183" t="s">
        <v>796</v>
      </c>
      <c r="J148" s="183" t="s">
        <v>1240</v>
      </c>
      <c r="K148" s="184">
        <v>0</v>
      </c>
      <c r="L148" s="184">
        <v>7070</v>
      </c>
      <c r="M148" s="184">
        <f t="shared" si="2"/>
        <v>-7070</v>
      </c>
      <c r="N148" s="183" t="s">
        <v>1030</v>
      </c>
      <c r="O148" s="183" t="s">
        <v>1240</v>
      </c>
      <c r="P148" s="183"/>
      <c r="Q148" s="183" t="s">
        <v>1300</v>
      </c>
      <c r="R148" s="183" t="s">
        <v>801</v>
      </c>
    </row>
    <row r="149" spans="1:18">
      <c r="A149" s="183" t="s">
        <v>1299</v>
      </c>
      <c r="B149" s="183" t="s">
        <v>794</v>
      </c>
      <c r="C149" s="183" t="s">
        <v>808</v>
      </c>
      <c r="D149" s="183" t="s">
        <v>268</v>
      </c>
      <c r="E149" s="183" t="s">
        <v>403</v>
      </c>
      <c r="F149" s="183" t="s">
        <v>521</v>
      </c>
      <c r="G149" s="183" t="s">
        <v>48</v>
      </c>
      <c r="H149" s="183" t="s">
        <v>521</v>
      </c>
      <c r="I149" s="183" t="s">
        <v>796</v>
      </c>
      <c r="J149" s="183" t="s">
        <v>1240</v>
      </c>
      <c r="K149" s="184">
        <v>7070</v>
      </c>
      <c r="L149" s="184">
        <v>0</v>
      </c>
      <c r="M149" s="184">
        <f t="shared" si="2"/>
        <v>7070</v>
      </c>
      <c r="N149" s="183" t="s">
        <v>1030</v>
      </c>
      <c r="O149" s="183" t="s">
        <v>1240</v>
      </c>
      <c r="P149" s="183"/>
      <c r="Q149" s="183" t="s">
        <v>1300</v>
      </c>
      <c r="R149" s="183" t="s">
        <v>801</v>
      </c>
    </row>
    <row r="150" spans="1:18">
      <c r="A150" s="183" t="s">
        <v>1301</v>
      </c>
      <c r="B150" s="183" t="s">
        <v>794</v>
      </c>
      <c r="C150" s="183" t="s">
        <v>701</v>
      </c>
      <c r="D150" s="183" t="s">
        <v>268</v>
      </c>
      <c r="E150" s="183" t="s">
        <v>848</v>
      </c>
      <c r="F150" s="183" t="s">
        <v>521</v>
      </c>
      <c r="G150" s="183" t="s">
        <v>48</v>
      </c>
      <c r="H150" s="183" t="s">
        <v>521</v>
      </c>
      <c r="I150" s="183" t="s">
        <v>796</v>
      </c>
      <c r="J150" s="183" t="s">
        <v>1240</v>
      </c>
      <c r="K150" s="184">
        <v>0</v>
      </c>
      <c r="L150" s="184">
        <v>1000</v>
      </c>
      <c r="M150" s="184">
        <f t="shared" si="2"/>
        <v>-1000</v>
      </c>
      <c r="N150" s="183" t="s">
        <v>997</v>
      </c>
      <c r="O150" s="183" t="s">
        <v>1240</v>
      </c>
      <c r="P150" s="183"/>
      <c r="Q150" s="183" t="s">
        <v>1302</v>
      </c>
      <c r="R150" s="183" t="s">
        <v>801</v>
      </c>
    </row>
    <row r="151" spans="1:18">
      <c r="A151" s="183" t="s">
        <v>1301</v>
      </c>
      <c r="B151" s="183" t="s">
        <v>794</v>
      </c>
      <c r="C151" s="183" t="s">
        <v>701</v>
      </c>
      <c r="D151" s="183" t="s">
        <v>821</v>
      </c>
      <c r="E151" s="183" t="s">
        <v>848</v>
      </c>
      <c r="F151" s="183" t="s">
        <v>521</v>
      </c>
      <c r="G151" s="183" t="s">
        <v>48</v>
      </c>
      <c r="H151" s="183" t="s">
        <v>521</v>
      </c>
      <c r="I151" s="183" t="s">
        <v>796</v>
      </c>
      <c r="J151" s="183" t="s">
        <v>1240</v>
      </c>
      <c r="K151" s="184">
        <v>1000</v>
      </c>
      <c r="L151" s="184">
        <v>0</v>
      </c>
      <c r="M151" s="184">
        <f t="shared" si="2"/>
        <v>1000</v>
      </c>
      <c r="N151" s="183" t="s">
        <v>997</v>
      </c>
      <c r="O151" s="183" t="s">
        <v>1240</v>
      </c>
      <c r="P151" s="183"/>
      <c r="Q151" s="183" t="s">
        <v>1302</v>
      </c>
      <c r="R151" s="183" t="s">
        <v>801</v>
      </c>
    </row>
    <row r="152" spans="1:18">
      <c r="A152" s="183" t="s">
        <v>1303</v>
      </c>
      <c r="B152" s="183" t="s">
        <v>794</v>
      </c>
      <c r="C152" s="183" t="s">
        <v>707</v>
      </c>
      <c r="D152" s="183" t="s">
        <v>268</v>
      </c>
      <c r="E152" s="183" t="s">
        <v>848</v>
      </c>
      <c r="F152" s="183" t="s">
        <v>521</v>
      </c>
      <c r="G152" s="183" t="s">
        <v>48</v>
      </c>
      <c r="H152" s="183" t="s">
        <v>521</v>
      </c>
      <c r="I152" s="183" t="s">
        <v>796</v>
      </c>
      <c r="J152" s="183" t="s">
        <v>1240</v>
      </c>
      <c r="K152" s="184">
        <v>0</v>
      </c>
      <c r="L152" s="184">
        <v>170</v>
      </c>
      <c r="M152" s="184">
        <f t="shared" si="2"/>
        <v>-170</v>
      </c>
      <c r="N152" s="183" t="s">
        <v>997</v>
      </c>
      <c r="O152" s="183" t="s">
        <v>1240</v>
      </c>
      <c r="P152" s="183"/>
      <c r="Q152" s="183" t="s">
        <v>1304</v>
      </c>
      <c r="R152" s="183" t="s">
        <v>801</v>
      </c>
    </row>
    <row r="153" spans="1:18">
      <c r="A153" s="183" t="s">
        <v>1303</v>
      </c>
      <c r="B153" s="183" t="s">
        <v>794</v>
      </c>
      <c r="C153" s="183" t="s">
        <v>707</v>
      </c>
      <c r="D153" s="183" t="s">
        <v>809</v>
      </c>
      <c r="E153" s="183" t="s">
        <v>848</v>
      </c>
      <c r="F153" s="183" t="s">
        <v>521</v>
      </c>
      <c r="G153" s="183" t="s">
        <v>48</v>
      </c>
      <c r="H153" s="183" t="s">
        <v>521</v>
      </c>
      <c r="I153" s="183" t="s">
        <v>796</v>
      </c>
      <c r="J153" s="183" t="s">
        <v>1240</v>
      </c>
      <c r="K153" s="184">
        <v>170</v>
      </c>
      <c r="L153" s="184">
        <v>0</v>
      </c>
      <c r="M153" s="184">
        <f t="shared" si="2"/>
        <v>170</v>
      </c>
      <c r="N153" s="183" t="s">
        <v>997</v>
      </c>
      <c r="O153" s="183" t="s">
        <v>1240</v>
      </c>
      <c r="P153" s="183"/>
      <c r="Q153" s="183" t="s">
        <v>1304</v>
      </c>
      <c r="R153" s="183" t="s">
        <v>801</v>
      </c>
    </row>
    <row r="154" spans="1:18">
      <c r="A154" s="183" t="s">
        <v>1305</v>
      </c>
      <c r="B154" s="183" t="s">
        <v>794</v>
      </c>
      <c r="C154" s="183" t="s">
        <v>704</v>
      </c>
      <c r="D154" s="183" t="s">
        <v>268</v>
      </c>
      <c r="E154" s="183" t="s">
        <v>705</v>
      </c>
      <c r="F154" s="183" t="s">
        <v>521</v>
      </c>
      <c r="G154" s="183" t="s">
        <v>48</v>
      </c>
      <c r="H154" s="183" t="s">
        <v>521</v>
      </c>
      <c r="I154" s="183" t="s">
        <v>796</v>
      </c>
      <c r="J154" s="183" t="s">
        <v>1240</v>
      </c>
      <c r="K154" s="184">
        <v>0</v>
      </c>
      <c r="L154" s="184">
        <v>30</v>
      </c>
      <c r="M154" s="184">
        <f t="shared" si="2"/>
        <v>-30</v>
      </c>
      <c r="N154" s="183" t="s">
        <v>1306</v>
      </c>
      <c r="O154" s="183" t="s">
        <v>1240</v>
      </c>
      <c r="P154" s="183"/>
      <c r="Q154" s="183" t="s">
        <v>1307</v>
      </c>
      <c r="R154" s="183" t="s">
        <v>801</v>
      </c>
    </row>
    <row r="155" spans="1:18">
      <c r="A155" s="183" t="s">
        <v>1305</v>
      </c>
      <c r="B155" s="183" t="s">
        <v>794</v>
      </c>
      <c r="C155" s="183" t="s">
        <v>704</v>
      </c>
      <c r="D155" s="183" t="s">
        <v>823</v>
      </c>
      <c r="E155" s="183" t="s">
        <v>705</v>
      </c>
      <c r="F155" s="183" t="s">
        <v>521</v>
      </c>
      <c r="G155" s="183" t="s">
        <v>48</v>
      </c>
      <c r="H155" s="183" t="s">
        <v>521</v>
      </c>
      <c r="I155" s="183" t="s">
        <v>796</v>
      </c>
      <c r="J155" s="183" t="s">
        <v>1240</v>
      </c>
      <c r="K155" s="184">
        <v>30</v>
      </c>
      <c r="L155" s="184">
        <v>0</v>
      </c>
      <c r="M155" s="184">
        <f t="shared" si="2"/>
        <v>30</v>
      </c>
      <c r="N155" s="183" t="s">
        <v>1306</v>
      </c>
      <c r="O155" s="183" t="s">
        <v>1240</v>
      </c>
      <c r="P155" s="183"/>
      <c r="Q155" s="183" t="s">
        <v>1307</v>
      </c>
      <c r="R155" s="183" t="s">
        <v>801</v>
      </c>
    </row>
    <row r="156" spans="1:18">
      <c r="A156" s="183" t="s">
        <v>1308</v>
      </c>
      <c r="B156" s="183" t="s">
        <v>794</v>
      </c>
      <c r="C156" s="183" t="s">
        <v>702</v>
      </c>
      <c r="D156" s="183" t="s">
        <v>268</v>
      </c>
      <c r="E156" s="183" t="s">
        <v>721</v>
      </c>
      <c r="F156" s="183" t="s">
        <v>1065</v>
      </c>
      <c r="G156" s="183" t="s">
        <v>48</v>
      </c>
      <c r="H156" s="183" t="s">
        <v>521</v>
      </c>
      <c r="I156" s="183" t="s">
        <v>796</v>
      </c>
      <c r="J156" s="183" t="s">
        <v>1309</v>
      </c>
      <c r="K156" s="184">
        <v>0</v>
      </c>
      <c r="L156" s="184">
        <v>3084.99</v>
      </c>
      <c r="M156" s="184">
        <f t="shared" si="2"/>
        <v>-3084.99</v>
      </c>
      <c r="N156" s="183" t="s">
        <v>1144</v>
      </c>
      <c r="O156" s="183" t="s">
        <v>1309</v>
      </c>
      <c r="P156" s="183"/>
      <c r="Q156" s="183" t="s">
        <v>1310</v>
      </c>
      <c r="R156" s="183" t="s">
        <v>801</v>
      </c>
    </row>
    <row r="157" spans="1:18">
      <c r="A157" s="183" t="s">
        <v>1308</v>
      </c>
      <c r="B157" s="183" t="s">
        <v>794</v>
      </c>
      <c r="C157" s="183" t="s">
        <v>702</v>
      </c>
      <c r="D157" s="183" t="s">
        <v>837</v>
      </c>
      <c r="E157" s="183" t="s">
        <v>721</v>
      </c>
      <c r="F157" s="183" t="s">
        <v>1065</v>
      </c>
      <c r="G157" s="183" t="s">
        <v>48</v>
      </c>
      <c r="H157" s="183" t="s">
        <v>521</v>
      </c>
      <c r="I157" s="183" t="s">
        <v>796</v>
      </c>
      <c r="J157" s="183" t="s">
        <v>1309</v>
      </c>
      <c r="K157" s="184">
        <v>3084.99</v>
      </c>
      <c r="L157" s="184">
        <v>0</v>
      </c>
      <c r="M157" s="184">
        <f t="shared" si="2"/>
        <v>3084.99</v>
      </c>
      <c r="N157" s="183" t="s">
        <v>1144</v>
      </c>
      <c r="O157" s="183" t="s">
        <v>1309</v>
      </c>
      <c r="P157" s="183"/>
      <c r="Q157" s="183" t="s">
        <v>1310</v>
      </c>
      <c r="R157" s="183" t="s">
        <v>801</v>
      </c>
    </row>
    <row r="158" spans="1:18">
      <c r="A158" s="183" t="s">
        <v>1311</v>
      </c>
      <c r="B158" s="183" t="s">
        <v>794</v>
      </c>
      <c r="C158" s="183" t="s">
        <v>701</v>
      </c>
      <c r="D158" s="183" t="s">
        <v>809</v>
      </c>
      <c r="E158" s="183" t="s">
        <v>1045</v>
      </c>
      <c r="F158" s="183" t="s">
        <v>521</v>
      </c>
      <c r="G158" s="183" t="s">
        <v>48</v>
      </c>
      <c r="H158" s="183" t="s">
        <v>521</v>
      </c>
      <c r="I158" s="183" t="s">
        <v>796</v>
      </c>
      <c r="J158" s="183" t="s">
        <v>1240</v>
      </c>
      <c r="K158" s="184">
        <v>0</v>
      </c>
      <c r="L158" s="184">
        <v>3614.85</v>
      </c>
      <c r="M158" s="184">
        <f t="shared" si="2"/>
        <v>-3614.85</v>
      </c>
      <c r="N158" s="183" t="s">
        <v>1074</v>
      </c>
      <c r="O158" s="183" t="s">
        <v>1240</v>
      </c>
      <c r="P158" s="183"/>
      <c r="Q158" s="183" t="s">
        <v>1312</v>
      </c>
      <c r="R158" s="183" t="s">
        <v>801</v>
      </c>
    </row>
    <row r="159" spans="1:18">
      <c r="A159" s="183" t="s">
        <v>1311</v>
      </c>
      <c r="B159" s="183" t="s">
        <v>794</v>
      </c>
      <c r="C159" s="183" t="s">
        <v>701</v>
      </c>
      <c r="D159" s="183" t="s">
        <v>268</v>
      </c>
      <c r="E159" s="183" t="s">
        <v>1045</v>
      </c>
      <c r="F159" s="183" t="s">
        <v>521</v>
      </c>
      <c r="G159" s="183" t="s">
        <v>48</v>
      </c>
      <c r="H159" s="183" t="s">
        <v>521</v>
      </c>
      <c r="I159" s="183" t="s">
        <v>796</v>
      </c>
      <c r="J159" s="183" t="s">
        <v>1240</v>
      </c>
      <c r="K159" s="184">
        <v>527.30999999999995</v>
      </c>
      <c r="L159" s="184">
        <v>0</v>
      </c>
      <c r="M159" s="184">
        <f t="shared" si="2"/>
        <v>527.30999999999995</v>
      </c>
      <c r="N159" s="183" t="s">
        <v>1074</v>
      </c>
      <c r="O159" s="183" t="s">
        <v>1240</v>
      </c>
      <c r="P159" s="183"/>
      <c r="Q159" s="183" t="s">
        <v>1312</v>
      </c>
      <c r="R159" s="183" t="s">
        <v>801</v>
      </c>
    </row>
    <row r="160" spans="1:18">
      <c r="A160" s="183" t="s">
        <v>1311</v>
      </c>
      <c r="B160" s="183" t="s">
        <v>794</v>
      </c>
      <c r="C160" s="183" t="s">
        <v>701</v>
      </c>
      <c r="D160" s="183" t="s">
        <v>846</v>
      </c>
      <c r="E160" s="183" t="s">
        <v>1045</v>
      </c>
      <c r="F160" s="183" t="s">
        <v>521</v>
      </c>
      <c r="G160" s="183" t="s">
        <v>48</v>
      </c>
      <c r="H160" s="183" t="s">
        <v>521</v>
      </c>
      <c r="I160" s="183" t="s">
        <v>796</v>
      </c>
      <c r="J160" s="183" t="s">
        <v>1240</v>
      </c>
      <c r="K160" s="184">
        <v>3614.85</v>
      </c>
      <c r="L160" s="184">
        <v>0</v>
      </c>
      <c r="M160" s="184">
        <f t="shared" si="2"/>
        <v>3614.85</v>
      </c>
      <c r="N160" s="183" t="s">
        <v>1074</v>
      </c>
      <c r="O160" s="183" t="s">
        <v>1240</v>
      </c>
      <c r="P160" s="183"/>
      <c r="Q160" s="183" t="s">
        <v>1312</v>
      </c>
      <c r="R160" s="183" t="s">
        <v>801</v>
      </c>
    </row>
    <row r="161" spans="1:18">
      <c r="A161" s="183" t="s">
        <v>1311</v>
      </c>
      <c r="B161" s="183" t="s">
        <v>794</v>
      </c>
      <c r="C161" s="183" t="s">
        <v>701</v>
      </c>
      <c r="D161" s="183" t="s">
        <v>803</v>
      </c>
      <c r="E161" s="183" t="s">
        <v>1045</v>
      </c>
      <c r="F161" s="183" t="s">
        <v>521</v>
      </c>
      <c r="G161" s="183" t="s">
        <v>48</v>
      </c>
      <c r="H161" s="183" t="s">
        <v>521</v>
      </c>
      <c r="I161" s="183" t="s">
        <v>796</v>
      </c>
      <c r="J161" s="183" t="s">
        <v>1240</v>
      </c>
      <c r="K161" s="184">
        <v>0</v>
      </c>
      <c r="L161" s="184">
        <v>140.24</v>
      </c>
      <c r="M161" s="184">
        <f t="shared" si="2"/>
        <v>-140.24</v>
      </c>
      <c r="N161" s="183" t="s">
        <v>1074</v>
      </c>
      <c r="O161" s="183" t="s">
        <v>1240</v>
      </c>
      <c r="P161" s="183"/>
      <c r="Q161" s="183" t="s">
        <v>1312</v>
      </c>
      <c r="R161" s="183" t="s">
        <v>801</v>
      </c>
    </row>
    <row r="162" spans="1:18">
      <c r="A162" s="183" t="s">
        <v>1311</v>
      </c>
      <c r="B162" s="183" t="s">
        <v>794</v>
      </c>
      <c r="C162" s="183" t="s">
        <v>701</v>
      </c>
      <c r="D162" s="183" t="s">
        <v>821</v>
      </c>
      <c r="E162" s="183" t="s">
        <v>1045</v>
      </c>
      <c r="F162" s="183" t="s">
        <v>521</v>
      </c>
      <c r="G162" s="183" t="s">
        <v>48</v>
      </c>
      <c r="H162" s="183" t="s">
        <v>521</v>
      </c>
      <c r="I162" s="183" t="s">
        <v>796</v>
      </c>
      <c r="J162" s="183" t="s">
        <v>1240</v>
      </c>
      <c r="K162" s="184">
        <v>0</v>
      </c>
      <c r="L162" s="184">
        <v>387.07</v>
      </c>
      <c r="M162" s="184">
        <f t="shared" si="2"/>
        <v>-387.07</v>
      </c>
      <c r="N162" s="183" t="s">
        <v>1074</v>
      </c>
      <c r="O162" s="183" t="s">
        <v>1240</v>
      </c>
      <c r="P162" s="183"/>
      <c r="Q162" s="183" t="s">
        <v>1312</v>
      </c>
      <c r="R162" s="183" t="s">
        <v>801</v>
      </c>
    </row>
    <row r="163" spans="1:18">
      <c r="A163" s="183" t="s">
        <v>1313</v>
      </c>
      <c r="B163" s="183" t="s">
        <v>794</v>
      </c>
      <c r="C163" s="183" t="s">
        <v>706</v>
      </c>
      <c r="D163" s="183" t="s">
        <v>826</v>
      </c>
      <c r="E163" s="183" t="s">
        <v>29</v>
      </c>
      <c r="F163" s="183" t="s">
        <v>521</v>
      </c>
      <c r="G163" s="183" t="s">
        <v>48</v>
      </c>
      <c r="H163" s="183" t="s">
        <v>521</v>
      </c>
      <c r="I163" s="183" t="s">
        <v>796</v>
      </c>
      <c r="J163" s="183" t="s">
        <v>1240</v>
      </c>
      <c r="K163" s="184">
        <v>0</v>
      </c>
      <c r="L163" s="184">
        <v>307.64</v>
      </c>
      <c r="M163" s="184">
        <f t="shared" si="2"/>
        <v>-307.64</v>
      </c>
      <c r="N163" s="183" t="s">
        <v>1140</v>
      </c>
      <c r="O163" s="183" t="s">
        <v>1240</v>
      </c>
      <c r="P163" s="183"/>
      <c r="Q163" s="183" t="s">
        <v>1314</v>
      </c>
      <c r="R163" s="183" t="s">
        <v>801</v>
      </c>
    </row>
    <row r="164" spans="1:18">
      <c r="A164" s="183" t="s">
        <v>1313</v>
      </c>
      <c r="B164" s="183" t="s">
        <v>794</v>
      </c>
      <c r="C164" s="183" t="s">
        <v>706</v>
      </c>
      <c r="D164" s="183" t="s">
        <v>815</v>
      </c>
      <c r="E164" s="183" t="s">
        <v>29</v>
      </c>
      <c r="F164" s="183" t="s">
        <v>521</v>
      </c>
      <c r="G164" s="183" t="s">
        <v>48</v>
      </c>
      <c r="H164" s="183" t="s">
        <v>521</v>
      </c>
      <c r="I164" s="183" t="s">
        <v>796</v>
      </c>
      <c r="J164" s="183" t="s">
        <v>1240</v>
      </c>
      <c r="K164" s="184">
        <v>307.64</v>
      </c>
      <c r="L164" s="184">
        <v>0</v>
      </c>
      <c r="M164" s="184">
        <f t="shared" si="2"/>
        <v>307.64</v>
      </c>
      <c r="N164" s="183" t="s">
        <v>1140</v>
      </c>
      <c r="O164" s="183" t="s">
        <v>1240</v>
      </c>
      <c r="P164" s="183"/>
      <c r="Q164" s="183" t="s">
        <v>1314</v>
      </c>
      <c r="R164" s="183" t="s">
        <v>801</v>
      </c>
    </row>
    <row r="165" spans="1:18">
      <c r="A165" s="183" t="s">
        <v>1315</v>
      </c>
      <c r="B165" s="183" t="s">
        <v>794</v>
      </c>
      <c r="C165" s="183" t="s">
        <v>808</v>
      </c>
      <c r="D165" s="183" t="s">
        <v>268</v>
      </c>
      <c r="E165" s="183" t="s">
        <v>29</v>
      </c>
      <c r="F165" s="183" t="s">
        <v>710</v>
      </c>
      <c r="G165" s="183" t="s">
        <v>48</v>
      </c>
      <c r="H165" s="183" t="s">
        <v>521</v>
      </c>
      <c r="I165" s="183" t="s">
        <v>796</v>
      </c>
      <c r="J165" s="183" t="s">
        <v>1240</v>
      </c>
      <c r="K165" s="184">
        <v>0</v>
      </c>
      <c r="L165" s="184">
        <v>101.44</v>
      </c>
      <c r="M165" s="184">
        <f t="shared" si="2"/>
        <v>-101.44</v>
      </c>
      <c r="N165" s="183" t="s">
        <v>1316</v>
      </c>
      <c r="O165" s="183" t="s">
        <v>1240</v>
      </c>
      <c r="P165" s="183"/>
      <c r="Q165" s="183" t="s">
        <v>1317</v>
      </c>
      <c r="R165" s="183" t="s">
        <v>801</v>
      </c>
    </row>
    <row r="166" spans="1:18">
      <c r="A166" s="183" t="s">
        <v>1315</v>
      </c>
      <c r="B166" s="183" t="s">
        <v>794</v>
      </c>
      <c r="C166" s="183" t="s">
        <v>701</v>
      </c>
      <c r="D166" s="183" t="s">
        <v>268</v>
      </c>
      <c r="E166" s="183" t="s">
        <v>29</v>
      </c>
      <c r="F166" s="183" t="s">
        <v>710</v>
      </c>
      <c r="G166" s="183" t="s">
        <v>48</v>
      </c>
      <c r="H166" s="183" t="s">
        <v>521</v>
      </c>
      <c r="I166" s="183" t="s">
        <v>796</v>
      </c>
      <c r="J166" s="183" t="s">
        <v>1240</v>
      </c>
      <c r="K166" s="184">
        <v>101.44</v>
      </c>
      <c r="L166" s="184">
        <v>0</v>
      </c>
      <c r="M166" s="184">
        <f t="shared" si="2"/>
        <v>101.44</v>
      </c>
      <c r="N166" s="183" t="s">
        <v>1316</v>
      </c>
      <c r="O166" s="183" t="s">
        <v>1240</v>
      </c>
      <c r="P166" s="183"/>
      <c r="Q166" s="183" t="s">
        <v>1317</v>
      </c>
      <c r="R166" s="183" t="s">
        <v>801</v>
      </c>
    </row>
    <row r="167" spans="1:18">
      <c r="A167" s="183" t="s">
        <v>1318</v>
      </c>
      <c r="B167" s="183" t="s">
        <v>794</v>
      </c>
      <c r="C167" s="183" t="s">
        <v>808</v>
      </c>
      <c r="D167" s="183" t="s">
        <v>268</v>
      </c>
      <c r="E167" s="183" t="s">
        <v>29</v>
      </c>
      <c r="F167" s="183" t="s">
        <v>710</v>
      </c>
      <c r="G167" s="183" t="s">
        <v>48</v>
      </c>
      <c r="H167" s="183" t="s">
        <v>521</v>
      </c>
      <c r="I167" s="183" t="s">
        <v>796</v>
      </c>
      <c r="J167" s="183" t="s">
        <v>1240</v>
      </c>
      <c r="K167" s="184">
        <v>0</v>
      </c>
      <c r="L167" s="184">
        <v>613.79999999999995</v>
      </c>
      <c r="M167" s="184">
        <f t="shared" si="2"/>
        <v>-613.79999999999995</v>
      </c>
      <c r="N167" s="183" t="s">
        <v>1316</v>
      </c>
      <c r="O167" s="183" t="s">
        <v>1240</v>
      </c>
      <c r="P167" s="183"/>
      <c r="Q167" s="183" t="s">
        <v>1319</v>
      </c>
      <c r="R167" s="183" t="s">
        <v>801</v>
      </c>
    </row>
    <row r="168" spans="1:18">
      <c r="A168" s="183" t="s">
        <v>1318</v>
      </c>
      <c r="B168" s="183" t="s">
        <v>794</v>
      </c>
      <c r="C168" s="183" t="s">
        <v>701</v>
      </c>
      <c r="D168" s="183" t="s">
        <v>821</v>
      </c>
      <c r="E168" s="183" t="s">
        <v>29</v>
      </c>
      <c r="F168" s="183" t="s">
        <v>710</v>
      </c>
      <c r="G168" s="183" t="s">
        <v>48</v>
      </c>
      <c r="H168" s="183" t="s">
        <v>521</v>
      </c>
      <c r="I168" s="183" t="s">
        <v>796</v>
      </c>
      <c r="J168" s="183" t="s">
        <v>1240</v>
      </c>
      <c r="K168" s="184">
        <v>613.79999999999995</v>
      </c>
      <c r="L168" s="184">
        <v>0</v>
      </c>
      <c r="M168" s="184">
        <f t="shared" si="2"/>
        <v>613.79999999999995</v>
      </c>
      <c r="N168" s="183" t="s">
        <v>1316</v>
      </c>
      <c r="O168" s="183" t="s">
        <v>1240</v>
      </c>
      <c r="P168" s="183"/>
      <c r="Q168" s="183" t="s">
        <v>1319</v>
      </c>
      <c r="R168" s="183" t="s">
        <v>801</v>
      </c>
    </row>
    <row r="169" spans="1:18">
      <c r="A169" s="183" t="s">
        <v>1320</v>
      </c>
      <c r="B169" s="183" t="s">
        <v>794</v>
      </c>
      <c r="C169" s="183" t="s">
        <v>808</v>
      </c>
      <c r="D169" s="183" t="s">
        <v>814</v>
      </c>
      <c r="E169" s="183" t="s">
        <v>895</v>
      </c>
      <c r="F169" s="183" t="s">
        <v>1090</v>
      </c>
      <c r="G169" s="183" t="s">
        <v>48</v>
      </c>
      <c r="H169" s="183" t="s">
        <v>521</v>
      </c>
      <c r="I169" s="183" t="s">
        <v>796</v>
      </c>
      <c r="J169" s="183" t="s">
        <v>1240</v>
      </c>
      <c r="K169" s="184">
        <v>0</v>
      </c>
      <c r="L169" s="184">
        <v>30</v>
      </c>
      <c r="M169" s="184">
        <f t="shared" si="2"/>
        <v>-30</v>
      </c>
      <c r="N169" s="183" t="s">
        <v>1321</v>
      </c>
      <c r="O169" s="183" t="s">
        <v>1240</v>
      </c>
      <c r="P169" s="183"/>
      <c r="Q169" s="183" t="s">
        <v>1322</v>
      </c>
      <c r="R169" s="183" t="s">
        <v>801</v>
      </c>
    </row>
    <row r="170" spans="1:18">
      <c r="A170" s="183" t="s">
        <v>1320</v>
      </c>
      <c r="B170" s="183" t="s">
        <v>794</v>
      </c>
      <c r="C170" s="183" t="s">
        <v>366</v>
      </c>
      <c r="D170" s="183" t="s">
        <v>802</v>
      </c>
      <c r="E170" s="183" t="s">
        <v>895</v>
      </c>
      <c r="F170" s="183" t="s">
        <v>1090</v>
      </c>
      <c r="G170" s="183" t="s">
        <v>48</v>
      </c>
      <c r="H170" s="183" t="s">
        <v>521</v>
      </c>
      <c r="I170" s="183" t="s">
        <v>796</v>
      </c>
      <c r="J170" s="183" t="s">
        <v>1240</v>
      </c>
      <c r="K170" s="184">
        <v>30</v>
      </c>
      <c r="L170" s="184">
        <v>0</v>
      </c>
      <c r="M170" s="184">
        <f t="shared" si="2"/>
        <v>30</v>
      </c>
      <c r="N170" s="183" t="s">
        <v>1321</v>
      </c>
      <c r="O170" s="183" t="s">
        <v>1240</v>
      </c>
      <c r="P170" s="183"/>
      <c r="Q170" s="183" t="s">
        <v>1322</v>
      </c>
      <c r="R170" s="183" t="s">
        <v>801</v>
      </c>
    </row>
    <row r="171" spans="1:18">
      <c r="A171" s="183" t="s">
        <v>1323</v>
      </c>
      <c r="B171" s="183" t="s">
        <v>794</v>
      </c>
      <c r="C171" s="183" t="s">
        <v>702</v>
      </c>
      <c r="D171" s="183" t="s">
        <v>805</v>
      </c>
      <c r="E171" s="183" t="s">
        <v>681</v>
      </c>
      <c r="F171" s="183" t="s">
        <v>1089</v>
      </c>
      <c r="G171" s="183" t="s">
        <v>48</v>
      </c>
      <c r="H171" s="183" t="s">
        <v>521</v>
      </c>
      <c r="I171" s="183" t="s">
        <v>796</v>
      </c>
      <c r="J171" s="183" t="s">
        <v>1240</v>
      </c>
      <c r="K171" s="184">
        <v>100</v>
      </c>
      <c r="L171" s="184">
        <v>0</v>
      </c>
      <c r="M171" s="184">
        <f t="shared" si="2"/>
        <v>100</v>
      </c>
      <c r="N171" s="183" t="s">
        <v>1324</v>
      </c>
      <c r="O171" s="183" t="s">
        <v>1240</v>
      </c>
      <c r="P171" s="183"/>
      <c r="Q171" s="183" t="s">
        <v>1325</v>
      </c>
      <c r="R171" s="183" t="s">
        <v>801</v>
      </c>
    </row>
    <row r="172" spans="1:18">
      <c r="A172" s="183" t="s">
        <v>1323</v>
      </c>
      <c r="B172" s="183" t="s">
        <v>794</v>
      </c>
      <c r="C172" s="183" t="s">
        <v>704</v>
      </c>
      <c r="D172" s="183" t="s">
        <v>805</v>
      </c>
      <c r="E172" s="183" t="s">
        <v>681</v>
      </c>
      <c r="F172" s="183" t="s">
        <v>1089</v>
      </c>
      <c r="G172" s="183" t="s">
        <v>48</v>
      </c>
      <c r="H172" s="183" t="s">
        <v>521</v>
      </c>
      <c r="I172" s="183" t="s">
        <v>796</v>
      </c>
      <c r="J172" s="183" t="s">
        <v>1240</v>
      </c>
      <c r="K172" s="184">
        <v>0</v>
      </c>
      <c r="L172" s="184">
        <v>100</v>
      </c>
      <c r="M172" s="184">
        <f t="shared" si="2"/>
        <v>-100</v>
      </c>
      <c r="N172" s="183" t="s">
        <v>1324</v>
      </c>
      <c r="O172" s="183" t="s">
        <v>1240</v>
      </c>
      <c r="P172" s="183"/>
      <c r="Q172" s="183" t="s">
        <v>1325</v>
      </c>
      <c r="R172" s="183" t="s">
        <v>801</v>
      </c>
    </row>
    <row r="173" spans="1:18">
      <c r="A173" s="183" t="s">
        <v>1326</v>
      </c>
      <c r="B173" s="183" t="s">
        <v>794</v>
      </c>
      <c r="C173" s="183" t="s">
        <v>706</v>
      </c>
      <c r="D173" s="183" t="s">
        <v>826</v>
      </c>
      <c r="E173" s="183" t="s">
        <v>29</v>
      </c>
      <c r="F173" s="183" t="s">
        <v>521</v>
      </c>
      <c r="G173" s="183" t="s">
        <v>48</v>
      </c>
      <c r="H173" s="183" t="s">
        <v>521</v>
      </c>
      <c r="I173" s="183" t="s">
        <v>796</v>
      </c>
      <c r="J173" s="183" t="s">
        <v>1240</v>
      </c>
      <c r="K173" s="184">
        <v>0</v>
      </c>
      <c r="L173" s="184">
        <v>200</v>
      </c>
      <c r="M173" s="184">
        <f t="shared" si="2"/>
        <v>-200</v>
      </c>
      <c r="N173" s="183" t="s">
        <v>1140</v>
      </c>
      <c r="O173" s="183" t="s">
        <v>1240</v>
      </c>
      <c r="P173" s="183"/>
      <c r="Q173" s="183" t="s">
        <v>1327</v>
      </c>
      <c r="R173" s="183" t="s">
        <v>801</v>
      </c>
    </row>
    <row r="174" spans="1:18">
      <c r="A174" s="183" t="s">
        <v>1326</v>
      </c>
      <c r="B174" s="183" t="s">
        <v>794</v>
      </c>
      <c r="C174" s="183" t="s">
        <v>706</v>
      </c>
      <c r="D174" s="183" t="s">
        <v>809</v>
      </c>
      <c r="E174" s="183" t="s">
        <v>29</v>
      </c>
      <c r="F174" s="183" t="s">
        <v>521</v>
      </c>
      <c r="G174" s="183" t="s">
        <v>48</v>
      </c>
      <c r="H174" s="183" t="s">
        <v>521</v>
      </c>
      <c r="I174" s="183" t="s">
        <v>796</v>
      </c>
      <c r="J174" s="183" t="s">
        <v>1240</v>
      </c>
      <c r="K174" s="184">
        <v>200</v>
      </c>
      <c r="L174" s="184">
        <v>0</v>
      </c>
      <c r="M174" s="184">
        <f t="shared" si="2"/>
        <v>200</v>
      </c>
      <c r="N174" s="183" t="s">
        <v>1140</v>
      </c>
      <c r="O174" s="183" t="s">
        <v>1240</v>
      </c>
      <c r="P174" s="183"/>
      <c r="Q174" s="183" t="s">
        <v>1327</v>
      </c>
      <c r="R174" s="183" t="s">
        <v>801</v>
      </c>
    </row>
    <row r="175" spans="1:18">
      <c r="A175" s="183" t="s">
        <v>1328</v>
      </c>
      <c r="B175" s="183" t="s">
        <v>794</v>
      </c>
      <c r="C175" s="183" t="s">
        <v>703</v>
      </c>
      <c r="D175" s="183" t="s">
        <v>805</v>
      </c>
      <c r="E175" s="183" t="s">
        <v>834</v>
      </c>
      <c r="F175" s="183" t="s">
        <v>1087</v>
      </c>
      <c r="G175" s="183" t="s">
        <v>48</v>
      </c>
      <c r="H175" s="183" t="s">
        <v>521</v>
      </c>
      <c r="I175" s="183" t="s">
        <v>796</v>
      </c>
      <c r="J175" s="183" t="s">
        <v>1240</v>
      </c>
      <c r="K175" s="184">
        <v>2000</v>
      </c>
      <c r="L175" s="184">
        <v>0</v>
      </c>
      <c r="M175" s="184">
        <f t="shared" si="2"/>
        <v>2000</v>
      </c>
      <c r="N175" s="183" t="s">
        <v>1329</v>
      </c>
      <c r="O175" s="183" t="s">
        <v>1240</v>
      </c>
      <c r="P175" s="183"/>
      <c r="Q175" s="183" t="s">
        <v>1330</v>
      </c>
      <c r="R175" s="183" t="s">
        <v>847</v>
      </c>
    </row>
    <row r="176" spans="1:18">
      <c r="A176" s="183" t="s">
        <v>1328</v>
      </c>
      <c r="B176" s="183" t="s">
        <v>794</v>
      </c>
      <c r="C176" s="183" t="s">
        <v>702</v>
      </c>
      <c r="D176" s="183" t="s">
        <v>805</v>
      </c>
      <c r="E176" s="183" t="s">
        <v>1101</v>
      </c>
      <c r="F176" s="183" t="s">
        <v>1087</v>
      </c>
      <c r="G176" s="183" t="s">
        <v>48</v>
      </c>
      <c r="H176" s="183" t="s">
        <v>521</v>
      </c>
      <c r="I176" s="183" t="s">
        <v>796</v>
      </c>
      <c r="J176" s="183" t="s">
        <v>1240</v>
      </c>
      <c r="K176" s="184">
        <v>0</v>
      </c>
      <c r="L176" s="184">
        <v>2000</v>
      </c>
      <c r="M176" s="184">
        <f t="shared" ref="M176:M239" si="3">K176-L176</f>
        <v>-2000</v>
      </c>
      <c r="N176" s="183" t="s">
        <v>1329</v>
      </c>
      <c r="O176" s="183" t="s">
        <v>1240</v>
      </c>
      <c r="P176" s="183"/>
      <c r="Q176" s="183" t="s">
        <v>1330</v>
      </c>
      <c r="R176" s="183" t="s">
        <v>847</v>
      </c>
    </row>
    <row r="177" spans="1:18">
      <c r="A177" s="183" t="s">
        <v>1331</v>
      </c>
      <c r="B177" s="183" t="s">
        <v>794</v>
      </c>
      <c r="C177" s="183" t="s">
        <v>808</v>
      </c>
      <c r="D177" s="183" t="s">
        <v>268</v>
      </c>
      <c r="E177" s="183" t="s">
        <v>29</v>
      </c>
      <c r="F177" s="183" t="s">
        <v>710</v>
      </c>
      <c r="G177" s="183" t="s">
        <v>48</v>
      </c>
      <c r="H177" s="183" t="s">
        <v>521</v>
      </c>
      <c r="I177" s="183" t="s">
        <v>796</v>
      </c>
      <c r="J177" s="183" t="s">
        <v>1240</v>
      </c>
      <c r="K177" s="184">
        <v>0</v>
      </c>
      <c r="L177" s="184">
        <v>2989.84</v>
      </c>
      <c r="M177" s="184">
        <f t="shared" si="3"/>
        <v>-2989.84</v>
      </c>
      <c r="N177" s="183" t="s">
        <v>1140</v>
      </c>
      <c r="O177" s="183" t="s">
        <v>1240</v>
      </c>
      <c r="P177" s="183"/>
      <c r="Q177" s="183" t="s">
        <v>1332</v>
      </c>
      <c r="R177" s="183" t="s">
        <v>801</v>
      </c>
    </row>
    <row r="178" spans="1:18">
      <c r="A178" s="183" t="s">
        <v>1331</v>
      </c>
      <c r="B178" s="183" t="s">
        <v>794</v>
      </c>
      <c r="C178" s="183" t="s">
        <v>706</v>
      </c>
      <c r="D178" s="183" t="s">
        <v>268</v>
      </c>
      <c r="E178" s="183" t="s">
        <v>29</v>
      </c>
      <c r="F178" s="183" t="s">
        <v>710</v>
      </c>
      <c r="G178" s="183" t="s">
        <v>48</v>
      </c>
      <c r="H178" s="183" t="s">
        <v>521</v>
      </c>
      <c r="I178" s="183" t="s">
        <v>796</v>
      </c>
      <c r="J178" s="183" t="s">
        <v>1240</v>
      </c>
      <c r="K178" s="184">
        <v>2989.84</v>
      </c>
      <c r="L178" s="184">
        <v>0</v>
      </c>
      <c r="M178" s="184">
        <f t="shared" si="3"/>
        <v>2989.84</v>
      </c>
      <c r="N178" s="183" t="s">
        <v>1140</v>
      </c>
      <c r="O178" s="183" t="s">
        <v>1240</v>
      </c>
      <c r="P178" s="183"/>
      <c r="Q178" s="183" t="s">
        <v>1332</v>
      </c>
      <c r="R178" s="183" t="s">
        <v>801</v>
      </c>
    </row>
    <row r="179" spans="1:18">
      <c r="A179" s="183" t="s">
        <v>1333</v>
      </c>
      <c r="B179" s="183" t="s">
        <v>794</v>
      </c>
      <c r="C179" s="183" t="s">
        <v>701</v>
      </c>
      <c r="D179" s="183" t="s">
        <v>831</v>
      </c>
      <c r="E179" s="183" t="s">
        <v>136</v>
      </c>
      <c r="F179" s="183" t="s">
        <v>521</v>
      </c>
      <c r="G179" s="183" t="s">
        <v>48</v>
      </c>
      <c r="H179" s="183" t="s">
        <v>521</v>
      </c>
      <c r="I179" s="183" t="s">
        <v>796</v>
      </c>
      <c r="J179" s="183" t="s">
        <v>1309</v>
      </c>
      <c r="K179" s="184">
        <v>85.49</v>
      </c>
      <c r="L179" s="184">
        <v>0</v>
      </c>
      <c r="M179" s="184">
        <f t="shared" si="3"/>
        <v>85.49</v>
      </c>
      <c r="N179" s="183" t="s">
        <v>1334</v>
      </c>
      <c r="O179" s="183" t="s">
        <v>1309</v>
      </c>
      <c r="P179" s="183"/>
      <c r="Q179" s="183" t="s">
        <v>1335</v>
      </c>
      <c r="R179" s="183" t="s">
        <v>847</v>
      </c>
    </row>
    <row r="180" spans="1:18">
      <c r="A180" s="183" t="s">
        <v>1333</v>
      </c>
      <c r="B180" s="183" t="s">
        <v>794</v>
      </c>
      <c r="C180" s="183" t="s">
        <v>701</v>
      </c>
      <c r="D180" s="183" t="s">
        <v>268</v>
      </c>
      <c r="E180" s="183" t="s">
        <v>136</v>
      </c>
      <c r="F180" s="183" t="s">
        <v>521</v>
      </c>
      <c r="G180" s="183" t="s">
        <v>48</v>
      </c>
      <c r="H180" s="183" t="s">
        <v>521</v>
      </c>
      <c r="I180" s="183" t="s">
        <v>796</v>
      </c>
      <c r="J180" s="183" t="s">
        <v>1309</v>
      </c>
      <c r="K180" s="184">
        <v>0</v>
      </c>
      <c r="L180" s="184">
        <v>85.49</v>
      </c>
      <c r="M180" s="184">
        <f t="shared" si="3"/>
        <v>-85.49</v>
      </c>
      <c r="N180" s="183" t="s">
        <v>1334</v>
      </c>
      <c r="O180" s="183" t="s">
        <v>1309</v>
      </c>
      <c r="P180" s="183"/>
      <c r="Q180" s="183" t="s">
        <v>1335</v>
      </c>
      <c r="R180" s="183" t="s">
        <v>847</v>
      </c>
    </row>
    <row r="181" spans="1:18">
      <c r="A181" s="183" t="s">
        <v>1336</v>
      </c>
      <c r="B181" s="183" t="s">
        <v>794</v>
      </c>
      <c r="C181" s="183" t="s">
        <v>242</v>
      </c>
      <c r="D181" s="183" t="s">
        <v>809</v>
      </c>
      <c r="E181" s="183" t="s">
        <v>1337</v>
      </c>
      <c r="F181" s="183" t="s">
        <v>521</v>
      </c>
      <c r="G181" s="183" t="s">
        <v>48</v>
      </c>
      <c r="H181" s="183" t="s">
        <v>521</v>
      </c>
      <c r="I181" s="183" t="s">
        <v>796</v>
      </c>
      <c r="J181" s="183" t="s">
        <v>1309</v>
      </c>
      <c r="K181" s="184">
        <v>674.88</v>
      </c>
      <c r="L181" s="184">
        <v>0</v>
      </c>
      <c r="M181" s="184">
        <f t="shared" si="3"/>
        <v>674.88</v>
      </c>
      <c r="N181" s="183" t="s">
        <v>1338</v>
      </c>
      <c r="O181" s="183" t="s">
        <v>1309</v>
      </c>
      <c r="P181" s="183"/>
      <c r="Q181" s="183" t="s">
        <v>1339</v>
      </c>
      <c r="R181" s="183" t="s">
        <v>801</v>
      </c>
    </row>
    <row r="182" spans="1:18">
      <c r="A182" s="183" t="s">
        <v>1336</v>
      </c>
      <c r="B182" s="183" t="s">
        <v>794</v>
      </c>
      <c r="C182" s="183" t="s">
        <v>242</v>
      </c>
      <c r="D182" s="183" t="s">
        <v>998</v>
      </c>
      <c r="E182" s="183" t="s">
        <v>1337</v>
      </c>
      <c r="F182" s="183" t="s">
        <v>521</v>
      </c>
      <c r="G182" s="183" t="s">
        <v>48</v>
      </c>
      <c r="H182" s="183" t="s">
        <v>521</v>
      </c>
      <c r="I182" s="183" t="s">
        <v>796</v>
      </c>
      <c r="J182" s="183" t="s">
        <v>1309</v>
      </c>
      <c r="K182" s="184">
        <v>0</v>
      </c>
      <c r="L182" s="184">
        <v>105</v>
      </c>
      <c r="M182" s="184">
        <f t="shared" si="3"/>
        <v>-105</v>
      </c>
      <c r="N182" s="183" t="s">
        <v>1338</v>
      </c>
      <c r="O182" s="183" t="s">
        <v>1309</v>
      </c>
      <c r="P182" s="183"/>
      <c r="Q182" s="183" t="s">
        <v>1339</v>
      </c>
      <c r="R182" s="183" t="s">
        <v>801</v>
      </c>
    </row>
    <row r="183" spans="1:18">
      <c r="A183" s="183" t="s">
        <v>1336</v>
      </c>
      <c r="B183" s="183" t="s">
        <v>794</v>
      </c>
      <c r="C183" s="183" t="s">
        <v>242</v>
      </c>
      <c r="D183" s="183" t="s">
        <v>819</v>
      </c>
      <c r="E183" s="183" t="s">
        <v>1337</v>
      </c>
      <c r="F183" s="183" t="s">
        <v>521</v>
      </c>
      <c r="G183" s="183" t="s">
        <v>48</v>
      </c>
      <c r="H183" s="183" t="s">
        <v>521</v>
      </c>
      <c r="I183" s="183" t="s">
        <v>796</v>
      </c>
      <c r="J183" s="183" t="s">
        <v>1309</v>
      </c>
      <c r="K183" s="184">
        <v>0</v>
      </c>
      <c r="L183" s="184">
        <v>245.98</v>
      </c>
      <c r="M183" s="184">
        <f t="shared" si="3"/>
        <v>-245.98</v>
      </c>
      <c r="N183" s="183" t="s">
        <v>1338</v>
      </c>
      <c r="O183" s="183" t="s">
        <v>1309</v>
      </c>
      <c r="P183" s="183"/>
      <c r="Q183" s="183" t="s">
        <v>1339</v>
      </c>
      <c r="R183" s="183" t="s">
        <v>801</v>
      </c>
    </row>
    <row r="184" spans="1:18">
      <c r="A184" s="183" t="s">
        <v>1336</v>
      </c>
      <c r="B184" s="183" t="s">
        <v>794</v>
      </c>
      <c r="C184" s="183" t="s">
        <v>242</v>
      </c>
      <c r="D184" s="183" t="s">
        <v>831</v>
      </c>
      <c r="E184" s="183" t="s">
        <v>1337</v>
      </c>
      <c r="F184" s="183" t="s">
        <v>521</v>
      </c>
      <c r="G184" s="183" t="s">
        <v>48</v>
      </c>
      <c r="H184" s="183" t="s">
        <v>521</v>
      </c>
      <c r="I184" s="183" t="s">
        <v>796</v>
      </c>
      <c r="J184" s="183" t="s">
        <v>1309</v>
      </c>
      <c r="K184" s="184">
        <v>0</v>
      </c>
      <c r="L184" s="184">
        <v>323.89999999999998</v>
      </c>
      <c r="M184" s="184">
        <f t="shared" si="3"/>
        <v>-323.89999999999998</v>
      </c>
      <c r="N184" s="183" t="s">
        <v>1338</v>
      </c>
      <c r="O184" s="183" t="s">
        <v>1309</v>
      </c>
      <c r="P184" s="183"/>
      <c r="Q184" s="183" t="s">
        <v>1339</v>
      </c>
      <c r="R184" s="183" t="s">
        <v>801</v>
      </c>
    </row>
    <row r="185" spans="1:18">
      <c r="A185" s="183" t="s">
        <v>1340</v>
      </c>
      <c r="B185" s="183" t="s">
        <v>794</v>
      </c>
      <c r="C185" s="183" t="s">
        <v>808</v>
      </c>
      <c r="D185" s="183" t="s">
        <v>814</v>
      </c>
      <c r="E185" s="183" t="s">
        <v>832</v>
      </c>
      <c r="F185" s="183" t="s">
        <v>999</v>
      </c>
      <c r="G185" s="183" t="s">
        <v>48</v>
      </c>
      <c r="H185" s="183" t="s">
        <v>521</v>
      </c>
      <c r="I185" s="183" t="s">
        <v>796</v>
      </c>
      <c r="J185" s="183" t="s">
        <v>1309</v>
      </c>
      <c r="K185" s="184">
        <v>0</v>
      </c>
      <c r="L185" s="184">
        <v>150</v>
      </c>
      <c r="M185" s="184">
        <f t="shared" si="3"/>
        <v>-150</v>
      </c>
      <c r="N185" s="183" t="s">
        <v>996</v>
      </c>
      <c r="O185" s="183" t="s">
        <v>1309</v>
      </c>
      <c r="P185" s="183"/>
      <c r="Q185" s="183" t="s">
        <v>1341</v>
      </c>
      <c r="R185" s="183" t="s">
        <v>801</v>
      </c>
    </row>
    <row r="186" spans="1:18">
      <c r="A186" s="183" t="s">
        <v>1340</v>
      </c>
      <c r="B186" s="183" t="s">
        <v>794</v>
      </c>
      <c r="C186" s="183" t="s">
        <v>808</v>
      </c>
      <c r="D186" s="183" t="s">
        <v>268</v>
      </c>
      <c r="E186" s="183" t="s">
        <v>832</v>
      </c>
      <c r="F186" s="183" t="s">
        <v>999</v>
      </c>
      <c r="G186" s="183" t="s">
        <v>48</v>
      </c>
      <c r="H186" s="183" t="s">
        <v>521</v>
      </c>
      <c r="I186" s="183" t="s">
        <v>796</v>
      </c>
      <c r="J186" s="183" t="s">
        <v>1309</v>
      </c>
      <c r="K186" s="184">
        <v>150</v>
      </c>
      <c r="L186" s="184">
        <v>0</v>
      </c>
      <c r="M186" s="184">
        <f t="shared" si="3"/>
        <v>150</v>
      </c>
      <c r="N186" s="183" t="s">
        <v>996</v>
      </c>
      <c r="O186" s="183" t="s">
        <v>1309</v>
      </c>
      <c r="P186" s="183"/>
      <c r="Q186" s="183" t="s">
        <v>1341</v>
      </c>
      <c r="R186" s="183" t="s">
        <v>801</v>
      </c>
    </row>
    <row r="187" spans="1:18">
      <c r="A187" s="183" t="s">
        <v>1342</v>
      </c>
      <c r="B187" s="183" t="s">
        <v>794</v>
      </c>
      <c r="C187" s="183" t="s">
        <v>709</v>
      </c>
      <c r="D187" s="183" t="s">
        <v>268</v>
      </c>
      <c r="E187" s="183" t="s">
        <v>400</v>
      </c>
      <c r="F187" s="183" t="s">
        <v>521</v>
      </c>
      <c r="G187" s="183" t="s">
        <v>48</v>
      </c>
      <c r="H187" s="183" t="s">
        <v>521</v>
      </c>
      <c r="I187" s="183" t="s">
        <v>796</v>
      </c>
      <c r="J187" s="183" t="s">
        <v>1309</v>
      </c>
      <c r="K187" s="184">
        <v>0</v>
      </c>
      <c r="L187" s="184">
        <v>413.24</v>
      </c>
      <c r="M187" s="184">
        <f t="shared" si="3"/>
        <v>-413.24</v>
      </c>
      <c r="N187" s="183" t="s">
        <v>995</v>
      </c>
      <c r="O187" s="183" t="s">
        <v>1309</v>
      </c>
      <c r="P187" s="183"/>
      <c r="Q187" s="183" t="s">
        <v>1343</v>
      </c>
      <c r="R187" s="183" t="s">
        <v>847</v>
      </c>
    </row>
    <row r="188" spans="1:18">
      <c r="A188" s="183" t="s">
        <v>1342</v>
      </c>
      <c r="B188" s="183" t="s">
        <v>794</v>
      </c>
      <c r="C188" s="183" t="s">
        <v>709</v>
      </c>
      <c r="D188" s="183" t="s">
        <v>268</v>
      </c>
      <c r="E188" s="183" t="s">
        <v>827</v>
      </c>
      <c r="F188" s="183" t="s">
        <v>521</v>
      </c>
      <c r="G188" s="183" t="s">
        <v>48</v>
      </c>
      <c r="H188" s="183" t="s">
        <v>521</v>
      </c>
      <c r="I188" s="183" t="s">
        <v>796</v>
      </c>
      <c r="J188" s="183" t="s">
        <v>1309</v>
      </c>
      <c r="K188" s="184">
        <v>0</v>
      </c>
      <c r="L188" s="184">
        <v>1603.38</v>
      </c>
      <c r="M188" s="184">
        <f t="shared" si="3"/>
        <v>-1603.38</v>
      </c>
      <c r="N188" s="183" t="s">
        <v>995</v>
      </c>
      <c r="O188" s="183" t="s">
        <v>1309</v>
      </c>
      <c r="P188" s="183"/>
      <c r="Q188" s="183" t="s">
        <v>1343</v>
      </c>
      <c r="R188" s="183" t="s">
        <v>847</v>
      </c>
    </row>
    <row r="189" spans="1:18">
      <c r="A189" s="183" t="s">
        <v>1342</v>
      </c>
      <c r="B189" s="183" t="s">
        <v>794</v>
      </c>
      <c r="C189" s="183" t="s">
        <v>367</v>
      </c>
      <c r="D189" s="183" t="s">
        <v>846</v>
      </c>
      <c r="E189" s="183" t="s">
        <v>134</v>
      </c>
      <c r="F189" s="183" t="s">
        <v>262</v>
      </c>
      <c r="G189" s="183" t="s">
        <v>48</v>
      </c>
      <c r="H189" s="183" t="s">
        <v>521</v>
      </c>
      <c r="I189" s="183" t="s">
        <v>796</v>
      </c>
      <c r="J189" s="183" t="s">
        <v>1309</v>
      </c>
      <c r="K189" s="184">
        <v>699.48</v>
      </c>
      <c r="L189" s="184">
        <v>0</v>
      </c>
      <c r="M189" s="184">
        <f t="shared" si="3"/>
        <v>699.48</v>
      </c>
      <c r="N189" s="183" t="s">
        <v>995</v>
      </c>
      <c r="O189" s="183" t="s">
        <v>1309</v>
      </c>
      <c r="P189" s="183"/>
      <c r="Q189" s="183" t="s">
        <v>1343</v>
      </c>
      <c r="R189" s="183" t="s">
        <v>847</v>
      </c>
    </row>
    <row r="190" spans="1:18">
      <c r="A190" s="183" t="s">
        <v>1342</v>
      </c>
      <c r="B190" s="183" t="s">
        <v>794</v>
      </c>
      <c r="C190" s="183" t="s">
        <v>833</v>
      </c>
      <c r="D190" s="183" t="s">
        <v>837</v>
      </c>
      <c r="E190" s="183" t="s">
        <v>134</v>
      </c>
      <c r="F190" s="183" t="s">
        <v>262</v>
      </c>
      <c r="G190" s="183" t="s">
        <v>48</v>
      </c>
      <c r="H190" s="183" t="s">
        <v>521</v>
      </c>
      <c r="I190" s="183" t="s">
        <v>796</v>
      </c>
      <c r="J190" s="183" t="s">
        <v>1309</v>
      </c>
      <c r="K190" s="184">
        <v>2000</v>
      </c>
      <c r="L190" s="184">
        <v>0</v>
      </c>
      <c r="M190" s="184">
        <f t="shared" si="3"/>
        <v>2000</v>
      </c>
      <c r="N190" s="183" t="s">
        <v>995</v>
      </c>
      <c r="O190" s="183" t="s">
        <v>1309</v>
      </c>
      <c r="P190" s="183"/>
      <c r="Q190" s="183" t="s">
        <v>1343</v>
      </c>
      <c r="R190" s="183" t="s">
        <v>847</v>
      </c>
    </row>
    <row r="191" spans="1:18">
      <c r="A191" s="183" t="s">
        <v>1342</v>
      </c>
      <c r="B191" s="183" t="s">
        <v>794</v>
      </c>
      <c r="C191" s="183" t="s">
        <v>709</v>
      </c>
      <c r="D191" s="183" t="s">
        <v>815</v>
      </c>
      <c r="E191" s="183" t="s">
        <v>400</v>
      </c>
      <c r="F191" s="183" t="s">
        <v>521</v>
      </c>
      <c r="G191" s="183" t="s">
        <v>48</v>
      </c>
      <c r="H191" s="183" t="s">
        <v>521</v>
      </c>
      <c r="I191" s="183" t="s">
        <v>796</v>
      </c>
      <c r="J191" s="183" t="s">
        <v>1309</v>
      </c>
      <c r="K191" s="184">
        <v>413.24</v>
      </c>
      <c r="L191" s="184">
        <v>0</v>
      </c>
      <c r="M191" s="184">
        <f t="shared" si="3"/>
        <v>413.24</v>
      </c>
      <c r="N191" s="183" t="s">
        <v>995</v>
      </c>
      <c r="O191" s="183" t="s">
        <v>1309</v>
      </c>
      <c r="P191" s="183"/>
      <c r="Q191" s="183" t="s">
        <v>1343</v>
      </c>
      <c r="R191" s="183" t="s">
        <v>847</v>
      </c>
    </row>
    <row r="192" spans="1:18">
      <c r="A192" s="183" t="s">
        <v>1342</v>
      </c>
      <c r="B192" s="183" t="s">
        <v>794</v>
      </c>
      <c r="C192" s="183" t="s">
        <v>808</v>
      </c>
      <c r="D192" s="183" t="s">
        <v>268</v>
      </c>
      <c r="E192" s="183" t="s">
        <v>134</v>
      </c>
      <c r="F192" s="183" t="s">
        <v>262</v>
      </c>
      <c r="G192" s="183" t="s">
        <v>48</v>
      </c>
      <c r="H192" s="183" t="s">
        <v>521</v>
      </c>
      <c r="I192" s="183" t="s">
        <v>796</v>
      </c>
      <c r="J192" s="183" t="s">
        <v>1309</v>
      </c>
      <c r="K192" s="184">
        <v>0</v>
      </c>
      <c r="L192" s="184">
        <v>2000</v>
      </c>
      <c r="M192" s="184">
        <f t="shared" si="3"/>
        <v>-2000</v>
      </c>
      <c r="N192" s="183" t="s">
        <v>995</v>
      </c>
      <c r="O192" s="183" t="s">
        <v>1309</v>
      </c>
      <c r="P192" s="183"/>
      <c r="Q192" s="183" t="s">
        <v>1343</v>
      </c>
      <c r="R192" s="183" t="s">
        <v>847</v>
      </c>
    </row>
    <row r="193" spans="1:18">
      <c r="A193" s="183" t="s">
        <v>1342</v>
      </c>
      <c r="B193" s="183" t="s">
        <v>794</v>
      </c>
      <c r="C193" s="183" t="s">
        <v>706</v>
      </c>
      <c r="D193" s="183" t="s">
        <v>815</v>
      </c>
      <c r="E193" s="183" t="s">
        <v>400</v>
      </c>
      <c r="F193" s="183" t="s">
        <v>521</v>
      </c>
      <c r="G193" s="183" t="s">
        <v>48</v>
      </c>
      <c r="H193" s="183" t="s">
        <v>521</v>
      </c>
      <c r="I193" s="183" t="s">
        <v>796</v>
      </c>
      <c r="J193" s="183" t="s">
        <v>1309</v>
      </c>
      <c r="K193" s="184">
        <v>25.67</v>
      </c>
      <c r="L193" s="184">
        <v>0</v>
      </c>
      <c r="M193" s="184">
        <f t="shared" si="3"/>
        <v>25.67</v>
      </c>
      <c r="N193" s="183" t="s">
        <v>995</v>
      </c>
      <c r="O193" s="183" t="s">
        <v>1309</v>
      </c>
      <c r="P193" s="183"/>
      <c r="Q193" s="183" t="s">
        <v>1343</v>
      </c>
      <c r="R193" s="183" t="s">
        <v>847</v>
      </c>
    </row>
    <row r="194" spans="1:18">
      <c r="A194" s="183" t="s">
        <v>1342</v>
      </c>
      <c r="B194" s="183" t="s">
        <v>794</v>
      </c>
      <c r="C194" s="183" t="s">
        <v>367</v>
      </c>
      <c r="D194" s="183" t="s">
        <v>837</v>
      </c>
      <c r="E194" s="183" t="s">
        <v>134</v>
      </c>
      <c r="F194" s="183" t="s">
        <v>263</v>
      </c>
      <c r="G194" s="183" t="s">
        <v>48</v>
      </c>
      <c r="H194" s="183" t="s">
        <v>521</v>
      </c>
      <c r="I194" s="183" t="s">
        <v>796</v>
      </c>
      <c r="J194" s="183" t="s">
        <v>1309</v>
      </c>
      <c r="K194" s="184">
        <v>0.56999999999999995</v>
      </c>
      <c r="L194" s="184">
        <v>0</v>
      </c>
      <c r="M194" s="184">
        <f t="shared" si="3"/>
        <v>0.56999999999999995</v>
      </c>
      <c r="N194" s="183" t="s">
        <v>995</v>
      </c>
      <c r="O194" s="183" t="s">
        <v>1309</v>
      </c>
      <c r="P194" s="183"/>
      <c r="Q194" s="183" t="s">
        <v>1343</v>
      </c>
      <c r="R194" s="183" t="s">
        <v>847</v>
      </c>
    </row>
    <row r="195" spans="1:18">
      <c r="A195" s="183" t="s">
        <v>1342</v>
      </c>
      <c r="B195" s="183" t="s">
        <v>794</v>
      </c>
      <c r="C195" s="183" t="s">
        <v>367</v>
      </c>
      <c r="D195" s="183" t="s">
        <v>268</v>
      </c>
      <c r="E195" s="183" t="s">
        <v>134</v>
      </c>
      <c r="F195" s="183" t="s">
        <v>263</v>
      </c>
      <c r="G195" s="183" t="s">
        <v>48</v>
      </c>
      <c r="H195" s="183" t="s">
        <v>521</v>
      </c>
      <c r="I195" s="183" t="s">
        <v>796</v>
      </c>
      <c r="J195" s="183" t="s">
        <v>1309</v>
      </c>
      <c r="K195" s="184">
        <v>0</v>
      </c>
      <c r="L195" s="184">
        <v>0.56999999999999995</v>
      </c>
      <c r="M195" s="184">
        <f t="shared" si="3"/>
        <v>-0.56999999999999995</v>
      </c>
      <c r="N195" s="183" t="s">
        <v>995</v>
      </c>
      <c r="O195" s="183" t="s">
        <v>1309</v>
      </c>
      <c r="P195" s="183"/>
      <c r="Q195" s="183" t="s">
        <v>1343</v>
      </c>
      <c r="R195" s="183" t="s">
        <v>847</v>
      </c>
    </row>
    <row r="196" spans="1:18">
      <c r="A196" s="183" t="s">
        <v>1342</v>
      </c>
      <c r="B196" s="183" t="s">
        <v>794</v>
      </c>
      <c r="C196" s="183" t="s">
        <v>808</v>
      </c>
      <c r="D196" s="183" t="s">
        <v>807</v>
      </c>
      <c r="E196" s="183" t="s">
        <v>827</v>
      </c>
      <c r="F196" s="183" t="s">
        <v>521</v>
      </c>
      <c r="G196" s="183" t="s">
        <v>48</v>
      </c>
      <c r="H196" s="183" t="s">
        <v>521</v>
      </c>
      <c r="I196" s="183" t="s">
        <v>796</v>
      </c>
      <c r="J196" s="183" t="s">
        <v>1309</v>
      </c>
      <c r="K196" s="184">
        <v>479</v>
      </c>
      <c r="L196" s="184">
        <v>0</v>
      </c>
      <c r="M196" s="184">
        <f t="shared" si="3"/>
        <v>479</v>
      </c>
      <c r="N196" s="183" t="s">
        <v>995</v>
      </c>
      <c r="O196" s="183" t="s">
        <v>1309</v>
      </c>
      <c r="P196" s="183"/>
      <c r="Q196" s="183" t="s">
        <v>1343</v>
      </c>
      <c r="R196" s="183" t="s">
        <v>847</v>
      </c>
    </row>
    <row r="197" spans="1:18">
      <c r="A197" s="183" t="s">
        <v>1342</v>
      </c>
      <c r="B197" s="183" t="s">
        <v>794</v>
      </c>
      <c r="C197" s="183" t="s">
        <v>709</v>
      </c>
      <c r="D197" s="183" t="s">
        <v>826</v>
      </c>
      <c r="E197" s="183" t="s">
        <v>827</v>
      </c>
      <c r="F197" s="183" t="s">
        <v>521</v>
      </c>
      <c r="G197" s="183" t="s">
        <v>48</v>
      </c>
      <c r="H197" s="183" t="s">
        <v>521</v>
      </c>
      <c r="I197" s="183" t="s">
        <v>796</v>
      </c>
      <c r="J197" s="183" t="s">
        <v>1309</v>
      </c>
      <c r="K197" s="184">
        <v>1603.38</v>
      </c>
      <c r="L197" s="184">
        <v>0</v>
      </c>
      <c r="M197" s="184">
        <f t="shared" si="3"/>
        <v>1603.38</v>
      </c>
      <c r="N197" s="183" t="s">
        <v>995</v>
      </c>
      <c r="O197" s="183" t="s">
        <v>1309</v>
      </c>
      <c r="P197" s="183"/>
      <c r="Q197" s="183" t="s">
        <v>1343</v>
      </c>
      <c r="R197" s="183" t="s">
        <v>847</v>
      </c>
    </row>
    <row r="198" spans="1:18">
      <c r="A198" s="183" t="s">
        <v>1342</v>
      </c>
      <c r="B198" s="183" t="s">
        <v>794</v>
      </c>
      <c r="C198" s="183" t="s">
        <v>706</v>
      </c>
      <c r="D198" s="183" t="s">
        <v>268</v>
      </c>
      <c r="E198" s="183" t="s">
        <v>400</v>
      </c>
      <c r="F198" s="183" t="s">
        <v>521</v>
      </c>
      <c r="G198" s="183" t="s">
        <v>48</v>
      </c>
      <c r="H198" s="183" t="s">
        <v>521</v>
      </c>
      <c r="I198" s="183" t="s">
        <v>796</v>
      </c>
      <c r="J198" s="183" t="s">
        <v>1309</v>
      </c>
      <c r="K198" s="184">
        <v>0</v>
      </c>
      <c r="L198" s="184">
        <v>25.67</v>
      </c>
      <c r="M198" s="184">
        <f t="shared" si="3"/>
        <v>-25.67</v>
      </c>
      <c r="N198" s="183" t="s">
        <v>995</v>
      </c>
      <c r="O198" s="183" t="s">
        <v>1309</v>
      </c>
      <c r="P198" s="183"/>
      <c r="Q198" s="183" t="s">
        <v>1343</v>
      </c>
      <c r="R198" s="183" t="s">
        <v>847</v>
      </c>
    </row>
    <row r="199" spans="1:18">
      <c r="A199" s="183" t="s">
        <v>1342</v>
      </c>
      <c r="B199" s="183" t="s">
        <v>794</v>
      </c>
      <c r="C199" s="183" t="s">
        <v>706</v>
      </c>
      <c r="D199" s="183" t="s">
        <v>268</v>
      </c>
      <c r="E199" s="183" t="s">
        <v>827</v>
      </c>
      <c r="F199" s="183" t="s">
        <v>521</v>
      </c>
      <c r="G199" s="183" t="s">
        <v>48</v>
      </c>
      <c r="H199" s="183" t="s">
        <v>521</v>
      </c>
      <c r="I199" s="183" t="s">
        <v>796</v>
      </c>
      <c r="J199" s="183" t="s">
        <v>1309</v>
      </c>
      <c r="K199" s="184">
        <v>0</v>
      </c>
      <c r="L199" s="184">
        <v>369.21</v>
      </c>
      <c r="M199" s="184">
        <f t="shared" si="3"/>
        <v>-369.21</v>
      </c>
      <c r="N199" s="183" t="s">
        <v>995</v>
      </c>
      <c r="O199" s="183" t="s">
        <v>1309</v>
      </c>
      <c r="P199" s="183"/>
      <c r="Q199" s="183" t="s">
        <v>1343</v>
      </c>
      <c r="R199" s="183" t="s">
        <v>847</v>
      </c>
    </row>
    <row r="200" spans="1:18">
      <c r="A200" s="183" t="s">
        <v>1342</v>
      </c>
      <c r="B200" s="183" t="s">
        <v>794</v>
      </c>
      <c r="C200" s="183" t="s">
        <v>808</v>
      </c>
      <c r="D200" s="183" t="s">
        <v>837</v>
      </c>
      <c r="E200" s="183" t="s">
        <v>827</v>
      </c>
      <c r="F200" s="183" t="s">
        <v>710</v>
      </c>
      <c r="G200" s="183" t="s">
        <v>48</v>
      </c>
      <c r="H200" s="183" t="s">
        <v>521</v>
      </c>
      <c r="I200" s="183" t="s">
        <v>796</v>
      </c>
      <c r="J200" s="183" t="s">
        <v>1309</v>
      </c>
      <c r="K200" s="184">
        <v>1114.08</v>
      </c>
      <c r="L200" s="184">
        <v>0</v>
      </c>
      <c r="M200" s="184">
        <f t="shared" si="3"/>
        <v>1114.08</v>
      </c>
      <c r="N200" s="183" t="s">
        <v>995</v>
      </c>
      <c r="O200" s="183" t="s">
        <v>1309</v>
      </c>
      <c r="P200" s="183"/>
      <c r="Q200" s="183" t="s">
        <v>1343</v>
      </c>
      <c r="R200" s="183" t="s">
        <v>847</v>
      </c>
    </row>
    <row r="201" spans="1:18">
      <c r="A201" s="183" t="s">
        <v>1342</v>
      </c>
      <c r="B201" s="183" t="s">
        <v>794</v>
      </c>
      <c r="C201" s="183" t="s">
        <v>808</v>
      </c>
      <c r="D201" s="183" t="s">
        <v>268</v>
      </c>
      <c r="E201" s="183" t="s">
        <v>827</v>
      </c>
      <c r="F201" s="183" t="s">
        <v>710</v>
      </c>
      <c r="G201" s="183" t="s">
        <v>48</v>
      </c>
      <c r="H201" s="183" t="s">
        <v>521</v>
      </c>
      <c r="I201" s="183" t="s">
        <v>796</v>
      </c>
      <c r="J201" s="183" t="s">
        <v>1309</v>
      </c>
      <c r="K201" s="184">
        <v>0</v>
      </c>
      <c r="L201" s="184">
        <v>1114.08</v>
      </c>
      <c r="M201" s="184">
        <f t="shared" si="3"/>
        <v>-1114.08</v>
      </c>
      <c r="N201" s="183" t="s">
        <v>995</v>
      </c>
      <c r="O201" s="183" t="s">
        <v>1309</v>
      </c>
      <c r="P201" s="183"/>
      <c r="Q201" s="183" t="s">
        <v>1343</v>
      </c>
      <c r="R201" s="183" t="s">
        <v>847</v>
      </c>
    </row>
    <row r="202" spans="1:18">
      <c r="A202" s="183" t="s">
        <v>1342</v>
      </c>
      <c r="B202" s="183" t="s">
        <v>794</v>
      </c>
      <c r="C202" s="183" t="s">
        <v>808</v>
      </c>
      <c r="D202" s="183" t="s">
        <v>268</v>
      </c>
      <c r="E202" s="183" t="s">
        <v>827</v>
      </c>
      <c r="F202" s="183" t="s">
        <v>521</v>
      </c>
      <c r="G202" s="183" t="s">
        <v>48</v>
      </c>
      <c r="H202" s="183" t="s">
        <v>521</v>
      </c>
      <c r="I202" s="183" t="s">
        <v>796</v>
      </c>
      <c r="J202" s="183" t="s">
        <v>1309</v>
      </c>
      <c r="K202" s="184">
        <v>0</v>
      </c>
      <c r="L202" s="184">
        <v>479</v>
      </c>
      <c r="M202" s="184">
        <f t="shared" si="3"/>
        <v>-479</v>
      </c>
      <c r="N202" s="183" t="s">
        <v>995</v>
      </c>
      <c r="O202" s="183" t="s">
        <v>1309</v>
      </c>
      <c r="P202" s="183"/>
      <c r="Q202" s="183" t="s">
        <v>1343</v>
      </c>
      <c r="R202" s="183" t="s">
        <v>847</v>
      </c>
    </row>
    <row r="203" spans="1:18">
      <c r="A203" s="183" t="s">
        <v>1342</v>
      </c>
      <c r="B203" s="183" t="s">
        <v>794</v>
      </c>
      <c r="C203" s="183" t="s">
        <v>706</v>
      </c>
      <c r="D203" s="183" t="s">
        <v>809</v>
      </c>
      <c r="E203" s="183" t="s">
        <v>827</v>
      </c>
      <c r="F203" s="183" t="s">
        <v>521</v>
      </c>
      <c r="G203" s="183" t="s">
        <v>48</v>
      </c>
      <c r="H203" s="183" t="s">
        <v>521</v>
      </c>
      <c r="I203" s="183" t="s">
        <v>796</v>
      </c>
      <c r="J203" s="183" t="s">
        <v>1309</v>
      </c>
      <c r="K203" s="184">
        <v>369.21</v>
      </c>
      <c r="L203" s="184">
        <v>0</v>
      </c>
      <c r="M203" s="184">
        <f t="shared" si="3"/>
        <v>369.21</v>
      </c>
      <c r="N203" s="183" t="s">
        <v>995</v>
      </c>
      <c r="O203" s="183" t="s">
        <v>1309</v>
      </c>
      <c r="P203" s="183"/>
      <c r="Q203" s="183" t="s">
        <v>1343</v>
      </c>
      <c r="R203" s="183" t="s">
        <v>847</v>
      </c>
    </row>
    <row r="204" spans="1:18">
      <c r="A204" s="183" t="s">
        <v>1342</v>
      </c>
      <c r="B204" s="183" t="s">
        <v>794</v>
      </c>
      <c r="C204" s="183" t="s">
        <v>367</v>
      </c>
      <c r="D204" s="183" t="s">
        <v>858</v>
      </c>
      <c r="E204" s="183" t="s">
        <v>134</v>
      </c>
      <c r="F204" s="183" t="s">
        <v>262</v>
      </c>
      <c r="G204" s="183" t="s">
        <v>48</v>
      </c>
      <c r="H204" s="183" t="s">
        <v>521</v>
      </c>
      <c r="I204" s="183" t="s">
        <v>796</v>
      </c>
      <c r="J204" s="183" t="s">
        <v>1309</v>
      </c>
      <c r="K204" s="184">
        <v>142.88</v>
      </c>
      <c r="L204" s="184">
        <v>0</v>
      </c>
      <c r="M204" s="184">
        <f t="shared" si="3"/>
        <v>142.88</v>
      </c>
      <c r="N204" s="183" t="s">
        <v>995</v>
      </c>
      <c r="O204" s="183" t="s">
        <v>1309</v>
      </c>
      <c r="P204" s="183"/>
      <c r="Q204" s="183" t="s">
        <v>1343</v>
      </c>
      <c r="R204" s="183" t="s">
        <v>847</v>
      </c>
    </row>
    <row r="205" spans="1:18">
      <c r="A205" s="183" t="s">
        <v>1342</v>
      </c>
      <c r="B205" s="183" t="s">
        <v>794</v>
      </c>
      <c r="C205" s="183" t="s">
        <v>367</v>
      </c>
      <c r="D205" s="183" t="s">
        <v>268</v>
      </c>
      <c r="E205" s="183" t="s">
        <v>134</v>
      </c>
      <c r="F205" s="183" t="s">
        <v>262</v>
      </c>
      <c r="G205" s="183" t="s">
        <v>48</v>
      </c>
      <c r="H205" s="183" t="s">
        <v>521</v>
      </c>
      <c r="I205" s="183" t="s">
        <v>796</v>
      </c>
      <c r="J205" s="183" t="s">
        <v>1309</v>
      </c>
      <c r="K205" s="184">
        <v>0</v>
      </c>
      <c r="L205" s="184">
        <v>699.48</v>
      </c>
      <c r="M205" s="184">
        <f t="shared" si="3"/>
        <v>-699.48</v>
      </c>
      <c r="N205" s="183" t="s">
        <v>995</v>
      </c>
      <c r="O205" s="183" t="s">
        <v>1309</v>
      </c>
      <c r="P205" s="183"/>
      <c r="Q205" s="183" t="s">
        <v>1343</v>
      </c>
      <c r="R205" s="183" t="s">
        <v>847</v>
      </c>
    </row>
    <row r="206" spans="1:18">
      <c r="A206" s="183" t="s">
        <v>1342</v>
      </c>
      <c r="B206" s="183" t="s">
        <v>794</v>
      </c>
      <c r="C206" s="183" t="s">
        <v>367</v>
      </c>
      <c r="D206" s="183" t="s">
        <v>268</v>
      </c>
      <c r="E206" s="183" t="s">
        <v>134</v>
      </c>
      <c r="F206" s="183" t="s">
        <v>262</v>
      </c>
      <c r="G206" s="183" t="s">
        <v>48</v>
      </c>
      <c r="H206" s="183" t="s">
        <v>521</v>
      </c>
      <c r="I206" s="183" t="s">
        <v>796</v>
      </c>
      <c r="J206" s="183" t="s">
        <v>1309</v>
      </c>
      <c r="K206" s="184">
        <v>0</v>
      </c>
      <c r="L206" s="184">
        <v>142.88</v>
      </c>
      <c r="M206" s="184">
        <f t="shared" si="3"/>
        <v>-142.88</v>
      </c>
      <c r="N206" s="183" t="s">
        <v>995</v>
      </c>
      <c r="O206" s="183" t="s">
        <v>1309</v>
      </c>
      <c r="P206" s="183"/>
      <c r="Q206" s="183" t="s">
        <v>1343</v>
      </c>
      <c r="R206" s="183" t="s">
        <v>847</v>
      </c>
    </row>
    <row r="207" spans="1:18">
      <c r="A207" s="183" t="s">
        <v>1344</v>
      </c>
      <c r="B207" s="183" t="s">
        <v>794</v>
      </c>
      <c r="C207" s="183" t="s">
        <v>806</v>
      </c>
      <c r="D207" s="183" t="s">
        <v>807</v>
      </c>
      <c r="E207" s="183" t="s">
        <v>816</v>
      </c>
      <c r="F207" s="183" t="s">
        <v>710</v>
      </c>
      <c r="G207" s="183" t="s">
        <v>48</v>
      </c>
      <c r="H207" s="183" t="s">
        <v>521</v>
      </c>
      <c r="I207" s="183" t="s">
        <v>796</v>
      </c>
      <c r="J207" s="183" t="s">
        <v>1309</v>
      </c>
      <c r="K207" s="184">
        <v>0</v>
      </c>
      <c r="L207" s="184">
        <v>520</v>
      </c>
      <c r="M207" s="184">
        <f t="shared" si="3"/>
        <v>-520</v>
      </c>
      <c r="N207" s="183" t="s">
        <v>1031</v>
      </c>
      <c r="O207" s="183" t="s">
        <v>1309</v>
      </c>
      <c r="P207" s="183"/>
      <c r="Q207" s="183" t="s">
        <v>1345</v>
      </c>
      <c r="R207" s="183" t="s">
        <v>801</v>
      </c>
    </row>
    <row r="208" spans="1:18">
      <c r="A208" s="183" t="s">
        <v>1344</v>
      </c>
      <c r="B208" s="183" t="s">
        <v>794</v>
      </c>
      <c r="C208" s="183" t="s">
        <v>808</v>
      </c>
      <c r="D208" s="183" t="s">
        <v>268</v>
      </c>
      <c r="E208" s="183" t="s">
        <v>816</v>
      </c>
      <c r="F208" s="183" t="s">
        <v>710</v>
      </c>
      <c r="G208" s="183" t="s">
        <v>48</v>
      </c>
      <c r="H208" s="183" t="s">
        <v>521</v>
      </c>
      <c r="I208" s="183" t="s">
        <v>796</v>
      </c>
      <c r="J208" s="183" t="s">
        <v>1309</v>
      </c>
      <c r="K208" s="184">
        <v>0</v>
      </c>
      <c r="L208" s="184">
        <v>3000</v>
      </c>
      <c r="M208" s="184">
        <f t="shared" si="3"/>
        <v>-3000</v>
      </c>
      <c r="N208" s="183" t="s">
        <v>1031</v>
      </c>
      <c r="O208" s="183" t="s">
        <v>1309</v>
      </c>
      <c r="P208" s="183"/>
      <c r="Q208" s="183" t="s">
        <v>1345</v>
      </c>
      <c r="R208" s="183" t="s">
        <v>801</v>
      </c>
    </row>
    <row r="209" spans="1:18">
      <c r="A209" s="183" t="s">
        <v>1344</v>
      </c>
      <c r="B209" s="183" t="s">
        <v>794</v>
      </c>
      <c r="C209" s="183" t="s">
        <v>806</v>
      </c>
      <c r="D209" s="183" t="s">
        <v>841</v>
      </c>
      <c r="E209" s="183" t="s">
        <v>816</v>
      </c>
      <c r="F209" s="183" t="s">
        <v>710</v>
      </c>
      <c r="G209" s="183" t="s">
        <v>48</v>
      </c>
      <c r="H209" s="183" t="s">
        <v>521</v>
      </c>
      <c r="I209" s="183" t="s">
        <v>796</v>
      </c>
      <c r="J209" s="183" t="s">
        <v>1309</v>
      </c>
      <c r="K209" s="184">
        <v>0</v>
      </c>
      <c r="L209" s="184">
        <v>45.65</v>
      </c>
      <c r="M209" s="184">
        <f t="shared" si="3"/>
        <v>-45.65</v>
      </c>
      <c r="N209" s="183" t="s">
        <v>1031</v>
      </c>
      <c r="O209" s="183" t="s">
        <v>1309</v>
      </c>
      <c r="P209" s="183"/>
      <c r="Q209" s="183" t="s">
        <v>1345</v>
      </c>
      <c r="R209" s="183" t="s">
        <v>801</v>
      </c>
    </row>
    <row r="210" spans="1:18">
      <c r="A210" s="183" t="s">
        <v>1344</v>
      </c>
      <c r="B210" s="183" t="s">
        <v>794</v>
      </c>
      <c r="C210" s="183" t="s">
        <v>706</v>
      </c>
      <c r="D210" s="183" t="s">
        <v>815</v>
      </c>
      <c r="E210" s="183" t="s">
        <v>816</v>
      </c>
      <c r="F210" s="183" t="s">
        <v>710</v>
      </c>
      <c r="G210" s="183" t="s">
        <v>48</v>
      </c>
      <c r="H210" s="183" t="s">
        <v>521</v>
      </c>
      <c r="I210" s="183" t="s">
        <v>796</v>
      </c>
      <c r="J210" s="183" t="s">
        <v>1309</v>
      </c>
      <c r="K210" s="184">
        <v>3565.65</v>
      </c>
      <c r="L210" s="184">
        <v>0</v>
      </c>
      <c r="M210" s="184">
        <f t="shared" si="3"/>
        <v>3565.65</v>
      </c>
      <c r="N210" s="183" t="s">
        <v>1031</v>
      </c>
      <c r="O210" s="183" t="s">
        <v>1309</v>
      </c>
      <c r="P210" s="183"/>
      <c r="Q210" s="183" t="s">
        <v>1345</v>
      </c>
      <c r="R210" s="183" t="s">
        <v>801</v>
      </c>
    </row>
    <row r="211" spans="1:18">
      <c r="A211" s="183" t="s">
        <v>1346</v>
      </c>
      <c r="B211" s="183" t="s">
        <v>794</v>
      </c>
      <c r="C211" s="183" t="s">
        <v>366</v>
      </c>
      <c r="D211" s="183" t="s">
        <v>802</v>
      </c>
      <c r="E211" s="183" t="s">
        <v>27</v>
      </c>
      <c r="F211" s="183" t="s">
        <v>521</v>
      </c>
      <c r="G211" s="183" t="s">
        <v>48</v>
      </c>
      <c r="H211" s="183" t="s">
        <v>521</v>
      </c>
      <c r="I211" s="183" t="s">
        <v>796</v>
      </c>
      <c r="J211" s="183" t="s">
        <v>1309</v>
      </c>
      <c r="K211" s="184">
        <v>1375.93</v>
      </c>
      <c r="L211" s="184">
        <v>0</v>
      </c>
      <c r="M211" s="184">
        <f t="shared" si="3"/>
        <v>1375.93</v>
      </c>
      <c r="N211" s="183" t="s">
        <v>1321</v>
      </c>
      <c r="O211" s="183" t="s">
        <v>1309</v>
      </c>
      <c r="P211" s="183"/>
      <c r="Q211" s="183" t="s">
        <v>1347</v>
      </c>
      <c r="R211" s="183" t="s">
        <v>801</v>
      </c>
    </row>
    <row r="212" spans="1:18">
      <c r="A212" s="183" t="s">
        <v>1346</v>
      </c>
      <c r="B212" s="183" t="s">
        <v>794</v>
      </c>
      <c r="C212" s="183" t="s">
        <v>808</v>
      </c>
      <c r="D212" s="183" t="s">
        <v>809</v>
      </c>
      <c r="E212" s="183" t="s">
        <v>27</v>
      </c>
      <c r="F212" s="183" t="s">
        <v>521</v>
      </c>
      <c r="G212" s="183" t="s">
        <v>48</v>
      </c>
      <c r="H212" s="183" t="s">
        <v>521</v>
      </c>
      <c r="I212" s="183" t="s">
        <v>796</v>
      </c>
      <c r="J212" s="183" t="s">
        <v>1309</v>
      </c>
      <c r="K212" s="184">
        <v>0</v>
      </c>
      <c r="L212" s="184">
        <v>1375.93</v>
      </c>
      <c r="M212" s="184">
        <f t="shared" si="3"/>
        <v>-1375.93</v>
      </c>
      <c r="N212" s="183" t="s">
        <v>1321</v>
      </c>
      <c r="O212" s="183" t="s">
        <v>1309</v>
      </c>
      <c r="P212" s="183"/>
      <c r="Q212" s="183" t="s">
        <v>1347</v>
      </c>
      <c r="R212" s="183" t="s">
        <v>801</v>
      </c>
    </row>
    <row r="213" spans="1:18">
      <c r="A213" s="183" t="s">
        <v>1348</v>
      </c>
      <c r="B213" s="183" t="s">
        <v>794</v>
      </c>
      <c r="C213" s="183" t="s">
        <v>808</v>
      </c>
      <c r="D213" s="183" t="s">
        <v>268</v>
      </c>
      <c r="E213" s="183" t="s">
        <v>400</v>
      </c>
      <c r="F213" s="183" t="s">
        <v>521</v>
      </c>
      <c r="G213" s="183" t="s">
        <v>48</v>
      </c>
      <c r="H213" s="183" t="s">
        <v>521</v>
      </c>
      <c r="I213" s="183" t="s">
        <v>796</v>
      </c>
      <c r="J213" s="183" t="s">
        <v>1309</v>
      </c>
      <c r="K213" s="184">
        <v>0</v>
      </c>
      <c r="L213" s="184">
        <v>90</v>
      </c>
      <c r="M213" s="184">
        <f t="shared" si="3"/>
        <v>-90</v>
      </c>
      <c r="N213" s="183" t="s">
        <v>1349</v>
      </c>
      <c r="O213" s="183" t="s">
        <v>1309</v>
      </c>
      <c r="P213" s="183"/>
      <c r="Q213" s="183" t="s">
        <v>1350</v>
      </c>
      <c r="R213" s="183" t="s">
        <v>801</v>
      </c>
    </row>
    <row r="214" spans="1:18">
      <c r="A214" s="183" t="s">
        <v>1348</v>
      </c>
      <c r="B214" s="183" t="s">
        <v>794</v>
      </c>
      <c r="C214" s="183" t="s">
        <v>808</v>
      </c>
      <c r="D214" s="183" t="s">
        <v>831</v>
      </c>
      <c r="E214" s="183" t="s">
        <v>400</v>
      </c>
      <c r="F214" s="183" t="s">
        <v>521</v>
      </c>
      <c r="G214" s="183" t="s">
        <v>48</v>
      </c>
      <c r="H214" s="183" t="s">
        <v>521</v>
      </c>
      <c r="I214" s="183" t="s">
        <v>796</v>
      </c>
      <c r="J214" s="183" t="s">
        <v>1309</v>
      </c>
      <c r="K214" s="184">
        <v>90</v>
      </c>
      <c r="L214" s="184">
        <v>0</v>
      </c>
      <c r="M214" s="184">
        <f t="shared" si="3"/>
        <v>90</v>
      </c>
      <c r="N214" s="183" t="s">
        <v>1349</v>
      </c>
      <c r="O214" s="183" t="s">
        <v>1309</v>
      </c>
      <c r="P214" s="183"/>
      <c r="Q214" s="183" t="s">
        <v>1350</v>
      </c>
      <c r="R214" s="183" t="s">
        <v>801</v>
      </c>
    </row>
    <row r="215" spans="1:18">
      <c r="A215" s="183" t="s">
        <v>1351</v>
      </c>
      <c r="B215" s="183" t="s">
        <v>794</v>
      </c>
      <c r="C215" s="183" t="s">
        <v>242</v>
      </c>
      <c r="D215" s="183" t="s">
        <v>814</v>
      </c>
      <c r="E215" s="183" t="s">
        <v>1337</v>
      </c>
      <c r="F215" s="183" t="s">
        <v>1352</v>
      </c>
      <c r="G215" s="183" t="s">
        <v>48</v>
      </c>
      <c r="H215" s="183" t="s">
        <v>521</v>
      </c>
      <c r="I215" s="183" t="s">
        <v>796</v>
      </c>
      <c r="J215" s="183" t="s">
        <v>1309</v>
      </c>
      <c r="K215" s="184">
        <v>0</v>
      </c>
      <c r="L215" s="184">
        <v>200</v>
      </c>
      <c r="M215" s="184">
        <f t="shared" si="3"/>
        <v>-200</v>
      </c>
      <c r="N215" s="183" t="s">
        <v>1353</v>
      </c>
      <c r="O215" s="183" t="s">
        <v>1309</v>
      </c>
      <c r="P215" s="183"/>
      <c r="Q215" s="183" t="s">
        <v>1354</v>
      </c>
      <c r="R215" s="183" t="s">
        <v>801</v>
      </c>
    </row>
    <row r="216" spans="1:18">
      <c r="A216" s="183" t="s">
        <v>1351</v>
      </c>
      <c r="B216" s="183" t="s">
        <v>794</v>
      </c>
      <c r="C216" s="183" t="s">
        <v>242</v>
      </c>
      <c r="D216" s="183" t="s">
        <v>268</v>
      </c>
      <c r="E216" s="183" t="s">
        <v>1337</v>
      </c>
      <c r="F216" s="183" t="s">
        <v>1352</v>
      </c>
      <c r="G216" s="183" t="s">
        <v>48</v>
      </c>
      <c r="H216" s="183" t="s">
        <v>521</v>
      </c>
      <c r="I216" s="183" t="s">
        <v>796</v>
      </c>
      <c r="J216" s="183" t="s">
        <v>1309</v>
      </c>
      <c r="K216" s="184">
        <v>200</v>
      </c>
      <c r="L216" s="184">
        <v>0</v>
      </c>
      <c r="M216" s="184">
        <f t="shared" si="3"/>
        <v>200</v>
      </c>
      <c r="N216" s="183" t="s">
        <v>1353</v>
      </c>
      <c r="O216" s="183" t="s">
        <v>1309</v>
      </c>
      <c r="P216" s="183"/>
      <c r="Q216" s="183" t="s">
        <v>1354</v>
      </c>
      <c r="R216" s="183" t="s">
        <v>801</v>
      </c>
    </row>
    <row r="217" spans="1:18">
      <c r="A217" s="183" t="s">
        <v>1355</v>
      </c>
      <c r="B217" s="183" t="s">
        <v>794</v>
      </c>
      <c r="C217" s="183" t="s">
        <v>808</v>
      </c>
      <c r="D217" s="183" t="s">
        <v>268</v>
      </c>
      <c r="E217" s="183" t="s">
        <v>342</v>
      </c>
      <c r="F217" s="183" t="s">
        <v>521</v>
      </c>
      <c r="G217" s="183" t="s">
        <v>48</v>
      </c>
      <c r="H217" s="183" t="s">
        <v>521</v>
      </c>
      <c r="I217" s="183" t="s">
        <v>796</v>
      </c>
      <c r="J217" s="183" t="s">
        <v>1309</v>
      </c>
      <c r="K217" s="184">
        <v>0</v>
      </c>
      <c r="L217" s="184">
        <v>179.97</v>
      </c>
      <c r="M217" s="184">
        <f t="shared" si="3"/>
        <v>-179.97</v>
      </c>
      <c r="N217" s="183" t="s">
        <v>1356</v>
      </c>
      <c r="O217" s="183" t="s">
        <v>1309</v>
      </c>
      <c r="P217" s="183"/>
      <c r="Q217" s="183" t="s">
        <v>1357</v>
      </c>
      <c r="R217" s="183" t="s">
        <v>801</v>
      </c>
    </row>
    <row r="218" spans="1:18">
      <c r="A218" s="183" t="s">
        <v>1355</v>
      </c>
      <c r="B218" s="183" t="s">
        <v>794</v>
      </c>
      <c r="C218" s="183" t="s">
        <v>808</v>
      </c>
      <c r="D218" s="183" t="s">
        <v>823</v>
      </c>
      <c r="E218" s="183" t="s">
        <v>342</v>
      </c>
      <c r="F218" s="183" t="s">
        <v>521</v>
      </c>
      <c r="G218" s="183" t="s">
        <v>48</v>
      </c>
      <c r="H218" s="183" t="s">
        <v>521</v>
      </c>
      <c r="I218" s="183" t="s">
        <v>796</v>
      </c>
      <c r="J218" s="183" t="s">
        <v>1309</v>
      </c>
      <c r="K218" s="184">
        <v>179.97</v>
      </c>
      <c r="L218" s="184">
        <v>0</v>
      </c>
      <c r="M218" s="184">
        <f t="shared" si="3"/>
        <v>179.97</v>
      </c>
      <c r="N218" s="183" t="s">
        <v>1356</v>
      </c>
      <c r="O218" s="183" t="s">
        <v>1309</v>
      </c>
      <c r="P218" s="183"/>
      <c r="Q218" s="183" t="s">
        <v>1357</v>
      </c>
      <c r="R218" s="183" t="s">
        <v>801</v>
      </c>
    </row>
    <row r="219" spans="1:18">
      <c r="A219" s="183" t="s">
        <v>1358</v>
      </c>
      <c r="B219" s="183" t="s">
        <v>794</v>
      </c>
      <c r="C219" s="183" t="s">
        <v>808</v>
      </c>
      <c r="D219" s="183" t="s">
        <v>268</v>
      </c>
      <c r="E219" s="183" t="s">
        <v>21</v>
      </c>
      <c r="F219" s="183" t="s">
        <v>710</v>
      </c>
      <c r="G219" s="183" t="s">
        <v>48</v>
      </c>
      <c r="H219" s="183" t="s">
        <v>521</v>
      </c>
      <c r="I219" s="183" t="s">
        <v>796</v>
      </c>
      <c r="J219" s="183" t="s">
        <v>1309</v>
      </c>
      <c r="K219" s="184">
        <v>0</v>
      </c>
      <c r="L219" s="184">
        <v>350</v>
      </c>
      <c r="M219" s="184">
        <f t="shared" si="3"/>
        <v>-350</v>
      </c>
      <c r="N219" s="183" t="s">
        <v>1359</v>
      </c>
      <c r="O219" s="183" t="s">
        <v>1309</v>
      </c>
      <c r="P219" s="183"/>
      <c r="Q219" s="183" t="s">
        <v>1360</v>
      </c>
      <c r="R219" s="183" t="s">
        <v>801</v>
      </c>
    </row>
    <row r="220" spans="1:18">
      <c r="A220" s="183" t="s">
        <v>1358</v>
      </c>
      <c r="B220" s="183" t="s">
        <v>794</v>
      </c>
      <c r="C220" s="183" t="s">
        <v>808</v>
      </c>
      <c r="D220" s="183" t="s">
        <v>815</v>
      </c>
      <c r="E220" s="183" t="s">
        <v>21</v>
      </c>
      <c r="F220" s="183" t="s">
        <v>710</v>
      </c>
      <c r="G220" s="183" t="s">
        <v>48</v>
      </c>
      <c r="H220" s="183" t="s">
        <v>521</v>
      </c>
      <c r="I220" s="183" t="s">
        <v>796</v>
      </c>
      <c r="J220" s="183" t="s">
        <v>1309</v>
      </c>
      <c r="K220" s="184">
        <v>350</v>
      </c>
      <c r="L220" s="184">
        <v>0</v>
      </c>
      <c r="M220" s="184">
        <f t="shared" si="3"/>
        <v>350</v>
      </c>
      <c r="N220" s="183" t="s">
        <v>1359</v>
      </c>
      <c r="O220" s="183" t="s">
        <v>1309</v>
      </c>
      <c r="P220" s="183"/>
      <c r="Q220" s="183" t="s">
        <v>1360</v>
      </c>
      <c r="R220" s="183" t="s">
        <v>801</v>
      </c>
    </row>
    <row r="221" spans="1:18">
      <c r="A221" s="183" t="s">
        <v>1361</v>
      </c>
      <c r="B221" s="183" t="s">
        <v>794</v>
      </c>
      <c r="C221" s="183" t="s">
        <v>808</v>
      </c>
      <c r="D221" s="183" t="s">
        <v>268</v>
      </c>
      <c r="E221" s="183" t="s">
        <v>342</v>
      </c>
      <c r="F221" s="183" t="s">
        <v>521</v>
      </c>
      <c r="G221" s="183" t="s">
        <v>48</v>
      </c>
      <c r="H221" s="183" t="s">
        <v>521</v>
      </c>
      <c r="I221" s="183" t="s">
        <v>796</v>
      </c>
      <c r="J221" s="183" t="s">
        <v>1309</v>
      </c>
      <c r="K221" s="184">
        <v>0</v>
      </c>
      <c r="L221" s="184">
        <v>65.989999999999995</v>
      </c>
      <c r="M221" s="184">
        <f t="shared" si="3"/>
        <v>-65.989999999999995</v>
      </c>
      <c r="N221" s="183" t="s">
        <v>1362</v>
      </c>
      <c r="O221" s="183" t="s">
        <v>1309</v>
      </c>
      <c r="P221" s="183"/>
      <c r="Q221" s="183" t="s">
        <v>1363</v>
      </c>
      <c r="R221" s="183" t="s">
        <v>801</v>
      </c>
    </row>
    <row r="222" spans="1:18">
      <c r="A222" s="183" t="s">
        <v>1361</v>
      </c>
      <c r="B222" s="183" t="s">
        <v>794</v>
      </c>
      <c r="C222" s="183" t="s">
        <v>808</v>
      </c>
      <c r="D222" s="183" t="s">
        <v>823</v>
      </c>
      <c r="E222" s="183" t="s">
        <v>342</v>
      </c>
      <c r="F222" s="183" t="s">
        <v>521</v>
      </c>
      <c r="G222" s="183" t="s">
        <v>48</v>
      </c>
      <c r="H222" s="183" t="s">
        <v>521</v>
      </c>
      <c r="I222" s="183" t="s">
        <v>796</v>
      </c>
      <c r="J222" s="183" t="s">
        <v>1309</v>
      </c>
      <c r="K222" s="184">
        <v>65.989999999999995</v>
      </c>
      <c r="L222" s="184">
        <v>0</v>
      </c>
      <c r="M222" s="184">
        <f t="shared" si="3"/>
        <v>65.989999999999995</v>
      </c>
      <c r="N222" s="183" t="s">
        <v>1362</v>
      </c>
      <c r="O222" s="183" t="s">
        <v>1309</v>
      </c>
      <c r="P222" s="183"/>
      <c r="Q222" s="183" t="s">
        <v>1363</v>
      </c>
      <c r="R222" s="183" t="s">
        <v>801</v>
      </c>
    </row>
    <row r="223" spans="1:18">
      <c r="A223" s="183" t="s">
        <v>1364</v>
      </c>
      <c r="B223" s="183" t="s">
        <v>794</v>
      </c>
      <c r="C223" s="183" t="s">
        <v>366</v>
      </c>
      <c r="D223" s="183" t="s">
        <v>802</v>
      </c>
      <c r="E223" s="183" t="s">
        <v>810</v>
      </c>
      <c r="F223" s="183" t="s">
        <v>828</v>
      </c>
      <c r="G223" s="183" t="s">
        <v>48</v>
      </c>
      <c r="H223" s="183" t="s">
        <v>521</v>
      </c>
      <c r="I223" s="183" t="s">
        <v>796</v>
      </c>
      <c r="J223" s="183" t="s">
        <v>1309</v>
      </c>
      <c r="K223" s="184">
        <v>0</v>
      </c>
      <c r="L223" s="184">
        <v>14925</v>
      </c>
      <c r="M223" s="184">
        <f t="shared" si="3"/>
        <v>-14925</v>
      </c>
      <c r="N223" s="183" t="s">
        <v>1078</v>
      </c>
      <c r="O223" s="183" t="s">
        <v>1309</v>
      </c>
      <c r="P223" s="183"/>
      <c r="Q223" s="183" t="s">
        <v>1365</v>
      </c>
      <c r="R223" s="183" t="s">
        <v>801</v>
      </c>
    </row>
    <row r="224" spans="1:18">
      <c r="A224" s="183" t="s">
        <v>1364</v>
      </c>
      <c r="B224" s="183" t="s">
        <v>794</v>
      </c>
      <c r="C224" s="183" t="s">
        <v>806</v>
      </c>
      <c r="D224" s="183" t="s">
        <v>822</v>
      </c>
      <c r="E224" s="183" t="s">
        <v>810</v>
      </c>
      <c r="F224" s="183" t="s">
        <v>1066</v>
      </c>
      <c r="G224" s="183" t="s">
        <v>48</v>
      </c>
      <c r="H224" s="183" t="s">
        <v>521</v>
      </c>
      <c r="I224" s="183" t="s">
        <v>796</v>
      </c>
      <c r="J224" s="183" t="s">
        <v>1309</v>
      </c>
      <c r="K224" s="184">
        <v>14925</v>
      </c>
      <c r="L224" s="184">
        <v>0</v>
      </c>
      <c r="M224" s="184">
        <f t="shared" si="3"/>
        <v>14925</v>
      </c>
      <c r="N224" s="183" t="s">
        <v>1078</v>
      </c>
      <c r="O224" s="183" t="s">
        <v>1309</v>
      </c>
      <c r="P224" s="183"/>
      <c r="Q224" s="183" t="s">
        <v>1365</v>
      </c>
      <c r="R224" s="183" t="s">
        <v>801</v>
      </c>
    </row>
    <row r="225" spans="1:18">
      <c r="A225" s="183" t="s">
        <v>1366</v>
      </c>
      <c r="B225" s="183" t="s">
        <v>794</v>
      </c>
      <c r="C225" s="183" t="s">
        <v>706</v>
      </c>
      <c r="D225" s="183" t="s">
        <v>268</v>
      </c>
      <c r="E225" s="183" t="s">
        <v>398</v>
      </c>
      <c r="F225" s="183" t="s">
        <v>521</v>
      </c>
      <c r="G225" s="183" t="s">
        <v>48</v>
      </c>
      <c r="H225" s="183" t="s">
        <v>521</v>
      </c>
      <c r="I225" s="183" t="s">
        <v>796</v>
      </c>
      <c r="J225" s="183" t="s">
        <v>1367</v>
      </c>
      <c r="K225" s="184">
        <v>1048</v>
      </c>
      <c r="L225" s="184">
        <v>0</v>
      </c>
      <c r="M225" s="184">
        <f t="shared" si="3"/>
        <v>1048</v>
      </c>
      <c r="N225" s="183" t="s">
        <v>1368</v>
      </c>
      <c r="O225" s="183" t="s">
        <v>1367</v>
      </c>
      <c r="P225" s="183"/>
      <c r="Q225" s="183" t="s">
        <v>1369</v>
      </c>
      <c r="R225" s="183" t="s">
        <v>801</v>
      </c>
    </row>
    <row r="226" spans="1:18">
      <c r="A226" s="183" t="s">
        <v>1366</v>
      </c>
      <c r="B226" s="183" t="s">
        <v>794</v>
      </c>
      <c r="C226" s="183" t="s">
        <v>706</v>
      </c>
      <c r="D226" s="183" t="s">
        <v>809</v>
      </c>
      <c r="E226" s="183" t="s">
        <v>398</v>
      </c>
      <c r="F226" s="183" t="s">
        <v>521</v>
      </c>
      <c r="G226" s="183" t="s">
        <v>48</v>
      </c>
      <c r="H226" s="183" t="s">
        <v>521</v>
      </c>
      <c r="I226" s="183" t="s">
        <v>796</v>
      </c>
      <c r="J226" s="183" t="s">
        <v>1367</v>
      </c>
      <c r="K226" s="184">
        <v>0</v>
      </c>
      <c r="L226" s="184">
        <v>1048</v>
      </c>
      <c r="M226" s="184">
        <f t="shared" si="3"/>
        <v>-1048</v>
      </c>
      <c r="N226" s="183" t="s">
        <v>1368</v>
      </c>
      <c r="O226" s="183" t="s">
        <v>1367</v>
      </c>
      <c r="P226" s="183"/>
      <c r="Q226" s="183" t="s">
        <v>1369</v>
      </c>
      <c r="R226" s="183" t="s">
        <v>801</v>
      </c>
    </row>
    <row r="227" spans="1:18">
      <c r="A227" s="183" t="s">
        <v>1370</v>
      </c>
      <c r="B227" s="183" t="s">
        <v>794</v>
      </c>
      <c r="C227" s="183" t="s">
        <v>709</v>
      </c>
      <c r="D227" s="183" t="s">
        <v>268</v>
      </c>
      <c r="E227" s="183" t="s">
        <v>835</v>
      </c>
      <c r="F227" s="183" t="s">
        <v>521</v>
      </c>
      <c r="G227" s="183" t="s">
        <v>48</v>
      </c>
      <c r="H227" s="183" t="s">
        <v>521</v>
      </c>
      <c r="I227" s="183" t="s">
        <v>796</v>
      </c>
      <c r="J227" s="183" t="s">
        <v>1367</v>
      </c>
      <c r="K227" s="184">
        <v>0</v>
      </c>
      <c r="L227" s="184">
        <v>4000</v>
      </c>
      <c r="M227" s="184">
        <f t="shared" si="3"/>
        <v>-4000</v>
      </c>
      <c r="N227" s="183" t="s">
        <v>1138</v>
      </c>
      <c r="O227" s="183" t="s">
        <v>1367</v>
      </c>
      <c r="P227" s="183"/>
      <c r="Q227" s="183" t="s">
        <v>1371</v>
      </c>
      <c r="R227" s="183" t="s">
        <v>847</v>
      </c>
    </row>
    <row r="228" spans="1:18">
      <c r="A228" s="183" t="s">
        <v>1370</v>
      </c>
      <c r="B228" s="183" t="s">
        <v>794</v>
      </c>
      <c r="C228" s="183" t="s">
        <v>706</v>
      </c>
      <c r="D228" s="183" t="s">
        <v>268</v>
      </c>
      <c r="E228" s="183" t="s">
        <v>835</v>
      </c>
      <c r="F228" s="183" t="s">
        <v>521</v>
      </c>
      <c r="G228" s="183" t="s">
        <v>48</v>
      </c>
      <c r="H228" s="183" t="s">
        <v>521</v>
      </c>
      <c r="I228" s="183" t="s">
        <v>796</v>
      </c>
      <c r="J228" s="183" t="s">
        <v>1367</v>
      </c>
      <c r="K228" s="184">
        <v>4000</v>
      </c>
      <c r="L228" s="184">
        <v>0</v>
      </c>
      <c r="M228" s="184">
        <f t="shared" si="3"/>
        <v>4000</v>
      </c>
      <c r="N228" s="183" t="s">
        <v>1138</v>
      </c>
      <c r="O228" s="183" t="s">
        <v>1367</v>
      </c>
      <c r="P228" s="183"/>
      <c r="Q228" s="183" t="s">
        <v>1371</v>
      </c>
      <c r="R228" s="183" t="s">
        <v>847</v>
      </c>
    </row>
    <row r="229" spans="1:18">
      <c r="A229" s="183" t="s">
        <v>1372</v>
      </c>
      <c r="B229" s="183" t="s">
        <v>794</v>
      </c>
      <c r="C229" s="183" t="s">
        <v>808</v>
      </c>
      <c r="D229" s="183" t="s">
        <v>268</v>
      </c>
      <c r="E229" s="183" t="s">
        <v>22</v>
      </c>
      <c r="F229" s="183" t="s">
        <v>296</v>
      </c>
      <c r="G229" s="183" t="s">
        <v>48</v>
      </c>
      <c r="H229" s="183" t="s">
        <v>521</v>
      </c>
      <c r="I229" s="183" t="s">
        <v>991</v>
      </c>
      <c r="J229" s="183" t="s">
        <v>1367</v>
      </c>
      <c r="K229" s="184">
        <v>0</v>
      </c>
      <c r="L229" s="184">
        <v>96.04</v>
      </c>
      <c r="M229" s="184">
        <f t="shared" si="3"/>
        <v>-96.04</v>
      </c>
      <c r="N229" s="183" t="s">
        <v>1059</v>
      </c>
      <c r="O229" s="183" t="s">
        <v>1367</v>
      </c>
      <c r="P229" s="183"/>
      <c r="Q229" s="183" t="s">
        <v>1373</v>
      </c>
      <c r="R229" s="183" t="s">
        <v>847</v>
      </c>
    </row>
    <row r="230" spans="1:18">
      <c r="A230" s="183" t="s">
        <v>1372</v>
      </c>
      <c r="B230" s="183" t="s">
        <v>794</v>
      </c>
      <c r="C230" s="183" t="s">
        <v>808</v>
      </c>
      <c r="D230" s="183" t="s">
        <v>268</v>
      </c>
      <c r="E230" s="183" t="s">
        <v>22</v>
      </c>
      <c r="F230" s="183" t="s">
        <v>296</v>
      </c>
      <c r="G230" s="183" t="s">
        <v>48</v>
      </c>
      <c r="H230" s="183" t="s">
        <v>521</v>
      </c>
      <c r="I230" s="183" t="s">
        <v>990</v>
      </c>
      <c r="J230" s="183" t="s">
        <v>1367</v>
      </c>
      <c r="K230" s="184">
        <v>0</v>
      </c>
      <c r="L230" s="184">
        <v>868.67</v>
      </c>
      <c r="M230" s="184">
        <f t="shared" si="3"/>
        <v>-868.67</v>
      </c>
      <c r="N230" s="183" t="s">
        <v>1059</v>
      </c>
      <c r="O230" s="183" t="s">
        <v>1367</v>
      </c>
      <c r="P230" s="183"/>
      <c r="Q230" s="183" t="s">
        <v>1373</v>
      </c>
      <c r="R230" s="183" t="s">
        <v>847</v>
      </c>
    </row>
    <row r="231" spans="1:18">
      <c r="A231" s="183" t="s">
        <v>1372</v>
      </c>
      <c r="B231" s="183" t="s">
        <v>794</v>
      </c>
      <c r="C231" s="183" t="s">
        <v>702</v>
      </c>
      <c r="D231" s="183" t="s">
        <v>805</v>
      </c>
      <c r="E231" s="183" t="s">
        <v>22</v>
      </c>
      <c r="F231" s="183" t="s">
        <v>296</v>
      </c>
      <c r="G231" s="183" t="s">
        <v>48</v>
      </c>
      <c r="H231" s="183" t="s">
        <v>521</v>
      </c>
      <c r="I231" s="183" t="s">
        <v>991</v>
      </c>
      <c r="J231" s="183" t="s">
        <v>1367</v>
      </c>
      <c r="K231" s="184">
        <v>96.19</v>
      </c>
      <c r="L231" s="184">
        <v>0</v>
      </c>
      <c r="M231" s="184">
        <f t="shared" si="3"/>
        <v>96.19</v>
      </c>
      <c r="N231" s="183" t="s">
        <v>1059</v>
      </c>
      <c r="O231" s="183" t="s">
        <v>1367</v>
      </c>
      <c r="P231" s="183"/>
      <c r="Q231" s="183" t="s">
        <v>1373</v>
      </c>
      <c r="R231" s="183" t="s">
        <v>847</v>
      </c>
    </row>
    <row r="232" spans="1:18">
      <c r="A232" s="183" t="s">
        <v>1372</v>
      </c>
      <c r="B232" s="183" t="s">
        <v>794</v>
      </c>
      <c r="C232" s="183" t="s">
        <v>702</v>
      </c>
      <c r="D232" s="183" t="s">
        <v>805</v>
      </c>
      <c r="E232" s="183" t="s">
        <v>22</v>
      </c>
      <c r="F232" s="183" t="s">
        <v>296</v>
      </c>
      <c r="G232" s="183" t="s">
        <v>48</v>
      </c>
      <c r="H232" s="183" t="s">
        <v>521</v>
      </c>
      <c r="I232" s="183" t="s">
        <v>990</v>
      </c>
      <c r="J232" s="183" t="s">
        <v>1367</v>
      </c>
      <c r="K232" s="184">
        <v>868.67</v>
      </c>
      <c r="L232" s="184">
        <v>0</v>
      </c>
      <c r="M232" s="184">
        <f t="shared" si="3"/>
        <v>868.67</v>
      </c>
      <c r="N232" s="183" t="s">
        <v>1059</v>
      </c>
      <c r="O232" s="183" t="s">
        <v>1367</v>
      </c>
      <c r="P232" s="183"/>
      <c r="Q232" s="183" t="s">
        <v>1373</v>
      </c>
      <c r="R232" s="183" t="s">
        <v>847</v>
      </c>
    </row>
    <row r="233" spans="1:18">
      <c r="A233" s="183" t="s">
        <v>1372</v>
      </c>
      <c r="B233" s="183" t="s">
        <v>794</v>
      </c>
      <c r="C233" s="183" t="s">
        <v>808</v>
      </c>
      <c r="D233" s="183" t="s">
        <v>823</v>
      </c>
      <c r="E233" s="183" t="s">
        <v>22</v>
      </c>
      <c r="F233" s="183" t="s">
        <v>296</v>
      </c>
      <c r="G233" s="183" t="s">
        <v>48</v>
      </c>
      <c r="H233" s="183" t="s">
        <v>521</v>
      </c>
      <c r="I233" s="183" t="s">
        <v>991</v>
      </c>
      <c r="J233" s="183" t="s">
        <v>1367</v>
      </c>
      <c r="K233" s="184">
        <v>0</v>
      </c>
      <c r="L233" s="184">
        <v>0.15</v>
      </c>
      <c r="M233" s="184">
        <f t="shared" si="3"/>
        <v>-0.15</v>
      </c>
      <c r="N233" s="183" t="s">
        <v>1059</v>
      </c>
      <c r="O233" s="183" t="s">
        <v>1367</v>
      </c>
      <c r="P233" s="183"/>
      <c r="Q233" s="183" t="s">
        <v>1373</v>
      </c>
      <c r="R233" s="183" t="s">
        <v>847</v>
      </c>
    </row>
    <row r="234" spans="1:18">
      <c r="A234" s="183" t="s">
        <v>1374</v>
      </c>
      <c r="B234" s="183" t="s">
        <v>794</v>
      </c>
      <c r="C234" s="183" t="s">
        <v>808</v>
      </c>
      <c r="D234" s="183" t="s">
        <v>268</v>
      </c>
      <c r="E234" s="183" t="s">
        <v>29</v>
      </c>
      <c r="F234" s="183" t="s">
        <v>710</v>
      </c>
      <c r="G234" s="183" t="s">
        <v>48</v>
      </c>
      <c r="H234" s="183" t="s">
        <v>521</v>
      </c>
      <c r="I234" s="183" t="s">
        <v>796</v>
      </c>
      <c r="J234" s="183" t="s">
        <v>1367</v>
      </c>
      <c r="K234" s="184">
        <v>0</v>
      </c>
      <c r="L234" s="184">
        <v>299</v>
      </c>
      <c r="M234" s="184">
        <f t="shared" si="3"/>
        <v>-299</v>
      </c>
      <c r="N234" s="183" t="s">
        <v>1375</v>
      </c>
      <c r="O234" s="183" t="s">
        <v>1367</v>
      </c>
      <c r="P234" s="183"/>
      <c r="Q234" s="183" t="s">
        <v>1376</v>
      </c>
      <c r="R234" s="183" t="s">
        <v>801</v>
      </c>
    </row>
    <row r="235" spans="1:18">
      <c r="A235" s="183" t="s">
        <v>1374</v>
      </c>
      <c r="B235" s="183" t="s">
        <v>794</v>
      </c>
      <c r="C235" s="183" t="s">
        <v>808</v>
      </c>
      <c r="D235" s="183" t="s">
        <v>823</v>
      </c>
      <c r="E235" s="183" t="s">
        <v>29</v>
      </c>
      <c r="F235" s="183" t="s">
        <v>710</v>
      </c>
      <c r="G235" s="183" t="s">
        <v>48</v>
      </c>
      <c r="H235" s="183" t="s">
        <v>521</v>
      </c>
      <c r="I235" s="183" t="s">
        <v>796</v>
      </c>
      <c r="J235" s="183" t="s">
        <v>1367</v>
      </c>
      <c r="K235" s="184">
        <v>299</v>
      </c>
      <c r="L235" s="184">
        <v>0</v>
      </c>
      <c r="M235" s="184">
        <f t="shared" si="3"/>
        <v>299</v>
      </c>
      <c r="N235" s="183" t="s">
        <v>1375</v>
      </c>
      <c r="O235" s="183" t="s">
        <v>1367</v>
      </c>
      <c r="P235" s="183"/>
      <c r="Q235" s="183" t="s">
        <v>1376</v>
      </c>
      <c r="R235" s="183" t="s">
        <v>801</v>
      </c>
    </row>
    <row r="236" spans="1:18">
      <c r="A236" s="183" t="s">
        <v>1377</v>
      </c>
      <c r="B236" s="183" t="s">
        <v>794</v>
      </c>
      <c r="C236" s="183" t="s">
        <v>366</v>
      </c>
      <c r="D236" s="183" t="s">
        <v>811</v>
      </c>
      <c r="E236" s="183" t="s">
        <v>43</v>
      </c>
      <c r="F236" s="183" t="s">
        <v>521</v>
      </c>
      <c r="G236" s="183" t="s">
        <v>48</v>
      </c>
      <c r="H236" s="183" t="s">
        <v>521</v>
      </c>
      <c r="I236" s="183" t="s">
        <v>796</v>
      </c>
      <c r="J236" s="183" t="s">
        <v>1367</v>
      </c>
      <c r="K236" s="184">
        <v>0</v>
      </c>
      <c r="L236" s="184">
        <v>5000</v>
      </c>
      <c r="M236" s="184">
        <f t="shared" si="3"/>
        <v>-5000</v>
      </c>
      <c r="N236" s="183" t="s">
        <v>1056</v>
      </c>
      <c r="O236" s="183" t="s">
        <v>1367</v>
      </c>
      <c r="P236" s="183"/>
      <c r="Q236" s="183" t="s">
        <v>1378</v>
      </c>
      <c r="R236" s="183" t="s">
        <v>801</v>
      </c>
    </row>
    <row r="237" spans="1:18">
      <c r="A237" s="183" t="s">
        <v>1377</v>
      </c>
      <c r="B237" s="183" t="s">
        <v>794</v>
      </c>
      <c r="C237" s="183" t="s">
        <v>366</v>
      </c>
      <c r="D237" s="183" t="s">
        <v>268</v>
      </c>
      <c r="E237" s="183" t="s">
        <v>43</v>
      </c>
      <c r="F237" s="183" t="s">
        <v>521</v>
      </c>
      <c r="G237" s="183" t="s">
        <v>48</v>
      </c>
      <c r="H237" s="183" t="s">
        <v>521</v>
      </c>
      <c r="I237" s="183" t="s">
        <v>796</v>
      </c>
      <c r="J237" s="183" t="s">
        <v>1367</v>
      </c>
      <c r="K237" s="184">
        <v>0</v>
      </c>
      <c r="L237" s="184">
        <v>5000</v>
      </c>
      <c r="M237" s="184">
        <f t="shared" si="3"/>
        <v>-5000</v>
      </c>
      <c r="N237" s="183" t="s">
        <v>1056</v>
      </c>
      <c r="O237" s="183" t="s">
        <v>1367</v>
      </c>
      <c r="P237" s="183"/>
      <c r="Q237" s="183" t="s">
        <v>1378</v>
      </c>
      <c r="R237" s="183" t="s">
        <v>801</v>
      </c>
    </row>
    <row r="238" spans="1:18">
      <c r="A238" s="183" t="s">
        <v>1377</v>
      </c>
      <c r="B238" s="183" t="s">
        <v>794</v>
      </c>
      <c r="C238" s="183" t="s">
        <v>366</v>
      </c>
      <c r="D238" s="183" t="s">
        <v>825</v>
      </c>
      <c r="E238" s="183" t="s">
        <v>43</v>
      </c>
      <c r="F238" s="183" t="s">
        <v>521</v>
      </c>
      <c r="G238" s="183" t="s">
        <v>48</v>
      </c>
      <c r="H238" s="183" t="s">
        <v>521</v>
      </c>
      <c r="I238" s="183" t="s">
        <v>796</v>
      </c>
      <c r="J238" s="183" t="s">
        <v>1367</v>
      </c>
      <c r="K238" s="184">
        <v>0</v>
      </c>
      <c r="L238" s="184">
        <v>5000</v>
      </c>
      <c r="M238" s="184">
        <f t="shared" si="3"/>
        <v>-5000</v>
      </c>
      <c r="N238" s="183" t="s">
        <v>1056</v>
      </c>
      <c r="O238" s="183" t="s">
        <v>1367</v>
      </c>
      <c r="P238" s="183"/>
      <c r="Q238" s="183" t="s">
        <v>1378</v>
      </c>
      <c r="R238" s="183" t="s">
        <v>801</v>
      </c>
    </row>
    <row r="239" spans="1:18">
      <c r="A239" s="183" t="s">
        <v>1377</v>
      </c>
      <c r="B239" s="183" t="s">
        <v>794</v>
      </c>
      <c r="C239" s="183" t="s">
        <v>366</v>
      </c>
      <c r="D239" s="183" t="s">
        <v>809</v>
      </c>
      <c r="E239" s="183" t="s">
        <v>43</v>
      </c>
      <c r="F239" s="183" t="s">
        <v>521</v>
      </c>
      <c r="G239" s="183" t="s">
        <v>48</v>
      </c>
      <c r="H239" s="183" t="s">
        <v>521</v>
      </c>
      <c r="I239" s="183" t="s">
        <v>796</v>
      </c>
      <c r="J239" s="183" t="s">
        <v>1367</v>
      </c>
      <c r="K239" s="184">
        <v>0</v>
      </c>
      <c r="L239" s="184">
        <v>5000</v>
      </c>
      <c r="M239" s="184">
        <f t="shared" si="3"/>
        <v>-5000</v>
      </c>
      <c r="N239" s="183" t="s">
        <v>1056</v>
      </c>
      <c r="O239" s="183" t="s">
        <v>1367</v>
      </c>
      <c r="P239" s="183"/>
      <c r="Q239" s="183" t="s">
        <v>1378</v>
      </c>
      <c r="R239" s="183" t="s">
        <v>801</v>
      </c>
    </row>
    <row r="240" spans="1:18">
      <c r="A240" s="183" t="s">
        <v>1377</v>
      </c>
      <c r="B240" s="183" t="s">
        <v>794</v>
      </c>
      <c r="C240" s="183" t="s">
        <v>366</v>
      </c>
      <c r="D240" s="183" t="s">
        <v>892</v>
      </c>
      <c r="E240" s="183" t="s">
        <v>43</v>
      </c>
      <c r="F240" s="183" t="s">
        <v>521</v>
      </c>
      <c r="G240" s="183" t="s">
        <v>48</v>
      </c>
      <c r="H240" s="183" t="s">
        <v>521</v>
      </c>
      <c r="I240" s="183" t="s">
        <v>796</v>
      </c>
      <c r="J240" s="183" t="s">
        <v>1367</v>
      </c>
      <c r="K240" s="184">
        <v>20000</v>
      </c>
      <c r="L240" s="184">
        <v>0</v>
      </c>
      <c r="M240" s="184">
        <f t="shared" ref="M240:M303" si="4">K240-L240</f>
        <v>20000</v>
      </c>
      <c r="N240" s="183" t="s">
        <v>1056</v>
      </c>
      <c r="O240" s="183" t="s">
        <v>1367</v>
      </c>
      <c r="P240" s="183"/>
      <c r="Q240" s="183" t="s">
        <v>1378</v>
      </c>
      <c r="R240" s="183" t="s">
        <v>801</v>
      </c>
    </row>
    <row r="241" spans="1:18">
      <c r="A241" s="183" t="s">
        <v>1379</v>
      </c>
      <c r="B241" s="183" t="s">
        <v>794</v>
      </c>
      <c r="C241" s="183" t="s">
        <v>707</v>
      </c>
      <c r="D241" s="183" t="s">
        <v>268</v>
      </c>
      <c r="E241" s="183" t="s">
        <v>513</v>
      </c>
      <c r="F241" s="183" t="s">
        <v>521</v>
      </c>
      <c r="G241" s="183" t="s">
        <v>48</v>
      </c>
      <c r="H241" s="183" t="s">
        <v>521</v>
      </c>
      <c r="I241" s="183" t="s">
        <v>796</v>
      </c>
      <c r="J241" s="183" t="s">
        <v>1170</v>
      </c>
      <c r="K241" s="184">
        <v>0</v>
      </c>
      <c r="L241" s="184">
        <v>100</v>
      </c>
      <c r="M241" s="184">
        <f t="shared" si="4"/>
        <v>-100</v>
      </c>
      <c r="N241" s="183" t="s">
        <v>514</v>
      </c>
      <c r="O241" s="183" t="s">
        <v>1170</v>
      </c>
      <c r="P241" s="183"/>
      <c r="Q241" s="183" t="s">
        <v>1380</v>
      </c>
      <c r="R241" s="183" t="s">
        <v>801</v>
      </c>
    </row>
    <row r="242" spans="1:18">
      <c r="A242" s="183" t="s">
        <v>1379</v>
      </c>
      <c r="B242" s="183" t="s">
        <v>794</v>
      </c>
      <c r="C242" s="183" t="s">
        <v>707</v>
      </c>
      <c r="D242" s="183" t="s">
        <v>823</v>
      </c>
      <c r="E242" s="183" t="s">
        <v>513</v>
      </c>
      <c r="F242" s="183" t="s">
        <v>521</v>
      </c>
      <c r="G242" s="183" t="s">
        <v>48</v>
      </c>
      <c r="H242" s="183" t="s">
        <v>521</v>
      </c>
      <c r="I242" s="183" t="s">
        <v>796</v>
      </c>
      <c r="J242" s="183" t="s">
        <v>1170</v>
      </c>
      <c r="K242" s="184">
        <v>100</v>
      </c>
      <c r="L242" s="184">
        <v>0</v>
      </c>
      <c r="M242" s="184">
        <f t="shared" si="4"/>
        <v>100</v>
      </c>
      <c r="N242" s="183" t="s">
        <v>514</v>
      </c>
      <c r="O242" s="183" t="s">
        <v>1170</v>
      </c>
      <c r="P242" s="183"/>
      <c r="Q242" s="183" t="s">
        <v>1380</v>
      </c>
      <c r="R242" s="183" t="s">
        <v>801</v>
      </c>
    </row>
    <row r="243" spans="1:18">
      <c r="A243" s="183" t="s">
        <v>1381</v>
      </c>
      <c r="B243" s="183" t="s">
        <v>794</v>
      </c>
      <c r="C243" s="183" t="s">
        <v>701</v>
      </c>
      <c r="D243" s="183" t="s">
        <v>268</v>
      </c>
      <c r="E243" s="183" t="s">
        <v>1045</v>
      </c>
      <c r="F243" s="183" t="s">
        <v>521</v>
      </c>
      <c r="G243" s="183" t="s">
        <v>48</v>
      </c>
      <c r="H243" s="183" t="s">
        <v>521</v>
      </c>
      <c r="I243" s="183" t="s">
        <v>796</v>
      </c>
      <c r="J243" s="183" t="s">
        <v>1170</v>
      </c>
      <c r="K243" s="184">
        <v>0</v>
      </c>
      <c r="L243" s="184">
        <v>149</v>
      </c>
      <c r="M243" s="184">
        <f t="shared" si="4"/>
        <v>-149</v>
      </c>
      <c r="N243" s="183" t="s">
        <v>1074</v>
      </c>
      <c r="O243" s="183" t="s">
        <v>1170</v>
      </c>
      <c r="P243" s="183"/>
      <c r="Q243" s="183" t="s">
        <v>1382</v>
      </c>
      <c r="R243" s="183" t="s">
        <v>801</v>
      </c>
    </row>
    <row r="244" spans="1:18">
      <c r="A244" s="183" t="s">
        <v>1381</v>
      </c>
      <c r="B244" s="183" t="s">
        <v>794</v>
      </c>
      <c r="C244" s="183" t="s">
        <v>701</v>
      </c>
      <c r="D244" s="183" t="s">
        <v>803</v>
      </c>
      <c r="E244" s="183" t="s">
        <v>1045</v>
      </c>
      <c r="F244" s="183" t="s">
        <v>521</v>
      </c>
      <c r="G244" s="183" t="s">
        <v>48</v>
      </c>
      <c r="H244" s="183" t="s">
        <v>521</v>
      </c>
      <c r="I244" s="183" t="s">
        <v>796</v>
      </c>
      <c r="J244" s="183" t="s">
        <v>1170</v>
      </c>
      <c r="K244" s="184">
        <v>149</v>
      </c>
      <c r="L244" s="184">
        <v>0</v>
      </c>
      <c r="M244" s="184">
        <f t="shared" si="4"/>
        <v>149</v>
      </c>
      <c r="N244" s="183" t="s">
        <v>1074</v>
      </c>
      <c r="O244" s="183" t="s">
        <v>1170</v>
      </c>
      <c r="P244" s="183"/>
      <c r="Q244" s="183" t="s">
        <v>1382</v>
      </c>
      <c r="R244" s="183" t="s">
        <v>801</v>
      </c>
    </row>
    <row r="245" spans="1:18">
      <c r="A245" s="183" t="s">
        <v>1383</v>
      </c>
      <c r="B245" s="183" t="s">
        <v>794</v>
      </c>
      <c r="C245" s="183" t="s">
        <v>808</v>
      </c>
      <c r="D245" s="183" t="s">
        <v>264</v>
      </c>
      <c r="E245" s="183" t="s">
        <v>700</v>
      </c>
      <c r="F245" s="183" t="s">
        <v>521</v>
      </c>
      <c r="G245" s="183" t="s">
        <v>48</v>
      </c>
      <c r="H245" s="183" t="s">
        <v>521</v>
      </c>
      <c r="I245" s="183" t="s">
        <v>796</v>
      </c>
      <c r="J245" s="183" t="s">
        <v>1170</v>
      </c>
      <c r="K245" s="184">
        <v>0</v>
      </c>
      <c r="L245" s="184">
        <v>312.13</v>
      </c>
      <c r="M245" s="184">
        <f t="shared" si="4"/>
        <v>-312.13</v>
      </c>
      <c r="N245" s="183" t="s">
        <v>1384</v>
      </c>
      <c r="O245" s="183" t="s">
        <v>1170</v>
      </c>
      <c r="P245" s="183"/>
      <c r="Q245" s="183" t="s">
        <v>1385</v>
      </c>
      <c r="R245" s="183" t="s">
        <v>801</v>
      </c>
    </row>
    <row r="246" spans="1:18">
      <c r="A246" s="183" t="s">
        <v>1383</v>
      </c>
      <c r="B246" s="183" t="s">
        <v>794</v>
      </c>
      <c r="C246" s="183" t="s">
        <v>808</v>
      </c>
      <c r="D246" s="183" t="s">
        <v>264</v>
      </c>
      <c r="E246" s="183" t="s">
        <v>22</v>
      </c>
      <c r="F246" s="183" t="s">
        <v>521</v>
      </c>
      <c r="G246" s="183" t="s">
        <v>48</v>
      </c>
      <c r="H246" s="183" t="s">
        <v>521</v>
      </c>
      <c r="I246" s="183" t="s">
        <v>796</v>
      </c>
      <c r="J246" s="183" t="s">
        <v>1170</v>
      </c>
      <c r="K246" s="184">
        <v>312.13</v>
      </c>
      <c r="L246" s="184">
        <v>0</v>
      </c>
      <c r="M246" s="184">
        <f t="shared" si="4"/>
        <v>312.13</v>
      </c>
      <c r="N246" s="183" t="s">
        <v>1384</v>
      </c>
      <c r="O246" s="183" t="s">
        <v>1170</v>
      </c>
      <c r="P246" s="183"/>
      <c r="Q246" s="183" t="s">
        <v>1385</v>
      </c>
      <c r="R246" s="183" t="s">
        <v>801</v>
      </c>
    </row>
    <row r="247" spans="1:18">
      <c r="A247" s="183" t="s">
        <v>1386</v>
      </c>
      <c r="B247" s="183" t="s">
        <v>794</v>
      </c>
      <c r="C247" s="183" t="s">
        <v>806</v>
      </c>
      <c r="D247" s="183" t="s">
        <v>812</v>
      </c>
      <c r="E247" s="183" t="s">
        <v>835</v>
      </c>
      <c r="F247" s="183" t="s">
        <v>828</v>
      </c>
      <c r="G247" s="183" t="s">
        <v>48</v>
      </c>
      <c r="H247" s="183" t="s">
        <v>521</v>
      </c>
      <c r="I247" s="183" t="s">
        <v>796</v>
      </c>
      <c r="J247" s="183" t="s">
        <v>1170</v>
      </c>
      <c r="K247" s="184">
        <v>4932.03</v>
      </c>
      <c r="L247" s="184">
        <v>0</v>
      </c>
      <c r="M247" s="184">
        <f t="shared" si="4"/>
        <v>4932.03</v>
      </c>
      <c r="N247" s="183" t="s">
        <v>981</v>
      </c>
      <c r="O247" s="183" t="s">
        <v>1170</v>
      </c>
      <c r="P247" s="183"/>
      <c r="Q247" s="183" t="s">
        <v>1387</v>
      </c>
      <c r="R247" s="183" t="s">
        <v>801</v>
      </c>
    </row>
    <row r="248" spans="1:18">
      <c r="A248" s="183" t="s">
        <v>1386</v>
      </c>
      <c r="B248" s="183" t="s">
        <v>794</v>
      </c>
      <c r="C248" s="183" t="s">
        <v>808</v>
      </c>
      <c r="D248" s="183" t="s">
        <v>268</v>
      </c>
      <c r="E248" s="183" t="s">
        <v>835</v>
      </c>
      <c r="F248" s="183" t="s">
        <v>849</v>
      </c>
      <c r="G248" s="183" t="s">
        <v>48</v>
      </c>
      <c r="H248" s="183" t="s">
        <v>521</v>
      </c>
      <c r="I248" s="183" t="s">
        <v>796</v>
      </c>
      <c r="J248" s="183" t="s">
        <v>1170</v>
      </c>
      <c r="K248" s="184">
        <v>0</v>
      </c>
      <c r="L248" s="184">
        <v>15.32</v>
      </c>
      <c r="M248" s="184">
        <f t="shared" si="4"/>
        <v>-15.32</v>
      </c>
      <c r="N248" s="183" t="s">
        <v>981</v>
      </c>
      <c r="O248" s="183" t="s">
        <v>1170</v>
      </c>
      <c r="P248" s="183"/>
      <c r="Q248" s="183" t="s">
        <v>1387</v>
      </c>
      <c r="R248" s="183" t="s">
        <v>801</v>
      </c>
    </row>
    <row r="249" spans="1:18">
      <c r="A249" s="183" t="s">
        <v>1386</v>
      </c>
      <c r="B249" s="183" t="s">
        <v>794</v>
      </c>
      <c r="C249" s="183" t="s">
        <v>808</v>
      </c>
      <c r="D249" s="183" t="s">
        <v>268</v>
      </c>
      <c r="E249" s="183" t="s">
        <v>835</v>
      </c>
      <c r="F249" s="183" t="s">
        <v>849</v>
      </c>
      <c r="G249" s="183" t="s">
        <v>48</v>
      </c>
      <c r="H249" s="183" t="s">
        <v>521</v>
      </c>
      <c r="I249" s="183" t="s">
        <v>796</v>
      </c>
      <c r="J249" s="183" t="s">
        <v>1170</v>
      </c>
      <c r="K249" s="184">
        <v>0</v>
      </c>
      <c r="L249" s="184">
        <v>714.2</v>
      </c>
      <c r="M249" s="184">
        <f t="shared" si="4"/>
        <v>-714.2</v>
      </c>
      <c r="N249" s="183" t="s">
        <v>981</v>
      </c>
      <c r="O249" s="183" t="s">
        <v>1170</v>
      </c>
      <c r="P249" s="183"/>
      <c r="Q249" s="183" t="s">
        <v>1387</v>
      </c>
      <c r="R249" s="183" t="s">
        <v>801</v>
      </c>
    </row>
    <row r="250" spans="1:18">
      <c r="A250" s="183" t="s">
        <v>1386</v>
      </c>
      <c r="B250" s="183" t="s">
        <v>794</v>
      </c>
      <c r="C250" s="183" t="s">
        <v>808</v>
      </c>
      <c r="D250" s="183" t="s">
        <v>268</v>
      </c>
      <c r="E250" s="183" t="s">
        <v>835</v>
      </c>
      <c r="F250" s="183" t="s">
        <v>836</v>
      </c>
      <c r="G250" s="183" t="s">
        <v>48</v>
      </c>
      <c r="H250" s="183" t="s">
        <v>521</v>
      </c>
      <c r="I250" s="183" t="s">
        <v>796</v>
      </c>
      <c r="J250" s="183" t="s">
        <v>1170</v>
      </c>
      <c r="K250" s="184">
        <v>0</v>
      </c>
      <c r="L250" s="184">
        <v>514.23</v>
      </c>
      <c r="M250" s="184">
        <f t="shared" si="4"/>
        <v>-514.23</v>
      </c>
      <c r="N250" s="183" t="s">
        <v>981</v>
      </c>
      <c r="O250" s="183" t="s">
        <v>1170</v>
      </c>
      <c r="P250" s="183"/>
      <c r="Q250" s="183" t="s">
        <v>1387</v>
      </c>
      <c r="R250" s="183" t="s">
        <v>801</v>
      </c>
    </row>
    <row r="251" spans="1:18">
      <c r="A251" s="183" t="s">
        <v>1386</v>
      </c>
      <c r="B251" s="183" t="s">
        <v>794</v>
      </c>
      <c r="C251" s="183" t="s">
        <v>808</v>
      </c>
      <c r="D251" s="183" t="s">
        <v>812</v>
      </c>
      <c r="E251" s="183" t="s">
        <v>835</v>
      </c>
      <c r="F251" s="183" t="s">
        <v>849</v>
      </c>
      <c r="G251" s="183" t="s">
        <v>48</v>
      </c>
      <c r="H251" s="183" t="s">
        <v>521</v>
      </c>
      <c r="I251" s="183" t="s">
        <v>796</v>
      </c>
      <c r="J251" s="183" t="s">
        <v>1170</v>
      </c>
      <c r="K251" s="184">
        <v>15.32</v>
      </c>
      <c r="L251" s="184">
        <v>0</v>
      </c>
      <c r="M251" s="184">
        <f t="shared" si="4"/>
        <v>15.32</v>
      </c>
      <c r="N251" s="183" t="s">
        <v>981</v>
      </c>
      <c r="O251" s="183" t="s">
        <v>1170</v>
      </c>
      <c r="P251" s="183"/>
      <c r="Q251" s="183" t="s">
        <v>1387</v>
      </c>
      <c r="R251" s="183" t="s">
        <v>801</v>
      </c>
    </row>
    <row r="252" spans="1:18">
      <c r="A252" s="183" t="s">
        <v>1386</v>
      </c>
      <c r="B252" s="183" t="s">
        <v>794</v>
      </c>
      <c r="C252" s="183" t="s">
        <v>808</v>
      </c>
      <c r="D252" s="183" t="s">
        <v>858</v>
      </c>
      <c r="E252" s="183" t="s">
        <v>835</v>
      </c>
      <c r="F252" s="183" t="s">
        <v>836</v>
      </c>
      <c r="G252" s="183" t="s">
        <v>48</v>
      </c>
      <c r="H252" s="183" t="s">
        <v>521</v>
      </c>
      <c r="I252" s="183" t="s">
        <v>796</v>
      </c>
      <c r="J252" s="183" t="s">
        <v>1170</v>
      </c>
      <c r="K252" s="184">
        <v>514.23</v>
      </c>
      <c r="L252" s="184">
        <v>0</v>
      </c>
      <c r="M252" s="184">
        <f t="shared" si="4"/>
        <v>514.23</v>
      </c>
      <c r="N252" s="183" t="s">
        <v>981</v>
      </c>
      <c r="O252" s="183" t="s">
        <v>1170</v>
      </c>
      <c r="P252" s="183"/>
      <c r="Q252" s="183" t="s">
        <v>1387</v>
      </c>
      <c r="R252" s="183" t="s">
        <v>801</v>
      </c>
    </row>
    <row r="253" spans="1:18">
      <c r="A253" s="183" t="s">
        <v>1386</v>
      </c>
      <c r="B253" s="183" t="s">
        <v>794</v>
      </c>
      <c r="C253" s="183" t="s">
        <v>806</v>
      </c>
      <c r="D253" s="183" t="s">
        <v>268</v>
      </c>
      <c r="E253" s="183" t="s">
        <v>835</v>
      </c>
      <c r="F253" s="183" t="s">
        <v>828</v>
      </c>
      <c r="G253" s="183" t="s">
        <v>48</v>
      </c>
      <c r="H253" s="183" t="s">
        <v>521</v>
      </c>
      <c r="I253" s="183" t="s">
        <v>796</v>
      </c>
      <c r="J253" s="183" t="s">
        <v>1170</v>
      </c>
      <c r="K253" s="184">
        <v>0</v>
      </c>
      <c r="L253" s="184">
        <v>4932.03</v>
      </c>
      <c r="M253" s="184">
        <f t="shared" si="4"/>
        <v>-4932.03</v>
      </c>
      <c r="N253" s="183" t="s">
        <v>981</v>
      </c>
      <c r="O253" s="183" t="s">
        <v>1170</v>
      </c>
      <c r="P253" s="183"/>
      <c r="Q253" s="183" t="s">
        <v>1387</v>
      </c>
      <c r="R253" s="183" t="s">
        <v>801</v>
      </c>
    </row>
    <row r="254" spans="1:18">
      <c r="A254" s="183" t="s">
        <v>1386</v>
      </c>
      <c r="B254" s="183" t="s">
        <v>794</v>
      </c>
      <c r="C254" s="183" t="s">
        <v>806</v>
      </c>
      <c r="D254" s="183" t="s">
        <v>803</v>
      </c>
      <c r="E254" s="183" t="s">
        <v>835</v>
      </c>
      <c r="F254" s="183" t="s">
        <v>521</v>
      </c>
      <c r="G254" s="183" t="s">
        <v>48</v>
      </c>
      <c r="H254" s="183" t="s">
        <v>521</v>
      </c>
      <c r="I254" s="183" t="s">
        <v>796</v>
      </c>
      <c r="J254" s="183" t="s">
        <v>1170</v>
      </c>
      <c r="K254" s="184">
        <v>0</v>
      </c>
      <c r="L254" s="184">
        <v>1949.5</v>
      </c>
      <c r="M254" s="184">
        <f t="shared" si="4"/>
        <v>-1949.5</v>
      </c>
      <c r="N254" s="183" t="s">
        <v>981</v>
      </c>
      <c r="O254" s="183" t="s">
        <v>1170</v>
      </c>
      <c r="P254" s="183"/>
      <c r="Q254" s="183" t="s">
        <v>1387</v>
      </c>
      <c r="R254" s="183" t="s">
        <v>801</v>
      </c>
    </row>
    <row r="255" spans="1:18">
      <c r="A255" s="183" t="s">
        <v>1386</v>
      </c>
      <c r="B255" s="183" t="s">
        <v>794</v>
      </c>
      <c r="C255" s="183" t="s">
        <v>806</v>
      </c>
      <c r="D255" s="183" t="s">
        <v>829</v>
      </c>
      <c r="E255" s="183" t="s">
        <v>835</v>
      </c>
      <c r="F255" s="183" t="s">
        <v>521</v>
      </c>
      <c r="G255" s="183" t="s">
        <v>48</v>
      </c>
      <c r="H255" s="183" t="s">
        <v>521</v>
      </c>
      <c r="I255" s="183" t="s">
        <v>796</v>
      </c>
      <c r="J255" s="183" t="s">
        <v>1170</v>
      </c>
      <c r="K255" s="184">
        <v>1949.5</v>
      </c>
      <c r="L255" s="184">
        <v>0</v>
      </c>
      <c r="M255" s="184">
        <f t="shared" si="4"/>
        <v>1949.5</v>
      </c>
      <c r="N255" s="183" t="s">
        <v>981</v>
      </c>
      <c r="O255" s="183" t="s">
        <v>1170</v>
      </c>
      <c r="P255" s="183"/>
      <c r="Q255" s="183" t="s">
        <v>1387</v>
      </c>
      <c r="R255" s="183" t="s">
        <v>801</v>
      </c>
    </row>
    <row r="256" spans="1:18">
      <c r="A256" s="183" t="s">
        <v>1386</v>
      </c>
      <c r="B256" s="183" t="s">
        <v>794</v>
      </c>
      <c r="C256" s="183" t="s">
        <v>833</v>
      </c>
      <c r="D256" s="183" t="s">
        <v>858</v>
      </c>
      <c r="E256" s="183" t="s">
        <v>835</v>
      </c>
      <c r="F256" s="183" t="s">
        <v>849</v>
      </c>
      <c r="G256" s="183" t="s">
        <v>48</v>
      </c>
      <c r="H256" s="183" t="s">
        <v>521</v>
      </c>
      <c r="I256" s="183" t="s">
        <v>796</v>
      </c>
      <c r="J256" s="183" t="s">
        <v>1170</v>
      </c>
      <c r="K256" s="184">
        <v>714.2</v>
      </c>
      <c r="L256" s="184">
        <v>0</v>
      </c>
      <c r="M256" s="184">
        <f t="shared" si="4"/>
        <v>714.2</v>
      </c>
      <c r="N256" s="183" t="s">
        <v>981</v>
      </c>
      <c r="O256" s="183" t="s">
        <v>1170</v>
      </c>
      <c r="P256" s="183"/>
      <c r="Q256" s="183" t="s">
        <v>1387</v>
      </c>
      <c r="R256" s="183" t="s">
        <v>801</v>
      </c>
    </row>
    <row r="257" spans="1:18">
      <c r="A257" s="183" t="s">
        <v>1388</v>
      </c>
      <c r="B257" s="183" t="s">
        <v>794</v>
      </c>
      <c r="C257" s="183" t="s">
        <v>704</v>
      </c>
      <c r="D257" s="183" t="s">
        <v>809</v>
      </c>
      <c r="E257" s="183" t="s">
        <v>1389</v>
      </c>
      <c r="F257" s="183" t="s">
        <v>521</v>
      </c>
      <c r="G257" s="183" t="s">
        <v>48</v>
      </c>
      <c r="H257" s="183" t="s">
        <v>521</v>
      </c>
      <c r="I257" s="183" t="s">
        <v>796</v>
      </c>
      <c r="J257" s="183" t="s">
        <v>1170</v>
      </c>
      <c r="K257" s="184">
        <v>0</v>
      </c>
      <c r="L257" s="184">
        <v>100</v>
      </c>
      <c r="M257" s="184">
        <f t="shared" si="4"/>
        <v>-100</v>
      </c>
      <c r="N257" s="183" t="s">
        <v>1390</v>
      </c>
      <c r="O257" s="183" t="s">
        <v>1170</v>
      </c>
      <c r="P257" s="183"/>
      <c r="Q257" s="183" t="s">
        <v>1391</v>
      </c>
      <c r="R257" s="183" t="s">
        <v>801</v>
      </c>
    </row>
    <row r="258" spans="1:18">
      <c r="A258" s="183" t="s">
        <v>1388</v>
      </c>
      <c r="B258" s="183" t="s">
        <v>794</v>
      </c>
      <c r="C258" s="183" t="s">
        <v>704</v>
      </c>
      <c r="D258" s="183" t="s">
        <v>268</v>
      </c>
      <c r="E258" s="183" t="s">
        <v>1389</v>
      </c>
      <c r="F258" s="183" t="s">
        <v>521</v>
      </c>
      <c r="G258" s="183" t="s">
        <v>48</v>
      </c>
      <c r="H258" s="183" t="s">
        <v>521</v>
      </c>
      <c r="I258" s="183" t="s">
        <v>796</v>
      </c>
      <c r="J258" s="183" t="s">
        <v>1170</v>
      </c>
      <c r="K258" s="184">
        <v>100</v>
      </c>
      <c r="L258" s="184">
        <v>0</v>
      </c>
      <c r="M258" s="184">
        <f t="shared" si="4"/>
        <v>100</v>
      </c>
      <c r="N258" s="183" t="s">
        <v>1390</v>
      </c>
      <c r="O258" s="183" t="s">
        <v>1170</v>
      </c>
      <c r="P258" s="183"/>
      <c r="Q258" s="183" t="s">
        <v>1391</v>
      </c>
      <c r="R258" s="183" t="s">
        <v>801</v>
      </c>
    </row>
    <row r="259" spans="1:18">
      <c r="A259" s="183" t="s">
        <v>1392</v>
      </c>
      <c r="B259" s="183" t="s">
        <v>794</v>
      </c>
      <c r="C259" s="183" t="s">
        <v>707</v>
      </c>
      <c r="D259" s="183" t="s">
        <v>268</v>
      </c>
      <c r="E259" s="183" t="s">
        <v>18</v>
      </c>
      <c r="F259" s="183" t="s">
        <v>710</v>
      </c>
      <c r="G259" s="183" t="s">
        <v>48</v>
      </c>
      <c r="H259" s="183" t="s">
        <v>521</v>
      </c>
      <c r="I259" s="183" t="s">
        <v>796</v>
      </c>
      <c r="J259" s="183" t="s">
        <v>1170</v>
      </c>
      <c r="K259" s="184">
        <v>2000</v>
      </c>
      <c r="L259" s="184">
        <v>0</v>
      </c>
      <c r="M259" s="184">
        <f t="shared" si="4"/>
        <v>2000</v>
      </c>
      <c r="N259" s="183" t="s">
        <v>1029</v>
      </c>
      <c r="O259" s="183" t="s">
        <v>1170</v>
      </c>
      <c r="P259" s="183"/>
      <c r="Q259" s="183" t="s">
        <v>1393</v>
      </c>
      <c r="R259" s="183" t="s">
        <v>801</v>
      </c>
    </row>
    <row r="260" spans="1:18">
      <c r="A260" s="183" t="s">
        <v>1392</v>
      </c>
      <c r="B260" s="183" t="s">
        <v>794</v>
      </c>
      <c r="C260" s="183" t="s">
        <v>702</v>
      </c>
      <c r="D260" s="183" t="s">
        <v>805</v>
      </c>
      <c r="E260" s="183" t="s">
        <v>18</v>
      </c>
      <c r="F260" s="183" t="s">
        <v>710</v>
      </c>
      <c r="G260" s="183" t="s">
        <v>48</v>
      </c>
      <c r="H260" s="183" t="s">
        <v>521</v>
      </c>
      <c r="I260" s="183" t="s">
        <v>796</v>
      </c>
      <c r="J260" s="183" t="s">
        <v>1170</v>
      </c>
      <c r="K260" s="184">
        <v>0</v>
      </c>
      <c r="L260" s="184">
        <v>1264.1199999999999</v>
      </c>
      <c r="M260" s="184">
        <f t="shared" si="4"/>
        <v>-1264.1199999999999</v>
      </c>
      <c r="N260" s="183" t="s">
        <v>1029</v>
      </c>
      <c r="O260" s="183" t="s">
        <v>1170</v>
      </c>
      <c r="P260" s="183"/>
      <c r="Q260" s="183" t="s">
        <v>1393</v>
      </c>
      <c r="R260" s="183" t="s">
        <v>801</v>
      </c>
    </row>
    <row r="261" spans="1:18">
      <c r="A261" s="183" t="s">
        <v>1392</v>
      </c>
      <c r="B261" s="183" t="s">
        <v>794</v>
      </c>
      <c r="C261" s="183" t="s">
        <v>808</v>
      </c>
      <c r="D261" s="183" t="s">
        <v>268</v>
      </c>
      <c r="E261" s="183" t="s">
        <v>18</v>
      </c>
      <c r="F261" s="183" t="s">
        <v>710</v>
      </c>
      <c r="G261" s="183" t="s">
        <v>48</v>
      </c>
      <c r="H261" s="183" t="s">
        <v>521</v>
      </c>
      <c r="I261" s="183" t="s">
        <v>796</v>
      </c>
      <c r="J261" s="183" t="s">
        <v>1170</v>
      </c>
      <c r="K261" s="184">
        <v>0</v>
      </c>
      <c r="L261" s="184">
        <v>735.88</v>
      </c>
      <c r="M261" s="184">
        <f t="shared" si="4"/>
        <v>-735.88</v>
      </c>
      <c r="N261" s="183" t="s">
        <v>1029</v>
      </c>
      <c r="O261" s="183" t="s">
        <v>1170</v>
      </c>
      <c r="P261" s="183"/>
      <c r="Q261" s="183" t="s">
        <v>1393</v>
      </c>
      <c r="R261" s="183" t="s">
        <v>801</v>
      </c>
    </row>
    <row r="262" spans="1:18">
      <c r="A262" s="183" t="s">
        <v>1394</v>
      </c>
      <c r="B262" s="183" t="s">
        <v>794</v>
      </c>
      <c r="C262" s="183" t="s">
        <v>806</v>
      </c>
      <c r="D262" s="183" t="s">
        <v>814</v>
      </c>
      <c r="E262" s="183" t="s">
        <v>384</v>
      </c>
      <c r="F262" s="183" t="s">
        <v>828</v>
      </c>
      <c r="G262" s="183" t="s">
        <v>48</v>
      </c>
      <c r="H262" s="183" t="s">
        <v>521</v>
      </c>
      <c r="I262" s="183" t="s">
        <v>796</v>
      </c>
      <c r="J262" s="183" t="s">
        <v>1170</v>
      </c>
      <c r="K262" s="184">
        <v>1250</v>
      </c>
      <c r="L262" s="184">
        <v>0</v>
      </c>
      <c r="M262" s="184">
        <f t="shared" si="4"/>
        <v>1250</v>
      </c>
      <c r="N262" s="183" t="s">
        <v>1395</v>
      </c>
      <c r="O262" s="183" t="s">
        <v>1170</v>
      </c>
      <c r="P262" s="183"/>
      <c r="Q262" s="183" t="s">
        <v>1396</v>
      </c>
      <c r="R262" s="183" t="s">
        <v>801</v>
      </c>
    </row>
    <row r="263" spans="1:18">
      <c r="A263" s="183" t="s">
        <v>1394</v>
      </c>
      <c r="B263" s="183" t="s">
        <v>794</v>
      </c>
      <c r="C263" s="183" t="s">
        <v>806</v>
      </c>
      <c r="D263" s="183" t="s">
        <v>268</v>
      </c>
      <c r="E263" s="183" t="s">
        <v>384</v>
      </c>
      <c r="F263" s="183" t="s">
        <v>828</v>
      </c>
      <c r="G263" s="183" t="s">
        <v>48</v>
      </c>
      <c r="H263" s="183" t="s">
        <v>521</v>
      </c>
      <c r="I263" s="183" t="s">
        <v>796</v>
      </c>
      <c r="J263" s="183" t="s">
        <v>1170</v>
      </c>
      <c r="K263" s="184">
        <v>0</v>
      </c>
      <c r="L263" s="184">
        <v>1250</v>
      </c>
      <c r="M263" s="184">
        <f t="shared" si="4"/>
        <v>-1250</v>
      </c>
      <c r="N263" s="183" t="s">
        <v>1395</v>
      </c>
      <c r="O263" s="183" t="s">
        <v>1170</v>
      </c>
      <c r="P263" s="183"/>
      <c r="Q263" s="183" t="s">
        <v>1396</v>
      </c>
      <c r="R263" s="183" t="s">
        <v>801</v>
      </c>
    </row>
    <row r="264" spans="1:18">
      <c r="A264" s="183" t="s">
        <v>1397</v>
      </c>
      <c r="B264" s="183" t="s">
        <v>794</v>
      </c>
      <c r="C264" s="183" t="s">
        <v>808</v>
      </c>
      <c r="D264" s="183" t="s">
        <v>268</v>
      </c>
      <c r="E264" s="183" t="s">
        <v>818</v>
      </c>
      <c r="F264" s="183" t="s">
        <v>1006</v>
      </c>
      <c r="G264" s="183" t="s">
        <v>48</v>
      </c>
      <c r="H264" s="183" t="s">
        <v>521</v>
      </c>
      <c r="I264" s="183" t="s">
        <v>796</v>
      </c>
      <c r="J264" s="183" t="s">
        <v>1170</v>
      </c>
      <c r="K264" s="184">
        <v>0</v>
      </c>
      <c r="L264" s="184">
        <v>6000</v>
      </c>
      <c r="M264" s="184">
        <f t="shared" si="4"/>
        <v>-6000</v>
      </c>
      <c r="N264" s="183" t="s">
        <v>1398</v>
      </c>
      <c r="O264" s="183" t="s">
        <v>1170</v>
      </c>
      <c r="P264" s="183"/>
      <c r="Q264" s="183" t="s">
        <v>1399</v>
      </c>
      <c r="R264" s="183" t="s">
        <v>801</v>
      </c>
    </row>
    <row r="265" spans="1:18">
      <c r="A265" s="183" t="s">
        <v>1397</v>
      </c>
      <c r="B265" s="183" t="s">
        <v>794</v>
      </c>
      <c r="C265" s="183" t="s">
        <v>808</v>
      </c>
      <c r="D265" s="183" t="s">
        <v>841</v>
      </c>
      <c r="E265" s="183" t="s">
        <v>818</v>
      </c>
      <c r="F265" s="183" t="s">
        <v>1006</v>
      </c>
      <c r="G265" s="183" t="s">
        <v>48</v>
      </c>
      <c r="H265" s="183" t="s">
        <v>521</v>
      </c>
      <c r="I265" s="183" t="s">
        <v>796</v>
      </c>
      <c r="J265" s="183" t="s">
        <v>1170</v>
      </c>
      <c r="K265" s="184">
        <v>6000</v>
      </c>
      <c r="L265" s="184">
        <v>0</v>
      </c>
      <c r="M265" s="184">
        <f t="shared" si="4"/>
        <v>6000</v>
      </c>
      <c r="N265" s="183" t="s">
        <v>1398</v>
      </c>
      <c r="O265" s="183" t="s">
        <v>1170</v>
      </c>
      <c r="P265" s="183"/>
      <c r="Q265" s="183" t="s">
        <v>1399</v>
      </c>
      <c r="R265" s="183" t="s">
        <v>801</v>
      </c>
    </row>
    <row r="266" spans="1:18">
      <c r="A266" s="183" t="s">
        <v>1400</v>
      </c>
      <c r="B266" s="183" t="s">
        <v>794</v>
      </c>
      <c r="C266" s="183" t="s">
        <v>707</v>
      </c>
      <c r="D266" s="183" t="s">
        <v>268</v>
      </c>
      <c r="E266" s="183" t="s">
        <v>835</v>
      </c>
      <c r="F266" s="183" t="s">
        <v>521</v>
      </c>
      <c r="G266" s="183" t="s">
        <v>48</v>
      </c>
      <c r="H266" s="183" t="s">
        <v>521</v>
      </c>
      <c r="I266" s="183" t="s">
        <v>796</v>
      </c>
      <c r="J266" s="183" t="s">
        <v>1170</v>
      </c>
      <c r="K266" s="184">
        <v>0</v>
      </c>
      <c r="L266" s="184">
        <v>91.98</v>
      </c>
      <c r="M266" s="184">
        <f t="shared" si="4"/>
        <v>-91.98</v>
      </c>
      <c r="N266" s="183" t="s">
        <v>981</v>
      </c>
      <c r="O266" s="183" t="s">
        <v>1170</v>
      </c>
      <c r="P266" s="183"/>
      <c r="Q266" s="183" t="s">
        <v>1401</v>
      </c>
      <c r="R266" s="183" t="s">
        <v>847</v>
      </c>
    </row>
    <row r="267" spans="1:18">
      <c r="A267" s="183" t="s">
        <v>1400</v>
      </c>
      <c r="B267" s="183" t="s">
        <v>794</v>
      </c>
      <c r="C267" s="183" t="s">
        <v>707</v>
      </c>
      <c r="D267" s="183" t="s">
        <v>823</v>
      </c>
      <c r="E267" s="183" t="s">
        <v>835</v>
      </c>
      <c r="F267" s="183" t="s">
        <v>521</v>
      </c>
      <c r="G267" s="183" t="s">
        <v>48</v>
      </c>
      <c r="H267" s="183" t="s">
        <v>521</v>
      </c>
      <c r="I267" s="183" t="s">
        <v>796</v>
      </c>
      <c r="J267" s="183" t="s">
        <v>1170</v>
      </c>
      <c r="K267" s="184">
        <v>91.98</v>
      </c>
      <c r="L267" s="184">
        <v>0</v>
      </c>
      <c r="M267" s="184">
        <f t="shared" si="4"/>
        <v>91.98</v>
      </c>
      <c r="N267" s="183" t="s">
        <v>981</v>
      </c>
      <c r="O267" s="183" t="s">
        <v>1170</v>
      </c>
      <c r="P267" s="183"/>
      <c r="Q267" s="183" t="s">
        <v>1401</v>
      </c>
      <c r="R267" s="183" t="s">
        <v>847</v>
      </c>
    </row>
    <row r="268" spans="1:18">
      <c r="A268" s="183" t="s">
        <v>1400</v>
      </c>
      <c r="B268" s="183" t="s">
        <v>794</v>
      </c>
      <c r="C268" s="183" t="s">
        <v>709</v>
      </c>
      <c r="D268" s="183" t="s">
        <v>268</v>
      </c>
      <c r="E268" s="183" t="s">
        <v>835</v>
      </c>
      <c r="F268" s="183" t="s">
        <v>521</v>
      </c>
      <c r="G268" s="183" t="s">
        <v>48</v>
      </c>
      <c r="H268" s="183" t="s">
        <v>521</v>
      </c>
      <c r="I268" s="183" t="s">
        <v>796</v>
      </c>
      <c r="J268" s="183" t="s">
        <v>1170</v>
      </c>
      <c r="K268" s="184">
        <v>0</v>
      </c>
      <c r="L268" s="184">
        <v>1173.7</v>
      </c>
      <c r="M268" s="184">
        <f t="shared" si="4"/>
        <v>-1173.7</v>
      </c>
      <c r="N268" s="183" t="s">
        <v>981</v>
      </c>
      <c r="O268" s="183" t="s">
        <v>1170</v>
      </c>
      <c r="P268" s="183"/>
      <c r="Q268" s="183" t="s">
        <v>1401</v>
      </c>
      <c r="R268" s="183" t="s">
        <v>847</v>
      </c>
    </row>
    <row r="269" spans="1:18">
      <c r="A269" s="183" t="s">
        <v>1400</v>
      </c>
      <c r="B269" s="183" t="s">
        <v>794</v>
      </c>
      <c r="C269" s="183" t="s">
        <v>808</v>
      </c>
      <c r="D269" s="183" t="s">
        <v>268</v>
      </c>
      <c r="E269" s="183" t="s">
        <v>835</v>
      </c>
      <c r="F269" s="183" t="s">
        <v>849</v>
      </c>
      <c r="G269" s="183" t="s">
        <v>48</v>
      </c>
      <c r="H269" s="183" t="s">
        <v>521</v>
      </c>
      <c r="I269" s="183" t="s">
        <v>796</v>
      </c>
      <c r="J269" s="183" t="s">
        <v>1170</v>
      </c>
      <c r="K269" s="184">
        <v>0</v>
      </c>
      <c r="L269" s="184">
        <v>602.97</v>
      </c>
      <c r="M269" s="184">
        <f t="shared" si="4"/>
        <v>-602.97</v>
      </c>
      <c r="N269" s="183" t="s">
        <v>981</v>
      </c>
      <c r="O269" s="183" t="s">
        <v>1170</v>
      </c>
      <c r="P269" s="183"/>
      <c r="Q269" s="183" t="s">
        <v>1401</v>
      </c>
      <c r="R269" s="183" t="s">
        <v>847</v>
      </c>
    </row>
    <row r="270" spans="1:18">
      <c r="A270" s="183" t="s">
        <v>1400</v>
      </c>
      <c r="B270" s="183" t="s">
        <v>794</v>
      </c>
      <c r="C270" s="183" t="s">
        <v>808</v>
      </c>
      <c r="D270" s="183" t="s">
        <v>268</v>
      </c>
      <c r="E270" s="183" t="s">
        <v>835</v>
      </c>
      <c r="F270" s="183" t="s">
        <v>521</v>
      </c>
      <c r="G270" s="183" t="s">
        <v>48</v>
      </c>
      <c r="H270" s="183" t="s">
        <v>521</v>
      </c>
      <c r="I270" s="183" t="s">
        <v>796</v>
      </c>
      <c r="J270" s="183" t="s">
        <v>1170</v>
      </c>
      <c r="K270" s="184">
        <v>0</v>
      </c>
      <c r="L270" s="184">
        <v>77.5</v>
      </c>
      <c r="M270" s="184">
        <f t="shared" si="4"/>
        <v>-77.5</v>
      </c>
      <c r="N270" s="183" t="s">
        <v>981</v>
      </c>
      <c r="O270" s="183" t="s">
        <v>1170</v>
      </c>
      <c r="P270" s="183"/>
      <c r="Q270" s="183" t="s">
        <v>1401</v>
      </c>
      <c r="R270" s="183" t="s">
        <v>847</v>
      </c>
    </row>
    <row r="271" spans="1:18">
      <c r="A271" s="183" t="s">
        <v>1400</v>
      </c>
      <c r="B271" s="183" t="s">
        <v>794</v>
      </c>
      <c r="C271" s="183" t="s">
        <v>808</v>
      </c>
      <c r="D271" s="183" t="s">
        <v>803</v>
      </c>
      <c r="E271" s="183" t="s">
        <v>835</v>
      </c>
      <c r="F271" s="183" t="s">
        <v>849</v>
      </c>
      <c r="G271" s="183" t="s">
        <v>48</v>
      </c>
      <c r="H271" s="183" t="s">
        <v>521</v>
      </c>
      <c r="I271" s="183" t="s">
        <v>796</v>
      </c>
      <c r="J271" s="183" t="s">
        <v>1170</v>
      </c>
      <c r="K271" s="184">
        <v>602.97</v>
      </c>
      <c r="L271" s="184">
        <v>0</v>
      </c>
      <c r="M271" s="184">
        <f t="shared" si="4"/>
        <v>602.97</v>
      </c>
      <c r="N271" s="183" t="s">
        <v>981</v>
      </c>
      <c r="O271" s="183" t="s">
        <v>1170</v>
      </c>
      <c r="P271" s="183"/>
      <c r="Q271" s="183" t="s">
        <v>1401</v>
      </c>
      <c r="R271" s="183" t="s">
        <v>847</v>
      </c>
    </row>
    <row r="272" spans="1:18">
      <c r="A272" s="183" t="s">
        <v>1400</v>
      </c>
      <c r="B272" s="183" t="s">
        <v>794</v>
      </c>
      <c r="C272" s="183" t="s">
        <v>808</v>
      </c>
      <c r="D272" s="183" t="s">
        <v>803</v>
      </c>
      <c r="E272" s="183" t="s">
        <v>835</v>
      </c>
      <c r="F272" s="183" t="s">
        <v>521</v>
      </c>
      <c r="G272" s="183" t="s">
        <v>48</v>
      </c>
      <c r="H272" s="183" t="s">
        <v>521</v>
      </c>
      <c r="I272" s="183" t="s">
        <v>796</v>
      </c>
      <c r="J272" s="183" t="s">
        <v>1170</v>
      </c>
      <c r="K272" s="184">
        <v>77.5</v>
      </c>
      <c r="L272" s="184">
        <v>0</v>
      </c>
      <c r="M272" s="184">
        <f t="shared" si="4"/>
        <v>77.5</v>
      </c>
      <c r="N272" s="183" t="s">
        <v>981</v>
      </c>
      <c r="O272" s="183" t="s">
        <v>1170</v>
      </c>
      <c r="P272" s="183"/>
      <c r="Q272" s="183" t="s">
        <v>1401</v>
      </c>
      <c r="R272" s="183" t="s">
        <v>847</v>
      </c>
    </row>
    <row r="273" spans="1:18">
      <c r="A273" s="183" t="s">
        <v>1400</v>
      </c>
      <c r="B273" s="183" t="s">
        <v>794</v>
      </c>
      <c r="C273" s="183" t="s">
        <v>701</v>
      </c>
      <c r="D273" s="183" t="s">
        <v>268</v>
      </c>
      <c r="E273" s="183" t="s">
        <v>835</v>
      </c>
      <c r="F273" s="183" t="s">
        <v>521</v>
      </c>
      <c r="G273" s="183" t="s">
        <v>48</v>
      </c>
      <c r="H273" s="183" t="s">
        <v>521</v>
      </c>
      <c r="I273" s="183" t="s">
        <v>796</v>
      </c>
      <c r="J273" s="183" t="s">
        <v>1170</v>
      </c>
      <c r="K273" s="184">
        <v>0</v>
      </c>
      <c r="L273" s="184">
        <v>15.45</v>
      </c>
      <c r="M273" s="184">
        <f t="shared" si="4"/>
        <v>-15.45</v>
      </c>
      <c r="N273" s="183" t="s">
        <v>981</v>
      </c>
      <c r="O273" s="183" t="s">
        <v>1170</v>
      </c>
      <c r="P273" s="183"/>
      <c r="Q273" s="183" t="s">
        <v>1401</v>
      </c>
      <c r="R273" s="183" t="s">
        <v>847</v>
      </c>
    </row>
    <row r="274" spans="1:18">
      <c r="A274" s="183" t="s">
        <v>1400</v>
      </c>
      <c r="B274" s="183" t="s">
        <v>794</v>
      </c>
      <c r="C274" s="183" t="s">
        <v>709</v>
      </c>
      <c r="D274" s="183" t="s">
        <v>826</v>
      </c>
      <c r="E274" s="183" t="s">
        <v>835</v>
      </c>
      <c r="F274" s="183" t="s">
        <v>521</v>
      </c>
      <c r="G274" s="183" t="s">
        <v>48</v>
      </c>
      <c r="H274" s="183" t="s">
        <v>521</v>
      </c>
      <c r="I274" s="183" t="s">
        <v>796</v>
      </c>
      <c r="J274" s="183" t="s">
        <v>1170</v>
      </c>
      <c r="K274" s="184">
        <v>1173.7</v>
      </c>
      <c r="L274" s="184">
        <v>0</v>
      </c>
      <c r="M274" s="184">
        <f t="shared" si="4"/>
        <v>1173.7</v>
      </c>
      <c r="N274" s="183" t="s">
        <v>981</v>
      </c>
      <c r="O274" s="183" t="s">
        <v>1170</v>
      </c>
      <c r="P274" s="183"/>
      <c r="Q274" s="183" t="s">
        <v>1401</v>
      </c>
      <c r="R274" s="183" t="s">
        <v>847</v>
      </c>
    </row>
    <row r="275" spans="1:18">
      <c r="A275" s="183" t="s">
        <v>1400</v>
      </c>
      <c r="B275" s="183" t="s">
        <v>794</v>
      </c>
      <c r="C275" s="183" t="s">
        <v>701</v>
      </c>
      <c r="D275" s="183" t="s">
        <v>821</v>
      </c>
      <c r="E275" s="183" t="s">
        <v>835</v>
      </c>
      <c r="F275" s="183" t="s">
        <v>521</v>
      </c>
      <c r="G275" s="183" t="s">
        <v>48</v>
      </c>
      <c r="H275" s="183" t="s">
        <v>521</v>
      </c>
      <c r="I275" s="183" t="s">
        <v>796</v>
      </c>
      <c r="J275" s="183" t="s">
        <v>1170</v>
      </c>
      <c r="K275" s="184">
        <v>15.45</v>
      </c>
      <c r="L275" s="184">
        <v>0</v>
      </c>
      <c r="M275" s="184">
        <f t="shared" si="4"/>
        <v>15.45</v>
      </c>
      <c r="N275" s="183" t="s">
        <v>981</v>
      </c>
      <c r="O275" s="183" t="s">
        <v>1170</v>
      </c>
      <c r="P275" s="183"/>
      <c r="Q275" s="183" t="s">
        <v>1401</v>
      </c>
      <c r="R275" s="183" t="s">
        <v>847</v>
      </c>
    </row>
    <row r="276" spans="1:18">
      <c r="A276" s="183" t="s">
        <v>1400</v>
      </c>
      <c r="B276" s="183" t="s">
        <v>794</v>
      </c>
      <c r="C276" s="183" t="s">
        <v>806</v>
      </c>
      <c r="D276" s="183" t="s">
        <v>803</v>
      </c>
      <c r="E276" s="183" t="s">
        <v>835</v>
      </c>
      <c r="F276" s="183" t="s">
        <v>521</v>
      </c>
      <c r="G276" s="183" t="s">
        <v>48</v>
      </c>
      <c r="H276" s="183" t="s">
        <v>521</v>
      </c>
      <c r="I276" s="183" t="s">
        <v>796</v>
      </c>
      <c r="J276" s="183" t="s">
        <v>1170</v>
      </c>
      <c r="K276" s="184">
        <v>584.85</v>
      </c>
      <c r="L276" s="184">
        <v>0</v>
      </c>
      <c r="M276" s="184">
        <f t="shared" si="4"/>
        <v>584.85</v>
      </c>
      <c r="N276" s="183" t="s">
        <v>981</v>
      </c>
      <c r="O276" s="183" t="s">
        <v>1170</v>
      </c>
      <c r="P276" s="183"/>
      <c r="Q276" s="183" t="s">
        <v>1401</v>
      </c>
      <c r="R276" s="183" t="s">
        <v>847</v>
      </c>
    </row>
    <row r="277" spans="1:18">
      <c r="A277" s="183" t="s">
        <v>1400</v>
      </c>
      <c r="B277" s="183" t="s">
        <v>794</v>
      </c>
      <c r="C277" s="183" t="s">
        <v>806</v>
      </c>
      <c r="D277" s="183" t="s">
        <v>268</v>
      </c>
      <c r="E277" s="183" t="s">
        <v>835</v>
      </c>
      <c r="F277" s="183" t="s">
        <v>521</v>
      </c>
      <c r="G277" s="183" t="s">
        <v>48</v>
      </c>
      <c r="H277" s="183" t="s">
        <v>521</v>
      </c>
      <c r="I277" s="183" t="s">
        <v>796</v>
      </c>
      <c r="J277" s="183" t="s">
        <v>1170</v>
      </c>
      <c r="K277" s="184">
        <v>0</v>
      </c>
      <c r="L277" s="184">
        <v>584.85</v>
      </c>
      <c r="M277" s="184">
        <f t="shared" si="4"/>
        <v>-584.85</v>
      </c>
      <c r="N277" s="183" t="s">
        <v>981</v>
      </c>
      <c r="O277" s="183" t="s">
        <v>1170</v>
      </c>
      <c r="P277" s="183"/>
      <c r="Q277" s="183" t="s">
        <v>1401</v>
      </c>
      <c r="R277" s="183" t="s">
        <v>847</v>
      </c>
    </row>
    <row r="278" spans="1:18">
      <c r="A278" s="183" t="s">
        <v>1402</v>
      </c>
      <c r="B278" s="183" t="s">
        <v>794</v>
      </c>
      <c r="C278" s="183" t="s">
        <v>806</v>
      </c>
      <c r="D278" s="183" t="s">
        <v>807</v>
      </c>
      <c r="E278" s="183" t="s">
        <v>835</v>
      </c>
      <c r="F278" s="183" t="s">
        <v>521</v>
      </c>
      <c r="G278" s="183" t="s">
        <v>48</v>
      </c>
      <c r="H278" s="183" t="s">
        <v>521</v>
      </c>
      <c r="I278" s="183" t="s">
        <v>796</v>
      </c>
      <c r="J278" s="183" t="s">
        <v>1170</v>
      </c>
      <c r="K278" s="184">
        <v>119.76</v>
      </c>
      <c r="L278" s="184">
        <v>0</v>
      </c>
      <c r="M278" s="184">
        <f t="shared" si="4"/>
        <v>119.76</v>
      </c>
      <c r="N278" s="183" t="s">
        <v>981</v>
      </c>
      <c r="O278" s="183" t="s">
        <v>1170</v>
      </c>
      <c r="P278" s="183"/>
      <c r="Q278" s="183" t="s">
        <v>1403</v>
      </c>
      <c r="R278" s="183" t="s">
        <v>801</v>
      </c>
    </row>
    <row r="279" spans="1:18">
      <c r="A279" s="183" t="s">
        <v>1402</v>
      </c>
      <c r="B279" s="183" t="s">
        <v>794</v>
      </c>
      <c r="C279" s="183" t="s">
        <v>808</v>
      </c>
      <c r="D279" s="183" t="s">
        <v>805</v>
      </c>
      <c r="E279" s="183" t="s">
        <v>835</v>
      </c>
      <c r="F279" s="183" t="s">
        <v>836</v>
      </c>
      <c r="G279" s="183" t="s">
        <v>48</v>
      </c>
      <c r="H279" s="183" t="s">
        <v>521</v>
      </c>
      <c r="I279" s="183" t="s">
        <v>796</v>
      </c>
      <c r="J279" s="183" t="s">
        <v>1170</v>
      </c>
      <c r="K279" s="184">
        <v>446.08</v>
      </c>
      <c r="L279" s="184">
        <v>0</v>
      </c>
      <c r="M279" s="184">
        <f t="shared" si="4"/>
        <v>446.08</v>
      </c>
      <c r="N279" s="183" t="s">
        <v>981</v>
      </c>
      <c r="O279" s="183" t="s">
        <v>1170</v>
      </c>
      <c r="P279" s="183"/>
      <c r="Q279" s="183" t="s">
        <v>1403</v>
      </c>
      <c r="R279" s="183" t="s">
        <v>801</v>
      </c>
    </row>
    <row r="280" spans="1:18">
      <c r="A280" s="183" t="s">
        <v>1402</v>
      </c>
      <c r="B280" s="183" t="s">
        <v>794</v>
      </c>
      <c r="C280" s="183" t="s">
        <v>808</v>
      </c>
      <c r="D280" s="183" t="s">
        <v>268</v>
      </c>
      <c r="E280" s="183" t="s">
        <v>835</v>
      </c>
      <c r="F280" s="183" t="s">
        <v>836</v>
      </c>
      <c r="G280" s="183" t="s">
        <v>48</v>
      </c>
      <c r="H280" s="183" t="s">
        <v>521</v>
      </c>
      <c r="I280" s="183" t="s">
        <v>796</v>
      </c>
      <c r="J280" s="183" t="s">
        <v>1170</v>
      </c>
      <c r="K280" s="184">
        <v>0</v>
      </c>
      <c r="L280" s="184">
        <v>446.08</v>
      </c>
      <c r="M280" s="184">
        <f t="shared" si="4"/>
        <v>-446.08</v>
      </c>
      <c r="N280" s="183" t="s">
        <v>981</v>
      </c>
      <c r="O280" s="183" t="s">
        <v>1170</v>
      </c>
      <c r="P280" s="183"/>
      <c r="Q280" s="183" t="s">
        <v>1403</v>
      </c>
      <c r="R280" s="183" t="s">
        <v>801</v>
      </c>
    </row>
    <row r="281" spans="1:18">
      <c r="A281" s="183" t="s">
        <v>1402</v>
      </c>
      <c r="B281" s="183" t="s">
        <v>794</v>
      </c>
      <c r="C281" s="183" t="s">
        <v>806</v>
      </c>
      <c r="D281" s="183" t="s">
        <v>268</v>
      </c>
      <c r="E281" s="183" t="s">
        <v>835</v>
      </c>
      <c r="F281" s="183" t="s">
        <v>521</v>
      </c>
      <c r="G281" s="183" t="s">
        <v>48</v>
      </c>
      <c r="H281" s="183" t="s">
        <v>521</v>
      </c>
      <c r="I281" s="183" t="s">
        <v>796</v>
      </c>
      <c r="J281" s="183" t="s">
        <v>1170</v>
      </c>
      <c r="K281" s="184">
        <v>0</v>
      </c>
      <c r="L281" s="184">
        <v>119.76</v>
      </c>
      <c r="M281" s="184">
        <f t="shared" si="4"/>
        <v>-119.76</v>
      </c>
      <c r="N281" s="183" t="s">
        <v>981</v>
      </c>
      <c r="O281" s="183" t="s">
        <v>1170</v>
      </c>
      <c r="P281" s="183"/>
      <c r="Q281" s="183" t="s">
        <v>1403</v>
      </c>
      <c r="R281" s="183" t="s">
        <v>801</v>
      </c>
    </row>
    <row r="282" spans="1:18">
      <c r="A282" s="183" t="s">
        <v>1404</v>
      </c>
      <c r="B282" s="183" t="s">
        <v>794</v>
      </c>
      <c r="C282" s="183" t="s">
        <v>707</v>
      </c>
      <c r="D282" s="183" t="s">
        <v>803</v>
      </c>
      <c r="E282" s="183" t="s">
        <v>20</v>
      </c>
      <c r="F282" s="183" t="s">
        <v>521</v>
      </c>
      <c r="G282" s="183" t="s">
        <v>48</v>
      </c>
      <c r="H282" s="183" t="s">
        <v>521</v>
      </c>
      <c r="I282" s="183" t="s">
        <v>796</v>
      </c>
      <c r="J282" s="183" t="s">
        <v>1170</v>
      </c>
      <c r="K282" s="184">
        <v>0</v>
      </c>
      <c r="L282" s="184">
        <v>0.87</v>
      </c>
      <c r="M282" s="184">
        <f t="shared" si="4"/>
        <v>-0.87</v>
      </c>
      <c r="N282" s="183" t="s">
        <v>1405</v>
      </c>
      <c r="O282" s="183" t="s">
        <v>1170</v>
      </c>
      <c r="P282" s="183"/>
      <c r="Q282" s="183" t="s">
        <v>1406</v>
      </c>
      <c r="R282" s="183" t="s">
        <v>801</v>
      </c>
    </row>
    <row r="283" spans="1:18">
      <c r="A283" s="183" t="s">
        <v>1404</v>
      </c>
      <c r="B283" s="183" t="s">
        <v>794</v>
      </c>
      <c r="C283" s="183" t="s">
        <v>707</v>
      </c>
      <c r="D283" s="183" t="s">
        <v>823</v>
      </c>
      <c r="E283" s="183" t="s">
        <v>20</v>
      </c>
      <c r="F283" s="183" t="s">
        <v>521</v>
      </c>
      <c r="G283" s="183" t="s">
        <v>48</v>
      </c>
      <c r="H283" s="183" t="s">
        <v>521</v>
      </c>
      <c r="I283" s="183" t="s">
        <v>796</v>
      </c>
      <c r="J283" s="183" t="s">
        <v>1170</v>
      </c>
      <c r="K283" s="184">
        <v>0</v>
      </c>
      <c r="L283" s="184">
        <v>5.01</v>
      </c>
      <c r="M283" s="184">
        <f t="shared" si="4"/>
        <v>-5.01</v>
      </c>
      <c r="N283" s="183" t="s">
        <v>1405</v>
      </c>
      <c r="O283" s="183" t="s">
        <v>1170</v>
      </c>
      <c r="P283" s="183"/>
      <c r="Q283" s="183" t="s">
        <v>1406</v>
      </c>
      <c r="R283" s="183" t="s">
        <v>801</v>
      </c>
    </row>
    <row r="284" spans="1:18">
      <c r="A284" s="183" t="s">
        <v>1404</v>
      </c>
      <c r="B284" s="183" t="s">
        <v>794</v>
      </c>
      <c r="C284" s="183" t="s">
        <v>703</v>
      </c>
      <c r="D284" s="183" t="s">
        <v>268</v>
      </c>
      <c r="E284" s="183" t="s">
        <v>20</v>
      </c>
      <c r="F284" s="183" t="s">
        <v>521</v>
      </c>
      <c r="G284" s="183" t="s">
        <v>48</v>
      </c>
      <c r="H284" s="183" t="s">
        <v>521</v>
      </c>
      <c r="I284" s="183" t="s">
        <v>796</v>
      </c>
      <c r="J284" s="183" t="s">
        <v>1170</v>
      </c>
      <c r="K284" s="184">
        <v>105.55</v>
      </c>
      <c r="L284" s="184">
        <v>0</v>
      </c>
      <c r="M284" s="184">
        <f t="shared" si="4"/>
        <v>105.55</v>
      </c>
      <c r="N284" s="183" t="s">
        <v>1405</v>
      </c>
      <c r="O284" s="183" t="s">
        <v>1170</v>
      </c>
      <c r="P284" s="183"/>
      <c r="Q284" s="183" t="s">
        <v>1406</v>
      </c>
      <c r="R284" s="183" t="s">
        <v>801</v>
      </c>
    </row>
    <row r="285" spans="1:18">
      <c r="A285" s="183" t="s">
        <v>1404</v>
      </c>
      <c r="B285" s="183" t="s">
        <v>794</v>
      </c>
      <c r="C285" s="183" t="s">
        <v>707</v>
      </c>
      <c r="D285" s="183" t="s">
        <v>805</v>
      </c>
      <c r="E285" s="183" t="s">
        <v>20</v>
      </c>
      <c r="F285" s="183" t="s">
        <v>521</v>
      </c>
      <c r="G285" s="183" t="s">
        <v>48</v>
      </c>
      <c r="H285" s="183" t="s">
        <v>521</v>
      </c>
      <c r="I285" s="183" t="s">
        <v>796</v>
      </c>
      <c r="J285" s="183" t="s">
        <v>1170</v>
      </c>
      <c r="K285" s="184">
        <v>0</v>
      </c>
      <c r="L285" s="184">
        <v>99.67</v>
      </c>
      <c r="M285" s="184">
        <f t="shared" si="4"/>
        <v>-99.67</v>
      </c>
      <c r="N285" s="183" t="s">
        <v>1405</v>
      </c>
      <c r="O285" s="183" t="s">
        <v>1170</v>
      </c>
      <c r="P285" s="183"/>
      <c r="Q285" s="183" t="s">
        <v>1406</v>
      </c>
      <c r="R285" s="183" t="s">
        <v>801</v>
      </c>
    </row>
    <row r="286" spans="1:18">
      <c r="A286" s="183" t="s">
        <v>1407</v>
      </c>
      <c r="B286" s="183" t="s">
        <v>794</v>
      </c>
      <c r="C286" s="183" t="s">
        <v>707</v>
      </c>
      <c r="D286" s="183" t="s">
        <v>268</v>
      </c>
      <c r="E286" s="183" t="s">
        <v>134</v>
      </c>
      <c r="F286" s="183" t="s">
        <v>521</v>
      </c>
      <c r="G286" s="183" t="s">
        <v>48</v>
      </c>
      <c r="H286" s="183" t="s">
        <v>521</v>
      </c>
      <c r="I286" s="183" t="s">
        <v>796</v>
      </c>
      <c r="J286" s="183" t="s">
        <v>1170</v>
      </c>
      <c r="K286" s="184">
        <v>0</v>
      </c>
      <c r="L286" s="184">
        <v>200</v>
      </c>
      <c r="M286" s="184">
        <f t="shared" si="4"/>
        <v>-200</v>
      </c>
      <c r="N286" s="183" t="s">
        <v>1142</v>
      </c>
      <c r="O286" s="183" t="s">
        <v>1170</v>
      </c>
      <c r="P286" s="183"/>
      <c r="Q286" s="183" t="s">
        <v>1408</v>
      </c>
      <c r="R286" s="183" t="s">
        <v>801</v>
      </c>
    </row>
    <row r="287" spans="1:18">
      <c r="A287" s="183" t="s">
        <v>1407</v>
      </c>
      <c r="B287" s="183" t="s">
        <v>794</v>
      </c>
      <c r="C287" s="183" t="s">
        <v>703</v>
      </c>
      <c r="D287" s="183" t="s">
        <v>268</v>
      </c>
      <c r="E287" s="183" t="s">
        <v>134</v>
      </c>
      <c r="F287" s="183" t="s">
        <v>521</v>
      </c>
      <c r="G287" s="183" t="s">
        <v>48</v>
      </c>
      <c r="H287" s="183" t="s">
        <v>521</v>
      </c>
      <c r="I287" s="183" t="s">
        <v>796</v>
      </c>
      <c r="J287" s="183" t="s">
        <v>1170</v>
      </c>
      <c r="K287" s="184">
        <v>200</v>
      </c>
      <c r="L287" s="184">
        <v>0</v>
      </c>
      <c r="M287" s="184">
        <f t="shared" si="4"/>
        <v>200</v>
      </c>
      <c r="N287" s="183" t="s">
        <v>1142</v>
      </c>
      <c r="O287" s="183" t="s">
        <v>1170</v>
      </c>
      <c r="P287" s="183"/>
      <c r="Q287" s="183" t="s">
        <v>1408</v>
      </c>
      <c r="R287" s="183" t="s">
        <v>801</v>
      </c>
    </row>
    <row r="288" spans="1:18">
      <c r="A288" s="183" t="s">
        <v>1409</v>
      </c>
      <c r="B288" s="183" t="s">
        <v>794</v>
      </c>
      <c r="C288" s="183" t="s">
        <v>366</v>
      </c>
      <c r="D288" s="183" t="s">
        <v>811</v>
      </c>
      <c r="E288" s="183" t="s">
        <v>43</v>
      </c>
      <c r="F288" s="183" t="s">
        <v>521</v>
      </c>
      <c r="G288" s="183" t="s">
        <v>48</v>
      </c>
      <c r="H288" s="183" t="s">
        <v>521</v>
      </c>
      <c r="I288" s="183" t="s">
        <v>796</v>
      </c>
      <c r="J288" s="183" t="s">
        <v>1170</v>
      </c>
      <c r="K288" s="184">
        <v>0</v>
      </c>
      <c r="L288" s="184">
        <v>5000</v>
      </c>
      <c r="M288" s="184">
        <f t="shared" si="4"/>
        <v>-5000</v>
      </c>
      <c r="N288" s="183" t="s">
        <v>1056</v>
      </c>
      <c r="O288" s="183" t="s">
        <v>1170</v>
      </c>
      <c r="P288" s="183"/>
      <c r="Q288" s="183" t="s">
        <v>1410</v>
      </c>
      <c r="R288" s="183" t="s">
        <v>801</v>
      </c>
    </row>
    <row r="289" spans="1:18">
      <c r="A289" s="183" t="s">
        <v>1409</v>
      </c>
      <c r="B289" s="183" t="s">
        <v>794</v>
      </c>
      <c r="C289" s="183" t="s">
        <v>366</v>
      </c>
      <c r="D289" s="183" t="s">
        <v>268</v>
      </c>
      <c r="E289" s="183" t="s">
        <v>43</v>
      </c>
      <c r="F289" s="183" t="s">
        <v>521</v>
      </c>
      <c r="G289" s="183" t="s">
        <v>48</v>
      </c>
      <c r="H289" s="183" t="s">
        <v>521</v>
      </c>
      <c r="I289" s="183" t="s">
        <v>796</v>
      </c>
      <c r="J289" s="183" t="s">
        <v>1170</v>
      </c>
      <c r="K289" s="184">
        <v>0</v>
      </c>
      <c r="L289" s="184">
        <v>10000</v>
      </c>
      <c r="M289" s="184">
        <f t="shared" si="4"/>
        <v>-10000</v>
      </c>
      <c r="N289" s="183" t="s">
        <v>1056</v>
      </c>
      <c r="O289" s="183" t="s">
        <v>1170</v>
      </c>
      <c r="P289" s="183"/>
      <c r="Q289" s="183" t="s">
        <v>1410</v>
      </c>
      <c r="R289" s="183" t="s">
        <v>801</v>
      </c>
    </row>
    <row r="290" spans="1:18">
      <c r="A290" s="183" t="s">
        <v>1409</v>
      </c>
      <c r="B290" s="183" t="s">
        <v>794</v>
      </c>
      <c r="C290" s="183" t="s">
        <v>366</v>
      </c>
      <c r="D290" s="183" t="s">
        <v>825</v>
      </c>
      <c r="E290" s="183" t="s">
        <v>43</v>
      </c>
      <c r="F290" s="183" t="s">
        <v>521</v>
      </c>
      <c r="G290" s="183" t="s">
        <v>48</v>
      </c>
      <c r="H290" s="183" t="s">
        <v>521</v>
      </c>
      <c r="I290" s="183" t="s">
        <v>796</v>
      </c>
      <c r="J290" s="183" t="s">
        <v>1170</v>
      </c>
      <c r="K290" s="184">
        <v>0</v>
      </c>
      <c r="L290" s="184">
        <v>5000</v>
      </c>
      <c r="M290" s="184">
        <f t="shared" si="4"/>
        <v>-5000</v>
      </c>
      <c r="N290" s="183" t="s">
        <v>1056</v>
      </c>
      <c r="O290" s="183" t="s">
        <v>1170</v>
      </c>
      <c r="P290" s="183"/>
      <c r="Q290" s="183" t="s">
        <v>1410</v>
      </c>
      <c r="R290" s="183" t="s">
        <v>801</v>
      </c>
    </row>
    <row r="291" spans="1:18">
      <c r="A291" s="183" t="s">
        <v>1409</v>
      </c>
      <c r="B291" s="183" t="s">
        <v>794</v>
      </c>
      <c r="C291" s="183" t="s">
        <v>366</v>
      </c>
      <c r="D291" s="183" t="s">
        <v>1258</v>
      </c>
      <c r="E291" s="183" t="s">
        <v>43</v>
      </c>
      <c r="F291" s="183" t="s">
        <v>521</v>
      </c>
      <c r="G291" s="183" t="s">
        <v>48</v>
      </c>
      <c r="H291" s="183" t="s">
        <v>521</v>
      </c>
      <c r="I291" s="183" t="s">
        <v>796</v>
      </c>
      <c r="J291" s="183" t="s">
        <v>1170</v>
      </c>
      <c r="K291" s="184">
        <v>15000</v>
      </c>
      <c r="L291" s="184">
        <v>0</v>
      </c>
      <c r="M291" s="184">
        <f t="shared" si="4"/>
        <v>15000</v>
      </c>
      <c r="N291" s="183" t="s">
        <v>1056</v>
      </c>
      <c r="O291" s="183" t="s">
        <v>1170</v>
      </c>
      <c r="P291" s="183"/>
      <c r="Q291" s="183" t="s">
        <v>1410</v>
      </c>
      <c r="R291" s="183" t="s">
        <v>801</v>
      </c>
    </row>
    <row r="292" spans="1:18">
      <c r="A292" s="183" t="s">
        <v>1409</v>
      </c>
      <c r="B292" s="183" t="s">
        <v>794</v>
      </c>
      <c r="C292" s="183" t="s">
        <v>366</v>
      </c>
      <c r="D292" s="183" t="s">
        <v>809</v>
      </c>
      <c r="E292" s="183" t="s">
        <v>43</v>
      </c>
      <c r="F292" s="183" t="s">
        <v>521</v>
      </c>
      <c r="G292" s="183" t="s">
        <v>48</v>
      </c>
      <c r="H292" s="183" t="s">
        <v>521</v>
      </c>
      <c r="I292" s="183" t="s">
        <v>796</v>
      </c>
      <c r="J292" s="183" t="s">
        <v>1170</v>
      </c>
      <c r="K292" s="184">
        <v>0</v>
      </c>
      <c r="L292" s="184">
        <v>5000</v>
      </c>
      <c r="M292" s="184">
        <f t="shared" si="4"/>
        <v>-5000</v>
      </c>
      <c r="N292" s="183" t="s">
        <v>1056</v>
      </c>
      <c r="O292" s="183" t="s">
        <v>1170</v>
      </c>
      <c r="P292" s="183"/>
      <c r="Q292" s="183" t="s">
        <v>1410</v>
      </c>
      <c r="R292" s="183" t="s">
        <v>801</v>
      </c>
    </row>
    <row r="293" spans="1:18">
      <c r="A293" s="183" t="s">
        <v>1409</v>
      </c>
      <c r="B293" s="183" t="s">
        <v>794</v>
      </c>
      <c r="C293" s="183" t="s">
        <v>366</v>
      </c>
      <c r="D293" s="183" t="s">
        <v>1143</v>
      </c>
      <c r="E293" s="183" t="s">
        <v>43</v>
      </c>
      <c r="F293" s="183" t="s">
        <v>521</v>
      </c>
      <c r="G293" s="183" t="s">
        <v>48</v>
      </c>
      <c r="H293" s="183" t="s">
        <v>521</v>
      </c>
      <c r="I293" s="183" t="s">
        <v>796</v>
      </c>
      <c r="J293" s="183" t="s">
        <v>1170</v>
      </c>
      <c r="K293" s="184">
        <v>15000</v>
      </c>
      <c r="L293" s="184">
        <v>0</v>
      </c>
      <c r="M293" s="184">
        <f t="shared" si="4"/>
        <v>15000</v>
      </c>
      <c r="N293" s="183" t="s">
        <v>1056</v>
      </c>
      <c r="O293" s="183" t="s">
        <v>1170</v>
      </c>
      <c r="P293" s="183"/>
      <c r="Q293" s="183" t="s">
        <v>1410</v>
      </c>
      <c r="R293" s="183" t="s">
        <v>801</v>
      </c>
    </row>
    <row r="294" spans="1:18">
      <c r="A294" s="183" t="s">
        <v>1409</v>
      </c>
      <c r="B294" s="183" t="s">
        <v>794</v>
      </c>
      <c r="C294" s="183" t="s">
        <v>366</v>
      </c>
      <c r="D294" s="183" t="s">
        <v>846</v>
      </c>
      <c r="E294" s="183" t="s">
        <v>43</v>
      </c>
      <c r="F294" s="183" t="s">
        <v>521</v>
      </c>
      <c r="G294" s="183" t="s">
        <v>48</v>
      </c>
      <c r="H294" s="183" t="s">
        <v>521</v>
      </c>
      <c r="I294" s="183" t="s">
        <v>796</v>
      </c>
      <c r="J294" s="183" t="s">
        <v>1170</v>
      </c>
      <c r="K294" s="184">
        <v>0</v>
      </c>
      <c r="L294" s="184">
        <v>5000</v>
      </c>
      <c r="M294" s="184">
        <f t="shared" si="4"/>
        <v>-5000</v>
      </c>
      <c r="N294" s="183" t="s">
        <v>1056</v>
      </c>
      <c r="O294" s="183" t="s">
        <v>1170</v>
      </c>
      <c r="P294" s="183"/>
      <c r="Q294" s="183" t="s">
        <v>1410</v>
      </c>
      <c r="R294" s="183" t="s">
        <v>801</v>
      </c>
    </row>
    <row r="295" spans="1:18">
      <c r="A295" s="183" t="s">
        <v>1411</v>
      </c>
      <c r="B295" s="183" t="s">
        <v>794</v>
      </c>
      <c r="C295" s="183" t="s">
        <v>701</v>
      </c>
      <c r="D295" s="183" t="s">
        <v>268</v>
      </c>
      <c r="E295" s="183" t="s">
        <v>810</v>
      </c>
      <c r="F295" s="183" t="s">
        <v>521</v>
      </c>
      <c r="G295" s="183" t="s">
        <v>48</v>
      </c>
      <c r="H295" s="183" t="s">
        <v>521</v>
      </c>
      <c r="I295" s="183" t="s">
        <v>796</v>
      </c>
      <c r="J295" s="183" t="s">
        <v>1170</v>
      </c>
      <c r="K295" s="184">
        <v>100</v>
      </c>
      <c r="L295" s="184">
        <v>0</v>
      </c>
      <c r="M295" s="184">
        <f t="shared" si="4"/>
        <v>100</v>
      </c>
      <c r="N295" s="183" t="s">
        <v>817</v>
      </c>
      <c r="O295" s="183" t="s">
        <v>1170</v>
      </c>
      <c r="P295" s="183"/>
      <c r="Q295" s="183" t="s">
        <v>1412</v>
      </c>
      <c r="R295" s="183" t="s">
        <v>801</v>
      </c>
    </row>
    <row r="296" spans="1:18">
      <c r="A296" s="183" t="s">
        <v>1411</v>
      </c>
      <c r="B296" s="183" t="s">
        <v>794</v>
      </c>
      <c r="C296" s="183" t="s">
        <v>701</v>
      </c>
      <c r="D296" s="183" t="s">
        <v>823</v>
      </c>
      <c r="E296" s="183" t="s">
        <v>810</v>
      </c>
      <c r="F296" s="183" t="s">
        <v>521</v>
      </c>
      <c r="G296" s="183" t="s">
        <v>48</v>
      </c>
      <c r="H296" s="183" t="s">
        <v>521</v>
      </c>
      <c r="I296" s="183" t="s">
        <v>796</v>
      </c>
      <c r="J296" s="183" t="s">
        <v>1170</v>
      </c>
      <c r="K296" s="184">
        <v>0</v>
      </c>
      <c r="L296" s="184">
        <v>100</v>
      </c>
      <c r="M296" s="184">
        <f t="shared" si="4"/>
        <v>-100</v>
      </c>
      <c r="N296" s="183" t="s">
        <v>817</v>
      </c>
      <c r="O296" s="183" t="s">
        <v>1170</v>
      </c>
      <c r="P296" s="183"/>
      <c r="Q296" s="183" t="s">
        <v>1412</v>
      </c>
      <c r="R296" s="183" t="s">
        <v>801</v>
      </c>
    </row>
    <row r="297" spans="1:18">
      <c r="A297" s="183" t="s">
        <v>1413</v>
      </c>
      <c r="B297" s="183" t="s">
        <v>794</v>
      </c>
      <c r="C297" s="183" t="s">
        <v>804</v>
      </c>
      <c r="D297" s="183" t="s">
        <v>268</v>
      </c>
      <c r="E297" s="183" t="s">
        <v>850</v>
      </c>
      <c r="F297" s="183" t="s">
        <v>338</v>
      </c>
      <c r="G297" s="183" t="s">
        <v>48</v>
      </c>
      <c r="H297" s="183" t="s">
        <v>521</v>
      </c>
      <c r="I297" s="183" t="s">
        <v>796</v>
      </c>
      <c r="J297" s="183" t="s">
        <v>1170</v>
      </c>
      <c r="K297" s="184">
        <v>0</v>
      </c>
      <c r="L297" s="184">
        <v>200</v>
      </c>
      <c r="M297" s="184">
        <f t="shared" si="4"/>
        <v>-200</v>
      </c>
      <c r="N297" s="183" t="s">
        <v>1414</v>
      </c>
      <c r="O297" s="183" t="s">
        <v>1170</v>
      </c>
      <c r="P297" s="183"/>
      <c r="Q297" s="183" t="s">
        <v>1415</v>
      </c>
      <c r="R297" s="183" t="s">
        <v>801</v>
      </c>
    </row>
    <row r="298" spans="1:18">
      <c r="A298" s="183" t="s">
        <v>1413</v>
      </c>
      <c r="B298" s="183" t="s">
        <v>794</v>
      </c>
      <c r="C298" s="183" t="s">
        <v>804</v>
      </c>
      <c r="D298" s="183" t="s">
        <v>815</v>
      </c>
      <c r="E298" s="183" t="s">
        <v>850</v>
      </c>
      <c r="F298" s="183" t="s">
        <v>338</v>
      </c>
      <c r="G298" s="183" t="s">
        <v>48</v>
      </c>
      <c r="H298" s="183" t="s">
        <v>521</v>
      </c>
      <c r="I298" s="183" t="s">
        <v>796</v>
      </c>
      <c r="J298" s="183" t="s">
        <v>1170</v>
      </c>
      <c r="K298" s="184">
        <v>200</v>
      </c>
      <c r="L298" s="184">
        <v>0</v>
      </c>
      <c r="M298" s="184">
        <f t="shared" si="4"/>
        <v>200</v>
      </c>
      <c r="N298" s="183" t="s">
        <v>1414</v>
      </c>
      <c r="O298" s="183" t="s">
        <v>1170</v>
      </c>
      <c r="P298" s="183"/>
      <c r="Q298" s="183" t="s">
        <v>1415</v>
      </c>
      <c r="R298" s="183" t="s">
        <v>801</v>
      </c>
    </row>
    <row r="299" spans="1:18">
      <c r="A299" s="183" t="s">
        <v>1416</v>
      </c>
      <c r="B299" s="183" t="s">
        <v>794</v>
      </c>
      <c r="C299" s="183" t="s">
        <v>707</v>
      </c>
      <c r="D299" s="183" t="s">
        <v>268</v>
      </c>
      <c r="E299" s="183" t="s">
        <v>853</v>
      </c>
      <c r="F299" s="183" t="s">
        <v>521</v>
      </c>
      <c r="G299" s="183" t="s">
        <v>48</v>
      </c>
      <c r="H299" s="183" t="s">
        <v>521</v>
      </c>
      <c r="I299" s="183" t="s">
        <v>796</v>
      </c>
      <c r="J299" s="183" t="s">
        <v>1170</v>
      </c>
      <c r="K299" s="184">
        <v>0</v>
      </c>
      <c r="L299" s="184">
        <v>300</v>
      </c>
      <c r="M299" s="184">
        <f t="shared" si="4"/>
        <v>-300</v>
      </c>
      <c r="N299" s="183" t="s">
        <v>1417</v>
      </c>
      <c r="O299" s="183" t="s">
        <v>1170</v>
      </c>
      <c r="P299" s="183"/>
      <c r="Q299" s="183" t="s">
        <v>1418</v>
      </c>
      <c r="R299" s="183" t="s">
        <v>801</v>
      </c>
    </row>
    <row r="300" spans="1:18">
      <c r="A300" s="183" t="s">
        <v>1416</v>
      </c>
      <c r="B300" s="183" t="s">
        <v>794</v>
      </c>
      <c r="C300" s="183" t="s">
        <v>707</v>
      </c>
      <c r="D300" s="183" t="s">
        <v>809</v>
      </c>
      <c r="E300" s="183" t="s">
        <v>853</v>
      </c>
      <c r="F300" s="183" t="s">
        <v>521</v>
      </c>
      <c r="G300" s="183" t="s">
        <v>48</v>
      </c>
      <c r="H300" s="183" t="s">
        <v>521</v>
      </c>
      <c r="I300" s="183" t="s">
        <v>796</v>
      </c>
      <c r="J300" s="183" t="s">
        <v>1170</v>
      </c>
      <c r="K300" s="184">
        <v>300</v>
      </c>
      <c r="L300" s="184">
        <v>0</v>
      </c>
      <c r="M300" s="184">
        <f t="shared" si="4"/>
        <v>300</v>
      </c>
      <c r="N300" s="183" t="s">
        <v>1417</v>
      </c>
      <c r="O300" s="183" t="s">
        <v>1170</v>
      </c>
      <c r="P300" s="183"/>
      <c r="Q300" s="183" t="s">
        <v>1418</v>
      </c>
      <c r="R300" s="183" t="s">
        <v>801</v>
      </c>
    </row>
    <row r="301" spans="1:18">
      <c r="A301" s="183" t="s">
        <v>1419</v>
      </c>
      <c r="B301" s="183" t="s">
        <v>794</v>
      </c>
      <c r="C301" s="183" t="s">
        <v>706</v>
      </c>
      <c r="D301" s="183" t="s">
        <v>809</v>
      </c>
      <c r="E301" s="183" t="s">
        <v>853</v>
      </c>
      <c r="F301" s="183" t="s">
        <v>521</v>
      </c>
      <c r="G301" s="183" t="s">
        <v>48</v>
      </c>
      <c r="H301" s="183" t="s">
        <v>521</v>
      </c>
      <c r="I301" s="183" t="s">
        <v>796</v>
      </c>
      <c r="J301" s="183" t="s">
        <v>1170</v>
      </c>
      <c r="K301" s="184">
        <v>280</v>
      </c>
      <c r="L301" s="184">
        <v>0</v>
      </c>
      <c r="M301" s="184">
        <f t="shared" si="4"/>
        <v>280</v>
      </c>
      <c r="N301" s="183" t="s">
        <v>1420</v>
      </c>
      <c r="O301" s="183" t="s">
        <v>1170</v>
      </c>
      <c r="P301" s="183"/>
      <c r="Q301" s="183" t="s">
        <v>1421</v>
      </c>
      <c r="R301" s="183" t="s">
        <v>801</v>
      </c>
    </row>
    <row r="302" spans="1:18">
      <c r="A302" s="183" t="s">
        <v>1419</v>
      </c>
      <c r="B302" s="183" t="s">
        <v>794</v>
      </c>
      <c r="C302" s="183" t="s">
        <v>706</v>
      </c>
      <c r="D302" s="183" t="s">
        <v>268</v>
      </c>
      <c r="E302" s="183" t="s">
        <v>853</v>
      </c>
      <c r="F302" s="183" t="s">
        <v>521</v>
      </c>
      <c r="G302" s="183" t="s">
        <v>48</v>
      </c>
      <c r="H302" s="183" t="s">
        <v>521</v>
      </c>
      <c r="I302" s="183" t="s">
        <v>796</v>
      </c>
      <c r="J302" s="183" t="s">
        <v>1170</v>
      </c>
      <c r="K302" s="184">
        <v>0</v>
      </c>
      <c r="L302" s="184">
        <v>280</v>
      </c>
      <c r="M302" s="184">
        <f t="shared" si="4"/>
        <v>-280</v>
      </c>
      <c r="N302" s="183" t="s">
        <v>1420</v>
      </c>
      <c r="O302" s="183" t="s">
        <v>1170</v>
      </c>
      <c r="P302" s="183"/>
      <c r="Q302" s="183" t="s">
        <v>1421</v>
      </c>
      <c r="R302" s="183" t="s">
        <v>801</v>
      </c>
    </row>
    <row r="303" spans="1:18">
      <c r="A303" s="183" t="s">
        <v>1422</v>
      </c>
      <c r="B303" s="183" t="s">
        <v>794</v>
      </c>
      <c r="C303" s="183" t="s">
        <v>701</v>
      </c>
      <c r="D303" s="183" t="s">
        <v>809</v>
      </c>
      <c r="E303" s="183" t="s">
        <v>134</v>
      </c>
      <c r="F303" s="183" t="s">
        <v>521</v>
      </c>
      <c r="G303" s="183" t="s">
        <v>48</v>
      </c>
      <c r="H303" s="183" t="s">
        <v>521</v>
      </c>
      <c r="I303" s="183" t="s">
        <v>796</v>
      </c>
      <c r="J303" s="183" t="s">
        <v>1170</v>
      </c>
      <c r="K303" s="184">
        <v>59.33</v>
      </c>
      <c r="L303" s="184">
        <v>0</v>
      </c>
      <c r="M303" s="184">
        <f t="shared" si="4"/>
        <v>59.33</v>
      </c>
      <c r="N303" s="183" t="s">
        <v>995</v>
      </c>
      <c r="O303" s="183" t="s">
        <v>1170</v>
      </c>
      <c r="P303" s="183"/>
      <c r="Q303" s="183" t="s">
        <v>1423</v>
      </c>
      <c r="R303" s="183" t="s">
        <v>847</v>
      </c>
    </row>
    <row r="304" spans="1:18">
      <c r="A304" s="183" t="s">
        <v>1422</v>
      </c>
      <c r="B304" s="183" t="s">
        <v>794</v>
      </c>
      <c r="C304" s="183" t="s">
        <v>701</v>
      </c>
      <c r="D304" s="183" t="s">
        <v>268</v>
      </c>
      <c r="E304" s="183" t="s">
        <v>134</v>
      </c>
      <c r="F304" s="183" t="s">
        <v>521</v>
      </c>
      <c r="G304" s="183" t="s">
        <v>48</v>
      </c>
      <c r="H304" s="183" t="s">
        <v>521</v>
      </c>
      <c r="I304" s="183" t="s">
        <v>796</v>
      </c>
      <c r="J304" s="183" t="s">
        <v>1170</v>
      </c>
      <c r="K304" s="184">
        <v>0</v>
      </c>
      <c r="L304" s="184">
        <v>61.56</v>
      </c>
      <c r="M304" s="184">
        <f t="shared" ref="M304:M365" si="5">K304-L304</f>
        <v>-61.56</v>
      </c>
      <c r="N304" s="183" t="s">
        <v>995</v>
      </c>
      <c r="O304" s="183" t="s">
        <v>1170</v>
      </c>
      <c r="P304" s="183"/>
      <c r="Q304" s="183" t="s">
        <v>1423</v>
      </c>
      <c r="R304" s="183" t="s">
        <v>847</v>
      </c>
    </row>
    <row r="305" spans="1:18">
      <c r="A305" s="183" t="s">
        <v>1422</v>
      </c>
      <c r="B305" s="183" t="s">
        <v>794</v>
      </c>
      <c r="C305" s="183" t="s">
        <v>701</v>
      </c>
      <c r="D305" s="183" t="s">
        <v>821</v>
      </c>
      <c r="E305" s="183" t="s">
        <v>134</v>
      </c>
      <c r="F305" s="183" t="s">
        <v>521</v>
      </c>
      <c r="G305" s="183" t="s">
        <v>48</v>
      </c>
      <c r="H305" s="183" t="s">
        <v>521</v>
      </c>
      <c r="I305" s="183" t="s">
        <v>796</v>
      </c>
      <c r="J305" s="183" t="s">
        <v>1170</v>
      </c>
      <c r="K305" s="184">
        <v>2.23</v>
      </c>
      <c r="L305" s="184">
        <v>0</v>
      </c>
      <c r="M305" s="184">
        <f t="shared" si="5"/>
        <v>2.23</v>
      </c>
      <c r="N305" s="183" t="s">
        <v>995</v>
      </c>
      <c r="O305" s="183" t="s">
        <v>1170</v>
      </c>
      <c r="P305" s="183"/>
      <c r="Q305" s="183" t="s">
        <v>1423</v>
      </c>
      <c r="R305" s="183" t="s">
        <v>847</v>
      </c>
    </row>
    <row r="306" spans="1:18">
      <c r="A306" s="183" t="s">
        <v>1424</v>
      </c>
      <c r="B306" s="183" t="s">
        <v>794</v>
      </c>
      <c r="C306" s="183" t="s">
        <v>706</v>
      </c>
      <c r="D306" s="183" t="s">
        <v>809</v>
      </c>
      <c r="E306" s="183" t="s">
        <v>853</v>
      </c>
      <c r="F306" s="183" t="s">
        <v>521</v>
      </c>
      <c r="G306" s="183" t="s">
        <v>48</v>
      </c>
      <c r="H306" s="183" t="s">
        <v>521</v>
      </c>
      <c r="I306" s="183" t="s">
        <v>796</v>
      </c>
      <c r="J306" s="183" t="s">
        <v>1170</v>
      </c>
      <c r="K306" s="184">
        <v>0</v>
      </c>
      <c r="L306" s="184">
        <v>788.54</v>
      </c>
      <c r="M306" s="184">
        <f t="shared" si="5"/>
        <v>-788.54</v>
      </c>
      <c r="N306" s="183" t="s">
        <v>1425</v>
      </c>
      <c r="O306" s="183" t="s">
        <v>1170</v>
      </c>
      <c r="P306" s="183"/>
      <c r="Q306" s="183" t="s">
        <v>1426</v>
      </c>
      <c r="R306" s="183" t="s">
        <v>801</v>
      </c>
    </row>
    <row r="307" spans="1:18">
      <c r="A307" s="183" t="s">
        <v>1424</v>
      </c>
      <c r="B307" s="183" t="s">
        <v>794</v>
      </c>
      <c r="C307" s="183" t="s">
        <v>706</v>
      </c>
      <c r="D307" s="183" t="s">
        <v>815</v>
      </c>
      <c r="E307" s="183" t="s">
        <v>853</v>
      </c>
      <c r="F307" s="183" t="s">
        <v>521</v>
      </c>
      <c r="G307" s="183" t="s">
        <v>48</v>
      </c>
      <c r="H307" s="183" t="s">
        <v>521</v>
      </c>
      <c r="I307" s="183" t="s">
        <v>796</v>
      </c>
      <c r="J307" s="183" t="s">
        <v>1170</v>
      </c>
      <c r="K307" s="184">
        <v>788.54</v>
      </c>
      <c r="L307" s="184">
        <v>0</v>
      </c>
      <c r="M307" s="184">
        <f t="shared" si="5"/>
        <v>788.54</v>
      </c>
      <c r="N307" s="183" t="s">
        <v>1425</v>
      </c>
      <c r="O307" s="183" t="s">
        <v>1170</v>
      </c>
      <c r="P307" s="183"/>
      <c r="Q307" s="183" t="s">
        <v>1426</v>
      </c>
      <c r="R307" s="183" t="s">
        <v>801</v>
      </c>
    </row>
    <row r="308" spans="1:18">
      <c r="A308" s="183" t="s">
        <v>1427</v>
      </c>
      <c r="B308" s="183" t="s">
        <v>794</v>
      </c>
      <c r="C308" s="183" t="s">
        <v>806</v>
      </c>
      <c r="D308" s="183" t="s">
        <v>803</v>
      </c>
      <c r="E308" s="183" t="s">
        <v>818</v>
      </c>
      <c r="F308" s="183" t="s">
        <v>1428</v>
      </c>
      <c r="G308" s="183" t="s">
        <v>48</v>
      </c>
      <c r="H308" s="183" t="s">
        <v>521</v>
      </c>
      <c r="I308" s="183" t="s">
        <v>796</v>
      </c>
      <c r="J308" s="183" t="s">
        <v>1170</v>
      </c>
      <c r="K308" s="184">
        <v>0</v>
      </c>
      <c r="L308" s="184">
        <v>4000</v>
      </c>
      <c r="M308" s="184">
        <f t="shared" si="5"/>
        <v>-4000</v>
      </c>
      <c r="N308" s="183" t="s">
        <v>1429</v>
      </c>
      <c r="O308" s="183" t="s">
        <v>1170</v>
      </c>
      <c r="P308" s="183"/>
      <c r="Q308" s="183" t="s">
        <v>1430</v>
      </c>
      <c r="R308" s="183" t="s">
        <v>801</v>
      </c>
    </row>
    <row r="309" spans="1:18">
      <c r="A309" s="183" t="s">
        <v>1427</v>
      </c>
      <c r="B309" s="183" t="s">
        <v>794</v>
      </c>
      <c r="C309" s="183" t="s">
        <v>806</v>
      </c>
      <c r="D309" s="183" t="s">
        <v>824</v>
      </c>
      <c r="E309" s="183" t="s">
        <v>818</v>
      </c>
      <c r="F309" s="183" t="s">
        <v>1428</v>
      </c>
      <c r="G309" s="183" t="s">
        <v>48</v>
      </c>
      <c r="H309" s="183" t="s">
        <v>521</v>
      </c>
      <c r="I309" s="183" t="s">
        <v>796</v>
      </c>
      <c r="J309" s="183" t="s">
        <v>1170</v>
      </c>
      <c r="K309" s="184">
        <v>17360</v>
      </c>
      <c r="L309" s="184">
        <v>0</v>
      </c>
      <c r="M309" s="184">
        <f t="shared" si="5"/>
        <v>17360</v>
      </c>
      <c r="N309" s="183" t="s">
        <v>1429</v>
      </c>
      <c r="O309" s="183" t="s">
        <v>1170</v>
      </c>
      <c r="P309" s="183"/>
      <c r="Q309" s="183" t="s">
        <v>1430</v>
      </c>
      <c r="R309" s="183" t="s">
        <v>801</v>
      </c>
    </row>
    <row r="310" spans="1:18">
      <c r="A310" s="183" t="s">
        <v>1427</v>
      </c>
      <c r="B310" s="183" t="s">
        <v>794</v>
      </c>
      <c r="C310" s="183" t="s">
        <v>806</v>
      </c>
      <c r="D310" s="183" t="s">
        <v>814</v>
      </c>
      <c r="E310" s="183" t="s">
        <v>818</v>
      </c>
      <c r="F310" s="183" t="s">
        <v>1428</v>
      </c>
      <c r="G310" s="183" t="s">
        <v>48</v>
      </c>
      <c r="H310" s="183" t="s">
        <v>521</v>
      </c>
      <c r="I310" s="183" t="s">
        <v>796</v>
      </c>
      <c r="J310" s="183" t="s">
        <v>1170</v>
      </c>
      <c r="K310" s="184">
        <v>0</v>
      </c>
      <c r="L310" s="184">
        <v>360</v>
      </c>
      <c r="M310" s="184">
        <f t="shared" si="5"/>
        <v>-360</v>
      </c>
      <c r="N310" s="183" t="s">
        <v>1429</v>
      </c>
      <c r="O310" s="183" t="s">
        <v>1170</v>
      </c>
      <c r="P310" s="183"/>
      <c r="Q310" s="183" t="s">
        <v>1430</v>
      </c>
      <c r="R310" s="183" t="s">
        <v>801</v>
      </c>
    </row>
    <row r="311" spans="1:18">
      <c r="A311" s="183" t="s">
        <v>1427</v>
      </c>
      <c r="B311" s="183" t="s">
        <v>794</v>
      </c>
      <c r="C311" s="183" t="s">
        <v>806</v>
      </c>
      <c r="D311" s="183" t="s">
        <v>831</v>
      </c>
      <c r="E311" s="183" t="s">
        <v>818</v>
      </c>
      <c r="F311" s="183" t="s">
        <v>1428</v>
      </c>
      <c r="G311" s="183" t="s">
        <v>48</v>
      </c>
      <c r="H311" s="183" t="s">
        <v>521</v>
      </c>
      <c r="I311" s="183" t="s">
        <v>796</v>
      </c>
      <c r="J311" s="183" t="s">
        <v>1170</v>
      </c>
      <c r="K311" s="184">
        <v>0</v>
      </c>
      <c r="L311" s="184">
        <v>13000</v>
      </c>
      <c r="M311" s="184">
        <f t="shared" si="5"/>
        <v>-13000</v>
      </c>
      <c r="N311" s="183" t="s">
        <v>1429</v>
      </c>
      <c r="O311" s="183" t="s">
        <v>1170</v>
      </c>
      <c r="P311" s="183"/>
      <c r="Q311" s="183" t="s">
        <v>1430</v>
      </c>
      <c r="R311" s="183" t="s">
        <v>801</v>
      </c>
    </row>
    <row r="312" spans="1:18">
      <c r="A312" s="183" t="s">
        <v>1431</v>
      </c>
      <c r="B312" s="183" t="s">
        <v>794</v>
      </c>
      <c r="C312" s="183" t="s">
        <v>706</v>
      </c>
      <c r="D312" s="183" t="s">
        <v>794</v>
      </c>
      <c r="E312" s="183" t="s">
        <v>708</v>
      </c>
      <c r="F312" s="183" t="s">
        <v>710</v>
      </c>
      <c r="G312" s="183" t="s">
        <v>48</v>
      </c>
      <c r="H312" s="183" t="s">
        <v>521</v>
      </c>
      <c r="I312" s="183" t="s">
        <v>796</v>
      </c>
      <c r="J312" s="183" t="s">
        <v>1170</v>
      </c>
      <c r="K312" s="184">
        <v>202.87</v>
      </c>
      <c r="L312" s="184">
        <v>0</v>
      </c>
      <c r="M312" s="184">
        <f t="shared" si="5"/>
        <v>202.87</v>
      </c>
      <c r="N312" s="183" t="s">
        <v>921</v>
      </c>
      <c r="O312" s="183" t="s">
        <v>1170</v>
      </c>
      <c r="P312" s="183"/>
      <c r="Q312" s="183" t="s">
        <v>1432</v>
      </c>
      <c r="R312" s="183" t="s">
        <v>801</v>
      </c>
    </row>
    <row r="313" spans="1:18">
      <c r="A313" s="183" t="s">
        <v>1431</v>
      </c>
      <c r="B313" s="183" t="s">
        <v>794</v>
      </c>
      <c r="C313" s="183" t="s">
        <v>706</v>
      </c>
      <c r="D313" s="183" t="s">
        <v>812</v>
      </c>
      <c r="E313" s="183" t="s">
        <v>708</v>
      </c>
      <c r="F313" s="183" t="s">
        <v>710</v>
      </c>
      <c r="G313" s="183" t="s">
        <v>48</v>
      </c>
      <c r="H313" s="183" t="s">
        <v>521</v>
      </c>
      <c r="I313" s="183" t="s">
        <v>796</v>
      </c>
      <c r="J313" s="183" t="s">
        <v>1170</v>
      </c>
      <c r="K313" s="184">
        <v>49.54</v>
      </c>
      <c r="L313" s="184">
        <v>0</v>
      </c>
      <c r="M313" s="184">
        <f t="shared" si="5"/>
        <v>49.54</v>
      </c>
      <c r="N313" s="183" t="s">
        <v>921</v>
      </c>
      <c r="O313" s="183" t="s">
        <v>1170</v>
      </c>
      <c r="P313" s="183"/>
      <c r="Q313" s="183" t="s">
        <v>1432</v>
      </c>
      <c r="R313" s="183" t="s">
        <v>801</v>
      </c>
    </row>
    <row r="314" spans="1:18">
      <c r="A314" s="183" t="s">
        <v>1431</v>
      </c>
      <c r="B314" s="183" t="s">
        <v>794</v>
      </c>
      <c r="C314" s="183" t="s">
        <v>808</v>
      </c>
      <c r="D314" s="183" t="s">
        <v>837</v>
      </c>
      <c r="E314" s="183" t="s">
        <v>708</v>
      </c>
      <c r="F314" s="183" t="s">
        <v>710</v>
      </c>
      <c r="G314" s="183" t="s">
        <v>48</v>
      </c>
      <c r="H314" s="183" t="s">
        <v>521</v>
      </c>
      <c r="I314" s="183" t="s">
        <v>796</v>
      </c>
      <c r="J314" s="183" t="s">
        <v>1170</v>
      </c>
      <c r="K314" s="184">
        <v>285.68</v>
      </c>
      <c r="L314" s="184">
        <v>0</v>
      </c>
      <c r="M314" s="184">
        <f t="shared" si="5"/>
        <v>285.68</v>
      </c>
      <c r="N314" s="183" t="s">
        <v>921</v>
      </c>
      <c r="O314" s="183" t="s">
        <v>1170</v>
      </c>
      <c r="P314" s="183"/>
      <c r="Q314" s="183" t="s">
        <v>1432</v>
      </c>
      <c r="R314" s="183" t="s">
        <v>801</v>
      </c>
    </row>
    <row r="315" spans="1:18">
      <c r="A315" s="183" t="s">
        <v>1431</v>
      </c>
      <c r="B315" s="183" t="s">
        <v>794</v>
      </c>
      <c r="C315" s="183" t="s">
        <v>706</v>
      </c>
      <c r="D315" s="183" t="s">
        <v>813</v>
      </c>
      <c r="E315" s="183" t="s">
        <v>708</v>
      </c>
      <c r="F315" s="183" t="s">
        <v>710</v>
      </c>
      <c r="G315" s="183" t="s">
        <v>48</v>
      </c>
      <c r="H315" s="183" t="s">
        <v>521</v>
      </c>
      <c r="I315" s="183" t="s">
        <v>796</v>
      </c>
      <c r="J315" s="183" t="s">
        <v>1170</v>
      </c>
      <c r="K315" s="184">
        <v>0</v>
      </c>
      <c r="L315" s="184">
        <v>538.09</v>
      </c>
      <c r="M315" s="184">
        <f t="shared" si="5"/>
        <v>-538.09</v>
      </c>
      <c r="N315" s="183" t="s">
        <v>921</v>
      </c>
      <c r="O315" s="183" t="s">
        <v>1170</v>
      </c>
      <c r="P315" s="183"/>
      <c r="Q315" s="183" t="s">
        <v>1432</v>
      </c>
      <c r="R315" s="183" t="s">
        <v>801</v>
      </c>
    </row>
    <row r="316" spans="1:18">
      <c r="A316" s="183" t="s">
        <v>1433</v>
      </c>
      <c r="B316" s="183" t="s">
        <v>794</v>
      </c>
      <c r="C316" s="183" t="s">
        <v>367</v>
      </c>
      <c r="D316" s="183" t="s">
        <v>268</v>
      </c>
      <c r="E316" s="183" t="s">
        <v>708</v>
      </c>
      <c r="F316" s="183" t="s">
        <v>263</v>
      </c>
      <c r="G316" s="183" t="s">
        <v>48</v>
      </c>
      <c r="H316" s="183" t="s">
        <v>521</v>
      </c>
      <c r="I316" s="183" t="s">
        <v>796</v>
      </c>
      <c r="J316" s="183" t="s">
        <v>1170</v>
      </c>
      <c r="K316" s="184">
        <v>0</v>
      </c>
      <c r="L316" s="184">
        <v>152.41</v>
      </c>
      <c r="M316" s="184">
        <f t="shared" si="5"/>
        <v>-152.41</v>
      </c>
      <c r="N316" s="183" t="s">
        <v>921</v>
      </c>
      <c r="O316" s="183" t="s">
        <v>1170</v>
      </c>
      <c r="P316" s="183"/>
      <c r="Q316" s="183" t="s">
        <v>1434</v>
      </c>
      <c r="R316" s="183" t="s">
        <v>801</v>
      </c>
    </row>
    <row r="317" spans="1:18">
      <c r="A317" s="183" t="s">
        <v>1433</v>
      </c>
      <c r="B317" s="183" t="s">
        <v>794</v>
      </c>
      <c r="C317" s="183" t="s">
        <v>367</v>
      </c>
      <c r="D317" s="183" t="s">
        <v>837</v>
      </c>
      <c r="E317" s="183" t="s">
        <v>708</v>
      </c>
      <c r="F317" s="183" t="s">
        <v>263</v>
      </c>
      <c r="G317" s="183" t="s">
        <v>48</v>
      </c>
      <c r="H317" s="183" t="s">
        <v>521</v>
      </c>
      <c r="I317" s="183" t="s">
        <v>796</v>
      </c>
      <c r="J317" s="183" t="s">
        <v>1170</v>
      </c>
      <c r="K317" s="184">
        <v>152.41</v>
      </c>
      <c r="L317" s="184">
        <v>0</v>
      </c>
      <c r="M317" s="184">
        <f t="shared" si="5"/>
        <v>152.41</v>
      </c>
      <c r="N317" s="183" t="s">
        <v>921</v>
      </c>
      <c r="O317" s="183" t="s">
        <v>1170</v>
      </c>
      <c r="P317" s="183"/>
      <c r="Q317" s="183" t="s">
        <v>1434</v>
      </c>
      <c r="R317" s="183" t="s">
        <v>801</v>
      </c>
    </row>
    <row r="318" spans="1:18">
      <c r="A318" s="183" t="s">
        <v>1435</v>
      </c>
      <c r="B318" s="183" t="s">
        <v>794</v>
      </c>
      <c r="C318" s="183" t="s">
        <v>709</v>
      </c>
      <c r="D318" s="183" t="s">
        <v>268</v>
      </c>
      <c r="E318" s="183" t="s">
        <v>400</v>
      </c>
      <c r="F318" s="183" t="s">
        <v>521</v>
      </c>
      <c r="G318" s="183" t="s">
        <v>48</v>
      </c>
      <c r="H318" s="183" t="s">
        <v>521</v>
      </c>
      <c r="I318" s="183" t="s">
        <v>796</v>
      </c>
      <c r="J318" s="183" t="s">
        <v>1436</v>
      </c>
      <c r="K318" s="184">
        <v>0</v>
      </c>
      <c r="L318" s="184">
        <v>330.26</v>
      </c>
      <c r="M318" s="184">
        <f t="shared" si="5"/>
        <v>-330.26</v>
      </c>
      <c r="N318" s="183" t="s">
        <v>1437</v>
      </c>
      <c r="O318" s="183" t="s">
        <v>1436</v>
      </c>
      <c r="P318" s="183"/>
      <c r="Q318" s="183" t="s">
        <v>1438</v>
      </c>
      <c r="R318" s="183" t="s">
        <v>801</v>
      </c>
    </row>
    <row r="319" spans="1:18">
      <c r="A319" s="183" t="s">
        <v>1435</v>
      </c>
      <c r="B319" s="183" t="s">
        <v>794</v>
      </c>
      <c r="C319" s="183" t="s">
        <v>709</v>
      </c>
      <c r="D319" s="183" t="s">
        <v>795</v>
      </c>
      <c r="E319" s="183" t="s">
        <v>400</v>
      </c>
      <c r="F319" s="183" t="s">
        <v>521</v>
      </c>
      <c r="G319" s="183" t="s">
        <v>48</v>
      </c>
      <c r="H319" s="183" t="s">
        <v>521</v>
      </c>
      <c r="I319" s="183" t="s">
        <v>796</v>
      </c>
      <c r="J319" s="183" t="s">
        <v>1436</v>
      </c>
      <c r="K319" s="184">
        <v>330.26</v>
      </c>
      <c r="L319" s="184">
        <v>0</v>
      </c>
      <c r="M319" s="184">
        <f t="shared" si="5"/>
        <v>330.26</v>
      </c>
      <c r="N319" s="183" t="s">
        <v>1437</v>
      </c>
      <c r="O319" s="183" t="s">
        <v>1436</v>
      </c>
      <c r="P319" s="183"/>
      <c r="Q319" s="183" t="s">
        <v>1438</v>
      </c>
      <c r="R319" s="183" t="s">
        <v>801</v>
      </c>
    </row>
    <row r="320" spans="1:18">
      <c r="A320" s="183" t="s">
        <v>1439</v>
      </c>
      <c r="B320" s="183" t="s">
        <v>794</v>
      </c>
      <c r="C320" s="183" t="s">
        <v>701</v>
      </c>
      <c r="D320" s="183" t="s">
        <v>268</v>
      </c>
      <c r="E320" s="183" t="s">
        <v>1045</v>
      </c>
      <c r="F320" s="183" t="s">
        <v>521</v>
      </c>
      <c r="G320" s="183" t="s">
        <v>48</v>
      </c>
      <c r="H320" s="183" t="s">
        <v>521</v>
      </c>
      <c r="I320" s="183" t="s">
        <v>796</v>
      </c>
      <c r="J320" s="183" t="s">
        <v>1436</v>
      </c>
      <c r="K320" s="184">
        <v>0</v>
      </c>
      <c r="L320" s="184">
        <v>2473</v>
      </c>
      <c r="M320" s="184">
        <f t="shared" si="5"/>
        <v>-2473</v>
      </c>
      <c r="N320" s="183" t="s">
        <v>1147</v>
      </c>
      <c r="O320" s="183" t="s">
        <v>1436</v>
      </c>
      <c r="P320" s="183"/>
      <c r="Q320" s="183" t="s">
        <v>1440</v>
      </c>
      <c r="R320" s="183" t="s">
        <v>801</v>
      </c>
    </row>
    <row r="321" spans="1:18">
      <c r="A321" s="183" t="s">
        <v>1439</v>
      </c>
      <c r="B321" s="183" t="s">
        <v>794</v>
      </c>
      <c r="C321" s="183" t="s">
        <v>701</v>
      </c>
      <c r="D321" s="183" t="s">
        <v>846</v>
      </c>
      <c r="E321" s="183" t="s">
        <v>1045</v>
      </c>
      <c r="F321" s="183" t="s">
        <v>521</v>
      </c>
      <c r="G321" s="183" t="s">
        <v>48</v>
      </c>
      <c r="H321" s="183" t="s">
        <v>521</v>
      </c>
      <c r="I321" s="183" t="s">
        <v>796</v>
      </c>
      <c r="J321" s="183" t="s">
        <v>1436</v>
      </c>
      <c r="K321" s="184">
        <v>2273</v>
      </c>
      <c r="L321" s="184">
        <v>0</v>
      </c>
      <c r="M321" s="184">
        <f t="shared" si="5"/>
        <v>2273</v>
      </c>
      <c r="N321" s="183" t="s">
        <v>1441</v>
      </c>
      <c r="O321" s="183" t="s">
        <v>1436</v>
      </c>
      <c r="P321" s="183"/>
      <c r="Q321" s="183" t="s">
        <v>1440</v>
      </c>
      <c r="R321" s="183" t="s">
        <v>801</v>
      </c>
    </row>
    <row r="322" spans="1:18">
      <c r="A322" s="183" t="s">
        <v>1439</v>
      </c>
      <c r="B322" s="183" t="s">
        <v>794</v>
      </c>
      <c r="C322" s="183" t="s">
        <v>701</v>
      </c>
      <c r="D322" s="183" t="s">
        <v>805</v>
      </c>
      <c r="E322" s="183" t="s">
        <v>1045</v>
      </c>
      <c r="F322" s="183" t="s">
        <v>521</v>
      </c>
      <c r="G322" s="183" t="s">
        <v>48</v>
      </c>
      <c r="H322" s="183" t="s">
        <v>521</v>
      </c>
      <c r="I322" s="183" t="s">
        <v>796</v>
      </c>
      <c r="J322" s="183" t="s">
        <v>1436</v>
      </c>
      <c r="K322" s="184">
        <v>200</v>
      </c>
      <c r="L322" s="184">
        <v>0</v>
      </c>
      <c r="M322" s="184">
        <f t="shared" si="5"/>
        <v>200</v>
      </c>
      <c r="N322" s="183" t="s">
        <v>1147</v>
      </c>
      <c r="O322" s="183" t="s">
        <v>1436</v>
      </c>
      <c r="P322" s="183"/>
      <c r="Q322" s="183" t="s">
        <v>1440</v>
      </c>
      <c r="R322" s="183" t="s">
        <v>801</v>
      </c>
    </row>
    <row r="323" spans="1:18">
      <c r="A323" s="183" t="s">
        <v>1442</v>
      </c>
      <c r="B323" s="183" t="s">
        <v>794</v>
      </c>
      <c r="C323" s="183" t="s">
        <v>808</v>
      </c>
      <c r="D323" s="183" t="s">
        <v>264</v>
      </c>
      <c r="E323" s="183" t="s">
        <v>403</v>
      </c>
      <c r="F323" s="183" t="s">
        <v>521</v>
      </c>
      <c r="G323" s="183" t="s">
        <v>48</v>
      </c>
      <c r="H323" s="183" t="s">
        <v>521</v>
      </c>
      <c r="I323" s="183" t="s">
        <v>796</v>
      </c>
      <c r="J323" s="183" t="s">
        <v>1170</v>
      </c>
      <c r="K323" s="184">
        <v>312.13</v>
      </c>
      <c r="L323" s="184">
        <v>0</v>
      </c>
      <c r="M323" s="184">
        <f t="shared" si="5"/>
        <v>312.13</v>
      </c>
      <c r="N323" s="183" t="s">
        <v>1384</v>
      </c>
      <c r="O323" s="183" t="s">
        <v>1170</v>
      </c>
      <c r="P323" s="183"/>
      <c r="Q323" s="183" t="s">
        <v>1443</v>
      </c>
      <c r="R323" s="183" t="s">
        <v>801</v>
      </c>
    </row>
    <row r="324" spans="1:18">
      <c r="A324" s="183" t="s">
        <v>1442</v>
      </c>
      <c r="B324" s="183" t="s">
        <v>794</v>
      </c>
      <c r="C324" s="183" t="s">
        <v>808</v>
      </c>
      <c r="D324" s="183" t="s">
        <v>264</v>
      </c>
      <c r="E324" s="183" t="s">
        <v>700</v>
      </c>
      <c r="F324" s="183" t="s">
        <v>521</v>
      </c>
      <c r="G324" s="183" t="s">
        <v>48</v>
      </c>
      <c r="H324" s="183" t="s">
        <v>521</v>
      </c>
      <c r="I324" s="183" t="s">
        <v>796</v>
      </c>
      <c r="J324" s="183" t="s">
        <v>1170</v>
      </c>
      <c r="K324" s="184">
        <v>0</v>
      </c>
      <c r="L324" s="184">
        <v>312.13</v>
      </c>
      <c r="M324" s="184">
        <f t="shared" si="5"/>
        <v>-312.13</v>
      </c>
      <c r="N324" s="183" t="s">
        <v>1384</v>
      </c>
      <c r="O324" s="183" t="s">
        <v>1170</v>
      </c>
      <c r="P324" s="183"/>
      <c r="Q324" s="183" t="s">
        <v>1443</v>
      </c>
      <c r="R324" s="183" t="s">
        <v>801</v>
      </c>
    </row>
    <row r="325" spans="1:18">
      <c r="A325" s="183" t="s">
        <v>1444</v>
      </c>
      <c r="B325" s="183" t="s">
        <v>794</v>
      </c>
      <c r="C325" s="183" t="s">
        <v>707</v>
      </c>
      <c r="D325" s="183" t="s">
        <v>268</v>
      </c>
      <c r="E325" s="183" t="s">
        <v>380</v>
      </c>
      <c r="F325" s="183" t="s">
        <v>710</v>
      </c>
      <c r="G325" s="183" t="s">
        <v>48</v>
      </c>
      <c r="H325" s="183" t="s">
        <v>521</v>
      </c>
      <c r="I325" s="183" t="s">
        <v>796</v>
      </c>
      <c r="J325" s="183" t="s">
        <v>1170</v>
      </c>
      <c r="K325" s="184">
        <v>0</v>
      </c>
      <c r="L325" s="184">
        <v>250</v>
      </c>
      <c r="M325" s="184">
        <f t="shared" si="5"/>
        <v>-250</v>
      </c>
      <c r="N325" s="183" t="s">
        <v>1445</v>
      </c>
      <c r="O325" s="183" t="s">
        <v>1170</v>
      </c>
      <c r="P325" s="183"/>
      <c r="Q325" s="183" t="s">
        <v>1446</v>
      </c>
      <c r="R325" s="183" t="s">
        <v>801</v>
      </c>
    </row>
    <row r="326" spans="1:18">
      <c r="A326" s="183" t="s">
        <v>1444</v>
      </c>
      <c r="B326" s="183" t="s">
        <v>794</v>
      </c>
      <c r="C326" s="183" t="s">
        <v>707</v>
      </c>
      <c r="D326" s="183" t="s">
        <v>268</v>
      </c>
      <c r="E326" s="183" t="s">
        <v>380</v>
      </c>
      <c r="F326" s="183" t="s">
        <v>710</v>
      </c>
      <c r="G326" s="183" t="s">
        <v>48</v>
      </c>
      <c r="H326" s="183" t="s">
        <v>521</v>
      </c>
      <c r="I326" s="183" t="s">
        <v>796</v>
      </c>
      <c r="J326" s="183" t="s">
        <v>1170</v>
      </c>
      <c r="K326" s="184">
        <v>0</v>
      </c>
      <c r="L326" s="184">
        <v>100</v>
      </c>
      <c r="M326" s="184">
        <f t="shared" si="5"/>
        <v>-100</v>
      </c>
      <c r="N326" s="183" t="s">
        <v>1447</v>
      </c>
      <c r="O326" s="183" t="s">
        <v>1170</v>
      </c>
      <c r="P326" s="183"/>
      <c r="Q326" s="183" t="s">
        <v>1446</v>
      </c>
      <c r="R326" s="183" t="s">
        <v>801</v>
      </c>
    </row>
    <row r="327" spans="1:18">
      <c r="A327" s="183" t="s">
        <v>1444</v>
      </c>
      <c r="B327" s="183" t="s">
        <v>794</v>
      </c>
      <c r="C327" s="183" t="s">
        <v>808</v>
      </c>
      <c r="D327" s="183" t="s">
        <v>268</v>
      </c>
      <c r="E327" s="183" t="s">
        <v>380</v>
      </c>
      <c r="F327" s="183" t="s">
        <v>521</v>
      </c>
      <c r="G327" s="183" t="s">
        <v>48</v>
      </c>
      <c r="H327" s="183" t="s">
        <v>521</v>
      </c>
      <c r="I327" s="183" t="s">
        <v>796</v>
      </c>
      <c r="J327" s="183" t="s">
        <v>1170</v>
      </c>
      <c r="K327" s="184">
        <v>0</v>
      </c>
      <c r="L327" s="184">
        <v>2031.56</v>
      </c>
      <c r="M327" s="184">
        <f t="shared" si="5"/>
        <v>-2031.56</v>
      </c>
      <c r="N327" s="183" t="s">
        <v>1445</v>
      </c>
      <c r="O327" s="183" t="s">
        <v>1170</v>
      </c>
      <c r="P327" s="183"/>
      <c r="Q327" s="183" t="s">
        <v>1446</v>
      </c>
      <c r="R327" s="183" t="s">
        <v>801</v>
      </c>
    </row>
    <row r="328" spans="1:18">
      <c r="A328" s="183" t="s">
        <v>1444</v>
      </c>
      <c r="B328" s="183" t="s">
        <v>794</v>
      </c>
      <c r="C328" s="183" t="s">
        <v>808</v>
      </c>
      <c r="D328" s="183" t="s">
        <v>815</v>
      </c>
      <c r="E328" s="183" t="s">
        <v>380</v>
      </c>
      <c r="F328" s="183" t="s">
        <v>521</v>
      </c>
      <c r="G328" s="183" t="s">
        <v>48</v>
      </c>
      <c r="H328" s="183" t="s">
        <v>521</v>
      </c>
      <c r="I328" s="183" t="s">
        <v>796</v>
      </c>
      <c r="J328" s="183" t="s">
        <v>1170</v>
      </c>
      <c r="K328" s="184">
        <v>2031.56</v>
      </c>
      <c r="L328" s="184">
        <v>0</v>
      </c>
      <c r="M328" s="184">
        <f t="shared" si="5"/>
        <v>2031.56</v>
      </c>
      <c r="N328" s="183" t="s">
        <v>1445</v>
      </c>
      <c r="O328" s="183" t="s">
        <v>1170</v>
      </c>
      <c r="P328" s="183"/>
      <c r="Q328" s="183" t="s">
        <v>1446</v>
      </c>
      <c r="R328" s="183" t="s">
        <v>801</v>
      </c>
    </row>
    <row r="329" spans="1:18">
      <c r="A329" s="183" t="s">
        <v>1444</v>
      </c>
      <c r="B329" s="183" t="s">
        <v>794</v>
      </c>
      <c r="C329" s="183" t="s">
        <v>706</v>
      </c>
      <c r="D329" s="183" t="s">
        <v>268</v>
      </c>
      <c r="E329" s="183" t="s">
        <v>380</v>
      </c>
      <c r="F329" s="183" t="s">
        <v>710</v>
      </c>
      <c r="G329" s="183" t="s">
        <v>48</v>
      </c>
      <c r="H329" s="183" t="s">
        <v>521</v>
      </c>
      <c r="I329" s="183" t="s">
        <v>796</v>
      </c>
      <c r="J329" s="183" t="s">
        <v>1170</v>
      </c>
      <c r="K329" s="184">
        <v>250</v>
      </c>
      <c r="L329" s="184">
        <v>0</v>
      </c>
      <c r="M329" s="184">
        <f t="shared" si="5"/>
        <v>250</v>
      </c>
      <c r="N329" s="183" t="s">
        <v>1445</v>
      </c>
      <c r="O329" s="183" t="s">
        <v>1170</v>
      </c>
      <c r="P329" s="183"/>
      <c r="Q329" s="183" t="s">
        <v>1446</v>
      </c>
      <c r="R329" s="183" t="s">
        <v>801</v>
      </c>
    </row>
    <row r="330" spans="1:18">
      <c r="A330" s="183" t="s">
        <v>1444</v>
      </c>
      <c r="B330" s="183" t="s">
        <v>794</v>
      </c>
      <c r="C330" s="183" t="s">
        <v>706</v>
      </c>
      <c r="D330" s="183" t="s">
        <v>811</v>
      </c>
      <c r="E330" s="183" t="s">
        <v>380</v>
      </c>
      <c r="F330" s="183" t="s">
        <v>710</v>
      </c>
      <c r="G330" s="183" t="s">
        <v>48</v>
      </c>
      <c r="H330" s="183" t="s">
        <v>521</v>
      </c>
      <c r="I330" s="183" t="s">
        <v>796</v>
      </c>
      <c r="J330" s="183" t="s">
        <v>1170</v>
      </c>
      <c r="K330" s="184">
        <v>100</v>
      </c>
      <c r="L330" s="184">
        <v>0</v>
      </c>
      <c r="M330" s="184">
        <f t="shared" si="5"/>
        <v>100</v>
      </c>
      <c r="N330" s="183" t="s">
        <v>1447</v>
      </c>
      <c r="O330" s="183" t="s">
        <v>1170</v>
      </c>
      <c r="P330" s="183"/>
      <c r="Q330" s="183" t="s">
        <v>1446</v>
      </c>
      <c r="R330" s="183" t="s">
        <v>801</v>
      </c>
    </row>
    <row r="331" spans="1:18">
      <c r="A331" s="183" t="s">
        <v>1448</v>
      </c>
      <c r="B331" s="183" t="s">
        <v>794</v>
      </c>
      <c r="C331" s="183" t="s">
        <v>706</v>
      </c>
      <c r="D331" s="183" t="s">
        <v>826</v>
      </c>
      <c r="E331" s="183" t="s">
        <v>820</v>
      </c>
      <c r="F331" s="183" t="s">
        <v>521</v>
      </c>
      <c r="G331" s="183" t="s">
        <v>48</v>
      </c>
      <c r="H331" s="183" t="s">
        <v>521</v>
      </c>
      <c r="I331" s="183" t="s">
        <v>796</v>
      </c>
      <c r="J331" s="183" t="s">
        <v>1436</v>
      </c>
      <c r="K331" s="184">
        <v>2100</v>
      </c>
      <c r="L331" s="184">
        <v>0</v>
      </c>
      <c r="M331" s="184">
        <f t="shared" si="5"/>
        <v>2100</v>
      </c>
      <c r="N331" s="183" t="s">
        <v>1145</v>
      </c>
      <c r="O331" s="183" t="s">
        <v>1436</v>
      </c>
      <c r="P331" s="183"/>
      <c r="Q331" s="183" t="s">
        <v>1449</v>
      </c>
      <c r="R331" s="183" t="s">
        <v>801</v>
      </c>
    </row>
    <row r="332" spans="1:18">
      <c r="A332" s="183" t="s">
        <v>1448</v>
      </c>
      <c r="B332" s="183" t="s">
        <v>794</v>
      </c>
      <c r="C332" s="183" t="s">
        <v>707</v>
      </c>
      <c r="D332" s="183" t="s">
        <v>268</v>
      </c>
      <c r="E332" s="183" t="s">
        <v>820</v>
      </c>
      <c r="F332" s="183" t="s">
        <v>521</v>
      </c>
      <c r="G332" s="183" t="s">
        <v>48</v>
      </c>
      <c r="H332" s="183" t="s">
        <v>521</v>
      </c>
      <c r="I332" s="183" t="s">
        <v>796</v>
      </c>
      <c r="J332" s="183" t="s">
        <v>1436</v>
      </c>
      <c r="K332" s="184">
        <v>0</v>
      </c>
      <c r="L332" s="184">
        <v>2100</v>
      </c>
      <c r="M332" s="184">
        <f t="shared" si="5"/>
        <v>-2100</v>
      </c>
      <c r="N332" s="183" t="s">
        <v>1145</v>
      </c>
      <c r="O332" s="183" t="s">
        <v>1436</v>
      </c>
      <c r="P332" s="183"/>
      <c r="Q332" s="183" t="s">
        <v>1449</v>
      </c>
      <c r="R332" s="183" t="s">
        <v>801</v>
      </c>
    </row>
    <row r="333" spans="1:18">
      <c r="A333" s="183" t="s">
        <v>1450</v>
      </c>
      <c r="B333" s="183" t="s">
        <v>794</v>
      </c>
      <c r="C333" s="183" t="s">
        <v>706</v>
      </c>
      <c r="D333" s="183" t="s">
        <v>268</v>
      </c>
      <c r="E333" s="183" t="s">
        <v>820</v>
      </c>
      <c r="F333" s="183" t="s">
        <v>521</v>
      </c>
      <c r="G333" s="183" t="s">
        <v>48</v>
      </c>
      <c r="H333" s="183" t="s">
        <v>521</v>
      </c>
      <c r="I333" s="183" t="s">
        <v>796</v>
      </c>
      <c r="J333" s="183" t="s">
        <v>1436</v>
      </c>
      <c r="K333" s="184">
        <v>4000</v>
      </c>
      <c r="L333" s="184">
        <v>0</v>
      </c>
      <c r="M333" s="184">
        <f t="shared" si="5"/>
        <v>4000</v>
      </c>
      <c r="N333" s="183" t="s">
        <v>1145</v>
      </c>
      <c r="O333" s="183" t="s">
        <v>1436</v>
      </c>
      <c r="P333" s="183"/>
      <c r="Q333" s="183" t="s">
        <v>1451</v>
      </c>
      <c r="R333" s="183" t="s">
        <v>801</v>
      </c>
    </row>
    <row r="334" spans="1:18">
      <c r="A334" s="183" t="s">
        <v>1450</v>
      </c>
      <c r="B334" s="183" t="s">
        <v>794</v>
      </c>
      <c r="C334" s="183" t="s">
        <v>707</v>
      </c>
      <c r="D334" s="183" t="s">
        <v>841</v>
      </c>
      <c r="E334" s="183" t="s">
        <v>820</v>
      </c>
      <c r="F334" s="183" t="s">
        <v>521</v>
      </c>
      <c r="G334" s="183" t="s">
        <v>48</v>
      </c>
      <c r="H334" s="183" t="s">
        <v>521</v>
      </c>
      <c r="I334" s="183" t="s">
        <v>796</v>
      </c>
      <c r="J334" s="183" t="s">
        <v>1436</v>
      </c>
      <c r="K334" s="184">
        <v>0</v>
      </c>
      <c r="L334" s="184">
        <v>4000</v>
      </c>
      <c r="M334" s="184">
        <f t="shared" si="5"/>
        <v>-4000</v>
      </c>
      <c r="N334" s="183" t="s">
        <v>1145</v>
      </c>
      <c r="O334" s="183" t="s">
        <v>1436</v>
      </c>
      <c r="P334" s="183"/>
      <c r="Q334" s="183" t="s">
        <v>1451</v>
      </c>
      <c r="R334" s="183" t="s">
        <v>801</v>
      </c>
    </row>
    <row r="335" spans="1:18">
      <c r="A335" s="183" t="s">
        <v>1452</v>
      </c>
      <c r="B335" s="183" t="s">
        <v>794</v>
      </c>
      <c r="C335" s="183" t="s">
        <v>808</v>
      </c>
      <c r="D335" s="183" t="s">
        <v>805</v>
      </c>
      <c r="E335" s="183" t="s">
        <v>403</v>
      </c>
      <c r="F335" s="183" t="s">
        <v>710</v>
      </c>
      <c r="G335" s="183" t="s">
        <v>48</v>
      </c>
      <c r="H335" s="183" t="s">
        <v>521</v>
      </c>
      <c r="I335" s="183" t="s">
        <v>796</v>
      </c>
      <c r="J335" s="183" t="s">
        <v>1436</v>
      </c>
      <c r="K335" s="184">
        <v>0</v>
      </c>
      <c r="L335" s="184">
        <v>2000</v>
      </c>
      <c r="M335" s="184">
        <f t="shared" si="5"/>
        <v>-2000</v>
      </c>
      <c r="N335" s="183" t="s">
        <v>1030</v>
      </c>
      <c r="O335" s="183" t="s">
        <v>1436</v>
      </c>
      <c r="P335" s="183"/>
      <c r="Q335" s="183" t="s">
        <v>1453</v>
      </c>
      <c r="R335" s="183" t="s">
        <v>801</v>
      </c>
    </row>
    <row r="336" spans="1:18">
      <c r="A336" s="183" t="s">
        <v>1452</v>
      </c>
      <c r="B336" s="183" t="s">
        <v>794</v>
      </c>
      <c r="C336" s="183" t="s">
        <v>808</v>
      </c>
      <c r="D336" s="183" t="s">
        <v>812</v>
      </c>
      <c r="E336" s="183" t="s">
        <v>403</v>
      </c>
      <c r="F336" s="183" t="s">
        <v>710</v>
      </c>
      <c r="G336" s="183" t="s">
        <v>48</v>
      </c>
      <c r="H336" s="183" t="s">
        <v>521</v>
      </c>
      <c r="I336" s="183" t="s">
        <v>796</v>
      </c>
      <c r="J336" s="183" t="s">
        <v>1436</v>
      </c>
      <c r="K336" s="184">
        <v>0</v>
      </c>
      <c r="L336" s="184">
        <v>1000</v>
      </c>
      <c r="M336" s="184">
        <f t="shared" si="5"/>
        <v>-1000</v>
      </c>
      <c r="N336" s="183" t="s">
        <v>1030</v>
      </c>
      <c r="O336" s="183" t="s">
        <v>1436</v>
      </c>
      <c r="P336" s="183"/>
      <c r="Q336" s="183" t="s">
        <v>1453</v>
      </c>
      <c r="R336" s="183" t="s">
        <v>801</v>
      </c>
    </row>
    <row r="337" spans="1:18">
      <c r="A337" s="183" t="s">
        <v>1452</v>
      </c>
      <c r="B337" s="183" t="s">
        <v>794</v>
      </c>
      <c r="C337" s="183" t="s">
        <v>707</v>
      </c>
      <c r="D337" s="183" t="s">
        <v>805</v>
      </c>
      <c r="E337" s="183" t="s">
        <v>403</v>
      </c>
      <c r="F337" s="183" t="s">
        <v>710</v>
      </c>
      <c r="G337" s="183" t="s">
        <v>48</v>
      </c>
      <c r="H337" s="183" t="s">
        <v>521</v>
      </c>
      <c r="I337" s="183" t="s">
        <v>796</v>
      </c>
      <c r="J337" s="183" t="s">
        <v>1436</v>
      </c>
      <c r="K337" s="184">
        <v>0</v>
      </c>
      <c r="L337" s="184">
        <v>1680.27</v>
      </c>
      <c r="M337" s="184">
        <f t="shared" si="5"/>
        <v>-1680.27</v>
      </c>
      <c r="N337" s="183" t="s">
        <v>1030</v>
      </c>
      <c r="O337" s="183" t="s">
        <v>1436</v>
      </c>
      <c r="P337" s="183"/>
      <c r="Q337" s="183" t="s">
        <v>1453</v>
      </c>
      <c r="R337" s="183" t="s">
        <v>801</v>
      </c>
    </row>
    <row r="338" spans="1:18">
      <c r="A338" s="183" t="s">
        <v>1452</v>
      </c>
      <c r="B338" s="183" t="s">
        <v>794</v>
      </c>
      <c r="C338" s="183" t="s">
        <v>242</v>
      </c>
      <c r="D338" s="183" t="s">
        <v>798</v>
      </c>
      <c r="E338" s="183" t="s">
        <v>403</v>
      </c>
      <c r="F338" s="183" t="s">
        <v>710</v>
      </c>
      <c r="G338" s="183" t="s">
        <v>48</v>
      </c>
      <c r="H338" s="183" t="s">
        <v>521</v>
      </c>
      <c r="I338" s="183" t="s">
        <v>796</v>
      </c>
      <c r="J338" s="183" t="s">
        <v>1436</v>
      </c>
      <c r="K338" s="184">
        <v>10412.18</v>
      </c>
      <c r="L338" s="184">
        <v>0</v>
      </c>
      <c r="M338" s="184">
        <f t="shared" si="5"/>
        <v>10412.18</v>
      </c>
      <c r="N338" s="183" t="s">
        <v>1030</v>
      </c>
      <c r="O338" s="183" t="s">
        <v>1436</v>
      </c>
      <c r="P338" s="183"/>
      <c r="Q338" s="183" t="s">
        <v>1453</v>
      </c>
      <c r="R338" s="183" t="s">
        <v>801</v>
      </c>
    </row>
    <row r="339" spans="1:18">
      <c r="A339" s="183" t="s">
        <v>1452</v>
      </c>
      <c r="B339" s="183" t="s">
        <v>794</v>
      </c>
      <c r="C339" s="183" t="s">
        <v>808</v>
      </c>
      <c r="D339" s="183" t="s">
        <v>794</v>
      </c>
      <c r="E339" s="183" t="s">
        <v>403</v>
      </c>
      <c r="F339" s="183" t="s">
        <v>710</v>
      </c>
      <c r="G339" s="183" t="s">
        <v>48</v>
      </c>
      <c r="H339" s="183" t="s">
        <v>521</v>
      </c>
      <c r="I339" s="183" t="s">
        <v>796</v>
      </c>
      <c r="J339" s="183" t="s">
        <v>1436</v>
      </c>
      <c r="K339" s="184">
        <v>0</v>
      </c>
      <c r="L339" s="184">
        <v>5731.91</v>
      </c>
      <c r="M339" s="184">
        <f t="shared" si="5"/>
        <v>-5731.91</v>
      </c>
      <c r="N339" s="183" t="s">
        <v>1030</v>
      </c>
      <c r="O339" s="183" t="s">
        <v>1436</v>
      </c>
      <c r="P339" s="183"/>
      <c r="Q339" s="183" t="s">
        <v>1453</v>
      </c>
      <c r="R339" s="183" t="s">
        <v>801</v>
      </c>
    </row>
    <row r="340" spans="1:18">
      <c r="A340" s="183" t="s">
        <v>1454</v>
      </c>
      <c r="B340" s="183" t="s">
        <v>794</v>
      </c>
      <c r="C340" s="183" t="s">
        <v>808</v>
      </c>
      <c r="D340" s="183" t="s">
        <v>814</v>
      </c>
      <c r="E340" s="183" t="s">
        <v>832</v>
      </c>
      <c r="F340" s="183" t="s">
        <v>999</v>
      </c>
      <c r="G340" s="183" t="s">
        <v>48</v>
      </c>
      <c r="H340" s="183" t="s">
        <v>521</v>
      </c>
      <c r="I340" s="183" t="s">
        <v>796</v>
      </c>
      <c r="J340" s="183" t="s">
        <v>1436</v>
      </c>
      <c r="K340" s="184">
        <v>0</v>
      </c>
      <c r="L340" s="184">
        <v>1000</v>
      </c>
      <c r="M340" s="184">
        <f t="shared" si="5"/>
        <v>-1000</v>
      </c>
      <c r="N340" s="183" t="s">
        <v>996</v>
      </c>
      <c r="O340" s="183" t="s">
        <v>1436</v>
      </c>
      <c r="P340" s="183"/>
      <c r="Q340" s="183" t="s">
        <v>1455</v>
      </c>
      <c r="R340" s="183" t="s">
        <v>801</v>
      </c>
    </row>
    <row r="341" spans="1:18">
      <c r="A341" s="183" t="s">
        <v>1454</v>
      </c>
      <c r="B341" s="183" t="s">
        <v>794</v>
      </c>
      <c r="C341" s="183" t="s">
        <v>808</v>
      </c>
      <c r="D341" s="183" t="s">
        <v>268</v>
      </c>
      <c r="E341" s="183" t="s">
        <v>832</v>
      </c>
      <c r="F341" s="183" t="s">
        <v>999</v>
      </c>
      <c r="G341" s="183" t="s">
        <v>48</v>
      </c>
      <c r="H341" s="183" t="s">
        <v>521</v>
      </c>
      <c r="I341" s="183" t="s">
        <v>796</v>
      </c>
      <c r="J341" s="183" t="s">
        <v>1436</v>
      </c>
      <c r="K341" s="184">
        <v>1000</v>
      </c>
      <c r="L341" s="184">
        <v>0</v>
      </c>
      <c r="M341" s="184">
        <f t="shared" si="5"/>
        <v>1000</v>
      </c>
      <c r="N341" s="183" t="s">
        <v>996</v>
      </c>
      <c r="O341" s="183" t="s">
        <v>1436</v>
      </c>
      <c r="P341" s="183"/>
      <c r="Q341" s="183" t="s">
        <v>1455</v>
      </c>
      <c r="R341" s="183" t="s">
        <v>801</v>
      </c>
    </row>
    <row r="342" spans="1:18">
      <c r="A342" s="183" t="s">
        <v>1456</v>
      </c>
      <c r="B342" s="183" t="s">
        <v>794</v>
      </c>
      <c r="C342" s="183" t="s">
        <v>806</v>
      </c>
      <c r="D342" s="183" t="s">
        <v>831</v>
      </c>
      <c r="E342" s="183" t="s">
        <v>818</v>
      </c>
      <c r="F342" s="183" t="s">
        <v>1428</v>
      </c>
      <c r="G342" s="183" t="s">
        <v>48</v>
      </c>
      <c r="H342" s="183" t="s">
        <v>521</v>
      </c>
      <c r="I342" s="183" t="s">
        <v>796</v>
      </c>
      <c r="J342" s="183" t="s">
        <v>1436</v>
      </c>
      <c r="K342" s="184">
        <v>17360</v>
      </c>
      <c r="L342" s="184">
        <v>0</v>
      </c>
      <c r="M342" s="184">
        <f t="shared" si="5"/>
        <v>17360</v>
      </c>
      <c r="N342" s="183" t="s">
        <v>1429</v>
      </c>
      <c r="O342" s="183" t="s">
        <v>1436</v>
      </c>
      <c r="P342" s="183"/>
      <c r="Q342" s="183" t="s">
        <v>1457</v>
      </c>
      <c r="R342" s="183" t="s">
        <v>801</v>
      </c>
    </row>
    <row r="343" spans="1:18">
      <c r="A343" s="183" t="s">
        <v>1456</v>
      </c>
      <c r="B343" s="183" t="s">
        <v>794</v>
      </c>
      <c r="C343" s="183" t="s">
        <v>806</v>
      </c>
      <c r="D343" s="183" t="s">
        <v>824</v>
      </c>
      <c r="E343" s="183" t="s">
        <v>818</v>
      </c>
      <c r="F343" s="183" t="s">
        <v>1428</v>
      </c>
      <c r="G343" s="183" t="s">
        <v>48</v>
      </c>
      <c r="H343" s="183" t="s">
        <v>521</v>
      </c>
      <c r="I343" s="183" t="s">
        <v>796</v>
      </c>
      <c r="J343" s="183" t="s">
        <v>1436</v>
      </c>
      <c r="K343" s="184">
        <v>0</v>
      </c>
      <c r="L343" s="184">
        <v>17360</v>
      </c>
      <c r="M343" s="184">
        <f t="shared" si="5"/>
        <v>-17360</v>
      </c>
      <c r="N343" s="183" t="s">
        <v>1429</v>
      </c>
      <c r="O343" s="183" t="s">
        <v>1436</v>
      </c>
      <c r="P343" s="183"/>
      <c r="Q343" s="183" t="s">
        <v>1457</v>
      </c>
      <c r="R343" s="183" t="s">
        <v>801</v>
      </c>
    </row>
    <row r="344" spans="1:18">
      <c r="A344" s="183" t="s">
        <v>1458</v>
      </c>
      <c r="B344" s="183" t="s">
        <v>794</v>
      </c>
      <c r="C344" s="183" t="s">
        <v>706</v>
      </c>
      <c r="D344" s="183" t="s">
        <v>815</v>
      </c>
      <c r="E344" s="183" t="s">
        <v>403</v>
      </c>
      <c r="F344" s="183" t="s">
        <v>710</v>
      </c>
      <c r="G344" s="183" t="s">
        <v>48</v>
      </c>
      <c r="H344" s="183" t="s">
        <v>521</v>
      </c>
      <c r="I344" s="183" t="s">
        <v>796</v>
      </c>
      <c r="J344" s="183" t="s">
        <v>1436</v>
      </c>
      <c r="K344" s="184">
        <v>5014.97</v>
      </c>
      <c r="L344" s="184">
        <v>0</v>
      </c>
      <c r="M344" s="184">
        <f t="shared" si="5"/>
        <v>5014.97</v>
      </c>
      <c r="N344" s="183" t="s">
        <v>1030</v>
      </c>
      <c r="O344" s="183" t="s">
        <v>1436</v>
      </c>
      <c r="P344" s="183"/>
      <c r="Q344" s="183" t="s">
        <v>1459</v>
      </c>
      <c r="R344" s="183" t="s">
        <v>801</v>
      </c>
    </row>
    <row r="345" spans="1:18">
      <c r="A345" s="183" t="s">
        <v>1458</v>
      </c>
      <c r="B345" s="183" t="s">
        <v>794</v>
      </c>
      <c r="C345" s="183" t="s">
        <v>808</v>
      </c>
      <c r="D345" s="183" t="s">
        <v>794</v>
      </c>
      <c r="E345" s="183" t="s">
        <v>403</v>
      </c>
      <c r="F345" s="183" t="s">
        <v>710</v>
      </c>
      <c r="G345" s="183" t="s">
        <v>48</v>
      </c>
      <c r="H345" s="183" t="s">
        <v>521</v>
      </c>
      <c r="I345" s="183" t="s">
        <v>796</v>
      </c>
      <c r="J345" s="183" t="s">
        <v>1436</v>
      </c>
      <c r="K345" s="184">
        <v>0</v>
      </c>
      <c r="L345" s="184">
        <v>5014.97</v>
      </c>
      <c r="M345" s="184">
        <f t="shared" si="5"/>
        <v>-5014.97</v>
      </c>
      <c r="N345" s="183" t="s">
        <v>1030</v>
      </c>
      <c r="O345" s="183" t="s">
        <v>1436</v>
      </c>
      <c r="P345" s="183"/>
      <c r="Q345" s="183" t="s">
        <v>1459</v>
      </c>
      <c r="R345" s="183" t="s">
        <v>801</v>
      </c>
    </row>
    <row r="346" spans="1:18">
      <c r="A346" s="183" t="s">
        <v>1460</v>
      </c>
      <c r="B346" s="183" t="s">
        <v>794</v>
      </c>
      <c r="C346" s="183" t="s">
        <v>701</v>
      </c>
      <c r="D346" s="183" t="s">
        <v>268</v>
      </c>
      <c r="E346" s="183" t="s">
        <v>1045</v>
      </c>
      <c r="F346" s="183" t="s">
        <v>521</v>
      </c>
      <c r="G346" s="183" t="s">
        <v>48</v>
      </c>
      <c r="H346" s="183" t="s">
        <v>521</v>
      </c>
      <c r="I346" s="183" t="s">
        <v>796</v>
      </c>
      <c r="J346" s="183" t="s">
        <v>1436</v>
      </c>
      <c r="K346" s="184">
        <v>0</v>
      </c>
      <c r="L346" s="184">
        <v>671.35</v>
      </c>
      <c r="M346" s="184">
        <f t="shared" si="5"/>
        <v>-671.35</v>
      </c>
      <c r="N346" s="183" t="s">
        <v>1461</v>
      </c>
      <c r="O346" s="183" t="s">
        <v>1436</v>
      </c>
      <c r="P346" s="183"/>
      <c r="Q346" s="183" t="s">
        <v>1462</v>
      </c>
      <c r="R346" s="183" t="s">
        <v>801</v>
      </c>
    </row>
    <row r="347" spans="1:18">
      <c r="A347" s="183" t="s">
        <v>1460</v>
      </c>
      <c r="B347" s="183" t="s">
        <v>794</v>
      </c>
      <c r="C347" s="183" t="s">
        <v>701</v>
      </c>
      <c r="D347" s="183" t="s">
        <v>846</v>
      </c>
      <c r="E347" s="183" t="s">
        <v>1045</v>
      </c>
      <c r="F347" s="183" t="s">
        <v>521</v>
      </c>
      <c r="G347" s="183" t="s">
        <v>48</v>
      </c>
      <c r="H347" s="183" t="s">
        <v>521</v>
      </c>
      <c r="I347" s="183" t="s">
        <v>796</v>
      </c>
      <c r="J347" s="183" t="s">
        <v>1436</v>
      </c>
      <c r="K347" s="184">
        <v>671.35</v>
      </c>
      <c r="L347" s="184">
        <v>0</v>
      </c>
      <c r="M347" s="184">
        <f t="shared" si="5"/>
        <v>671.35</v>
      </c>
      <c r="N347" s="183" t="s">
        <v>1461</v>
      </c>
      <c r="O347" s="183" t="s">
        <v>1436</v>
      </c>
      <c r="P347" s="183"/>
      <c r="Q347" s="183" t="s">
        <v>1462</v>
      </c>
      <c r="R347" s="183" t="s">
        <v>801</v>
      </c>
    </row>
    <row r="348" spans="1:18">
      <c r="A348" s="183" t="s">
        <v>1467</v>
      </c>
      <c r="B348" s="183" t="s">
        <v>794</v>
      </c>
      <c r="C348" s="183" t="s">
        <v>703</v>
      </c>
      <c r="D348" s="183" t="s">
        <v>805</v>
      </c>
      <c r="E348" s="183" t="s">
        <v>834</v>
      </c>
      <c r="F348" s="183" t="s">
        <v>521</v>
      </c>
      <c r="G348" s="183" t="s">
        <v>48</v>
      </c>
      <c r="H348" s="183" t="s">
        <v>521</v>
      </c>
      <c r="I348" s="183" t="s">
        <v>796</v>
      </c>
      <c r="J348" s="183" t="s">
        <v>1436</v>
      </c>
      <c r="K348" s="184">
        <v>700</v>
      </c>
      <c r="L348" s="184">
        <v>0</v>
      </c>
      <c r="M348" s="184">
        <f t="shared" si="5"/>
        <v>700</v>
      </c>
      <c r="N348" s="183" t="s">
        <v>1468</v>
      </c>
      <c r="O348" s="183" t="s">
        <v>1436</v>
      </c>
      <c r="P348" s="183"/>
      <c r="Q348" s="183" t="s">
        <v>1469</v>
      </c>
      <c r="R348" s="183" t="s">
        <v>801</v>
      </c>
    </row>
    <row r="349" spans="1:18">
      <c r="A349" s="183" t="s">
        <v>1467</v>
      </c>
      <c r="B349" s="183" t="s">
        <v>794</v>
      </c>
      <c r="C349" s="183" t="s">
        <v>703</v>
      </c>
      <c r="D349" s="183" t="s">
        <v>268</v>
      </c>
      <c r="E349" s="183" t="s">
        <v>834</v>
      </c>
      <c r="F349" s="183" t="s">
        <v>521</v>
      </c>
      <c r="G349" s="183" t="s">
        <v>48</v>
      </c>
      <c r="H349" s="183" t="s">
        <v>521</v>
      </c>
      <c r="I349" s="183" t="s">
        <v>796</v>
      </c>
      <c r="J349" s="183" t="s">
        <v>1436</v>
      </c>
      <c r="K349" s="184">
        <v>0</v>
      </c>
      <c r="L349" s="184">
        <v>700</v>
      </c>
      <c r="M349" s="184">
        <f t="shared" si="5"/>
        <v>-700</v>
      </c>
      <c r="N349" s="183" t="s">
        <v>1197</v>
      </c>
      <c r="O349" s="183" t="s">
        <v>1436</v>
      </c>
      <c r="P349" s="183"/>
      <c r="Q349" s="183" t="s">
        <v>1469</v>
      </c>
      <c r="R349" s="183" t="s">
        <v>801</v>
      </c>
    </row>
    <row r="350" spans="1:18">
      <c r="A350" s="183" t="s">
        <v>1470</v>
      </c>
      <c r="B350" s="183" t="s">
        <v>794</v>
      </c>
      <c r="C350" s="183" t="s">
        <v>702</v>
      </c>
      <c r="D350" s="183" t="s">
        <v>805</v>
      </c>
      <c r="E350" s="183" t="s">
        <v>835</v>
      </c>
      <c r="F350" s="183" t="s">
        <v>849</v>
      </c>
      <c r="G350" s="183" t="s">
        <v>48</v>
      </c>
      <c r="H350" s="183" t="s">
        <v>521</v>
      </c>
      <c r="I350" s="183" t="s">
        <v>796</v>
      </c>
      <c r="J350" s="183" t="s">
        <v>1436</v>
      </c>
      <c r="K350" s="184">
        <v>7000</v>
      </c>
      <c r="L350" s="184">
        <v>0</v>
      </c>
      <c r="M350" s="184">
        <f t="shared" si="5"/>
        <v>7000</v>
      </c>
      <c r="N350" s="183" t="s">
        <v>1246</v>
      </c>
      <c r="O350" s="183" t="s">
        <v>1436</v>
      </c>
      <c r="P350" s="183"/>
      <c r="Q350" s="183" t="s">
        <v>1471</v>
      </c>
      <c r="R350" s="183" t="s">
        <v>801</v>
      </c>
    </row>
    <row r="351" spans="1:18">
      <c r="A351" s="183" t="s">
        <v>1470</v>
      </c>
      <c r="B351" s="183" t="s">
        <v>794</v>
      </c>
      <c r="C351" s="183" t="s">
        <v>808</v>
      </c>
      <c r="D351" s="183" t="s">
        <v>268</v>
      </c>
      <c r="E351" s="183" t="s">
        <v>835</v>
      </c>
      <c r="F351" s="183" t="s">
        <v>849</v>
      </c>
      <c r="G351" s="183" t="s">
        <v>48</v>
      </c>
      <c r="H351" s="183" t="s">
        <v>521</v>
      </c>
      <c r="I351" s="183" t="s">
        <v>796</v>
      </c>
      <c r="J351" s="183" t="s">
        <v>1436</v>
      </c>
      <c r="K351" s="184">
        <v>0</v>
      </c>
      <c r="L351" s="184">
        <v>7000</v>
      </c>
      <c r="M351" s="184">
        <f t="shared" si="5"/>
        <v>-7000</v>
      </c>
      <c r="N351" s="183" t="s">
        <v>1246</v>
      </c>
      <c r="O351" s="183" t="s">
        <v>1436</v>
      </c>
      <c r="P351" s="183"/>
      <c r="Q351" s="183" t="s">
        <v>1471</v>
      </c>
      <c r="R351" s="183" t="s">
        <v>801</v>
      </c>
    </row>
    <row r="352" spans="1:18">
      <c r="A352" s="183" t="s">
        <v>1472</v>
      </c>
      <c r="B352" s="183" t="s">
        <v>794</v>
      </c>
      <c r="C352" s="183" t="s">
        <v>701</v>
      </c>
      <c r="D352" s="183" t="s">
        <v>268</v>
      </c>
      <c r="E352" s="183" t="s">
        <v>835</v>
      </c>
      <c r="F352" s="183" t="s">
        <v>521</v>
      </c>
      <c r="G352" s="183" t="s">
        <v>48</v>
      </c>
      <c r="H352" s="183" t="s">
        <v>521</v>
      </c>
      <c r="I352" s="183" t="s">
        <v>796</v>
      </c>
      <c r="J352" s="183" t="s">
        <v>1436</v>
      </c>
      <c r="K352" s="184">
        <v>0</v>
      </c>
      <c r="L352" s="184">
        <v>2619.2399999999998</v>
      </c>
      <c r="M352" s="184">
        <f t="shared" si="5"/>
        <v>-2619.2399999999998</v>
      </c>
      <c r="N352" s="183" t="s">
        <v>1473</v>
      </c>
      <c r="O352" s="183" t="s">
        <v>1436</v>
      </c>
      <c r="P352" s="183"/>
      <c r="Q352" s="183" t="s">
        <v>1474</v>
      </c>
      <c r="R352" s="183" t="s">
        <v>801</v>
      </c>
    </row>
    <row r="353" spans="1:18">
      <c r="A353" s="183" t="s">
        <v>1472</v>
      </c>
      <c r="B353" s="183" t="s">
        <v>794</v>
      </c>
      <c r="C353" s="183" t="s">
        <v>701</v>
      </c>
      <c r="D353" s="183" t="s">
        <v>821</v>
      </c>
      <c r="E353" s="183" t="s">
        <v>835</v>
      </c>
      <c r="F353" s="183" t="s">
        <v>521</v>
      </c>
      <c r="G353" s="183" t="s">
        <v>48</v>
      </c>
      <c r="H353" s="183" t="s">
        <v>521</v>
      </c>
      <c r="I353" s="183" t="s">
        <v>796</v>
      </c>
      <c r="J353" s="183" t="s">
        <v>1436</v>
      </c>
      <c r="K353" s="184">
        <v>2619.2399999999998</v>
      </c>
      <c r="L353" s="184">
        <v>0</v>
      </c>
      <c r="M353" s="184">
        <f t="shared" si="5"/>
        <v>2619.2399999999998</v>
      </c>
      <c r="N353" s="183" t="s">
        <v>1473</v>
      </c>
      <c r="O353" s="183" t="s">
        <v>1436</v>
      </c>
      <c r="P353" s="183"/>
      <c r="Q353" s="183" t="s">
        <v>1474</v>
      </c>
      <c r="R353" s="183" t="s">
        <v>801</v>
      </c>
    </row>
    <row r="354" spans="1:18">
      <c r="A354" s="183" t="s">
        <v>1475</v>
      </c>
      <c r="B354" s="183" t="s">
        <v>794</v>
      </c>
      <c r="C354" s="183" t="s">
        <v>707</v>
      </c>
      <c r="D354" s="183" t="s">
        <v>815</v>
      </c>
      <c r="E354" s="183" t="s">
        <v>195</v>
      </c>
      <c r="F354" s="183" t="s">
        <v>521</v>
      </c>
      <c r="G354" s="183" t="s">
        <v>48</v>
      </c>
      <c r="H354" s="183" t="s">
        <v>521</v>
      </c>
      <c r="I354" s="183" t="s">
        <v>796</v>
      </c>
      <c r="J354" s="183" t="s">
        <v>1436</v>
      </c>
      <c r="K354" s="184">
        <v>139.99</v>
      </c>
      <c r="L354" s="184">
        <v>0</v>
      </c>
      <c r="M354" s="184">
        <f t="shared" si="5"/>
        <v>139.99</v>
      </c>
      <c r="N354" s="183" t="s">
        <v>1127</v>
      </c>
      <c r="O354" s="183" t="s">
        <v>1436</v>
      </c>
      <c r="P354" s="183"/>
      <c r="Q354" s="183" t="s">
        <v>1476</v>
      </c>
      <c r="R354" s="183" t="s">
        <v>801</v>
      </c>
    </row>
    <row r="355" spans="1:18">
      <c r="A355" s="183" t="s">
        <v>1475</v>
      </c>
      <c r="B355" s="183" t="s">
        <v>794</v>
      </c>
      <c r="C355" s="183" t="s">
        <v>707</v>
      </c>
      <c r="D355" s="183" t="s">
        <v>841</v>
      </c>
      <c r="E355" s="183" t="s">
        <v>195</v>
      </c>
      <c r="F355" s="183" t="s">
        <v>521</v>
      </c>
      <c r="G355" s="183" t="s">
        <v>48</v>
      </c>
      <c r="H355" s="183" t="s">
        <v>521</v>
      </c>
      <c r="I355" s="183" t="s">
        <v>796</v>
      </c>
      <c r="J355" s="183" t="s">
        <v>1436</v>
      </c>
      <c r="K355" s="184">
        <v>0</v>
      </c>
      <c r="L355" s="184">
        <v>139.99</v>
      </c>
      <c r="M355" s="184">
        <f t="shared" si="5"/>
        <v>-139.99</v>
      </c>
      <c r="N355" s="183" t="s">
        <v>1127</v>
      </c>
      <c r="O355" s="183" t="s">
        <v>1436</v>
      </c>
      <c r="P355" s="183"/>
      <c r="Q355" s="183" t="s">
        <v>1476</v>
      </c>
      <c r="R355" s="183" t="s">
        <v>801</v>
      </c>
    </row>
    <row r="356" spans="1:18">
      <c r="A356" s="183" t="s">
        <v>1477</v>
      </c>
      <c r="B356" s="183" t="s">
        <v>794</v>
      </c>
      <c r="C356" s="183" t="s">
        <v>806</v>
      </c>
      <c r="D356" s="183" t="s">
        <v>794</v>
      </c>
      <c r="E356" s="183" t="s">
        <v>839</v>
      </c>
      <c r="F356" s="183" t="s">
        <v>828</v>
      </c>
      <c r="G356" s="183" t="s">
        <v>48</v>
      </c>
      <c r="H356" s="183" t="s">
        <v>521</v>
      </c>
      <c r="I356" s="183" t="s">
        <v>796</v>
      </c>
      <c r="J356" s="183" t="s">
        <v>1478</v>
      </c>
      <c r="K356" s="184">
        <v>2000</v>
      </c>
      <c r="L356" s="184">
        <v>0</v>
      </c>
      <c r="M356" s="184">
        <f t="shared" si="5"/>
        <v>2000</v>
      </c>
      <c r="N356" s="183" t="s">
        <v>898</v>
      </c>
      <c r="O356" s="183" t="s">
        <v>1478</v>
      </c>
      <c r="P356" s="183"/>
      <c r="Q356" s="183" t="s">
        <v>1479</v>
      </c>
      <c r="R356" s="183" t="s">
        <v>801</v>
      </c>
    </row>
    <row r="357" spans="1:18">
      <c r="A357" s="183" t="s">
        <v>1477</v>
      </c>
      <c r="B357" s="183" t="s">
        <v>794</v>
      </c>
      <c r="C357" s="183" t="s">
        <v>806</v>
      </c>
      <c r="D357" s="183" t="s">
        <v>264</v>
      </c>
      <c r="E357" s="183" t="s">
        <v>839</v>
      </c>
      <c r="F357" s="183" t="s">
        <v>828</v>
      </c>
      <c r="G357" s="183" t="s">
        <v>48</v>
      </c>
      <c r="H357" s="183" t="s">
        <v>521</v>
      </c>
      <c r="I357" s="183" t="s">
        <v>796</v>
      </c>
      <c r="J357" s="183" t="s">
        <v>1478</v>
      </c>
      <c r="K357" s="184">
        <v>0</v>
      </c>
      <c r="L357" s="184">
        <v>2000</v>
      </c>
      <c r="M357" s="184">
        <f t="shared" si="5"/>
        <v>-2000</v>
      </c>
      <c r="N357" s="183" t="s">
        <v>898</v>
      </c>
      <c r="O357" s="183" t="s">
        <v>1478</v>
      </c>
      <c r="P357" s="183"/>
      <c r="Q357" s="183" t="s">
        <v>1479</v>
      </c>
      <c r="R357" s="183" t="s">
        <v>801</v>
      </c>
    </row>
    <row r="358" spans="1:18">
      <c r="A358" s="183" t="s">
        <v>1477</v>
      </c>
      <c r="B358" s="183" t="s">
        <v>794</v>
      </c>
      <c r="C358" s="183" t="s">
        <v>806</v>
      </c>
      <c r="D358" s="183" t="s">
        <v>812</v>
      </c>
      <c r="E358" s="183" t="s">
        <v>839</v>
      </c>
      <c r="F358" s="183" t="s">
        <v>828</v>
      </c>
      <c r="G358" s="183" t="s">
        <v>48</v>
      </c>
      <c r="H358" s="183" t="s">
        <v>521</v>
      </c>
      <c r="I358" s="183" t="s">
        <v>796</v>
      </c>
      <c r="J358" s="183" t="s">
        <v>1478</v>
      </c>
      <c r="K358" s="184">
        <v>5000</v>
      </c>
      <c r="L358" s="184">
        <v>0</v>
      </c>
      <c r="M358" s="184">
        <f t="shared" si="5"/>
        <v>5000</v>
      </c>
      <c r="N358" s="183" t="s">
        <v>897</v>
      </c>
      <c r="O358" s="183" t="s">
        <v>1478</v>
      </c>
      <c r="P358" s="183"/>
      <c r="Q358" s="183" t="s">
        <v>1479</v>
      </c>
      <c r="R358" s="183" t="s">
        <v>801</v>
      </c>
    </row>
    <row r="359" spans="1:18">
      <c r="A359" s="183" t="s">
        <v>1477</v>
      </c>
      <c r="B359" s="183" t="s">
        <v>794</v>
      </c>
      <c r="C359" s="183" t="s">
        <v>806</v>
      </c>
      <c r="D359" s="183" t="s">
        <v>264</v>
      </c>
      <c r="E359" s="183" t="s">
        <v>839</v>
      </c>
      <c r="F359" s="183" t="s">
        <v>828</v>
      </c>
      <c r="G359" s="183" t="s">
        <v>48</v>
      </c>
      <c r="H359" s="183" t="s">
        <v>521</v>
      </c>
      <c r="I359" s="183" t="s">
        <v>796</v>
      </c>
      <c r="J359" s="183" t="s">
        <v>1478</v>
      </c>
      <c r="K359" s="184">
        <v>0</v>
      </c>
      <c r="L359" s="184">
        <v>5000</v>
      </c>
      <c r="M359" s="184">
        <f t="shared" si="5"/>
        <v>-5000</v>
      </c>
      <c r="N359" s="183" t="s">
        <v>897</v>
      </c>
      <c r="O359" s="183" t="s">
        <v>1478</v>
      </c>
      <c r="P359" s="183"/>
      <c r="Q359" s="183" t="s">
        <v>1479</v>
      </c>
      <c r="R359" s="183" t="s">
        <v>801</v>
      </c>
    </row>
    <row r="360" spans="1:18">
      <c r="A360" s="183" t="s">
        <v>1477</v>
      </c>
      <c r="B360" s="183" t="s">
        <v>794</v>
      </c>
      <c r="C360" s="183" t="s">
        <v>806</v>
      </c>
      <c r="D360" s="183" t="s">
        <v>803</v>
      </c>
      <c r="E360" s="183" t="s">
        <v>839</v>
      </c>
      <c r="F360" s="183" t="s">
        <v>828</v>
      </c>
      <c r="G360" s="183" t="s">
        <v>48</v>
      </c>
      <c r="H360" s="183" t="s">
        <v>521</v>
      </c>
      <c r="I360" s="183" t="s">
        <v>796</v>
      </c>
      <c r="J360" s="183" t="s">
        <v>1478</v>
      </c>
      <c r="K360" s="184">
        <v>9000</v>
      </c>
      <c r="L360" s="184">
        <v>0</v>
      </c>
      <c r="M360" s="184">
        <f t="shared" si="5"/>
        <v>9000</v>
      </c>
      <c r="N360" s="183" t="s">
        <v>1480</v>
      </c>
      <c r="O360" s="183" t="s">
        <v>1478</v>
      </c>
      <c r="P360" s="183"/>
      <c r="Q360" s="183" t="s">
        <v>1479</v>
      </c>
      <c r="R360" s="183" t="s">
        <v>801</v>
      </c>
    </row>
    <row r="361" spans="1:18">
      <c r="A361" s="183" t="s">
        <v>1477</v>
      </c>
      <c r="B361" s="183" t="s">
        <v>794</v>
      </c>
      <c r="C361" s="183" t="s">
        <v>806</v>
      </c>
      <c r="D361" s="183" t="s">
        <v>829</v>
      </c>
      <c r="E361" s="183" t="s">
        <v>839</v>
      </c>
      <c r="F361" s="183" t="s">
        <v>828</v>
      </c>
      <c r="G361" s="183" t="s">
        <v>48</v>
      </c>
      <c r="H361" s="183" t="s">
        <v>521</v>
      </c>
      <c r="I361" s="183" t="s">
        <v>796</v>
      </c>
      <c r="J361" s="183" t="s">
        <v>1478</v>
      </c>
      <c r="K361" s="184">
        <v>0</v>
      </c>
      <c r="L361" s="184">
        <v>9000</v>
      </c>
      <c r="M361" s="184">
        <f t="shared" si="5"/>
        <v>-9000</v>
      </c>
      <c r="N361" s="183" t="s">
        <v>1480</v>
      </c>
      <c r="O361" s="183" t="s">
        <v>1478</v>
      </c>
      <c r="P361" s="183"/>
      <c r="Q361" s="183" t="s">
        <v>1479</v>
      </c>
      <c r="R361" s="183" t="s">
        <v>801</v>
      </c>
    </row>
    <row r="362" spans="1:18">
      <c r="A362" s="183" t="s">
        <v>1481</v>
      </c>
      <c r="B362" s="183" t="s">
        <v>794</v>
      </c>
      <c r="C362" s="183" t="s">
        <v>703</v>
      </c>
      <c r="D362" s="183" t="s">
        <v>815</v>
      </c>
      <c r="E362" s="183" t="s">
        <v>855</v>
      </c>
      <c r="F362" s="183" t="s">
        <v>521</v>
      </c>
      <c r="G362" s="183" t="s">
        <v>48</v>
      </c>
      <c r="H362" s="183" t="s">
        <v>521</v>
      </c>
      <c r="I362" s="183" t="s">
        <v>796</v>
      </c>
      <c r="J362" s="183" t="s">
        <v>1436</v>
      </c>
      <c r="K362" s="184">
        <v>26.99</v>
      </c>
      <c r="L362" s="184">
        <v>0</v>
      </c>
      <c r="M362" s="184">
        <f t="shared" si="5"/>
        <v>26.99</v>
      </c>
      <c r="N362" s="183" t="s">
        <v>1482</v>
      </c>
      <c r="O362" s="183" t="s">
        <v>1436</v>
      </c>
      <c r="P362" s="183"/>
      <c r="Q362" s="183" t="s">
        <v>1483</v>
      </c>
      <c r="R362" s="183" t="s">
        <v>801</v>
      </c>
    </row>
    <row r="363" spans="1:18">
      <c r="A363" s="183" t="s">
        <v>1481</v>
      </c>
      <c r="B363" s="183" t="s">
        <v>794</v>
      </c>
      <c r="C363" s="183" t="s">
        <v>707</v>
      </c>
      <c r="D363" s="183" t="s">
        <v>268</v>
      </c>
      <c r="E363" s="183" t="s">
        <v>855</v>
      </c>
      <c r="F363" s="183" t="s">
        <v>521</v>
      </c>
      <c r="G363" s="183" t="s">
        <v>48</v>
      </c>
      <c r="H363" s="183" t="s">
        <v>521</v>
      </c>
      <c r="I363" s="183" t="s">
        <v>796</v>
      </c>
      <c r="J363" s="183" t="s">
        <v>1436</v>
      </c>
      <c r="K363" s="184">
        <v>0</v>
      </c>
      <c r="L363" s="184">
        <v>26.99</v>
      </c>
      <c r="M363" s="184">
        <f t="shared" si="5"/>
        <v>-26.99</v>
      </c>
      <c r="N363" s="183" t="s">
        <v>1482</v>
      </c>
      <c r="O363" s="183" t="s">
        <v>1436</v>
      </c>
      <c r="P363" s="183"/>
      <c r="Q363" s="183" t="s">
        <v>1483</v>
      </c>
      <c r="R363" s="183" t="s">
        <v>801</v>
      </c>
    </row>
    <row r="364" spans="1:18">
      <c r="A364" s="183" t="s">
        <v>1484</v>
      </c>
      <c r="B364" s="183" t="s">
        <v>794</v>
      </c>
      <c r="C364" s="183" t="s">
        <v>808</v>
      </c>
      <c r="D364" s="183" t="s">
        <v>268</v>
      </c>
      <c r="E364" s="183" t="s">
        <v>840</v>
      </c>
      <c r="F364" s="183" t="s">
        <v>710</v>
      </c>
      <c r="G364" s="183" t="s">
        <v>48</v>
      </c>
      <c r="H364" s="183" t="s">
        <v>521</v>
      </c>
      <c r="I364" s="183" t="s">
        <v>796</v>
      </c>
      <c r="J364" s="183" t="s">
        <v>1436</v>
      </c>
      <c r="K364" s="184">
        <v>0</v>
      </c>
      <c r="L364" s="184">
        <v>28335.3</v>
      </c>
      <c r="M364" s="184">
        <f t="shared" si="5"/>
        <v>-28335.3</v>
      </c>
      <c r="N364" s="183" t="s">
        <v>1034</v>
      </c>
      <c r="O364" s="183" t="s">
        <v>1436</v>
      </c>
      <c r="P364" s="183"/>
      <c r="Q364" s="183" t="s">
        <v>1485</v>
      </c>
      <c r="R364" s="183" t="s">
        <v>801</v>
      </c>
    </row>
    <row r="365" spans="1:18">
      <c r="A365" s="183" t="s">
        <v>1484</v>
      </c>
      <c r="B365" s="183" t="s">
        <v>794</v>
      </c>
      <c r="C365" s="183" t="s">
        <v>242</v>
      </c>
      <c r="D365" s="183" t="s">
        <v>795</v>
      </c>
      <c r="E365" s="183" t="s">
        <v>840</v>
      </c>
      <c r="F365" s="183" t="s">
        <v>710</v>
      </c>
      <c r="G365" s="183" t="s">
        <v>48</v>
      </c>
      <c r="H365" s="183" t="s">
        <v>521</v>
      </c>
      <c r="I365" s="183" t="s">
        <v>796</v>
      </c>
      <c r="J365" s="183" t="s">
        <v>1436</v>
      </c>
      <c r="K365" s="184">
        <v>28335.3</v>
      </c>
      <c r="L365" s="184">
        <v>0</v>
      </c>
      <c r="M365" s="184">
        <f t="shared" si="5"/>
        <v>28335.3</v>
      </c>
      <c r="N365" s="183" t="s">
        <v>1034</v>
      </c>
      <c r="O365" s="183" t="s">
        <v>1436</v>
      </c>
      <c r="P365" s="183"/>
      <c r="Q365" s="183" t="s">
        <v>1485</v>
      </c>
      <c r="R365" s="183" t="s">
        <v>801</v>
      </c>
    </row>
    <row r="366" spans="1:18">
      <c r="A366" s="183" t="s">
        <v>1486</v>
      </c>
      <c r="B366" s="183" t="s">
        <v>794</v>
      </c>
      <c r="C366" s="183" t="s">
        <v>707</v>
      </c>
      <c r="D366" s="183" t="s">
        <v>268</v>
      </c>
      <c r="E366" s="183" t="s">
        <v>835</v>
      </c>
      <c r="F366" s="183" t="s">
        <v>710</v>
      </c>
      <c r="G366" s="183" t="s">
        <v>48</v>
      </c>
      <c r="H366" s="183" t="s">
        <v>521</v>
      </c>
      <c r="I366" s="183" t="s">
        <v>796</v>
      </c>
      <c r="J366" s="183" t="s">
        <v>1436</v>
      </c>
      <c r="K366" s="184">
        <v>0</v>
      </c>
      <c r="L366" s="184">
        <v>522</v>
      </c>
      <c r="M366" s="184">
        <f t="shared" ref="M366:M429" si="6">K366-L366</f>
        <v>-522</v>
      </c>
      <c r="N366" s="183" t="s">
        <v>1487</v>
      </c>
      <c r="O366" s="183" t="s">
        <v>1436</v>
      </c>
      <c r="P366" s="183"/>
      <c r="Q366" s="183" t="s">
        <v>1488</v>
      </c>
      <c r="R366" s="183" t="s">
        <v>801</v>
      </c>
    </row>
    <row r="367" spans="1:18">
      <c r="A367" s="183" t="s">
        <v>1486</v>
      </c>
      <c r="B367" s="183" t="s">
        <v>794</v>
      </c>
      <c r="C367" s="183" t="s">
        <v>804</v>
      </c>
      <c r="D367" s="183" t="s">
        <v>809</v>
      </c>
      <c r="E367" s="183" t="s">
        <v>835</v>
      </c>
      <c r="F367" s="183" t="s">
        <v>710</v>
      </c>
      <c r="G367" s="183" t="s">
        <v>48</v>
      </c>
      <c r="H367" s="183" t="s">
        <v>521</v>
      </c>
      <c r="I367" s="183" t="s">
        <v>796</v>
      </c>
      <c r="J367" s="183" t="s">
        <v>1436</v>
      </c>
      <c r="K367" s="184">
        <v>522</v>
      </c>
      <c r="L367" s="184">
        <v>0</v>
      </c>
      <c r="M367" s="184">
        <f t="shared" si="6"/>
        <v>522</v>
      </c>
      <c r="N367" s="183" t="s">
        <v>1487</v>
      </c>
      <c r="O367" s="183" t="s">
        <v>1436</v>
      </c>
      <c r="P367" s="183"/>
      <c r="Q367" s="183" t="s">
        <v>1488</v>
      </c>
      <c r="R367" s="183" t="s">
        <v>801</v>
      </c>
    </row>
    <row r="368" spans="1:18">
      <c r="A368" s="183" t="s">
        <v>1489</v>
      </c>
      <c r="B368" s="183" t="s">
        <v>794</v>
      </c>
      <c r="C368" s="183" t="s">
        <v>709</v>
      </c>
      <c r="D368" s="183" t="s">
        <v>826</v>
      </c>
      <c r="E368" s="183" t="s">
        <v>835</v>
      </c>
      <c r="F368" s="183" t="s">
        <v>521</v>
      </c>
      <c r="G368" s="183" t="s">
        <v>48</v>
      </c>
      <c r="H368" s="183" t="s">
        <v>521</v>
      </c>
      <c r="I368" s="183" t="s">
        <v>796</v>
      </c>
      <c r="J368" s="183" t="s">
        <v>1436</v>
      </c>
      <c r="K368" s="184">
        <v>320.60000000000002</v>
      </c>
      <c r="L368" s="184">
        <v>0</v>
      </c>
      <c r="M368" s="184">
        <f t="shared" si="6"/>
        <v>320.60000000000002</v>
      </c>
      <c r="N368" s="183" t="s">
        <v>1490</v>
      </c>
      <c r="O368" s="183" t="s">
        <v>1436</v>
      </c>
      <c r="P368" s="183"/>
      <c r="Q368" s="183" t="s">
        <v>1491</v>
      </c>
      <c r="R368" s="183" t="s">
        <v>801</v>
      </c>
    </row>
    <row r="369" spans="1:18">
      <c r="A369" s="183" t="s">
        <v>1489</v>
      </c>
      <c r="B369" s="183" t="s">
        <v>794</v>
      </c>
      <c r="C369" s="183" t="s">
        <v>709</v>
      </c>
      <c r="D369" s="183" t="s">
        <v>795</v>
      </c>
      <c r="E369" s="183" t="s">
        <v>835</v>
      </c>
      <c r="F369" s="183" t="s">
        <v>521</v>
      </c>
      <c r="G369" s="183" t="s">
        <v>48</v>
      </c>
      <c r="H369" s="183" t="s">
        <v>521</v>
      </c>
      <c r="I369" s="183" t="s">
        <v>796</v>
      </c>
      <c r="J369" s="183" t="s">
        <v>1436</v>
      </c>
      <c r="K369" s="184">
        <v>0</v>
      </c>
      <c r="L369" s="184">
        <v>320.60000000000002</v>
      </c>
      <c r="M369" s="184">
        <f t="shared" si="6"/>
        <v>-320.60000000000002</v>
      </c>
      <c r="N369" s="183" t="s">
        <v>1490</v>
      </c>
      <c r="O369" s="183" t="s">
        <v>1436</v>
      </c>
      <c r="P369" s="183"/>
      <c r="Q369" s="183" t="s">
        <v>1491</v>
      </c>
      <c r="R369" s="183" t="s">
        <v>801</v>
      </c>
    </row>
    <row r="370" spans="1:18">
      <c r="A370" s="183" t="s">
        <v>1492</v>
      </c>
      <c r="B370" s="183" t="s">
        <v>794</v>
      </c>
      <c r="C370" s="183" t="s">
        <v>808</v>
      </c>
      <c r="D370" s="183" t="s">
        <v>268</v>
      </c>
      <c r="E370" s="183" t="s">
        <v>403</v>
      </c>
      <c r="F370" s="183" t="s">
        <v>710</v>
      </c>
      <c r="G370" s="183" t="s">
        <v>48</v>
      </c>
      <c r="H370" s="183" t="s">
        <v>521</v>
      </c>
      <c r="I370" s="183" t="s">
        <v>796</v>
      </c>
      <c r="J370" s="183" t="s">
        <v>1436</v>
      </c>
      <c r="K370" s="184">
        <v>0</v>
      </c>
      <c r="L370" s="184">
        <v>500</v>
      </c>
      <c r="M370" s="184">
        <f t="shared" si="6"/>
        <v>-500</v>
      </c>
      <c r="N370" s="183" t="s">
        <v>1030</v>
      </c>
      <c r="O370" s="183" t="s">
        <v>1436</v>
      </c>
      <c r="P370" s="183"/>
      <c r="Q370" s="183" t="s">
        <v>1493</v>
      </c>
      <c r="R370" s="183" t="s">
        <v>801</v>
      </c>
    </row>
    <row r="371" spans="1:18">
      <c r="A371" s="183" t="s">
        <v>1492</v>
      </c>
      <c r="B371" s="183" t="s">
        <v>794</v>
      </c>
      <c r="C371" s="183" t="s">
        <v>808</v>
      </c>
      <c r="D371" s="183" t="s">
        <v>812</v>
      </c>
      <c r="E371" s="183" t="s">
        <v>403</v>
      </c>
      <c r="F371" s="183" t="s">
        <v>710</v>
      </c>
      <c r="G371" s="183" t="s">
        <v>48</v>
      </c>
      <c r="H371" s="183" t="s">
        <v>521</v>
      </c>
      <c r="I371" s="183" t="s">
        <v>796</v>
      </c>
      <c r="J371" s="183" t="s">
        <v>1436</v>
      </c>
      <c r="K371" s="184">
        <v>0</v>
      </c>
      <c r="L371" s="184">
        <v>709.15</v>
      </c>
      <c r="M371" s="184">
        <f t="shared" si="6"/>
        <v>-709.15</v>
      </c>
      <c r="N371" s="183" t="s">
        <v>1030</v>
      </c>
      <c r="O371" s="183" t="s">
        <v>1436</v>
      </c>
      <c r="P371" s="183"/>
      <c r="Q371" s="183" t="s">
        <v>1493</v>
      </c>
      <c r="R371" s="183" t="s">
        <v>801</v>
      </c>
    </row>
    <row r="372" spans="1:18">
      <c r="A372" s="183" t="s">
        <v>1492</v>
      </c>
      <c r="B372" s="183" t="s">
        <v>794</v>
      </c>
      <c r="C372" s="183" t="s">
        <v>242</v>
      </c>
      <c r="D372" s="183" t="s">
        <v>798</v>
      </c>
      <c r="E372" s="183" t="s">
        <v>403</v>
      </c>
      <c r="F372" s="183" t="s">
        <v>710</v>
      </c>
      <c r="G372" s="183" t="s">
        <v>48</v>
      </c>
      <c r="H372" s="183" t="s">
        <v>521</v>
      </c>
      <c r="I372" s="183" t="s">
        <v>796</v>
      </c>
      <c r="J372" s="183" t="s">
        <v>1436</v>
      </c>
      <c r="K372" s="184">
        <v>1209.1500000000001</v>
      </c>
      <c r="L372" s="184">
        <v>0</v>
      </c>
      <c r="M372" s="184">
        <f t="shared" si="6"/>
        <v>1209.1500000000001</v>
      </c>
      <c r="N372" s="183" t="s">
        <v>1030</v>
      </c>
      <c r="O372" s="183" t="s">
        <v>1436</v>
      </c>
      <c r="P372" s="183"/>
      <c r="Q372" s="183" t="s">
        <v>1493</v>
      </c>
      <c r="R372" s="183" t="s">
        <v>801</v>
      </c>
    </row>
    <row r="373" spans="1:18">
      <c r="A373" s="183" t="s">
        <v>1494</v>
      </c>
      <c r="B373" s="183" t="s">
        <v>794</v>
      </c>
      <c r="C373" s="183" t="s">
        <v>702</v>
      </c>
      <c r="D373" s="183" t="s">
        <v>805</v>
      </c>
      <c r="E373" s="183" t="s">
        <v>835</v>
      </c>
      <c r="F373" s="183" t="s">
        <v>296</v>
      </c>
      <c r="G373" s="183" t="s">
        <v>48</v>
      </c>
      <c r="H373" s="183" t="s">
        <v>521</v>
      </c>
      <c r="I373" s="183" t="s">
        <v>1009</v>
      </c>
      <c r="J373" s="183" t="s">
        <v>1436</v>
      </c>
      <c r="K373" s="184">
        <v>4136</v>
      </c>
      <c r="L373" s="184">
        <v>0</v>
      </c>
      <c r="M373" s="184">
        <f t="shared" si="6"/>
        <v>4136</v>
      </c>
      <c r="N373" s="183" t="s">
        <v>1495</v>
      </c>
      <c r="O373" s="183" t="s">
        <v>1436</v>
      </c>
      <c r="P373" s="183"/>
      <c r="Q373" s="183" t="s">
        <v>1496</v>
      </c>
      <c r="R373" s="183" t="s">
        <v>801</v>
      </c>
    </row>
    <row r="374" spans="1:18">
      <c r="A374" s="183" t="s">
        <v>1494</v>
      </c>
      <c r="B374" s="183" t="s">
        <v>794</v>
      </c>
      <c r="C374" s="183" t="s">
        <v>808</v>
      </c>
      <c r="D374" s="183" t="s">
        <v>268</v>
      </c>
      <c r="E374" s="183" t="s">
        <v>835</v>
      </c>
      <c r="F374" s="183" t="s">
        <v>296</v>
      </c>
      <c r="G374" s="183" t="s">
        <v>48</v>
      </c>
      <c r="H374" s="183" t="s">
        <v>521</v>
      </c>
      <c r="I374" s="183" t="s">
        <v>1009</v>
      </c>
      <c r="J374" s="183" t="s">
        <v>1436</v>
      </c>
      <c r="K374" s="184">
        <v>0</v>
      </c>
      <c r="L374" s="184">
        <v>4136</v>
      </c>
      <c r="M374" s="184">
        <f t="shared" si="6"/>
        <v>-4136</v>
      </c>
      <c r="N374" s="183" t="s">
        <v>1495</v>
      </c>
      <c r="O374" s="183" t="s">
        <v>1436</v>
      </c>
      <c r="P374" s="183"/>
      <c r="Q374" s="183" t="s">
        <v>1496</v>
      </c>
      <c r="R374" s="183" t="s">
        <v>801</v>
      </c>
    </row>
    <row r="375" spans="1:18">
      <c r="A375" s="183" t="s">
        <v>1497</v>
      </c>
      <c r="B375" s="183" t="s">
        <v>794</v>
      </c>
      <c r="C375" s="183" t="s">
        <v>808</v>
      </c>
      <c r="D375" s="183" t="s">
        <v>814</v>
      </c>
      <c r="E375" s="183" t="s">
        <v>838</v>
      </c>
      <c r="F375" s="183" t="s">
        <v>710</v>
      </c>
      <c r="G375" s="183" t="s">
        <v>48</v>
      </c>
      <c r="H375" s="183" t="s">
        <v>521</v>
      </c>
      <c r="I375" s="183" t="s">
        <v>796</v>
      </c>
      <c r="J375" s="183" t="s">
        <v>1478</v>
      </c>
      <c r="K375" s="184">
        <v>0</v>
      </c>
      <c r="L375" s="184">
        <v>720</v>
      </c>
      <c r="M375" s="184">
        <f t="shared" si="6"/>
        <v>-720</v>
      </c>
      <c r="N375" s="183" t="s">
        <v>1498</v>
      </c>
      <c r="O375" s="183" t="s">
        <v>1478</v>
      </c>
      <c r="P375" s="183"/>
      <c r="Q375" s="183" t="s">
        <v>1499</v>
      </c>
      <c r="R375" s="183" t="s">
        <v>801</v>
      </c>
    </row>
    <row r="376" spans="1:18">
      <c r="A376" s="183" t="s">
        <v>1497</v>
      </c>
      <c r="B376" s="183" t="s">
        <v>794</v>
      </c>
      <c r="C376" s="183" t="s">
        <v>808</v>
      </c>
      <c r="D376" s="183" t="s">
        <v>268</v>
      </c>
      <c r="E376" s="183" t="s">
        <v>838</v>
      </c>
      <c r="F376" s="183" t="s">
        <v>710</v>
      </c>
      <c r="G376" s="183" t="s">
        <v>48</v>
      </c>
      <c r="H376" s="183" t="s">
        <v>521</v>
      </c>
      <c r="I376" s="183" t="s">
        <v>796</v>
      </c>
      <c r="J376" s="183" t="s">
        <v>1478</v>
      </c>
      <c r="K376" s="184">
        <v>971.05</v>
      </c>
      <c r="L376" s="184">
        <v>0</v>
      </c>
      <c r="M376" s="184">
        <f t="shared" si="6"/>
        <v>971.05</v>
      </c>
      <c r="N376" s="183" t="s">
        <v>1498</v>
      </c>
      <c r="O376" s="183" t="s">
        <v>1478</v>
      </c>
      <c r="P376" s="183"/>
      <c r="Q376" s="183" t="s">
        <v>1499</v>
      </c>
      <c r="R376" s="183" t="s">
        <v>801</v>
      </c>
    </row>
    <row r="377" spans="1:18">
      <c r="A377" s="183" t="s">
        <v>1497</v>
      </c>
      <c r="B377" s="183" t="s">
        <v>794</v>
      </c>
      <c r="C377" s="183" t="s">
        <v>808</v>
      </c>
      <c r="D377" s="183" t="s">
        <v>815</v>
      </c>
      <c r="E377" s="183" t="s">
        <v>838</v>
      </c>
      <c r="F377" s="183" t="s">
        <v>710</v>
      </c>
      <c r="G377" s="183" t="s">
        <v>48</v>
      </c>
      <c r="H377" s="183" t="s">
        <v>521</v>
      </c>
      <c r="I377" s="183" t="s">
        <v>796</v>
      </c>
      <c r="J377" s="183" t="s">
        <v>1478</v>
      </c>
      <c r="K377" s="184">
        <v>0</v>
      </c>
      <c r="L377" s="184">
        <v>6.05</v>
      </c>
      <c r="M377" s="184">
        <f t="shared" si="6"/>
        <v>-6.05</v>
      </c>
      <c r="N377" s="183" t="s">
        <v>1498</v>
      </c>
      <c r="O377" s="183" t="s">
        <v>1478</v>
      </c>
      <c r="P377" s="183"/>
      <c r="Q377" s="183" t="s">
        <v>1499</v>
      </c>
      <c r="R377" s="183" t="s">
        <v>801</v>
      </c>
    </row>
    <row r="378" spans="1:18">
      <c r="A378" s="183" t="s">
        <v>1497</v>
      </c>
      <c r="B378" s="183" t="s">
        <v>794</v>
      </c>
      <c r="C378" s="183" t="s">
        <v>808</v>
      </c>
      <c r="D378" s="183" t="s">
        <v>831</v>
      </c>
      <c r="E378" s="183" t="s">
        <v>838</v>
      </c>
      <c r="F378" s="183" t="s">
        <v>710</v>
      </c>
      <c r="G378" s="183" t="s">
        <v>48</v>
      </c>
      <c r="H378" s="183" t="s">
        <v>521</v>
      </c>
      <c r="I378" s="183" t="s">
        <v>796</v>
      </c>
      <c r="J378" s="183" t="s">
        <v>1478</v>
      </c>
      <c r="K378" s="184">
        <v>0</v>
      </c>
      <c r="L378" s="184">
        <v>245</v>
      </c>
      <c r="M378" s="184">
        <f t="shared" si="6"/>
        <v>-245</v>
      </c>
      <c r="N378" s="183" t="s">
        <v>1498</v>
      </c>
      <c r="O378" s="183" t="s">
        <v>1478</v>
      </c>
      <c r="P378" s="183"/>
      <c r="Q378" s="183" t="s">
        <v>1499</v>
      </c>
      <c r="R378" s="183" t="s">
        <v>801</v>
      </c>
    </row>
    <row r="379" spans="1:18">
      <c r="A379" s="183" t="s">
        <v>1500</v>
      </c>
      <c r="B379" s="183" t="s">
        <v>794</v>
      </c>
      <c r="C379" s="183" t="s">
        <v>707</v>
      </c>
      <c r="D379" s="183" t="s">
        <v>826</v>
      </c>
      <c r="E379" s="183" t="s">
        <v>838</v>
      </c>
      <c r="F379" s="183" t="s">
        <v>521</v>
      </c>
      <c r="G379" s="183" t="s">
        <v>48</v>
      </c>
      <c r="H379" s="183" t="s">
        <v>521</v>
      </c>
      <c r="I379" s="183" t="s">
        <v>796</v>
      </c>
      <c r="J379" s="183" t="s">
        <v>1478</v>
      </c>
      <c r="K379" s="184">
        <v>0</v>
      </c>
      <c r="L379" s="184">
        <v>1722</v>
      </c>
      <c r="M379" s="184">
        <f t="shared" si="6"/>
        <v>-1722</v>
      </c>
      <c r="N379" s="183" t="s">
        <v>1498</v>
      </c>
      <c r="O379" s="183" t="s">
        <v>1478</v>
      </c>
      <c r="P379" s="183"/>
      <c r="Q379" s="183" t="s">
        <v>1501</v>
      </c>
      <c r="R379" s="183" t="s">
        <v>801</v>
      </c>
    </row>
    <row r="380" spans="1:18">
      <c r="A380" s="183" t="s">
        <v>1500</v>
      </c>
      <c r="B380" s="183" t="s">
        <v>794</v>
      </c>
      <c r="C380" s="183" t="s">
        <v>707</v>
      </c>
      <c r="D380" s="183" t="s">
        <v>268</v>
      </c>
      <c r="E380" s="183" t="s">
        <v>838</v>
      </c>
      <c r="F380" s="183" t="s">
        <v>521</v>
      </c>
      <c r="G380" s="183" t="s">
        <v>48</v>
      </c>
      <c r="H380" s="183" t="s">
        <v>521</v>
      </c>
      <c r="I380" s="183" t="s">
        <v>796</v>
      </c>
      <c r="J380" s="183" t="s">
        <v>1478</v>
      </c>
      <c r="K380" s="184">
        <v>2778</v>
      </c>
      <c r="L380" s="184">
        <v>0</v>
      </c>
      <c r="M380" s="184">
        <f t="shared" si="6"/>
        <v>2778</v>
      </c>
      <c r="N380" s="183" t="s">
        <v>1498</v>
      </c>
      <c r="O380" s="183" t="s">
        <v>1478</v>
      </c>
      <c r="P380" s="183"/>
      <c r="Q380" s="183" t="s">
        <v>1501</v>
      </c>
      <c r="R380" s="183" t="s">
        <v>801</v>
      </c>
    </row>
    <row r="381" spans="1:18">
      <c r="A381" s="183" t="s">
        <v>1500</v>
      </c>
      <c r="B381" s="183" t="s">
        <v>794</v>
      </c>
      <c r="C381" s="183" t="s">
        <v>707</v>
      </c>
      <c r="D381" s="183" t="s">
        <v>809</v>
      </c>
      <c r="E381" s="183" t="s">
        <v>838</v>
      </c>
      <c r="F381" s="183" t="s">
        <v>521</v>
      </c>
      <c r="G381" s="183" t="s">
        <v>48</v>
      </c>
      <c r="H381" s="183" t="s">
        <v>521</v>
      </c>
      <c r="I381" s="183" t="s">
        <v>796</v>
      </c>
      <c r="J381" s="183" t="s">
        <v>1478</v>
      </c>
      <c r="K381" s="184">
        <v>200</v>
      </c>
      <c r="L381" s="184">
        <v>0</v>
      </c>
      <c r="M381" s="184">
        <f t="shared" si="6"/>
        <v>200</v>
      </c>
      <c r="N381" s="183" t="s">
        <v>1498</v>
      </c>
      <c r="O381" s="183" t="s">
        <v>1478</v>
      </c>
      <c r="P381" s="183"/>
      <c r="Q381" s="183" t="s">
        <v>1501</v>
      </c>
      <c r="R381" s="183" t="s">
        <v>801</v>
      </c>
    </row>
    <row r="382" spans="1:18">
      <c r="A382" s="183" t="s">
        <v>1500</v>
      </c>
      <c r="B382" s="183" t="s">
        <v>794</v>
      </c>
      <c r="C382" s="183" t="s">
        <v>707</v>
      </c>
      <c r="D382" s="183" t="s">
        <v>805</v>
      </c>
      <c r="E382" s="183" t="s">
        <v>838</v>
      </c>
      <c r="F382" s="183" t="s">
        <v>521</v>
      </c>
      <c r="G382" s="183" t="s">
        <v>48</v>
      </c>
      <c r="H382" s="183" t="s">
        <v>521</v>
      </c>
      <c r="I382" s="183" t="s">
        <v>796</v>
      </c>
      <c r="J382" s="183" t="s">
        <v>1478</v>
      </c>
      <c r="K382" s="184">
        <v>0</v>
      </c>
      <c r="L382" s="184">
        <v>1256</v>
      </c>
      <c r="M382" s="184">
        <f t="shared" si="6"/>
        <v>-1256</v>
      </c>
      <c r="N382" s="183" t="s">
        <v>1498</v>
      </c>
      <c r="O382" s="183" t="s">
        <v>1478</v>
      </c>
      <c r="P382" s="183"/>
      <c r="Q382" s="183" t="s">
        <v>1501</v>
      </c>
      <c r="R382" s="183" t="s">
        <v>801</v>
      </c>
    </row>
    <row r="383" spans="1:18">
      <c r="A383" s="183" t="s">
        <v>1502</v>
      </c>
      <c r="B383" s="183" t="s">
        <v>794</v>
      </c>
      <c r="C383" s="183" t="s">
        <v>808</v>
      </c>
      <c r="D383" s="183" t="s">
        <v>813</v>
      </c>
      <c r="E383" s="183" t="s">
        <v>838</v>
      </c>
      <c r="F383" s="183" t="s">
        <v>710</v>
      </c>
      <c r="G383" s="183" t="s">
        <v>48</v>
      </c>
      <c r="H383" s="183" t="s">
        <v>521</v>
      </c>
      <c r="I383" s="183" t="s">
        <v>796</v>
      </c>
      <c r="J383" s="183" t="s">
        <v>1478</v>
      </c>
      <c r="K383" s="184">
        <v>14000</v>
      </c>
      <c r="L383" s="184">
        <v>0</v>
      </c>
      <c r="M383" s="184">
        <f t="shared" si="6"/>
        <v>14000</v>
      </c>
      <c r="N383" s="183" t="s">
        <v>1503</v>
      </c>
      <c r="O383" s="183" t="s">
        <v>1478</v>
      </c>
      <c r="P383" s="183"/>
      <c r="Q383" s="183" t="s">
        <v>1504</v>
      </c>
      <c r="R383" s="183" t="s">
        <v>801</v>
      </c>
    </row>
    <row r="384" spans="1:18">
      <c r="A384" s="183" t="s">
        <v>1502</v>
      </c>
      <c r="B384" s="183" t="s">
        <v>794</v>
      </c>
      <c r="C384" s="183" t="s">
        <v>833</v>
      </c>
      <c r="D384" s="183" t="s">
        <v>794</v>
      </c>
      <c r="E384" s="183" t="s">
        <v>838</v>
      </c>
      <c r="F384" s="183" t="s">
        <v>710</v>
      </c>
      <c r="G384" s="183" t="s">
        <v>48</v>
      </c>
      <c r="H384" s="183" t="s">
        <v>521</v>
      </c>
      <c r="I384" s="183" t="s">
        <v>796</v>
      </c>
      <c r="J384" s="183" t="s">
        <v>1478</v>
      </c>
      <c r="K384" s="184">
        <v>0</v>
      </c>
      <c r="L384" s="184">
        <v>14000</v>
      </c>
      <c r="M384" s="184">
        <f t="shared" si="6"/>
        <v>-14000</v>
      </c>
      <c r="N384" s="183" t="s">
        <v>1503</v>
      </c>
      <c r="O384" s="183" t="s">
        <v>1478</v>
      </c>
      <c r="P384" s="183"/>
      <c r="Q384" s="183" t="s">
        <v>1504</v>
      </c>
      <c r="R384" s="183" t="s">
        <v>801</v>
      </c>
    </row>
    <row r="385" spans="1:18">
      <c r="A385" s="183" t="s">
        <v>1502</v>
      </c>
      <c r="B385" s="183" t="s">
        <v>794</v>
      </c>
      <c r="C385" s="183" t="s">
        <v>808</v>
      </c>
      <c r="D385" s="183" t="s">
        <v>812</v>
      </c>
      <c r="E385" s="183" t="s">
        <v>838</v>
      </c>
      <c r="F385" s="183" t="s">
        <v>710</v>
      </c>
      <c r="G385" s="183" t="s">
        <v>48</v>
      </c>
      <c r="H385" s="183" t="s">
        <v>521</v>
      </c>
      <c r="I385" s="183" t="s">
        <v>796</v>
      </c>
      <c r="J385" s="183" t="s">
        <v>1478</v>
      </c>
      <c r="K385" s="184">
        <v>6000</v>
      </c>
      <c r="L385" s="184">
        <v>0</v>
      </c>
      <c r="M385" s="184">
        <f t="shared" si="6"/>
        <v>6000</v>
      </c>
      <c r="N385" s="183" t="s">
        <v>1503</v>
      </c>
      <c r="O385" s="183" t="s">
        <v>1478</v>
      </c>
      <c r="P385" s="183"/>
      <c r="Q385" s="183" t="s">
        <v>1504</v>
      </c>
      <c r="R385" s="183" t="s">
        <v>801</v>
      </c>
    </row>
    <row r="386" spans="1:18">
      <c r="A386" s="183" t="s">
        <v>1502</v>
      </c>
      <c r="B386" s="183" t="s">
        <v>794</v>
      </c>
      <c r="C386" s="183" t="s">
        <v>833</v>
      </c>
      <c r="D386" s="183" t="s">
        <v>812</v>
      </c>
      <c r="E386" s="183" t="s">
        <v>838</v>
      </c>
      <c r="F386" s="183" t="s">
        <v>710</v>
      </c>
      <c r="G386" s="183" t="s">
        <v>48</v>
      </c>
      <c r="H386" s="183" t="s">
        <v>521</v>
      </c>
      <c r="I386" s="183" t="s">
        <v>796</v>
      </c>
      <c r="J386" s="183" t="s">
        <v>1478</v>
      </c>
      <c r="K386" s="184">
        <v>0</v>
      </c>
      <c r="L386" s="184">
        <v>6000</v>
      </c>
      <c r="M386" s="184">
        <f t="shared" si="6"/>
        <v>-6000</v>
      </c>
      <c r="N386" s="183" t="s">
        <v>1503</v>
      </c>
      <c r="O386" s="183" t="s">
        <v>1478</v>
      </c>
      <c r="P386" s="183"/>
      <c r="Q386" s="183" t="s">
        <v>1504</v>
      </c>
      <c r="R386" s="183" t="s">
        <v>801</v>
      </c>
    </row>
    <row r="387" spans="1:18">
      <c r="A387" s="183" t="s">
        <v>1505</v>
      </c>
      <c r="B387" s="183" t="s">
        <v>794</v>
      </c>
      <c r="C387" s="183" t="s">
        <v>709</v>
      </c>
      <c r="D387" s="183" t="s">
        <v>809</v>
      </c>
      <c r="E387" s="183" t="s">
        <v>19</v>
      </c>
      <c r="F387" s="183" t="s">
        <v>521</v>
      </c>
      <c r="G387" s="183" t="s">
        <v>48</v>
      </c>
      <c r="H387" s="183" t="s">
        <v>521</v>
      </c>
      <c r="I387" s="183" t="s">
        <v>796</v>
      </c>
      <c r="J387" s="183" t="s">
        <v>1478</v>
      </c>
      <c r="K387" s="184">
        <v>300</v>
      </c>
      <c r="L387" s="184">
        <v>0</v>
      </c>
      <c r="M387" s="184">
        <f t="shared" si="6"/>
        <v>300</v>
      </c>
      <c r="N387" s="183" t="s">
        <v>1506</v>
      </c>
      <c r="O387" s="183" t="s">
        <v>1478</v>
      </c>
      <c r="P387" s="183"/>
      <c r="Q387" s="183" t="s">
        <v>1507</v>
      </c>
      <c r="R387" s="183" t="s">
        <v>801</v>
      </c>
    </row>
    <row r="388" spans="1:18">
      <c r="A388" s="183" t="s">
        <v>1505</v>
      </c>
      <c r="B388" s="183" t="s">
        <v>794</v>
      </c>
      <c r="C388" s="183" t="s">
        <v>709</v>
      </c>
      <c r="D388" s="183" t="s">
        <v>268</v>
      </c>
      <c r="E388" s="183" t="s">
        <v>19</v>
      </c>
      <c r="F388" s="183" t="s">
        <v>521</v>
      </c>
      <c r="G388" s="183" t="s">
        <v>48</v>
      </c>
      <c r="H388" s="183" t="s">
        <v>521</v>
      </c>
      <c r="I388" s="183" t="s">
        <v>796</v>
      </c>
      <c r="J388" s="183" t="s">
        <v>1478</v>
      </c>
      <c r="K388" s="184">
        <v>0</v>
      </c>
      <c r="L388" s="184">
        <v>300</v>
      </c>
      <c r="M388" s="184">
        <f t="shared" si="6"/>
        <v>-300</v>
      </c>
      <c r="N388" s="183" t="s">
        <v>1506</v>
      </c>
      <c r="O388" s="183" t="s">
        <v>1478</v>
      </c>
      <c r="P388" s="183"/>
      <c r="Q388" s="183" t="s">
        <v>1507</v>
      </c>
      <c r="R388" s="183" t="s">
        <v>801</v>
      </c>
    </row>
    <row r="389" spans="1:18">
      <c r="A389" s="183" t="s">
        <v>1508</v>
      </c>
      <c r="B389" s="183" t="s">
        <v>794</v>
      </c>
      <c r="C389" s="183" t="s">
        <v>707</v>
      </c>
      <c r="D389" s="183" t="s">
        <v>268</v>
      </c>
      <c r="E389" s="183" t="s">
        <v>832</v>
      </c>
      <c r="F389" s="183" t="s">
        <v>521</v>
      </c>
      <c r="G389" s="183" t="s">
        <v>48</v>
      </c>
      <c r="H389" s="183" t="s">
        <v>521</v>
      </c>
      <c r="I389" s="183" t="s">
        <v>796</v>
      </c>
      <c r="J389" s="183" t="s">
        <v>1478</v>
      </c>
      <c r="K389" s="184">
        <v>0</v>
      </c>
      <c r="L389" s="184">
        <v>200</v>
      </c>
      <c r="M389" s="184">
        <f t="shared" si="6"/>
        <v>-200</v>
      </c>
      <c r="N389" s="183" t="s">
        <v>996</v>
      </c>
      <c r="O389" s="183" t="s">
        <v>1478</v>
      </c>
      <c r="P389" s="183"/>
      <c r="Q389" s="183" t="s">
        <v>1509</v>
      </c>
      <c r="R389" s="183" t="s">
        <v>801</v>
      </c>
    </row>
    <row r="390" spans="1:18">
      <c r="A390" s="183" t="s">
        <v>1508</v>
      </c>
      <c r="B390" s="183" t="s">
        <v>794</v>
      </c>
      <c r="C390" s="183" t="s">
        <v>707</v>
      </c>
      <c r="D390" s="183" t="s">
        <v>831</v>
      </c>
      <c r="E390" s="183" t="s">
        <v>832</v>
      </c>
      <c r="F390" s="183" t="s">
        <v>521</v>
      </c>
      <c r="G390" s="183" t="s">
        <v>48</v>
      </c>
      <c r="H390" s="183" t="s">
        <v>521</v>
      </c>
      <c r="I390" s="183" t="s">
        <v>796</v>
      </c>
      <c r="J390" s="183" t="s">
        <v>1478</v>
      </c>
      <c r="K390" s="184">
        <v>200</v>
      </c>
      <c r="L390" s="184">
        <v>0</v>
      </c>
      <c r="M390" s="184">
        <f t="shared" si="6"/>
        <v>200</v>
      </c>
      <c r="N390" s="183" t="s">
        <v>996</v>
      </c>
      <c r="O390" s="183" t="s">
        <v>1478</v>
      </c>
      <c r="P390" s="183"/>
      <c r="Q390" s="183" t="s">
        <v>1509</v>
      </c>
      <c r="R390" s="183" t="s">
        <v>801</v>
      </c>
    </row>
    <row r="391" spans="1:18">
      <c r="A391" s="183" t="s">
        <v>1510</v>
      </c>
      <c r="B391" s="183" t="s">
        <v>794</v>
      </c>
      <c r="C391" s="183" t="s">
        <v>367</v>
      </c>
      <c r="D391" s="183" t="s">
        <v>815</v>
      </c>
      <c r="E391" s="183" t="s">
        <v>342</v>
      </c>
      <c r="F391" s="183" t="s">
        <v>263</v>
      </c>
      <c r="G391" s="183" t="s">
        <v>48</v>
      </c>
      <c r="H391" s="183" t="s">
        <v>521</v>
      </c>
      <c r="I391" s="183" t="s">
        <v>796</v>
      </c>
      <c r="J391" s="183" t="s">
        <v>1478</v>
      </c>
      <c r="K391" s="184">
        <v>269.99</v>
      </c>
      <c r="L391" s="184">
        <v>0</v>
      </c>
      <c r="M391" s="184">
        <f t="shared" si="6"/>
        <v>269.99</v>
      </c>
      <c r="N391" s="183" t="s">
        <v>1511</v>
      </c>
      <c r="O391" s="183" t="s">
        <v>1478</v>
      </c>
      <c r="P391" s="183"/>
      <c r="Q391" s="183" t="s">
        <v>1512</v>
      </c>
      <c r="R391" s="183" t="s">
        <v>801</v>
      </c>
    </row>
    <row r="392" spans="1:18">
      <c r="A392" s="183" t="s">
        <v>1510</v>
      </c>
      <c r="B392" s="183" t="s">
        <v>794</v>
      </c>
      <c r="C392" s="183" t="s">
        <v>367</v>
      </c>
      <c r="D392" s="183" t="s">
        <v>268</v>
      </c>
      <c r="E392" s="183" t="s">
        <v>342</v>
      </c>
      <c r="F392" s="183" t="s">
        <v>263</v>
      </c>
      <c r="G392" s="183" t="s">
        <v>48</v>
      </c>
      <c r="H392" s="183" t="s">
        <v>521</v>
      </c>
      <c r="I392" s="183" t="s">
        <v>796</v>
      </c>
      <c r="J392" s="183" t="s">
        <v>1478</v>
      </c>
      <c r="K392" s="184">
        <v>0</v>
      </c>
      <c r="L392" s="184">
        <v>269.99</v>
      </c>
      <c r="M392" s="184">
        <f t="shared" si="6"/>
        <v>-269.99</v>
      </c>
      <c r="N392" s="183" t="s">
        <v>1511</v>
      </c>
      <c r="O392" s="183" t="s">
        <v>1478</v>
      </c>
      <c r="P392" s="183"/>
      <c r="Q392" s="183" t="s">
        <v>1512</v>
      </c>
      <c r="R392" s="183" t="s">
        <v>801</v>
      </c>
    </row>
    <row r="393" spans="1:18">
      <c r="A393" s="183" t="s">
        <v>1513</v>
      </c>
      <c r="B393" s="183" t="s">
        <v>794</v>
      </c>
      <c r="C393" s="183" t="s">
        <v>808</v>
      </c>
      <c r="D393" s="183" t="s">
        <v>268</v>
      </c>
      <c r="E393" s="183" t="s">
        <v>832</v>
      </c>
      <c r="F393" s="183" t="s">
        <v>521</v>
      </c>
      <c r="G393" s="183" t="s">
        <v>48</v>
      </c>
      <c r="H393" s="183" t="s">
        <v>521</v>
      </c>
      <c r="I393" s="183" t="s">
        <v>796</v>
      </c>
      <c r="J393" s="183" t="s">
        <v>1478</v>
      </c>
      <c r="K393" s="184">
        <v>0</v>
      </c>
      <c r="L393" s="184">
        <v>2000</v>
      </c>
      <c r="M393" s="184">
        <f t="shared" si="6"/>
        <v>-2000</v>
      </c>
      <c r="N393" s="183" t="s">
        <v>996</v>
      </c>
      <c r="O393" s="183" t="s">
        <v>1478</v>
      </c>
      <c r="P393" s="183"/>
      <c r="Q393" s="183" t="s">
        <v>1514</v>
      </c>
      <c r="R393" s="183" t="s">
        <v>801</v>
      </c>
    </row>
    <row r="394" spans="1:18">
      <c r="A394" s="183" t="s">
        <v>1513</v>
      </c>
      <c r="B394" s="183" t="s">
        <v>794</v>
      </c>
      <c r="C394" s="183" t="s">
        <v>808</v>
      </c>
      <c r="D394" s="183" t="s">
        <v>815</v>
      </c>
      <c r="E394" s="183" t="s">
        <v>832</v>
      </c>
      <c r="F394" s="183" t="s">
        <v>521</v>
      </c>
      <c r="G394" s="183" t="s">
        <v>48</v>
      </c>
      <c r="H394" s="183" t="s">
        <v>521</v>
      </c>
      <c r="I394" s="183" t="s">
        <v>796</v>
      </c>
      <c r="J394" s="183" t="s">
        <v>1478</v>
      </c>
      <c r="K394" s="184">
        <v>2000</v>
      </c>
      <c r="L394" s="184">
        <v>0</v>
      </c>
      <c r="M394" s="184">
        <f t="shared" si="6"/>
        <v>2000</v>
      </c>
      <c r="N394" s="183" t="s">
        <v>996</v>
      </c>
      <c r="O394" s="183" t="s">
        <v>1478</v>
      </c>
      <c r="P394" s="183"/>
      <c r="Q394" s="183" t="s">
        <v>1514</v>
      </c>
      <c r="R394" s="183" t="s">
        <v>801</v>
      </c>
    </row>
    <row r="395" spans="1:18">
      <c r="A395" s="183" t="s">
        <v>1515</v>
      </c>
      <c r="B395" s="183" t="s">
        <v>794</v>
      </c>
      <c r="C395" s="183" t="s">
        <v>808</v>
      </c>
      <c r="D395" s="183" t="s">
        <v>268</v>
      </c>
      <c r="E395" s="183" t="s">
        <v>832</v>
      </c>
      <c r="F395" s="183" t="s">
        <v>521</v>
      </c>
      <c r="G395" s="183" t="s">
        <v>48</v>
      </c>
      <c r="H395" s="183" t="s">
        <v>521</v>
      </c>
      <c r="I395" s="183" t="s">
        <v>796</v>
      </c>
      <c r="J395" s="183" t="s">
        <v>1478</v>
      </c>
      <c r="K395" s="184">
        <v>0</v>
      </c>
      <c r="L395" s="184">
        <v>875</v>
      </c>
      <c r="M395" s="184">
        <f t="shared" si="6"/>
        <v>-875</v>
      </c>
      <c r="N395" s="183" t="s">
        <v>996</v>
      </c>
      <c r="O395" s="183" t="s">
        <v>1478</v>
      </c>
      <c r="P395" s="183"/>
      <c r="Q395" s="183" t="s">
        <v>1516</v>
      </c>
      <c r="R395" s="183" t="s">
        <v>801</v>
      </c>
    </row>
    <row r="396" spans="1:18">
      <c r="A396" s="183" t="s">
        <v>1515</v>
      </c>
      <c r="B396" s="183" t="s">
        <v>794</v>
      </c>
      <c r="C396" s="183" t="s">
        <v>808</v>
      </c>
      <c r="D396" s="183" t="s">
        <v>831</v>
      </c>
      <c r="E396" s="183" t="s">
        <v>832</v>
      </c>
      <c r="F396" s="183" t="s">
        <v>521</v>
      </c>
      <c r="G396" s="183" t="s">
        <v>48</v>
      </c>
      <c r="H396" s="183" t="s">
        <v>521</v>
      </c>
      <c r="I396" s="183" t="s">
        <v>796</v>
      </c>
      <c r="J396" s="183" t="s">
        <v>1478</v>
      </c>
      <c r="K396" s="184">
        <v>875</v>
      </c>
      <c r="L396" s="184">
        <v>0</v>
      </c>
      <c r="M396" s="184">
        <f t="shared" si="6"/>
        <v>875</v>
      </c>
      <c r="N396" s="183" t="s">
        <v>996</v>
      </c>
      <c r="O396" s="183" t="s">
        <v>1478</v>
      </c>
      <c r="P396" s="183"/>
      <c r="Q396" s="183" t="s">
        <v>1516</v>
      </c>
      <c r="R396" s="183" t="s">
        <v>801</v>
      </c>
    </row>
    <row r="397" spans="1:18">
      <c r="A397" s="183" t="s">
        <v>1517</v>
      </c>
      <c r="B397" s="183" t="s">
        <v>794</v>
      </c>
      <c r="C397" s="183" t="s">
        <v>367</v>
      </c>
      <c r="D397" s="183" t="s">
        <v>815</v>
      </c>
      <c r="E397" s="183" t="s">
        <v>464</v>
      </c>
      <c r="F397" s="183" t="s">
        <v>263</v>
      </c>
      <c r="G397" s="183" t="s">
        <v>48</v>
      </c>
      <c r="H397" s="183" t="s">
        <v>521</v>
      </c>
      <c r="I397" s="183" t="s">
        <v>796</v>
      </c>
      <c r="J397" s="183" t="s">
        <v>1478</v>
      </c>
      <c r="K397" s="184">
        <v>100</v>
      </c>
      <c r="L397" s="184">
        <v>0</v>
      </c>
      <c r="M397" s="184">
        <f t="shared" si="6"/>
        <v>100</v>
      </c>
      <c r="N397" s="183" t="s">
        <v>1124</v>
      </c>
      <c r="O397" s="183" t="s">
        <v>1478</v>
      </c>
      <c r="P397" s="183"/>
      <c r="Q397" s="183" t="s">
        <v>1518</v>
      </c>
      <c r="R397" s="183" t="s">
        <v>801</v>
      </c>
    </row>
    <row r="398" spans="1:18">
      <c r="A398" s="183" t="s">
        <v>1517</v>
      </c>
      <c r="B398" s="183" t="s">
        <v>794</v>
      </c>
      <c r="C398" s="183" t="s">
        <v>367</v>
      </c>
      <c r="D398" s="183" t="s">
        <v>268</v>
      </c>
      <c r="E398" s="183" t="s">
        <v>464</v>
      </c>
      <c r="F398" s="183" t="s">
        <v>263</v>
      </c>
      <c r="G398" s="183" t="s">
        <v>48</v>
      </c>
      <c r="H398" s="183" t="s">
        <v>521</v>
      </c>
      <c r="I398" s="183" t="s">
        <v>796</v>
      </c>
      <c r="J398" s="183" t="s">
        <v>1478</v>
      </c>
      <c r="K398" s="184">
        <v>0</v>
      </c>
      <c r="L398" s="184">
        <v>100</v>
      </c>
      <c r="M398" s="184">
        <f t="shared" si="6"/>
        <v>-100</v>
      </c>
      <c r="N398" s="183" t="s">
        <v>1124</v>
      </c>
      <c r="O398" s="183" t="s">
        <v>1478</v>
      </c>
      <c r="P398" s="183"/>
      <c r="Q398" s="183" t="s">
        <v>1518</v>
      </c>
      <c r="R398" s="183" t="s">
        <v>801</v>
      </c>
    </row>
    <row r="399" spans="1:18">
      <c r="A399" s="183" t="s">
        <v>1519</v>
      </c>
      <c r="B399" s="183" t="s">
        <v>794</v>
      </c>
      <c r="C399" s="183" t="s">
        <v>808</v>
      </c>
      <c r="D399" s="183" t="s">
        <v>268</v>
      </c>
      <c r="E399" s="183" t="s">
        <v>18</v>
      </c>
      <c r="F399" s="183" t="s">
        <v>521</v>
      </c>
      <c r="G399" s="183" t="s">
        <v>48</v>
      </c>
      <c r="H399" s="183" t="s">
        <v>521</v>
      </c>
      <c r="I399" s="183" t="s">
        <v>796</v>
      </c>
      <c r="J399" s="183" t="s">
        <v>1478</v>
      </c>
      <c r="K399" s="184">
        <v>0</v>
      </c>
      <c r="L399" s="184">
        <v>3000</v>
      </c>
      <c r="M399" s="184">
        <f t="shared" si="6"/>
        <v>-3000</v>
      </c>
      <c r="N399" s="183" t="s">
        <v>1029</v>
      </c>
      <c r="O399" s="183" t="s">
        <v>1478</v>
      </c>
      <c r="P399" s="183"/>
      <c r="Q399" s="183" t="s">
        <v>1520</v>
      </c>
      <c r="R399" s="183" t="s">
        <v>801</v>
      </c>
    </row>
    <row r="400" spans="1:18">
      <c r="A400" s="183" t="s">
        <v>1519</v>
      </c>
      <c r="B400" s="183" t="s">
        <v>794</v>
      </c>
      <c r="C400" s="183" t="s">
        <v>808</v>
      </c>
      <c r="D400" s="183" t="s">
        <v>819</v>
      </c>
      <c r="E400" s="183" t="s">
        <v>18</v>
      </c>
      <c r="F400" s="183" t="s">
        <v>521</v>
      </c>
      <c r="G400" s="183" t="s">
        <v>48</v>
      </c>
      <c r="H400" s="183" t="s">
        <v>521</v>
      </c>
      <c r="I400" s="183" t="s">
        <v>796</v>
      </c>
      <c r="J400" s="183" t="s">
        <v>1478</v>
      </c>
      <c r="K400" s="184">
        <v>3000</v>
      </c>
      <c r="L400" s="184">
        <v>0</v>
      </c>
      <c r="M400" s="184">
        <f t="shared" si="6"/>
        <v>3000</v>
      </c>
      <c r="N400" s="183" t="s">
        <v>1029</v>
      </c>
      <c r="O400" s="183" t="s">
        <v>1478</v>
      </c>
      <c r="P400" s="183"/>
      <c r="Q400" s="183" t="s">
        <v>1520</v>
      </c>
      <c r="R400" s="183" t="s">
        <v>801</v>
      </c>
    </row>
    <row r="401" spans="1:18">
      <c r="A401" s="183" t="s">
        <v>1521</v>
      </c>
      <c r="B401" s="183" t="s">
        <v>794</v>
      </c>
      <c r="C401" s="183" t="s">
        <v>808</v>
      </c>
      <c r="D401" s="183" t="s">
        <v>268</v>
      </c>
      <c r="E401" s="183" t="s">
        <v>894</v>
      </c>
      <c r="F401" s="183" t="s">
        <v>521</v>
      </c>
      <c r="G401" s="183" t="s">
        <v>48</v>
      </c>
      <c r="H401" s="183" t="s">
        <v>521</v>
      </c>
      <c r="I401" s="183" t="s">
        <v>796</v>
      </c>
      <c r="J401" s="183" t="s">
        <v>1478</v>
      </c>
      <c r="K401" s="184">
        <v>0</v>
      </c>
      <c r="L401" s="184">
        <v>331.99</v>
      </c>
      <c r="M401" s="184">
        <f t="shared" si="6"/>
        <v>-331.99</v>
      </c>
      <c r="N401" s="183" t="s">
        <v>1522</v>
      </c>
      <c r="O401" s="183" t="s">
        <v>1478</v>
      </c>
      <c r="P401" s="183"/>
      <c r="Q401" s="183" t="s">
        <v>1523</v>
      </c>
      <c r="R401" s="183" t="s">
        <v>801</v>
      </c>
    </row>
    <row r="402" spans="1:18">
      <c r="A402" s="183" t="s">
        <v>1521</v>
      </c>
      <c r="B402" s="183" t="s">
        <v>794</v>
      </c>
      <c r="C402" s="183" t="s">
        <v>808</v>
      </c>
      <c r="D402" s="183" t="s">
        <v>815</v>
      </c>
      <c r="E402" s="183" t="s">
        <v>894</v>
      </c>
      <c r="F402" s="183" t="s">
        <v>521</v>
      </c>
      <c r="G402" s="183" t="s">
        <v>48</v>
      </c>
      <c r="H402" s="183" t="s">
        <v>521</v>
      </c>
      <c r="I402" s="183" t="s">
        <v>796</v>
      </c>
      <c r="J402" s="183" t="s">
        <v>1478</v>
      </c>
      <c r="K402" s="184">
        <v>331.99</v>
      </c>
      <c r="L402" s="184">
        <v>0</v>
      </c>
      <c r="M402" s="184">
        <f t="shared" si="6"/>
        <v>331.99</v>
      </c>
      <c r="N402" s="183" t="s">
        <v>1522</v>
      </c>
      <c r="O402" s="183" t="s">
        <v>1478</v>
      </c>
      <c r="P402" s="183"/>
      <c r="Q402" s="183" t="s">
        <v>1523</v>
      </c>
      <c r="R402" s="183" t="s">
        <v>801</v>
      </c>
    </row>
    <row r="403" spans="1:18">
      <c r="A403" s="183" t="s">
        <v>1524</v>
      </c>
      <c r="B403" s="183" t="s">
        <v>794</v>
      </c>
      <c r="C403" s="183" t="s">
        <v>703</v>
      </c>
      <c r="D403" s="183" t="s">
        <v>841</v>
      </c>
      <c r="E403" s="183" t="s">
        <v>1525</v>
      </c>
      <c r="F403" s="183" t="s">
        <v>521</v>
      </c>
      <c r="G403" s="183" t="s">
        <v>48</v>
      </c>
      <c r="H403" s="183" t="s">
        <v>521</v>
      </c>
      <c r="I403" s="183" t="s">
        <v>796</v>
      </c>
      <c r="J403" s="183" t="s">
        <v>1478</v>
      </c>
      <c r="K403" s="184">
        <v>4.5999999999999996</v>
      </c>
      <c r="L403" s="184">
        <v>0</v>
      </c>
      <c r="M403" s="184">
        <f t="shared" si="6"/>
        <v>4.5999999999999996</v>
      </c>
      <c r="N403" s="183" t="s">
        <v>1526</v>
      </c>
      <c r="O403" s="183" t="s">
        <v>1478</v>
      </c>
      <c r="P403" s="183"/>
      <c r="Q403" s="183" t="s">
        <v>1527</v>
      </c>
      <c r="R403" s="183" t="s">
        <v>801</v>
      </c>
    </row>
    <row r="404" spans="1:18">
      <c r="A404" s="183" t="s">
        <v>1524</v>
      </c>
      <c r="B404" s="183" t="s">
        <v>794</v>
      </c>
      <c r="C404" s="183" t="s">
        <v>703</v>
      </c>
      <c r="D404" s="183" t="s">
        <v>823</v>
      </c>
      <c r="E404" s="183" t="s">
        <v>1525</v>
      </c>
      <c r="F404" s="183" t="s">
        <v>521</v>
      </c>
      <c r="G404" s="183" t="s">
        <v>48</v>
      </c>
      <c r="H404" s="183" t="s">
        <v>521</v>
      </c>
      <c r="I404" s="183" t="s">
        <v>796</v>
      </c>
      <c r="J404" s="183" t="s">
        <v>1478</v>
      </c>
      <c r="K404" s="184">
        <v>0</v>
      </c>
      <c r="L404" s="184">
        <v>4.5999999999999996</v>
      </c>
      <c r="M404" s="184">
        <f t="shared" si="6"/>
        <v>-4.5999999999999996</v>
      </c>
      <c r="N404" s="183" t="s">
        <v>1526</v>
      </c>
      <c r="O404" s="183" t="s">
        <v>1478</v>
      </c>
      <c r="P404" s="183"/>
      <c r="Q404" s="183" t="s">
        <v>1527</v>
      </c>
      <c r="R404" s="183" t="s">
        <v>801</v>
      </c>
    </row>
    <row r="405" spans="1:18">
      <c r="A405" s="183" t="s">
        <v>1528</v>
      </c>
      <c r="B405" s="183" t="s">
        <v>794</v>
      </c>
      <c r="C405" s="183" t="s">
        <v>701</v>
      </c>
      <c r="D405" s="183" t="s">
        <v>268</v>
      </c>
      <c r="E405" s="183" t="s">
        <v>851</v>
      </c>
      <c r="F405" s="183" t="s">
        <v>521</v>
      </c>
      <c r="G405" s="183" t="s">
        <v>48</v>
      </c>
      <c r="H405" s="183" t="s">
        <v>521</v>
      </c>
      <c r="I405" s="183" t="s">
        <v>796</v>
      </c>
      <c r="J405" s="183" t="s">
        <v>1478</v>
      </c>
      <c r="K405" s="184">
        <v>0</v>
      </c>
      <c r="L405" s="184">
        <v>77.959999999999994</v>
      </c>
      <c r="M405" s="184">
        <f t="shared" si="6"/>
        <v>-77.959999999999994</v>
      </c>
      <c r="N405" s="183" t="s">
        <v>1529</v>
      </c>
      <c r="O405" s="183" t="s">
        <v>1478</v>
      </c>
      <c r="P405" s="183"/>
      <c r="Q405" s="183" t="s">
        <v>1530</v>
      </c>
      <c r="R405" s="183" t="s">
        <v>801</v>
      </c>
    </row>
    <row r="406" spans="1:18">
      <c r="A406" s="183" t="s">
        <v>1528</v>
      </c>
      <c r="B406" s="183" t="s">
        <v>794</v>
      </c>
      <c r="C406" s="183" t="s">
        <v>808</v>
      </c>
      <c r="D406" s="183" t="s">
        <v>268</v>
      </c>
      <c r="E406" s="183" t="s">
        <v>851</v>
      </c>
      <c r="F406" s="183" t="s">
        <v>836</v>
      </c>
      <c r="G406" s="183" t="s">
        <v>48</v>
      </c>
      <c r="H406" s="183" t="s">
        <v>521</v>
      </c>
      <c r="I406" s="183" t="s">
        <v>796</v>
      </c>
      <c r="J406" s="183" t="s">
        <v>1478</v>
      </c>
      <c r="K406" s="184">
        <v>0</v>
      </c>
      <c r="L406" s="184">
        <v>180</v>
      </c>
      <c r="M406" s="184">
        <f t="shared" si="6"/>
        <v>-180</v>
      </c>
      <c r="N406" s="183" t="s">
        <v>1529</v>
      </c>
      <c r="O406" s="183" t="s">
        <v>1478</v>
      </c>
      <c r="P406" s="183"/>
      <c r="Q406" s="183" t="s">
        <v>1530</v>
      </c>
      <c r="R406" s="183" t="s">
        <v>801</v>
      </c>
    </row>
    <row r="407" spans="1:18">
      <c r="A407" s="183" t="s">
        <v>1528</v>
      </c>
      <c r="B407" s="183" t="s">
        <v>794</v>
      </c>
      <c r="C407" s="183" t="s">
        <v>808</v>
      </c>
      <c r="D407" s="183" t="s">
        <v>268</v>
      </c>
      <c r="E407" s="183" t="s">
        <v>851</v>
      </c>
      <c r="F407" s="183" t="s">
        <v>710</v>
      </c>
      <c r="G407" s="183" t="s">
        <v>48</v>
      </c>
      <c r="H407" s="183" t="s">
        <v>521</v>
      </c>
      <c r="I407" s="183" t="s">
        <v>796</v>
      </c>
      <c r="J407" s="183" t="s">
        <v>1478</v>
      </c>
      <c r="K407" s="184">
        <v>452.97</v>
      </c>
      <c r="L407" s="184">
        <v>0</v>
      </c>
      <c r="M407" s="184">
        <f t="shared" si="6"/>
        <v>452.97</v>
      </c>
      <c r="N407" s="183" t="s">
        <v>1529</v>
      </c>
      <c r="O407" s="183" t="s">
        <v>1478</v>
      </c>
      <c r="P407" s="183"/>
      <c r="Q407" s="183" t="s">
        <v>1530</v>
      </c>
      <c r="R407" s="183" t="s">
        <v>801</v>
      </c>
    </row>
    <row r="408" spans="1:18">
      <c r="A408" s="183" t="s">
        <v>1528</v>
      </c>
      <c r="B408" s="183" t="s">
        <v>794</v>
      </c>
      <c r="C408" s="183" t="s">
        <v>808</v>
      </c>
      <c r="D408" s="183" t="s">
        <v>268</v>
      </c>
      <c r="E408" s="183" t="s">
        <v>851</v>
      </c>
      <c r="F408" s="183" t="s">
        <v>521</v>
      </c>
      <c r="G408" s="183" t="s">
        <v>48</v>
      </c>
      <c r="H408" s="183" t="s">
        <v>521</v>
      </c>
      <c r="I408" s="183" t="s">
        <v>796</v>
      </c>
      <c r="J408" s="183" t="s">
        <v>1478</v>
      </c>
      <c r="K408" s="184">
        <v>0</v>
      </c>
      <c r="L408" s="184">
        <v>50</v>
      </c>
      <c r="M408" s="184">
        <f t="shared" si="6"/>
        <v>-50</v>
      </c>
      <c r="N408" s="183" t="s">
        <v>1529</v>
      </c>
      <c r="O408" s="183" t="s">
        <v>1478</v>
      </c>
      <c r="P408" s="183"/>
      <c r="Q408" s="183" t="s">
        <v>1530</v>
      </c>
      <c r="R408" s="183" t="s">
        <v>801</v>
      </c>
    </row>
    <row r="409" spans="1:18">
      <c r="A409" s="183" t="s">
        <v>1528</v>
      </c>
      <c r="B409" s="183" t="s">
        <v>794</v>
      </c>
      <c r="C409" s="183" t="s">
        <v>808</v>
      </c>
      <c r="D409" s="183" t="s">
        <v>814</v>
      </c>
      <c r="E409" s="183" t="s">
        <v>851</v>
      </c>
      <c r="F409" s="183" t="s">
        <v>836</v>
      </c>
      <c r="G409" s="183" t="s">
        <v>48</v>
      </c>
      <c r="H409" s="183" t="s">
        <v>521</v>
      </c>
      <c r="I409" s="183" t="s">
        <v>796</v>
      </c>
      <c r="J409" s="183" t="s">
        <v>1478</v>
      </c>
      <c r="K409" s="184">
        <v>180</v>
      </c>
      <c r="L409" s="184">
        <v>0</v>
      </c>
      <c r="M409" s="184">
        <f t="shared" si="6"/>
        <v>180</v>
      </c>
      <c r="N409" s="183" t="s">
        <v>1529</v>
      </c>
      <c r="O409" s="183" t="s">
        <v>1478</v>
      </c>
      <c r="P409" s="183"/>
      <c r="Q409" s="183" t="s">
        <v>1530</v>
      </c>
      <c r="R409" s="183" t="s">
        <v>801</v>
      </c>
    </row>
    <row r="410" spans="1:18">
      <c r="A410" s="183" t="s">
        <v>1528</v>
      </c>
      <c r="B410" s="183" t="s">
        <v>794</v>
      </c>
      <c r="C410" s="183" t="s">
        <v>804</v>
      </c>
      <c r="D410" s="183" t="s">
        <v>805</v>
      </c>
      <c r="E410" s="183" t="s">
        <v>851</v>
      </c>
      <c r="F410" s="183" t="s">
        <v>710</v>
      </c>
      <c r="G410" s="183" t="s">
        <v>48</v>
      </c>
      <c r="H410" s="183" t="s">
        <v>521</v>
      </c>
      <c r="I410" s="183" t="s">
        <v>796</v>
      </c>
      <c r="J410" s="183" t="s">
        <v>1478</v>
      </c>
      <c r="K410" s="184">
        <v>0</v>
      </c>
      <c r="L410" s="184">
        <v>2032.62</v>
      </c>
      <c r="M410" s="184">
        <f t="shared" si="6"/>
        <v>-2032.62</v>
      </c>
      <c r="N410" s="183" t="s">
        <v>1529</v>
      </c>
      <c r="O410" s="183" t="s">
        <v>1478</v>
      </c>
      <c r="P410" s="183"/>
      <c r="Q410" s="183" t="s">
        <v>1530</v>
      </c>
      <c r="R410" s="183" t="s">
        <v>801</v>
      </c>
    </row>
    <row r="411" spans="1:18">
      <c r="A411" s="183" t="s">
        <v>1528</v>
      </c>
      <c r="B411" s="183" t="s">
        <v>794</v>
      </c>
      <c r="C411" s="183" t="s">
        <v>804</v>
      </c>
      <c r="D411" s="183" t="s">
        <v>807</v>
      </c>
      <c r="E411" s="183" t="s">
        <v>851</v>
      </c>
      <c r="F411" s="183" t="s">
        <v>710</v>
      </c>
      <c r="G411" s="183" t="s">
        <v>48</v>
      </c>
      <c r="H411" s="183" t="s">
        <v>521</v>
      </c>
      <c r="I411" s="183" t="s">
        <v>796</v>
      </c>
      <c r="J411" s="183" t="s">
        <v>1478</v>
      </c>
      <c r="K411" s="184">
        <v>1179.6500000000001</v>
      </c>
      <c r="L411" s="184">
        <v>0</v>
      </c>
      <c r="M411" s="184">
        <f t="shared" si="6"/>
        <v>1179.6500000000001</v>
      </c>
      <c r="N411" s="183" t="s">
        <v>1529</v>
      </c>
      <c r="O411" s="183" t="s">
        <v>1478</v>
      </c>
      <c r="P411" s="183"/>
      <c r="Q411" s="183" t="s">
        <v>1530</v>
      </c>
      <c r="R411" s="183" t="s">
        <v>801</v>
      </c>
    </row>
    <row r="412" spans="1:18">
      <c r="A412" s="183" t="s">
        <v>1528</v>
      </c>
      <c r="B412" s="183" t="s">
        <v>794</v>
      </c>
      <c r="C412" s="183" t="s">
        <v>804</v>
      </c>
      <c r="D412" s="183" t="s">
        <v>826</v>
      </c>
      <c r="E412" s="183" t="s">
        <v>851</v>
      </c>
      <c r="F412" s="183" t="s">
        <v>710</v>
      </c>
      <c r="G412" s="183" t="s">
        <v>48</v>
      </c>
      <c r="H412" s="183" t="s">
        <v>521</v>
      </c>
      <c r="I412" s="183" t="s">
        <v>796</v>
      </c>
      <c r="J412" s="183" t="s">
        <v>1478</v>
      </c>
      <c r="K412" s="184">
        <v>400</v>
      </c>
      <c r="L412" s="184">
        <v>0</v>
      </c>
      <c r="M412" s="184">
        <f t="shared" si="6"/>
        <v>400</v>
      </c>
      <c r="N412" s="183" t="s">
        <v>1529</v>
      </c>
      <c r="O412" s="183" t="s">
        <v>1478</v>
      </c>
      <c r="P412" s="183"/>
      <c r="Q412" s="183" t="s">
        <v>1530</v>
      </c>
      <c r="R412" s="183" t="s">
        <v>801</v>
      </c>
    </row>
    <row r="413" spans="1:18">
      <c r="A413" s="183" t="s">
        <v>1528</v>
      </c>
      <c r="B413" s="183" t="s">
        <v>794</v>
      </c>
      <c r="C413" s="183" t="s">
        <v>706</v>
      </c>
      <c r="D413" s="183" t="s">
        <v>268</v>
      </c>
      <c r="E413" s="183" t="s">
        <v>851</v>
      </c>
      <c r="F413" s="183" t="s">
        <v>521</v>
      </c>
      <c r="G413" s="183" t="s">
        <v>48</v>
      </c>
      <c r="H413" s="183" t="s">
        <v>521</v>
      </c>
      <c r="I413" s="183" t="s">
        <v>796</v>
      </c>
      <c r="J413" s="183" t="s">
        <v>1478</v>
      </c>
      <c r="K413" s="184">
        <v>0</v>
      </c>
      <c r="L413" s="184">
        <v>625</v>
      </c>
      <c r="M413" s="184">
        <f t="shared" si="6"/>
        <v>-625</v>
      </c>
      <c r="N413" s="183" t="s">
        <v>1529</v>
      </c>
      <c r="O413" s="183" t="s">
        <v>1478</v>
      </c>
      <c r="P413" s="183"/>
      <c r="Q413" s="183" t="s">
        <v>1530</v>
      </c>
      <c r="R413" s="183" t="s">
        <v>801</v>
      </c>
    </row>
    <row r="414" spans="1:18">
      <c r="A414" s="183" t="s">
        <v>1528</v>
      </c>
      <c r="B414" s="183" t="s">
        <v>794</v>
      </c>
      <c r="C414" s="183" t="s">
        <v>701</v>
      </c>
      <c r="D414" s="183" t="s">
        <v>821</v>
      </c>
      <c r="E414" s="183" t="s">
        <v>851</v>
      </c>
      <c r="F414" s="183" t="s">
        <v>521</v>
      </c>
      <c r="G414" s="183" t="s">
        <v>48</v>
      </c>
      <c r="H414" s="183" t="s">
        <v>521</v>
      </c>
      <c r="I414" s="183" t="s">
        <v>796</v>
      </c>
      <c r="J414" s="183" t="s">
        <v>1478</v>
      </c>
      <c r="K414" s="184">
        <v>77.959999999999994</v>
      </c>
      <c r="L414" s="184">
        <v>0</v>
      </c>
      <c r="M414" s="184">
        <f t="shared" si="6"/>
        <v>77.959999999999994</v>
      </c>
      <c r="N414" s="183" t="s">
        <v>1529</v>
      </c>
      <c r="O414" s="183" t="s">
        <v>1478</v>
      </c>
      <c r="P414" s="183"/>
      <c r="Q414" s="183" t="s">
        <v>1530</v>
      </c>
      <c r="R414" s="183" t="s">
        <v>801</v>
      </c>
    </row>
    <row r="415" spans="1:18">
      <c r="A415" s="183" t="s">
        <v>1528</v>
      </c>
      <c r="B415" s="183" t="s">
        <v>794</v>
      </c>
      <c r="C415" s="183" t="s">
        <v>706</v>
      </c>
      <c r="D415" s="183" t="s">
        <v>811</v>
      </c>
      <c r="E415" s="183" t="s">
        <v>851</v>
      </c>
      <c r="F415" s="183" t="s">
        <v>521</v>
      </c>
      <c r="G415" s="183" t="s">
        <v>48</v>
      </c>
      <c r="H415" s="183" t="s">
        <v>521</v>
      </c>
      <c r="I415" s="183" t="s">
        <v>796</v>
      </c>
      <c r="J415" s="183" t="s">
        <v>1478</v>
      </c>
      <c r="K415" s="184">
        <v>625</v>
      </c>
      <c r="L415" s="184">
        <v>0</v>
      </c>
      <c r="M415" s="184">
        <f t="shared" si="6"/>
        <v>625</v>
      </c>
      <c r="N415" s="183" t="s">
        <v>1529</v>
      </c>
      <c r="O415" s="183" t="s">
        <v>1478</v>
      </c>
      <c r="P415" s="183"/>
      <c r="Q415" s="183" t="s">
        <v>1530</v>
      </c>
      <c r="R415" s="183" t="s">
        <v>801</v>
      </c>
    </row>
    <row r="416" spans="1:18">
      <c r="A416" s="183" t="s">
        <v>1528</v>
      </c>
      <c r="B416" s="183" t="s">
        <v>794</v>
      </c>
      <c r="C416" s="183" t="s">
        <v>808</v>
      </c>
      <c r="D416" s="183" t="s">
        <v>809</v>
      </c>
      <c r="E416" s="183" t="s">
        <v>851</v>
      </c>
      <c r="F416" s="183" t="s">
        <v>521</v>
      </c>
      <c r="G416" s="183" t="s">
        <v>48</v>
      </c>
      <c r="H416" s="183" t="s">
        <v>521</v>
      </c>
      <c r="I416" s="183" t="s">
        <v>796</v>
      </c>
      <c r="J416" s="183" t="s">
        <v>1478</v>
      </c>
      <c r="K416" s="184">
        <v>50</v>
      </c>
      <c r="L416" s="184">
        <v>0</v>
      </c>
      <c r="M416" s="184">
        <f t="shared" si="6"/>
        <v>50</v>
      </c>
      <c r="N416" s="183" t="s">
        <v>1529</v>
      </c>
      <c r="O416" s="183" t="s">
        <v>1478</v>
      </c>
      <c r="P416" s="183"/>
      <c r="Q416" s="183" t="s">
        <v>1530</v>
      </c>
      <c r="R416" s="183" t="s">
        <v>801</v>
      </c>
    </row>
    <row r="417" spans="1:18">
      <c r="A417" s="183" t="s">
        <v>1531</v>
      </c>
      <c r="B417" s="183" t="s">
        <v>794</v>
      </c>
      <c r="C417" s="183" t="s">
        <v>709</v>
      </c>
      <c r="D417" s="183" t="s">
        <v>795</v>
      </c>
      <c r="E417" s="183" t="s">
        <v>1048</v>
      </c>
      <c r="F417" s="183" t="s">
        <v>521</v>
      </c>
      <c r="G417" s="183" t="s">
        <v>48</v>
      </c>
      <c r="H417" s="183" t="s">
        <v>521</v>
      </c>
      <c r="I417" s="183" t="s">
        <v>796</v>
      </c>
      <c r="J417" s="183" t="s">
        <v>1478</v>
      </c>
      <c r="K417" s="184">
        <v>30000</v>
      </c>
      <c r="L417" s="184">
        <v>0</v>
      </c>
      <c r="M417" s="184">
        <f t="shared" si="6"/>
        <v>30000</v>
      </c>
      <c r="N417" s="183" t="s">
        <v>1532</v>
      </c>
      <c r="O417" s="183" t="s">
        <v>1478</v>
      </c>
      <c r="P417" s="183"/>
      <c r="Q417" s="183" t="s">
        <v>1533</v>
      </c>
      <c r="R417" s="183" t="s">
        <v>801</v>
      </c>
    </row>
    <row r="418" spans="1:18">
      <c r="A418" s="183" t="s">
        <v>1531</v>
      </c>
      <c r="B418" s="183" t="s">
        <v>794</v>
      </c>
      <c r="C418" s="183" t="s">
        <v>709</v>
      </c>
      <c r="D418" s="183" t="s">
        <v>268</v>
      </c>
      <c r="E418" s="183" t="s">
        <v>1048</v>
      </c>
      <c r="F418" s="183" t="s">
        <v>521</v>
      </c>
      <c r="G418" s="183" t="s">
        <v>48</v>
      </c>
      <c r="H418" s="183" t="s">
        <v>521</v>
      </c>
      <c r="I418" s="183" t="s">
        <v>796</v>
      </c>
      <c r="J418" s="183" t="s">
        <v>1478</v>
      </c>
      <c r="K418" s="184">
        <v>0</v>
      </c>
      <c r="L418" s="184">
        <v>30000</v>
      </c>
      <c r="M418" s="184">
        <f t="shared" si="6"/>
        <v>-30000</v>
      </c>
      <c r="N418" s="183" t="s">
        <v>1532</v>
      </c>
      <c r="O418" s="183" t="s">
        <v>1478</v>
      </c>
      <c r="P418" s="183"/>
      <c r="Q418" s="183" t="s">
        <v>1533</v>
      </c>
      <c r="R418" s="183" t="s">
        <v>801</v>
      </c>
    </row>
    <row r="419" spans="1:18">
      <c r="A419" s="183" t="s">
        <v>1534</v>
      </c>
      <c r="B419" s="183" t="s">
        <v>794</v>
      </c>
      <c r="C419" s="183" t="s">
        <v>808</v>
      </c>
      <c r="D419" s="183" t="s">
        <v>815</v>
      </c>
      <c r="E419" s="183" t="s">
        <v>22</v>
      </c>
      <c r="F419" s="183" t="s">
        <v>521</v>
      </c>
      <c r="G419" s="183" t="s">
        <v>48</v>
      </c>
      <c r="H419" s="183" t="s">
        <v>521</v>
      </c>
      <c r="I419" s="183" t="s">
        <v>796</v>
      </c>
      <c r="J419" s="183" t="s">
        <v>1478</v>
      </c>
      <c r="K419" s="184">
        <v>0</v>
      </c>
      <c r="L419" s="184">
        <v>237.42</v>
      </c>
      <c r="M419" s="184">
        <f t="shared" si="6"/>
        <v>-237.42</v>
      </c>
      <c r="N419" s="183" t="s">
        <v>1251</v>
      </c>
      <c r="O419" s="183" t="s">
        <v>1478</v>
      </c>
      <c r="P419" s="183"/>
      <c r="Q419" s="183" t="s">
        <v>1535</v>
      </c>
      <c r="R419" s="183" t="s">
        <v>801</v>
      </c>
    </row>
    <row r="420" spans="1:18">
      <c r="A420" s="183" t="s">
        <v>1534</v>
      </c>
      <c r="B420" s="183" t="s">
        <v>794</v>
      </c>
      <c r="C420" s="183" t="s">
        <v>808</v>
      </c>
      <c r="D420" s="183" t="s">
        <v>809</v>
      </c>
      <c r="E420" s="183" t="s">
        <v>22</v>
      </c>
      <c r="F420" s="183" t="s">
        <v>521</v>
      </c>
      <c r="G420" s="183" t="s">
        <v>48</v>
      </c>
      <c r="H420" s="183" t="s">
        <v>521</v>
      </c>
      <c r="I420" s="183" t="s">
        <v>796</v>
      </c>
      <c r="J420" s="183" t="s">
        <v>1478</v>
      </c>
      <c r="K420" s="184">
        <v>237.42</v>
      </c>
      <c r="L420" s="184">
        <v>0</v>
      </c>
      <c r="M420" s="184">
        <f t="shared" si="6"/>
        <v>237.42</v>
      </c>
      <c r="N420" s="183" t="s">
        <v>1251</v>
      </c>
      <c r="O420" s="183" t="s">
        <v>1478</v>
      </c>
      <c r="P420" s="183"/>
      <c r="Q420" s="183" t="s">
        <v>1535</v>
      </c>
      <c r="R420" s="183" t="s">
        <v>801</v>
      </c>
    </row>
    <row r="421" spans="1:18">
      <c r="A421" s="183" t="s">
        <v>1536</v>
      </c>
      <c r="B421" s="183" t="s">
        <v>794</v>
      </c>
      <c r="C421" s="183" t="s">
        <v>707</v>
      </c>
      <c r="D421" s="183" t="s">
        <v>826</v>
      </c>
      <c r="E421" s="183" t="s">
        <v>22</v>
      </c>
      <c r="F421" s="183" t="s">
        <v>521</v>
      </c>
      <c r="G421" s="183" t="s">
        <v>48</v>
      </c>
      <c r="H421" s="183" t="s">
        <v>521</v>
      </c>
      <c r="I421" s="183" t="s">
        <v>796</v>
      </c>
      <c r="J421" s="183" t="s">
        <v>1478</v>
      </c>
      <c r="K421" s="184">
        <v>0</v>
      </c>
      <c r="L421" s="184">
        <v>91</v>
      </c>
      <c r="M421" s="184">
        <f t="shared" si="6"/>
        <v>-91</v>
      </c>
      <c r="N421" s="183" t="s">
        <v>982</v>
      </c>
      <c r="O421" s="183" t="s">
        <v>1478</v>
      </c>
      <c r="P421" s="183"/>
      <c r="Q421" s="183" t="s">
        <v>1537</v>
      </c>
      <c r="R421" s="183" t="s">
        <v>801</v>
      </c>
    </row>
    <row r="422" spans="1:18">
      <c r="A422" s="183" t="s">
        <v>1536</v>
      </c>
      <c r="B422" s="183" t="s">
        <v>794</v>
      </c>
      <c r="C422" s="183" t="s">
        <v>707</v>
      </c>
      <c r="D422" s="183" t="s">
        <v>803</v>
      </c>
      <c r="E422" s="183" t="s">
        <v>22</v>
      </c>
      <c r="F422" s="183" t="s">
        <v>521</v>
      </c>
      <c r="G422" s="183" t="s">
        <v>48</v>
      </c>
      <c r="H422" s="183" t="s">
        <v>521</v>
      </c>
      <c r="I422" s="183" t="s">
        <v>796</v>
      </c>
      <c r="J422" s="183" t="s">
        <v>1478</v>
      </c>
      <c r="K422" s="184">
        <v>91</v>
      </c>
      <c r="L422" s="184">
        <v>0</v>
      </c>
      <c r="M422" s="184">
        <f t="shared" si="6"/>
        <v>91</v>
      </c>
      <c r="N422" s="183" t="s">
        <v>982</v>
      </c>
      <c r="O422" s="183" t="s">
        <v>1478</v>
      </c>
      <c r="P422" s="183"/>
      <c r="Q422" s="183" t="s">
        <v>1537</v>
      </c>
      <c r="R422" s="183" t="s">
        <v>801</v>
      </c>
    </row>
    <row r="423" spans="1:18">
      <c r="A423" s="183" t="s">
        <v>1538</v>
      </c>
      <c r="B423" s="183" t="s">
        <v>794</v>
      </c>
      <c r="C423" s="183" t="s">
        <v>806</v>
      </c>
      <c r="D423" s="183" t="s">
        <v>268</v>
      </c>
      <c r="E423" s="183" t="s">
        <v>835</v>
      </c>
      <c r="F423" s="183" t="s">
        <v>521</v>
      </c>
      <c r="G423" s="183" t="s">
        <v>48</v>
      </c>
      <c r="H423" s="183" t="s">
        <v>521</v>
      </c>
      <c r="I423" s="183" t="s">
        <v>796</v>
      </c>
      <c r="J423" s="183" t="s">
        <v>1478</v>
      </c>
      <c r="K423" s="184">
        <v>0</v>
      </c>
      <c r="L423" s="184">
        <v>584.85</v>
      </c>
      <c r="M423" s="184">
        <f t="shared" si="6"/>
        <v>-584.85</v>
      </c>
      <c r="N423" s="183" t="s">
        <v>1539</v>
      </c>
      <c r="O423" s="183" t="s">
        <v>1478</v>
      </c>
      <c r="P423" s="183"/>
      <c r="Q423" s="183" t="s">
        <v>1540</v>
      </c>
      <c r="R423" s="183" t="s">
        <v>801</v>
      </c>
    </row>
    <row r="424" spans="1:18">
      <c r="A424" s="183" t="s">
        <v>1538</v>
      </c>
      <c r="B424" s="183" t="s">
        <v>794</v>
      </c>
      <c r="C424" s="183" t="s">
        <v>806</v>
      </c>
      <c r="D424" s="183" t="s">
        <v>829</v>
      </c>
      <c r="E424" s="183" t="s">
        <v>835</v>
      </c>
      <c r="F424" s="183" t="s">
        <v>521</v>
      </c>
      <c r="G424" s="183" t="s">
        <v>48</v>
      </c>
      <c r="H424" s="183" t="s">
        <v>521</v>
      </c>
      <c r="I424" s="183" t="s">
        <v>796</v>
      </c>
      <c r="J424" s="183" t="s">
        <v>1478</v>
      </c>
      <c r="K424" s="184">
        <v>584.85</v>
      </c>
      <c r="L424" s="184">
        <v>0</v>
      </c>
      <c r="M424" s="184">
        <f t="shared" si="6"/>
        <v>584.85</v>
      </c>
      <c r="N424" s="183" t="s">
        <v>1539</v>
      </c>
      <c r="O424" s="183" t="s">
        <v>1478</v>
      </c>
      <c r="P424" s="183"/>
      <c r="Q424" s="183" t="s">
        <v>1540</v>
      </c>
      <c r="R424" s="183" t="s">
        <v>801</v>
      </c>
    </row>
    <row r="425" spans="1:18">
      <c r="A425" s="183" t="s">
        <v>1541</v>
      </c>
      <c r="B425" s="183" t="s">
        <v>794</v>
      </c>
      <c r="C425" s="183" t="s">
        <v>706</v>
      </c>
      <c r="D425" s="183" t="s">
        <v>268</v>
      </c>
      <c r="E425" s="183" t="s">
        <v>851</v>
      </c>
      <c r="F425" s="183" t="s">
        <v>521</v>
      </c>
      <c r="G425" s="183" t="s">
        <v>48</v>
      </c>
      <c r="H425" s="183" t="s">
        <v>521</v>
      </c>
      <c r="I425" s="183" t="s">
        <v>796</v>
      </c>
      <c r="J425" s="183" t="s">
        <v>1478</v>
      </c>
      <c r="K425" s="184">
        <v>0</v>
      </c>
      <c r="L425" s="184">
        <v>2800</v>
      </c>
      <c r="M425" s="184">
        <f t="shared" si="6"/>
        <v>-2800</v>
      </c>
      <c r="N425" s="183" t="s">
        <v>1149</v>
      </c>
      <c r="O425" s="183" t="s">
        <v>1478</v>
      </c>
      <c r="P425" s="183"/>
      <c r="Q425" s="183" t="s">
        <v>1542</v>
      </c>
      <c r="R425" s="183" t="s">
        <v>801</v>
      </c>
    </row>
    <row r="426" spans="1:18">
      <c r="A426" s="183" t="s">
        <v>1541</v>
      </c>
      <c r="B426" s="183" t="s">
        <v>794</v>
      </c>
      <c r="C426" s="183" t="s">
        <v>706</v>
      </c>
      <c r="D426" s="183" t="s">
        <v>826</v>
      </c>
      <c r="E426" s="183" t="s">
        <v>851</v>
      </c>
      <c r="F426" s="183" t="s">
        <v>521</v>
      </c>
      <c r="G426" s="183" t="s">
        <v>48</v>
      </c>
      <c r="H426" s="183" t="s">
        <v>521</v>
      </c>
      <c r="I426" s="183" t="s">
        <v>796</v>
      </c>
      <c r="J426" s="183" t="s">
        <v>1478</v>
      </c>
      <c r="K426" s="184">
        <v>2800</v>
      </c>
      <c r="L426" s="184">
        <v>0</v>
      </c>
      <c r="M426" s="184">
        <f t="shared" si="6"/>
        <v>2800</v>
      </c>
      <c r="N426" s="183" t="s">
        <v>1149</v>
      </c>
      <c r="O426" s="183" t="s">
        <v>1478</v>
      </c>
      <c r="P426" s="183"/>
      <c r="Q426" s="183" t="s">
        <v>1542</v>
      </c>
      <c r="R426" s="183" t="s">
        <v>801</v>
      </c>
    </row>
    <row r="427" spans="1:18">
      <c r="A427" s="183" t="s">
        <v>1543</v>
      </c>
      <c r="B427" s="183" t="s">
        <v>794</v>
      </c>
      <c r="C427" s="183" t="s">
        <v>707</v>
      </c>
      <c r="D427" s="183" t="s">
        <v>809</v>
      </c>
      <c r="E427" s="183" t="s">
        <v>22</v>
      </c>
      <c r="F427" s="183" t="s">
        <v>521</v>
      </c>
      <c r="G427" s="183" t="s">
        <v>48</v>
      </c>
      <c r="H427" s="183" t="s">
        <v>521</v>
      </c>
      <c r="I427" s="183" t="s">
        <v>796</v>
      </c>
      <c r="J427" s="183" t="s">
        <v>1478</v>
      </c>
      <c r="K427" s="184">
        <v>101.6</v>
      </c>
      <c r="L427" s="184">
        <v>0</v>
      </c>
      <c r="M427" s="184">
        <f t="shared" si="6"/>
        <v>101.6</v>
      </c>
      <c r="N427" s="183" t="s">
        <v>1544</v>
      </c>
      <c r="O427" s="183" t="s">
        <v>1478</v>
      </c>
      <c r="P427" s="183"/>
      <c r="Q427" s="183" t="s">
        <v>1545</v>
      </c>
      <c r="R427" s="183" t="s">
        <v>801</v>
      </c>
    </row>
    <row r="428" spans="1:18">
      <c r="A428" s="183" t="s">
        <v>1543</v>
      </c>
      <c r="B428" s="183" t="s">
        <v>794</v>
      </c>
      <c r="C428" s="183" t="s">
        <v>707</v>
      </c>
      <c r="D428" s="183" t="s">
        <v>841</v>
      </c>
      <c r="E428" s="183" t="s">
        <v>22</v>
      </c>
      <c r="F428" s="183" t="s">
        <v>521</v>
      </c>
      <c r="G428" s="183" t="s">
        <v>48</v>
      </c>
      <c r="H428" s="183" t="s">
        <v>521</v>
      </c>
      <c r="I428" s="183" t="s">
        <v>796</v>
      </c>
      <c r="J428" s="183" t="s">
        <v>1478</v>
      </c>
      <c r="K428" s="184">
        <v>0</v>
      </c>
      <c r="L428" s="184">
        <v>101.6</v>
      </c>
      <c r="M428" s="184">
        <f t="shared" si="6"/>
        <v>-101.6</v>
      </c>
      <c r="N428" s="183" t="s">
        <v>1544</v>
      </c>
      <c r="O428" s="183" t="s">
        <v>1478</v>
      </c>
      <c r="P428" s="183"/>
      <c r="Q428" s="183" t="s">
        <v>1545</v>
      </c>
      <c r="R428" s="183" t="s">
        <v>801</v>
      </c>
    </row>
    <row r="429" spans="1:18">
      <c r="A429" s="183" t="s">
        <v>1546</v>
      </c>
      <c r="B429" s="183" t="s">
        <v>794</v>
      </c>
      <c r="C429" s="183" t="s">
        <v>808</v>
      </c>
      <c r="D429" s="183" t="s">
        <v>268</v>
      </c>
      <c r="E429" s="183" t="s">
        <v>681</v>
      </c>
      <c r="F429" s="183" t="s">
        <v>1098</v>
      </c>
      <c r="G429" s="183" t="s">
        <v>48</v>
      </c>
      <c r="H429" s="183" t="s">
        <v>521</v>
      </c>
      <c r="I429" s="183" t="s">
        <v>796</v>
      </c>
      <c r="J429" s="183" t="s">
        <v>1478</v>
      </c>
      <c r="K429" s="184">
        <v>600</v>
      </c>
      <c r="L429" s="184">
        <v>0</v>
      </c>
      <c r="M429" s="184">
        <f t="shared" si="6"/>
        <v>600</v>
      </c>
      <c r="N429" s="183" t="s">
        <v>1547</v>
      </c>
      <c r="O429" s="183" t="s">
        <v>1478</v>
      </c>
      <c r="P429" s="183"/>
      <c r="Q429" s="183" t="s">
        <v>1548</v>
      </c>
      <c r="R429" s="183" t="s">
        <v>801</v>
      </c>
    </row>
    <row r="430" spans="1:18">
      <c r="A430" s="183" t="s">
        <v>1546</v>
      </c>
      <c r="B430" s="183" t="s">
        <v>794</v>
      </c>
      <c r="C430" s="183" t="s">
        <v>366</v>
      </c>
      <c r="D430" s="183" t="s">
        <v>802</v>
      </c>
      <c r="E430" s="183" t="s">
        <v>681</v>
      </c>
      <c r="F430" s="183" t="s">
        <v>1098</v>
      </c>
      <c r="G430" s="183" t="s">
        <v>48</v>
      </c>
      <c r="H430" s="183" t="s">
        <v>521</v>
      </c>
      <c r="I430" s="183" t="s">
        <v>796</v>
      </c>
      <c r="J430" s="183" t="s">
        <v>1478</v>
      </c>
      <c r="K430" s="184">
        <v>0</v>
      </c>
      <c r="L430" s="184">
        <v>600</v>
      </c>
      <c r="M430" s="184">
        <f t="shared" ref="M430:M493" si="7">K430-L430</f>
        <v>-600</v>
      </c>
      <c r="N430" s="183" t="s">
        <v>1547</v>
      </c>
      <c r="O430" s="183" t="s">
        <v>1478</v>
      </c>
      <c r="P430" s="183"/>
      <c r="Q430" s="183" t="s">
        <v>1548</v>
      </c>
      <c r="R430" s="183" t="s">
        <v>801</v>
      </c>
    </row>
    <row r="431" spans="1:18">
      <c r="A431" s="183" t="s">
        <v>1549</v>
      </c>
      <c r="B431" s="183" t="s">
        <v>794</v>
      </c>
      <c r="C431" s="183" t="s">
        <v>701</v>
      </c>
      <c r="D431" s="183" t="s">
        <v>268</v>
      </c>
      <c r="E431" s="183" t="s">
        <v>295</v>
      </c>
      <c r="F431" s="183" t="s">
        <v>521</v>
      </c>
      <c r="G431" s="183" t="s">
        <v>48</v>
      </c>
      <c r="H431" s="183" t="s">
        <v>521</v>
      </c>
      <c r="I431" s="183" t="s">
        <v>796</v>
      </c>
      <c r="J431" s="183" t="s">
        <v>1478</v>
      </c>
      <c r="K431" s="184">
        <v>0</v>
      </c>
      <c r="L431" s="184">
        <v>1083.58</v>
      </c>
      <c r="M431" s="184">
        <f t="shared" si="7"/>
        <v>-1083.58</v>
      </c>
      <c r="N431" s="183" t="s">
        <v>1134</v>
      </c>
      <c r="O431" s="183" t="s">
        <v>1478</v>
      </c>
      <c r="P431" s="183"/>
      <c r="Q431" s="183" t="s">
        <v>1550</v>
      </c>
      <c r="R431" s="183" t="s">
        <v>801</v>
      </c>
    </row>
    <row r="432" spans="1:18">
      <c r="A432" s="183" t="s">
        <v>1549</v>
      </c>
      <c r="B432" s="183" t="s">
        <v>794</v>
      </c>
      <c r="C432" s="183" t="s">
        <v>701</v>
      </c>
      <c r="D432" s="183" t="s">
        <v>821</v>
      </c>
      <c r="E432" s="183" t="s">
        <v>295</v>
      </c>
      <c r="F432" s="183" t="s">
        <v>521</v>
      </c>
      <c r="G432" s="183" t="s">
        <v>48</v>
      </c>
      <c r="H432" s="183" t="s">
        <v>521</v>
      </c>
      <c r="I432" s="183" t="s">
        <v>796</v>
      </c>
      <c r="J432" s="183" t="s">
        <v>1478</v>
      </c>
      <c r="K432" s="184">
        <v>1083.58</v>
      </c>
      <c r="L432" s="184">
        <v>0</v>
      </c>
      <c r="M432" s="184">
        <f t="shared" si="7"/>
        <v>1083.58</v>
      </c>
      <c r="N432" s="183" t="s">
        <v>1134</v>
      </c>
      <c r="O432" s="183" t="s">
        <v>1478</v>
      </c>
      <c r="P432" s="183"/>
      <c r="Q432" s="183" t="s">
        <v>1550</v>
      </c>
      <c r="R432" s="183" t="s">
        <v>801</v>
      </c>
    </row>
    <row r="433" spans="1:18">
      <c r="A433" s="183" t="s">
        <v>1551</v>
      </c>
      <c r="B433" s="183" t="s">
        <v>794</v>
      </c>
      <c r="C433" s="183" t="s">
        <v>707</v>
      </c>
      <c r="D433" s="183" t="s">
        <v>268</v>
      </c>
      <c r="E433" s="183" t="s">
        <v>835</v>
      </c>
      <c r="F433" s="183" t="s">
        <v>710</v>
      </c>
      <c r="G433" s="183" t="s">
        <v>48</v>
      </c>
      <c r="H433" s="183" t="s">
        <v>521</v>
      </c>
      <c r="I433" s="183" t="s">
        <v>796</v>
      </c>
      <c r="J433" s="183" t="s">
        <v>1478</v>
      </c>
      <c r="K433" s="184">
        <v>0</v>
      </c>
      <c r="L433" s="184">
        <v>80.8</v>
      </c>
      <c r="M433" s="184">
        <f t="shared" si="7"/>
        <v>-80.8</v>
      </c>
      <c r="N433" s="183" t="s">
        <v>1552</v>
      </c>
      <c r="O433" s="183" t="s">
        <v>1478</v>
      </c>
      <c r="P433" s="183"/>
      <c r="Q433" s="183" t="s">
        <v>1553</v>
      </c>
      <c r="R433" s="183" t="s">
        <v>801</v>
      </c>
    </row>
    <row r="434" spans="1:18">
      <c r="A434" s="183" t="s">
        <v>1551</v>
      </c>
      <c r="B434" s="183" t="s">
        <v>794</v>
      </c>
      <c r="C434" s="183" t="s">
        <v>804</v>
      </c>
      <c r="D434" s="183" t="s">
        <v>803</v>
      </c>
      <c r="E434" s="183" t="s">
        <v>835</v>
      </c>
      <c r="F434" s="183" t="s">
        <v>710</v>
      </c>
      <c r="G434" s="183" t="s">
        <v>48</v>
      </c>
      <c r="H434" s="183" t="s">
        <v>521</v>
      </c>
      <c r="I434" s="183" t="s">
        <v>796</v>
      </c>
      <c r="J434" s="183" t="s">
        <v>1478</v>
      </c>
      <c r="K434" s="184">
        <v>80.8</v>
      </c>
      <c r="L434" s="184">
        <v>0</v>
      </c>
      <c r="M434" s="184">
        <f t="shared" si="7"/>
        <v>80.8</v>
      </c>
      <c r="N434" s="183" t="s">
        <v>1552</v>
      </c>
      <c r="O434" s="183" t="s">
        <v>1478</v>
      </c>
      <c r="P434" s="183"/>
      <c r="Q434" s="183" t="s">
        <v>1553</v>
      </c>
      <c r="R434" s="183" t="s">
        <v>801</v>
      </c>
    </row>
    <row r="435" spans="1:18">
      <c r="A435" s="183" t="s">
        <v>1554</v>
      </c>
      <c r="B435" s="183" t="s">
        <v>794</v>
      </c>
      <c r="C435" s="183" t="s">
        <v>808</v>
      </c>
      <c r="D435" s="183" t="s">
        <v>268</v>
      </c>
      <c r="E435" s="183" t="s">
        <v>295</v>
      </c>
      <c r="F435" s="183" t="s">
        <v>710</v>
      </c>
      <c r="G435" s="183" t="s">
        <v>48</v>
      </c>
      <c r="H435" s="183" t="s">
        <v>521</v>
      </c>
      <c r="I435" s="183" t="s">
        <v>796</v>
      </c>
      <c r="J435" s="183" t="s">
        <v>1478</v>
      </c>
      <c r="K435" s="184">
        <v>301.23</v>
      </c>
      <c r="L435" s="184">
        <v>0</v>
      </c>
      <c r="M435" s="184">
        <f t="shared" si="7"/>
        <v>301.23</v>
      </c>
      <c r="N435" s="183" t="s">
        <v>1134</v>
      </c>
      <c r="O435" s="183" t="s">
        <v>1478</v>
      </c>
      <c r="P435" s="183"/>
      <c r="Q435" s="183" t="s">
        <v>1555</v>
      </c>
      <c r="R435" s="183" t="s">
        <v>801</v>
      </c>
    </row>
    <row r="436" spans="1:18">
      <c r="A436" s="183" t="s">
        <v>1554</v>
      </c>
      <c r="B436" s="183" t="s">
        <v>794</v>
      </c>
      <c r="C436" s="183" t="s">
        <v>366</v>
      </c>
      <c r="D436" s="183" t="s">
        <v>802</v>
      </c>
      <c r="E436" s="183" t="s">
        <v>295</v>
      </c>
      <c r="F436" s="183" t="s">
        <v>710</v>
      </c>
      <c r="G436" s="183" t="s">
        <v>48</v>
      </c>
      <c r="H436" s="183" t="s">
        <v>521</v>
      </c>
      <c r="I436" s="183" t="s">
        <v>796</v>
      </c>
      <c r="J436" s="183" t="s">
        <v>1478</v>
      </c>
      <c r="K436" s="184">
        <v>0</v>
      </c>
      <c r="L436" s="184">
        <v>301.23</v>
      </c>
      <c r="M436" s="184">
        <f t="shared" si="7"/>
        <v>-301.23</v>
      </c>
      <c r="N436" s="183" t="s">
        <v>1134</v>
      </c>
      <c r="O436" s="183" t="s">
        <v>1478</v>
      </c>
      <c r="P436" s="183"/>
      <c r="Q436" s="183" t="s">
        <v>1555</v>
      </c>
      <c r="R436" s="183" t="s">
        <v>801</v>
      </c>
    </row>
    <row r="437" spans="1:18">
      <c r="A437" s="183" t="s">
        <v>1556</v>
      </c>
      <c r="B437" s="183" t="s">
        <v>794</v>
      </c>
      <c r="C437" s="183" t="s">
        <v>804</v>
      </c>
      <c r="D437" s="183" t="s">
        <v>268</v>
      </c>
      <c r="E437" s="183" t="s">
        <v>810</v>
      </c>
      <c r="F437" s="183" t="s">
        <v>710</v>
      </c>
      <c r="G437" s="183" t="s">
        <v>48</v>
      </c>
      <c r="H437" s="183" t="s">
        <v>521</v>
      </c>
      <c r="I437" s="183" t="s">
        <v>796</v>
      </c>
      <c r="J437" s="183" t="s">
        <v>1478</v>
      </c>
      <c r="K437" s="184">
        <v>364.54</v>
      </c>
      <c r="L437" s="184">
        <v>0</v>
      </c>
      <c r="M437" s="184">
        <f t="shared" si="7"/>
        <v>364.54</v>
      </c>
      <c r="N437" s="183" t="s">
        <v>1137</v>
      </c>
      <c r="O437" s="183" t="s">
        <v>1478</v>
      </c>
      <c r="P437" s="183"/>
      <c r="Q437" s="183" t="s">
        <v>1557</v>
      </c>
      <c r="R437" s="183" t="s">
        <v>801</v>
      </c>
    </row>
    <row r="438" spans="1:18">
      <c r="A438" s="183" t="s">
        <v>1556</v>
      </c>
      <c r="B438" s="183" t="s">
        <v>794</v>
      </c>
      <c r="C438" s="183" t="s">
        <v>706</v>
      </c>
      <c r="D438" s="183" t="s">
        <v>268</v>
      </c>
      <c r="E438" s="183" t="s">
        <v>810</v>
      </c>
      <c r="F438" s="183" t="s">
        <v>521</v>
      </c>
      <c r="G438" s="183" t="s">
        <v>48</v>
      </c>
      <c r="H438" s="183" t="s">
        <v>521</v>
      </c>
      <c r="I438" s="183" t="s">
        <v>796</v>
      </c>
      <c r="J438" s="183" t="s">
        <v>1478</v>
      </c>
      <c r="K438" s="184">
        <v>0</v>
      </c>
      <c r="L438" s="184">
        <v>500</v>
      </c>
      <c r="M438" s="184">
        <f t="shared" si="7"/>
        <v>-500</v>
      </c>
      <c r="N438" s="183" t="s">
        <v>1137</v>
      </c>
      <c r="O438" s="183" t="s">
        <v>1478</v>
      </c>
      <c r="P438" s="183"/>
      <c r="Q438" s="183" t="s">
        <v>1557</v>
      </c>
      <c r="R438" s="183" t="s">
        <v>801</v>
      </c>
    </row>
    <row r="439" spans="1:18">
      <c r="A439" s="183" t="s">
        <v>1556</v>
      </c>
      <c r="B439" s="183" t="s">
        <v>794</v>
      </c>
      <c r="C439" s="183" t="s">
        <v>706</v>
      </c>
      <c r="D439" s="183" t="s">
        <v>811</v>
      </c>
      <c r="E439" s="183" t="s">
        <v>810</v>
      </c>
      <c r="F439" s="183" t="s">
        <v>521</v>
      </c>
      <c r="G439" s="183" t="s">
        <v>48</v>
      </c>
      <c r="H439" s="183" t="s">
        <v>521</v>
      </c>
      <c r="I439" s="183" t="s">
        <v>796</v>
      </c>
      <c r="J439" s="183" t="s">
        <v>1478</v>
      </c>
      <c r="K439" s="184">
        <v>500</v>
      </c>
      <c r="L439" s="184">
        <v>0</v>
      </c>
      <c r="M439" s="184">
        <f t="shared" si="7"/>
        <v>500</v>
      </c>
      <c r="N439" s="183" t="s">
        <v>1137</v>
      </c>
      <c r="O439" s="183" t="s">
        <v>1478</v>
      </c>
      <c r="P439" s="183"/>
      <c r="Q439" s="183" t="s">
        <v>1557</v>
      </c>
      <c r="R439" s="183" t="s">
        <v>801</v>
      </c>
    </row>
    <row r="440" spans="1:18">
      <c r="A440" s="183" t="s">
        <v>1556</v>
      </c>
      <c r="B440" s="183" t="s">
        <v>794</v>
      </c>
      <c r="C440" s="183" t="s">
        <v>804</v>
      </c>
      <c r="D440" s="183" t="s">
        <v>805</v>
      </c>
      <c r="E440" s="183" t="s">
        <v>810</v>
      </c>
      <c r="F440" s="183" t="s">
        <v>710</v>
      </c>
      <c r="G440" s="183" t="s">
        <v>48</v>
      </c>
      <c r="H440" s="183" t="s">
        <v>521</v>
      </c>
      <c r="I440" s="183" t="s">
        <v>796</v>
      </c>
      <c r="J440" s="183" t="s">
        <v>1478</v>
      </c>
      <c r="K440" s="184">
        <v>0</v>
      </c>
      <c r="L440" s="184">
        <v>364.54</v>
      </c>
      <c r="M440" s="184">
        <f t="shared" si="7"/>
        <v>-364.54</v>
      </c>
      <c r="N440" s="183" t="s">
        <v>1137</v>
      </c>
      <c r="O440" s="183" t="s">
        <v>1478</v>
      </c>
      <c r="P440" s="183"/>
      <c r="Q440" s="183" t="s">
        <v>1557</v>
      </c>
      <c r="R440" s="183" t="s">
        <v>801</v>
      </c>
    </row>
    <row r="441" spans="1:18">
      <c r="A441" s="183" t="s">
        <v>1558</v>
      </c>
      <c r="B441" s="183" t="s">
        <v>794</v>
      </c>
      <c r="C441" s="183" t="s">
        <v>706</v>
      </c>
      <c r="D441" s="183" t="s">
        <v>268</v>
      </c>
      <c r="E441" s="183" t="s">
        <v>380</v>
      </c>
      <c r="F441" s="183" t="s">
        <v>521</v>
      </c>
      <c r="G441" s="183" t="s">
        <v>48</v>
      </c>
      <c r="H441" s="183" t="s">
        <v>521</v>
      </c>
      <c r="I441" s="183" t="s">
        <v>796</v>
      </c>
      <c r="J441" s="183" t="s">
        <v>1478</v>
      </c>
      <c r="K441" s="184">
        <v>326.23</v>
      </c>
      <c r="L441" s="184">
        <v>0</v>
      </c>
      <c r="M441" s="184">
        <f t="shared" si="7"/>
        <v>326.23</v>
      </c>
      <c r="N441" s="183" t="s">
        <v>1559</v>
      </c>
      <c r="O441" s="183" t="s">
        <v>1478</v>
      </c>
      <c r="P441" s="183"/>
      <c r="Q441" s="183" t="s">
        <v>1560</v>
      </c>
      <c r="R441" s="183" t="s">
        <v>801</v>
      </c>
    </row>
    <row r="442" spans="1:18">
      <c r="A442" s="183" t="s">
        <v>1558</v>
      </c>
      <c r="B442" s="183" t="s">
        <v>794</v>
      </c>
      <c r="C442" s="183" t="s">
        <v>707</v>
      </c>
      <c r="D442" s="183" t="s">
        <v>268</v>
      </c>
      <c r="E442" s="183" t="s">
        <v>380</v>
      </c>
      <c r="F442" s="183" t="s">
        <v>521</v>
      </c>
      <c r="G442" s="183" t="s">
        <v>48</v>
      </c>
      <c r="H442" s="183" t="s">
        <v>521</v>
      </c>
      <c r="I442" s="183" t="s">
        <v>796</v>
      </c>
      <c r="J442" s="183" t="s">
        <v>1478</v>
      </c>
      <c r="K442" s="184">
        <v>0</v>
      </c>
      <c r="L442" s="184">
        <v>375.31</v>
      </c>
      <c r="M442" s="184">
        <f t="shared" si="7"/>
        <v>-375.31</v>
      </c>
      <c r="N442" s="183" t="s">
        <v>1559</v>
      </c>
      <c r="O442" s="183" t="s">
        <v>1478</v>
      </c>
      <c r="P442" s="183"/>
      <c r="Q442" s="183" t="s">
        <v>1560</v>
      </c>
      <c r="R442" s="183" t="s">
        <v>801</v>
      </c>
    </row>
    <row r="443" spans="1:18">
      <c r="A443" s="183" t="s">
        <v>1558</v>
      </c>
      <c r="B443" s="183" t="s">
        <v>794</v>
      </c>
      <c r="C443" s="183" t="s">
        <v>706</v>
      </c>
      <c r="D443" s="183" t="s">
        <v>811</v>
      </c>
      <c r="E443" s="183" t="s">
        <v>380</v>
      </c>
      <c r="F443" s="183" t="s">
        <v>521</v>
      </c>
      <c r="G443" s="183" t="s">
        <v>48</v>
      </c>
      <c r="H443" s="183" t="s">
        <v>521</v>
      </c>
      <c r="I443" s="183" t="s">
        <v>796</v>
      </c>
      <c r="J443" s="183" t="s">
        <v>1478</v>
      </c>
      <c r="K443" s="184">
        <v>49.08</v>
      </c>
      <c r="L443" s="184">
        <v>0</v>
      </c>
      <c r="M443" s="184">
        <f t="shared" si="7"/>
        <v>49.08</v>
      </c>
      <c r="N443" s="183" t="s">
        <v>1559</v>
      </c>
      <c r="O443" s="183" t="s">
        <v>1478</v>
      </c>
      <c r="P443" s="183"/>
      <c r="Q443" s="183" t="s">
        <v>1560</v>
      </c>
      <c r="R443" s="183" t="s">
        <v>801</v>
      </c>
    </row>
    <row r="444" spans="1:18">
      <c r="A444" s="183" t="s">
        <v>1561</v>
      </c>
      <c r="B444" s="183" t="s">
        <v>794</v>
      </c>
      <c r="C444" s="183" t="s">
        <v>707</v>
      </c>
      <c r="D444" s="183" t="s">
        <v>831</v>
      </c>
      <c r="E444" s="183" t="s">
        <v>850</v>
      </c>
      <c r="F444" s="183" t="s">
        <v>710</v>
      </c>
      <c r="G444" s="183" t="s">
        <v>48</v>
      </c>
      <c r="H444" s="183" t="s">
        <v>521</v>
      </c>
      <c r="I444" s="183" t="s">
        <v>796</v>
      </c>
      <c r="J444" s="183" t="s">
        <v>1562</v>
      </c>
      <c r="K444" s="184">
        <v>1500</v>
      </c>
      <c r="L444" s="184">
        <v>0</v>
      </c>
      <c r="M444" s="184">
        <f t="shared" si="7"/>
        <v>1500</v>
      </c>
      <c r="N444" s="183" t="s">
        <v>1563</v>
      </c>
      <c r="O444" s="183" t="s">
        <v>1562</v>
      </c>
      <c r="P444" s="183"/>
      <c r="Q444" s="183" t="s">
        <v>1564</v>
      </c>
      <c r="R444" s="183" t="s">
        <v>801</v>
      </c>
    </row>
    <row r="445" spans="1:18">
      <c r="A445" s="183" t="s">
        <v>1561</v>
      </c>
      <c r="B445" s="183" t="s">
        <v>794</v>
      </c>
      <c r="C445" s="183" t="s">
        <v>707</v>
      </c>
      <c r="D445" s="183" t="s">
        <v>268</v>
      </c>
      <c r="E445" s="183" t="s">
        <v>850</v>
      </c>
      <c r="F445" s="183" t="s">
        <v>710</v>
      </c>
      <c r="G445" s="183" t="s">
        <v>48</v>
      </c>
      <c r="H445" s="183" t="s">
        <v>521</v>
      </c>
      <c r="I445" s="183" t="s">
        <v>796</v>
      </c>
      <c r="J445" s="183" t="s">
        <v>1562</v>
      </c>
      <c r="K445" s="184">
        <v>0</v>
      </c>
      <c r="L445" s="184">
        <v>1500</v>
      </c>
      <c r="M445" s="184">
        <f t="shared" si="7"/>
        <v>-1500</v>
      </c>
      <c r="N445" s="183" t="s">
        <v>1563</v>
      </c>
      <c r="O445" s="183" t="s">
        <v>1562</v>
      </c>
      <c r="P445" s="183"/>
      <c r="Q445" s="183" t="s">
        <v>1564</v>
      </c>
      <c r="R445" s="183" t="s">
        <v>801</v>
      </c>
    </row>
    <row r="446" spans="1:18">
      <c r="A446" s="183" t="s">
        <v>1565</v>
      </c>
      <c r="B446" s="183" t="s">
        <v>794</v>
      </c>
      <c r="C446" s="183" t="s">
        <v>707</v>
      </c>
      <c r="D446" s="183" t="s">
        <v>268</v>
      </c>
      <c r="E446" s="183" t="s">
        <v>850</v>
      </c>
      <c r="F446" s="183" t="s">
        <v>869</v>
      </c>
      <c r="G446" s="183" t="s">
        <v>48</v>
      </c>
      <c r="H446" s="183" t="s">
        <v>521</v>
      </c>
      <c r="I446" s="183" t="s">
        <v>796</v>
      </c>
      <c r="J446" s="183" t="s">
        <v>1562</v>
      </c>
      <c r="K446" s="184">
        <v>0</v>
      </c>
      <c r="L446" s="184">
        <v>385.05</v>
      </c>
      <c r="M446" s="184">
        <f t="shared" si="7"/>
        <v>-385.05</v>
      </c>
      <c r="N446" s="183" t="s">
        <v>1566</v>
      </c>
      <c r="O446" s="183" t="s">
        <v>1562</v>
      </c>
      <c r="P446" s="183"/>
      <c r="Q446" s="183" t="s">
        <v>1567</v>
      </c>
      <c r="R446" s="183" t="s">
        <v>801</v>
      </c>
    </row>
    <row r="447" spans="1:18">
      <c r="A447" s="183" t="s">
        <v>1565</v>
      </c>
      <c r="B447" s="183" t="s">
        <v>794</v>
      </c>
      <c r="C447" s="183" t="s">
        <v>707</v>
      </c>
      <c r="D447" s="183" t="s">
        <v>815</v>
      </c>
      <c r="E447" s="183" t="s">
        <v>850</v>
      </c>
      <c r="F447" s="183" t="s">
        <v>869</v>
      </c>
      <c r="G447" s="183" t="s">
        <v>48</v>
      </c>
      <c r="H447" s="183" t="s">
        <v>521</v>
      </c>
      <c r="I447" s="183" t="s">
        <v>796</v>
      </c>
      <c r="J447" s="183" t="s">
        <v>1562</v>
      </c>
      <c r="K447" s="184">
        <v>385.05</v>
      </c>
      <c r="L447" s="184">
        <v>0</v>
      </c>
      <c r="M447" s="184">
        <f t="shared" si="7"/>
        <v>385.05</v>
      </c>
      <c r="N447" s="183" t="s">
        <v>1566</v>
      </c>
      <c r="O447" s="183" t="s">
        <v>1562</v>
      </c>
      <c r="P447" s="183"/>
      <c r="Q447" s="183" t="s">
        <v>1567</v>
      </c>
      <c r="R447" s="183" t="s">
        <v>801</v>
      </c>
    </row>
    <row r="448" spans="1:18">
      <c r="A448" s="183" t="s">
        <v>1568</v>
      </c>
      <c r="B448" s="183" t="s">
        <v>794</v>
      </c>
      <c r="C448" s="183" t="s">
        <v>707</v>
      </c>
      <c r="D448" s="183" t="s">
        <v>815</v>
      </c>
      <c r="E448" s="183" t="s">
        <v>832</v>
      </c>
      <c r="F448" s="183" t="s">
        <v>521</v>
      </c>
      <c r="G448" s="183" t="s">
        <v>48</v>
      </c>
      <c r="H448" s="183" t="s">
        <v>521</v>
      </c>
      <c r="I448" s="183" t="s">
        <v>796</v>
      </c>
      <c r="J448" s="183" t="s">
        <v>1562</v>
      </c>
      <c r="K448" s="184">
        <v>175</v>
      </c>
      <c r="L448" s="184">
        <v>0</v>
      </c>
      <c r="M448" s="184">
        <f t="shared" si="7"/>
        <v>175</v>
      </c>
      <c r="N448" s="183" t="s">
        <v>996</v>
      </c>
      <c r="O448" s="183" t="s">
        <v>1562</v>
      </c>
      <c r="P448" s="183"/>
      <c r="Q448" s="183" t="s">
        <v>1569</v>
      </c>
      <c r="R448" s="183" t="s">
        <v>801</v>
      </c>
    </row>
    <row r="449" spans="1:18">
      <c r="A449" s="183" t="s">
        <v>1568</v>
      </c>
      <c r="B449" s="183" t="s">
        <v>794</v>
      </c>
      <c r="C449" s="183" t="s">
        <v>707</v>
      </c>
      <c r="D449" s="183" t="s">
        <v>268</v>
      </c>
      <c r="E449" s="183" t="s">
        <v>832</v>
      </c>
      <c r="F449" s="183" t="s">
        <v>521</v>
      </c>
      <c r="G449" s="183" t="s">
        <v>48</v>
      </c>
      <c r="H449" s="183" t="s">
        <v>521</v>
      </c>
      <c r="I449" s="183" t="s">
        <v>796</v>
      </c>
      <c r="J449" s="183" t="s">
        <v>1562</v>
      </c>
      <c r="K449" s="184">
        <v>0</v>
      </c>
      <c r="L449" s="184">
        <v>175</v>
      </c>
      <c r="M449" s="184">
        <f t="shared" si="7"/>
        <v>-175</v>
      </c>
      <c r="N449" s="183" t="s">
        <v>996</v>
      </c>
      <c r="O449" s="183" t="s">
        <v>1562</v>
      </c>
      <c r="P449" s="183"/>
      <c r="Q449" s="183" t="s">
        <v>1569</v>
      </c>
      <c r="R449" s="183" t="s">
        <v>801</v>
      </c>
    </row>
    <row r="450" spans="1:18">
      <c r="A450" s="183" t="s">
        <v>1570</v>
      </c>
      <c r="B450" s="183" t="s">
        <v>794</v>
      </c>
      <c r="C450" s="183" t="s">
        <v>706</v>
      </c>
      <c r="D450" s="183" t="s">
        <v>268</v>
      </c>
      <c r="E450" s="183" t="s">
        <v>827</v>
      </c>
      <c r="F450" s="183" t="s">
        <v>521</v>
      </c>
      <c r="G450" s="183" t="s">
        <v>48</v>
      </c>
      <c r="H450" s="183" t="s">
        <v>521</v>
      </c>
      <c r="I450" s="183" t="s">
        <v>796</v>
      </c>
      <c r="J450" s="183" t="s">
        <v>1562</v>
      </c>
      <c r="K450" s="184">
        <v>0</v>
      </c>
      <c r="L450" s="184">
        <v>0</v>
      </c>
      <c r="M450" s="184">
        <f t="shared" si="7"/>
        <v>0</v>
      </c>
      <c r="N450" s="183" t="s">
        <v>1571</v>
      </c>
      <c r="O450" s="183" t="s">
        <v>1562</v>
      </c>
      <c r="P450" s="183"/>
      <c r="Q450" s="183" t="s">
        <v>1572</v>
      </c>
      <c r="R450" s="183" t="s">
        <v>801</v>
      </c>
    </row>
    <row r="451" spans="1:18">
      <c r="A451" s="183" t="s">
        <v>1570</v>
      </c>
      <c r="B451" s="183" t="s">
        <v>794</v>
      </c>
      <c r="C451" s="183" t="s">
        <v>706</v>
      </c>
      <c r="D451" s="183" t="s">
        <v>268</v>
      </c>
      <c r="E451" s="183" t="s">
        <v>827</v>
      </c>
      <c r="F451" s="183" t="s">
        <v>521</v>
      </c>
      <c r="G451" s="183" t="s">
        <v>48</v>
      </c>
      <c r="H451" s="183" t="s">
        <v>521</v>
      </c>
      <c r="I451" s="183" t="s">
        <v>796</v>
      </c>
      <c r="J451" s="183" t="s">
        <v>1562</v>
      </c>
      <c r="K451" s="184">
        <v>0</v>
      </c>
      <c r="L451" s="184">
        <v>30</v>
      </c>
      <c r="M451" s="184">
        <f t="shared" si="7"/>
        <v>-30</v>
      </c>
      <c r="N451" s="183" t="s">
        <v>1571</v>
      </c>
      <c r="O451" s="183" t="s">
        <v>1562</v>
      </c>
      <c r="P451" s="183"/>
      <c r="Q451" s="183" t="s">
        <v>1572</v>
      </c>
      <c r="R451" s="183" t="s">
        <v>801</v>
      </c>
    </row>
    <row r="452" spans="1:18">
      <c r="A452" s="183" t="s">
        <v>1570</v>
      </c>
      <c r="B452" s="183" t="s">
        <v>794</v>
      </c>
      <c r="C452" s="183" t="s">
        <v>706</v>
      </c>
      <c r="D452" s="183" t="s">
        <v>811</v>
      </c>
      <c r="E452" s="183" t="s">
        <v>827</v>
      </c>
      <c r="F452" s="183" t="s">
        <v>521</v>
      </c>
      <c r="G452" s="183" t="s">
        <v>48</v>
      </c>
      <c r="H452" s="183" t="s">
        <v>521</v>
      </c>
      <c r="I452" s="183" t="s">
        <v>796</v>
      </c>
      <c r="J452" s="183" t="s">
        <v>1562</v>
      </c>
      <c r="K452" s="184">
        <v>30</v>
      </c>
      <c r="L452" s="184">
        <v>0</v>
      </c>
      <c r="M452" s="184">
        <f t="shared" si="7"/>
        <v>30</v>
      </c>
      <c r="N452" s="183" t="s">
        <v>1571</v>
      </c>
      <c r="O452" s="183" t="s">
        <v>1562</v>
      </c>
      <c r="P452" s="183"/>
      <c r="Q452" s="183" t="s">
        <v>1572</v>
      </c>
      <c r="R452" s="183" t="s">
        <v>801</v>
      </c>
    </row>
    <row r="453" spans="1:18">
      <c r="A453" s="183" t="s">
        <v>1573</v>
      </c>
      <c r="B453" s="183" t="s">
        <v>794</v>
      </c>
      <c r="C453" s="183" t="s">
        <v>707</v>
      </c>
      <c r="D453" s="183" t="s">
        <v>803</v>
      </c>
      <c r="E453" s="183" t="s">
        <v>845</v>
      </c>
      <c r="F453" s="183" t="s">
        <v>521</v>
      </c>
      <c r="G453" s="183" t="s">
        <v>48</v>
      </c>
      <c r="H453" s="183" t="s">
        <v>521</v>
      </c>
      <c r="I453" s="183" t="s">
        <v>796</v>
      </c>
      <c r="J453" s="183" t="s">
        <v>1562</v>
      </c>
      <c r="K453" s="184">
        <v>65</v>
      </c>
      <c r="L453" s="184">
        <v>0</v>
      </c>
      <c r="M453" s="184">
        <f t="shared" si="7"/>
        <v>65</v>
      </c>
      <c r="N453" s="183" t="s">
        <v>1574</v>
      </c>
      <c r="O453" s="183" t="s">
        <v>1562</v>
      </c>
      <c r="P453" s="183"/>
      <c r="Q453" s="183" t="s">
        <v>1575</v>
      </c>
      <c r="R453" s="183" t="s">
        <v>801</v>
      </c>
    </row>
    <row r="454" spans="1:18">
      <c r="A454" s="183" t="s">
        <v>1573</v>
      </c>
      <c r="B454" s="183" t="s">
        <v>794</v>
      </c>
      <c r="C454" s="183" t="s">
        <v>707</v>
      </c>
      <c r="D454" s="183" t="s">
        <v>803</v>
      </c>
      <c r="E454" s="183" t="s">
        <v>845</v>
      </c>
      <c r="F454" s="183" t="s">
        <v>521</v>
      </c>
      <c r="G454" s="183" t="s">
        <v>48</v>
      </c>
      <c r="H454" s="183" t="s">
        <v>521</v>
      </c>
      <c r="I454" s="183" t="s">
        <v>796</v>
      </c>
      <c r="J454" s="183" t="s">
        <v>1562</v>
      </c>
      <c r="K454" s="184">
        <v>7.98</v>
      </c>
      <c r="L454" s="184">
        <v>0</v>
      </c>
      <c r="M454" s="184">
        <f t="shared" si="7"/>
        <v>7.98</v>
      </c>
      <c r="N454" s="183" t="s">
        <v>1574</v>
      </c>
      <c r="O454" s="183" t="s">
        <v>1562</v>
      </c>
      <c r="P454" s="183"/>
      <c r="Q454" s="183" t="s">
        <v>1575</v>
      </c>
      <c r="R454" s="183" t="s">
        <v>801</v>
      </c>
    </row>
    <row r="455" spans="1:18">
      <c r="A455" s="183" t="s">
        <v>1573</v>
      </c>
      <c r="B455" s="183" t="s">
        <v>794</v>
      </c>
      <c r="C455" s="183" t="s">
        <v>707</v>
      </c>
      <c r="D455" s="183" t="s">
        <v>268</v>
      </c>
      <c r="E455" s="183" t="s">
        <v>845</v>
      </c>
      <c r="F455" s="183" t="s">
        <v>521</v>
      </c>
      <c r="G455" s="183" t="s">
        <v>48</v>
      </c>
      <c r="H455" s="183" t="s">
        <v>521</v>
      </c>
      <c r="I455" s="183" t="s">
        <v>796</v>
      </c>
      <c r="J455" s="183" t="s">
        <v>1562</v>
      </c>
      <c r="K455" s="184">
        <v>0</v>
      </c>
      <c r="L455" s="184">
        <v>72.98</v>
      </c>
      <c r="M455" s="184">
        <f t="shared" si="7"/>
        <v>-72.98</v>
      </c>
      <c r="N455" s="183" t="s">
        <v>1574</v>
      </c>
      <c r="O455" s="183" t="s">
        <v>1562</v>
      </c>
      <c r="P455" s="183"/>
      <c r="Q455" s="183" t="s">
        <v>1575</v>
      </c>
      <c r="R455" s="183" t="s">
        <v>801</v>
      </c>
    </row>
    <row r="456" spans="1:18">
      <c r="A456" s="183" t="s">
        <v>1573</v>
      </c>
      <c r="B456" s="183" t="s">
        <v>794</v>
      </c>
      <c r="C456" s="183" t="s">
        <v>709</v>
      </c>
      <c r="D456" s="183" t="s">
        <v>268</v>
      </c>
      <c r="E456" s="183" t="s">
        <v>845</v>
      </c>
      <c r="F456" s="183" t="s">
        <v>521</v>
      </c>
      <c r="G456" s="183" t="s">
        <v>48</v>
      </c>
      <c r="H456" s="183" t="s">
        <v>521</v>
      </c>
      <c r="I456" s="183" t="s">
        <v>796</v>
      </c>
      <c r="J456" s="183" t="s">
        <v>1562</v>
      </c>
      <c r="K456" s="184">
        <v>0</v>
      </c>
      <c r="L456" s="184">
        <v>1054.95</v>
      </c>
      <c r="M456" s="184">
        <f t="shared" si="7"/>
        <v>-1054.95</v>
      </c>
      <c r="N456" s="183" t="s">
        <v>1574</v>
      </c>
      <c r="O456" s="183" t="s">
        <v>1562</v>
      </c>
      <c r="P456" s="183"/>
      <c r="Q456" s="183" t="s">
        <v>1575</v>
      </c>
      <c r="R456" s="183" t="s">
        <v>801</v>
      </c>
    </row>
    <row r="457" spans="1:18">
      <c r="A457" s="183" t="s">
        <v>1573</v>
      </c>
      <c r="B457" s="183" t="s">
        <v>794</v>
      </c>
      <c r="C457" s="183" t="s">
        <v>709</v>
      </c>
      <c r="D457" s="183" t="s">
        <v>826</v>
      </c>
      <c r="E457" s="183" t="s">
        <v>845</v>
      </c>
      <c r="F457" s="183" t="s">
        <v>521</v>
      </c>
      <c r="G457" s="183" t="s">
        <v>48</v>
      </c>
      <c r="H457" s="183" t="s">
        <v>521</v>
      </c>
      <c r="I457" s="183" t="s">
        <v>796</v>
      </c>
      <c r="J457" s="183" t="s">
        <v>1562</v>
      </c>
      <c r="K457" s="184">
        <v>1054.95</v>
      </c>
      <c r="L457" s="184">
        <v>0</v>
      </c>
      <c r="M457" s="184">
        <f t="shared" si="7"/>
        <v>1054.95</v>
      </c>
      <c r="N457" s="183" t="s">
        <v>1574</v>
      </c>
      <c r="O457" s="183" t="s">
        <v>1562</v>
      </c>
      <c r="P457" s="183"/>
      <c r="Q457" s="183" t="s">
        <v>1575</v>
      </c>
      <c r="R457" s="183" t="s">
        <v>801</v>
      </c>
    </row>
    <row r="458" spans="1:18">
      <c r="A458" s="183" t="s">
        <v>1576</v>
      </c>
      <c r="B458" s="183" t="s">
        <v>794</v>
      </c>
      <c r="C458" s="183" t="s">
        <v>709</v>
      </c>
      <c r="D458" s="183" t="s">
        <v>268</v>
      </c>
      <c r="E458" s="183" t="s">
        <v>827</v>
      </c>
      <c r="F458" s="183" t="s">
        <v>521</v>
      </c>
      <c r="G458" s="183" t="s">
        <v>48</v>
      </c>
      <c r="H458" s="183" t="s">
        <v>521</v>
      </c>
      <c r="I458" s="183" t="s">
        <v>796</v>
      </c>
      <c r="J458" s="183" t="s">
        <v>1562</v>
      </c>
      <c r="K458" s="184">
        <v>0</v>
      </c>
      <c r="L458" s="184">
        <v>550</v>
      </c>
      <c r="M458" s="184">
        <f t="shared" si="7"/>
        <v>-550</v>
      </c>
      <c r="N458" s="183" t="s">
        <v>1571</v>
      </c>
      <c r="O458" s="183" t="s">
        <v>1562</v>
      </c>
      <c r="P458" s="183"/>
      <c r="Q458" s="183" t="s">
        <v>1577</v>
      </c>
      <c r="R458" s="183" t="s">
        <v>801</v>
      </c>
    </row>
    <row r="459" spans="1:18">
      <c r="A459" s="183" t="s">
        <v>1576</v>
      </c>
      <c r="B459" s="183" t="s">
        <v>794</v>
      </c>
      <c r="C459" s="183" t="s">
        <v>709</v>
      </c>
      <c r="D459" s="183" t="s">
        <v>826</v>
      </c>
      <c r="E459" s="183" t="s">
        <v>827</v>
      </c>
      <c r="F459" s="183" t="s">
        <v>521</v>
      </c>
      <c r="G459" s="183" t="s">
        <v>48</v>
      </c>
      <c r="H459" s="183" t="s">
        <v>521</v>
      </c>
      <c r="I459" s="183" t="s">
        <v>796</v>
      </c>
      <c r="J459" s="183" t="s">
        <v>1562</v>
      </c>
      <c r="K459" s="184">
        <v>550</v>
      </c>
      <c r="L459" s="184">
        <v>0</v>
      </c>
      <c r="M459" s="184">
        <f t="shared" si="7"/>
        <v>550</v>
      </c>
      <c r="N459" s="183" t="s">
        <v>1571</v>
      </c>
      <c r="O459" s="183" t="s">
        <v>1562</v>
      </c>
      <c r="P459" s="183"/>
      <c r="Q459" s="183" t="s">
        <v>1577</v>
      </c>
      <c r="R459" s="183" t="s">
        <v>801</v>
      </c>
    </row>
    <row r="460" spans="1:18">
      <c r="A460" s="183" t="s">
        <v>1578</v>
      </c>
      <c r="B460" s="183" t="s">
        <v>794</v>
      </c>
      <c r="C460" s="183" t="s">
        <v>366</v>
      </c>
      <c r="D460" s="183" t="s">
        <v>268</v>
      </c>
      <c r="E460" s="183" t="s">
        <v>43</v>
      </c>
      <c r="F460" s="183" t="s">
        <v>521</v>
      </c>
      <c r="G460" s="183" t="s">
        <v>48</v>
      </c>
      <c r="H460" s="183" t="s">
        <v>521</v>
      </c>
      <c r="I460" s="183" t="s">
        <v>796</v>
      </c>
      <c r="J460" s="183" t="s">
        <v>1562</v>
      </c>
      <c r="K460" s="184">
        <v>0</v>
      </c>
      <c r="L460" s="184">
        <v>3000</v>
      </c>
      <c r="M460" s="184">
        <f t="shared" si="7"/>
        <v>-3000</v>
      </c>
      <c r="N460" s="183" t="s">
        <v>1056</v>
      </c>
      <c r="O460" s="183" t="s">
        <v>1562</v>
      </c>
      <c r="P460" s="183"/>
      <c r="Q460" s="183" t="s">
        <v>1579</v>
      </c>
      <c r="R460" s="183" t="s">
        <v>801</v>
      </c>
    </row>
    <row r="461" spans="1:18">
      <c r="A461" s="183" t="s">
        <v>1578</v>
      </c>
      <c r="B461" s="183" t="s">
        <v>794</v>
      </c>
      <c r="C461" s="183" t="s">
        <v>366</v>
      </c>
      <c r="D461" s="183" t="s">
        <v>824</v>
      </c>
      <c r="E461" s="183" t="s">
        <v>43</v>
      </c>
      <c r="F461" s="183" t="s">
        <v>521</v>
      </c>
      <c r="G461" s="183" t="s">
        <v>48</v>
      </c>
      <c r="H461" s="183" t="s">
        <v>521</v>
      </c>
      <c r="I461" s="183" t="s">
        <v>796</v>
      </c>
      <c r="J461" s="183" t="s">
        <v>1562</v>
      </c>
      <c r="K461" s="184">
        <v>0</v>
      </c>
      <c r="L461" s="184">
        <v>500</v>
      </c>
      <c r="M461" s="184">
        <f t="shared" si="7"/>
        <v>-500</v>
      </c>
      <c r="N461" s="183" t="s">
        <v>1056</v>
      </c>
      <c r="O461" s="183" t="s">
        <v>1562</v>
      </c>
      <c r="P461" s="183"/>
      <c r="Q461" s="183" t="s">
        <v>1579</v>
      </c>
      <c r="R461" s="183" t="s">
        <v>801</v>
      </c>
    </row>
    <row r="462" spans="1:18">
      <c r="A462" s="183" t="s">
        <v>1578</v>
      </c>
      <c r="B462" s="183" t="s">
        <v>794</v>
      </c>
      <c r="C462" s="183" t="s">
        <v>366</v>
      </c>
      <c r="D462" s="183" t="s">
        <v>846</v>
      </c>
      <c r="E462" s="183" t="s">
        <v>43</v>
      </c>
      <c r="F462" s="183" t="s">
        <v>521</v>
      </c>
      <c r="G462" s="183" t="s">
        <v>48</v>
      </c>
      <c r="H462" s="183" t="s">
        <v>521</v>
      </c>
      <c r="I462" s="183" t="s">
        <v>796</v>
      </c>
      <c r="J462" s="183" t="s">
        <v>1562</v>
      </c>
      <c r="K462" s="184">
        <v>0</v>
      </c>
      <c r="L462" s="184">
        <v>1410</v>
      </c>
      <c r="M462" s="184">
        <f t="shared" si="7"/>
        <v>-1410</v>
      </c>
      <c r="N462" s="183" t="s">
        <v>1056</v>
      </c>
      <c r="O462" s="183" t="s">
        <v>1562</v>
      </c>
      <c r="P462" s="183"/>
      <c r="Q462" s="183" t="s">
        <v>1579</v>
      </c>
      <c r="R462" s="183" t="s">
        <v>801</v>
      </c>
    </row>
    <row r="463" spans="1:18">
      <c r="A463" s="183" t="s">
        <v>1578</v>
      </c>
      <c r="B463" s="183" t="s">
        <v>794</v>
      </c>
      <c r="C463" s="183" t="s">
        <v>366</v>
      </c>
      <c r="D463" s="183" t="s">
        <v>340</v>
      </c>
      <c r="E463" s="183" t="s">
        <v>43</v>
      </c>
      <c r="F463" s="183" t="s">
        <v>521</v>
      </c>
      <c r="G463" s="183" t="s">
        <v>48</v>
      </c>
      <c r="H463" s="183" t="s">
        <v>521</v>
      </c>
      <c r="I463" s="183" t="s">
        <v>796</v>
      </c>
      <c r="J463" s="183" t="s">
        <v>1562</v>
      </c>
      <c r="K463" s="184">
        <v>0</v>
      </c>
      <c r="L463" s="184">
        <v>400</v>
      </c>
      <c r="M463" s="184">
        <f t="shared" si="7"/>
        <v>-400</v>
      </c>
      <c r="N463" s="183" t="s">
        <v>1056</v>
      </c>
      <c r="O463" s="183" t="s">
        <v>1562</v>
      </c>
      <c r="P463" s="183"/>
      <c r="Q463" s="183" t="s">
        <v>1579</v>
      </c>
      <c r="R463" s="183" t="s">
        <v>801</v>
      </c>
    </row>
    <row r="464" spans="1:18">
      <c r="A464" s="183" t="s">
        <v>1578</v>
      </c>
      <c r="B464" s="183" t="s">
        <v>794</v>
      </c>
      <c r="C464" s="183" t="s">
        <v>366</v>
      </c>
      <c r="D464" s="183" t="s">
        <v>1580</v>
      </c>
      <c r="E464" s="183" t="s">
        <v>43</v>
      </c>
      <c r="F464" s="183" t="s">
        <v>521</v>
      </c>
      <c r="G464" s="183" t="s">
        <v>48</v>
      </c>
      <c r="H464" s="183" t="s">
        <v>521</v>
      </c>
      <c r="I464" s="183" t="s">
        <v>796</v>
      </c>
      <c r="J464" s="183" t="s">
        <v>1562</v>
      </c>
      <c r="K464" s="184">
        <v>0</v>
      </c>
      <c r="L464" s="184">
        <v>800</v>
      </c>
      <c r="M464" s="184">
        <f t="shared" si="7"/>
        <v>-800</v>
      </c>
      <c r="N464" s="183" t="s">
        <v>1056</v>
      </c>
      <c r="O464" s="183" t="s">
        <v>1562</v>
      </c>
      <c r="P464" s="183"/>
      <c r="Q464" s="183" t="s">
        <v>1579</v>
      </c>
      <c r="R464" s="183" t="s">
        <v>801</v>
      </c>
    </row>
    <row r="465" spans="1:18">
      <c r="A465" s="183" t="s">
        <v>1578</v>
      </c>
      <c r="B465" s="183" t="s">
        <v>794</v>
      </c>
      <c r="C465" s="183" t="s">
        <v>366</v>
      </c>
      <c r="D465" s="183" t="s">
        <v>1258</v>
      </c>
      <c r="E465" s="183" t="s">
        <v>43</v>
      </c>
      <c r="F465" s="183" t="s">
        <v>521</v>
      </c>
      <c r="G465" s="183" t="s">
        <v>48</v>
      </c>
      <c r="H465" s="183" t="s">
        <v>521</v>
      </c>
      <c r="I465" s="183" t="s">
        <v>796</v>
      </c>
      <c r="J465" s="183" t="s">
        <v>1562</v>
      </c>
      <c r="K465" s="184">
        <v>0</v>
      </c>
      <c r="L465" s="184">
        <v>5000</v>
      </c>
      <c r="M465" s="184">
        <f t="shared" si="7"/>
        <v>-5000</v>
      </c>
      <c r="N465" s="183" t="s">
        <v>1056</v>
      </c>
      <c r="O465" s="183" t="s">
        <v>1562</v>
      </c>
      <c r="P465" s="183"/>
      <c r="Q465" s="183" t="s">
        <v>1579</v>
      </c>
      <c r="R465" s="183" t="s">
        <v>801</v>
      </c>
    </row>
    <row r="466" spans="1:18">
      <c r="A466" s="183" t="s">
        <v>1578</v>
      </c>
      <c r="B466" s="183" t="s">
        <v>794</v>
      </c>
      <c r="C466" s="183" t="s">
        <v>366</v>
      </c>
      <c r="D466" s="183" t="s">
        <v>831</v>
      </c>
      <c r="E466" s="183" t="s">
        <v>43</v>
      </c>
      <c r="F466" s="183" t="s">
        <v>521</v>
      </c>
      <c r="G466" s="183" t="s">
        <v>48</v>
      </c>
      <c r="H466" s="183" t="s">
        <v>521</v>
      </c>
      <c r="I466" s="183" t="s">
        <v>796</v>
      </c>
      <c r="J466" s="183" t="s">
        <v>1562</v>
      </c>
      <c r="K466" s="184">
        <v>0</v>
      </c>
      <c r="L466" s="184">
        <v>1000</v>
      </c>
      <c r="M466" s="184">
        <f t="shared" si="7"/>
        <v>-1000</v>
      </c>
      <c r="N466" s="183" t="s">
        <v>1056</v>
      </c>
      <c r="O466" s="183" t="s">
        <v>1562</v>
      </c>
      <c r="P466" s="183"/>
      <c r="Q466" s="183" t="s">
        <v>1579</v>
      </c>
      <c r="R466" s="183" t="s">
        <v>801</v>
      </c>
    </row>
    <row r="467" spans="1:18">
      <c r="A467" s="183" t="s">
        <v>1578</v>
      </c>
      <c r="B467" s="183" t="s">
        <v>794</v>
      </c>
      <c r="C467" s="183" t="s">
        <v>366</v>
      </c>
      <c r="D467" s="183" t="s">
        <v>1581</v>
      </c>
      <c r="E467" s="183" t="s">
        <v>43</v>
      </c>
      <c r="F467" s="183" t="s">
        <v>521</v>
      </c>
      <c r="G467" s="183" t="s">
        <v>48</v>
      </c>
      <c r="H467" s="183" t="s">
        <v>521</v>
      </c>
      <c r="I467" s="183" t="s">
        <v>796</v>
      </c>
      <c r="J467" s="183" t="s">
        <v>1562</v>
      </c>
      <c r="K467" s="184">
        <v>100</v>
      </c>
      <c r="L467" s="184">
        <v>0</v>
      </c>
      <c r="M467" s="184">
        <f t="shared" si="7"/>
        <v>100</v>
      </c>
      <c r="N467" s="183" t="s">
        <v>1056</v>
      </c>
      <c r="O467" s="183" t="s">
        <v>1562</v>
      </c>
      <c r="P467" s="183"/>
      <c r="Q467" s="183" t="s">
        <v>1579</v>
      </c>
      <c r="R467" s="183" t="s">
        <v>801</v>
      </c>
    </row>
    <row r="468" spans="1:18">
      <c r="A468" s="183" t="s">
        <v>1578</v>
      </c>
      <c r="B468" s="183" t="s">
        <v>794</v>
      </c>
      <c r="C468" s="183" t="s">
        <v>366</v>
      </c>
      <c r="D468" s="183" t="s">
        <v>1121</v>
      </c>
      <c r="E468" s="183" t="s">
        <v>43</v>
      </c>
      <c r="F468" s="183" t="s">
        <v>521</v>
      </c>
      <c r="G468" s="183" t="s">
        <v>48</v>
      </c>
      <c r="H468" s="183" t="s">
        <v>521</v>
      </c>
      <c r="I468" s="183" t="s">
        <v>796</v>
      </c>
      <c r="J468" s="183" t="s">
        <v>1562</v>
      </c>
      <c r="K468" s="184">
        <v>0</v>
      </c>
      <c r="L468" s="184">
        <v>90</v>
      </c>
      <c r="M468" s="184">
        <f t="shared" si="7"/>
        <v>-90</v>
      </c>
      <c r="N468" s="183" t="s">
        <v>1056</v>
      </c>
      <c r="O468" s="183" t="s">
        <v>1562</v>
      </c>
      <c r="P468" s="183"/>
      <c r="Q468" s="183" t="s">
        <v>1579</v>
      </c>
      <c r="R468" s="183" t="s">
        <v>801</v>
      </c>
    </row>
    <row r="469" spans="1:18">
      <c r="A469" s="183" t="s">
        <v>1578</v>
      </c>
      <c r="B469" s="183" t="s">
        <v>794</v>
      </c>
      <c r="C469" s="183" t="s">
        <v>366</v>
      </c>
      <c r="D469" s="183" t="s">
        <v>814</v>
      </c>
      <c r="E469" s="183" t="s">
        <v>43</v>
      </c>
      <c r="F469" s="183" t="s">
        <v>521</v>
      </c>
      <c r="G469" s="183" t="s">
        <v>48</v>
      </c>
      <c r="H469" s="183" t="s">
        <v>521</v>
      </c>
      <c r="I469" s="183" t="s">
        <v>796</v>
      </c>
      <c r="J469" s="183" t="s">
        <v>1562</v>
      </c>
      <c r="K469" s="184">
        <v>0</v>
      </c>
      <c r="L469" s="184">
        <v>1000</v>
      </c>
      <c r="M469" s="184">
        <f t="shared" si="7"/>
        <v>-1000</v>
      </c>
      <c r="N469" s="183" t="s">
        <v>1056</v>
      </c>
      <c r="O469" s="183" t="s">
        <v>1562</v>
      </c>
      <c r="P469" s="183"/>
      <c r="Q469" s="183" t="s">
        <v>1579</v>
      </c>
      <c r="R469" s="183" t="s">
        <v>801</v>
      </c>
    </row>
    <row r="470" spans="1:18">
      <c r="A470" s="183" t="s">
        <v>1578</v>
      </c>
      <c r="B470" s="183" t="s">
        <v>794</v>
      </c>
      <c r="C470" s="183" t="s">
        <v>366</v>
      </c>
      <c r="D470" s="183" t="s">
        <v>822</v>
      </c>
      <c r="E470" s="183" t="s">
        <v>43</v>
      </c>
      <c r="F470" s="183" t="s">
        <v>521</v>
      </c>
      <c r="G470" s="183" t="s">
        <v>48</v>
      </c>
      <c r="H470" s="183" t="s">
        <v>521</v>
      </c>
      <c r="I470" s="183" t="s">
        <v>796</v>
      </c>
      <c r="J470" s="183" t="s">
        <v>1562</v>
      </c>
      <c r="K470" s="184">
        <v>0</v>
      </c>
      <c r="L470" s="184">
        <v>5000</v>
      </c>
      <c r="M470" s="184">
        <f t="shared" si="7"/>
        <v>-5000</v>
      </c>
      <c r="N470" s="183" t="s">
        <v>1056</v>
      </c>
      <c r="O470" s="183" t="s">
        <v>1562</v>
      </c>
      <c r="P470" s="183"/>
      <c r="Q470" s="183" t="s">
        <v>1579</v>
      </c>
      <c r="R470" s="183" t="s">
        <v>801</v>
      </c>
    </row>
    <row r="471" spans="1:18">
      <c r="A471" s="183" t="s">
        <v>1578</v>
      </c>
      <c r="B471" s="183" t="s">
        <v>794</v>
      </c>
      <c r="C471" s="183" t="s">
        <v>366</v>
      </c>
      <c r="D471" s="183" t="s">
        <v>1120</v>
      </c>
      <c r="E471" s="183" t="s">
        <v>43</v>
      </c>
      <c r="F471" s="183" t="s">
        <v>521</v>
      </c>
      <c r="G471" s="183" t="s">
        <v>48</v>
      </c>
      <c r="H471" s="183" t="s">
        <v>521</v>
      </c>
      <c r="I471" s="183" t="s">
        <v>796</v>
      </c>
      <c r="J471" s="183" t="s">
        <v>1562</v>
      </c>
      <c r="K471" s="184">
        <v>0</v>
      </c>
      <c r="L471" s="184">
        <v>1100</v>
      </c>
      <c r="M471" s="184">
        <f t="shared" si="7"/>
        <v>-1100</v>
      </c>
      <c r="N471" s="183" t="s">
        <v>1056</v>
      </c>
      <c r="O471" s="183" t="s">
        <v>1562</v>
      </c>
      <c r="P471" s="183"/>
      <c r="Q471" s="183" t="s">
        <v>1579</v>
      </c>
      <c r="R471" s="183" t="s">
        <v>801</v>
      </c>
    </row>
    <row r="472" spans="1:18">
      <c r="A472" s="183" t="s">
        <v>1578</v>
      </c>
      <c r="B472" s="183" t="s">
        <v>794</v>
      </c>
      <c r="C472" s="183" t="s">
        <v>366</v>
      </c>
      <c r="D472" s="183" t="s">
        <v>892</v>
      </c>
      <c r="E472" s="183" t="s">
        <v>43</v>
      </c>
      <c r="F472" s="183" t="s">
        <v>521</v>
      </c>
      <c r="G472" s="183" t="s">
        <v>48</v>
      </c>
      <c r="H472" s="183" t="s">
        <v>521</v>
      </c>
      <c r="I472" s="183" t="s">
        <v>796</v>
      </c>
      <c r="J472" s="183" t="s">
        <v>1562</v>
      </c>
      <c r="K472" s="184">
        <v>20000</v>
      </c>
      <c r="L472" s="184">
        <v>0</v>
      </c>
      <c r="M472" s="184">
        <f t="shared" si="7"/>
        <v>20000</v>
      </c>
      <c r="N472" s="183" t="s">
        <v>1056</v>
      </c>
      <c r="O472" s="183" t="s">
        <v>1562</v>
      </c>
      <c r="P472" s="183"/>
      <c r="Q472" s="183" t="s">
        <v>1579</v>
      </c>
      <c r="R472" s="183" t="s">
        <v>801</v>
      </c>
    </row>
    <row r="473" spans="1:18">
      <c r="A473" s="183" t="s">
        <v>1578</v>
      </c>
      <c r="B473" s="183" t="s">
        <v>794</v>
      </c>
      <c r="C473" s="183" t="s">
        <v>366</v>
      </c>
      <c r="D473" s="183" t="s">
        <v>1582</v>
      </c>
      <c r="E473" s="183" t="s">
        <v>43</v>
      </c>
      <c r="F473" s="183" t="s">
        <v>521</v>
      </c>
      <c r="G473" s="183" t="s">
        <v>48</v>
      </c>
      <c r="H473" s="183" t="s">
        <v>521</v>
      </c>
      <c r="I473" s="183" t="s">
        <v>796</v>
      </c>
      <c r="J473" s="183" t="s">
        <v>1562</v>
      </c>
      <c r="K473" s="184">
        <v>0</v>
      </c>
      <c r="L473" s="184">
        <v>400</v>
      </c>
      <c r="M473" s="184">
        <f t="shared" si="7"/>
        <v>-400</v>
      </c>
      <c r="N473" s="183" t="s">
        <v>1056</v>
      </c>
      <c r="O473" s="183" t="s">
        <v>1562</v>
      </c>
      <c r="P473" s="183"/>
      <c r="Q473" s="183" t="s">
        <v>1579</v>
      </c>
      <c r="R473" s="183" t="s">
        <v>801</v>
      </c>
    </row>
    <row r="474" spans="1:18">
      <c r="A474" s="183" t="s">
        <v>1578</v>
      </c>
      <c r="B474" s="183" t="s">
        <v>794</v>
      </c>
      <c r="C474" s="183" t="s">
        <v>366</v>
      </c>
      <c r="D474" s="183" t="s">
        <v>829</v>
      </c>
      <c r="E474" s="183" t="s">
        <v>43</v>
      </c>
      <c r="F474" s="183" t="s">
        <v>521</v>
      </c>
      <c r="G474" s="183" t="s">
        <v>48</v>
      </c>
      <c r="H474" s="183" t="s">
        <v>521</v>
      </c>
      <c r="I474" s="183" t="s">
        <v>796</v>
      </c>
      <c r="J474" s="183" t="s">
        <v>1562</v>
      </c>
      <c r="K474" s="184">
        <v>0</v>
      </c>
      <c r="L474" s="184">
        <v>400</v>
      </c>
      <c r="M474" s="184">
        <f t="shared" si="7"/>
        <v>-400</v>
      </c>
      <c r="N474" s="183" t="s">
        <v>1056</v>
      </c>
      <c r="O474" s="183" t="s">
        <v>1562</v>
      </c>
      <c r="P474" s="183"/>
      <c r="Q474" s="183" t="s">
        <v>1579</v>
      </c>
      <c r="R474" s="183" t="s">
        <v>801</v>
      </c>
    </row>
    <row r="475" spans="1:18">
      <c r="A475" s="183" t="s">
        <v>1583</v>
      </c>
      <c r="B475" s="183" t="s">
        <v>794</v>
      </c>
      <c r="C475" s="183" t="s">
        <v>709</v>
      </c>
      <c r="D475" s="183" t="s">
        <v>268</v>
      </c>
      <c r="E475" s="183" t="s">
        <v>134</v>
      </c>
      <c r="F475" s="183" t="s">
        <v>521</v>
      </c>
      <c r="G475" s="183" t="s">
        <v>48</v>
      </c>
      <c r="H475" s="183" t="s">
        <v>521</v>
      </c>
      <c r="I475" s="183" t="s">
        <v>796</v>
      </c>
      <c r="J475" s="183" t="s">
        <v>1562</v>
      </c>
      <c r="K475" s="184">
        <v>0</v>
      </c>
      <c r="L475" s="184">
        <v>675.04</v>
      </c>
      <c r="M475" s="184">
        <f t="shared" si="7"/>
        <v>-675.04</v>
      </c>
      <c r="N475" s="183" t="s">
        <v>1142</v>
      </c>
      <c r="O475" s="183" t="s">
        <v>1562</v>
      </c>
      <c r="P475" s="183"/>
      <c r="Q475" s="183" t="s">
        <v>1584</v>
      </c>
      <c r="R475" s="183" t="s">
        <v>801</v>
      </c>
    </row>
    <row r="476" spans="1:18">
      <c r="A476" s="183" t="s">
        <v>1583</v>
      </c>
      <c r="B476" s="183" t="s">
        <v>794</v>
      </c>
      <c r="C476" s="183" t="s">
        <v>709</v>
      </c>
      <c r="D476" s="183" t="s">
        <v>826</v>
      </c>
      <c r="E476" s="183" t="s">
        <v>134</v>
      </c>
      <c r="F476" s="183" t="s">
        <v>521</v>
      </c>
      <c r="G476" s="183" t="s">
        <v>48</v>
      </c>
      <c r="H476" s="183" t="s">
        <v>521</v>
      </c>
      <c r="I476" s="183" t="s">
        <v>796</v>
      </c>
      <c r="J476" s="183" t="s">
        <v>1562</v>
      </c>
      <c r="K476" s="184">
        <v>675.04</v>
      </c>
      <c r="L476" s="184">
        <v>0</v>
      </c>
      <c r="M476" s="184">
        <f t="shared" si="7"/>
        <v>675.04</v>
      </c>
      <c r="N476" s="183" t="s">
        <v>1142</v>
      </c>
      <c r="O476" s="183" t="s">
        <v>1562</v>
      </c>
      <c r="P476" s="183"/>
      <c r="Q476" s="183" t="s">
        <v>1584</v>
      </c>
      <c r="R476" s="183" t="s">
        <v>801</v>
      </c>
    </row>
    <row r="477" spans="1:18">
      <c r="A477" s="183" t="s">
        <v>1585</v>
      </c>
      <c r="B477" s="183" t="s">
        <v>794</v>
      </c>
      <c r="C477" s="183" t="s">
        <v>808</v>
      </c>
      <c r="D477" s="183" t="s">
        <v>805</v>
      </c>
      <c r="E477" s="183" t="s">
        <v>895</v>
      </c>
      <c r="F477" s="183" t="s">
        <v>1090</v>
      </c>
      <c r="G477" s="183" t="s">
        <v>48</v>
      </c>
      <c r="H477" s="183" t="s">
        <v>521</v>
      </c>
      <c r="I477" s="183" t="s">
        <v>796</v>
      </c>
      <c r="J477" s="183" t="s">
        <v>1562</v>
      </c>
      <c r="K477" s="184">
        <v>1000</v>
      </c>
      <c r="L477" s="184">
        <v>0</v>
      </c>
      <c r="M477" s="184">
        <f t="shared" si="7"/>
        <v>1000</v>
      </c>
      <c r="N477" s="183" t="s">
        <v>1055</v>
      </c>
      <c r="O477" s="183" t="s">
        <v>1562</v>
      </c>
      <c r="P477" s="183"/>
      <c r="Q477" s="183" t="s">
        <v>1586</v>
      </c>
      <c r="R477" s="183" t="s">
        <v>801</v>
      </c>
    </row>
    <row r="478" spans="1:18">
      <c r="A478" s="183" t="s">
        <v>1585</v>
      </c>
      <c r="B478" s="183" t="s">
        <v>794</v>
      </c>
      <c r="C478" s="183" t="s">
        <v>808</v>
      </c>
      <c r="D478" s="183" t="s">
        <v>805</v>
      </c>
      <c r="E478" s="183" t="s">
        <v>895</v>
      </c>
      <c r="F478" s="183" t="s">
        <v>1090</v>
      </c>
      <c r="G478" s="183" t="s">
        <v>48</v>
      </c>
      <c r="H478" s="183" t="s">
        <v>521</v>
      </c>
      <c r="I478" s="183" t="s">
        <v>796</v>
      </c>
      <c r="J478" s="183" t="s">
        <v>1562</v>
      </c>
      <c r="K478" s="184">
        <v>454.16</v>
      </c>
      <c r="L478" s="184">
        <v>0</v>
      </c>
      <c r="M478" s="184">
        <f t="shared" si="7"/>
        <v>454.16</v>
      </c>
      <c r="N478" s="183" t="s">
        <v>1055</v>
      </c>
      <c r="O478" s="183" t="s">
        <v>1562</v>
      </c>
      <c r="P478" s="183"/>
      <c r="Q478" s="183" t="s">
        <v>1586</v>
      </c>
      <c r="R478" s="183" t="s">
        <v>801</v>
      </c>
    </row>
    <row r="479" spans="1:18">
      <c r="A479" s="183" t="s">
        <v>1585</v>
      </c>
      <c r="B479" s="183" t="s">
        <v>794</v>
      </c>
      <c r="C479" s="183" t="s">
        <v>808</v>
      </c>
      <c r="D479" s="183" t="s">
        <v>815</v>
      </c>
      <c r="E479" s="183" t="s">
        <v>895</v>
      </c>
      <c r="F479" s="183" t="s">
        <v>1090</v>
      </c>
      <c r="G479" s="183" t="s">
        <v>48</v>
      </c>
      <c r="H479" s="183" t="s">
        <v>521</v>
      </c>
      <c r="I479" s="183" t="s">
        <v>796</v>
      </c>
      <c r="J479" s="183" t="s">
        <v>1562</v>
      </c>
      <c r="K479" s="184">
        <v>0</v>
      </c>
      <c r="L479" s="184">
        <v>454.16</v>
      </c>
      <c r="M479" s="184">
        <f t="shared" si="7"/>
        <v>-454.16</v>
      </c>
      <c r="N479" s="183" t="s">
        <v>1055</v>
      </c>
      <c r="O479" s="183" t="s">
        <v>1562</v>
      </c>
      <c r="P479" s="183"/>
      <c r="Q479" s="183" t="s">
        <v>1586</v>
      </c>
      <c r="R479" s="183" t="s">
        <v>801</v>
      </c>
    </row>
    <row r="480" spans="1:18">
      <c r="A480" s="183" t="s">
        <v>1585</v>
      </c>
      <c r="B480" s="183" t="s">
        <v>794</v>
      </c>
      <c r="C480" s="183" t="s">
        <v>808</v>
      </c>
      <c r="D480" s="183" t="s">
        <v>809</v>
      </c>
      <c r="E480" s="183" t="s">
        <v>895</v>
      </c>
      <c r="F480" s="183" t="s">
        <v>1090</v>
      </c>
      <c r="G480" s="183" t="s">
        <v>48</v>
      </c>
      <c r="H480" s="183" t="s">
        <v>521</v>
      </c>
      <c r="I480" s="183" t="s">
        <v>796</v>
      </c>
      <c r="J480" s="183" t="s">
        <v>1562</v>
      </c>
      <c r="K480" s="184">
        <v>0</v>
      </c>
      <c r="L480" s="184">
        <v>1000</v>
      </c>
      <c r="M480" s="184">
        <f t="shared" si="7"/>
        <v>-1000</v>
      </c>
      <c r="N480" s="183" t="s">
        <v>1055</v>
      </c>
      <c r="O480" s="183" t="s">
        <v>1562</v>
      </c>
      <c r="P480" s="183"/>
      <c r="Q480" s="183" t="s">
        <v>1586</v>
      </c>
      <c r="R480" s="183" t="s">
        <v>801</v>
      </c>
    </row>
    <row r="481" spans="1:18">
      <c r="A481" s="183" t="s">
        <v>1587</v>
      </c>
      <c r="B481" s="183" t="s">
        <v>794</v>
      </c>
      <c r="C481" s="183" t="s">
        <v>709</v>
      </c>
      <c r="D481" s="183" t="s">
        <v>268</v>
      </c>
      <c r="E481" s="183" t="s">
        <v>832</v>
      </c>
      <c r="F481" s="183" t="s">
        <v>521</v>
      </c>
      <c r="G481" s="183" t="s">
        <v>48</v>
      </c>
      <c r="H481" s="183" t="s">
        <v>521</v>
      </c>
      <c r="I481" s="183" t="s">
        <v>796</v>
      </c>
      <c r="J481" s="183" t="s">
        <v>1562</v>
      </c>
      <c r="K481" s="184">
        <v>0</v>
      </c>
      <c r="L481" s="184">
        <v>275</v>
      </c>
      <c r="M481" s="184">
        <f t="shared" si="7"/>
        <v>-275</v>
      </c>
      <c r="N481" s="183" t="s">
        <v>1130</v>
      </c>
      <c r="O481" s="183" t="s">
        <v>1562</v>
      </c>
      <c r="P481" s="183"/>
      <c r="Q481" s="183" t="s">
        <v>1588</v>
      </c>
      <c r="R481" s="183" t="s">
        <v>801</v>
      </c>
    </row>
    <row r="482" spans="1:18">
      <c r="A482" s="183" t="s">
        <v>1587</v>
      </c>
      <c r="B482" s="183" t="s">
        <v>794</v>
      </c>
      <c r="C482" s="183" t="s">
        <v>709</v>
      </c>
      <c r="D482" s="183" t="s">
        <v>826</v>
      </c>
      <c r="E482" s="183" t="s">
        <v>832</v>
      </c>
      <c r="F482" s="183" t="s">
        <v>521</v>
      </c>
      <c r="G482" s="183" t="s">
        <v>48</v>
      </c>
      <c r="H482" s="183" t="s">
        <v>521</v>
      </c>
      <c r="I482" s="183" t="s">
        <v>796</v>
      </c>
      <c r="J482" s="183" t="s">
        <v>1562</v>
      </c>
      <c r="K482" s="184">
        <v>275</v>
      </c>
      <c r="L482" s="184">
        <v>0</v>
      </c>
      <c r="M482" s="184">
        <f t="shared" si="7"/>
        <v>275</v>
      </c>
      <c r="N482" s="183" t="s">
        <v>1130</v>
      </c>
      <c r="O482" s="183" t="s">
        <v>1562</v>
      </c>
      <c r="P482" s="183"/>
      <c r="Q482" s="183" t="s">
        <v>1588</v>
      </c>
      <c r="R482" s="183" t="s">
        <v>801</v>
      </c>
    </row>
    <row r="483" spans="1:18">
      <c r="A483" s="183" t="s">
        <v>1589</v>
      </c>
      <c r="B483" s="183" t="s">
        <v>794</v>
      </c>
      <c r="C483" s="183" t="s">
        <v>701</v>
      </c>
      <c r="D483" s="183" t="s">
        <v>268</v>
      </c>
      <c r="E483" s="183" t="s">
        <v>840</v>
      </c>
      <c r="F483" s="183" t="s">
        <v>521</v>
      </c>
      <c r="G483" s="183" t="s">
        <v>48</v>
      </c>
      <c r="H483" s="183" t="s">
        <v>521</v>
      </c>
      <c r="I483" s="183" t="s">
        <v>796</v>
      </c>
      <c r="J483" s="183" t="s">
        <v>1562</v>
      </c>
      <c r="K483" s="184">
        <v>0</v>
      </c>
      <c r="L483" s="184">
        <v>96.84</v>
      </c>
      <c r="M483" s="184">
        <f t="shared" si="7"/>
        <v>-96.84</v>
      </c>
      <c r="N483" s="183" t="s">
        <v>1128</v>
      </c>
      <c r="O483" s="183" t="s">
        <v>1562</v>
      </c>
      <c r="P483" s="183"/>
      <c r="Q483" s="183" t="s">
        <v>1590</v>
      </c>
      <c r="R483" s="183" t="s">
        <v>801</v>
      </c>
    </row>
    <row r="484" spans="1:18">
      <c r="A484" s="183" t="s">
        <v>1589</v>
      </c>
      <c r="B484" s="183" t="s">
        <v>794</v>
      </c>
      <c r="C484" s="183" t="s">
        <v>701</v>
      </c>
      <c r="D484" s="183" t="s">
        <v>821</v>
      </c>
      <c r="E484" s="183" t="s">
        <v>840</v>
      </c>
      <c r="F484" s="183" t="s">
        <v>521</v>
      </c>
      <c r="G484" s="183" t="s">
        <v>48</v>
      </c>
      <c r="H484" s="183" t="s">
        <v>521</v>
      </c>
      <c r="I484" s="183" t="s">
        <v>796</v>
      </c>
      <c r="J484" s="183" t="s">
        <v>1562</v>
      </c>
      <c r="K484" s="184">
        <v>96.84</v>
      </c>
      <c r="L484" s="184">
        <v>0</v>
      </c>
      <c r="M484" s="184">
        <f t="shared" si="7"/>
        <v>96.84</v>
      </c>
      <c r="N484" s="183" t="s">
        <v>1128</v>
      </c>
      <c r="O484" s="183" t="s">
        <v>1562</v>
      </c>
      <c r="P484" s="183"/>
      <c r="Q484" s="183" t="s">
        <v>1590</v>
      </c>
      <c r="R484" s="183" t="s">
        <v>801</v>
      </c>
    </row>
    <row r="485" spans="1:18">
      <c r="A485" s="183" t="s">
        <v>1591</v>
      </c>
      <c r="B485" s="183" t="s">
        <v>794</v>
      </c>
      <c r="C485" s="183" t="s">
        <v>707</v>
      </c>
      <c r="D485" s="183" t="s">
        <v>268</v>
      </c>
      <c r="E485" s="183" t="s">
        <v>18</v>
      </c>
      <c r="F485" s="183" t="s">
        <v>521</v>
      </c>
      <c r="G485" s="183" t="s">
        <v>48</v>
      </c>
      <c r="H485" s="183" t="s">
        <v>521</v>
      </c>
      <c r="I485" s="183" t="s">
        <v>796</v>
      </c>
      <c r="J485" s="183" t="s">
        <v>1562</v>
      </c>
      <c r="K485" s="184">
        <v>0</v>
      </c>
      <c r="L485" s="184">
        <v>57.28</v>
      </c>
      <c r="M485" s="184">
        <f t="shared" si="7"/>
        <v>-57.28</v>
      </c>
      <c r="N485" s="183" t="s">
        <v>1029</v>
      </c>
      <c r="O485" s="183" t="s">
        <v>1562</v>
      </c>
      <c r="P485" s="183"/>
      <c r="Q485" s="183" t="s">
        <v>1592</v>
      </c>
      <c r="R485" s="183" t="s">
        <v>801</v>
      </c>
    </row>
    <row r="486" spans="1:18">
      <c r="A486" s="183" t="s">
        <v>1591</v>
      </c>
      <c r="B486" s="183" t="s">
        <v>794</v>
      </c>
      <c r="C486" s="183" t="s">
        <v>707</v>
      </c>
      <c r="D486" s="183" t="s">
        <v>809</v>
      </c>
      <c r="E486" s="183" t="s">
        <v>18</v>
      </c>
      <c r="F486" s="183" t="s">
        <v>521</v>
      </c>
      <c r="G486" s="183" t="s">
        <v>48</v>
      </c>
      <c r="H486" s="183" t="s">
        <v>521</v>
      </c>
      <c r="I486" s="183" t="s">
        <v>796</v>
      </c>
      <c r="J486" s="183" t="s">
        <v>1562</v>
      </c>
      <c r="K486" s="184">
        <v>47.48</v>
      </c>
      <c r="L486" s="184">
        <v>0</v>
      </c>
      <c r="M486" s="184">
        <f t="shared" si="7"/>
        <v>47.48</v>
      </c>
      <c r="N486" s="183" t="s">
        <v>1029</v>
      </c>
      <c r="O486" s="183" t="s">
        <v>1562</v>
      </c>
      <c r="P486" s="183"/>
      <c r="Q486" s="183" t="s">
        <v>1592</v>
      </c>
      <c r="R486" s="183" t="s">
        <v>801</v>
      </c>
    </row>
    <row r="487" spans="1:18">
      <c r="A487" s="183" t="s">
        <v>1591</v>
      </c>
      <c r="B487" s="183" t="s">
        <v>794</v>
      </c>
      <c r="C487" s="183" t="s">
        <v>706</v>
      </c>
      <c r="D487" s="183" t="s">
        <v>268</v>
      </c>
      <c r="E487" s="183" t="s">
        <v>18</v>
      </c>
      <c r="F487" s="183" t="s">
        <v>521</v>
      </c>
      <c r="G487" s="183" t="s">
        <v>48</v>
      </c>
      <c r="H487" s="183" t="s">
        <v>521</v>
      </c>
      <c r="I487" s="183" t="s">
        <v>796</v>
      </c>
      <c r="J487" s="183" t="s">
        <v>1562</v>
      </c>
      <c r="K487" s="184">
        <v>9.8000000000000007</v>
      </c>
      <c r="L487" s="184">
        <v>0</v>
      </c>
      <c r="M487" s="184">
        <f t="shared" si="7"/>
        <v>9.8000000000000007</v>
      </c>
      <c r="N487" s="183" t="s">
        <v>1029</v>
      </c>
      <c r="O487" s="183" t="s">
        <v>1562</v>
      </c>
      <c r="P487" s="183"/>
      <c r="Q487" s="183" t="s">
        <v>1592</v>
      </c>
      <c r="R487" s="183" t="s">
        <v>801</v>
      </c>
    </row>
    <row r="488" spans="1:18">
      <c r="A488" s="183" t="s">
        <v>1593</v>
      </c>
      <c r="B488" s="183" t="s">
        <v>794</v>
      </c>
      <c r="C488" s="183" t="s">
        <v>804</v>
      </c>
      <c r="D488" s="183" t="s">
        <v>268</v>
      </c>
      <c r="E488" s="183" t="s">
        <v>839</v>
      </c>
      <c r="F488" s="183" t="s">
        <v>710</v>
      </c>
      <c r="G488" s="183" t="s">
        <v>48</v>
      </c>
      <c r="H488" s="183" t="s">
        <v>521</v>
      </c>
      <c r="I488" s="183" t="s">
        <v>796</v>
      </c>
      <c r="J488" s="183" t="s">
        <v>1562</v>
      </c>
      <c r="K488" s="184">
        <v>0</v>
      </c>
      <c r="L488" s="184">
        <v>8820</v>
      </c>
      <c r="M488" s="184">
        <f t="shared" si="7"/>
        <v>-8820</v>
      </c>
      <c r="N488" s="183" t="s">
        <v>1594</v>
      </c>
      <c r="O488" s="183" t="s">
        <v>1562</v>
      </c>
      <c r="P488" s="183"/>
      <c r="Q488" s="183" t="s">
        <v>1595</v>
      </c>
      <c r="R488" s="183" t="s">
        <v>801</v>
      </c>
    </row>
    <row r="489" spans="1:18">
      <c r="A489" s="183" t="s">
        <v>1593</v>
      </c>
      <c r="B489" s="183" t="s">
        <v>794</v>
      </c>
      <c r="C489" s="183" t="s">
        <v>242</v>
      </c>
      <c r="D489" s="183" t="s">
        <v>795</v>
      </c>
      <c r="E489" s="183" t="s">
        <v>839</v>
      </c>
      <c r="F489" s="183" t="s">
        <v>710</v>
      </c>
      <c r="G489" s="183" t="s">
        <v>48</v>
      </c>
      <c r="H489" s="183" t="s">
        <v>521</v>
      </c>
      <c r="I489" s="183" t="s">
        <v>796</v>
      </c>
      <c r="J489" s="183" t="s">
        <v>1562</v>
      </c>
      <c r="K489" s="184">
        <v>8820</v>
      </c>
      <c r="L489" s="184">
        <v>0</v>
      </c>
      <c r="M489" s="184">
        <f t="shared" si="7"/>
        <v>8820</v>
      </c>
      <c r="N489" s="183" t="s">
        <v>1594</v>
      </c>
      <c r="O489" s="183" t="s">
        <v>1562</v>
      </c>
      <c r="P489" s="183"/>
      <c r="Q489" s="183" t="s">
        <v>1595</v>
      </c>
      <c r="R489" s="183" t="s">
        <v>801</v>
      </c>
    </row>
    <row r="490" spans="1:18">
      <c r="A490" s="183" t="s">
        <v>1596</v>
      </c>
      <c r="B490" s="183" t="s">
        <v>794</v>
      </c>
      <c r="C490" s="183" t="s">
        <v>704</v>
      </c>
      <c r="D490" s="183" t="s">
        <v>803</v>
      </c>
      <c r="E490" s="183" t="s">
        <v>895</v>
      </c>
      <c r="F490" s="183" t="s">
        <v>521</v>
      </c>
      <c r="G490" s="183" t="s">
        <v>48</v>
      </c>
      <c r="H490" s="183" t="s">
        <v>521</v>
      </c>
      <c r="I490" s="183" t="s">
        <v>796</v>
      </c>
      <c r="J490" s="183" t="s">
        <v>1597</v>
      </c>
      <c r="K490" s="184">
        <v>0</v>
      </c>
      <c r="L490" s="184">
        <v>658</v>
      </c>
      <c r="M490" s="184">
        <f t="shared" si="7"/>
        <v>-658</v>
      </c>
      <c r="N490" s="183" t="s">
        <v>1598</v>
      </c>
      <c r="O490" s="183" t="s">
        <v>1597</v>
      </c>
      <c r="P490" s="183"/>
      <c r="Q490" s="183" t="s">
        <v>1599</v>
      </c>
      <c r="R490" s="183" t="s">
        <v>801</v>
      </c>
    </row>
    <row r="491" spans="1:18">
      <c r="A491" s="183" t="s">
        <v>1596</v>
      </c>
      <c r="B491" s="183" t="s">
        <v>794</v>
      </c>
      <c r="C491" s="183" t="s">
        <v>704</v>
      </c>
      <c r="D491" s="183" t="s">
        <v>814</v>
      </c>
      <c r="E491" s="183" t="s">
        <v>895</v>
      </c>
      <c r="F491" s="183" t="s">
        <v>521</v>
      </c>
      <c r="G491" s="183" t="s">
        <v>48</v>
      </c>
      <c r="H491" s="183" t="s">
        <v>521</v>
      </c>
      <c r="I491" s="183" t="s">
        <v>796</v>
      </c>
      <c r="J491" s="183" t="s">
        <v>1597</v>
      </c>
      <c r="K491" s="184">
        <v>0</v>
      </c>
      <c r="L491" s="184">
        <v>15</v>
      </c>
      <c r="M491" s="184">
        <f t="shared" si="7"/>
        <v>-15</v>
      </c>
      <c r="N491" s="183" t="s">
        <v>1598</v>
      </c>
      <c r="O491" s="183" t="s">
        <v>1597</v>
      </c>
      <c r="P491" s="183"/>
      <c r="Q491" s="183" t="s">
        <v>1599</v>
      </c>
      <c r="R491" s="183" t="s">
        <v>801</v>
      </c>
    </row>
    <row r="492" spans="1:18">
      <c r="A492" s="183" t="s">
        <v>1596</v>
      </c>
      <c r="B492" s="183" t="s">
        <v>794</v>
      </c>
      <c r="C492" s="183" t="s">
        <v>704</v>
      </c>
      <c r="D492" s="183" t="s">
        <v>829</v>
      </c>
      <c r="E492" s="183" t="s">
        <v>895</v>
      </c>
      <c r="F492" s="183" t="s">
        <v>521</v>
      </c>
      <c r="G492" s="183" t="s">
        <v>48</v>
      </c>
      <c r="H492" s="183" t="s">
        <v>521</v>
      </c>
      <c r="I492" s="183" t="s">
        <v>796</v>
      </c>
      <c r="J492" s="183" t="s">
        <v>1597</v>
      </c>
      <c r="K492" s="184">
        <v>0</v>
      </c>
      <c r="L492" s="184">
        <v>13</v>
      </c>
      <c r="M492" s="184">
        <f t="shared" si="7"/>
        <v>-13</v>
      </c>
      <c r="N492" s="183" t="s">
        <v>1598</v>
      </c>
      <c r="O492" s="183" t="s">
        <v>1597</v>
      </c>
      <c r="P492" s="183"/>
      <c r="Q492" s="183" t="s">
        <v>1599</v>
      </c>
      <c r="R492" s="183" t="s">
        <v>801</v>
      </c>
    </row>
    <row r="493" spans="1:18">
      <c r="A493" s="183" t="s">
        <v>1596</v>
      </c>
      <c r="B493" s="183" t="s">
        <v>794</v>
      </c>
      <c r="C493" s="183" t="s">
        <v>704</v>
      </c>
      <c r="D493" s="183" t="s">
        <v>815</v>
      </c>
      <c r="E493" s="183" t="s">
        <v>895</v>
      </c>
      <c r="F493" s="183" t="s">
        <v>521</v>
      </c>
      <c r="G493" s="183" t="s">
        <v>48</v>
      </c>
      <c r="H493" s="183" t="s">
        <v>521</v>
      </c>
      <c r="I493" s="183" t="s">
        <v>796</v>
      </c>
      <c r="J493" s="183" t="s">
        <v>1597</v>
      </c>
      <c r="K493" s="184">
        <v>0</v>
      </c>
      <c r="L493" s="184">
        <v>0</v>
      </c>
      <c r="M493" s="184">
        <f t="shared" si="7"/>
        <v>0</v>
      </c>
      <c r="N493" s="183" t="s">
        <v>1598</v>
      </c>
      <c r="O493" s="183" t="s">
        <v>1597</v>
      </c>
      <c r="P493" s="183"/>
      <c r="Q493" s="183" t="s">
        <v>1599</v>
      </c>
      <c r="R493" s="183" t="s">
        <v>801</v>
      </c>
    </row>
    <row r="494" spans="1:18">
      <c r="A494" s="183" t="s">
        <v>1596</v>
      </c>
      <c r="B494" s="183" t="s">
        <v>794</v>
      </c>
      <c r="C494" s="183" t="s">
        <v>704</v>
      </c>
      <c r="D494" s="183" t="s">
        <v>815</v>
      </c>
      <c r="E494" s="183" t="s">
        <v>895</v>
      </c>
      <c r="F494" s="183" t="s">
        <v>521</v>
      </c>
      <c r="G494" s="183" t="s">
        <v>48</v>
      </c>
      <c r="H494" s="183" t="s">
        <v>521</v>
      </c>
      <c r="I494" s="183" t="s">
        <v>796</v>
      </c>
      <c r="J494" s="183" t="s">
        <v>1597</v>
      </c>
      <c r="K494" s="184">
        <v>0</v>
      </c>
      <c r="L494" s="184">
        <v>82.01</v>
      </c>
      <c r="M494" s="184">
        <f t="shared" ref="M494:M557" si="8">K494-L494</f>
        <v>-82.01</v>
      </c>
      <c r="N494" s="183" t="s">
        <v>1598</v>
      </c>
      <c r="O494" s="183" t="s">
        <v>1597</v>
      </c>
      <c r="P494" s="183"/>
      <c r="Q494" s="183" t="s">
        <v>1599</v>
      </c>
      <c r="R494" s="183" t="s">
        <v>801</v>
      </c>
    </row>
    <row r="495" spans="1:18">
      <c r="A495" s="183" t="s">
        <v>1596</v>
      </c>
      <c r="B495" s="183" t="s">
        <v>794</v>
      </c>
      <c r="C495" s="183" t="s">
        <v>704</v>
      </c>
      <c r="D495" s="183" t="s">
        <v>831</v>
      </c>
      <c r="E495" s="183" t="s">
        <v>895</v>
      </c>
      <c r="F495" s="183" t="s">
        <v>521</v>
      </c>
      <c r="G495" s="183" t="s">
        <v>48</v>
      </c>
      <c r="H495" s="183" t="s">
        <v>521</v>
      </c>
      <c r="I495" s="183" t="s">
        <v>796</v>
      </c>
      <c r="J495" s="183" t="s">
        <v>1597</v>
      </c>
      <c r="K495" s="184">
        <v>0</v>
      </c>
      <c r="L495" s="184">
        <v>325</v>
      </c>
      <c r="M495" s="184">
        <f t="shared" si="8"/>
        <v>-325</v>
      </c>
      <c r="N495" s="183" t="s">
        <v>1598</v>
      </c>
      <c r="O495" s="183" t="s">
        <v>1597</v>
      </c>
      <c r="P495" s="183"/>
      <c r="Q495" s="183" t="s">
        <v>1599</v>
      </c>
      <c r="R495" s="183" t="s">
        <v>801</v>
      </c>
    </row>
    <row r="496" spans="1:18">
      <c r="A496" s="183" t="s">
        <v>1596</v>
      </c>
      <c r="B496" s="183" t="s">
        <v>794</v>
      </c>
      <c r="C496" s="183" t="s">
        <v>704</v>
      </c>
      <c r="D496" s="183" t="s">
        <v>805</v>
      </c>
      <c r="E496" s="183" t="s">
        <v>895</v>
      </c>
      <c r="F496" s="183" t="s">
        <v>521</v>
      </c>
      <c r="G496" s="183" t="s">
        <v>48</v>
      </c>
      <c r="H496" s="183" t="s">
        <v>521</v>
      </c>
      <c r="I496" s="183" t="s">
        <v>796</v>
      </c>
      <c r="J496" s="183" t="s">
        <v>1597</v>
      </c>
      <c r="K496" s="184">
        <v>325</v>
      </c>
      <c r="L496" s="184">
        <v>0</v>
      </c>
      <c r="M496" s="184">
        <f t="shared" si="8"/>
        <v>325</v>
      </c>
      <c r="N496" s="183" t="s">
        <v>1598</v>
      </c>
      <c r="O496" s="183" t="s">
        <v>1597</v>
      </c>
      <c r="P496" s="183"/>
      <c r="Q496" s="183" t="s">
        <v>1599</v>
      </c>
      <c r="R496" s="183" t="s">
        <v>801</v>
      </c>
    </row>
    <row r="497" spans="1:18">
      <c r="A497" s="183" t="s">
        <v>1596</v>
      </c>
      <c r="B497" s="183" t="s">
        <v>794</v>
      </c>
      <c r="C497" s="183" t="s">
        <v>704</v>
      </c>
      <c r="D497" s="183" t="s">
        <v>805</v>
      </c>
      <c r="E497" s="183" t="s">
        <v>895</v>
      </c>
      <c r="F497" s="183" t="s">
        <v>521</v>
      </c>
      <c r="G497" s="183" t="s">
        <v>48</v>
      </c>
      <c r="H497" s="183" t="s">
        <v>521</v>
      </c>
      <c r="I497" s="183" t="s">
        <v>796</v>
      </c>
      <c r="J497" s="183" t="s">
        <v>1597</v>
      </c>
      <c r="K497" s="184">
        <v>15</v>
      </c>
      <c r="L497" s="184">
        <v>0</v>
      </c>
      <c r="M497" s="184">
        <f t="shared" si="8"/>
        <v>15</v>
      </c>
      <c r="N497" s="183" t="s">
        <v>1598</v>
      </c>
      <c r="O497" s="183" t="s">
        <v>1597</v>
      </c>
      <c r="P497" s="183"/>
      <c r="Q497" s="183" t="s">
        <v>1599</v>
      </c>
      <c r="R497" s="183" t="s">
        <v>801</v>
      </c>
    </row>
    <row r="498" spans="1:18">
      <c r="A498" s="183" t="s">
        <v>1596</v>
      </c>
      <c r="B498" s="183" t="s">
        <v>794</v>
      </c>
      <c r="C498" s="183" t="s">
        <v>704</v>
      </c>
      <c r="D498" s="183" t="s">
        <v>805</v>
      </c>
      <c r="E498" s="183" t="s">
        <v>895</v>
      </c>
      <c r="F498" s="183" t="s">
        <v>521</v>
      </c>
      <c r="G498" s="183" t="s">
        <v>48</v>
      </c>
      <c r="H498" s="183" t="s">
        <v>521</v>
      </c>
      <c r="I498" s="183" t="s">
        <v>796</v>
      </c>
      <c r="J498" s="183" t="s">
        <v>1597</v>
      </c>
      <c r="K498" s="184">
        <v>104</v>
      </c>
      <c r="L498" s="184">
        <v>0</v>
      </c>
      <c r="M498" s="184">
        <f t="shared" si="8"/>
        <v>104</v>
      </c>
      <c r="N498" s="183" t="s">
        <v>1598</v>
      </c>
      <c r="O498" s="183" t="s">
        <v>1597</v>
      </c>
      <c r="P498" s="183"/>
      <c r="Q498" s="183" t="s">
        <v>1599</v>
      </c>
      <c r="R498" s="183" t="s">
        <v>801</v>
      </c>
    </row>
    <row r="499" spans="1:18">
      <c r="A499" s="183" t="s">
        <v>1596</v>
      </c>
      <c r="B499" s="183" t="s">
        <v>794</v>
      </c>
      <c r="C499" s="183" t="s">
        <v>704</v>
      </c>
      <c r="D499" s="183" t="s">
        <v>819</v>
      </c>
      <c r="E499" s="183" t="s">
        <v>895</v>
      </c>
      <c r="F499" s="183" t="s">
        <v>521</v>
      </c>
      <c r="G499" s="183" t="s">
        <v>48</v>
      </c>
      <c r="H499" s="183" t="s">
        <v>521</v>
      </c>
      <c r="I499" s="183" t="s">
        <v>796</v>
      </c>
      <c r="J499" s="183" t="s">
        <v>1597</v>
      </c>
      <c r="K499" s="184">
        <v>0</v>
      </c>
      <c r="L499" s="184">
        <v>626</v>
      </c>
      <c r="M499" s="184">
        <f t="shared" si="8"/>
        <v>-626</v>
      </c>
      <c r="N499" s="183" t="s">
        <v>1598</v>
      </c>
      <c r="O499" s="183" t="s">
        <v>1597</v>
      </c>
      <c r="P499" s="183"/>
      <c r="Q499" s="183" t="s">
        <v>1599</v>
      </c>
      <c r="R499" s="183" t="s">
        <v>801</v>
      </c>
    </row>
    <row r="500" spans="1:18">
      <c r="A500" s="183" t="s">
        <v>1596</v>
      </c>
      <c r="B500" s="183" t="s">
        <v>794</v>
      </c>
      <c r="C500" s="183" t="s">
        <v>704</v>
      </c>
      <c r="D500" s="183" t="s">
        <v>823</v>
      </c>
      <c r="E500" s="183" t="s">
        <v>895</v>
      </c>
      <c r="F500" s="183" t="s">
        <v>521</v>
      </c>
      <c r="G500" s="183" t="s">
        <v>48</v>
      </c>
      <c r="H500" s="183" t="s">
        <v>521</v>
      </c>
      <c r="I500" s="183" t="s">
        <v>796</v>
      </c>
      <c r="J500" s="183" t="s">
        <v>1597</v>
      </c>
      <c r="K500" s="184">
        <v>0</v>
      </c>
      <c r="L500" s="184">
        <v>162.01</v>
      </c>
      <c r="M500" s="184">
        <f t="shared" si="8"/>
        <v>-162.01</v>
      </c>
      <c r="N500" s="183" t="s">
        <v>1598</v>
      </c>
      <c r="O500" s="183" t="s">
        <v>1597</v>
      </c>
      <c r="P500" s="183"/>
      <c r="Q500" s="183" t="s">
        <v>1599</v>
      </c>
      <c r="R500" s="183" t="s">
        <v>801</v>
      </c>
    </row>
    <row r="501" spans="1:18">
      <c r="A501" s="183" t="s">
        <v>1596</v>
      </c>
      <c r="B501" s="183" t="s">
        <v>794</v>
      </c>
      <c r="C501" s="183" t="s">
        <v>704</v>
      </c>
      <c r="D501" s="183" t="s">
        <v>998</v>
      </c>
      <c r="E501" s="183" t="s">
        <v>895</v>
      </c>
      <c r="F501" s="183" t="s">
        <v>521</v>
      </c>
      <c r="G501" s="183" t="s">
        <v>48</v>
      </c>
      <c r="H501" s="183" t="s">
        <v>521</v>
      </c>
      <c r="I501" s="183" t="s">
        <v>796</v>
      </c>
      <c r="J501" s="183" t="s">
        <v>1597</v>
      </c>
      <c r="K501" s="184">
        <v>0</v>
      </c>
      <c r="L501" s="184">
        <v>104</v>
      </c>
      <c r="M501" s="184">
        <f t="shared" si="8"/>
        <v>-104</v>
      </c>
      <c r="N501" s="183" t="s">
        <v>1598</v>
      </c>
      <c r="O501" s="183" t="s">
        <v>1597</v>
      </c>
      <c r="P501" s="183"/>
      <c r="Q501" s="183" t="s">
        <v>1599</v>
      </c>
      <c r="R501" s="183" t="s">
        <v>801</v>
      </c>
    </row>
    <row r="502" spans="1:18">
      <c r="A502" s="183" t="s">
        <v>1596</v>
      </c>
      <c r="B502" s="183" t="s">
        <v>794</v>
      </c>
      <c r="C502" s="183" t="s">
        <v>704</v>
      </c>
      <c r="D502" s="183" t="s">
        <v>805</v>
      </c>
      <c r="E502" s="183" t="s">
        <v>895</v>
      </c>
      <c r="F502" s="183" t="s">
        <v>521</v>
      </c>
      <c r="G502" s="183" t="s">
        <v>48</v>
      </c>
      <c r="H502" s="183" t="s">
        <v>521</v>
      </c>
      <c r="I502" s="183" t="s">
        <v>796</v>
      </c>
      <c r="J502" s="183" t="s">
        <v>1597</v>
      </c>
      <c r="K502" s="184">
        <v>626</v>
      </c>
      <c r="L502" s="184">
        <v>0</v>
      </c>
      <c r="M502" s="184">
        <f t="shared" si="8"/>
        <v>626</v>
      </c>
      <c r="N502" s="183" t="s">
        <v>1598</v>
      </c>
      <c r="O502" s="183" t="s">
        <v>1597</v>
      </c>
      <c r="P502" s="183"/>
      <c r="Q502" s="183" t="s">
        <v>1599</v>
      </c>
      <c r="R502" s="183" t="s">
        <v>801</v>
      </c>
    </row>
    <row r="503" spans="1:18">
      <c r="A503" s="183" t="s">
        <v>1596</v>
      </c>
      <c r="B503" s="183" t="s">
        <v>794</v>
      </c>
      <c r="C503" s="183" t="s">
        <v>704</v>
      </c>
      <c r="D503" s="183" t="s">
        <v>805</v>
      </c>
      <c r="E503" s="183" t="s">
        <v>895</v>
      </c>
      <c r="F503" s="183" t="s">
        <v>521</v>
      </c>
      <c r="G503" s="183" t="s">
        <v>48</v>
      </c>
      <c r="H503" s="183" t="s">
        <v>521</v>
      </c>
      <c r="I503" s="183" t="s">
        <v>796</v>
      </c>
      <c r="J503" s="183" t="s">
        <v>1597</v>
      </c>
      <c r="K503" s="184">
        <v>658</v>
      </c>
      <c r="L503" s="184">
        <v>0</v>
      </c>
      <c r="M503" s="184">
        <f t="shared" si="8"/>
        <v>658</v>
      </c>
      <c r="N503" s="183" t="s">
        <v>1598</v>
      </c>
      <c r="O503" s="183" t="s">
        <v>1597</v>
      </c>
      <c r="P503" s="183"/>
      <c r="Q503" s="183" t="s">
        <v>1599</v>
      </c>
      <c r="R503" s="183" t="s">
        <v>801</v>
      </c>
    </row>
    <row r="504" spans="1:18">
      <c r="A504" s="183" t="s">
        <v>1596</v>
      </c>
      <c r="B504" s="183" t="s">
        <v>794</v>
      </c>
      <c r="C504" s="183" t="s">
        <v>704</v>
      </c>
      <c r="D504" s="183" t="s">
        <v>805</v>
      </c>
      <c r="E504" s="183" t="s">
        <v>895</v>
      </c>
      <c r="F504" s="183" t="s">
        <v>521</v>
      </c>
      <c r="G504" s="183" t="s">
        <v>48</v>
      </c>
      <c r="H504" s="183" t="s">
        <v>521</v>
      </c>
      <c r="I504" s="183" t="s">
        <v>796</v>
      </c>
      <c r="J504" s="183" t="s">
        <v>1597</v>
      </c>
      <c r="K504" s="184">
        <v>13</v>
      </c>
      <c r="L504" s="184">
        <v>0</v>
      </c>
      <c r="M504" s="184">
        <f t="shared" si="8"/>
        <v>13</v>
      </c>
      <c r="N504" s="183" t="s">
        <v>1598</v>
      </c>
      <c r="O504" s="183" t="s">
        <v>1597</v>
      </c>
      <c r="P504" s="183"/>
      <c r="Q504" s="183" t="s">
        <v>1599</v>
      </c>
      <c r="R504" s="183" t="s">
        <v>801</v>
      </c>
    </row>
    <row r="505" spans="1:18">
      <c r="A505" s="183" t="s">
        <v>1596</v>
      </c>
      <c r="B505" s="183" t="s">
        <v>794</v>
      </c>
      <c r="C505" s="183" t="s">
        <v>704</v>
      </c>
      <c r="D505" s="183" t="s">
        <v>805</v>
      </c>
      <c r="E505" s="183" t="s">
        <v>895</v>
      </c>
      <c r="F505" s="183" t="s">
        <v>521</v>
      </c>
      <c r="G505" s="183" t="s">
        <v>48</v>
      </c>
      <c r="H505" s="183" t="s">
        <v>521</v>
      </c>
      <c r="I505" s="183" t="s">
        <v>796</v>
      </c>
      <c r="J505" s="183" t="s">
        <v>1597</v>
      </c>
      <c r="K505" s="184">
        <v>162.01</v>
      </c>
      <c r="L505" s="184">
        <v>0</v>
      </c>
      <c r="M505" s="184">
        <f t="shared" si="8"/>
        <v>162.01</v>
      </c>
      <c r="N505" s="183" t="s">
        <v>1598</v>
      </c>
      <c r="O505" s="183" t="s">
        <v>1597</v>
      </c>
      <c r="P505" s="183"/>
      <c r="Q505" s="183" t="s">
        <v>1599</v>
      </c>
      <c r="R505" s="183" t="s">
        <v>801</v>
      </c>
    </row>
    <row r="506" spans="1:18">
      <c r="A506" s="183" t="s">
        <v>1596</v>
      </c>
      <c r="B506" s="183" t="s">
        <v>794</v>
      </c>
      <c r="C506" s="183" t="s">
        <v>704</v>
      </c>
      <c r="D506" s="183" t="s">
        <v>805</v>
      </c>
      <c r="E506" s="183" t="s">
        <v>895</v>
      </c>
      <c r="F506" s="183" t="s">
        <v>521</v>
      </c>
      <c r="G506" s="183" t="s">
        <v>48</v>
      </c>
      <c r="H506" s="183" t="s">
        <v>521</v>
      </c>
      <c r="I506" s="183" t="s">
        <v>796</v>
      </c>
      <c r="J506" s="183" t="s">
        <v>1597</v>
      </c>
      <c r="K506" s="184">
        <v>82.01</v>
      </c>
      <c r="L506" s="184">
        <v>0</v>
      </c>
      <c r="M506" s="184">
        <f t="shared" si="8"/>
        <v>82.01</v>
      </c>
      <c r="N506" s="183" t="s">
        <v>1598</v>
      </c>
      <c r="O506" s="183" t="s">
        <v>1597</v>
      </c>
      <c r="P506" s="183"/>
      <c r="Q506" s="183" t="s">
        <v>1599</v>
      </c>
      <c r="R506" s="183" t="s">
        <v>801</v>
      </c>
    </row>
    <row r="507" spans="1:18">
      <c r="A507" s="183" t="s">
        <v>1600</v>
      </c>
      <c r="B507" s="183" t="s">
        <v>794</v>
      </c>
      <c r="C507" s="183" t="s">
        <v>707</v>
      </c>
      <c r="D507" s="183" t="s">
        <v>268</v>
      </c>
      <c r="E507" s="183" t="s">
        <v>850</v>
      </c>
      <c r="F507" s="183" t="s">
        <v>710</v>
      </c>
      <c r="G507" s="183" t="s">
        <v>48</v>
      </c>
      <c r="H507" s="183" t="s">
        <v>521</v>
      </c>
      <c r="I507" s="183" t="s">
        <v>796</v>
      </c>
      <c r="J507" s="183" t="s">
        <v>1562</v>
      </c>
      <c r="K507" s="184">
        <v>0</v>
      </c>
      <c r="L507" s="184">
        <v>100</v>
      </c>
      <c r="M507" s="184">
        <f t="shared" si="8"/>
        <v>-100</v>
      </c>
      <c r="N507" s="183" t="s">
        <v>1563</v>
      </c>
      <c r="O507" s="183" t="s">
        <v>1562</v>
      </c>
      <c r="P507" s="183"/>
      <c r="Q507" s="183" t="s">
        <v>1601</v>
      </c>
      <c r="R507" s="183" t="s">
        <v>801</v>
      </c>
    </row>
    <row r="508" spans="1:18">
      <c r="A508" s="183" t="s">
        <v>1600</v>
      </c>
      <c r="B508" s="183" t="s">
        <v>794</v>
      </c>
      <c r="C508" s="183" t="s">
        <v>707</v>
      </c>
      <c r="D508" s="183" t="s">
        <v>831</v>
      </c>
      <c r="E508" s="183" t="s">
        <v>850</v>
      </c>
      <c r="F508" s="183" t="s">
        <v>710</v>
      </c>
      <c r="G508" s="183" t="s">
        <v>48</v>
      </c>
      <c r="H508" s="183" t="s">
        <v>521</v>
      </c>
      <c r="I508" s="183" t="s">
        <v>796</v>
      </c>
      <c r="J508" s="183" t="s">
        <v>1562</v>
      </c>
      <c r="K508" s="184">
        <v>100</v>
      </c>
      <c r="L508" s="184">
        <v>0</v>
      </c>
      <c r="M508" s="184">
        <f t="shared" si="8"/>
        <v>100</v>
      </c>
      <c r="N508" s="183" t="s">
        <v>1563</v>
      </c>
      <c r="O508" s="183" t="s">
        <v>1562</v>
      </c>
      <c r="P508" s="183"/>
      <c r="Q508" s="183" t="s">
        <v>1601</v>
      </c>
      <c r="R508" s="183" t="s">
        <v>801</v>
      </c>
    </row>
    <row r="509" spans="1:18">
      <c r="A509" s="183" t="s">
        <v>1602</v>
      </c>
      <c r="B509" s="183" t="s">
        <v>794</v>
      </c>
      <c r="C509" s="183" t="s">
        <v>707</v>
      </c>
      <c r="D509" s="183" t="s">
        <v>268</v>
      </c>
      <c r="E509" s="183" t="s">
        <v>513</v>
      </c>
      <c r="F509" s="183" t="s">
        <v>521</v>
      </c>
      <c r="G509" s="183" t="s">
        <v>48</v>
      </c>
      <c r="H509" s="183" t="s">
        <v>521</v>
      </c>
      <c r="I509" s="183" t="s">
        <v>796</v>
      </c>
      <c r="J509" s="183" t="s">
        <v>1562</v>
      </c>
      <c r="K509" s="184">
        <v>100</v>
      </c>
      <c r="L509" s="184">
        <v>0</v>
      </c>
      <c r="M509" s="184">
        <f t="shared" si="8"/>
        <v>100</v>
      </c>
      <c r="N509" s="183" t="s">
        <v>514</v>
      </c>
      <c r="O509" s="183" t="s">
        <v>1562</v>
      </c>
      <c r="P509" s="183"/>
      <c r="Q509" s="183" t="s">
        <v>1603</v>
      </c>
      <c r="R509" s="183" t="s">
        <v>801</v>
      </c>
    </row>
    <row r="510" spans="1:18">
      <c r="A510" s="183" t="s">
        <v>1602</v>
      </c>
      <c r="B510" s="183" t="s">
        <v>794</v>
      </c>
      <c r="C510" s="183" t="s">
        <v>707</v>
      </c>
      <c r="D510" s="183" t="s">
        <v>841</v>
      </c>
      <c r="E510" s="183" t="s">
        <v>513</v>
      </c>
      <c r="F510" s="183" t="s">
        <v>521</v>
      </c>
      <c r="G510" s="183" t="s">
        <v>48</v>
      </c>
      <c r="H510" s="183" t="s">
        <v>521</v>
      </c>
      <c r="I510" s="183" t="s">
        <v>796</v>
      </c>
      <c r="J510" s="183" t="s">
        <v>1562</v>
      </c>
      <c r="K510" s="184">
        <v>0</v>
      </c>
      <c r="L510" s="184">
        <v>100</v>
      </c>
      <c r="M510" s="184">
        <f t="shared" si="8"/>
        <v>-100</v>
      </c>
      <c r="N510" s="183" t="s">
        <v>514</v>
      </c>
      <c r="O510" s="183" t="s">
        <v>1562</v>
      </c>
      <c r="P510" s="183"/>
      <c r="Q510" s="183" t="s">
        <v>1603</v>
      </c>
      <c r="R510" s="183" t="s">
        <v>801</v>
      </c>
    </row>
    <row r="511" spans="1:18">
      <c r="A511" s="183" t="s">
        <v>1604</v>
      </c>
      <c r="B511" s="183" t="s">
        <v>794</v>
      </c>
      <c r="C511" s="183" t="s">
        <v>704</v>
      </c>
      <c r="D511" s="183" t="s">
        <v>268</v>
      </c>
      <c r="E511" s="183" t="s">
        <v>465</v>
      </c>
      <c r="F511" s="183" t="s">
        <v>521</v>
      </c>
      <c r="G511" s="183" t="s">
        <v>48</v>
      </c>
      <c r="H511" s="183" t="s">
        <v>521</v>
      </c>
      <c r="I511" s="183" t="s">
        <v>796</v>
      </c>
      <c r="J511" s="183" t="s">
        <v>1562</v>
      </c>
      <c r="K511" s="184">
        <v>0</v>
      </c>
      <c r="L511" s="184">
        <v>220</v>
      </c>
      <c r="M511" s="184">
        <f t="shared" si="8"/>
        <v>-220</v>
      </c>
      <c r="N511" s="183" t="s">
        <v>1605</v>
      </c>
      <c r="O511" s="183" t="s">
        <v>1562</v>
      </c>
      <c r="P511" s="183"/>
      <c r="Q511" s="183" t="s">
        <v>1606</v>
      </c>
      <c r="R511" s="183" t="s">
        <v>801</v>
      </c>
    </row>
    <row r="512" spans="1:18">
      <c r="A512" s="183" t="s">
        <v>1604</v>
      </c>
      <c r="B512" s="183" t="s">
        <v>794</v>
      </c>
      <c r="C512" s="183" t="s">
        <v>704</v>
      </c>
      <c r="D512" s="183" t="s">
        <v>807</v>
      </c>
      <c r="E512" s="183" t="s">
        <v>465</v>
      </c>
      <c r="F512" s="183" t="s">
        <v>521</v>
      </c>
      <c r="G512" s="183" t="s">
        <v>48</v>
      </c>
      <c r="H512" s="183" t="s">
        <v>521</v>
      </c>
      <c r="I512" s="183" t="s">
        <v>796</v>
      </c>
      <c r="J512" s="183" t="s">
        <v>1562</v>
      </c>
      <c r="K512" s="184">
        <v>220</v>
      </c>
      <c r="L512" s="184">
        <v>0</v>
      </c>
      <c r="M512" s="184">
        <f t="shared" si="8"/>
        <v>220</v>
      </c>
      <c r="N512" s="183" t="s">
        <v>1605</v>
      </c>
      <c r="O512" s="183" t="s">
        <v>1562</v>
      </c>
      <c r="P512" s="183"/>
      <c r="Q512" s="183" t="s">
        <v>1606</v>
      </c>
      <c r="R512" s="183" t="s">
        <v>801</v>
      </c>
    </row>
    <row r="513" spans="1:18">
      <c r="A513" s="183" t="s">
        <v>1607</v>
      </c>
      <c r="B513" s="183" t="s">
        <v>794</v>
      </c>
      <c r="C513" s="183" t="s">
        <v>366</v>
      </c>
      <c r="D513" s="183" t="s">
        <v>823</v>
      </c>
      <c r="E513" s="183" t="s">
        <v>43</v>
      </c>
      <c r="F513" s="183" t="s">
        <v>521</v>
      </c>
      <c r="G513" s="183" t="s">
        <v>48</v>
      </c>
      <c r="H513" s="183" t="s">
        <v>521</v>
      </c>
      <c r="I513" s="183" t="s">
        <v>796</v>
      </c>
      <c r="J513" s="183" t="s">
        <v>1562</v>
      </c>
      <c r="K513" s="184">
        <v>0</v>
      </c>
      <c r="L513" s="184">
        <v>106.03</v>
      </c>
      <c r="M513" s="184">
        <f t="shared" si="8"/>
        <v>-106.03</v>
      </c>
      <c r="N513" s="183" t="s">
        <v>995</v>
      </c>
      <c r="O513" s="183" t="s">
        <v>1562</v>
      </c>
      <c r="P513" s="183"/>
      <c r="Q513" s="183" t="s">
        <v>1608</v>
      </c>
      <c r="R513" s="183" t="s">
        <v>847</v>
      </c>
    </row>
    <row r="514" spans="1:18">
      <c r="A514" s="183" t="s">
        <v>1607</v>
      </c>
      <c r="B514" s="183" t="s">
        <v>794</v>
      </c>
      <c r="C514" s="183" t="s">
        <v>366</v>
      </c>
      <c r="D514" s="183" t="s">
        <v>1580</v>
      </c>
      <c r="E514" s="183" t="s">
        <v>43</v>
      </c>
      <c r="F514" s="183" t="s">
        <v>521</v>
      </c>
      <c r="G514" s="183" t="s">
        <v>48</v>
      </c>
      <c r="H514" s="183" t="s">
        <v>521</v>
      </c>
      <c r="I514" s="183" t="s">
        <v>796</v>
      </c>
      <c r="J514" s="183" t="s">
        <v>1562</v>
      </c>
      <c r="K514" s="184">
        <v>0</v>
      </c>
      <c r="L514" s="184">
        <v>49</v>
      </c>
      <c r="M514" s="184">
        <f t="shared" si="8"/>
        <v>-49</v>
      </c>
      <c r="N514" s="183" t="s">
        <v>995</v>
      </c>
      <c r="O514" s="183" t="s">
        <v>1562</v>
      </c>
      <c r="P514" s="183"/>
      <c r="Q514" s="183" t="s">
        <v>1608</v>
      </c>
      <c r="R514" s="183" t="s">
        <v>847</v>
      </c>
    </row>
    <row r="515" spans="1:18">
      <c r="A515" s="183" t="s">
        <v>1607</v>
      </c>
      <c r="B515" s="183" t="s">
        <v>794</v>
      </c>
      <c r="C515" s="183" t="s">
        <v>366</v>
      </c>
      <c r="D515" s="183" t="s">
        <v>814</v>
      </c>
      <c r="E515" s="183" t="s">
        <v>43</v>
      </c>
      <c r="F515" s="183" t="s">
        <v>521</v>
      </c>
      <c r="G515" s="183" t="s">
        <v>48</v>
      </c>
      <c r="H515" s="183" t="s">
        <v>521</v>
      </c>
      <c r="I515" s="183" t="s">
        <v>796</v>
      </c>
      <c r="J515" s="183" t="s">
        <v>1562</v>
      </c>
      <c r="K515" s="184">
        <v>69.97</v>
      </c>
      <c r="L515" s="184">
        <v>0</v>
      </c>
      <c r="M515" s="184">
        <f t="shared" si="8"/>
        <v>69.97</v>
      </c>
      <c r="N515" s="183" t="s">
        <v>995</v>
      </c>
      <c r="O515" s="183" t="s">
        <v>1562</v>
      </c>
      <c r="P515" s="183"/>
      <c r="Q515" s="183" t="s">
        <v>1608</v>
      </c>
      <c r="R515" s="183" t="s">
        <v>847</v>
      </c>
    </row>
    <row r="516" spans="1:18">
      <c r="A516" s="183" t="s">
        <v>1607</v>
      </c>
      <c r="B516" s="183" t="s">
        <v>794</v>
      </c>
      <c r="C516" s="183" t="s">
        <v>366</v>
      </c>
      <c r="D516" s="183" t="s">
        <v>1120</v>
      </c>
      <c r="E516" s="183" t="s">
        <v>43</v>
      </c>
      <c r="F516" s="183" t="s">
        <v>521</v>
      </c>
      <c r="G516" s="183" t="s">
        <v>48</v>
      </c>
      <c r="H516" s="183" t="s">
        <v>521</v>
      </c>
      <c r="I516" s="183" t="s">
        <v>796</v>
      </c>
      <c r="J516" s="183" t="s">
        <v>1562</v>
      </c>
      <c r="K516" s="184">
        <v>0</v>
      </c>
      <c r="L516" s="184">
        <v>72</v>
      </c>
      <c r="M516" s="184">
        <f t="shared" si="8"/>
        <v>-72</v>
      </c>
      <c r="N516" s="183" t="s">
        <v>995</v>
      </c>
      <c r="O516" s="183" t="s">
        <v>1562</v>
      </c>
      <c r="P516" s="183"/>
      <c r="Q516" s="183" t="s">
        <v>1608</v>
      </c>
      <c r="R516" s="183" t="s">
        <v>847</v>
      </c>
    </row>
    <row r="517" spans="1:18">
      <c r="A517" s="183" t="s">
        <v>1607</v>
      </c>
      <c r="B517" s="183" t="s">
        <v>794</v>
      </c>
      <c r="C517" s="183" t="s">
        <v>366</v>
      </c>
      <c r="D517" s="183" t="s">
        <v>809</v>
      </c>
      <c r="E517" s="183" t="s">
        <v>43</v>
      </c>
      <c r="F517" s="183" t="s">
        <v>1609</v>
      </c>
      <c r="G517" s="183" t="s">
        <v>48</v>
      </c>
      <c r="H517" s="183" t="s">
        <v>521</v>
      </c>
      <c r="I517" s="183" t="s">
        <v>796</v>
      </c>
      <c r="J517" s="183" t="s">
        <v>1562</v>
      </c>
      <c r="K517" s="184">
        <v>269.95</v>
      </c>
      <c r="L517" s="184">
        <v>0</v>
      </c>
      <c r="M517" s="184">
        <f t="shared" si="8"/>
        <v>269.95</v>
      </c>
      <c r="N517" s="183" t="s">
        <v>995</v>
      </c>
      <c r="O517" s="183" t="s">
        <v>1562</v>
      </c>
      <c r="P517" s="183"/>
      <c r="Q517" s="183" t="s">
        <v>1608</v>
      </c>
      <c r="R517" s="183" t="s">
        <v>847</v>
      </c>
    </row>
    <row r="518" spans="1:18">
      <c r="A518" s="183" t="s">
        <v>1607</v>
      </c>
      <c r="B518" s="183" t="s">
        <v>794</v>
      </c>
      <c r="C518" s="183" t="s">
        <v>366</v>
      </c>
      <c r="D518" s="183" t="s">
        <v>803</v>
      </c>
      <c r="E518" s="183" t="s">
        <v>43</v>
      </c>
      <c r="F518" s="183" t="s">
        <v>521</v>
      </c>
      <c r="G518" s="183" t="s">
        <v>48</v>
      </c>
      <c r="H518" s="183" t="s">
        <v>521</v>
      </c>
      <c r="I518" s="183" t="s">
        <v>796</v>
      </c>
      <c r="J518" s="183" t="s">
        <v>1562</v>
      </c>
      <c r="K518" s="184">
        <v>0</v>
      </c>
      <c r="L518" s="184">
        <v>71.680000000000007</v>
      </c>
      <c r="M518" s="184">
        <f t="shared" si="8"/>
        <v>-71.680000000000007</v>
      </c>
      <c r="N518" s="183" t="s">
        <v>995</v>
      </c>
      <c r="O518" s="183" t="s">
        <v>1562</v>
      </c>
      <c r="P518" s="183"/>
      <c r="Q518" s="183" t="s">
        <v>1608</v>
      </c>
      <c r="R518" s="183" t="s">
        <v>847</v>
      </c>
    </row>
    <row r="519" spans="1:18">
      <c r="A519" s="183" t="s">
        <v>1607</v>
      </c>
      <c r="B519" s="183" t="s">
        <v>794</v>
      </c>
      <c r="C519" s="183" t="s">
        <v>366</v>
      </c>
      <c r="D519" s="183" t="s">
        <v>1121</v>
      </c>
      <c r="E519" s="183" t="s">
        <v>43</v>
      </c>
      <c r="F519" s="183" t="s">
        <v>521</v>
      </c>
      <c r="G519" s="183" t="s">
        <v>48</v>
      </c>
      <c r="H519" s="183" t="s">
        <v>521</v>
      </c>
      <c r="I519" s="183" t="s">
        <v>796</v>
      </c>
      <c r="J519" s="183" t="s">
        <v>1562</v>
      </c>
      <c r="K519" s="184">
        <v>0</v>
      </c>
      <c r="L519" s="184">
        <v>3</v>
      </c>
      <c r="M519" s="184">
        <f t="shared" si="8"/>
        <v>-3</v>
      </c>
      <c r="N519" s="183" t="s">
        <v>995</v>
      </c>
      <c r="O519" s="183" t="s">
        <v>1562</v>
      </c>
      <c r="P519" s="183"/>
      <c r="Q519" s="183" t="s">
        <v>1608</v>
      </c>
      <c r="R519" s="183" t="s">
        <v>847</v>
      </c>
    </row>
    <row r="520" spans="1:18">
      <c r="A520" s="183" t="s">
        <v>1607</v>
      </c>
      <c r="B520" s="183" t="s">
        <v>794</v>
      </c>
      <c r="C520" s="183" t="s">
        <v>366</v>
      </c>
      <c r="D520" s="183" t="s">
        <v>998</v>
      </c>
      <c r="E520" s="183" t="s">
        <v>43</v>
      </c>
      <c r="F520" s="183" t="s">
        <v>521</v>
      </c>
      <c r="G520" s="183" t="s">
        <v>48</v>
      </c>
      <c r="H520" s="183" t="s">
        <v>521</v>
      </c>
      <c r="I520" s="183" t="s">
        <v>796</v>
      </c>
      <c r="J520" s="183" t="s">
        <v>1562</v>
      </c>
      <c r="K520" s="184">
        <v>0</v>
      </c>
      <c r="L520" s="184">
        <v>32</v>
      </c>
      <c r="M520" s="184">
        <f t="shared" si="8"/>
        <v>-32</v>
      </c>
      <c r="N520" s="183" t="s">
        <v>995</v>
      </c>
      <c r="O520" s="183" t="s">
        <v>1562</v>
      </c>
      <c r="P520" s="183"/>
      <c r="Q520" s="183" t="s">
        <v>1608</v>
      </c>
      <c r="R520" s="183" t="s">
        <v>847</v>
      </c>
    </row>
    <row r="521" spans="1:18">
      <c r="A521" s="183" t="s">
        <v>1607</v>
      </c>
      <c r="B521" s="183" t="s">
        <v>794</v>
      </c>
      <c r="C521" s="183" t="s">
        <v>366</v>
      </c>
      <c r="D521" s="183" t="s">
        <v>1610</v>
      </c>
      <c r="E521" s="183" t="s">
        <v>43</v>
      </c>
      <c r="F521" s="183" t="s">
        <v>521</v>
      </c>
      <c r="G521" s="183" t="s">
        <v>48</v>
      </c>
      <c r="H521" s="183" t="s">
        <v>521</v>
      </c>
      <c r="I521" s="183" t="s">
        <v>796</v>
      </c>
      <c r="J521" s="183" t="s">
        <v>1562</v>
      </c>
      <c r="K521" s="184">
        <v>0</v>
      </c>
      <c r="L521" s="184">
        <v>800</v>
      </c>
      <c r="M521" s="184">
        <f t="shared" si="8"/>
        <v>-800</v>
      </c>
      <c r="N521" s="183" t="s">
        <v>995</v>
      </c>
      <c r="O521" s="183" t="s">
        <v>1562</v>
      </c>
      <c r="P521" s="183"/>
      <c r="Q521" s="183" t="s">
        <v>1608</v>
      </c>
      <c r="R521" s="183" t="s">
        <v>847</v>
      </c>
    </row>
    <row r="522" spans="1:18">
      <c r="A522" s="183" t="s">
        <v>1607</v>
      </c>
      <c r="B522" s="183" t="s">
        <v>794</v>
      </c>
      <c r="C522" s="183" t="s">
        <v>366</v>
      </c>
      <c r="D522" s="183" t="s">
        <v>824</v>
      </c>
      <c r="E522" s="183" t="s">
        <v>43</v>
      </c>
      <c r="F522" s="183" t="s">
        <v>521</v>
      </c>
      <c r="G522" s="183" t="s">
        <v>48</v>
      </c>
      <c r="H522" s="183" t="s">
        <v>521</v>
      </c>
      <c r="I522" s="183" t="s">
        <v>796</v>
      </c>
      <c r="J522" s="183" t="s">
        <v>1562</v>
      </c>
      <c r="K522" s="184">
        <v>0</v>
      </c>
      <c r="L522" s="184">
        <v>61</v>
      </c>
      <c r="M522" s="184">
        <f t="shared" si="8"/>
        <v>-61</v>
      </c>
      <c r="N522" s="183" t="s">
        <v>995</v>
      </c>
      <c r="O522" s="183" t="s">
        <v>1562</v>
      </c>
      <c r="P522" s="183"/>
      <c r="Q522" s="183" t="s">
        <v>1608</v>
      </c>
      <c r="R522" s="183" t="s">
        <v>847</v>
      </c>
    </row>
    <row r="523" spans="1:18">
      <c r="A523" s="183" t="s">
        <v>1607</v>
      </c>
      <c r="B523" s="183" t="s">
        <v>794</v>
      </c>
      <c r="C523" s="183" t="s">
        <v>366</v>
      </c>
      <c r="D523" s="183" t="s">
        <v>268</v>
      </c>
      <c r="E523" s="183" t="s">
        <v>43</v>
      </c>
      <c r="F523" s="183" t="s">
        <v>1609</v>
      </c>
      <c r="G523" s="183" t="s">
        <v>48</v>
      </c>
      <c r="H523" s="183" t="s">
        <v>521</v>
      </c>
      <c r="I523" s="183" t="s">
        <v>796</v>
      </c>
      <c r="J523" s="183" t="s">
        <v>1562</v>
      </c>
      <c r="K523" s="184">
        <v>319.22000000000003</v>
      </c>
      <c r="L523" s="184">
        <v>0</v>
      </c>
      <c r="M523" s="184">
        <f t="shared" si="8"/>
        <v>319.22000000000003</v>
      </c>
      <c r="N523" s="183" t="s">
        <v>995</v>
      </c>
      <c r="O523" s="183" t="s">
        <v>1562</v>
      </c>
      <c r="P523" s="183"/>
      <c r="Q523" s="183" t="s">
        <v>1608</v>
      </c>
      <c r="R523" s="183" t="s">
        <v>847</v>
      </c>
    </row>
    <row r="524" spans="1:18">
      <c r="A524" s="183" t="s">
        <v>1607</v>
      </c>
      <c r="B524" s="183" t="s">
        <v>794</v>
      </c>
      <c r="C524" s="183" t="s">
        <v>366</v>
      </c>
      <c r="D524" s="183" t="s">
        <v>829</v>
      </c>
      <c r="E524" s="183" t="s">
        <v>43</v>
      </c>
      <c r="F524" s="183" t="s">
        <v>521</v>
      </c>
      <c r="G524" s="183" t="s">
        <v>48</v>
      </c>
      <c r="H524" s="183" t="s">
        <v>521</v>
      </c>
      <c r="I524" s="183" t="s">
        <v>796</v>
      </c>
      <c r="J524" s="183" t="s">
        <v>1562</v>
      </c>
      <c r="K524" s="184">
        <v>0</v>
      </c>
      <c r="L524" s="184">
        <v>22</v>
      </c>
      <c r="M524" s="184">
        <f t="shared" si="8"/>
        <v>-22</v>
      </c>
      <c r="N524" s="183" t="s">
        <v>995</v>
      </c>
      <c r="O524" s="183" t="s">
        <v>1562</v>
      </c>
      <c r="P524" s="183"/>
      <c r="Q524" s="183" t="s">
        <v>1608</v>
      </c>
      <c r="R524" s="183" t="s">
        <v>847</v>
      </c>
    </row>
    <row r="525" spans="1:18">
      <c r="A525" s="183" t="s">
        <v>1607</v>
      </c>
      <c r="B525" s="183" t="s">
        <v>794</v>
      </c>
      <c r="C525" s="183" t="s">
        <v>366</v>
      </c>
      <c r="D525" s="183" t="s">
        <v>831</v>
      </c>
      <c r="E525" s="183" t="s">
        <v>43</v>
      </c>
      <c r="F525" s="183" t="s">
        <v>521</v>
      </c>
      <c r="G525" s="183" t="s">
        <v>48</v>
      </c>
      <c r="H525" s="183" t="s">
        <v>521</v>
      </c>
      <c r="I525" s="183" t="s">
        <v>796</v>
      </c>
      <c r="J525" s="183" t="s">
        <v>1562</v>
      </c>
      <c r="K525" s="184">
        <v>557.57000000000005</v>
      </c>
      <c r="L525" s="184">
        <v>0</v>
      </c>
      <c r="M525" s="184">
        <f t="shared" si="8"/>
        <v>557.57000000000005</v>
      </c>
      <c r="N525" s="183" t="s">
        <v>995</v>
      </c>
      <c r="O525" s="183" t="s">
        <v>1562</v>
      </c>
      <c r="P525" s="183"/>
      <c r="Q525" s="183" t="s">
        <v>1608</v>
      </c>
      <c r="R525" s="183" t="s">
        <v>847</v>
      </c>
    </row>
    <row r="526" spans="1:18">
      <c r="A526" s="183" t="s">
        <v>1611</v>
      </c>
      <c r="B526" s="183" t="s">
        <v>794</v>
      </c>
      <c r="C526" s="183" t="s">
        <v>709</v>
      </c>
      <c r="D526" s="183" t="s">
        <v>809</v>
      </c>
      <c r="E526" s="183" t="s">
        <v>136</v>
      </c>
      <c r="F526" s="183" t="s">
        <v>521</v>
      </c>
      <c r="G526" s="183" t="s">
        <v>48</v>
      </c>
      <c r="H526" s="183" t="s">
        <v>521</v>
      </c>
      <c r="I526" s="183" t="s">
        <v>796</v>
      </c>
      <c r="J526" s="183" t="s">
        <v>1562</v>
      </c>
      <c r="K526" s="184">
        <v>0</v>
      </c>
      <c r="L526" s="184">
        <v>583.80999999999995</v>
      </c>
      <c r="M526" s="184">
        <f t="shared" si="8"/>
        <v>-583.80999999999995</v>
      </c>
      <c r="N526" s="183" t="s">
        <v>1138</v>
      </c>
      <c r="O526" s="183" t="s">
        <v>1562</v>
      </c>
      <c r="P526" s="183"/>
      <c r="Q526" s="183" t="s">
        <v>1612</v>
      </c>
      <c r="R526" s="183" t="s">
        <v>847</v>
      </c>
    </row>
    <row r="527" spans="1:18">
      <c r="A527" s="183" t="s">
        <v>1611</v>
      </c>
      <c r="B527" s="183" t="s">
        <v>794</v>
      </c>
      <c r="C527" s="183" t="s">
        <v>709</v>
      </c>
      <c r="D527" s="183" t="s">
        <v>268</v>
      </c>
      <c r="E527" s="183" t="s">
        <v>136</v>
      </c>
      <c r="F527" s="183" t="s">
        <v>521</v>
      </c>
      <c r="G527" s="183" t="s">
        <v>48</v>
      </c>
      <c r="H527" s="183" t="s">
        <v>521</v>
      </c>
      <c r="I527" s="183" t="s">
        <v>796</v>
      </c>
      <c r="J527" s="183" t="s">
        <v>1562</v>
      </c>
      <c r="K527" s="184">
        <v>0</v>
      </c>
      <c r="L527" s="184">
        <v>1237.56</v>
      </c>
      <c r="M527" s="184">
        <f t="shared" si="8"/>
        <v>-1237.56</v>
      </c>
      <c r="N527" s="183" t="s">
        <v>1138</v>
      </c>
      <c r="O527" s="183" t="s">
        <v>1562</v>
      </c>
      <c r="P527" s="183"/>
      <c r="Q527" s="183" t="s">
        <v>1612</v>
      </c>
      <c r="R527" s="183" t="s">
        <v>847</v>
      </c>
    </row>
    <row r="528" spans="1:18">
      <c r="A528" s="183" t="s">
        <v>1611</v>
      </c>
      <c r="B528" s="183" t="s">
        <v>794</v>
      </c>
      <c r="C528" s="183" t="s">
        <v>709</v>
      </c>
      <c r="D528" s="183" t="s">
        <v>815</v>
      </c>
      <c r="E528" s="183" t="s">
        <v>136</v>
      </c>
      <c r="F528" s="183" t="s">
        <v>521</v>
      </c>
      <c r="G528" s="183" t="s">
        <v>48</v>
      </c>
      <c r="H528" s="183" t="s">
        <v>521</v>
      </c>
      <c r="I528" s="183" t="s">
        <v>796</v>
      </c>
      <c r="J528" s="183" t="s">
        <v>1562</v>
      </c>
      <c r="K528" s="184">
        <v>0</v>
      </c>
      <c r="L528" s="184">
        <v>15.03</v>
      </c>
      <c r="M528" s="184">
        <f t="shared" si="8"/>
        <v>-15.03</v>
      </c>
      <c r="N528" s="183" t="s">
        <v>1138</v>
      </c>
      <c r="O528" s="183" t="s">
        <v>1562</v>
      </c>
      <c r="P528" s="183"/>
      <c r="Q528" s="183" t="s">
        <v>1612</v>
      </c>
      <c r="R528" s="183" t="s">
        <v>847</v>
      </c>
    </row>
    <row r="529" spans="1:18">
      <c r="A529" s="183" t="s">
        <v>1611</v>
      </c>
      <c r="B529" s="183" t="s">
        <v>794</v>
      </c>
      <c r="C529" s="183" t="s">
        <v>706</v>
      </c>
      <c r="D529" s="183" t="s">
        <v>268</v>
      </c>
      <c r="E529" s="183" t="s">
        <v>136</v>
      </c>
      <c r="F529" s="183" t="s">
        <v>521</v>
      </c>
      <c r="G529" s="183" t="s">
        <v>48</v>
      </c>
      <c r="H529" s="183" t="s">
        <v>521</v>
      </c>
      <c r="I529" s="183" t="s">
        <v>796</v>
      </c>
      <c r="J529" s="183" t="s">
        <v>1562</v>
      </c>
      <c r="K529" s="184">
        <v>1836.4</v>
      </c>
      <c r="L529" s="184">
        <v>0</v>
      </c>
      <c r="M529" s="184">
        <f t="shared" si="8"/>
        <v>1836.4</v>
      </c>
      <c r="N529" s="183" t="s">
        <v>1138</v>
      </c>
      <c r="O529" s="183" t="s">
        <v>1562</v>
      </c>
      <c r="P529" s="183"/>
      <c r="Q529" s="183" t="s">
        <v>1612</v>
      </c>
      <c r="R529" s="183" t="s">
        <v>847</v>
      </c>
    </row>
    <row r="530" spans="1:18">
      <c r="A530" s="183" t="s">
        <v>1613</v>
      </c>
      <c r="B530" s="183" t="s">
        <v>794</v>
      </c>
      <c r="C530" s="183" t="s">
        <v>366</v>
      </c>
      <c r="D530" s="183" t="s">
        <v>798</v>
      </c>
      <c r="E530" s="183" t="s">
        <v>43</v>
      </c>
      <c r="F530" s="183" t="s">
        <v>521</v>
      </c>
      <c r="G530" s="183" t="s">
        <v>48</v>
      </c>
      <c r="H530" s="183" t="s">
        <v>521</v>
      </c>
      <c r="I530" s="183" t="s">
        <v>796</v>
      </c>
      <c r="J530" s="183" t="s">
        <v>1562</v>
      </c>
      <c r="K530" s="184">
        <v>0</v>
      </c>
      <c r="L530" s="184">
        <v>4576</v>
      </c>
      <c r="M530" s="184">
        <f t="shared" si="8"/>
        <v>-4576</v>
      </c>
      <c r="N530" s="183" t="s">
        <v>995</v>
      </c>
      <c r="O530" s="183" t="s">
        <v>1562</v>
      </c>
      <c r="P530" s="183"/>
      <c r="Q530" s="183" t="s">
        <v>1614</v>
      </c>
      <c r="R530" s="183" t="s">
        <v>847</v>
      </c>
    </row>
    <row r="531" spans="1:18">
      <c r="A531" s="183" t="s">
        <v>1613</v>
      </c>
      <c r="B531" s="183" t="s">
        <v>794</v>
      </c>
      <c r="C531" s="183" t="s">
        <v>366</v>
      </c>
      <c r="D531" s="183" t="s">
        <v>822</v>
      </c>
      <c r="E531" s="183" t="s">
        <v>43</v>
      </c>
      <c r="F531" s="183" t="s">
        <v>521</v>
      </c>
      <c r="G531" s="183" t="s">
        <v>48</v>
      </c>
      <c r="H531" s="183" t="s">
        <v>521</v>
      </c>
      <c r="I531" s="183" t="s">
        <v>796</v>
      </c>
      <c r="J531" s="183" t="s">
        <v>1562</v>
      </c>
      <c r="K531" s="184">
        <v>0</v>
      </c>
      <c r="L531" s="184">
        <v>538</v>
      </c>
      <c r="M531" s="184">
        <f t="shared" si="8"/>
        <v>-538</v>
      </c>
      <c r="N531" s="183" t="s">
        <v>995</v>
      </c>
      <c r="O531" s="183" t="s">
        <v>1562</v>
      </c>
      <c r="P531" s="183"/>
      <c r="Q531" s="183" t="s">
        <v>1614</v>
      </c>
      <c r="R531" s="183" t="s">
        <v>847</v>
      </c>
    </row>
    <row r="532" spans="1:18">
      <c r="A532" s="183" t="s">
        <v>1613</v>
      </c>
      <c r="B532" s="183" t="s">
        <v>794</v>
      </c>
      <c r="C532" s="183" t="s">
        <v>366</v>
      </c>
      <c r="D532" s="183" t="s">
        <v>815</v>
      </c>
      <c r="E532" s="183" t="s">
        <v>43</v>
      </c>
      <c r="F532" s="183" t="s">
        <v>521</v>
      </c>
      <c r="G532" s="183" t="s">
        <v>48</v>
      </c>
      <c r="H532" s="183" t="s">
        <v>521</v>
      </c>
      <c r="I532" s="183" t="s">
        <v>796</v>
      </c>
      <c r="J532" s="183" t="s">
        <v>1562</v>
      </c>
      <c r="K532" s="184">
        <v>1452.69</v>
      </c>
      <c r="L532" s="184">
        <v>0</v>
      </c>
      <c r="M532" s="184">
        <f t="shared" si="8"/>
        <v>1452.69</v>
      </c>
      <c r="N532" s="183" t="s">
        <v>995</v>
      </c>
      <c r="O532" s="183" t="s">
        <v>1562</v>
      </c>
      <c r="P532" s="183"/>
      <c r="Q532" s="183" t="s">
        <v>1614</v>
      </c>
      <c r="R532" s="183" t="s">
        <v>847</v>
      </c>
    </row>
    <row r="533" spans="1:18">
      <c r="A533" s="183" t="s">
        <v>1613</v>
      </c>
      <c r="B533" s="183" t="s">
        <v>794</v>
      </c>
      <c r="C533" s="183" t="s">
        <v>366</v>
      </c>
      <c r="D533" s="183" t="s">
        <v>795</v>
      </c>
      <c r="E533" s="183" t="s">
        <v>43</v>
      </c>
      <c r="F533" s="183" t="s">
        <v>521</v>
      </c>
      <c r="G533" s="183" t="s">
        <v>48</v>
      </c>
      <c r="H533" s="183" t="s">
        <v>521</v>
      </c>
      <c r="I533" s="183" t="s">
        <v>796</v>
      </c>
      <c r="J533" s="183" t="s">
        <v>1562</v>
      </c>
      <c r="K533" s="184">
        <v>1563.49</v>
      </c>
      <c r="L533" s="184">
        <v>0</v>
      </c>
      <c r="M533" s="184">
        <f t="shared" si="8"/>
        <v>1563.49</v>
      </c>
      <c r="N533" s="183" t="s">
        <v>995</v>
      </c>
      <c r="O533" s="183" t="s">
        <v>1562</v>
      </c>
      <c r="P533" s="183"/>
      <c r="Q533" s="183" t="s">
        <v>1614</v>
      </c>
      <c r="R533" s="183" t="s">
        <v>847</v>
      </c>
    </row>
    <row r="534" spans="1:18">
      <c r="A534" s="183" t="s">
        <v>1613</v>
      </c>
      <c r="B534" s="183" t="s">
        <v>794</v>
      </c>
      <c r="C534" s="183" t="s">
        <v>366</v>
      </c>
      <c r="D534" s="183" t="s">
        <v>831</v>
      </c>
      <c r="E534" s="183" t="s">
        <v>43</v>
      </c>
      <c r="F534" s="183" t="s">
        <v>521</v>
      </c>
      <c r="G534" s="183" t="s">
        <v>48</v>
      </c>
      <c r="H534" s="183" t="s">
        <v>521</v>
      </c>
      <c r="I534" s="183" t="s">
        <v>796</v>
      </c>
      <c r="J534" s="183" t="s">
        <v>1562</v>
      </c>
      <c r="K534" s="184">
        <v>230.51</v>
      </c>
      <c r="L534" s="184">
        <v>0</v>
      </c>
      <c r="M534" s="184">
        <f t="shared" si="8"/>
        <v>230.51</v>
      </c>
      <c r="N534" s="183" t="s">
        <v>995</v>
      </c>
      <c r="O534" s="183" t="s">
        <v>1562</v>
      </c>
      <c r="P534" s="183"/>
      <c r="Q534" s="183" t="s">
        <v>1614</v>
      </c>
      <c r="R534" s="183" t="s">
        <v>847</v>
      </c>
    </row>
    <row r="535" spans="1:18">
      <c r="A535" s="183" t="s">
        <v>1613</v>
      </c>
      <c r="B535" s="183" t="s">
        <v>794</v>
      </c>
      <c r="C535" s="183" t="s">
        <v>366</v>
      </c>
      <c r="D535" s="183" t="s">
        <v>807</v>
      </c>
      <c r="E535" s="183" t="s">
        <v>43</v>
      </c>
      <c r="F535" s="183" t="s">
        <v>521</v>
      </c>
      <c r="G535" s="183" t="s">
        <v>48</v>
      </c>
      <c r="H535" s="183" t="s">
        <v>521</v>
      </c>
      <c r="I535" s="183" t="s">
        <v>796</v>
      </c>
      <c r="J535" s="183" t="s">
        <v>1562</v>
      </c>
      <c r="K535" s="184">
        <v>1867.31</v>
      </c>
      <c r="L535" s="184">
        <v>0</v>
      </c>
      <c r="M535" s="184">
        <f t="shared" si="8"/>
        <v>1867.31</v>
      </c>
      <c r="N535" s="183" t="s">
        <v>995</v>
      </c>
      <c r="O535" s="183" t="s">
        <v>1562</v>
      </c>
      <c r="P535" s="183"/>
      <c r="Q535" s="183" t="s">
        <v>1614</v>
      </c>
      <c r="R535" s="183" t="s">
        <v>847</v>
      </c>
    </row>
    <row r="536" spans="1:18">
      <c r="A536" s="183" t="s">
        <v>1615</v>
      </c>
      <c r="B536" s="183" t="s">
        <v>794</v>
      </c>
      <c r="C536" s="183" t="s">
        <v>366</v>
      </c>
      <c r="D536" s="183" t="s">
        <v>892</v>
      </c>
      <c r="E536" s="183" t="s">
        <v>43</v>
      </c>
      <c r="F536" s="183" t="s">
        <v>521</v>
      </c>
      <c r="G536" s="183" t="s">
        <v>48</v>
      </c>
      <c r="H536" s="183" t="s">
        <v>521</v>
      </c>
      <c r="I536" s="183" t="s">
        <v>796</v>
      </c>
      <c r="J536" s="183" t="s">
        <v>1562</v>
      </c>
      <c r="K536" s="184">
        <v>2619.48</v>
      </c>
      <c r="L536" s="184">
        <v>0</v>
      </c>
      <c r="M536" s="184">
        <f t="shared" si="8"/>
        <v>2619.48</v>
      </c>
      <c r="N536" s="183" t="s">
        <v>1052</v>
      </c>
      <c r="O536" s="183" t="s">
        <v>1562</v>
      </c>
      <c r="P536" s="183"/>
      <c r="Q536" s="183" t="s">
        <v>1616</v>
      </c>
      <c r="R536" s="183" t="s">
        <v>847</v>
      </c>
    </row>
    <row r="537" spans="1:18">
      <c r="A537" s="183" t="s">
        <v>1615</v>
      </c>
      <c r="B537" s="183" t="s">
        <v>794</v>
      </c>
      <c r="C537" s="183" t="s">
        <v>366</v>
      </c>
      <c r="D537" s="183" t="s">
        <v>815</v>
      </c>
      <c r="E537" s="183" t="s">
        <v>43</v>
      </c>
      <c r="F537" s="183" t="s">
        <v>521</v>
      </c>
      <c r="G537" s="183" t="s">
        <v>48</v>
      </c>
      <c r="H537" s="183" t="s">
        <v>521</v>
      </c>
      <c r="I537" s="183" t="s">
        <v>796</v>
      </c>
      <c r="J537" s="183" t="s">
        <v>1562</v>
      </c>
      <c r="K537" s="184">
        <v>2634.01</v>
      </c>
      <c r="L537" s="184">
        <v>0</v>
      </c>
      <c r="M537" s="184">
        <f t="shared" si="8"/>
        <v>2634.01</v>
      </c>
      <c r="N537" s="183" t="s">
        <v>1052</v>
      </c>
      <c r="O537" s="183" t="s">
        <v>1562</v>
      </c>
      <c r="P537" s="183"/>
      <c r="Q537" s="183" t="s">
        <v>1616</v>
      </c>
      <c r="R537" s="183" t="s">
        <v>847</v>
      </c>
    </row>
    <row r="538" spans="1:18">
      <c r="A538" s="183" t="s">
        <v>1615</v>
      </c>
      <c r="B538" s="183" t="s">
        <v>794</v>
      </c>
      <c r="C538" s="183" t="s">
        <v>366</v>
      </c>
      <c r="D538" s="183" t="s">
        <v>826</v>
      </c>
      <c r="E538" s="183" t="s">
        <v>43</v>
      </c>
      <c r="F538" s="183" t="s">
        <v>521</v>
      </c>
      <c r="G538" s="183" t="s">
        <v>48</v>
      </c>
      <c r="H538" s="183" t="s">
        <v>521</v>
      </c>
      <c r="I538" s="183" t="s">
        <v>796</v>
      </c>
      <c r="J538" s="183" t="s">
        <v>1562</v>
      </c>
      <c r="K538" s="184">
        <v>0</v>
      </c>
      <c r="L538" s="184">
        <v>5253.49</v>
      </c>
      <c r="M538" s="184">
        <f t="shared" si="8"/>
        <v>-5253.49</v>
      </c>
      <c r="N538" s="183" t="s">
        <v>1052</v>
      </c>
      <c r="O538" s="183" t="s">
        <v>1562</v>
      </c>
      <c r="P538" s="183"/>
      <c r="Q538" s="183" t="s">
        <v>1616</v>
      </c>
      <c r="R538" s="183" t="s">
        <v>847</v>
      </c>
    </row>
    <row r="539" spans="1:18">
      <c r="A539" s="183" t="s">
        <v>1617</v>
      </c>
      <c r="B539" s="183" t="s">
        <v>794</v>
      </c>
      <c r="C539" s="183" t="s">
        <v>808</v>
      </c>
      <c r="D539" s="183" t="s">
        <v>268</v>
      </c>
      <c r="E539" s="183" t="s">
        <v>818</v>
      </c>
      <c r="F539" s="183" t="s">
        <v>521</v>
      </c>
      <c r="G539" s="183" t="s">
        <v>48</v>
      </c>
      <c r="H539" s="183" t="s">
        <v>521</v>
      </c>
      <c r="I539" s="183" t="s">
        <v>796</v>
      </c>
      <c r="J539" s="183" t="s">
        <v>1618</v>
      </c>
      <c r="K539" s="184">
        <v>0</v>
      </c>
      <c r="L539" s="184">
        <v>442.93</v>
      </c>
      <c r="M539" s="184">
        <f t="shared" si="8"/>
        <v>-442.93</v>
      </c>
      <c r="N539" s="183" t="s">
        <v>1619</v>
      </c>
      <c r="O539" s="183" t="s">
        <v>1618</v>
      </c>
      <c r="P539" s="183"/>
      <c r="Q539" s="183" t="s">
        <v>1620</v>
      </c>
      <c r="R539" s="183" t="s">
        <v>801</v>
      </c>
    </row>
    <row r="540" spans="1:18">
      <c r="A540" s="183" t="s">
        <v>1617</v>
      </c>
      <c r="B540" s="183" t="s">
        <v>794</v>
      </c>
      <c r="C540" s="183" t="s">
        <v>808</v>
      </c>
      <c r="D540" s="183" t="s">
        <v>823</v>
      </c>
      <c r="E540" s="183" t="s">
        <v>818</v>
      </c>
      <c r="F540" s="183" t="s">
        <v>521</v>
      </c>
      <c r="G540" s="183" t="s">
        <v>48</v>
      </c>
      <c r="H540" s="183" t="s">
        <v>521</v>
      </c>
      <c r="I540" s="183" t="s">
        <v>796</v>
      </c>
      <c r="J540" s="183" t="s">
        <v>1618</v>
      </c>
      <c r="K540" s="184">
        <v>234.93</v>
      </c>
      <c r="L540" s="184">
        <v>0</v>
      </c>
      <c r="M540" s="184">
        <f t="shared" si="8"/>
        <v>234.93</v>
      </c>
      <c r="N540" s="183" t="s">
        <v>1619</v>
      </c>
      <c r="O540" s="183" t="s">
        <v>1618</v>
      </c>
      <c r="P540" s="183"/>
      <c r="Q540" s="183" t="s">
        <v>1620</v>
      </c>
      <c r="R540" s="183" t="s">
        <v>801</v>
      </c>
    </row>
    <row r="541" spans="1:18">
      <c r="A541" s="183" t="s">
        <v>1617</v>
      </c>
      <c r="B541" s="183" t="s">
        <v>794</v>
      </c>
      <c r="C541" s="183" t="s">
        <v>808</v>
      </c>
      <c r="D541" s="183" t="s">
        <v>809</v>
      </c>
      <c r="E541" s="183" t="s">
        <v>818</v>
      </c>
      <c r="F541" s="183" t="s">
        <v>521</v>
      </c>
      <c r="G541" s="183" t="s">
        <v>48</v>
      </c>
      <c r="H541" s="183" t="s">
        <v>521</v>
      </c>
      <c r="I541" s="183" t="s">
        <v>796</v>
      </c>
      <c r="J541" s="183" t="s">
        <v>1618</v>
      </c>
      <c r="K541" s="184">
        <v>208</v>
      </c>
      <c r="L541" s="184">
        <v>0</v>
      </c>
      <c r="M541" s="184">
        <f t="shared" si="8"/>
        <v>208</v>
      </c>
      <c r="N541" s="183" t="s">
        <v>1619</v>
      </c>
      <c r="O541" s="183" t="s">
        <v>1618</v>
      </c>
      <c r="P541" s="183"/>
      <c r="Q541" s="183" t="s">
        <v>1620</v>
      </c>
      <c r="R541" s="183" t="s">
        <v>801</v>
      </c>
    </row>
    <row r="542" spans="1:18">
      <c r="A542" s="183" t="s">
        <v>1621</v>
      </c>
      <c r="B542" s="183" t="s">
        <v>794</v>
      </c>
      <c r="C542" s="183" t="s">
        <v>701</v>
      </c>
      <c r="D542" s="183" t="s">
        <v>268</v>
      </c>
      <c r="E542" s="183" t="s">
        <v>818</v>
      </c>
      <c r="F542" s="183" t="s">
        <v>521</v>
      </c>
      <c r="G542" s="183" t="s">
        <v>48</v>
      </c>
      <c r="H542" s="183" t="s">
        <v>521</v>
      </c>
      <c r="I542" s="183" t="s">
        <v>796</v>
      </c>
      <c r="J542" s="183" t="s">
        <v>1618</v>
      </c>
      <c r="K542" s="184">
        <v>0</v>
      </c>
      <c r="L542" s="184">
        <v>319.89999999999998</v>
      </c>
      <c r="M542" s="184">
        <f t="shared" si="8"/>
        <v>-319.89999999999998</v>
      </c>
      <c r="N542" s="183" t="s">
        <v>1619</v>
      </c>
      <c r="O542" s="183" t="s">
        <v>1618</v>
      </c>
      <c r="P542" s="183"/>
      <c r="Q542" s="183" t="s">
        <v>1622</v>
      </c>
      <c r="R542" s="183" t="s">
        <v>801</v>
      </c>
    </row>
    <row r="543" spans="1:18">
      <c r="A543" s="183" t="s">
        <v>1621</v>
      </c>
      <c r="B543" s="183" t="s">
        <v>794</v>
      </c>
      <c r="C543" s="183" t="s">
        <v>701</v>
      </c>
      <c r="D543" s="183" t="s">
        <v>821</v>
      </c>
      <c r="E543" s="183" t="s">
        <v>818</v>
      </c>
      <c r="F543" s="183" t="s">
        <v>521</v>
      </c>
      <c r="G543" s="183" t="s">
        <v>48</v>
      </c>
      <c r="H543" s="183" t="s">
        <v>521</v>
      </c>
      <c r="I543" s="183" t="s">
        <v>796</v>
      </c>
      <c r="J543" s="183" t="s">
        <v>1618</v>
      </c>
      <c r="K543" s="184">
        <v>319.89999999999998</v>
      </c>
      <c r="L543" s="184">
        <v>0</v>
      </c>
      <c r="M543" s="184">
        <f t="shared" si="8"/>
        <v>319.89999999999998</v>
      </c>
      <c r="N543" s="183" t="s">
        <v>1619</v>
      </c>
      <c r="O543" s="183" t="s">
        <v>1618</v>
      </c>
      <c r="P543" s="183"/>
      <c r="Q543" s="183" t="s">
        <v>1622</v>
      </c>
      <c r="R543" s="183" t="s">
        <v>801</v>
      </c>
    </row>
    <row r="544" spans="1:18">
      <c r="A544" s="183" t="s">
        <v>1623</v>
      </c>
      <c r="B544" s="183" t="s">
        <v>794</v>
      </c>
      <c r="C544" s="183" t="s">
        <v>709</v>
      </c>
      <c r="D544" s="183" t="s">
        <v>268</v>
      </c>
      <c r="E544" s="183" t="s">
        <v>818</v>
      </c>
      <c r="F544" s="183" t="s">
        <v>521</v>
      </c>
      <c r="G544" s="183" t="s">
        <v>48</v>
      </c>
      <c r="H544" s="183" t="s">
        <v>521</v>
      </c>
      <c r="I544" s="183" t="s">
        <v>796</v>
      </c>
      <c r="J544" s="183" t="s">
        <v>1618</v>
      </c>
      <c r="K544" s="184">
        <v>0</v>
      </c>
      <c r="L544" s="184">
        <v>532.5</v>
      </c>
      <c r="M544" s="184">
        <f t="shared" si="8"/>
        <v>-532.5</v>
      </c>
      <c r="N544" s="183" t="s">
        <v>1619</v>
      </c>
      <c r="O544" s="183" t="s">
        <v>1618</v>
      </c>
      <c r="P544" s="183"/>
      <c r="Q544" s="183" t="s">
        <v>1624</v>
      </c>
      <c r="R544" s="183" t="s">
        <v>801</v>
      </c>
    </row>
    <row r="545" spans="1:18">
      <c r="A545" s="183" t="s">
        <v>1623</v>
      </c>
      <c r="B545" s="183" t="s">
        <v>794</v>
      </c>
      <c r="C545" s="183" t="s">
        <v>709</v>
      </c>
      <c r="D545" s="183" t="s">
        <v>826</v>
      </c>
      <c r="E545" s="183" t="s">
        <v>818</v>
      </c>
      <c r="F545" s="183" t="s">
        <v>521</v>
      </c>
      <c r="G545" s="183" t="s">
        <v>48</v>
      </c>
      <c r="H545" s="183" t="s">
        <v>521</v>
      </c>
      <c r="I545" s="183" t="s">
        <v>796</v>
      </c>
      <c r="J545" s="183" t="s">
        <v>1618</v>
      </c>
      <c r="K545" s="184">
        <v>532.5</v>
      </c>
      <c r="L545" s="184">
        <v>0</v>
      </c>
      <c r="M545" s="184">
        <f t="shared" si="8"/>
        <v>532.5</v>
      </c>
      <c r="N545" s="183" t="s">
        <v>1619</v>
      </c>
      <c r="O545" s="183" t="s">
        <v>1618</v>
      </c>
      <c r="P545" s="183"/>
      <c r="Q545" s="183" t="s">
        <v>1624</v>
      </c>
      <c r="R545" s="183" t="s">
        <v>801</v>
      </c>
    </row>
    <row r="546" spans="1:18">
      <c r="A546" s="183" t="s">
        <v>1625</v>
      </c>
      <c r="B546" s="183" t="s">
        <v>794</v>
      </c>
      <c r="C546" s="183" t="s">
        <v>808</v>
      </c>
      <c r="D546" s="183" t="s">
        <v>809</v>
      </c>
      <c r="E546" s="183" t="s">
        <v>818</v>
      </c>
      <c r="F546" s="183" t="s">
        <v>1006</v>
      </c>
      <c r="G546" s="183" t="s">
        <v>48</v>
      </c>
      <c r="H546" s="183" t="s">
        <v>521</v>
      </c>
      <c r="I546" s="183" t="s">
        <v>796</v>
      </c>
      <c r="J546" s="183" t="s">
        <v>1618</v>
      </c>
      <c r="K546" s="184">
        <v>105.56</v>
      </c>
      <c r="L546" s="184">
        <v>0</v>
      </c>
      <c r="M546" s="184">
        <f t="shared" si="8"/>
        <v>105.56</v>
      </c>
      <c r="N546" s="183" t="s">
        <v>1619</v>
      </c>
      <c r="O546" s="183" t="s">
        <v>1618</v>
      </c>
      <c r="P546" s="183"/>
      <c r="Q546" s="183" t="s">
        <v>1626</v>
      </c>
      <c r="R546" s="183" t="s">
        <v>801</v>
      </c>
    </row>
    <row r="547" spans="1:18">
      <c r="A547" s="183" t="s">
        <v>1625</v>
      </c>
      <c r="B547" s="183" t="s">
        <v>794</v>
      </c>
      <c r="C547" s="183" t="s">
        <v>808</v>
      </c>
      <c r="D547" s="183" t="s">
        <v>268</v>
      </c>
      <c r="E547" s="183" t="s">
        <v>818</v>
      </c>
      <c r="F547" s="183" t="s">
        <v>1006</v>
      </c>
      <c r="G547" s="183" t="s">
        <v>48</v>
      </c>
      <c r="H547" s="183" t="s">
        <v>521</v>
      </c>
      <c r="I547" s="183" t="s">
        <v>796</v>
      </c>
      <c r="J547" s="183" t="s">
        <v>1618</v>
      </c>
      <c r="K547" s="184">
        <v>0</v>
      </c>
      <c r="L547" s="184">
        <v>105.56</v>
      </c>
      <c r="M547" s="184">
        <f t="shared" si="8"/>
        <v>-105.56</v>
      </c>
      <c r="N547" s="183" t="s">
        <v>1619</v>
      </c>
      <c r="O547" s="183" t="s">
        <v>1618</v>
      </c>
      <c r="P547" s="183"/>
      <c r="Q547" s="183" t="s">
        <v>1626</v>
      </c>
      <c r="R547" s="183" t="s">
        <v>801</v>
      </c>
    </row>
    <row r="548" spans="1:18">
      <c r="A548" s="183" t="s">
        <v>1627</v>
      </c>
      <c r="B548" s="183" t="s">
        <v>794</v>
      </c>
      <c r="C548" s="183" t="s">
        <v>808</v>
      </c>
      <c r="D548" s="183" t="s">
        <v>268</v>
      </c>
      <c r="E548" s="183" t="s">
        <v>136</v>
      </c>
      <c r="F548" s="183" t="s">
        <v>1004</v>
      </c>
      <c r="G548" s="183" t="s">
        <v>48</v>
      </c>
      <c r="H548" s="183" t="s">
        <v>521</v>
      </c>
      <c r="I548" s="183" t="s">
        <v>796</v>
      </c>
      <c r="J548" s="183" t="s">
        <v>1562</v>
      </c>
      <c r="K548" s="184">
        <v>0</v>
      </c>
      <c r="L548" s="184">
        <v>446.76</v>
      </c>
      <c r="M548" s="184">
        <f t="shared" si="8"/>
        <v>-446.76</v>
      </c>
      <c r="N548" s="183" t="s">
        <v>989</v>
      </c>
      <c r="O548" s="183" t="s">
        <v>1562</v>
      </c>
      <c r="P548" s="183"/>
      <c r="Q548" s="183" t="s">
        <v>1628</v>
      </c>
      <c r="R548" s="183" t="s">
        <v>801</v>
      </c>
    </row>
    <row r="549" spans="1:18">
      <c r="A549" s="183" t="s">
        <v>1627</v>
      </c>
      <c r="B549" s="183" t="s">
        <v>794</v>
      </c>
      <c r="C549" s="183" t="s">
        <v>808</v>
      </c>
      <c r="D549" s="183" t="s">
        <v>268</v>
      </c>
      <c r="E549" s="183" t="s">
        <v>136</v>
      </c>
      <c r="F549" s="183" t="s">
        <v>1004</v>
      </c>
      <c r="G549" s="183" t="s">
        <v>48</v>
      </c>
      <c r="H549" s="183" t="s">
        <v>521</v>
      </c>
      <c r="I549" s="183" t="s">
        <v>796</v>
      </c>
      <c r="J549" s="183" t="s">
        <v>1562</v>
      </c>
      <c r="K549" s="184">
        <v>83.07</v>
      </c>
      <c r="L549" s="184">
        <v>0</v>
      </c>
      <c r="M549" s="184">
        <f t="shared" si="8"/>
        <v>83.07</v>
      </c>
      <c r="N549" s="183" t="s">
        <v>989</v>
      </c>
      <c r="O549" s="183" t="s">
        <v>1562</v>
      </c>
      <c r="P549" s="183"/>
      <c r="Q549" s="183" t="s">
        <v>1628</v>
      </c>
      <c r="R549" s="183" t="s">
        <v>801</v>
      </c>
    </row>
    <row r="550" spans="1:18">
      <c r="A550" s="183" t="s">
        <v>1627</v>
      </c>
      <c r="B550" s="183" t="s">
        <v>794</v>
      </c>
      <c r="C550" s="183" t="s">
        <v>808</v>
      </c>
      <c r="D550" s="183" t="s">
        <v>812</v>
      </c>
      <c r="E550" s="183" t="s">
        <v>136</v>
      </c>
      <c r="F550" s="183" t="s">
        <v>1004</v>
      </c>
      <c r="G550" s="183" t="s">
        <v>48</v>
      </c>
      <c r="H550" s="183" t="s">
        <v>521</v>
      </c>
      <c r="I550" s="183" t="s">
        <v>796</v>
      </c>
      <c r="J550" s="183" t="s">
        <v>1562</v>
      </c>
      <c r="K550" s="184">
        <v>56.61</v>
      </c>
      <c r="L550" s="184">
        <v>0</v>
      </c>
      <c r="M550" s="184">
        <f t="shared" si="8"/>
        <v>56.61</v>
      </c>
      <c r="N550" s="183" t="s">
        <v>989</v>
      </c>
      <c r="O550" s="183" t="s">
        <v>1562</v>
      </c>
      <c r="P550" s="183"/>
      <c r="Q550" s="183" t="s">
        <v>1628</v>
      </c>
      <c r="R550" s="183" t="s">
        <v>801</v>
      </c>
    </row>
    <row r="551" spans="1:18">
      <c r="A551" s="183" t="s">
        <v>1627</v>
      </c>
      <c r="B551" s="183" t="s">
        <v>794</v>
      </c>
      <c r="C551" s="183" t="s">
        <v>808</v>
      </c>
      <c r="D551" s="183" t="s">
        <v>837</v>
      </c>
      <c r="E551" s="183" t="s">
        <v>136</v>
      </c>
      <c r="F551" s="183" t="s">
        <v>1004</v>
      </c>
      <c r="G551" s="183" t="s">
        <v>48</v>
      </c>
      <c r="H551" s="183" t="s">
        <v>521</v>
      </c>
      <c r="I551" s="183" t="s">
        <v>796</v>
      </c>
      <c r="J551" s="183" t="s">
        <v>1562</v>
      </c>
      <c r="K551" s="184">
        <v>0</v>
      </c>
      <c r="L551" s="184">
        <v>32.85</v>
      </c>
      <c r="M551" s="184">
        <f t="shared" si="8"/>
        <v>-32.85</v>
      </c>
      <c r="N551" s="183" t="s">
        <v>989</v>
      </c>
      <c r="O551" s="183" t="s">
        <v>1562</v>
      </c>
      <c r="P551" s="183"/>
      <c r="Q551" s="183" t="s">
        <v>1628</v>
      </c>
      <c r="R551" s="183" t="s">
        <v>801</v>
      </c>
    </row>
    <row r="552" spans="1:18">
      <c r="A552" s="183" t="s">
        <v>1627</v>
      </c>
      <c r="B552" s="183" t="s">
        <v>794</v>
      </c>
      <c r="C552" s="183" t="s">
        <v>808</v>
      </c>
      <c r="D552" s="183" t="s">
        <v>837</v>
      </c>
      <c r="E552" s="183" t="s">
        <v>136</v>
      </c>
      <c r="F552" s="183" t="s">
        <v>1004</v>
      </c>
      <c r="G552" s="183" t="s">
        <v>48</v>
      </c>
      <c r="H552" s="183" t="s">
        <v>521</v>
      </c>
      <c r="I552" s="183" t="s">
        <v>796</v>
      </c>
      <c r="J552" s="183" t="s">
        <v>1562</v>
      </c>
      <c r="K552" s="184">
        <v>32.85</v>
      </c>
      <c r="L552" s="184">
        <v>0</v>
      </c>
      <c r="M552" s="184">
        <f t="shared" si="8"/>
        <v>32.85</v>
      </c>
      <c r="N552" s="183" t="s">
        <v>989</v>
      </c>
      <c r="O552" s="183" t="s">
        <v>1562</v>
      </c>
      <c r="P552" s="183"/>
      <c r="Q552" s="183" t="s">
        <v>1628</v>
      </c>
      <c r="R552" s="183" t="s">
        <v>801</v>
      </c>
    </row>
    <row r="553" spans="1:18">
      <c r="A553" s="183" t="s">
        <v>1627</v>
      </c>
      <c r="B553" s="183" t="s">
        <v>794</v>
      </c>
      <c r="C553" s="183" t="s">
        <v>703</v>
      </c>
      <c r="D553" s="183" t="s">
        <v>812</v>
      </c>
      <c r="E553" s="183" t="s">
        <v>136</v>
      </c>
      <c r="F553" s="183" t="s">
        <v>1004</v>
      </c>
      <c r="G553" s="183" t="s">
        <v>48</v>
      </c>
      <c r="H553" s="183" t="s">
        <v>521</v>
      </c>
      <c r="I553" s="183" t="s">
        <v>796</v>
      </c>
      <c r="J553" s="183" t="s">
        <v>1562</v>
      </c>
      <c r="K553" s="184">
        <v>0</v>
      </c>
      <c r="L553" s="184">
        <v>52.42</v>
      </c>
      <c r="M553" s="184">
        <f t="shared" si="8"/>
        <v>-52.42</v>
      </c>
      <c r="N553" s="183" t="s">
        <v>989</v>
      </c>
      <c r="O553" s="183" t="s">
        <v>1562</v>
      </c>
      <c r="P553" s="183"/>
      <c r="Q553" s="183" t="s">
        <v>1628</v>
      </c>
      <c r="R553" s="183" t="s">
        <v>801</v>
      </c>
    </row>
    <row r="554" spans="1:18">
      <c r="A554" s="183" t="s">
        <v>1627</v>
      </c>
      <c r="B554" s="183" t="s">
        <v>794</v>
      </c>
      <c r="C554" s="183" t="s">
        <v>833</v>
      </c>
      <c r="D554" s="183" t="s">
        <v>812</v>
      </c>
      <c r="E554" s="183" t="s">
        <v>136</v>
      </c>
      <c r="F554" s="183" t="s">
        <v>1004</v>
      </c>
      <c r="G554" s="183" t="s">
        <v>48</v>
      </c>
      <c r="H554" s="183" t="s">
        <v>521</v>
      </c>
      <c r="I554" s="183" t="s">
        <v>796</v>
      </c>
      <c r="J554" s="183" t="s">
        <v>1562</v>
      </c>
      <c r="K554" s="184">
        <v>0</v>
      </c>
      <c r="L554" s="184">
        <v>30.65</v>
      </c>
      <c r="M554" s="184">
        <f t="shared" si="8"/>
        <v>-30.65</v>
      </c>
      <c r="N554" s="183" t="s">
        <v>989</v>
      </c>
      <c r="O554" s="183" t="s">
        <v>1562</v>
      </c>
      <c r="P554" s="183"/>
      <c r="Q554" s="183" t="s">
        <v>1628</v>
      </c>
      <c r="R554" s="183" t="s">
        <v>801</v>
      </c>
    </row>
    <row r="555" spans="1:18">
      <c r="A555" s="183" t="s">
        <v>1627</v>
      </c>
      <c r="B555" s="183" t="s">
        <v>794</v>
      </c>
      <c r="C555" s="183" t="s">
        <v>808</v>
      </c>
      <c r="D555" s="183" t="s">
        <v>794</v>
      </c>
      <c r="E555" s="183" t="s">
        <v>136</v>
      </c>
      <c r="F555" s="183" t="s">
        <v>1004</v>
      </c>
      <c r="G555" s="183" t="s">
        <v>48</v>
      </c>
      <c r="H555" s="183" t="s">
        <v>521</v>
      </c>
      <c r="I555" s="183" t="s">
        <v>796</v>
      </c>
      <c r="J555" s="183" t="s">
        <v>1562</v>
      </c>
      <c r="K555" s="184">
        <v>0</v>
      </c>
      <c r="L555" s="184">
        <v>56.61</v>
      </c>
      <c r="M555" s="184">
        <f t="shared" si="8"/>
        <v>-56.61</v>
      </c>
      <c r="N555" s="183" t="s">
        <v>989</v>
      </c>
      <c r="O555" s="183" t="s">
        <v>1562</v>
      </c>
      <c r="P555" s="183"/>
      <c r="Q555" s="183" t="s">
        <v>1628</v>
      </c>
      <c r="R555" s="183" t="s">
        <v>801</v>
      </c>
    </row>
    <row r="556" spans="1:18">
      <c r="A556" s="183" t="s">
        <v>1627</v>
      </c>
      <c r="B556" s="183" t="s">
        <v>794</v>
      </c>
      <c r="C556" s="183" t="s">
        <v>808</v>
      </c>
      <c r="D556" s="183" t="s">
        <v>794</v>
      </c>
      <c r="E556" s="183" t="s">
        <v>136</v>
      </c>
      <c r="F556" s="183" t="s">
        <v>1004</v>
      </c>
      <c r="G556" s="183" t="s">
        <v>48</v>
      </c>
      <c r="H556" s="183" t="s">
        <v>521</v>
      </c>
      <c r="I556" s="183" t="s">
        <v>796</v>
      </c>
      <c r="J556" s="183" t="s">
        <v>1562</v>
      </c>
      <c r="K556" s="184">
        <v>446.76</v>
      </c>
      <c r="L556" s="184">
        <v>0</v>
      </c>
      <c r="M556" s="184">
        <f t="shared" si="8"/>
        <v>446.76</v>
      </c>
      <c r="N556" s="183" t="s">
        <v>989</v>
      </c>
      <c r="O556" s="183" t="s">
        <v>1562</v>
      </c>
      <c r="P556" s="183"/>
      <c r="Q556" s="183" t="s">
        <v>1628</v>
      </c>
      <c r="R556" s="183" t="s">
        <v>801</v>
      </c>
    </row>
    <row r="557" spans="1:18">
      <c r="A557" s="183" t="s">
        <v>1629</v>
      </c>
      <c r="B557" s="183" t="s">
        <v>794</v>
      </c>
      <c r="C557" s="183" t="s">
        <v>808</v>
      </c>
      <c r="D557" s="183" t="s">
        <v>268</v>
      </c>
      <c r="E557" s="183" t="s">
        <v>22</v>
      </c>
      <c r="F557" s="183" t="s">
        <v>710</v>
      </c>
      <c r="G557" s="183" t="s">
        <v>48</v>
      </c>
      <c r="H557" s="183" t="s">
        <v>521</v>
      </c>
      <c r="I557" s="183" t="s">
        <v>796</v>
      </c>
      <c r="J557" s="183" t="s">
        <v>1562</v>
      </c>
      <c r="K557" s="184">
        <v>0</v>
      </c>
      <c r="L557" s="184">
        <v>218.92</v>
      </c>
      <c r="M557" s="184">
        <f t="shared" si="8"/>
        <v>-218.92</v>
      </c>
      <c r="N557" s="183" t="s">
        <v>995</v>
      </c>
      <c r="O557" s="183" t="s">
        <v>1562</v>
      </c>
      <c r="P557" s="183"/>
      <c r="Q557" s="183" t="s">
        <v>1630</v>
      </c>
      <c r="R557" s="183" t="s">
        <v>847</v>
      </c>
    </row>
    <row r="558" spans="1:18">
      <c r="A558" s="183" t="s">
        <v>1629</v>
      </c>
      <c r="B558" s="183" t="s">
        <v>794</v>
      </c>
      <c r="C558" s="183" t="s">
        <v>367</v>
      </c>
      <c r="D558" s="183" t="s">
        <v>268</v>
      </c>
      <c r="E558" s="183" t="s">
        <v>22</v>
      </c>
      <c r="F558" s="183" t="s">
        <v>710</v>
      </c>
      <c r="G558" s="183" t="s">
        <v>48</v>
      </c>
      <c r="H558" s="183" t="s">
        <v>521</v>
      </c>
      <c r="I558" s="183" t="s">
        <v>796</v>
      </c>
      <c r="J558" s="183" t="s">
        <v>1562</v>
      </c>
      <c r="K558" s="184">
        <v>0</v>
      </c>
      <c r="L558" s="184">
        <v>359.68</v>
      </c>
      <c r="M558" s="184">
        <f t="shared" ref="M558:M621" si="9">K558-L558</f>
        <v>-359.68</v>
      </c>
      <c r="N558" s="183" t="s">
        <v>995</v>
      </c>
      <c r="O558" s="183" t="s">
        <v>1562</v>
      </c>
      <c r="P558" s="183"/>
      <c r="Q558" s="183" t="s">
        <v>1630</v>
      </c>
      <c r="R558" s="183" t="s">
        <v>847</v>
      </c>
    </row>
    <row r="559" spans="1:18">
      <c r="A559" s="183" t="s">
        <v>1629</v>
      </c>
      <c r="B559" s="183" t="s">
        <v>794</v>
      </c>
      <c r="C559" s="183" t="s">
        <v>808</v>
      </c>
      <c r="D559" s="183" t="s">
        <v>837</v>
      </c>
      <c r="E559" s="183" t="s">
        <v>22</v>
      </c>
      <c r="F559" s="183" t="s">
        <v>710</v>
      </c>
      <c r="G559" s="183" t="s">
        <v>48</v>
      </c>
      <c r="H559" s="183" t="s">
        <v>521</v>
      </c>
      <c r="I559" s="183" t="s">
        <v>796</v>
      </c>
      <c r="J559" s="183" t="s">
        <v>1562</v>
      </c>
      <c r="K559" s="184">
        <v>2821.76</v>
      </c>
      <c r="L559" s="184">
        <v>0</v>
      </c>
      <c r="M559" s="184">
        <f t="shared" si="9"/>
        <v>2821.76</v>
      </c>
      <c r="N559" s="183" t="s">
        <v>995</v>
      </c>
      <c r="O559" s="183" t="s">
        <v>1562</v>
      </c>
      <c r="P559" s="183"/>
      <c r="Q559" s="183" t="s">
        <v>1630</v>
      </c>
      <c r="R559" s="183" t="s">
        <v>847</v>
      </c>
    </row>
    <row r="560" spans="1:18">
      <c r="A560" s="183" t="s">
        <v>1629</v>
      </c>
      <c r="B560" s="183" t="s">
        <v>794</v>
      </c>
      <c r="C560" s="183" t="s">
        <v>808</v>
      </c>
      <c r="D560" s="183" t="s">
        <v>794</v>
      </c>
      <c r="E560" s="183" t="s">
        <v>22</v>
      </c>
      <c r="F560" s="183" t="s">
        <v>710</v>
      </c>
      <c r="G560" s="183" t="s">
        <v>48</v>
      </c>
      <c r="H560" s="183" t="s">
        <v>521</v>
      </c>
      <c r="I560" s="183" t="s">
        <v>796</v>
      </c>
      <c r="J560" s="183" t="s">
        <v>1562</v>
      </c>
      <c r="K560" s="184">
        <v>0</v>
      </c>
      <c r="L560" s="184">
        <v>2243.16</v>
      </c>
      <c r="M560" s="184">
        <f t="shared" si="9"/>
        <v>-2243.16</v>
      </c>
      <c r="N560" s="183" t="s">
        <v>995</v>
      </c>
      <c r="O560" s="183" t="s">
        <v>1562</v>
      </c>
      <c r="P560" s="183"/>
      <c r="Q560" s="183" t="s">
        <v>1630</v>
      </c>
      <c r="R560" s="183" t="s">
        <v>847</v>
      </c>
    </row>
    <row r="561" spans="1:18">
      <c r="A561" s="183" t="s">
        <v>1631</v>
      </c>
      <c r="B561" s="183" t="s">
        <v>794</v>
      </c>
      <c r="C561" s="183" t="s">
        <v>706</v>
      </c>
      <c r="D561" s="183" t="s">
        <v>332</v>
      </c>
      <c r="E561" s="183" t="s">
        <v>851</v>
      </c>
      <c r="F561" s="183" t="s">
        <v>521</v>
      </c>
      <c r="G561" s="183" t="s">
        <v>48</v>
      </c>
      <c r="H561" s="183" t="s">
        <v>521</v>
      </c>
      <c r="I561" s="183" t="s">
        <v>796</v>
      </c>
      <c r="J561" s="183" t="s">
        <v>1562</v>
      </c>
      <c r="K561" s="184">
        <v>833.54</v>
      </c>
      <c r="L561" s="184">
        <v>0</v>
      </c>
      <c r="M561" s="184">
        <f t="shared" si="9"/>
        <v>833.54</v>
      </c>
      <c r="N561" s="183" t="s">
        <v>1632</v>
      </c>
      <c r="O561" s="183" t="s">
        <v>1562</v>
      </c>
      <c r="P561" s="183"/>
      <c r="Q561" s="183" t="s">
        <v>1633</v>
      </c>
      <c r="R561" s="183" t="s">
        <v>801</v>
      </c>
    </row>
    <row r="562" spans="1:18">
      <c r="A562" s="183" t="s">
        <v>1631</v>
      </c>
      <c r="B562" s="183" t="s">
        <v>794</v>
      </c>
      <c r="C562" s="183" t="s">
        <v>706</v>
      </c>
      <c r="D562" s="183" t="s">
        <v>268</v>
      </c>
      <c r="E562" s="183" t="s">
        <v>851</v>
      </c>
      <c r="F562" s="183" t="s">
        <v>521</v>
      </c>
      <c r="G562" s="183" t="s">
        <v>48</v>
      </c>
      <c r="H562" s="183" t="s">
        <v>521</v>
      </c>
      <c r="I562" s="183" t="s">
        <v>796</v>
      </c>
      <c r="J562" s="183" t="s">
        <v>1562</v>
      </c>
      <c r="K562" s="184">
        <v>0</v>
      </c>
      <c r="L562" s="184">
        <v>833.54</v>
      </c>
      <c r="M562" s="184">
        <f t="shared" si="9"/>
        <v>-833.54</v>
      </c>
      <c r="N562" s="183" t="s">
        <v>1632</v>
      </c>
      <c r="O562" s="183" t="s">
        <v>1562</v>
      </c>
      <c r="P562" s="183"/>
      <c r="Q562" s="183" t="s">
        <v>1633</v>
      </c>
      <c r="R562" s="183" t="s">
        <v>801</v>
      </c>
    </row>
    <row r="563" spans="1:18">
      <c r="A563" s="183" t="s">
        <v>1634</v>
      </c>
      <c r="B563" s="183" t="s">
        <v>794</v>
      </c>
      <c r="C563" s="183" t="s">
        <v>706</v>
      </c>
      <c r="D563" s="183" t="s">
        <v>332</v>
      </c>
      <c r="E563" s="183" t="s">
        <v>22</v>
      </c>
      <c r="F563" s="183" t="s">
        <v>521</v>
      </c>
      <c r="G563" s="183" t="s">
        <v>48</v>
      </c>
      <c r="H563" s="183" t="s">
        <v>521</v>
      </c>
      <c r="I563" s="183" t="s">
        <v>796</v>
      </c>
      <c r="J563" s="183" t="s">
        <v>1635</v>
      </c>
      <c r="K563" s="184">
        <v>360.2</v>
      </c>
      <c r="L563" s="184">
        <v>0</v>
      </c>
      <c r="M563" s="184">
        <f t="shared" si="9"/>
        <v>360.2</v>
      </c>
      <c r="N563" s="183" t="s">
        <v>1636</v>
      </c>
      <c r="O563" s="183" t="s">
        <v>1635</v>
      </c>
      <c r="P563" s="183"/>
      <c r="Q563" s="183" t="s">
        <v>1637</v>
      </c>
      <c r="R563" s="183" t="s">
        <v>801</v>
      </c>
    </row>
    <row r="564" spans="1:18">
      <c r="A564" s="183" t="s">
        <v>1634</v>
      </c>
      <c r="B564" s="183" t="s">
        <v>794</v>
      </c>
      <c r="C564" s="183" t="s">
        <v>706</v>
      </c>
      <c r="D564" s="183" t="s">
        <v>268</v>
      </c>
      <c r="E564" s="183" t="s">
        <v>22</v>
      </c>
      <c r="F564" s="183" t="s">
        <v>521</v>
      </c>
      <c r="G564" s="183" t="s">
        <v>48</v>
      </c>
      <c r="H564" s="183" t="s">
        <v>521</v>
      </c>
      <c r="I564" s="183" t="s">
        <v>796</v>
      </c>
      <c r="J564" s="183" t="s">
        <v>1635</v>
      </c>
      <c r="K564" s="184">
        <v>0</v>
      </c>
      <c r="L564" s="184">
        <v>360.2</v>
      </c>
      <c r="M564" s="184">
        <f t="shared" si="9"/>
        <v>-360.2</v>
      </c>
      <c r="N564" s="183" t="s">
        <v>1636</v>
      </c>
      <c r="O564" s="183" t="s">
        <v>1635</v>
      </c>
      <c r="P564" s="183"/>
      <c r="Q564" s="183" t="s">
        <v>1637</v>
      </c>
      <c r="R564" s="183" t="s">
        <v>801</v>
      </c>
    </row>
    <row r="565" spans="1:18">
      <c r="A565" s="183" t="s">
        <v>1638</v>
      </c>
      <c r="B565" s="183" t="s">
        <v>794</v>
      </c>
      <c r="C565" s="183" t="s">
        <v>706</v>
      </c>
      <c r="D565" s="183" t="s">
        <v>268</v>
      </c>
      <c r="E565" s="183" t="s">
        <v>820</v>
      </c>
      <c r="F565" s="183" t="s">
        <v>521</v>
      </c>
      <c r="G565" s="183" t="s">
        <v>48</v>
      </c>
      <c r="H565" s="183" t="s">
        <v>521</v>
      </c>
      <c r="I565" s="183" t="s">
        <v>796</v>
      </c>
      <c r="J565" s="183" t="s">
        <v>1562</v>
      </c>
      <c r="K565" s="184">
        <v>0</v>
      </c>
      <c r="L565" s="184">
        <v>466.92</v>
      </c>
      <c r="M565" s="184">
        <f t="shared" si="9"/>
        <v>-466.92</v>
      </c>
      <c r="N565" s="183" t="s">
        <v>1052</v>
      </c>
      <c r="O565" s="183" t="s">
        <v>1635</v>
      </c>
      <c r="P565" s="183"/>
      <c r="Q565" s="183" t="s">
        <v>1639</v>
      </c>
      <c r="R565" s="183" t="s">
        <v>847</v>
      </c>
    </row>
    <row r="566" spans="1:18">
      <c r="A566" s="183" t="s">
        <v>1638</v>
      </c>
      <c r="B566" s="183" t="s">
        <v>794</v>
      </c>
      <c r="C566" s="183" t="s">
        <v>706</v>
      </c>
      <c r="D566" s="183" t="s">
        <v>846</v>
      </c>
      <c r="E566" s="183" t="s">
        <v>820</v>
      </c>
      <c r="F566" s="183" t="s">
        <v>521</v>
      </c>
      <c r="G566" s="183" t="s">
        <v>48</v>
      </c>
      <c r="H566" s="183" t="s">
        <v>521</v>
      </c>
      <c r="I566" s="183" t="s">
        <v>796</v>
      </c>
      <c r="J566" s="183" t="s">
        <v>1562</v>
      </c>
      <c r="K566" s="184">
        <v>466.92</v>
      </c>
      <c r="L566" s="184">
        <v>0</v>
      </c>
      <c r="M566" s="184">
        <f t="shared" si="9"/>
        <v>466.92</v>
      </c>
      <c r="N566" s="183" t="s">
        <v>1052</v>
      </c>
      <c r="O566" s="183" t="s">
        <v>1635</v>
      </c>
      <c r="P566" s="183"/>
      <c r="Q566" s="183" t="s">
        <v>1639</v>
      </c>
      <c r="R566" s="183" t="s">
        <v>847</v>
      </c>
    </row>
    <row r="567" spans="1:18">
      <c r="A567" s="183" t="s">
        <v>1640</v>
      </c>
      <c r="B567" s="183" t="s">
        <v>794</v>
      </c>
      <c r="C567" s="183" t="s">
        <v>808</v>
      </c>
      <c r="D567" s="183" t="s">
        <v>268</v>
      </c>
      <c r="E567" s="183" t="s">
        <v>342</v>
      </c>
      <c r="F567" s="183" t="s">
        <v>521</v>
      </c>
      <c r="G567" s="183" t="s">
        <v>48</v>
      </c>
      <c r="H567" s="183" t="s">
        <v>521</v>
      </c>
      <c r="I567" s="183" t="s">
        <v>796</v>
      </c>
      <c r="J567" s="183" t="s">
        <v>1562</v>
      </c>
      <c r="K567" s="184">
        <v>0</v>
      </c>
      <c r="L567" s="184">
        <v>250</v>
      </c>
      <c r="M567" s="184">
        <f t="shared" si="9"/>
        <v>-250</v>
      </c>
      <c r="N567" s="183" t="s">
        <v>1641</v>
      </c>
      <c r="O567" s="183" t="s">
        <v>1562</v>
      </c>
      <c r="P567" s="183"/>
      <c r="Q567" s="183" t="s">
        <v>1642</v>
      </c>
      <c r="R567" s="183" t="s">
        <v>801</v>
      </c>
    </row>
    <row r="568" spans="1:18">
      <c r="A568" s="183" t="s">
        <v>1640</v>
      </c>
      <c r="B568" s="183" t="s">
        <v>794</v>
      </c>
      <c r="C568" s="183" t="s">
        <v>808</v>
      </c>
      <c r="D568" s="183" t="s">
        <v>819</v>
      </c>
      <c r="E568" s="183" t="s">
        <v>342</v>
      </c>
      <c r="F568" s="183" t="s">
        <v>521</v>
      </c>
      <c r="G568" s="183" t="s">
        <v>48</v>
      </c>
      <c r="H568" s="183" t="s">
        <v>521</v>
      </c>
      <c r="I568" s="183" t="s">
        <v>796</v>
      </c>
      <c r="J568" s="183" t="s">
        <v>1562</v>
      </c>
      <c r="K568" s="184">
        <v>250</v>
      </c>
      <c r="L568" s="184">
        <v>0</v>
      </c>
      <c r="M568" s="184">
        <f t="shared" si="9"/>
        <v>250</v>
      </c>
      <c r="N568" s="183" t="s">
        <v>1641</v>
      </c>
      <c r="O568" s="183" t="s">
        <v>1562</v>
      </c>
      <c r="P568" s="183"/>
      <c r="Q568" s="183" t="s">
        <v>1642</v>
      </c>
      <c r="R568" s="183" t="s">
        <v>801</v>
      </c>
    </row>
    <row r="569" spans="1:18">
      <c r="A569" s="183" t="s">
        <v>1643</v>
      </c>
      <c r="B569" s="183" t="s">
        <v>794</v>
      </c>
      <c r="C569" s="183" t="s">
        <v>808</v>
      </c>
      <c r="D569" s="183" t="s">
        <v>794</v>
      </c>
      <c r="E569" s="183" t="s">
        <v>866</v>
      </c>
      <c r="F569" s="183" t="s">
        <v>1004</v>
      </c>
      <c r="G569" s="183" t="s">
        <v>48</v>
      </c>
      <c r="H569" s="183" t="s">
        <v>521</v>
      </c>
      <c r="I569" s="183" t="s">
        <v>796</v>
      </c>
      <c r="J569" s="183" t="s">
        <v>1562</v>
      </c>
      <c r="K569" s="184">
        <v>0</v>
      </c>
      <c r="L569" s="184">
        <v>5269.63</v>
      </c>
      <c r="M569" s="184">
        <f t="shared" si="9"/>
        <v>-5269.63</v>
      </c>
      <c r="N569" s="183" t="s">
        <v>989</v>
      </c>
      <c r="O569" s="183" t="s">
        <v>1562</v>
      </c>
      <c r="P569" s="183"/>
      <c r="Q569" s="183" t="s">
        <v>1644</v>
      </c>
      <c r="R569" s="183" t="s">
        <v>801</v>
      </c>
    </row>
    <row r="570" spans="1:18">
      <c r="A570" s="183" t="s">
        <v>1643</v>
      </c>
      <c r="B570" s="183" t="s">
        <v>794</v>
      </c>
      <c r="C570" s="183" t="s">
        <v>808</v>
      </c>
      <c r="D570" s="183" t="s">
        <v>268</v>
      </c>
      <c r="E570" s="183" t="s">
        <v>136</v>
      </c>
      <c r="F570" s="183" t="s">
        <v>1004</v>
      </c>
      <c r="G570" s="183" t="s">
        <v>48</v>
      </c>
      <c r="H570" s="183" t="s">
        <v>521</v>
      </c>
      <c r="I570" s="183" t="s">
        <v>796</v>
      </c>
      <c r="J570" s="183" t="s">
        <v>1562</v>
      </c>
      <c r="K570" s="184">
        <v>5269.63</v>
      </c>
      <c r="L570" s="184">
        <v>0</v>
      </c>
      <c r="M570" s="184">
        <f t="shared" si="9"/>
        <v>5269.63</v>
      </c>
      <c r="N570" s="183" t="s">
        <v>989</v>
      </c>
      <c r="O570" s="183" t="s">
        <v>1562</v>
      </c>
      <c r="P570" s="183"/>
      <c r="Q570" s="183" t="s">
        <v>1644</v>
      </c>
      <c r="R570" s="183" t="s">
        <v>801</v>
      </c>
    </row>
    <row r="571" spans="1:18">
      <c r="A571" s="183" t="s">
        <v>1645</v>
      </c>
      <c r="B571" s="183" t="s">
        <v>794</v>
      </c>
      <c r="C571" s="183" t="s">
        <v>808</v>
      </c>
      <c r="D571" s="183" t="s">
        <v>268</v>
      </c>
      <c r="E571" s="183" t="s">
        <v>866</v>
      </c>
      <c r="F571" s="183" t="s">
        <v>867</v>
      </c>
      <c r="G571" s="183" t="s">
        <v>48</v>
      </c>
      <c r="H571" s="183" t="s">
        <v>521</v>
      </c>
      <c r="I571" s="183" t="s">
        <v>796</v>
      </c>
      <c r="J571" s="183" t="s">
        <v>1562</v>
      </c>
      <c r="K571" s="184">
        <v>0</v>
      </c>
      <c r="L571" s="184">
        <v>379.98</v>
      </c>
      <c r="M571" s="184">
        <f t="shared" si="9"/>
        <v>-379.98</v>
      </c>
      <c r="N571" s="183" t="s">
        <v>989</v>
      </c>
      <c r="O571" s="183" t="s">
        <v>1562</v>
      </c>
      <c r="P571" s="183"/>
      <c r="Q571" s="183" t="s">
        <v>1646</v>
      </c>
      <c r="R571" s="183" t="s">
        <v>801</v>
      </c>
    </row>
    <row r="572" spans="1:18">
      <c r="A572" s="183" t="s">
        <v>1645</v>
      </c>
      <c r="B572" s="183" t="s">
        <v>794</v>
      </c>
      <c r="C572" s="183" t="s">
        <v>704</v>
      </c>
      <c r="D572" s="183" t="s">
        <v>815</v>
      </c>
      <c r="E572" s="183" t="s">
        <v>866</v>
      </c>
      <c r="F572" s="183" t="s">
        <v>867</v>
      </c>
      <c r="G572" s="183" t="s">
        <v>48</v>
      </c>
      <c r="H572" s="183" t="s">
        <v>521</v>
      </c>
      <c r="I572" s="183" t="s">
        <v>796</v>
      </c>
      <c r="J572" s="183" t="s">
        <v>1562</v>
      </c>
      <c r="K572" s="184">
        <v>379.98</v>
      </c>
      <c r="L572" s="184">
        <v>0</v>
      </c>
      <c r="M572" s="184">
        <f t="shared" si="9"/>
        <v>379.98</v>
      </c>
      <c r="N572" s="183" t="s">
        <v>989</v>
      </c>
      <c r="O572" s="183" t="s">
        <v>1562</v>
      </c>
      <c r="P572" s="183"/>
      <c r="Q572" s="183" t="s">
        <v>1646</v>
      </c>
      <c r="R572" s="183" t="s">
        <v>801</v>
      </c>
    </row>
    <row r="573" spans="1:18">
      <c r="A573" s="183" t="s">
        <v>1647</v>
      </c>
      <c r="B573" s="183" t="s">
        <v>794</v>
      </c>
      <c r="C573" s="183" t="s">
        <v>808</v>
      </c>
      <c r="D573" s="183" t="s">
        <v>268</v>
      </c>
      <c r="E573" s="183" t="s">
        <v>134</v>
      </c>
      <c r="F573" s="183" t="s">
        <v>263</v>
      </c>
      <c r="G573" s="183" t="s">
        <v>48</v>
      </c>
      <c r="H573" s="183" t="s">
        <v>521</v>
      </c>
      <c r="I573" s="183" t="s">
        <v>796</v>
      </c>
      <c r="J573" s="183" t="s">
        <v>1618</v>
      </c>
      <c r="K573" s="184">
        <v>1000</v>
      </c>
      <c r="L573" s="184">
        <v>0</v>
      </c>
      <c r="M573" s="184">
        <f t="shared" si="9"/>
        <v>1000</v>
      </c>
      <c r="N573" s="183" t="s">
        <v>1142</v>
      </c>
      <c r="O573" s="183" t="s">
        <v>1618</v>
      </c>
      <c r="P573" s="183"/>
      <c r="Q573" s="183" t="s">
        <v>1648</v>
      </c>
      <c r="R573" s="183" t="s">
        <v>801</v>
      </c>
    </row>
    <row r="574" spans="1:18">
      <c r="A574" s="183" t="s">
        <v>1647</v>
      </c>
      <c r="B574" s="183" t="s">
        <v>794</v>
      </c>
      <c r="C574" s="183" t="s">
        <v>367</v>
      </c>
      <c r="D574" s="183" t="s">
        <v>268</v>
      </c>
      <c r="E574" s="183" t="s">
        <v>134</v>
      </c>
      <c r="F574" s="183" t="s">
        <v>263</v>
      </c>
      <c r="G574" s="183" t="s">
        <v>48</v>
      </c>
      <c r="H574" s="183" t="s">
        <v>521</v>
      </c>
      <c r="I574" s="183" t="s">
        <v>796</v>
      </c>
      <c r="J574" s="183" t="s">
        <v>1618</v>
      </c>
      <c r="K574" s="184">
        <v>0</v>
      </c>
      <c r="L574" s="184">
        <v>1000</v>
      </c>
      <c r="M574" s="184">
        <f t="shared" si="9"/>
        <v>-1000</v>
      </c>
      <c r="N574" s="183" t="s">
        <v>1142</v>
      </c>
      <c r="O574" s="183" t="s">
        <v>1618</v>
      </c>
      <c r="P574" s="183"/>
      <c r="Q574" s="183" t="s">
        <v>1648</v>
      </c>
      <c r="R574" s="183" t="s">
        <v>801</v>
      </c>
    </row>
    <row r="575" spans="1:18">
      <c r="A575" s="183" t="s">
        <v>1649</v>
      </c>
      <c r="B575" s="183" t="s">
        <v>794</v>
      </c>
      <c r="C575" s="183" t="s">
        <v>707</v>
      </c>
      <c r="D575" s="183" t="s">
        <v>819</v>
      </c>
      <c r="E575" s="183" t="s">
        <v>134</v>
      </c>
      <c r="F575" s="183" t="s">
        <v>521</v>
      </c>
      <c r="G575" s="183" t="s">
        <v>48</v>
      </c>
      <c r="H575" s="183" t="s">
        <v>521</v>
      </c>
      <c r="I575" s="183" t="s">
        <v>796</v>
      </c>
      <c r="J575" s="183" t="s">
        <v>1618</v>
      </c>
      <c r="K575" s="184">
        <v>1000</v>
      </c>
      <c r="L575" s="184">
        <v>0</v>
      </c>
      <c r="M575" s="184">
        <f t="shared" si="9"/>
        <v>1000</v>
      </c>
      <c r="N575" s="183" t="s">
        <v>1142</v>
      </c>
      <c r="O575" s="183" t="s">
        <v>1618</v>
      </c>
      <c r="P575" s="183"/>
      <c r="Q575" s="183" t="s">
        <v>1650</v>
      </c>
      <c r="R575" s="183" t="s">
        <v>801</v>
      </c>
    </row>
    <row r="576" spans="1:18">
      <c r="A576" s="183" t="s">
        <v>1649</v>
      </c>
      <c r="B576" s="183" t="s">
        <v>794</v>
      </c>
      <c r="C576" s="183" t="s">
        <v>707</v>
      </c>
      <c r="D576" s="183" t="s">
        <v>841</v>
      </c>
      <c r="E576" s="183" t="s">
        <v>134</v>
      </c>
      <c r="F576" s="183" t="s">
        <v>521</v>
      </c>
      <c r="G576" s="183" t="s">
        <v>48</v>
      </c>
      <c r="H576" s="183" t="s">
        <v>521</v>
      </c>
      <c r="I576" s="183" t="s">
        <v>796</v>
      </c>
      <c r="J576" s="183" t="s">
        <v>1618</v>
      </c>
      <c r="K576" s="184">
        <v>0</v>
      </c>
      <c r="L576" s="184">
        <v>1000</v>
      </c>
      <c r="M576" s="184">
        <f t="shared" si="9"/>
        <v>-1000</v>
      </c>
      <c r="N576" s="183" t="s">
        <v>1142</v>
      </c>
      <c r="O576" s="183" t="s">
        <v>1618</v>
      </c>
      <c r="P576" s="183"/>
      <c r="Q576" s="183" t="s">
        <v>1650</v>
      </c>
      <c r="R576" s="183" t="s">
        <v>801</v>
      </c>
    </row>
    <row r="577" spans="1:18">
      <c r="A577" s="183" t="s">
        <v>1651</v>
      </c>
      <c r="B577" s="183" t="s">
        <v>794</v>
      </c>
      <c r="C577" s="183" t="s">
        <v>706</v>
      </c>
      <c r="D577" s="183" t="s">
        <v>332</v>
      </c>
      <c r="E577" s="183" t="s">
        <v>137</v>
      </c>
      <c r="F577" s="183" t="s">
        <v>521</v>
      </c>
      <c r="G577" s="183" t="s">
        <v>48</v>
      </c>
      <c r="H577" s="183" t="s">
        <v>521</v>
      </c>
      <c r="I577" s="183" t="s">
        <v>796</v>
      </c>
      <c r="J577" s="183" t="s">
        <v>1562</v>
      </c>
      <c r="K577" s="184">
        <v>682.51</v>
      </c>
      <c r="L577" s="184">
        <v>0</v>
      </c>
      <c r="M577" s="184">
        <f t="shared" si="9"/>
        <v>682.51</v>
      </c>
      <c r="N577" s="183" t="s">
        <v>1139</v>
      </c>
      <c r="O577" s="183" t="s">
        <v>1562</v>
      </c>
      <c r="P577" s="183"/>
      <c r="Q577" s="183" t="s">
        <v>1652</v>
      </c>
      <c r="R577" s="183" t="s">
        <v>847</v>
      </c>
    </row>
    <row r="578" spans="1:18">
      <c r="A578" s="183" t="s">
        <v>1651</v>
      </c>
      <c r="B578" s="183" t="s">
        <v>794</v>
      </c>
      <c r="C578" s="183" t="s">
        <v>706</v>
      </c>
      <c r="D578" s="183" t="s">
        <v>268</v>
      </c>
      <c r="E578" s="183" t="s">
        <v>137</v>
      </c>
      <c r="F578" s="183" t="s">
        <v>521</v>
      </c>
      <c r="G578" s="183" t="s">
        <v>48</v>
      </c>
      <c r="H578" s="183" t="s">
        <v>521</v>
      </c>
      <c r="I578" s="183" t="s">
        <v>796</v>
      </c>
      <c r="J578" s="183" t="s">
        <v>1562</v>
      </c>
      <c r="K578" s="184">
        <v>0</v>
      </c>
      <c r="L578" s="184">
        <v>682.51</v>
      </c>
      <c r="M578" s="184">
        <f t="shared" si="9"/>
        <v>-682.51</v>
      </c>
      <c r="N578" s="183" t="s">
        <v>1139</v>
      </c>
      <c r="O578" s="183" t="s">
        <v>1562</v>
      </c>
      <c r="P578" s="183"/>
      <c r="Q578" s="183" t="s">
        <v>1652</v>
      </c>
      <c r="R578" s="183" t="s">
        <v>847</v>
      </c>
    </row>
    <row r="579" spans="1:18">
      <c r="A579" s="183" t="s">
        <v>1653</v>
      </c>
      <c r="B579" s="183" t="s">
        <v>794</v>
      </c>
      <c r="C579" s="183" t="s">
        <v>707</v>
      </c>
      <c r="D579" s="183" t="s">
        <v>268</v>
      </c>
      <c r="E579" s="183" t="s">
        <v>838</v>
      </c>
      <c r="F579" s="183" t="s">
        <v>521</v>
      </c>
      <c r="G579" s="183" t="s">
        <v>48</v>
      </c>
      <c r="H579" s="183" t="s">
        <v>521</v>
      </c>
      <c r="I579" s="183" t="s">
        <v>796</v>
      </c>
      <c r="J579" s="183" t="s">
        <v>1562</v>
      </c>
      <c r="K579" s="184">
        <v>0</v>
      </c>
      <c r="L579" s="184">
        <v>548.23</v>
      </c>
      <c r="M579" s="184">
        <f t="shared" si="9"/>
        <v>-548.23</v>
      </c>
      <c r="N579" s="183" t="s">
        <v>1654</v>
      </c>
      <c r="O579" s="183" t="s">
        <v>1562</v>
      </c>
      <c r="P579" s="183"/>
      <c r="Q579" s="183" t="s">
        <v>1655</v>
      </c>
      <c r="R579" s="183" t="s">
        <v>801</v>
      </c>
    </row>
    <row r="580" spans="1:18">
      <c r="A580" s="183" t="s">
        <v>1653</v>
      </c>
      <c r="B580" s="183" t="s">
        <v>794</v>
      </c>
      <c r="C580" s="183" t="s">
        <v>707</v>
      </c>
      <c r="D580" s="183" t="s">
        <v>803</v>
      </c>
      <c r="E580" s="183" t="s">
        <v>838</v>
      </c>
      <c r="F580" s="183" t="s">
        <v>521</v>
      </c>
      <c r="G580" s="183" t="s">
        <v>48</v>
      </c>
      <c r="H580" s="183" t="s">
        <v>521</v>
      </c>
      <c r="I580" s="183" t="s">
        <v>796</v>
      </c>
      <c r="J580" s="183" t="s">
        <v>1562</v>
      </c>
      <c r="K580" s="184">
        <v>0</v>
      </c>
      <c r="L580" s="184">
        <v>877.89</v>
      </c>
      <c r="M580" s="184">
        <f t="shared" si="9"/>
        <v>-877.89</v>
      </c>
      <c r="N580" s="183" t="s">
        <v>1654</v>
      </c>
      <c r="O580" s="183" t="s">
        <v>1562</v>
      </c>
      <c r="P580" s="183"/>
      <c r="Q580" s="183" t="s">
        <v>1655</v>
      </c>
      <c r="R580" s="183" t="s">
        <v>801</v>
      </c>
    </row>
    <row r="581" spans="1:18">
      <c r="A581" s="183" t="s">
        <v>1653</v>
      </c>
      <c r="B581" s="183" t="s">
        <v>794</v>
      </c>
      <c r="C581" s="183" t="s">
        <v>707</v>
      </c>
      <c r="D581" s="183" t="s">
        <v>819</v>
      </c>
      <c r="E581" s="183" t="s">
        <v>838</v>
      </c>
      <c r="F581" s="183" t="s">
        <v>521</v>
      </c>
      <c r="G581" s="183" t="s">
        <v>48</v>
      </c>
      <c r="H581" s="183" t="s">
        <v>521</v>
      </c>
      <c r="I581" s="183" t="s">
        <v>796</v>
      </c>
      <c r="J581" s="183" t="s">
        <v>1562</v>
      </c>
      <c r="K581" s="184">
        <v>4000</v>
      </c>
      <c r="L581" s="184">
        <v>0</v>
      </c>
      <c r="M581" s="184">
        <f t="shared" si="9"/>
        <v>4000</v>
      </c>
      <c r="N581" s="183" t="s">
        <v>1654</v>
      </c>
      <c r="O581" s="183" t="s">
        <v>1562</v>
      </c>
      <c r="P581" s="183"/>
      <c r="Q581" s="183" t="s">
        <v>1655</v>
      </c>
      <c r="R581" s="183" t="s">
        <v>801</v>
      </c>
    </row>
    <row r="582" spans="1:18">
      <c r="A582" s="183" t="s">
        <v>1653</v>
      </c>
      <c r="B582" s="183" t="s">
        <v>794</v>
      </c>
      <c r="C582" s="183" t="s">
        <v>707</v>
      </c>
      <c r="D582" s="183" t="s">
        <v>841</v>
      </c>
      <c r="E582" s="183" t="s">
        <v>838</v>
      </c>
      <c r="F582" s="183" t="s">
        <v>521</v>
      </c>
      <c r="G582" s="183" t="s">
        <v>48</v>
      </c>
      <c r="H582" s="183" t="s">
        <v>521</v>
      </c>
      <c r="I582" s="183" t="s">
        <v>796</v>
      </c>
      <c r="J582" s="183" t="s">
        <v>1562</v>
      </c>
      <c r="K582" s="184">
        <v>0</v>
      </c>
      <c r="L582" s="184">
        <v>2573.88</v>
      </c>
      <c r="M582" s="184">
        <f t="shared" si="9"/>
        <v>-2573.88</v>
      </c>
      <c r="N582" s="183" t="s">
        <v>1654</v>
      </c>
      <c r="O582" s="183" t="s">
        <v>1562</v>
      </c>
      <c r="P582" s="183"/>
      <c r="Q582" s="183" t="s">
        <v>1655</v>
      </c>
      <c r="R582" s="183" t="s">
        <v>801</v>
      </c>
    </row>
    <row r="583" spans="1:18">
      <c r="A583" s="183" t="s">
        <v>1656</v>
      </c>
      <c r="B583" s="183" t="s">
        <v>794</v>
      </c>
      <c r="C583" s="183" t="s">
        <v>808</v>
      </c>
      <c r="D583" s="183" t="s">
        <v>268</v>
      </c>
      <c r="E583" s="183" t="s">
        <v>850</v>
      </c>
      <c r="F583" s="183" t="s">
        <v>710</v>
      </c>
      <c r="G583" s="183" t="s">
        <v>48</v>
      </c>
      <c r="H583" s="183" t="s">
        <v>521</v>
      </c>
      <c r="I583" s="183" t="s">
        <v>796</v>
      </c>
      <c r="J583" s="183" t="s">
        <v>1618</v>
      </c>
      <c r="K583" s="184">
        <v>0</v>
      </c>
      <c r="L583" s="184">
        <v>457.09</v>
      </c>
      <c r="M583" s="184">
        <f t="shared" si="9"/>
        <v>-457.09</v>
      </c>
      <c r="N583" s="183" t="s">
        <v>1657</v>
      </c>
      <c r="O583" s="183" t="s">
        <v>1618</v>
      </c>
      <c r="P583" s="183"/>
      <c r="Q583" s="183" t="s">
        <v>1658</v>
      </c>
      <c r="R583" s="183" t="s">
        <v>801</v>
      </c>
    </row>
    <row r="584" spans="1:18">
      <c r="A584" s="183" t="s">
        <v>1656</v>
      </c>
      <c r="B584" s="183" t="s">
        <v>794</v>
      </c>
      <c r="C584" s="183" t="s">
        <v>808</v>
      </c>
      <c r="D584" s="183" t="s">
        <v>837</v>
      </c>
      <c r="E584" s="183" t="s">
        <v>850</v>
      </c>
      <c r="F584" s="183" t="s">
        <v>710</v>
      </c>
      <c r="G584" s="183" t="s">
        <v>48</v>
      </c>
      <c r="H584" s="183" t="s">
        <v>521</v>
      </c>
      <c r="I584" s="183" t="s">
        <v>796</v>
      </c>
      <c r="J584" s="183" t="s">
        <v>1618</v>
      </c>
      <c r="K584" s="184">
        <v>457.09</v>
      </c>
      <c r="L584" s="184">
        <v>0</v>
      </c>
      <c r="M584" s="184">
        <f t="shared" si="9"/>
        <v>457.09</v>
      </c>
      <c r="N584" s="183" t="s">
        <v>1657</v>
      </c>
      <c r="O584" s="183" t="s">
        <v>1618</v>
      </c>
      <c r="P584" s="183"/>
      <c r="Q584" s="183" t="s">
        <v>1658</v>
      </c>
      <c r="R584" s="183" t="s">
        <v>801</v>
      </c>
    </row>
    <row r="585" spans="1:18">
      <c r="A585" s="183" t="s">
        <v>1659</v>
      </c>
      <c r="B585" s="183" t="s">
        <v>794</v>
      </c>
      <c r="C585" s="183" t="s">
        <v>701</v>
      </c>
      <c r="D585" s="183" t="s">
        <v>268</v>
      </c>
      <c r="E585" s="183" t="s">
        <v>894</v>
      </c>
      <c r="F585" s="183" t="s">
        <v>521</v>
      </c>
      <c r="G585" s="183" t="s">
        <v>48</v>
      </c>
      <c r="H585" s="183" t="s">
        <v>521</v>
      </c>
      <c r="I585" s="183" t="s">
        <v>796</v>
      </c>
      <c r="J585" s="183" t="s">
        <v>1618</v>
      </c>
      <c r="K585" s="184">
        <v>0</v>
      </c>
      <c r="L585" s="184">
        <v>1924.98</v>
      </c>
      <c r="M585" s="184">
        <f t="shared" si="9"/>
        <v>-1924.98</v>
      </c>
      <c r="N585" s="183" t="s">
        <v>1660</v>
      </c>
      <c r="O585" s="183" t="s">
        <v>1618</v>
      </c>
      <c r="P585" s="183"/>
      <c r="Q585" s="183" t="s">
        <v>1661</v>
      </c>
      <c r="R585" s="183" t="s">
        <v>801</v>
      </c>
    </row>
    <row r="586" spans="1:18">
      <c r="A586" s="183" t="s">
        <v>1659</v>
      </c>
      <c r="B586" s="183" t="s">
        <v>794</v>
      </c>
      <c r="C586" s="183" t="s">
        <v>701</v>
      </c>
      <c r="D586" s="183" t="s">
        <v>815</v>
      </c>
      <c r="E586" s="183" t="s">
        <v>894</v>
      </c>
      <c r="F586" s="183" t="s">
        <v>521</v>
      </c>
      <c r="G586" s="183" t="s">
        <v>48</v>
      </c>
      <c r="H586" s="183" t="s">
        <v>521</v>
      </c>
      <c r="I586" s="183" t="s">
        <v>796</v>
      </c>
      <c r="J586" s="183" t="s">
        <v>1618</v>
      </c>
      <c r="K586" s="184">
        <v>1899.6</v>
      </c>
      <c r="L586" s="184">
        <v>0</v>
      </c>
      <c r="M586" s="184">
        <f t="shared" si="9"/>
        <v>1899.6</v>
      </c>
      <c r="N586" s="183" t="s">
        <v>1660</v>
      </c>
      <c r="O586" s="183" t="s">
        <v>1618</v>
      </c>
      <c r="P586" s="183"/>
      <c r="Q586" s="183" t="s">
        <v>1661</v>
      </c>
      <c r="R586" s="183" t="s">
        <v>801</v>
      </c>
    </row>
    <row r="587" spans="1:18">
      <c r="A587" s="183" t="s">
        <v>1659</v>
      </c>
      <c r="B587" s="183" t="s">
        <v>794</v>
      </c>
      <c r="C587" s="183" t="s">
        <v>701</v>
      </c>
      <c r="D587" s="183" t="s">
        <v>821</v>
      </c>
      <c r="E587" s="183" t="s">
        <v>894</v>
      </c>
      <c r="F587" s="183" t="s">
        <v>521</v>
      </c>
      <c r="G587" s="183" t="s">
        <v>48</v>
      </c>
      <c r="H587" s="183" t="s">
        <v>521</v>
      </c>
      <c r="I587" s="183" t="s">
        <v>796</v>
      </c>
      <c r="J587" s="183" t="s">
        <v>1618</v>
      </c>
      <c r="K587" s="184">
        <v>25.38</v>
      </c>
      <c r="L587" s="184">
        <v>0</v>
      </c>
      <c r="M587" s="184">
        <f t="shared" si="9"/>
        <v>25.38</v>
      </c>
      <c r="N587" s="183" t="s">
        <v>1660</v>
      </c>
      <c r="O587" s="183" t="s">
        <v>1618</v>
      </c>
      <c r="P587" s="183"/>
      <c r="Q587" s="183" t="s">
        <v>1661</v>
      </c>
      <c r="R587" s="183" t="s">
        <v>801</v>
      </c>
    </row>
    <row r="588" spans="1:18">
      <c r="A588" s="183" t="s">
        <v>1662</v>
      </c>
      <c r="B588" s="183" t="s">
        <v>794</v>
      </c>
      <c r="C588" s="183" t="s">
        <v>707</v>
      </c>
      <c r="D588" s="183" t="s">
        <v>809</v>
      </c>
      <c r="E588" s="183" t="s">
        <v>894</v>
      </c>
      <c r="F588" s="183" t="s">
        <v>521</v>
      </c>
      <c r="G588" s="183" t="s">
        <v>48</v>
      </c>
      <c r="H588" s="183" t="s">
        <v>521</v>
      </c>
      <c r="I588" s="183" t="s">
        <v>796</v>
      </c>
      <c r="J588" s="183" t="s">
        <v>1618</v>
      </c>
      <c r="K588" s="184">
        <v>92.64</v>
      </c>
      <c r="L588" s="184">
        <v>0</v>
      </c>
      <c r="M588" s="184">
        <f t="shared" si="9"/>
        <v>92.64</v>
      </c>
      <c r="N588" s="183" t="s">
        <v>1141</v>
      </c>
      <c r="O588" s="183" t="s">
        <v>1618</v>
      </c>
      <c r="P588" s="183"/>
      <c r="Q588" s="183" t="s">
        <v>1663</v>
      </c>
      <c r="R588" s="183" t="s">
        <v>801</v>
      </c>
    </row>
    <row r="589" spans="1:18">
      <c r="A589" s="183" t="s">
        <v>1662</v>
      </c>
      <c r="B589" s="183" t="s">
        <v>794</v>
      </c>
      <c r="C589" s="183" t="s">
        <v>707</v>
      </c>
      <c r="D589" s="183" t="s">
        <v>841</v>
      </c>
      <c r="E589" s="183" t="s">
        <v>894</v>
      </c>
      <c r="F589" s="183" t="s">
        <v>521</v>
      </c>
      <c r="G589" s="183" t="s">
        <v>48</v>
      </c>
      <c r="H589" s="183" t="s">
        <v>521</v>
      </c>
      <c r="I589" s="183" t="s">
        <v>796</v>
      </c>
      <c r="J589" s="183" t="s">
        <v>1618</v>
      </c>
      <c r="K589" s="184">
        <v>0</v>
      </c>
      <c r="L589" s="184">
        <v>92.64</v>
      </c>
      <c r="M589" s="184">
        <f t="shared" si="9"/>
        <v>-92.64</v>
      </c>
      <c r="N589" s="183" t="s">
        <v>1141</v>
      </c>
      <c r="O589" s="183" t="s">
        <v>1618</v>
      </c>
      <c r="P589" s="183"/>
      <c r="Q589" s="183" t="s">
        <v>1663</v>
      </c>
      <c r="R589" s="183" t="s">
        <v>801</v>
      </c>
    </row>
    <row r="590" spans="1:18">
      <c r="A590" s="183" t="s">
        <v>1664</v>
      </c>
      <c r="B590" s="183" t="s">
        <v>794</v>
      </c>
      <c r="C590" s="183" t="s">
        <v>706</v>
      </c>
      <c r="D590" s="183" t="s">
        <v>268</v>
      </c>
      <c r="E590" s="183" t="s">
        <v>894</v>
      </c>
      <c r="F590" s="183" t="s">
        <v>521</v>
      </c>
      <c r="G590" s="183" t="s">
        <v>48</v>
      </c>
      <c r="H590" s="183" t="s">
        <v>521</v>
      </c>
      <c r="I590" s="183" t="s">
        <v>796</v>
      </c>
      <c r="J590" s="183" t="s">
        <v>1618</v>
      </c>
      <c r="K590" s="184">
        <v>0</v>
      </c>
      <c r="L590" s="184">
        <v>77.489999999999995</v>
      </c>
      <c r="M590" s="184">
        <f t="shared" si="9"/>
        <v>-77.489999999999995</v>
      </c>
      <c r="N590" s="183" t="s">
        <v>1141</v>
      </c>
      <c r="O590" s="183" t="s">
        <v>1618</v>
      </c>
      <c r="P590" s="183"/>
      <c r="Q590" s="183" t="s">
        <v>1665</v>
      </c>
      <c r="R590" s="183" t="s">
        <v>801</v>
      </c>
    </row>
    <row r="591" spans="1:18">
      <c r="A591" s="183" t="s">
        <v>1664</v>
      </c>
      <c r="B591" s="183" t="s">
        <v>794</v>
      </c>
      <c r="C591" s="183" t="s">
        <v>706</v>
      </c>
      <c r="D591" s="183" t="s">
        <v>815</v>
      </c>
      <c r="E591" s="183" t="s">
        <v>894</v>
      </c>
      <c r="F591" s="183" t="s">
        <v>521</v>
      </c>
      <c r="G591" s="183" t="s">
        <v>48</v>
      </c>
      <c r="H591" s="183" t="s">
        <v>521</v>
      </c>
      <c r="I591" s="183" t="s">
        <v>796</v>
      </c>
      <c r="J591" s="183" t="s">
        <v>1618</v>
      </c>
      <c r="K591" s="184">
        <v>77.489999999999995</v>
      </c>
      <c r="L591" s="184">
        <v>0</v>
      </c>
      <c r="M591" s="184">
        <f t="shared" si="9"/>
        <v>77.489999999999995</v>
      </c>
      <c r="N591" s="183" t="s">
        <v>1141</v>
      </c>
      <c r="O591" s="183" t="s">
        <v>1618</v>
      </c>
      <c r="P591" s="183"/>
      <c r="Q591" s="183" t="s">
        <v>1665</v>
      </c>
      <c r="R591" s="183" t="s">
        <v>801</v>
      </c>
    </row>
    <row r="592" spans="1:18">
      <c r="A592" s="183" t="s">
        <v>1666</v>
      </c>
      <c r="B592" s="183" t="s">
        <v>794</v>
      </c>
      <c r="C592" s="183" t="s">
        <v>707</v>
      </c>
      <c r="D592" s="183" t="s">
        <v>268</v>
      </c>
      <c r="E592" s="183" t="s">
        <v>894</v>
      </c>
      <c r="F592" s="183" t="s">
        <v>710</v>
      </c>
      <c r="G592" s="183" t="s">
        <v>48</v>
      </c>
      <c r="H592" s="183" t="s">
        <v>521</v>
      </c>
      <c r="I592" s="183" t="s">
        <v>796</v>
      </c>
      <c r="J592" s="183" t="s">
        <v>1618</v>
      </c>
      <c r="K592" s="184">
        <v>0</v>
      </c>
      <c r="L592" s="184">
        <v>230.24</v>
      </c>
      <c r="M592" s="184">
        <f t="shared" si="9"/>
        <v>-230.24</v>
      </c>
      <c r="N592" s="183" t="s">
        <v>1125</v>
      </c>
      <c r="O592" s="183" t="s">
        <v>1618</v>
      </c>
      <c r="P592" s="183"/>
      <c r="Q592" s="183" t="s">
        <v>1667</v>
      </c>
      <c r="R592" s="183" t="s">
        <v>801</v>
      </c>
    </row>
    <row r="593" spans="1:18">
      <c r="A593" s="183" t="s">
        <v>1666</v>
      </c>
      <c r="B593" s="183" t="s">
        <v>794</v>
      </c>
      <c r="C593" s="183" t="s">
        <v>706</v>
      </c>
      <c r="D593" s="183" t="s">
        <v>794</v>
      </c>
      <c r="E593" s="183" t="s">
        <v>894</v>
      </c>
      <c r="F593" s="183" t="s">
        <v>710</v>
      </c>
      <c r="G593" s="183" t="s">
        <v>48</v>
      </c>
      <c r="H593" s="183" t="s">
        <v>521</v>
      </c>
      <c r="I593" s="183" t="s">
        <v>796</v>
      </c>
      <c r="J593" s="183" t="s">
        <v>1618</v>
      </c>
      <c r="K593" s="184">
        <v>70.42</v>
      </c>
      <c r="L593" s="184">
        <v>0</v>
      </c>
      <c r="M593" s="184">
        <f t="shared" si="9"/>
        <v>70.42</v>
      </c>
      <c r="N593" s="183" t="s">
        <v>1125</v>
      </c>
      <c r="O593" s="183" t="s">
        <v>1618</v>
      </c>
      <c r="P593" s="183"/>
      <c r="Q593" s="183" t="s">
        <v>1667</v>
      </c>
      <c r="R593" s="183" t="s">
        <v>801</v>
      </c>
    </row>
    <row r="594" spans="1:18">
      <c r="A594" s="183" t="s">
        <v>1666</v>
      </c>
      <c r="B594" s="183" t="s">
        <v>794</v>
      </c>
      <c r="C594" s="183" t="s">
        <v>706</v>
      </c>
      <c r="D594" s="183" t="s">
        <v>812</v>
      </c>
      <c r="E594" s="183" t="s">
        <v>894</v>
      </c>
      <c r="F594" s="183" t="s">
        <v>710</v>
      </c>
      <c r="G594" s="183" t="s">
        <v>48</v>
      </c>
      <c r="H594" s="183" t="s">
        <v>521</v>
      </c>
      <c r="I594" s="183" t="s">
        <v>796</v>
      </c>
      <c r="J594" s="183" t="s">
        <v>1618</v>
      </c>
      <c r="K594" s="184">
        <v>16.98</v>
      </c>
      <c r="L594" s="184">
        <v>0</v>
      </c>
      <c r="M594" s="184">
        <f t="shared" si="9"/>
        <v>16.98</v>
      </c>
      <c r="N594" s="183" t="s">
        <v>1125</v>
      </c>
      <c r="O594" s="183" t="s">
        <v>1618</v>
      </c>
      <c r="P594" s="183"/>
      <c r="Q594" s="183" t="s">
        <v>1667</v>
      </c>
      <c r="R594" s="183" t="s">
        <v>801</v>
      </c>
    </row>
    <row r="595" spans="1:18">
      <c r="A595" s="183" t="s">
        <v>1666</v>
      </c>
      <c r="B595" s="183" t="s">
        <v>794</v>
      </c>
      <c r="C595" s="183" t="s">
        <v>808</v>
      </c>
      <c r="D595" s="183" t="s">
        <v>837</v>
      </c>
      <c r="E595" s="183" t="s">
        <v>894</v>
      </c>
      <c r="F595" s="183" t="s">
        <v>710</v>
      </c>
      <c r="G595" s="183" t="s">
        <v>48</v>
      </c>
      <c r="H595" s="183" t="s">
        <v>521</v>
      </c>
      <c r="I595" s="183" t="s">
        <v>796</v>
      </c>
      <c r="J595" s="183" t="s">
        <v>1618</v>
      </c>
      <c r="K595" s="184">
        <v>142.84</v>
      </c>
      <c r="L595" s="184">
        <v>0</v>
      </c>
      <c r="M595" s="184">
        <f t="shared" si="9"/>
        <v>142.84</v>
      </c>
      <c r="N595" s="183" t="s">
        <v>1125</v>
      </c>
      <c r="O595" s="183" t="s">
        <v>1618</v>
      </c>
      <c r="P595" s="183"/>
      <c r="Q595" s="183" t="s">
        <v>1667</v>
      </c>
      <c r="R595" s="183" t="s">
        <v>801</v>
      </c>
    </row>
    <row r="596" spans="1:18">
      <c r="A596" s="183" t="s">
        <v>1668</v>
      </c>
      <c r="B596" s="183" t="s">
        <v>794</v>
      </c>
      <c r="C596" s="183" t="s">
        <v>707</v>
      </c>
      <c r="D596" s="183" t="s">
        <v>805</v>
      </c>
      <c r="E596" s="183" t="s">
        <v>848</v>
      </c>
      <c r="F596" s="183" t="s">
        <v>296</v>
      </c>
      <c r="G596" s="183" t="s">
        <v>48</v>
      </c>
      <c r="H596" s="183" t="s">
        <v>521</v>
      </c>
      <c r="I596" s="183" t="s">
        <v>1102</v>
      </c>
      <c r="J596" s="183" t="s">
        <v>1618</v>
      </c>
      <c r="K596" s="184">
        <v>120.62</v>
      </c>
      <c r="L596" s="184">
        <v>0</v>
      </c>
      <c r="M596" s="184">
        <f t="shared" si="9"/>
        <v>120.62</v>
      </c>
      <c r="N596" s="183" t="s">
        <v>1126</v>
      </c>
      <c r="O596" s="183" t="s">
        <v>1618</v>
      </c>
      <c r="P596" s="183"/>
      <c r="Q596" s="183" t="s">
        <v>1669</v>
      </c>
      <c r="R596" s="183" t="s">
        <v>797</v>
      </c>
    </row>
    <row r="597" spans="1:18">
      <c r="A597" s="183" t="s">
        <v>1668</v>
      </c>
      <c r="B597" s="183" t="s">
        <v>794</v>
      </c>
      <c r="C597" s="183" t="s">
        <v>808</v>
      </c>
      <c r="D597" s="183" t="s">
        <v>837</v>
      </c>
      <c r="E597" s="183" t="s">
        <v>848</v>
      </c>
      <c r="F597" s="183" t="s">
        <v>296</v>
      </c>
      <c r="G597" s="183" t="s">
        <v>48</v>
      </c>
      <c r="H597" s="183" t="s">
        <v>521</v>
      </c>
      <c r="I597" s="183" t="s">
        <v>1102</v>
      </c>
      <c r="J597" s="183" t="s">
        <v>1618</v>
      </c>
      <c r="K597" s="184">
        <v>0</v>
      </c>
      <c r="L597" s="184">
        <v>120.62</v>
      </c>
      <c r="M597" s="184">
        <f t="shared" si="9"/>
        <v>-120.62</v>
      </c>
      <c r="N597" s="183" t="s">
        <v>1126</v>
      </c>
      <c r="O597" s="183" t="s">
        <v>1618</v>
      </c>
      <c r="P597" s="183"/>
      <c r="Q597" s="183" t="s">
        <v>1669</v>
      </c>
      <c r="R597" s="183" t="s">
        <v>797</v>
      </c>
    </row>
    <row r="598" spans="1:18">
      <c r="A598" s="183" t="s">
        <v>1670</v>
      </c>
      <c r="B598" s="183" t="s">
        <v>794</v>
      </c>
      <c r="C598" s="183" t="s">
        <v>706</v>
      </c>
      <c r="D598" s="183" t="s">
        <v>826</v>
      </c>
      <c r="E598" s="183" t="s">
        <v>195</v>
      </c>
      <c r="F598" s="183" t="s">
        <v>521</v>
      </c>
      <c r="G598" s="183" t="s">
        <v>48</v>
      </c>
      <c r="H598" s="183" t="s">
        <v>521</v>
      </c>
      <c r="I598" s="183" t="s">
        <v>796</v>
      </c>
      <c r="J598" s="183" t="s">
        <v>1618</v>
      </c>
      <c r="K598" s="184">
        <v>264.36</v>
      </c>
      <c r="L598" s="184">
        <v>0</v>
      </c>
      <c r="M598" s="184">
        <f t="shared" si="9"/>
        <v>264.36</v>
      </c>
      <c r="N598" s="183" t="s">
        <v>1127</v>
      </c>
      <c r="O598" s="183" t="s">
        <v>1618</v>
      </c>
      <c r="P598" s="183"/>
      <c r="Q598" s="183" t="s">
        <v>1671</v>
      </c>
      <c r="R598" s="183" t="s">
        <v>801</v>
      </c>
    </row>
    <row r="599" spans="1:18">
      <c r="A599" s="183" t="s">
        <v>1670</v>
      </c>
      <c r="B599" s="183" t="s">
        <v>794</v>
      </c>
      <c r="C599" s="183" t="s">
        <v>706</v>
      </c>
      <c r="D599" s="183" t="s">
        <v>268</v>
      </c>
      <c r="E599" s="183" t="s">
        <v>195</v>
      </c>
      <c r="F599" s="183" t="s">
        <v>521</v>
      </c>
      <c r="G599" s="183" t="s">
        <v>48</v>
      </c>
      <c r="H599" s="183" t="s">
        <v>521</v>
      </c>
      <c r="I599" s="183" t="s">
        <v>796</v>
      </c>
      <c r="J599" s="183" t="s">
        <v>1618</v>
      </c>
      <c r="K599" s="184">
        <v>0</v>
      </c>
      <c r="L599" s="184">
        <v>264.36</v>
      </c>
      <c r="M599" s="184">
        <f t="shared" si="9"/>
        <v>-264.36</v>
      </c>
      <c r="N599" s="183" t="s">
        <v>1127</v>
      </c>
      <c r="O599" s="183" t="s">
        <v>1618</v>
      </c>
      <c r="P599" s="183"/>
      <c r="Q599" s="183" t="s">
        <v>1671</v>
      </c>
      <c r="R599" s="183" t="s">
        <v>801</v>
      </c>
    </row>
    <row r="600" spans="1:18">
      <c r="A600" s="183" t="s">
        <v>1672</v>
      </c>
      <c r="B600" s="183" t="s">
        <v>794</v>
      </c>
      <c r="C600" s="183" t="s">
        <v>243</v>
      </c>
      <c r="D600" s="183" t="s">
        <v>803</v>
      </c>
      <c r="E600" s="183" t="s">
        <v>1049</v>
      </c>
      <c r="F600" s="183" t="s">
        <v>521</v>
      </c>
      <c r="G600" s="183" t="s">
        <v>48</v>
      </c>
      <c r="H600" s="183" t="s">
        <v>521</v>
      </c>
      <c r="I600" s="183" t="s">
        <v>796</v>
      </c>
      <c r="J600" s="183" t="s">
        <v>1618</v>
      </c>
      <c r="K600" s="184">
        <v>0</v>
      </c>
      <c r="L600" s="184">
        <v>9.75</v>
      </c>
      <c r="M600" s="184">
        <f t="shared" si="9"/>
        <v>-9.75</v>
      </c>
      <c r="N600" s="183" t="s">
        <v>1673</v>
      </c>
      <c r="O600" s="183" t="s">
        <v>1618</v>
      </c>
      <c r="P600" s="183"/>
      <c r="Q600" s="183" t="s">
        <v>1674</v>
      </c>
      <c r="R600" s="183" t="s">
        <v>801</v>
      </c>
    </row>
    <row r="601" spans="1:18">
      <c r="A601" s="183" t="s">
        <v>1672</v>
      </c>
      <c r="B601" s="183" t="s">
        <v>794</v>
      </c>
      <c r="C601" s="183" t="s">
        <v>243</v>
      </c>
      <c r="D601" s="183" t="s">
        <v>268</v>
      </c>
      <c r="E601" s="183" t="s">
        <v>1049</v>
      </c>
      <c r="F601" s="183" t="s">
        <v>521</v>
      </c>
      <c r="G601" s="183" t="s">
        <v>48</v>
      </c>
      <c r="H601" s="183" t="s">
        <v>521</v>
      </c>
      <c r="I601" s="183" t="s">
        <v>796</v>
      </c>
      <c r="J601" s="183" t="s">
        <v>1618</v>
      </c>
      <c r="K601" s="184">
        <v>0</v>
      </c>
      <c r="L601" s="184">
        <v>91.66</v>
      </c>
      <c r="M601" s="184">
        <f t="shared" si="9"/>
        <v>-91.66</v>
      </c>
      <c r="N601" s="183" t="s">
        <v>1673</v>
      </c>
      <c r="O601" s="183" t="s">
        <v>1618</v>
      </c>
      <c r="P601" s="183"/>
      <c r="Q601" s="183" t="s">
        <v>1674</v>
      </c>
      <c r="R601" s="183" t="s">
        <v>801</v>
      </c>
    </row>
    <row r="602" spans="1:18">
      <c r="A602" s="183" t="s">
        <v>1672</v>
      </c>
      <c r="B602" s="183" t="s">
        <v>794</v>
      </c>
      <c r="C602" s="183" t="s">
        <v>243</v>
      </c>
      <c r="D602" s="183" t="s">
        <v>823</v>
      </c>
      <c r="E602" s="183" t="s">
        <v>1049</v>
      </c>
      <c r="F602" s="183" t="s">
        <v>521</v>
      </c>
      <c r="G602" s="183" t="s">
        <v>48</v>
      </c>
      <c r="H602" s="183" t="s">
        <v>521</v>
      </c>
      <c r="I602" s="183" t="s">
        <v>796</v>
      </c>
      <c r="J602" s="183" t="s">
        <v>1618</v>
      </c>
      <c r="K602" s="184">
        <v>101.41</v>
      </c>
      <c r="L602" s="184">
        <v>0</v>
      </c>
      <c r="M602" s="184">
        <f t="shared" si="9"/>
        <v>101.41</v>
      </c>
      <c r="N602" s="183" t="s">
        <v>1673</v>
      </c>
      <c r="O602" s="183" t="s">
        <v>1618</v>
      </c>
      <c r="P602" s="183"/>
      <c r="Q602" s="183" t="s">
        <v>1674</v>
      </c>
      <c r="R602" s="183" t="s">
        <v>801</v>
      </c>
    </row>
    <row r="603" spans="1:18">
      <c r="A603" s="183" t="s">
        <v>1675</v>
      </c>
      <c r="B603" s="183" t="s">
        <v>794</v>
      </c>
      <c r="C603" s="183" t="s">
        <v>702</v>
      </c>
      <c r="D603" s="183" t="s">
        <v>805</v>
      </c>
      <c r="E603" s="183" t="s">
        <v>835</v>
      </c>
      <c r="F603" s="183" t="s">
        <v>836</v>
      </c>
      <c r="G603" s="183" t="s">
        <v>48</v>
      </c>
      <c r="H603" s="183" t="s">
        <v>521</v>
      </c>
      <c r="I603" s="183" t="s">
        <v>796</v>
      </c>
      <c r="J603" s="183" t="s">
        <v>1618</v>
      </c>
      <c r="K603" s="184">
        <v>5000</v>
      </c>
      <c r="L603" s="184">
        <v>0</v>
      </c>
      <c r="M603" s="184">
        <f t="shared" si="9"/>
        <v>5000</v>
      </c>
      <c r="N603" s="183" t="s">
        <v>1676</v>
      </c>
      <c r="O603" s="183" t="s">
        <v>1618</v>
      </c>
      <c r="P603" s="183"/>
      <c r="Q603" s="183" t="s">
        <v>1677</v>
      </c>
      <c r="R603" s="183" t="s">
        <v>801</v>
      </c>
    </row>
    <row r="604" spans="1:18">
      <c r="A604" s="183" t="s">
        <v>1675</v>
      </c>
      <c r="B604" s="183" t="s">
        <v>794</v>
      </c>
      <c r="C604" s="183" t="s">
        <v>808</v>
      </c>
      <c r="D604" s="183" t="s">
        <v>268</v>
      </c>
      <c r="E604" s="183" t="s">
        <v>835</v>
      </c>
      <c r="F604" s="183" t="s">
        <v>836</v>
      </c>
      <c r="G604" s="183" t="s">
        <v>48</v>
      </c>
      <c r="H604" s="183" t="s">
        <v>521</v>
      </c>
      <c r="I604" s="183" t="s">
        <v>796</v>
      </c>
      <c r="J604" s="183" t="s">
        <v>1618</v>
      </c>
      <c r="K604" s="184">
        <v>0</v>
      </c>
      <c r="L604" s="184">
        <v>5000</v>
      </c>
      <c r="M604" s="184">
        <f t="shared" si="9"/>
        <v>-5000</v>
      </c>
      <c r="N604" s="183" t="s">
        <v>1676</v>
      </c>
      <c r="O604" s="183" t="s">
        <v>1618</v>
      </c>
      <c r="P604" s="183"/>
      <c r="Q604" s="183" t="s">
        <v>1677</v>
      </c>
      <c r="R604" s="183" t="s">
        <v>801</v>
      </c>
    </row>
    <row r="605" spans="1:18">
      <c r="A605" s="183" t="s">
        <v>1678</v>
      </c>
      <c r="B605" s="183" t="s">
        <v>794</v>
      </c>
      <c r="C605" s="183" t="s">
        <v>243</v>
      </c>
      <c r="D605" s="183" t="s">
        <v>831</v>
      </c>
      <c r="E605" s="183" t="s">
        <v>1049</v>
      </c>
      <c r="F605" s="183" t="s">
        <v>521</v>
      </c>
      <c r="G605" s="183" t="s">
        <v>48</v>
      </c>
      <c r="H605" s="183" t="s">
        <v>521</v>
      </c>
      <c r="I605" s="183" t="s">
        <v>796</v>
      </c>
      <c r="J605" s="183" t="s">
        <v>1618</v>
      </c>
      <c r="K605" s="184">
        <v>0</v>
      </c>
      <c r="L605" s="184">
        <v>40</v>
      </c>
      <c r="M605" s="184">
        <f t="shared" si="9"/>
        <v>-40</v>
      </c>
      <c r="N605" s="183" t="s">
        <v>1673</v>
      </c>
      <c r="O605" s="183" t="s">
        <v>1618</v>
      </c>
      <c r="P605" s="183"/>
      <c r="Q605" s="183" t="s">
        <v>1679</v>
      </c>
      <c r="R605" s="183" t="s">
        <v>801</v>
      </c>
    </row>
    <row r="606" spans="1:18">
      <c r="A606" s="183" t="s">
        <v>1678</v>
      </c>
      <c r="B606" s="183" t="s">
        <v>794</v>
      </c>
      <c r="C606" s="183" t="s">
        <v>243</v>
      </c>
      <c r="D606" s="183" t="s">
        <v>823</v>
      </c>
      <c r="E606" s="183" t="s">
        <v>1049</v>
      </c>
      <c r="F606" s="183" t="s">
        <v>521</v>
      </c>
      <c r="G606" s="183" t="s">
        <v>48</v>
      </c>
      <c r="H606" s="183" t="s">
        <v>521</v>
      </c>
      <c r="I606" s="183" t="s">
        <v>796</v>
      </c>
      <c r="J606" s="183" t="s">
        <v>1618</v>
      </c>
      <c r="K606" s="184">
        <v>54</v>
      </c>
      <c r="L606" s="184">
        <v>0</v>
      </c>
      <c r="M606" s="184">
        <f t="shared" si="9"/>
        <v>54</v>
      </c>
      <c r="N606" s="183" t="s">
        <v>1673</v>
      </c>
      <c r="O606" s="183" t="s">
        <v>1618</v>
      </c>
      <c r="P606" s="183"/>
      <c r="Q606" s="183" t="s">
        <v>1679</v>
      </c>
      <c r="R606" s="183" t="s">
        <v>801</v>
      </c>
    </row>
    <row r="607" spans="1:18">
      <c r="A607" s="183" t="s">
        <v>1678</v>
      </c>
      <c r="B607" s="183" t="s">
        <v>794</v>
      </c>
      <c r="C607" s="183" t="s">
        <v>243</v>
      </c>
      <c r="D607" s="183" t="s">
        <v>815</v>
      </c>
      <c r="E607" s="183" t="s">
        <v>1049</v>
      </c>
      <c r="F607" s="183" t="s">
        <v>521</v>
      </c>
      <c r="G607" s="183" t="s">
        <v>48</v>
      </c>
      <c r="H607" s="183" t="s">
        <v>521</v>
      </c>
      <c r="I607" s="183" t="s">
        <v>796</v>
      </c>
      <c r="J607" s="183" t="s">
        <v>1618</v>
      </c>
      <c r="K607" s="184">
        <v>0</v>
      </c>
      <c r="L607" s="184">
        <v>14</v>
      </c>
      <c r="M607" s="184">
        <f t="shared" si="9"/>
        <v>-14</v>
      </c>
      <c r="N607" s="183" t="s">
        <v>1673</v>
      </c>
      <c r="O607" s="183" t="s">
        <v>1618</v>
      </c>
      <c r="P607" s="183"/>
      <c r="Q607" s="183" t="s">
        <v>1679</v>
      </c>
      <c r="R607" s="183" t="s">
        <v>801</v>
      </c>
    </row>
    <row r="608" spans="1:18">
      <c r="A608" s="183" t="s">
        <v>1680</v>
      </c>
      <c r="B608" s="183" t="s">
        <v>794</v>
      </c>
      <c r="C608" s="183" t="s">
        <v>707</v>
      </c>
      <c r="D608" s="183" t="s">
        <v>268</v>
      </c>
      <c r="E608" s="183" t="s">
        <v>827</v>
      </c>
      <c r="F608" s="183" t="s">
        <v>521</v>
      </c>
      <c r="G608" s="183" t="s">
        <v>48</v>
      </c>
      <c r="H608" s="183" t="s">
        <v>521</v>
      </c>
      <c r="I608" s="183" t="s">
        <v>796</v>
      </c>
      <c r="J608" s="183" t="s">
        <v>1618</v>
      </c>
      <c r="K608" s="184">
        <v>0</v>
      </c>
      <c r="L608" s="184">
        <v>200</v>
      </c>
      <c r="M608" s="184">
        <f t="shared" si="9"/>
        <v>-200</v>
      </c>
      <c r="N608" s="183" t="s">
        <v>1681</v>
      </c>
      <c r="O608" s="183" t="s">
        <v>1618</v>
      </c>
      <c r="P608" s="183"/>
      <c r="Q608" s="183" t="s">
        <v>1682</v>
      </c>
      <c r="R608" s="183" t="s">
        <v>801</v>
      </c>
    </row>
    <row r="609" spans="1:18">
      <c r="A609" s="183" t="s">
        <v>1680</v>
      </c>
      <c r="B609" s="183" t="s">
        <v>794</v>
      </c>
      <c r="C609" s="183" t="s">
        <v>707</v>
      </c>
      <c r="D609" s="183" t="s">
        <v>809</v>
      </c>
      <c r="E609" s="183" t="s">
        <v>827</v>
      </c>
      <c r="F609" s="183" t="s">
        <v>521</v>
      </c>
      <c r="G609" s="183" t="s">
        <v>48</v>
      </c>
      <c r="H609" s="183" t="s">
        <v>521</v>
      </c>
      <c r="I609" s="183" t="s">
        <v>796</v>
      </c>
      <c r="J609" s="183" t="s">
        <v>1618</v>
      </c>
      <c r="K609" s="184">
        <v>200</v>
      </c>
      <c r="L609" s="184">
        <v>0</v>
      </c>
      <c r="M609" s="184">
        <f t="shared" si="9"/>
        <v>200</v>
      </c>
      <c r="N609" s="183" t="s">
        <v>1681</v>
      </c>
      <c r="O609" s="183" t="s">
        <v>1618</v>
      </c>
      <c r="P609" s="183"/>
      <c r="Q609" s="183" t="s">
        <v>1682</v>
      </c>
      <c r="R609" s="183" t="s">
        <v>801</v>
      </c>
    </row>
    <row r="610" spans="1:18">
      <c r="A610" s="183" t="s">
        <v>1683</v>
      </c>
      <c r="B610" s="183" t="s">
        <v>794</v>
      </c>
      <c r="C610" s="183" t="s">
        <v>706</v>
      </c>
      <c r="D610" s="183" t="s">
        <v>268</v>
      </c>
      <c r="E610" s="183" t="s">
        <v>464</v>
      </c>
      <c r="F610" s="183" t="s">
        <v>521</v>
      </c>
      <c r="G610" s="183" t="s">
        <v>48</v>
      </c>
      <c r="H610" s="183" t="s">
        <v>521</v>
      </c>
      <c r="I610" s="183" t="s">
        <v>796</v>
      </c>
      <c r="J610" s="183" t="s">
        <v>1618</v>
      </c>
      <c r="K610" s="184">
        <v>0</v>
      </c>
      <c r="L610" s="184">
        <v>300</v>
      </c>
      <c r="M610" s="184">
        <f t="shared" si="9"/>
        <v>-300</v>
      </c>
      <c r="N610" s="183" t="s">
        <v>1133</v>
      </c>
      <c r="O610" s="183" t="s">
        <v>1618</v>
      </c>
      <c r="P610" s="183"/>
      <c r="Q610" s="183" t="s">
        <v>1684</v>
      </c>
      <c r="R610" s="183" t="s">
        <v>801</v>
      </c>
    </row>
    <row r="611" spans="1:18">
      <c r="A611" s="183" t="s">
        <v>1683</v>
      </c>
      <c r="B611" s="183" t="s">
        <v>794</v>
      </c>
      <c r="C611" s="183" t="s">
        <v>706</v>
      </c>
      <c r="D611" s="183" t="s">
        <v>811</v>
      </c>
      <c r="E611" s="183" t="s">
        <v>464</v>
      </c>
      <c r="F611" s="183" t="s">
        <v>521</v>
      </c>
      <c r="G611" s="183" t="s">
        <v>48</v>
      </c>
      <c r="H611" s="183" t="s">
        <v>521</v>
      </c>
      <c r="I611" s="183" t="s">
        <v>796</v>
      </c>
      <c r="J611" s="183" t="s">
        <v>1618</v>
      </c>
      <c r="K611" s="184">
        <v>300</v>
      </c>
      <c r="L611" s="184">
        <v>0</v>
      </c>
      <c r="M611" s="184">
        <f t="shared" si="9"/>
        <v>300</v>
      </c>
      <c r="N611" s="183" t="s">
        <v>1133</v>
      </c>
      <c r="O611" s="183" t="s">
        <v>1618</v>
      </c>
      <c r="P611" s="183"/>
      <c r="Q611" s="183" t="s">
        <v>1684</v>
      </c>
      <c r="R611" s="183" t="s">
        <v>801</v>
      </c>
    </row>
    <row r="612" spans="1:18">
      <c r="A612" s="183" t="s">
        <v>1685</v>
      </c>
      <c r="B612" s="183" t="s">
        <v>794</v>
      </c>
      <c r="C612" s="183" t="s">
        <v>707</v>
      </c>
      <c r="D612" s="183" t="s">
        <v>809</v>
      </c>
      <c r="E612" s="183" t="s">
        <v>799</v>
      </c>
      <c r="F612" s="183" t="s">
        <v>521</v>
      </c>
      <c r="G612" s="183" t="s">
        <v>48</v>
      </c>
      <c r="H612" s="183" t="s">
        <v>521</v>
      </c>
      <c r="I612" s="183" t="s">
        <v>796</v>
      </c>
      <c r="J612" s="183" t="s">
        <v>1618</v>
      </c>
      <c r="K612" s="184">
        <v>506.54</v>
      </c>
      <c r="L612" s="184">
        <v>0</v>
      </c>
      <c r="M612" s="184">
        <f t="shared" si="9"/>
        <v>506.54</v>
      </c>
      <c r="N612" s="183" t="s">
        <v>1135</v>
      </c>
      <c r="O612" s="183" t="s">
        <v>1618</v>
      </c>
      <c r="P612" s="183"/>
      <c r="Q612" s="183" t="s">
        <v>1686</v>
      </c>
      <c r="R612" s="183" t="s">
        <v>801</v>
      </c>
    </row>
    <row r="613" spans="1:18">
      <c r="A613" s="183" t="s">
        <v>1685</v>
      </c>
      <c r="B613" s="183" t="s">
        <v>794</v>
      </c>
      <c r="C613" s="183" t="s">
        <v>709</v>
      </c>
      <c r="D613" s="183" t="s">
        <v>826</v>
      </c>
      <c r="E613" s="183" t="s">
        <v>799</v>
      </c>
      <c r="F613" s="183" t="s">
        <v>521</v>
      </c>
      <c r="G613" s="183" t="s">
        <v>48</v>
      </c>
      <c r="H613" s="183" t="s">
        <v>521</v>
      </c>
      <c r="I613" s="183" t="s">
        <v>796</v>
      </c>
      <c r="J613" s="183" t="s">
        <v>1618</v>
      </c>
      <c r="K613" s="184">
        <v>1277.1199999999999</v>
      </c>
      <c r="L613" s="184">
        <v>0</v>
      </c>
      <c r="M613" s="184">
        <f t="shared" si="9"/>
        <v>1277.1199999999999</v>
      </c>
      <c r="N613" s="183" t="s">
        <v>1135</v>
      </c>
      <c r="O613" s="183" t="s">
        <v>1618</v>
      </c>
      <c r="P613" s="183"/>
      <c r="Q613" s="183" t="s">
        <v>1686</v>
      </c>
      <c r="R613" s="183" t="s">
        <v>801</v>
      </c>
    </row>
    <row r="614" spans="1:18">
      <c r="A614" s="183" t="s">
        <v>1685</v>
      </c>
      <c r="B614" s="183" t="s">
        <v>794</v>
      </c>
      <c r="C614" s="183" t="s">
        <v>701</v>
      </c>
      <c r="D614" s="183" t="s">
        <v>821</v>
      </c>
      <c r="E614" s="183" t="s">
        <v>799</v>
      </c>
      <c r="F614" s="183" t="s">
        <v>521</v>
      </c>
      <c r="G614" s="183" t="s">
        <v>48</v>
      </c>
      <c r="H614" s="183" t="s">
        <v>521</v>
      </c>
      <c r="I614" s="183" t="s">
        <v>796</v>
      </c>
      <c r="J614" s="183" t="s">
        <v>1618</v>
      </c>
      <c r="K614" s="184">
        <v>127.54</v>
      </c>
      <c r="L614" s="184">
        <v>0</v>
      </c>
      <c r="M614" s="184">
        <f t="shared" si="9"/>
        <v>127.54</v>
      </c>
      <c r="N614" s="183" t="s">
        <v>1135</v>
      </c>
      <c r="O614" s="183" t="s">
        <v>1618</v>
      </c>
      <c r="P614" s="183"/>
      <c r="Q614" s="183" t="s">
        <v>1686</v>
      </c>
      <c r="R614" s="183" t="s">
        <v>801</v>
      </c>
    </row>
    <row r="615" spans="1:18">
      <c r="A615" s="183" t="s">
        <v>1685</v>
      </c>
      <c r="B615" s="183" t="s">
        <v>794</v>
      </c>
      <c r="C615" s="183" t="s">
        <v>707</v>
      </c>
      <c r="D615" s="183" t="s">
        <v>841</v>
      </c>
      <c r="E615" s="183" t="s">
        <v>799</v>
      </c>
      <c r="F615" s="183" t="s">
        <v>521</v>
      </c>
      <c r="G615" s="183" t="s">
        <v>48</v>
      </c>
      <c r="H615" s="183" t="s">
        <v>521</v>
      </c>
      <c r="I615" s="183" t="s">
        <v>796</v>
      </c>
      <c r="J615" s="183" t="s">
        <v>1618</v>
      </c>
      <c r="K615" s="184">
        <v>236.71</v>
      </c>
      <c r="L615" s="184">
        <v>0</v>
      </c>
      <c r="M615" s="184">
        <f t="shared" si="9"/>
        <v>236.71</v>
      </c>
      <c r="N615" s="183" t="s">
        <v>1135</v>
      </c>
      <c r="O615" s="183" t="s">
        <v>1618</v>
      </c>
      <c r="P615" s="183"/>
      <c r="Q615" s="183" t="s">
        <v>1686</v>
      </c>
      <c r="R615" s="183" t="s">
        <v>801</v>
      </c>
    </row>
    <row r="616" spans="1:18">
      <c r="A616" s="183" t="s">
        <v>1685</v>
      </c>
      <c r="B616" s="183" t="s">
        <v>794</v>
      </c>
      <c r="C616" s="183" t="s">
        <v>707</v>
      </c>
      <c r="D616" s="183" t="s">
        <v>814</v>
      </c>
      <c r="E616" s="183" t="s">
        <v>799</v>
      </c>
      <c r="F616" s="183" t="s">
        <v>521</v>
      </c>
      <c r="G616" s="183" t="s">
        <v>48</v>
      </c>
      <c r="H616" s="183" t="s">
        <v>521</v>
      </c>
      <c r="I616" s="183" t="s">
        <v>796</v>
      </c>
      <c r="J616" s="183" t="s">
        <v>1618</v>
      </c>
      <c r="K616" s="184">
        <v>404.96</v>
      </c>
      <c r="L616" s="184">
        <v>0</v>
      </c>
      <c r="M616" s="184">
        <f t="shared" si="9"/>
        <v>404.96</v>
      </c>
      <c r="N616" s="183" t="s">
        <v>1135</v>
      </c>
      <c r="O616" s="183" t="s">
        <v>1618</v>
      </c>
      <c r="P616" s="183"/>
      <c r="Q616" s="183" t="s">
        <v>1686</v>
      </c>
      <c r="R616" s="183" t="s">
        <v>801</v>
      </c>
    </row>
    <row r="617" spans="1:18">
      <c r="A617" s="183" t="s">
        <v>1685</v>
      </c>
      <c r="B617" s="183" t="s">
        <v>794</v>
      </c>
      <c r="C617" s="183" t="s">
        <v>707</v>
      </c>
      <c r="D617" s="183" t="s">
        <v>268</v>
      </c>
      <c r="E617" s="183" t="s">
        <v>799</v>
      </c>
      <c r="F617" s="183" t="s">
        <v>521</v>
      </c>
      <c r="G617" s="183" t="s">
        <v>48</v>
      </c>
      <c r="H617" s="183" t="s">
        <v>521</v>
      </c>
      <c r="I617" s="183" t="s">
        <v>796</v>
      </c>
      <c r="J617" s="183" t="s">
        <v>1618</v>
      </c>
      <c r="K617" s="184">
        <v>0</v>
      </c>
      <c r="L617" s="184">
        <v>1148.21</v>
      </c>
      <c r="M617" s="184">
        <f t="shared" si="9"/>
        <v>-1148.21</v>
      </c>
      <c r="N617" s="183" t="s">
        <v>1135</v>
      </c>
      <c r="O617" s="183" t="s">
        <v>1618</v>
      </c>
      <c r="P617" s="183"/>
      <c r="Q617" s="183" t="s">
        <v>1686</v>
      </c>
      <c r="R617" s="183" t="s">
        <v>801</v>
      </c>
    </row>
    <row r="618" spans="1:18">
      <c r="A618" s="183" t="s">
        <v>1685</v>
      </c>
      <c r="B618" s="183" t="s">
        <v>794</v>
      </c>
      <c r="C618" s="183" t="s">
        <v>709</v>
      </c>
      <c r="D618" s="183" t="s">
        <v>268</v>
      </c>
      <c r="E618" s="183" t="s">
        <v>799</v>
      </c>
      <c r="F618" s="183" t="s">
        <v>521</v>
      </c>
      <c r="G618" s="183" t="s">
        <v>48</v>
      </c>
      <c r="H618" s="183" t="s">
        <v>521</v>
      </c>
      <c r="I618" s="183" t="s">
        <v>796</v>
      </c>
      <c r="J618" s="183" t="s">
        <v>1618</v>
      </c>
      <c r="K618" s="184">
        <v>0</v>
      </c>
      <c r="L618" s="184">
        <v>1277.1199999999999</v>
      </c>
      <c r="M618" s="184">
        <f t="shared" si="9"/>
        <v>-1277.1199999999999</v>
      </c>
      <c r="N618" s="183" t="s">
        <v>1135</v>
      </c>
      <c r="O618" s="183" t="s">
        <v>1618</v>
      </c>
      <c r="P618" s="183"/>
      <c r="Q618" s="183" t="s">
        <v>1686</v>
      </c>
      <c r="R618" s="183" t="s">
        <v>801</v>
      </c>
    </row>
    <row r="619" spans="1:18">
      <c r="A619" s="183" t="s">
        <v>1685</v>
      </c>
      <c r="B619" s="183" t="s">
        <v>794</v>
      </c>
      <c r="C619" s="183" t="s">
        <v>701</v>
      </c>
      <c r="D619" s="183" t="s">
        <v>268</v>
      </c>
      <c r="E619" s="183" t="s">
        <v>799</v>
      </c>
      <c r="F619" s="183" t="s">
        <v>521</v>
      </c>
      <c r="G619" s="183" t="s">
        <v>48</v>
      </c>
      <c r="H619" s="183" t="s">
        <v>521</v>
      </c>
      <c r="I619" s="183" t="s">
        <v>796</v>
      </c>
      <c r="J619" s="183" t="s">
        <v>1618</v>
      </c>
      <c r="K619" s="184">
        <v>0</v>
      </c>
      <c r="L619" s="184">
        <v>127.54</v>
      </c>
      <c r="M619" s="184">
        <f t="shared" si="9"/>
        <v>-127.54</v>
      </c>
      <c r="N619" s="183" t="s">
        <v>1135</v>
      </c>
      <c r="O619" s="183" t="s">
        <v>1618</v>
      </c>
      <c r="P619" s="183"/>
      <c r="Q619" s="183" t="s">
        <v>1686</v>
      </c>
      <c r="R619" s="183" t="s">
        <v>801</v>
      </c>
    </row>
    <row r="620" spans="1:18">
      <c r="A620" s="183" t="s">
        <v>1687</v>
      </c>
      <c r="B620" s="183" t="s">
        <v>794</v>
      </c>
      <c r="C620" s="183" t="s">
        <v>806</v>
      </c>
      <c r="D620" s="183" t="s">
        <v>803</v>
      </c>
      <c r="E620" s="183" t="s">
        <v>810</v>
      </c>
      <c r="F620" s="183" t="s">
        <v>1688</v>
      </c>
      <c r="G620" s="183" t="s">
        <v>48</v>
      </c>
      <c r="H620" s="183" t="s">
        <v>521</v>
      </c>
      <c r="I620" s="183" t="s">
        <v>796</v>
      </c>
      <c r="J620" s="183" t="s">
        <v>1618</v>
      </c>
      <c r="K620" s="184">
        <v>3700</v>
      </c>
      <c r="L620" s="184">
        <v>0</v>
      </c>
      <c r="M620" s="184">
        <f t="shared" si="9"/>
        <v>3700</v>
      </c>
      <c r="N620" s="183" t="s">
        <v>1078</v>
      </c>
      <c r="O620" s="183" t="s">
        <v>1618</v>
      </c>
      <c r="P620" s="183"/>
      <c r="Q620" s="183" t="s">
        <v>1689</v>
      </c>
      <c r="R620" s="183" t="s">
        <v>801</v>
      </c>
    </row>
    <row r="621" spans="1:18">
      <c r="A621" s="183" t="s">
        <v>1687</v>
      </c>
      <c r="B621" s="183" t="s">
        <v>794</v>
      </c>
      <c r="C621" s="183" t="s">
        <v>806</v>
      </c>
      <c r="D621" s="183" t="s">
        <v>829</v>
      </c>
      <c r="E621" s="183" t="s">
        <v>810</v>
      </c>
      <c r="F621" s="183" t="s">
        <v>1688</v>
      </c>
      <c r="G621" s="183" t="s">
        <v>48</v>
      </c>
      <c r="H621" s="183" t="s">
        <v>521</v>
      </c>
      <c r="I621" s="183" t="s">
        <v>796</v>
      </c>
      <c r="J621" s="183" t="s">
        <v>1618</v>
      </c>
      <c r="K621" s="184">
        <v>0</v>
      </c>
      <c r="L621" s="184">
        <v>3700</v>
      </c>
      <c r="M621" s="184">
        <f t="shared" si="9"/>
        <v>-3700</v>
      </c>
      <c r="N621" s="183" t="s">
        <v>1078</v>
      </c>
      <c r="O621" s="183" t="s">
        <v>1618</v>
      </c>
      <c r="P621" s="183"/>
      <c r="Q621" s="183" t="s">
        <v>1689</v>
      </c>
      <c r="R621" s="183" t="s">
        <v>801</v>
      </c>
    </row>
    <row r="622" spans="1:18">
      <c r="A622" s="183" t="s">
        <v>1690</v>
      </c>
      <c r="B622" s="183" t="s">
        <v>794</v>
      </c>
      <c r="C622" s="183" t="s">
        <v>709</v>
      </c>
      <c r="D622" s="183" t="s">
        <v>268</v>
      </c>
      <c r="E622" s="183" t="s">
        <v>464</v>
      </c>
      <c r="F622" s="183" t="s">
        <v>521</v>
      </c>
      <c r="G622" s="183" t="s">
        <v>48</v>
      </c>
      <c r="H622" s="183" t="s">
        <v>521</v>
      </c>
      <c r="I622" s="183" t="s">
        <v>796</v>
      </c>
      <c r="J622" s="183" t="s">
        <v>1618</v>
      </c>
      <c r="K622" s="184">
        <v>0</v>
      </c>
      <c r="L622" s="184">
        <v>130</v>
      </c>
      <c r="M622" s="184">
        <f t="shared" ref="M622:M683" si="10">K622-L622</f>
        <v>-130</v>
      </c>
      <c r="N622" s="183" t="s">
        <v>1133</v>
      </c>
      <c r="O622" s="183" t="s">
        <v>1618</v>
      </c>
      <c r="P622" s="183"/>
      <c r="Q622" s="183" t="s">
        <v>1691</v>
      </c>
      <c r="R622" s="183" t="s">
        <v>801</v>
      </c>
    </row>
    <row r="623" spans="1:18">
      <c r="A623" s="183" t="s">
        <v>1690</v>
      </c>
      <c r="B623" s="183" t="s">
        <v>794</v>
      </c>
      <c r="C623" s="183" t="s">
        <v>709</v>
      </c>
      <c r="D623" s="183" t="s">
        <v>815</v>
      </c>
      <c r="E623" s="183" t="s">
        <v>464</v>
      </c>
      <c r="F623" s="183" t="s">
        <v>521</v>
      </c>
      <c r="G623" s="183" t="s">
        <v>48</v>
      </c>
      <c r="H623" s="183" t="s">
        <v>521</v>
      </c>
      <c r="I623" s="183" t="s">
        <v>796</v>
      </c>
      <c r="J623" s="183" t="s">
        <v>1618</v>
      </c>
      <c r="K623" s="184">
        <v>130</v>
      </c>
      <c r="L623" s="184">
        <v>0</v>
      </c>
      <c r="M623" s="184">
        <f t="shared" si="10"/>
        <v>130</v>
      </c>
      <c r="N623" s="183" t="s">
        <v>1133</v>
      </c>
      <c r="O623" s="183" t="s">
        <v>1618</v>
      </c>
      <c r="P623" s="183"/>
      <c r="Q623" s="183" t="s">
        <v>1691</v>
      </c>
      <c r="R623" s="183" t="s">
        <v>801</v>
      </c>
    </row>
    <row r="624" spans="1:18">
      <c r="A624" s="183" t="s">
        <v>1692</v>
      </c>
      <c r="B624" s="183" t="s">
        <v>794</v>
      </c>
      <c r="C624" s="183" t="s">
        <v>706</v>
      </c>
      <c r="D624" s="183" t="s">
        <v>268</v>
      </c>
      <c r="E624" s="183" t="s">
        <v>799</v>
      </c>
      <c r="F624" s="183" t="s">
        <v>521</v>
      </c>
      <c r="G624" s="183" t="s">
        <v>48</v>
      </c>
      <c r="H624" s="183" t="s">
        <v>521</v>
      </c>
      <c r="I624" s="183" t="s">
        <v>796</v>
      </c>
      <c r="J624" s="183" t="s">
        <v>1618</v>
      </c>
      <c r="K624" s="184">
        <v>0</v>
      </c>
      <c r="L624" s="184">
        <v>150</v>
      </c>
      <c r="M624" s="184">
        <f t="shared" si="10"/>
        <v>-150</v>
      </c>
      <c r="N624" s="183" t="s">
        <v>1693</v>
      </c>
      <c r="O624" s="183" t="s">
        <v>1618</v>
      </c>
      <c r="P624" s="183"/>
      <c r="Q624" s="183" t="s">
        <v>1694</v>
      </c>
      <c r="R624" s="183" t="s">
        <v>801</v>
      </c>
    </row>
    <row r="625" spans="1:18">
      <c r="A625" s="183" t="s">
        <v>1692</v>
      </c>
      <c r="B625" s="183" t="s">
        <v>794</v>
      </c>
      <c r="C625" s="183" t="s">
        <v>804</v>
      </c>
      <c r="D625" s="183" t="s">
        <v>809</v>
      </c>
      <c r="E625" s="183" t="s">
        <v>799</v>
      </c>
      <c r="F625" s="183" t="s">
        <v>710</v>
      </c>
      <c r="G625" s="183" t="s">
        <v>48</v>
      </c>
      <c r="H625" s="183" t="s">
        <v>521</v>
      </c>
      <c r="I625" s="183" t="s">
        <v>796</v>
      </c>
      <c r="J625" s="183" t="s">
        <v>1618</v>
      </c>
      <c r="K625" s="184">
        <v>600</v>
      </c>
      <c r="L625" s="184">
        <v>0</v>
      </c>
      <c r="M625" s="184">
        <f t="shared" si="10"/>
        <v>600</v>
      </c>
      <c r="N625" s="183" t="s">
        <v>1693</v>
      </c>
      <c r="O625" s="183" t="s">
        <v>1618</v>
      </c>
      <c r="P625" s="183"/>
      <c r="Q625" s="183" t="s">
        <v>1694</v>
      </c>
      <c r="R625" s="183" t="s">
        <v>801</v>
      </c>
    </row>
    <row r="626" spans="1:18">
      <c r="A626" s="183" t="s">
        <v>1692</v>
      </c>
      <c r="B626" s="183" t="s">
        <v>794</v>
      </c>
      <c r="C626" s="183" t="s">
        <v>804</v>
      </c>
      <c r="D626" s="183" t="s">
        <v>811</v>
      </c>
      <c r="E626" s="183" t="s">
        <v>799</v>
      </c>
      <c r="F626" s="183" t="s">
        <v>710</v>
      </c>
      <c r="G626" s="183" t="s">
        <v>48</v>
      </c>
      <c r="H626" s="183" t="s">
        <v>521</v>
      </c>
      <c r="I626" s="183" t="s">
        <v>796</v>
      </c>
      <c r="J626" s="183" t="s">
        <v>1618</v>
      </c>
      <c r="K626" s="184">
        <v>500</v>
      </c>
      <c r="L626" s="184">
        <v>0</v>
      </c>
      <c r="M626" s="184">
        <f t="shared" si="10"/>
        <v>500</v>
      </c>
      <c r="N626" s="183" t="s">
        <v>1693</v>
      </c>
      <c r="O626" s="183" t="s">
        <v>1618</v>
      </c>
      <c r="P626" s="183"/>
      <c r="Q626" s="183" t="s">
        <v>1694</v>
      </c>
      <c r="R626" s="183" t="s">
        <v>801</v>
      </c>
    </row>
    <row r="627" spans="1:18">
      <c r="A627" s="183" t="s">
        <v>1692</v>
      </c>
      <c r="B627" s="183" t="s">
        <v>794</v>
      </c>
      <c r="C627" s="183" t="s">
        <v>706</v>
      </c>
      <c r="D627" s="183" t="s">
        <v>807</v>
      </c>
      <c r="E627" s="183" t="s">
        <v>799</v>
      </c>
      <c r="F627" s="183" t="s">
        <v>521</v>
      </c>
      <c r="G627" s="183" t="s">
        <v>48</v>
      </c>
      <c r="H627" s="183" t="s">
        <v>521</v>
      </c>
      <c r="I627" s="183" t="s">
        <v>796</v>
      </c>
      <c r="J627" s="183" t="s">
        <v>1618</v>
      </c>
      <c r="K627" s="184">
        <v>150</v>
      </c>
      <c r="L627" s="184">
        <v>0</v>
      </c>
      <c r="M627" s="184">
        <f t="shared" si="10"/>
        <v>150</v>
      </c>
      <c r="N627" s="183" t="s">
        <v>1693</v>
      </c>
      <c r="O627" s="183" t="s">
        <v>1618</v>
      </c>
      <c r="P627" s="183"/>
      <c r="Q627" s="183" t="s">
        <v>1694</v>
      </c>
      <c r="R627" s="183" t="s">
        <v>801</v>
      </c>
    </row>
    <row r="628" spans="1:18">
      <c r="A628" s="183" t="s">
        <v>1692</v>
      </c>
      <c r="B628" s="183" t="s">
        <v>794</v>
      </c>
      <c r="C628" s="183" t="s">
        <v>804</v>
      </c>
      <c r="D628" s="183" t="s">
        <v>805</v>
      </c>
      <c r="E628" s="183" t="s">
        <v>799</v>
      </c>
      <c r="F628" s="183" t="s">
        <v>710</v>
      </c>
      <c r="G628" s="183" t="s">
        <v>48</v>
      </c>
      <c r="H628" s="183" t="s">
        <v>521</v>
      </c>
      <c r="I628" s="183" t="s">
        <v>796</v>
      </c>
      <c r="J628" s="183" t="s">
        <v>1618</v>
      </c>
      <c r="K628" s="184">
        <v>0</v>
      </c>
      <c r="L628" s="184">
        <v>500</v>
      </c>
      <c r="M628" s="184">
        <f t="shared" si="10"/>
        <v>-500</v>
      </c>
      <c r="N628" s="183" t="s">
        <v>1693</v>
      </c>
      <c r="O628" s="183" t="s">
        <v>1618</v>
      </c>
      <c r="P628" s="183"/>
      <c r="Q628" s="183" t="s">
        <v>1694</v>
      </c>
      <c r="R628" s="183" t="s">
        <v>801</v>
      </c>
    </row>
    <row r="629" spans="1:18">
      <c r="A629" s="183" t="s">
        <v>1692</v>
      </c>
      <c r="B629" s="183" t="s">
        <v>794</v>
      </c>
      <c r="C629" s="183" t="s">
        <v>804</v>
      </c>
      <c r="D629" s="183" t="s">
        <v>805</v>
      </c>
      <c r="E629" s="183" t="s">
        <v>799</v>
      </c>
      <c r="F629" s="183" t="s">
        <v>710</v>
      </c>
      <c r="G629" s="183" t="s">
        <v>48</v>
      </c>
      <c r="H629" s="183" t="s">
        <v>521</v>
      </c>
      <c r="I629" s="183" t="s">
        <v>796</v>
      </c>
      <c r="J629" s="183" t="s">
        <v>1618</v>
      </c>
      <c r="K629" s="184">
        <v>0</v>
      </c>
      <c r="L629" s="184">
        <v>600</v>
      </c>
      <c r="M629" s="184">
        <f t="shared" si="10"/>
        <v>-600</v>
      </c>
      <c r="N629" s="183" t="s">
        <v>1693</v>
      </c>
      <c r="O629" s="183" t="s">
        <v>1618</v>
      </c>
      <c r="P629" s="183"/>
      <c r="Q629" s="183" t="s">
        <v>1694</v>
      </c>
      <c r="R629" s="183" t="s">
        <v>801</v>
      </c>
    </row>
    <row r="630" spans="1:18">
      <c r="A630" s="183" t="s">
        <v>1695</v>
      </c>
      <c r="B630" s="183" t="s">
        <v>794</v>
      </c>
      <c r="C630" s="183" t="s">
        <v>808</v>
      </c>
      <c r="D630" s="183" t="s">
        <v>268</v>
      </c>
      <c r="E630" s="183" t="s">
        <v>799</v>
      </c>
      <c r="F630" s="183" t="s">
        <v>836</v>
      </c>
      <c r="G630" s="183" t="s">
        <v>48</v>
      </c>
      <c r="H630" s="183" t="s">
        <v>521</v>
      </c>
      <c r="I630" s="183" t="s">
        <v>796</v>
      </c>
      <c r="J630" s="183" t="s">
        <v>1597</v>
      </c>
      <c r="K630" s="184">
        <v>0</v>
      </c>
      <c r="L630" s="184">
        <v>5000</v>
      </c>
      <c r="M630" s="184">
        <f t="shared" si="10"/>
        <v>-5000</v>
      </c>
      <c r="N630" s="183" t="s">
        <v>1696</v>
      </c>
      <c r="O630" s="183" t="s">
        <v>1597</v>
      </c>
      <c r="P630" s="183"/>
      <c r="Q630" s="183" t="s">
        <v>1697</v>
      </c>
      <c r="R630" s="183" t="s">
        <v>801</v>
      </c>
    </row>
    <row r="631" spans="1:18">
      <c r="A631" s="183" t="s">
        <v>1695</v>
      </c>
      <c r="B631" s="183" t="s">
        <v>794</v>
      </c>
      <c r="C631" s="183" t="s">
        <v>707</v>
      </c>
      <c r="D631" s="183" t="s">
        <v>841</v>
      </c>
      <c r="E631" s="183" t="s">
        <v>799</v>
      </c>
      <c r="F631" s="183" t="s">
        <v>836</v>
      </c>
      <c r="G631" s="183" t="s">
        <v>48</v>
      </c>
      <c r="H631" s="183" t="s">
        <v>521</v>
      </c>
      <c r="I631" s="183" t="s">
        <v>796</v>
      </c>
      <c r="J631" s="183" t="s">
        <v>1597</v>
      </c>
      <c r="K631" s="184">
        <v>5000</v>
      </c>
      <c r="L631" s="184">
        <v>0</v>
      </c>
      <c r="M631" s="184">
        <f t="shared" si="10"/>
        <v>5000</v>
      </c>
      <c r="N631" s="183" t="s">
        <v>1696</v>
      </c>
      <c r="O631" s="183" t="s">
        <v>1597</v>
      </c>
      <c r="P631" s="183"/>
      <c r="Q631" s="183" t="s">
        <v>1697</v>
      </c>
      <c r="R631" s="183" t="s">
        <v>801</v>
      </c>
    </row>
    <row r="632" spans="1:18">
      <c r="A632" s="183" t="s">
        <v>1698</v>
      </c>
      <c r="B632" s="183" t="s">
        <v>794</v>
      </c>
      <c r="C632" s="183" t="s">
        <v>701</v>
      </c>
      <c r="D632" s="183" t="s">
        <v>268</v>
      </c>
      <c r="E632" s="183" t="s">
        <v>838</v>
      </c>
      <c r="F632" s="183" t="s">
        <v>521</v>
      </c>
      <c r="G632" s="183" t="s">
        <v>48</v>
      </c>
      <c r="H632" s="183" t="s">
        <v>521</v>
      </c>
      <c r="I632" s="183" t="s">
        <v>796</v>
      </c>
      <c r="J632" s="183" t="s">
        <v>1618</v>
      </c>
      <c r="K632" s="184">
        <v>0</v>
      </c>
      <c r="L632" s="184">
        <v>1000</v>
      </c>
      <c r="M632" s="184">
        <f t="shared" si="10"/>
        <v>-1000</v>
      </c>
      <c r="N632" s="183" t="s">
        <v>1699</v>
      </c>
      <c r="O632" s="183" t="s">
        <v>1618</v>
      </c>
      <c r="P632" s="183"/>
      <c r="Q632" s="183" t="s">
        <v>1700</v>
      </c>
      <c r="R632" s="183" t="s">
        <v>801</v>
      </c>
    </row>
    <row r="633" spans="1:18">
      <c r="A633" s="183" t="s">
        <v>1698</v>
      </c>
      <c r="B633" s="183" t="s">
        <v>794</v>
      </c>
      <c r="C633" s="183" t="s">
        <v>701</v>
      </c>
      <c r="D633" s="183" t="s">
        <v>815</v>
      </c>
      <c r="E633" s="183" t="s">
        <v>838</v>
      </c>
      <c r="F633" s="183" t="s">
        <v>521</v>
      </c>
      <c r="G633" s="183" t="s">
        <v>48</v>
      </c>
      <c r="H633" s="183" t="s">
        <v>521</v>
      </c>
      <c r="I633" s="183" t="s">
        <v>796</v>
      </c>
      <c r="J633" s="183" t="s">
        <v>1618</v>
      </c>
      <c r="K633" s="184">
        <v>1000</v>
      </c>
      <c r="L633" s="184">
        <v>0</v>
      </c>
      <c r="M633" s="184">
        <f t="shared" si="10"/>
        <v>1000</v>
      </c>
      <c r="N633" s="183" t="s">
        <v>1699</v>
      </c>
      <c r="O633" s="183" t="s">
        <v>1618</v>
      </c>
      <c r="P633" s="183"/>
      <c r="Q633" s="183" t="s">
        <v>1700</v>
      </c>
      <c r="R633" s="183" t="s">
        <v>801</v>
      </c>
    </row>
    <row r="634" spans="1:18">
      <c r="A634" s="183" t="s">
        <v>1701</v>
      </c>
      <c r="B634" s="183" t="s">
        <v>794</v>
      </c>
      <c r="C634" s="183" t="s">
        <v>701</v>
      </c>
      <c r="D634" s="183" t="s">
        <v>268</v>
      </c>
      <c r="E634" s="183" t="s">
        <v>838</v>
      </c>
      <c r="F634" s="183" t="s">
        <v>521</v>
      </c>
      <c r="G634" s="183" t="s">
        <v>48</v>
      </c>
      <c r="H634" s="183" t="s">
        <v>521</v>
      </c>
      <c r="I634" s="183" t="s">
        <v>796</v>
      </c>
      <c r="J634" s="183" t="s">
        <v>1618</v>
      </c>
      <c r="K634" s="184">
        <v>0</v>
      </c>
      <c r="L634" s="184">
        <v>365.4</v>
      </c>
      <c r="M634" s="184">
        <f t="shared" si="10"/>
        <v>-365.4</v>
      </c>
      <c r="N634" s="183" t="s">
        <v>1699</v>
      </c>
      <c r="O634" s="183" t="s">
        <v>1618</v>
      </c>
      <c r="P634" s="183"/>
      <c r="Q634" s="183" t="s">
        <v>1702</v>
      </c>
      <c r="R634" s="183" t="s">
        <v>801</v>
      </c>
    </row>
    <row r="635" spans="1:18">
      <c r="A635" s="183" t="s">
        <v>1701</v>
      </c>
      <c r="B635" s="183" t="s">
        <v>794</v>
      </c>
      <c r="C635" s="183" t="s">
        <v>701</v>
      </c>
      <c r="D635" s="183" t="s">
        <v>815</v>
      </c>
      <c r="E635" s="183" t="s">
        <v>838</v>
      </c>
      <c r="F635" s="183" t="s">
        <v>521</v>
      </c>
      <c r="G635" s="183" t="s">
        <v>48</v>
      </c>
      <c r="H635" s="183" t="s">
        <v>521</v>
      </c>
      <c r="I635" s="183" t="s">
        <v>796</v>
      </c>
      <c r="J635" s="183" t="s">
        <v>1618</v>
      </c>
      <c r="K635" s="184">
        <v>365.4</v>
      </c>
      <c r="L635" s="184">
        <v>0</v>
      </c>
      <c r="M635" s="184">
        <f t="shared" si="10"/>
        <v>365.4</v>
      </c>
      <c r="N635" s="183" t="s">
        <v>1699</v>
      </c>
      <c r="O635" s="183" t="s">
        <v>1618</v>
      </c>
      <c r="P635" s="183"/>
      <c r="Q635" s="183" t="s">
        <v>1702</v>
      </c>
      <c r="R635" s="183" t="s">
        <v>801</v>
      </c>
    </row>
    <row r="636" spans="1:18">
      <c r="A636" s="183" t="s">
        <v>1703</v>
      </c>
      <c r="B636" s="183" t="s">
        <v>794</v>
      </c>
      <c r="C636" s="183" t="s">
        <v>706</v>
      </c>
      <c r="D636" s="183" t="s">
        <v>809</v>
      </c>
      <c r="E636" s="183" t="s">
        <v>708</v>
      </c>
      <c r="F636" s="183" t="s">
        <v>521</v>
      </c>
      <c r="G636" s="183" t="s">
        <v>48</v>
      </c>
      <c r="H636" s="183" t="s">
        <v>521</v>
      </c>
      <c r="I636" s="183" t="s">
        <v>796</v>
      </c>
      <c r="J636" s="183" t="s">
        <v>1635</v>
      </c>
      <c r="K636" s="184">
        <v>0</v>
      </c>
      <c r="L636" s="184">
        <v>3000</v>
      </c>
      <c r="M636" s="184">
        <f t="shared" si="10"/>
        <v>-3000</v>
      </c>
      <c r="N636" s="183" t="s">
        <v>1704</v>
      </c>
      <c r="O636" s="183" t="s">
        <v>1635</v>
      </c>
      <c r="P636" s="183"/>
      <c r="Q636" s="183" t="s">
        <v>1705</v>
      </c>
      <c r="R636" s="183" t="s">
        <v>801</v>
      </c>
    </row>
    <row r="637" spans="1:18">
      <c r="A637" s="183" t="s">
        <v>1703</v>
      </c>
      <c r="B637" s="183" t="s">
        <v>794</v>
      </c>
      <c r="C637" s="183" t="s">
        <v>706</v>
      </c>
      <c r="D637" s="183" t="s">
        <v>268</v>
      </c>
      <c r="E637" s="183" t="s">
        <v>708</v>
      </c>
      <c r="F637" s="183" t="s">
        <v>521</v>
      </c>
      <c r="G637" s="183" t="s">
        <v>48</v>
      </c>
      <c r="H637" s="183" t="s">
        <v>521</v>
      </c>
      <c r="I637" s="183" t="s">
        <v>796</v>
      </c>
      <c r="J637" s="183" t="s">
        <v>1635</v>
      </c>
      <c r="K637" s="184">
        <v>3423.38</v>
      </c>
      <c r="L637" s="184">
        <v>0</v>
      </c>
      <c r="M637" s="184">
        <f t="shared" si="10"/>
        <v>3423.38</v>
      </c>
      <c r="N637" s="183" t="s">
        <v>1704</v>
      </c>
      <c r="O637" s="183" t="s">
        <v>1635</v>
      </c>
      <c r="P637" s="183"/>
      <c r="Q637" s="183" t="s">
        <v>1705</v>
      </c>
      <c r="R637" s="183" t="s">
        <v>801</v>
      </c>
    </row>
    <row r="638" spans="1:18">
      <c r="A638" s="183" t="s">
        <v>1703</v>
      </c>
      <c r="B638" s="183" t="s">
        <v>794</v>
      </c>
      <c r="C638" s="183" t="s">
        <v>706</v>
      </c>
      <c r="D638" s="183" t="s">
        <v>846</v>
      </c>
      <c r="E638" s="183" t="s">
        <v>708</v>
      </c>
      <c r="F638" s="183" t="s">
        <v>521</v>
      </c>
      <c r="G638" s="183" t="s">
        <v>48</v>
      </c>
      <c r="H638" s="183" t="s">
        <v>521</v>
      </c>
      <c r="I638" s="183" t="s">
        <v>796</v>
      </c>
      <c r="J638" s="183" t="s">
        <v>1635</v>
      </c>
      <c r="K638" s="184">
        <v>0</v>
      </c>
      <c r="L638" s="184">
        <v>493.48</v>
      </c>
      <c r="M638" s="184">
        <f t="shared" si="10"/>
        <v>-493.48</v>
      </c>
      <c r="N638" s="183" t="s">
        <v>1704</v>
      </c>
      <c r="O638" s="183" t="s">
        <v>1635</v>
      </c>
      <c r="P638" s="183"/>
      <c r="Q638" s="183" t="s">
        <v>1705</v>
      </c>
      <c r="R638" s="183" t="s">
        <v>801</v>
      </c>
    </row>
    <row r="639" spans="1:18">
      <c r="A639" s="183" t="s">
        <v>1703</v>
      </c>
      <c r="B639" s="183" t="s">
        <v>794</v>
      </c>
      <c r="C639" s="183" t="s">
        <v>706</v>
      </c>
      <c r="D639" s="183" t="s">
        <v>811</v>
      </c>
      <c r="E639" s="183" t="s">
        <v>708</v>
      </c>
      <c r="F639" s="183" t="s">
        <v>521</v>
      </c>
      <c r="G639" s="183" t="s">
        <v>48</v>
      </c>
      <c r="H639" s="183" t="s">
        <v>521</v>
      </c>
      <c r="I639" s="183" t="s">
        <v>796</v>
      </c>
      <c r="J639" s="183" t="s">
        <v>1635</v>
      </c>
      <c r="K639" s="184">
        <v>70.099999999999994</v>
      </c>
      <c r="L639" s="184">
        <v>0</v>
      </c>
      <c r="M639" s="184">
        <f t="shared" si="10"/>
        <v>70.099999999999994</v>
      </c>
      <c r="N639" s="183" t="s">
        <v>1704</v>
      </c>
      <c r="O639" s="183" t="s">
        <v>1635</v>
      </c>
      <c r="P639" s="183"/>
      <c r="Q639" s="183" t="s">
        <v>1705</v>
      </c>
      <c r="R639" s="183" t="s">
        <v>801</v>
      </c>
    </row>
    <row r="640" spans="1:18">
      <c r="A640" s="183" t="s">
        <v>1706</v>
      </c>
      <c r="B640" s="183" t="s">
        <v>794</v>
      </c>
      <c r="C640" s="183" t="s">
        <v>701</v>
      </c>
      <c r="D640" s="183" t="s">
        <v>821</v>
      </c>
      <c r="E640" s="183" t="s">
        <v>708</v>
      </c>
      <c r="F640" s="183" t="s">
        <v>521</v>
      </c>
      <c r="G640" s="183" t="s">
        <v>48</v>
      </c>
      <c r="H640" s="183" t="s">
        <v>521</v>
      </c>
      <c r="I640" s="183" t="s">
        <v>796</v>
      </c>
      <c r="J640" s="183" t="s">
        <v>1635</v>
      </c>
      <c r="K640" s="184">
        <v>1127.45</v>
      </c>
      <c r="L640" s="184">
        <v>0</v>
      </c>
      <c r="M640" s="184">
        <f t="shared" si="10"/>
        <v>1127.45</v>
      </c>
      <c r="N640" s="183" t="s">
        <v>1704</v>
      </c>
      <c r="O640" s="183" t="s">
        <v>1635</v>
      </c>
      <c r="P640" s="183"/>
      <c r="Q640" s="183" t="s">
        <v>1707</v>
      </c>
      <c r="R640" s="183" t="s">
        <v>801</v>
      </c>
    </row>
    <row r="641" spans="1:18">
      <c r="A641" s="183" t="s">
        <v>1706</v>
      </c>
      <c r="B641" s="183" t="s">
        <v>794</v>
      </c>
      <c r="C641" s="183" t="s">
        <v>701</v>
      </c>
      <c r="D641" s="183" t="s">
        <v>268</v>
      </c>
      <c r="E641" s="183" t="s">
        <v>708</v>
      </c>
      <c r="F641" s="183" t="s">
        <v>521</v>
      </c>
      <c r="G641" s="183" t="s">
        <v>48</v>
      </c>
      <c r="H641" s="183" t="s">
        <v>521</v>
      </c>
      <c r="I641" s="183" t="s">
        <v>796</v>
      </c>
      <c r="J641" s="183" t="s">
        <v>1635</v>
      </c>
      <c r="K641" s="184">
        <v>0</v>
      </c>
      <c r="L641" s="184">
        <v>1127.45</v>
      </c>
      <c r="M641" s="184">
        <f t="shared" si="10"/>
        <v>-1127.45</v>
      </c>
      <c r="N641" s="183" t="s">
        <v>1704</v>
      </c>
      <c r="O641" s="183" t="s">
        <v>1635</v>
      </c>
      <c r="P641" s="183"/>
      <c r="Q641" s="183" t="s">
        <v>1707</v>
      </c>
      <c r="R641" s="183" t="s">
        <v>801</v>
      </c>
    </row>
    <row r="642" spans="1:18">
      <c r="A642" s="183" t="s">
        <v>1708</v>
      </c>
      <c r="B642" s="183" t="s">
        <v>794</v>
      </c>
      <c r="C642" s="183" t="s">
        <v>367</v>
      </c>
      <c r="D642" s="183" t="s">
        <v>815</v>
      </c>
      <c r="E642" s="183" t="s">
        <v>708</v>
      </c>
      <c r="F642" s="183" t="s">
        <v>263</v>
      </c>
      <c r="G642" s="183" t="s">
        <v>48</v>
      </c>
      <c r="H642" s="183" t="s">
        <v>521</v>
      </c>
      <c r="I642" s="183" t="s">
        <v>796</v>
      </c>
      <c r="J642" s="183" t="s">
        <v>1635</v>
      </c>
      <c r="K642" s="184">
        <v>278.85000000000002</v>
      </c>
      <c r="L642" s="184">
        <v>0</v>
      </c>
      <c r="M642" s="184">
        <f t="shared" si="10"/>
        <v>278.85000000000002</v>
      </c>
      <c r="N642" s="183" t="s">
        <v>1704</v>
      </c>
      <c r="O642" s="183" t="s">
        <v>1635</v>
      </c>
      <c r="P642" s="183"/>
      <c r="Q642" s="183" t="s">
        <v>1709</v>
      </c>
      <c r="R642" s="183" t="s">
        <v>801</v>
      </c>
    </row>
    <row r="643" spans="1:18">
      <c r="A643" s="183" t="s">
        <v>1708</v>
      </c>
      <c r="B643" s="183" t="s">
        <v>794</v>
      </c>
      <c r="C643" s="183" t="s">
        <v>367</v>
      </c>
      <c r="D643" s="183" t="s">
        <v>268</v>
      </c>
      <c r="E643" s="183" t="s">
        <v>708</v>
      </c>
      <c r="F643" s="183" t="s">
        <v>263</v>
      </c>
      <c r="G643" s="183" t="s">
        <v>48</v>
      </c>
      <c r="H643" s="183" t="s">
        <v>521</v>
      </c>
      <c r="I643" s="183" t="s">
        <v>796</v>
      </c>
      <c r="J643" s="183" t="s">
        <v>1635</v>
      </c>
      <c r="K643" s="184">
        <v>0</v>
      </c>
      <c r="L643" s="184">
        <v>278.85000000000002</v>
      </c>
      <c r="M643" s="184">
        <f t="shared" si="10"/>
        <v>-278.85000000000002</v>
      </c>
      <c r="N643" s="183" t="s">
        <v>1704</v>
      </c>
      <c r="O643" s="183" t="s">
        <v>1635</v>
      </c>
      <c r="P643" s="183"/>
      <c r="Q643" s="183" t="s">
        <v>1709</v>
      </c>
      <c r="R643" s="183" t="s">
        <v>801</v>
      </c>
    </row>
    <row r="644" spans="1:18">
      <c r="A644" s="183" t="s">
        <v>1710</v>
      </c>
      <c r="B644" s="183" t="s">
        <v>794</v>
      </c>
      <c r="C644" s="183" t="s">
        <v>808</v>
      </c>
      <c r="D644" s="183" t="s">
        <v>812</v>
      </c>
      <c r="E644" s="183" t="s">
        <v>708</v>
      </c>
      <c r="F644" s="183" t="s">
        <v>710</v>
      </c>
      <c r="G644" s="183" t="s">
        <v>48</v>
      </c>
      <c r="H644" s="183" t="s">
        <v>521</v>
      </c>
      <c r="I644" s="183" t="s">
        <v>796</v>
      </c>
      <c r="J644" s="183" t="s">
        <v>1635</v>
      </c>
      <c r="K644" s="184">
        <v>10.64</v>
      </c>
      <c r="L644" s="184">
        <v>0</v>
      </c>
      <c r="M644" s="184">
        <f t="shared" si="10"/>
        <v>10.64</v>
      </c>
      <c r="N644" s="183" t="s">
        <v>1704</v>
      </c>
      <c r="O644" s="183" t="s">
        <v>1635</v>
      </c>
      <c r="P644" s="183"/>
      <c r="Q644" s="183" t="s">
        <v>1711</v>
      </c>
      <c r="R644" s="183" t="s">
        <v>801</v>
      </c>
    </row>
    <row r="645" spans="1:18">
      <c r="A645" s="183" t="s">
        <v>1710</v>
      </c>
      <c r="B645" s="183" t="s">
        <v>794</v>
      </c>
      <c r="C645" s="183" t="s">
        <v>706</v>
      </c>
      <c r="D645" s="183" t="s">
        <v>794</v>
      </c>
      <c r="E645" s="183" t="s">
        <v>708</v>
      </c>
      <c r="F645" s="183" t="s">
        <v>710</v>
      </c>
      <c r="G645" s="183" t="s">
        <v>48</v>
      </c>
      <c r="H645" s="183" t="s">
        <v>521</v>
      </c>
      <c r="I645" s="183" t="s">
        <v>796</v>
      </c>
      <c r="J645" s="183" t="s">
        <v>1635</v>
      </c>
      <c r="K645" s="184">
        <v>205.56</v>
      </c>
      <c r="L645" s="184">
        <v>0</v>
      </c>
      <c r="M645" s="184">
        <f t="shared" si="10"/>
        <v>205.56</v>
      </c>
      <c r="N645" s="183" t="s">
        <v>1704</v>
      </c>
      <c r="O645" s="183" t="s">
        <v>1635</v>
      </c>
      <c r="P645" s="183"/>
      <c r="Q645" s="183" t="s">
        <v>1711</v>
      </c>
      <c r="R645" s="183" t="s">
        <v>801</v>
      </c>
    </row>
    <row r="646" spans="1:18">
      <c r="A646" s="183" t="s">
        <v>1710</v>
      </c>
      <c r="B646" s="183" t="s">
        <v>794</v>
      </c>
      <c r="C646" s="183" t="s">
        <v>707</v>
      </c>
      <c r="D646" s="183" t="s">
        <v>813</v>
      </c>
      <c r="E646" s="183" t="s">
        <v>708</v>
      </c>
      <c r="F646" s="183" t="s">
        <v>710</v>
      </c>
      <c r="G646" s="183" t="s">
        <v>48</v>
      </c>
      <c r="H646" s="183" t="s">
        <v>521</v>
      </c>
      <c r="I646" s="183" t="s">
        <v>796</v>
      </c>
      <c r="J646" s="183" t="s">
        <v>1635</v>
      </c>
      <c r="K646" s="184">
        <v>0</v>
      </c>
      <c r="L646" s="184">
        <v>337.75</v>
      </c>
      <c r="M646" s="184">
        <f t="shared" si="10"/>
        <v>-337.75</v>
      </c>
      <c r="N646" s="183" t="s">
        <v>1704</v>
      </c>
      <c r="O646" s="183" t="s">
        <v>1635</v>
      </c>
      <c r="P646" s="183"/>
      <c r="Q646" s="183" t="s">
        <v>1711</v>
      </c>
      <c r="R646" s="183" t="s">
        <v>801</v>
      </c>
    </row>
    <row r="647" spans="1:18">
      <c r="A647" s="183" t="s">
        <v>1710</v>
      </c>
      <c r="B647" s="183" t="s">
        <v>794</v>
      </c>
      <c r="C647" s="183" t="s">
        <v>706</v>
      </c>
      <c r="D647" s="183" t="s">
        <v>812</v>
      </c>
      <c r="E647" s="183" t="s">
        <v>708</v>
      </c>
      <c r="F647" s="183" t="s">
        <v>710</v>
      </c>
      <c r="G647" s="183" t="s">
        <v>48</v>
      </c>
      <c r="H647" s="183" t="s">
        <v>521</v>
      </c>
      <c r="I647" s="183" t="s">
        <v>796</v>
      </c>
      <c r="J647" s="183" t="s">
        <v>1635</v>
      </c>
      <c r="K647" s="184">
        <v>50.13</v>
      </c>
      <c r="L647" s="184">
        <v>0</v>
      </c>
      <c r="M647" s="184">
        <f t="shared" si="10"/>
        <v>50.13</v>
      </c>
      <c r="N647" s="183" t="s">
        <v>1704</v>
      </c>
      <c r="O647" s="183" t="s">
        <v>1635</v>
      </c>
      <c r="P647" s="183"/>
      <c r="Q647" s="183" t="s">
        <v>1711</v>
      </c>
      <c r="R647" s="183" t="s">
        <v>801</v>
      </c>
    </row>
    <row r="648" spans="1:18">
      <c r="A648" s="183" t="s">
        <v>1710</v>
      </c>
      <c r="B648" s="183" t="s">
        <v>794</v>
      </c>
      <c r="C648" s="183" t="s">
        <v>808</v>
      </c>
      <c r="D648" s="183" t="s">
        <v>837</v>
      </c>
      <c r="E648" s="183" t="s">
        <v>708</v>
      </c>
      <c r="F648" s="183" t="s">
        <v>710</v>
      </c>
      <c r="G648" s="183" t="s">
        <v>48</v>
      </c>
      <c r="H648" s="183" t="s">
        <v>521</v>
      </c>
      <c r="I648" s="183" t="s">
        <v>796</v>
      </c>
      <c r="J648" s="183" t="s">
        <v>1635</v>
      </c>
      <c r="K648" s="184">
        <v>71.42</v>
      </c>
      <c r="L648" s="184">
        <v>0</v>
      </c>
      <c r="M648" s="184">
        <f t="shared" si="10"/>
        <v>71.42</v>
      </c>
      <c r="N648" s="183" t="s">
        <v>1704</v>
      </c>
      <c r="O648" s="183" t="s">
        <v>1635</v>
      </c>
      <c r="P648" s="183"/>
      <c r="Q648" s="183" t="s">
        <v>1711</v>
      </c>
      <c r="R648" s="183" t="s">
        <v>801</v>
      </c>
    </row>
    <row r="649" spans="1:18">
      <c r="A649" s="183" t="s">
        <v>1712</v>
      </c>
      <c r="B649" s="183" t="s">
        <v>794</v>
      </c>
      <c r="C649" s="183" t="s">
        <v>706</v>
      </c>
      <c r="D649" s="183" t="s">
        <v>268</v>
      </c>
      <c r="E649" s="183" t="s">
        <v>380</v>
      </c>
      <c r="F649" s="183" t="s">
        <v>521</v>
      </c>
      <c r="G649" s="183" t="s">
        <v>48</v>
      </c>
      <c r="H649" s="183" t="s">
        <v>521</v>
      </c>
      <c r="I649" s="183" t="s">
        <v>796</v>
      </c>
      <c r="J649" s="183" t="s">
        <v>1635</v>
      </c>
      <c r="K649" s="184">
        <v>5000</v>
      </c>
      <c r="L649" s="184">
        <v>0</v>
      </c>
      <c r="M649" s="184">
        <f t="shared" si="10"/>
        <v>5000</v>
      </c>
      <c r="N649" s="183" t="s">
        <v>1713</v>
      </c>
      <c r="O649" s="183" t="s">
        <v>1635</v>
      </c>
      <c r="P649" s="183"/>
      <c r="Q649" s="183" t="s">
        <v>1714</v>
      </c>
      <c r="R649" s="183" t="s">
        <v>797</v>
      </c>
    </row>
    <row r="650" spans="1:18">
      <c r="A650" s="183" t="s">
        <v>1712</v>
      </c>
      <c r="B650" s="183" t="s">
        <v>794</v>
      </c>
      <c r="C650" s="183" t="s">
        <v>706</v>
      </c>
      <c r="D650" s="183" t="s">
        <v>1715</v>
      </c>
      <c r="E650" s="183" t="s">
        <v>380</v>
      </c>
      <c r="F650" s="183" t="s">
        <v>521</v>
      </c>
      <c r="G650" s="183" t="s">
        <v>48</v>
      </c>
      <c r="H650" s="183" t="s">
        <v>521</v>
      </c>
      <c r="I650" s="183" t="s">
        <v>796</v>
      </c>
      <c r="J650" s="183" t="s">
        <v>1635</v>
      </c>
      <c r="K650" s="184">
        <v>0</v>
      </c>
      <c r="L650" s="184">
        <v>5000</v>
      </c>
      <c r="M650" s="184">
        <f t="shared" si="10"/>
        <v>-5000</v>
      </c>
      <c r="N650" s="183" t="s">
        <v>1713</v>
      </c>
      <c r="O650" s="183" t="s">
        <v>1635</v>
      </c>
      <c r="P650" s="183"/>
      <c r="Q650" s="183" t="s">
        <v>1714</v>
      </c>
      <c r="R650" s="183" t="s">
        <v>797</v>
      </c>
    </row>
    <row r="651" spans="1:18">
      <c r="A651" s="183" t="s">
        <v>1716</v>
      </c>
      <c r="B651" s="183" t="s">
        <v>794</v>
      </c>
      <c r="C651" s="183" t="s">
        <v>808</v>
      </c>
      <c r="D651" s="183" t="s">
        <v>268</v>
      </c>
      <c r="E651" s="183" t="s">
        <v>832</v>
      </c>
      <c r="F651" s="183" t="s">
        <v>521</v>
      </c>
      <c r="G651" s="183" t="s">
        <v>48</v>
      </c>
      <c r="H651" s="183" t="s">
        <v>521</v>
      </c>
      <c r="I651" s="183" t="s">
        <v>796</v>
      </c>
      <c r="J651" s="183" t="s">
        <v>1635</v>
      </c>
      <c r="K651" s="184">
        <v>0</v>
      </c>
      <c r="L651" s="184">
        <v>100</v>
      </c>
      <c r="M651" s="184">
        <f t="shared" si="10"/>
        <v>-100</v>
      </c>
      <c r="N651" s="183" t="s">
        <v>996</v>
      </c>
      <c r="O651" s="183" t="s">
        <v>1635</v>
      </c>
      <c r="P651" s="183"/>
      <c r="Q651" s="183" t="s">
        <v>1717</v>
      </c>
      <c r="R651" s="183" t="s">
        <v>801</v>
      </c>
    </row>
    <row r="652" spans="1:18">
      <c r="A652" s="183" t="s">
        <v>1716</v>
      </c>
      <c r="B652" s="183" t="s">
        <v>794</v>
      </c>
      <c r="C652" s="183" t="s">
        <v>808</v>
      </c>
      <c r="D652" s="183" t="s">
        <v>831</v>
      </c>
      <c r="E652" s="183" t="s">
        <v>832</v>
      </c>
      <c r="F652" s="183" t="s">
        <v>521</v>
      </c>
      <c r="G652" s="183" t="s">
        <v>48</v>
      </c>
      <c r="H652" s="183" t="s">
        <v>521</v>
      </c>
      <c r="I652" s="183" t="s">
        <v>796</v>
      </c>
      <c r="J652" s="183" t="s">
        <v>1635</v>
      </c>
      <c r="K652" s="184">
        <v>100</v>
      </c>
      <c r="L652" s="184">
        <v>0</v>
      </c>
      <c r="M652" s="184">
        <f t="shared" si="10"/>
        <v>100</v>
      </c>
      <c r="N652" s="183" t="s">
        <v>996</v>
      </c>
      <c r="O652" s="183" t="s">
        <v>1635</v>
      </c>
      <c r="P652" s="183"/>
      <c r="Q652" s="183" t="s">
        <v>1717</v>
      </c>
      <c r="R652" s="183" t="s">
        <v>801</v>
      </c>
    </row>
    <row r="653" spans="1:18">
      <c r="A653" s="183" t="s">
        <v>1718</v>
      </c>
      <c r="B653" s="183" t="s">
        <v>794</v>
      </c>
      <c r="C653" s="183" t="s">
        <v>808</v>
      </c>
      <c r="D653" s="183" t="s">
        <v>268</v>
      </c>
      <c r="E653" s="183" t="s">
        <v>845</v>
      </c>
      <c r="F653" s="183" t="s">
        <v>521</v>
      </c>
      <c r="G653" s="183" t="s">
        <v>48</v>
      </c>
      <c r="H653" s="183" t="s">
        <v>521</v>
      </c>
      <c r="I653" s="183" t="s">
        <v>796</v>
      </c>
      <c r="J653" s="183" t="s">
        <v>1635</v>
      </c>
      <c r="K653" s="184">
        <v>0</v>
      </c>
      <c r="L653" s="184">
        <v>97</v>
      </c>
      <c r="M653" s="184">
        <f t="shared" si="10"/>
        <v>-97</v>
      </c>
      <c r="N653" s="183" t="s">
        <v>1719</v>
      </c>
      <c r="O653" s="183" t="s">
        <v>1635</v>
      </c>
      <c r="P653" s="183"/>
      <c r="Q653" s="183" t="s">
        <v>1720</v>
      </c>
      <c r="R653" s="183" t="s">
        <v>801</v>
      </c>
    </row>
    <row r="654" spans="1:18">
      <c r="A654" s="183" t="s">
        <v>1718</v>
      </c>
      <c r="B654" s="183" t="s">
        <v>794</v>
      </c>
      <c r="C654" s="183" t="s">
        <v>707</v>
      </c>
      <c r="D654" s="183" t="s">
        <v>268</v>
      </c>
      <c r="E654" s="183" t="s">
        <v>845</v>
      </c>
      <c r="F654" s="183" t="s">
        <v>521</v>
      </c>
      <c r="G654" s="183" t="s">
        <v>48</v>
      </c>
      <c r="H654" s="183" t="s">
        <v>521</v>
      </c>
      <c r="I654" s="183" t="s">
        <v>796</v>
      </c>
      <c r="J654" s="183" t="s">
        <v>1635</v>
      </c>
      <c r="K654" s="184">
        <v>0</v>
      </c>
      <c r="L654" s="184">
        <v>65</v>
      </c>
      <c r="M654" s="184">
        <f t="shared" si="10"/>
        <v>-65</v>
      </c>
      <c r="N654" s="183" t="s">
        <v>1719</v>
      </c>
      <c r="O654" s="183" t="s">
        <v>1635</v>
      </c>
      <c r="P654" s="183"/>
      <c r="Q654" s="183" t="s">
        <v>1720</v>
      </c>
      <c r="R654" s="183" t="s">
        <v>801</v>
      </c>
    </row>
    <row r="655" spans="1:18">
      <c r="A655" s="183" t="s">
        <v>1718</v>
      </c>
      <c r="B655" s="183" t="s">
        <v>794</v>
      </c>
      <c r="C655" s="183" t="s">
        <v>707</v>
      </c>
      <c r="D655" s="183" t="s">
        <v>809</v>
      </c>
      <c r="E655" s="183" t="s">
        <v>845</v>
      </c>
      <c r="F655" s="183" t="s">
        <v>521</v>
      </c>
      <c r="G655" s="183" t="s">
        <v>48</v>
      </c>
      <c r="H655" s="183" t="s">
        <v>521</v>
      </c>
      <c r="I655" s="183" t="s">
        <v>796</v>
      </c>
      <c r="J655" s="183" t="s">
        <v>1635</v>
      </c>
      <c r="K655" s="184">
        <v>65</v>
      </c>
      <c r="L655" s="184">
        <v>0</v>
      </c>
      <c r="M655" s="184">
        <f t="shared" si="10"/>
        <v>65</v>
      </c>
      <c r="N655" s="183" t="s">
        <v>1719</v>
      </c>
      <c r="O655" s="183" t="s">
        <v>1635</v>
      </c>
      <c r="P655" s="183"/>
      <c r="Q655" s="183" t="s">
        <v>1720</v>
      </c>
      <c r="R655" s="183" t="s">
        <v>801</v>
      </c>
    </row>
    <row r="656" spans="1:18">
      <c r="A656" s="183" t="s">
        <v>1718</v>
      </c>
      <c r="B656" s="183" t="s">
        <v>794</v>
      </c>
      <c r="C656" s="183" t="s">
        <v>808</v>
      </c>
      <c r="D656" s="183" t="s">
        <v>803</v>
      </c>
      <c r="E656" s="183" t="s">
        <v>845</v>
      </c>
      <c r="F656" s="183" t="s">
        <v>521</v>
      </c>
      <c r="G656" s="183" t="s">
        <v>48</v>
      </c>
      <c r="H656" s="183" t="s">
        <v>521</v>
      </c>
      <c r="I656" s="183" t="s">
        <v>796</v>
      </c>
      <c r="J656" s="183" t="s">
        <v>1635</v>
      </c>
      <c r="K656" s="184">
        <v>97</v>
      </c>
      <c r="L656" s="184">
        <v>0</v>
      </c>
      <c r="M656" s="184">
        <f t="shared" si="10"/>
        <v>97</v>
      </c>
      <c r="N656" s="183" t="s">
        <v>1719</v>
      </c>
      <c r="O656" s="183" t="s">
        <v>1635</v>
      </c>
      <c r="P656" s="183"/>
      <c r="Q656" s="183" t="s">
        <v>1720</v>
      </c>
      <c r="R656" s="183" t="s">
        <v>801</v>
      </c>
    </row>
    <row r="657" spans="1:18">
      <c r="A657" s="183" t="s">
        <v>1721</v>
      </c>
      <c r="B657" s="183" t="s">
        <v>794</v>
      </c>
      <c r="C657" s="183" t="s">
        <v>243</v>
      </c>
      <c r="D657" s="183" t="s">
        <v>807</v>
      </c>
      <c r="E657" s="183" t="s">
        <v>1049</v>
      </c>
      <c r="F657" s="183" t="s">
        <v>521</v>
      </c>
      <c r="G657" s="183" t="s">
        <v>48</v>
      </c>
      <c r="H657" s="183" t="s">
        <v>521</v>
      </c>
      <c r="I657" s="183" t="s">
        <v>796</v>
      </c>
      <c r="J657" s="183" t="s">
        <v>1635</v>
      </c>
      <c r="K657" s="184">
        <v>0</v>
      </c>
      <c r="L657" s="184">
        <v>118.2</v>
      </c>
      <c r="M657" s="184">
        <f t="shared" si="10"/>
        <v>-118.2</v>
      </c>
      <c r="N657" s="183" t="s">
        <v>1673</v>
      </c>
      <c r="O657" s="183" t="s">
        <v>1635</v>
      </c>
      <c r="P657" s="183"/>
      <c r="Q657" s="183" t="s">
        <v>1722</v>
      </c>
      <c r="R657" s="183" t="s">
        <v>801</v>
      </c>
    </row>
    <row r="658" spans="1:18">
      <c r="A658" s="183" t="s">
        <v>1721</v>
      </c>
      <c r="B658" s="183" t="s">
        <v>794</v>
      </c>
      <c r="C658" s="183" t="s">
        <v>243</v>
      </c>
      <c r="D658" s="183" t="s">
        <v>823</v>
      </c>
      <c r="E658" s="183" t="s">
        <v>1049</v>
      </c>
      <c r="F658" s="183" t="s">
        <v>521</v>
      </c>
      <c r="G658" s="183" t="s">
        <v>48</v>
      </c>
      <c r="H658" s="183" t="s">
        <v>521</v>
      </c>
      <c r="I658" s="183" t="s">
        <v>796</v>
      </c>
      <c r="J658" s="183" t="s">
        <v>1635</v>
      </c>
      <c r="K658" s="184">
        <v>118.2</v>
      </c>
      <c r="L658" s="184">
        <v>0</v>
      </c>
      <c r="M658" s="184">
        <f t="shared" si="10"/>
        <v>118.2</v>
      </c>
      <c r="N658" s="183" t="s">
        <v>1673</v>
      </c>
      <c r="O658" s="183" t="s">
        <v>1635</v>
      </c>
      <c r="P658" s="183"/>
      <c r="Q658" s="183" t="s">
        <v>1722</v>
      </c>
      <c r="R658" s="183" t="s">
        <v>801</v>
      </c>
    </row>
    <row r="659" spans="1:18">
      <c r="A659" s="183" t="s">
        <v>1723</v>
      </c>
      <c r="B659" s="183" t="s">
        <v>794</v>
      </c>
      <c r="C659" s="183" t="s">
        <v>707</v>
      </c>
      <c r="D659" s="183" t="s">
        <v>805</v>
      </c>
      <c r="E659" s="183" t="s">
        <v>20</v>
      </c>
      <c r="F659" s="183" t="s">
        <v>521</v>
      </c>
      <c r="G659" s="183" t="s">
        <v>48</v>
      </c>
      <c r="H659" s="183" t="s">
        <v>521</v>
      </c>
      <c r="I659" s="183" t="s">
        <v>796</v>
      </c>
      <c r="J659" s="183" t="s">
        <v>1635</v>
      </c>
      <c r="K659" s="184">
        <v>0</v>
      </c>
      <c r="L659" s="184">
        <v>149.99</v>
      </c>
      <c r="M659" s="184">
        <f t="shared" si="10"/>
        <v>-149.99</v>
      </c>
      <c r="N659" s="183" t="s">
        <v>1148</v>
      </c>
      <c r="O659" s="183" t="s">
        <v>1635</v>
      </c>
      <c r="P659" s="183"/>
      <c r="Q659" s="183" t="s">
        <v>1724</v>
      </c>
      <c r="R659" s="183" t="s">
        <v>801</v>
      </c>
    </row>
    <row r="660" spans="1:18">
      <c r="A660" s="183" t="s">
        <v>1723</v>
      </c>
      <c r="B660" s="183" t="s">
        <v>794</v>
      </c>
      <c r="C660" s="183" t="s">
        <v>707</v>
      </c>
      <c r="D660" s="183" t="s">
        <v>815</v>
      </c>
      <c r="E660" s="183" t="s">
        <v>20</v>
      </c>
      <c r="F660" s="183" t="s">
        <v>521</v>
      </c>
      <c r="G660" s="183" t="s">
        <v>48</v>
      </c>
      <c r="H660" s="183" t="s">
        <v>521</v>
      </c>
      <c r="I660" s="183" t="s">
        <v>796</v>
      </c>
      <c r="J660" s="183" t="s">
        <v>1635</v>
      </c>
      <c r="K660" s="184">
        <v>149.99</v>
      </c>
      <c r="L660" s="184">
        <v>0</v>
      </c>
      <c r="M660" s="184">
        <f t="shared" si="10"/>
        <v>149.99</v>
      </c>
      <c r="N660" s="183" t="s">
        <v>1148</v>
      </c>
      <c r="O660" s="183" t="s">
        <v>1635</v>
      </c>
      <c r="P660" s="183"/>
      <c r="Q660" s="183" t="s">
        <v>1724</v>
      </c>
      <c r="R660" s="183" t="s">
        <v>801</v>
      </c>
    </row>
    <row r="661" spans="1:18">
      <c r="A661" s="183" t="s">
        <v>1730</v>
      </c>
      <c r="B661" s="183" t="s">
        <v>794</v>
      </c>
      <c r="C661" s="183" t="s">
        <v>709</v>
      </c>
      <c r="D661" s="183" t="s">
        <v>268</v>
      </c>
      <c r="E661" s="183" t="s">
        <v>513</v>
      </c>
      <c r="F661" s="183" t="s">
        <v>521</v>
      </c>
      <c r="G661" s="183" t="s">
        <v>48</v>
      </c>
      <c r="H661" s="183" t="s">
        <v>521</v>
      </c>
      <c r="I661" s="183" t="s">
        <v>796</v>
      </c>
      <c r="J661" s="183" t="s">
        <v>1635</v>
      </c>
      <c r="K661" s="184">
        <v>0</v>
      </c>
      <c r="L661" s="184">
        <v>7144.57</v>
      </c>
      <c r="M661" s="184">
        <f t="shared" si="10"/>
        <v>-7144.57</v>
      </c>
      <c r="N661" s="183" t="s">
        <v>1138</v>
      </c>
      <c r="O661" s="183" t="s">
        <v>1635</v>
      </c>
      <c r="P661" s="183"/>
      <c r="Q661" s="183" t="s">
        <v>1731</v>
      </c>
      <c r="R661" s="183" t="s">
        <v>847</v>
      </c>
    </row>
    <row r="662" spans="1:18">
      <c r="A662" s="183" t="s">
        <v>1730</v>
      </c>
      <c r="B662" s="183" t="s">
        <v>794</v>
      </c>
      <c r="C662" s="183" t="s">
        <v>706</v>
      </c>
      <c r="D662" s="183" t="s">
        <v>268</v>
      </c>
      <c r="E662" s="183" t="s">
        <v>513</v>
      </c>
      <c r="F662" s="183" t="s">
        <v>521</v>
      </c>
      <c r="G662" s="183" t="s">
        <v>48</v>
      </c>
      <c r="H662" s="183" t="s">
        <v>521</v>
      </c>
      <c r="I662" s="183" t="s">
        <v>796</v>
      </c>
      <c r="J662" s="183" t="s">
        <v>1635</v>
      </c>
      <c r="K662" s="184">
        <v>7144.57</v>
      </c>
      <c r="L662" s="184">
        <v>0</v>
      </c>
      <c r="M662" s="184">
        <f t="shared" si="10"/>
        <v>7144.57</v>
      </c>
      <c r="N662" s="183" t="s">
        <v>1138</v>
      </c>
      <c r="O662" s="183" t="s">
        <v>1635</v>
      </c>
      <c r="P662" s="183"/>
      <c r="Q662" s="183" t="s">
        <v>1731</v>
      </c>
      <c r="R662" s="183" t="s">
        <v>847</v>
      </c>
    </row>
    <row r="663" spans="1:18">
      <c r="A663" s="183" t="s">
        <v>1732</v>
      </c>
      <c r="B663" s="183" t="s">
        <v>794</v>
      </c>
      <c r="C663" s="183" t="s">
        <v>808</v>
      </c>
      <c r="D663" s="183" t="s">
        <v>268</v>
      </c>
      <c r="E663" s="183" t="s">
        <v>380</v>
      </c>
      <c r="F663" s="183" t="s">
        <v>999</v>
      </c>
      <c r="G663" s="183" t="s">
        <v>48</v>
      </c>
      <c r="H663" s="183" t="s">
        <v>521</v>
      </c>
      <c r="I663" s="183" t="s">
        <v>796</v>
      </c>
      <c r="J663" s="183" t="s">
        <v>1635</v>
      </c>
      <c r="K663" s="184">
        <v>0</v>
      </c>
      <c r="L663" s="184">
        <v>12459.99</v>
      </c>
      <c r="M663" s="184">
        <f t="shared" si="10"/>
        <v>-12459.99</v>
      </c>
      <c r="N663" s="183" t="s">
        <v>1733</v>
      </c>
      <c r="O663" s="183" t="s">
        <v>1635</v>
      </c>
      <c r="P663" s="183"/>
      <c r="Q663" s="183" t="s">
        <v>1734</v>
      </c>
      <c r="R663" s="183" t="s">
        <v>801</v>
      </c>
    </row>
    <row r="664" spans="1:18">
      <c r="A664" s="183" t="s">
        <v>1732</v>
      </c>
      <c r="B664" s="183" t="s">
        <v>794</v>
      </c>
      <c r="C664" s="183" t="s">
        <v>808</v>
      </c>
      <c r="D664" s="183" t="s">
        <v>831</v>
      </c>
      <c r="E664" s="183" t="s">
        <v>380</v>
      </c>
      <c r="F664" s="183" t="s">
        <v>999</v>
      </c>
      <c r="G664" s="183" t="s">
        <v>48</v>
      </c>
      <c r="H664" s="183" t="s">
        <v>521</v>
      </c>
      <c r="I664" s="183" t="s">
        <v>796</v>
      </c>
      <c r="J664" s="183" t="s">
        <v>1635</v>
      </c>
      <c r="K664" s="184">
        <v>12174.31</v>
      </c>
      <c r="L664" s="184">
        <v>0</v>
      </c>
      <c r="M664" s="184">
        <f t="shared" si="10"/>
        <v>12174.31</v>
      </c>
      <c r="N664" s="183" t="s">
        <v>1733</v>
      </c>
      <c r="O664" s="183" t="s">
        <v>1635</v>
      </c>
      <c r="P664" s="183"/>
      <c r="Q664" s="183" t="s">
        <v>1734</v>
      </c>
      <c r="R664" s="183" t="s">
        <v>801</v>
      </c>
    </row>
    <row r="665" spans="1:18">
      <c r="A665" s="183" t="s">
        <v>1732</v>
      </c>
      <c r="B665" s="183" t="s">
        <v>794</v>
      </c>
      <c r="C665" s="183" t="s">
        <v>702</v>
      </c>
      <c r="D665" s="183" t="s">
        <v>837</v>
      </c>
      <c r="E665" s="183" t="s">
        <v>380</v>
      </c>
      <c r="F665" s="183" t="s">
        <v>999</v>
      </c>
      <c r="G665" s="183" t="s">
        <v>48</v>
      </c>
      <c r="H665" s="183" t="s">
        <v>521</v>
      </c>
      <c r="I665" s="183" t="s">
        <v>796</v>
      </c>
      <c r="J665" s="183" t="s">
        <v>1635</v>
      </c>
      <c r="K665" s="184">
        <v>285.68</v>
      </c>
      <c r="L665" s="184">
        <v>0</v>
      </c>
      <c r="M665" s="184">
        <f t="shared" si="10"/>
        <v>285.68</v>
      </c>
      <c r="N665" s="183" t="s">
        <v>1733</v>
      </c>
      <c r="O665" s="183" t="s">
        <v>1635</v>
      </c>
      <c r="P665" s="183"/>
      <c r="Q665" s="183" t="s">
        <v>1734</v>
      </c>
      <c r="R665" s="183" t="s">
        <v>801</v>
      </c>
    </row>
    <row r="666" spans="1:18">
      <c r="A666" s="183" t="s">
        <v>1735</v>
      </c>
      <c r="B666" s="183" t="s">
        <v>794</v>
      </c>
      <c r="C666" s="183" t="s">
        <v>243</v>
      </c>
      <c r="D666" s="183" t="s">
        <v>268</v>
      </c>
      <c r="E666" s="183" t="s">
        <v>1736</v>
      </c>
      <c r="F666" s="183" t="s">
        <v>521</v>
      </c>
      <c r="G666" s="183" t="s">
        <v>48</v>
      </c>
      <c r="H666" s="183" t="s">
        <v>521</v>
      </c>
      <c r="I666" s="183" t="s">
        <v>796</v>
      </c>
      <c r="J666" s="183" t="s">
        <v>1635</v>
      </c>
      <c r="K666" s="184">
        <v>0</v>
      </c>
      <c r="L666" s="184">
        <v>142.1</v>
      </c>
      <c r="M666" s="184">
        <f t="shared" si="10"/>
        <v>-142.1</v>
      </c>
      <c r="N666" s="183" t="s">
        <v>1737</v>
      </c>
      <c r="O666" s="183" t="s">
        <v>1635</v>
      </c>
      <c r="P666" s="183"/>
      <c r="Q666" s="183" t="s">
        <v>1738</v>
      </c>
      <c r="R666" s="183" t="s">
        <v>801</v>
      </c>
    </row>
    <row r="667" spans="1:18">
      <c r="A667" s="183" t="s">
        <v>1735</v>
      </c>
      <c r="B667" s="183" t="s">
        <v>794</v>
      </c>
      <c r="C667" s="183" t="s">
        <v>243</v>
      </c>
      <c r="D667" s="183" t="s">
        <v>841</v>
      </c>
      <c r="E667" s="183" t="s">
        <v>1736</v>
      </c>
      <c r="F667" s="183" t="s">
        <v>521</v>
      </c>
      <c r="G667" s="183" t="s">
        <v>48</v>
      </c>
      <c r="H667" s="183" t="s">
        <v>521</v>
      </c>
      <c r="I667" s="183" t="s">
        <v>796</v>
      </c>
      <c r="J667" s="183" t="s">
        <v>1635</v>
      </c>
      <c r="K667" s="184">
        <v>172.1</v>
      </c>
      <c r="L667" s="184">
        <v>0</v>
      </c>
      <c r="M667" s="184">
        <f t="shared" si="10"/>
        <v>172.1</v>
      </c>
      <c r="N667" s="183" t="s">
        <v>1737</v>
      </c>
      <c r="O667" s="183" t="s">
        <v>1635</v>
      </c>
      <c r="P667" s="183"/>
      <c r="Q667" s="183" t="s">
        <v>1738</v>
      </c>
      <c r="R667" s="183" t="s">
        <v>801</v>
      </c>
    </row>
    <row r="668" spans="1:18">
      <c r="A668" s="183" t="s">
        <v>1735</v>
      </c>
      <c r="B668" s="183" t="s">
        <v>794</v>
      </c>
      <c r="C668" s="183" t="s">
        <v>243</v>
      </c>
      <c r="D668" s="183" t="s">
        <v>823</v>
      </c>
      <c r="E668" s="183" t="s">
        <v>1736</v>
      </c>
      <c r="F668" s="183" t="s">
        <v>521</v>
      </c>
      <c r="G668" s="183" t="s">
        <v>48</v>
      </c>
      <c r="H668" s="183" t="s">
        <v>521</v>
      </c>
      <c r="I668" s="183" t="s">
        <v>796</v>
      </c>
      <c r="J668" s="183" t="s">
        <v>1635</v>
      </c>
      <c r="K668" s="184">
        <v>0</v>
      </c>
      <c r="L668" s="184">
        <v>30</v>
      </c>
      <c r="M668" s="184">
        <f t="shared" si="10"/>
        <v>-30</v>
      </c>
      <c r="N668" s="183" t="s">
        <v>1737</v>
      </c>
      <c r="O668" s="183" t="s">
        <v>1635</v>
      </c>
      <c r="P668" s="183"/>
      <c r="Q668" s="183" t="s">
        <v>1738</v>
      </c>
      <c r="R668" s="183" t="s">
        <v>801</v>
      </c>
    </row>
    <row r="669" spans="1:18">
      <c r="A669" s="183" t="s">
        <v>1739</v>
      </c>
      <c r="B669" s="183" t="s">
        <v>794</v>
      </c>
      <c r="C669" s="183" t="s">
        <v>808</v>
      </c>
      <c r="D669" s="183" t="s">
        <v>268</v>
      </c>
      <c r="E669" s="183" t="s">
        <v>380</v>
      </c>
      <c r="F669" s="183" t="s">
        <v>999</v>
      </c>
      <c r="G669" s="183" t="s">
        <v>48</v>
      </c>
      <c r="H669" s="183" t="s">
        <v>521</v>
      </c>
      <c r="I669" s="183" t="s">
        <v>796</v>
      </c>
      <c r="J669" s="183" t="s">
        <v>1597</v>
      </c>
      <c r="K669" s="184">
        <v>239.31</v>
      </c>
      <c r="L669" s="184">
        <v>0</v>
      </c>
      <c r="M669" s="184">
        <f t="shared" si="10"/>
        <v>239.31</v>
      </c>
      <c r="N669" s="183" t="s">
        <v>1740</v>
      </c>
      <c r="O669" s="183" t="s">
        <v>1597</v>
      </c>
      <c r="P669" s="183"/>
      <c r="Q669" s="183" t="s">
        <v>1741</v>
      </c>
      <c r="R669" s="183" t="s">
        <v>801</v>
      </c>
    </row>
    <row r="670" spans="1:18">
      <c r="A670" s="183" t="s">
        <v>1739</v>
      </c>
      <c r="B670" s="183" t="s">
        <v>794</v>
      </c>
      <c r="C670" s="183" t="s">
        <v>808</v>
      </c>
      <c r="D670" s="183" t="s">
        <v>831</v>
      </c>
      <c r="E670" s="183" t="s">
        <v>380</v>
      </c>
      <c r="F670" s="183" t="s">
        <v>999</v>
      </c>
      <c r="G670" s="183" t="s">
        <v>48</v>
      </c>
      <c r="H670" s="183" t="s">
        <v>521</v>
      </c>
      <c r="I670" s="183" t="s">
        <v>796</v>
      </c>
      <c r="J670" s="183" t="s">
        <v>1597</v>
      </c>
      <c r="K670" s="184">
        <v>0</v>
      </c>
      <c r="L670" s="184">
        <v>239.31</v>
      </c>
      <c r="M670" s="184">
        <f t="shared" si="10"/>
        <v>-239.31</v>
      </c>
      <c r="N670" s="183" t="s">
        <v>1740</v>
      </c>
      <c r="O670" s="183" t="s">
        <v>1597</v>
      </c>
      <c r="P670" s="183"/>
      <c r="Q670" s="183" t="s">
        <v>1741</v>
      </c>
      <c r="R670" s="183" t="s">
        <v>801</v>
      </c>
    </row>
    <row r="671" spans="1:18">
      <c r="A671" s="183" t="s">
        <v>1742</v>
      </c>
      <c r="B671" s="183" t="s">
        <v>794</v>
      </c>
      <c r="C671" s="183" t="s">
        <v>808</v>
      </c>
      <c r="D671" s="183" t="s">
        <v>268</v>
      </c>
      <c r="E671" s="183" t="s">
        <v>835</v>
      </c>
      <c r="F671" s="183" t="s">
        <v>849</v>
      </c>
      <c r="G671" s="183" t="s">
        <v>48</v>
      </c>
      <c r="H671" s="183" t="s">
        <v>521</v>
      </c>
      <c r="I671" s="183" t="s">
        <v>796</v>
      </c>
      <c r="J671" s="183" t="s">
        <v>1635</v>
      </c>
      <c r="K671" s="184">
        <v>0</v>
      </c>
      <c r="L671" s="184">
        <v>1911</v>
      </c>
      <c r="M671" s="184">
        <f t="shared" si="10"/>
        <v>-1911</v>
      </c>
      <c r="N671" s="183" t="s">
        <v>1743</v>
      </c>
      <c r="O671" s="183" t="s">
        <v>1635</v>
      </c>
      <c r="P671" s="183"/>
      <c r="Q671" s="183" t="s">
        <v>1744</v>
      </c>
      <c r="R671" s="183" t="s">
        <v>801</v>
      </c>
    </row>
    <row r="672" spans="1:18">
      <c r="A672" s="183" t="s">
        <v>1742</v>
      </c>
      <c r="B672" s="183" t="s">
        <v>794</v>
      </c>
      <c r="C672" s="183" t="s">
        <v>808</v>
      </c>
      <c r="D672" s="183" t="s">
        <v>807</v>
      </c>
      <c r="E672" s="183" t="s">
        <v>835</v>
      </c>
      <c r="F672" s="183" t="s">
        <v>849</v>
      </c>
      <c r="G672" s="183" t="s">
        <v>48</v>
      </c>
      <c r="H672" s="183" t="s">
        <v>521</v>
      </c>
      <c r="I672" s="183" t="s">
        <v>796</v>
      </c>
      <c r="J672" s="183" t="s">
        <v>1635</v>
      </c>
      <c r="K672" s="184">
        <v>1911</v>
      </c>
      <c r="L672" s="184">
        <v>0</v>
      </c>
      <c r="M672" s="184">
        <f t="shared" si="10"/>
        <v>1911</v>
      </c>
      <c r="N672" s="183" t="s">
        <v>1743</v>
      </c>
      <c r="O672" s="183" t="s">
        <v>1635</v>
      </c>
      <c r="P672" s="183"/>
      <c r="Q672" s="183" t="s">
        <v>1744</v>
      </c>
      <c r="R672" s="183" t="s">
        <v>801</v>
      </c>
    </row>
    <row r="673" spans="1:18">
      <c r="A673" s="183" t="s">
        <v>1745</v>
      </c>
      <c r="B673" s="183" t="s">
        <v>794</v>
      </c>
      <c r="C673" s="183" t="s">
        <v>706</v>
      </c>
      <c r="D673" s="183" t="s">
        <v>332</v>
      </c>
      <c r="E673" s="183" t="s">
        <v>800</v>
      </c>
      <c r="F673" s="183" t="s">
        <v>521</v>
      </c>
      <c r="G673" s="183" t="s">
        <v>48</v>
      </c>
      <c r="H673" s="183" t="s">
        <v>521</v>
      </c>
      <c r="I673" s="183" t="s">
        <v>796</v>
      </c>
      <c r="J673" s="183" t="s">
        <v>1635</v>
      </c>
      <c r="K673" s="184">
        <v>188</v>
      </c>
      <c r="L673" s="184">
        <v>0</v>
      </c>
      <c r="M673" s="184">
        <f t="shared" si="10"/>
        <v>188</v>
      </c>
      <c r="N673" s="183" t="s">
        <v>1032</v>
      </c>
      <c r="O673" s="183" t="s">
        <v>1635</v>
      </c>
      <c r="P673" s="183"/>
      <c r="Q673" s="183" t="s">
        <v>1746</v>
      </c>
      <c r="R673" s="183" t="s">
        <v>801</v>
      </c>
    </row>
    <row r="674" spans="1:18">
      <c r="A674" s="183" t="s">
        <v>1745</v>
      </c>
      <c r="B674" s="183" t="s">
        <v>794</v>
      </c>
      <c r="C674" s="183" t="s">
        <v>706</v>
      </c>
      <c r="D674" s="183" t="s">
        <v>268</v>
      </c>
      <c r="E674" s="183" t="s">
        <v>800</v>
      </c>
      <c r="F674" s="183" t="s">
        <v>521</v>
      </c>
      <c r="G674" s="183" t="s">
        <v>48</v>
      </c>
      <c r="H674" s="183" t="s">
        <v>521</v>
      </c>
      <c r="I674" s="183" t="s">
        <v>796</v>
      </c>
      <c r="J674" s="183" t="s">
        <v>1635</v>
      </c>
      <c r="K674" s="184">
        <v>0</v>
      </c>
      <c r="L674" s="184">
        <v>188</v>
      </c>
      <c r="M674" s="184">
        <f t="shared" si="10"/>
        <v>-188</v>
      </c>
      <c r="N674" s="183" t="s">
        <v>1032</v>
      </c>
      <c r="O674" s="183" t="s">
        <v>1635</v>
      </c>
      <c r="P674" s="183"/>
      <c r="Q674" s="183" t="s">
        <v>1746</v>
      </c>
      <c r="R674" s="183" t="s">
        <v>801</v>
      </c>
    </row>
    <row r="675" spans="1:18">
      <c r="A675" s="183" t="s">
        <v>1747</v>
      </c>
      <c r="B675" s="183" t="s">
        <v>794</v>
      </c>
      <c r="C675" s="183" t="s">
        <v>707</v>
      </c>
      <c r="D675" s="183" t="s">
        <v>268</v>
      </c>
      <c r="E675" s="183" t="s">
        <v>800</v>
      </c>
      <c r="F675" s="183" t="s">
        <v>710</v>
      </c>
      <c r="G675" s="183" t="s">
        <v>48</v>
      </c>
      <c r="H675" s="183" t="s">
        <v>521</v>
      </c>
      <c r="I675" s="183" t="s">
        <v>796</v>
      </c>
      <c r="J675" s="183" t="s">
        <v>1635</v>
      </c>
      <c r="K675" s="184">
        <v>0</v>
      </c>
      <c r="L675" s="184">
        <v>143</v>
      </c>
      <c r="M675" s="184">
        <f t="shared" si="10"/>
        <v>-143</v>
      </c>
      <c r="N675" s="183" t="s">
        <v>1032</v>
      </c>
      <c r="O675" s="183" t="s">
        <v>1635</v>
      </c>
      <c r="P675" s="183"/>
      <c r="Q675" s="183" t="s">
        <v>1748</v>
      </c>
      <c r="R675" s="183" t="s">
        <v>801</v>
      </c>
    </row>
    <row r="676" spans="1:18">
      <c r="A676" s="183" t="s">
        <v>1747</v>
      </c>
      <c r="B676" s="183" t="s">
        <v>794</v>
      </c>
      <c r="C676" s="183" t="s">
        <v>808</v>
      </c>
      <c r="D676" s="183" t="s">
        <v>837</v>
      </c>
      <c r="E676" s="183" t="s">
        <v>800</v>
      </c>
      <c r="F676" s="183" t="s">
        <v>710</v>
      </c>
      <c r="G676" s="183" t="s">
        <v>48</v>
      </c>
      <c r="H676" s="183" t="s">
        <v>521</v>
      </c>
      <c r="I676" s="183" t="s">
        <v>796</v>
      </c>
      <c r="J676" s="183" t="s">
        <v>1635</v>
      </c>
      <c r="K676" s="184">
        <v>143</v>
      </c>
      <c r="L676" s="184">
        <v>0</v>
      </c>
      <c r="M676" s="184">
        <f t="shared" si="10"/>
        <v>143</v>
      </c>
      <c r="N676" s="183" t="s">
        <v>1032</v>
      </c>
      <c r="O676" s="183" t="s">
        <v>1635</v>
      </c>
      <c r="P676" s="183"/>
      <c r="Q676" s="183" t="s">
        <v>1748</v>
      </c>
      <c r="R676" s="183" t="s">
        <v>801</v>
      </c>
    </row>
    <row r="677" spans="1:18">
      <c r="A677" s="183" t="s">
        <v>1749</v>
      </c>
      <c r="B677" s="183" t="s">
        <v>794</v>
      </c>
      <c r="C677" s="183" t="s">
        <v>707</v>
      </c>
      <c r="D677" s="183" t="s">
        <v>268</v>
      </c>
      <c r="E677" s="183" t="s">
        <v>800</v>
      </c>
      <c r="F677" s="183" t="s">
        <v>710</v>
      </c>
      <c r="G677" s="183" t="s">
        <v>48</v>
      </c>
      <c r="H677" s="183" t="s">
        <v>521</v>
      </c>
      <c r="I677" s="183" t="s">
        <v>796</v>
      </c>
      <c r="J677" s="183" t="s">
        <v>1635</v>
      </c>
      <c r="K677" s="184">
        <v>0</v>
      </c>
      <c r="L677" s="184">
        <v>93</v>
      </c>
      <c r="M677" s="184">
        <f t="shared" si="10"/>
        <v>-93</v>
      </c>
      <c r="N677" s="183" t="s">
        <v>1032</v>
      </c>
      <c r="O677" s="183" t="s">
        <v>1635</v>
      </c>
      <c r="P677" s="183"/>
      <c r="Q677" s="183" t="s">
        <v>1750</v>
      </c>
      <c r="R677" s="183" t="s">
        <v>801</v>
      </c>
    </row>
    <row r="678" spans="1:18">
      <c r="A678" s="183" t="s">
        <v>1749</v>
      </c>
      <c r="B678" s="183" t="s">
        <v>794</v>
      </c>
      <c r="C678" s="183" t="s">
        <v>707</v>
      </c>
      <c r="D678" s="183" t="s">
        <v>812</v>
      </c>
      <c r="E678" s="183" t="s">
        <v>800</v>
      </c>
      <c r="F678" s="183" t="s">
        <v>710</v>
      </c>
      <c r="G678" s="183" t="s">
        <v>48</v>
      </c>
      <c r="H678" s="183" t="s">
        <v>521</v>
      </c>
      <c r="I678" s="183" t="s">
        <v>796</v>
      </c>
      <c r="J678" s="183" t="s">
        <v>1635</v>
      </c>
      <c r="K678" s="184">
        <v>93</v>
      </c>
      <c r="L678" s="184">
        <v>0</v>
      </c>
      <c r="M678" s="184">
        <f t="shared" si="10"/>
        <v>93</v>
      </c>
      <c r="N678" s="183" t="s">
        <v>1032</v>
      </c>
      <c r="O678" s="183" t="s">
        <v>1635</v>
      </c>
      <c r="P678" s="183"/>
      <c r="Q678" s="183" t="s">
        <v>1750</v>
      </c>
      <c r="R678" s="183" t="s">
        <v>801</v>
      </c>
    </row>
    <row r="679" spans="1:18">
      <c r="A679" s="183" t="s">
        <v>1751</v>
      </c>
      <c r="B679" s="183" t="s">
        <v>794</v>
      </c>
      <c r="C679" s="183" t="s">
        <v>707</v>
      </c>
      <c r="D679" s="183" t="s">
        <v>268</v>
      </c>
      <c r="E679" s="183" t="s">
        <v>800</v>
      </c>
      <c r="F679" s="183" t="s">
        <v>710</v>
      </c>
      <c r="G679" s="183" t="s">
        <v>48</v>
      </c>
      <c r="H679" s="183" t="s">
        <v>521</v>
      </c>
      <c r="I679" s="183" t="s">
        <v>796</v>
      </c>
      <c r="J679" s="183" t="s">
        <v>1635</v>
      </c>
      <c r="K679" s="184">
        <v>0</v>
      </c>
      <c r="L679" s="184">
        <v>1184</v>
      </c>
      <c r="M679" s="184">
        <f t="shared" si="10"/>
        <v>-1184</v>
      </c>
      <c r="N679" s="183" t="s">
        <v>1032</v>
      </c>
      <c r="O679" s="183" t="s">
        <v>1635</v>
      </c>
      <c r="P679" s="183"/>
      <c r="Q679" s="183" t="s">
        <v>1752</v>
      </c>
      <c r="R679" s="183" t="s">
        <v>801</v>
      </c>
    </row>
    <row r="680" spans="1:18">
      <c r="A680" s="183" t="s">
        <v>1751</v>
      </c>
      <c r="B680" s="183" t="s">
        <v>794</v>
      </c>
      <c r="C680" s="183" t="s">
        <v>706</v>
      </c>
      <c r="D680" s="183" t="s">
        <v>794</v>
      </c>
      <c r="E680" s="183" t="s">
        <v>800</v>
      </c>
      <c r="F680" s="183" t="s">
        <v>710</v>
      </c>
      <c r="G680" s="183" t="s">
        <v>48</v>
      </c>
      <c r="H680" s="183" t="s">
        <v>521</v>
      </c>
      <c r="I680" s="183" t="s">
        <v>796</v>
      </c>
      <c r="J680" s="183" t="s">
        <v>1635</v>
      </c>
      <c r="K680" s="184">
        <v>1184</v>
      </c>
      <c r="L680" s="184">
        <v>0</v>
      </c>
      <c r="M680" s="184">
        <f t="shared" si="10"/>
        <v>1184</v>
      </c>
      <c r="N680" s="183" t="s">
        <v>1032</v>
      </c>
      <c r="O680" s="183" t="s">
        <v>1635</v>
      </c>
      <c r="P680" s="183"/>
      <c r="Q680" s="183" t="s">
        <v>1752</v>
      </c>
      <c r="R680" s="183" t="s">
        <v>801</v>
      </c>
    </row>
    <row r="681" spans="1:18">
      <c r="A681" s="183" t="s">
        <v>1753</v>
      </c>
      <c r="B681" s="183" t="s">
        <v>794</v>
      </c>
      <c r="C681" s="183" t="s">
        <v>707</v>
      </c>
      <c r="D681" s="183" t="s">
        <v>268</v>
      </c>
      <c r="E681" s="183" t="s">
        <v>800</v>
      </c>
      <c r="F681" s="183" t="s">
        <v>710</v>
      </c>
      <c r="G681" s="183" t="s">
        <v>48</v>
      </c>
      <c r="H681" s="183" t="s">
        <v>521</v>
      </c>
      <c r="I681" s="183" t="s">
        <v>796</v>
      </c>
      <c r="J681" s="183" t="s">
        <v>1635</v>
      </c>
      <c r="K681" s="184">
        <v>0</v>
      </c>
      <c r="L681" s="184">
        <v>301</v>
      </c>
      <c r="M681" s="184">
        <f t="shared" si="10"/>
        <v>-301</v>
      </c>
      <c r="N681" s="183" t="s">
        <v>1032</v>
      </c>
      <c r="O681" s="183" t="s">
        <v>1635</v>
      </c>
      <c r="P681" s="183"/>
      <c r="Q681" s="183" t="s">
        <v>1754</v>
      </c>
      <c r="R681" s="183" t="s">
        <v>801</v>
      </c>
    </row>
    <row r="682" spans="1:18">
      <c r="A682" s="183" t="s">
        <v>1753</v>
      </c>
      <c r="B682" s="183" t="s">
        <v>794</v>
      </c>
      <c r="C682" s="183" t="s">
        <v>706</v>
      </c>
      <c r="D682" s="183" t="s">
        <v>812</v>
      </c>
      <c r="E682" s="183" t="s">
        <v>800</v>
      </c>
      <c r="F682" s="183" t="s">
        <v>710</v>
      </c>
      <c r="G682" s="183" t="s">
        <v>48</v>
      </c>
      <c r="H682" s="183" t="s">
        <v>521</v>
      </c>
      <c r="I682" s="183" t="s">
        <v>796</v>
      </c>
      <c r="J682" s="183" t="s">
        <v>1635</v>
      </c>
      <c r="K682" s="184">
        <v>301</v>
      </c>
      <c r="L682" s="184">
        <v>0</v>
      </c>
      <c r="M682" s="184">
        <f t="shared" si="10"/>
        <v>301</v>
      </c>
      <c r="N682" s="183" t="s">
        <v>1032</v>
      </c>
      <c r="O682" s="183" t="s">
        <v>1635</v>
      </c>
      <c r="P682" s="183"/>
      <c r="Q682" s="183" t="s">
        <v>1754</v>
      </c>
      <c r="R682" s="183" t="s">
        <v>801</v>
      </c>
    </row>
    <row r="683" spans="1:18">
      <c r="A683" s="183" t="s">
        <v>1755</v>
      </c>
      <c r="B683" s="183" t="s">
        <v>794</v>
      </c>
      <c r="C683" s="183" t="s">
        <v>808</v>
      </c>
      <c r="D683" s="183" t="s">
        <v>268</v>
      </c>
      <c r="E683" s="183" t="s">
        <v>832</v>
      </c>
      <c r="F683" s="183" t="s">
        <v>521</v>
      </c>
      <c r="G683" s="183" t="s">
        <v>48</v>
      </c>
      <c r="H683" s="183" t="s">
        <v>521</v>
      </c>
      <c r="I683" s="183" t="s">
        <v>796</v>
      </c>
      <c r="J683" s="183" t="s">
        <v>1597</v>
      </c>
      <c r="K683" s="184">
        <v>0</v>
      </c>
      <c r="L683" s="184">
        <v>115</v>
      </c>
      <c r="M683" s="184">
        <f t="shared" si="10"/>
        <v>-115</v>
      </c>
      <c r="N683" s="183" t="s">
        <v>1756</v>
      </c>
      <c r="O683" s="183" t="s">
        <v>1597</v>
      </c>
      <c r="P683" s="183"/>
      <c r="Q683" s="183" t="s">
        <v>1757</v>
      </c>
      <c r="R683" s="183" t="s">
        <v>801</v>
      </c>
    </row>
    <row r="684" spans="1:18">
      <c r="A684" s="183" t="s">
        <v>1755</v>
      </c>
      <c r="B684" s="183" t="s">
        <v>794</v>
      </c>
      <c r="C684" s="183" t="s">
        <v>808</v>
      </c>
      <c r="D684" s="183" t="s">
        <v>823</v>
      </c>
      <c r="E684" s="183" t="s">
        <v>832</v>
      </c>
      <c r="F684" s="183" t="s">
        <v>521</v>
      </c>
      <c r="G684" s="183" t="s">
        <v>48</v>
      </c>
      <c r="H684" s="183" t="s">
        <v>521</v>
      </c>
      <c r="I684" s="183" t="s">
        <v>796</v>
      </c>
      <c r="J684" s="183" t="s">
        <v>1597</v>
      </c>
      <c r="K684" s="184">
        <v>115</v>
      </c>
      <c r="L684" s="184">
        <v>0</v>
      </c>
      <c r="M684" s="184">
        <f t="shared" ref="M684:M743" si="11">K684-L684</f>
        <v>115</v>
      </c>
      <c r="N684" s="183" t="s">
        <v>1756</v>
      </c>
      <c r="O684" s="183" t="s">
        <v>1597</v>
      </c>
      <c r="P684" s="183"/>
      <c r="Q684" s="183" t="s">
        <v>1757</v>
      </c>
      <c r="R684" s="183" t="s">
        <v>801</v>
      </c>
    </row>
    <row r="685" spans="1:18">
      <c r="A685" s="183" t="s">
        <v>1758</v>
      </c>
      <c r="B685" s="183" t="s">
        <v>794</v>
      </c>
      <c r="C685" s="183" t="s">
        <v>366</v>
      </c>
      <c r="D685" s="183" t="s">
        <v>340</v>
      </c>
      <c r="E685" s="183" t="s">
        <v>43</v>
      </c>
      <c r="F685" s="183" t="s">
        <v>521</v>
      </c>
      <c r="G685" s="183" t="s">
        <v>48</v>
      </c>
      <c r="H685" s="183" t="s">
        <v>521</v>
      </c>
      <c r="I685" s="183" t="s">
        <v>796</v>
      </c>
      <c r="J685" s="183" t="s">
        <v>1597</v>
      </c>
      <c r="K685" s="184">
        <v>0</v>
      </c>
      <c r="L685" s="184">
        <v>49</v>
      </c>
      <c r="M685" s="184">
        <f t="shared" si="11"/>
        <v>-49</v>
      </c>
      <c r="N685" s="183" t="s">
        <v>1056</v>
      </c>
      <c r="O685" s="183" t="s">
        <v>1597</v>
      </c>
      <c r="P685" s="183"/>
      <c r="Q685" s="183" t="s">
        <v>1759</v>
      </c>
      <c r="R685" s="183" t="s">
        <v>801</v>
      </c>
    </row>
    <row r="686" spans="1:18">
      <c r="A686" s="183" t="s">
        <v>1758</v>
      </c>
      <c r="B686" s="183" t="s">
        <v>794</v>
      </c>
      <c r="C686" s="183" t="s">
        <v>366</v>
      </c>
      <c r="D686" s="183" t="s">
        <v>892</v>
      </c>
      <c r="E686" s="183" t="s">
        <v>43</v>
      </c>
      <c r="F686" s="183" t="s">
        <v>521</v>
      </c>
      <c r="G686" s="183" t="s">
        <v>48</v>
      </c>
      <c r="H686" s="183" t="s">
        <v>521</v>
      </c>
      <c r="I686" s="183" t="s">
        <v>796</v>
      </c>
      <c r="J686" s="183" t="s">
        <v>1597</v>
      </c>
      <c r="K686" s="184">
        <v>60125.03</v>
      </c>
      <c r="L686" s="184">
        <v>0</v>
      </c>
      <c r="M686" s="184">
        <f t="shared" si="11"/>
        <v>60125.03</v>
      </c>
      <c r="N686" s="183" t="s">
        <v>1056</v>
      </c>
      <c r="O686" s="183" t="s">
        <v>1597</v>
      </c>
      <c r="P686" s="183"/>
      <c r="Q686" s="183" t="s">
        <v>1759</v>
      </c>
      <c r="R686" s="183" t="s">
        <v>801</v>
      </c>
    </row>
    <row r="687" spans="1:18">
      <c r="A687" s="183" t="s">
        <v>1758</v>
      </c>
      <c r="B687" s="183" t="s">
        <v>794</v>
      </c>
      <c r="C687" s="183" t="s">
        <v>366</v>
      </c>
      <c r="D687" s="183" t="s">
        <v>1582</v>
      </c>
      <c r="E687" s="183" t="s">
        <v>43</v>
      </c>
      <c r="F687" s="183" t="s">
        <v>521</v>
      </c>
      <c r="G687" s="183" t="s">
        <v>48</v>
      </c>
      <c r="H687" s="183" t="s">
        <v>521</v>
      </c>
      <c r="I687" s="183" t="s">
        <v>796</v>
      </c>
      <c r="J687" s="183" t="s">
        <v>1597</v>
      </c>
      <c r="K687" s="184">
        <v>0</v>
      </c>
      <c r="L687" s="184">
        <v>70</v>
      </c>
      <c r="M687" s="184">
        <f t="shared" si="11"/>
        <v>-70</v>
      </c>
      <c r="N687" s="183" t="s">
        <v>1056</v>
      </c>
      <c r="O687" s="183" t="s">
        <v>1597</v>
      </c>
      <c r="P687" s="183"/>
      <c r="Q687" s="183" t="s">
        <v>1759</v>
      </c>
      <c r="R687" s="183" t="s">
        <v>801</v>
      </c>
    </row>
    <row r="688" spans="1:18">
      <c r="A688" s="183" t="s">
        <v>1758</v>
      </c>
      <c r="B688" s="183" t="s">
        <v>794</v>
      </c>
      <c r="C688" s="183" t="s">
        <v>366</v>
      </c>
      <c r="D688" s="183" t="s">
        <v>826</v>
      </c>
      <c r="E688" s="183" t="s">
        <v>43</v>
      </c>
      <c r="F688" s="183" t="s">
        <v>521</v>
      </c>
      <c r="G688" s="183" t="s">
        <v>48</v>
      </c>
      <c r="H688" s="183" t="s">
        <v>521</v>
      </c>
      <c r="I688" s="183" t="s">
        <v>796</v>
      </c>
      <c r="J688" s="183" t="s">
        <v>1597</v>
      </c>
      <c r="K688" s="184">
        <v>0</v>
      </c>
      <c r="L688" s="184">
        <v>60000</v>
      </c>
      <c r="M688" s="184">
        <f t="shared" si="11"/>
        <v>-60000</v>
      </c>
      <c r="N688" s="183" t="s">
        <v>1056</v>
      </c>
      <c r="O688" s="183" t="s">
        <v>1597</v>
      </c>
      <c r="P688" s="183"/>
      <c r="Q688" s="183" t="s">
        <v>1759</v>
      </c>
      <c r="R688" s="183" t="s">
        <v>801</v>
      </c>
    </row>
    <row r="689" spans="1:18">
      <c r="A689" s="183" t="s">
        <v>1758</v>
      </c>
      <c r="B689" s="183" t="s">
        <v>794</v>
      </c>
      <c r="C689" s="183" t="s">
        <v>366</v>
      </c>
      <c r="D689" s="183" t="s">
        <v>1581</v>
      </c>
      <c r="E689" s="183" t="s">
        <v>43</v>
      </c>
      <c r="F689" s="183" t="s">
        <v>521</v>
      </c>
      <c r="G689" s="183" t="s">
        <v>48</v>
      </c>
      <c r="H689" s="183" t="s">
        <v>521</v>
      </c>
      <c r="I689" s="183" t="s">
        <v>796</v>
      </c>
      <c r="J689" s="183" t="s">
        <v>1597</v>
      </c>
      <c r="K689" s="184">
        <v>0</v>
      </c>
      <c r="L689" s="184">
        <v>6.03</v>
      </c>
      <c r="M689" s="184">
        <f t="shared" si="11"/>
        <v>-6.03</v>
      </c>
      <c r="N689" s="183" t="s">
        <v>1056</v>
      </c>
      <c r="O689" s="183" t="s">
        <v>1597</v>
      </c>
      <c r="P689" s="183"/>
      <c r="Q689" s="183" t="s">
        <v>1759</v>
      </c>
      <c r="R689" s="183" t="s">
        <v>801</v>
      </c>
    </row>
    <row r="690" spans="1:18">
      <c r="A690" s="183" t="s">
        <v>1760</v>
      </c>
      <c r="B690" s="183" t="s">
        <v>794</v>
      </c>
      <c r="C690" s="183" t="s">
        <v>709</v>
      </c>
      <c r="D690" s="183" t="s">
        <v>268</v>
      </c>
      <c r="E690" s="183" t="s">
        <v>210</v>
      </c>
      <c r="F690" s="183" t="s">
        <v>521</v>
      </c>
      <c r="G690" s="183" t="s">
        <v>48</v>
      </c>
      <c r="H690" s="183" t="s">
        <v>521</v>
      </c>
      <c r="I690" s="183" t="s">
        <v>796</v>
      </c>
      <c r="J690" s="183" t="s">
        <v>1597</v>
      </c>
      <c r="K690" s="184">
        <v>0</v>
      </c>
      <c r="L690" s="184">
        <v>1050.6400000000001</v>
      </c>
      <c r="M690" s="184">
        <f t="shared" si="11"/>
        <v>-1050.6400000000001</v>
      </c>
      <c r="N690" s="183" t="s">
        <v>1052</v>
      </c>
      <c r="O690" s="183" t="s">
        <v>1597</v>
      </c>
      <c r="P690" s="183"/>
      <c r="Q690" s="183" t="s">
        <v>1761</v>
      </c>
      <c r="R690" s="183" t="s">
        <v>847</v>
      </c>
    </row>
    <row r="691" spans="1:18">
      <c r="A691" s="183" t="s">
        <v>1760</v>
      </c>
      <c r="B691" s="183" t="s">
        <v>794</v>
      </c>
      <c r="C691" s="183" t="s">
        <v>709</v>
      </c>
      <c r="D691" s="183" t="s">
        <v>826</v>
      </c>
      <c r="E691" s="183" t="s">
        <v>210</v>
      </c>
      <c r="F691" s="183" t="s">
        <v>521</v>
      </c>
      <c r="G691" s="183" t="s">
        <v>48</v>
      </c>
      <c r="H691" s="183" t="s">
        <v>521</v>
      </c>
      <c r="I691" s="183" t="s">
        <v>796</v>
      </c>
      <c r="J691" s="183" t="s">
        <v>1597</v>
      </c>
      <c r="K691" s="184">
        <v>1050.6400000000001</v>
      </c>
      <c r="L691" s="184">
        <v>0</v>
      </c>
      <c r="M691" s="184">
        <f t="shared" si="11"/>
        <v>1050.6400000000001</v>
      </c>
      <c r="N691" s="183" t="s">
        <v>1052</v>
      </c>
      <c r="O691" s="183" t="s">
        <v>1597</v>
      </c>
      <c r="P691" s="183"/>
      <c r="Q691" s="183" t="s">
        <v>1761</v>
      </c>
      <c r="R691" s="183" t="s">
        <v>847</v>
      </c>
    </row>
    <row r="692" spans="1:18">
      <c r="A692" s="183" t="s">
        <v>1762</v>
      </c>
      <c r="B692" s="183" t="s">
        <v>794</v>
      </c>
      <c r="C692" s="183" t="s">
        <v>706</v>
      </c>
      <c r="D692" s="183" t="s">
        <v>826</v>
      </c>
      <c r="E692" s="183" t="s">
        <v>835</v>
      </c>
      <c r="F692" s="183" t="s">
        <v>521</v>
      </c>
      <c r="G692" s="183" t="s">
        <v>48</v>
      </c>
      <c r="H692" s="183" t="s">
        <v>521</v>
      </c>
      <c r="I692" s="183" t="s">
        <v>796</v>
      </c>
      <c r="J692" s="183" t="s">
        <v>1597</v>
      </c>
      <c r="K692" s="184">
        <v>1507.45</v>
      </c>
      <c r="L692" s="184">
        <v>0</v>
      </c>
      <c r="M692" s="184">
        <f t="shared" si="11"/>
        <v>1507.45</v>
      </c>
      <c r="N692" s="183" t="s">
        <v>1763</v>
      </c>
      <c r="O692" s="183" t="s">
        <v>1597</v>
      </c>
      <c r="P692" s="183"/>
      <c r="Q692" s="183" t="s">
        <v>1764</v>
      </c>
      <c r="R692" s="183" t="s">
        <v>801</v>
      </c>
    </row>
    <row r="693" spans="1:18">
      <c r="A693" s="183" t="s">
        <v>1762</v>
      </c>
      <c r="B693" s="183" t="s">
        <v>794</v>
      </c>
      <c r="C693" s="183" t="s">
        <v>706</v>
      </c>
      <c r="D693" s="183" t="s">
        <v>268</v>
      </c>
      <c r="E693" s="183" t="s">
        <v>835</v>
      </c>
      <c r="F693" s="183" t="s">
        <v>521</v>
      </c>
      <c r="G693" s="183" t="s">
        <v>48</v>
      </c>
      <c r="H693" s="183" t="s">
        <v>521</v>
      </c>
      <c r="I693" s="183" t="s">
        <v>796</v>
      </c>
      <c r="J693" s="183" t="s">
        <v>1597</v>
      </c>
      <c r="K693" s="184">
        <v>0</v>
      </c>
      <c r="L693" s="184">
        <v>1507.45</v>
      </c>
      <c r="M693" s="184">
        <f t="shared" si="11"/>
        <v>-1507.45</v>
      </c>
      <c r="N693" s="183" t="s">
        <v>1763</v>
      </c>
      <c r="O693" s="183" t="s">
        <v>1597</v>
      </c>
      <c r="P693" s="183"/>
      <c r="Q693" s="183" t="s">
        <v>1764</v>
      </c>
      <c r="R693" s="183" t="s">
        <v>801</v>
      </c>
    </row>
    <row r="694" spans="1:18">
      <c r="A694" s="183" t="s">
        <v>1765</v>
      </c>
      <c r="B694" s="183" t="s">
        <v>794</v>
      </c>
      <c r="C694" s="183" t="s">
        <v>804</v>
      </c>
      <c r="D694" s="183" t="s">
        <v>831</v>
      </c>
      <c r="E694" s="183" t="s">
        <v>342</v>
      </c>
      <c r="F694" s="183" t="s">
        <v>338</v>
      </c>
      <c r="G694" s="183" t="s">
        <v>48</v>
      </c>
      <c r="H694" s="183" t="s">
        <v>521</v>
      </c>
      <c r="I694" s="183" t="s">
        <v>796</v>
      </c>
      <c r="J694" s="183" t="s">
        <v>1597</v>
      </c>
      <c r="K694" s="184">
        <v>3430</v>
      </c>
      <c r="L694" s="184">
        <v>0</v>
      </c>
      <c r="M694" s="184">
        <f t="shared" si="11"/>
        <v>3430</v>
      </c>
      <c r="N694" s="183" t="s">
        <v>1766</v>
      </c>
      <c r="O694" s="183" t="s">
        <v>1597</v>
      </c>
      <c r="P694" s="183"/>
      <c r="Q694" s="183" t="s">
        <v>1767</v>
      </c>
      <c r="R694" s="183" t="s">
        <v>801</v>
      </c>
    </row>
    <row r="695" spans="1:18">
      <c r="A695" s="183" t="s">
        <v>1765</v>
      </c>
      <c r="B695" s="183" t="s">
        <v>794</v>
      </c>
      <c r="C695" s="183" t="s">
        <v>804</v>
      </c>
      <c r="D695" s="183" t="s">
        <v>268</v>
      </c>
      <c r="E695" s="183" t="s">
        <v>342</v>
      </c>
      <c r="F695" s="183" t="s">
        <v>338</v>
      </c>
      <c r="G695" s="183" t="s">
        <v>48</v>
      </c>
      <c r="H695" s="183" t="s">
        <v>521</v>
      </c>
      <c r="I695" s="183" t="s">
        <v>796</v>
      </c>
      <c r="J695" s="183" t="s">
        <v>1597</v>
      </c>
      <c r="K695" s="184">
        <v>0</v>
      </c>
      <c r="L695" s="184">
        <v>3430</v>
      </c>
      <c r="M695" s="184">
        <f t="shared" si="11"/>
        <v>-3430</v>
      </c>
      <c r="N695" s="183" t="s">
        <v>1766</v>
      </c>
      <c r="O695" s="183" t="s">
        <v>1597</v>
      </c>
      <c r="P695" s="183"/>
      <c r="Q695" s="183" t="s">
        <v>1767</v>
      </c>
      <c r="R695" s="183" t="s">
        <v>801</v>
      </c>
    </row>
    <row r="696" spans="1:18">
      <c r="A696" s="183" t="s">
        <v>1768</v>
      </c>
      <c r="B696" s="183" t="s">
        <v>794</v>
      </c>
      <c r="C696" s="183" t="s">
        <v>808</v>
      </c>
      <c r="D696" s="183" t="s">
        <v>814</v>
      </c>
      <c r="E696" s="183" t="s">
        <v>832</v>
      </c>
      <c r="F696" s="183" t="s">
        <v>521</v>
      </c>
      <c r="G696" s="183" t="s">
        <v>48</v>
      </c>
      <c r="H696" s="183" t="s">
        <v>521</v>
      </c>
      <c r="I696" s="183" t="s">
        <v>796</v>
      </c>
      <c r="J696" s="183" t="s">
        <v>1597</v>
      </c>
      <c r="K696" s="184">
        <v>75</v>
      </c>
      <c r="L696" s="184">
        <v>0</v>
      </c>
      <c r="M696" s="184">
        <f t="shared" si="11"/>
        <v>75</v>
      </c>
      <c r="N696" s="183" t="s">
        <v>1756</v>
      </c>
      <c r="O696" s="183" t="s">
        <v>1597</v>
      </c>
      <c r="P696" s="183"/>
      <c r="Q696" s="183" t="s">
        <v>1769</v>
      </c>
      <c r="R696" s="183" t="s">
        <v>801</v>
      </c>
    </row>
    <row r="697" spans="1:18">
      <c r="A697" s="183" t="s">
        <v>1768</v>
      </c>
      <c r="B697" s="183" t="s">
        <v>794</v>
      </c>
      <c r="C697" s="183" t="s">
        <v>808</v>
      </c>
      <c r="D697" s="183" t="s">
        <v>268</v>
      </c>
      <c r="E697" s="183" t="s">
        <v>832</v>
      </c>
      <c r="F697" s="183" t="s">
        <v>521</v>
      </c>
      <c r="G697" s="183" t="s">
        <v>48</v>
      </c>
      <c r="H697" s="183" t="s">
        <v>521</v>
      </c>
      <c r="I697" s="183" t="s">
        <v>796</v>
      </c>
      <c r="J697" s="183" t="s">
        <v>1597</v>
      </c>
      <c r="K697" s="184">
        <v>0</v>
      </c>
      <c r="L697" s="184">
        <v>75</v>
      </c>
      <c r="M697" s="184">
        <f t="shared" si="11"/>
        <v>-75</v>
      </c>
      <c r="N697" s="183" t="s">
        <v>1756</v>
      </c>
      <c r="O697" s="183" t="s">
        <v>1597</v>
      </c>
      <c r="P697" s="183"/>
      <c r="Q697" s="183" t="s">
        <v>1769</v>
      </c>
      <c r="R697" s="183" t="s">
        <v>801</v>
      </c>
    </row>
    <row r="698" spans="1:18">
      <c r="A698" s="183" t="s">
        <v>1770</v>
      </c>
      <c r="B698" s="183" t="s">
        <v>794</v>
      </c>
      <c r="C698" s="183" t="s">
        <v>808</v>
      </c>
      <c r="D698" s="183" t="s">
        <v>837</v>
      </c>
      <c r="E698" s="183" t="s">
        <v>20</v>
      </c>
      <c r="F698" s="183" t="s">
        <v>710</v>
      </c>
      <c r="G698" s="183" t="s">
        <v>48</v>
      </c>
      <c r="H698" s="183" t="s">
        <v>521</v>
      </c>
      <c r="I698" s="183" t="s">
        <v>796</v>
      </c>
      <c r="J698" s="183" t="s">
        <v>1597</v>
      </c>
      <c r="K698" s="184">
        <v>500</v>
      </c>
      <c r="L698" s="184">
        <v>0</v>
      </c>
      <c r="M698" s="184">
        <f t="shared" si="11"/>
        <v>500</v>
      </c>
      <c r="N698" s="183" t="s">
        <v>1771</v>
      </c>
      <c r="O698" s="183" t="s">
        <v>1597</v>
      </c>
      <c r="P698" s="183"/>
      <c r="Q698" s="183" t="s">
        <v>1772</v>
      </c>
      <c r="R698" s="183" t="s">
        <v>801</v>
      </c>
    </row>
    <row r="699" spans="1:18">
      <c r="A699" s="183" t="s">
        <v>1770</v>
      </c>
      <c r="B699" s="183" t="s">
        <v>794</v>
      </c>
      <c r="C699" s="183" t="s">
        <v>808</v>
      </c>
      <c r="D699" s="183" t="s">
        <v>794</v>
      </c>
      <c r="E699" s="183" t="s">
        <v>20</v>
      </c>
      <c r="F699" s="183" t="s">
        <v>710</v>
      </c>
      <c r="G699" s="183" t="s">
        <v>48</v>
      </c>
      <c r="H699" s="183" t="s">
        <v>521</v>
      </c>
      <c r="I699" s="183" t="s">
        <v>796</v>
      </c>
      <c r="J699" s="183" t="s">
        <v>1597</v>
      </c>
      <c r="K699" s="184">
        <v>0</v>
      </c>
      <c r="L699" s="184">
        <v>500</v>
      </c>
      <c r="M699" s="184">
        <f t="shared" si="11"/>
        <v>-500</v>
      </c>
      <c r="N699" s="183" t="s">
        <v>1771</v>
      </c>
      <c r="O699" s="183" t="s">
        <v>1597</v>
      </c>
      <c r="P699" s="183"/>
      <c r="Q699" s="183" t="s">
        <v>1772</v>
      </c>
      <c r="R699" s="183" t="s">
        <v>801</v>
      </c>
    </row>
    <row r="700" spans="1:18">
      <c r="A700" s="183" t="s">
        <v>1773</v>
      </c>
      <c r="B700" s="183" t="s">
        <v>794</v>
      </c>
      <c r="C700" s="183" t="s">
        <v>706</v>
      </c>
      <c r="D700" s="183" t="s">
        <v>812</v>
      </c>
      <c r="E700" s="183" t="s">
        <v>22</v>
      </c>
      <c r="F700" s="183" t="s">
        <v>710</v>
      </c>
      <c r="G700" s="183" t="s">
        <v>48</v>
      </c>
      <c r="H700" s="183" t="s">
        <v>521</v>
      </c>
      <c r="I700" s="183" t="s">
        <v>796</v>
      </c>
      <c r="J700" s="183" t="s">
        <v>1597</v>
      </c>
      <c r="K700" s="184">
        <v>72.11</v>
      </c>
      <c r="L700" s="184">
        <v>0</v>
      </c>
      <c r="M700" s="184">
        <f t="shared" si="11"/>
        <v>72.11</v>
      </c>
      <c r="N700" s="183" t="s">
        <v>1052</v>
      </c>
      <c r="O700" s="183" t="s">
        <v>1597</v>
      </c>
      <c r="P700" s="183"/>
      <c r="Q700" s="183" t="s">
        <v>1774</v>
      </c>
      <c r="R700" s="183" t="s">
        <v>847</v>
      </c>
    </row>
    <row r="701" spans="1:18">
      <c r="A701" s="183" t="s">
        <v>1773</v>
      </c>
      <c r="B701" s="183" t="s">
        <v>794</v>
      </c>
      <c r="C701" s="183" t="s">
        <v>808</v>
      </c>
      <c r="D701" s="183" t="s">
        <v>268</v>
      </c>
      <c r="E701" s="183" t="s">
        <v>22</v>
      </c>
      <c r="F701" s="183" t="s">
        <v>710</v>
      </c>
      <c r="G701" s="183" t="s">
        <v>48</v>
      </c>
      <c r="H701" s="183" t="s">
        <v>521</v>
      </c>
      <c r="I701" s="183" t="s">
        <v>796</v>
      </c>
      <c r="J701" s="183" t="s">
        <v>1597</v>
      </c>
      <c r="K701" s="184">
        <v>0</v>
      </c>
      <c r="L701" s="184">
        <v>1087.02</v>
      </c>
      <c r="M701" s="184">
        <f t="shared" si="11"/>
        <v>-1087.02</v>
      </c>
      <c r="N701" s="183" t="s">
        <v>1052</v>
      </c>
      <c r="O701" s="183" t="s">
        <v>1597</v>
      </c>
      <c r="P701" s="183"/>
      <c r="Q701" s="183" t="s">
        <v>1774</v>
      </c>
      <c r="R701" s="183" t="s">
        <v>847</v>
      </c>
    </row>
    <row r="702" spans="1:18">
      <c r="A702" s="183" t="s">
        <v>1773</v>
      </c>
      <c r="B702" s="183" t="s">
        <v>794</v>
      </c>
      <c r="C702" s="183" t="s">
        <v>706</v>
      </c>
      <c r="D702" s="183" t="s">
        <v>794</v>
      </c>
      <c r="E702" s="183" t="s">
        <v>22</v>
      </c>
      <c r="F702" s="183" t="s">
        <v>710</v>
      </c>
      <c r="G702" s="183" t="s">
        <v>48</v>
      </c>
      <c r="H702" s="183" t="s">
        <v>521</v>
      </c>
      <c r="I702" s="183" t="s">
        <v>796</v>
      </c>
      <c r="J702" s="183" t="s">
        <v>1597</v>
      </c>
      <c r="K702" s="184">
        <v>297.73</v>
      </c>
      <c r="L702" s="184">
        <v>0</v>
      </c>
      <c r="M702" s="184">
        <f t="shared" si="11"/>
        <v>297.73</v>
      </c>
      <c r="N702" s="183" t="s">
        <v>1052</v>
      </c>
      <c r="O702" s="183" t="s">
        <v>1597</v>
      </c>
      <c r="P702" s="183"/>
      <c r="Q702" s="183" t="s">
        <v>1774</v>
      </c>
      <c r="R702" s="183" t="s">
        <v>847</v>
      </c>
    </row>
    <row r="703" spans="1:18">
      <c r="A703" s="183" t="s">
        <v>1773</v>
      </c>
      <c r="B703" s="183" t="s">
        <v>794</v>
      </c>
      <c r="C703" s="183" t="s">
        <v>808</v>
      </c>
      <c r="D703" s="183" t="s">
        <v>837</v>
      </c>
      <c r="E703" s="183" t="s">
        <v>22</v>
      </c>
      <c r="F703" s="183" t="s">
        <v>710</v>
      </c>
      <c r="G703" s="183" t="s">
        <v>48</v>
      </c>
      <c r="H703" s="183" t="s">
        <v>521</v>
      </c>
      <c r="I703" s="183" t="s">
        <v>796</v>
      </c>
      <c r="J703" s="183" t="s">
        <v>1597</v>
      </c>
      <c r="K703" s="184">
        <v>574.34</v>
      </c>
      <c r="L703" s="184">
        <v>0</v>
      </c>
      <c r="M703" s="184">
        <f t="shared" si="11"/>
        <v>574.34</v>
      </c>
      <c r="N703" s="183" t="s">
        <v>1052</v>
      </c>
      <c r="O703" s="183" t="s">
        <v>1597</v>
      </c>
      <c r="P703" s="183"/>
      <c r="Q703" s="183" t="s">
        <v>1774</v>
      </c>
      <c r="R703" s="183" t="s">
        <v>847</v>
      </c>
    </row>
    <row r="704" spans="1:18">
      <c r="A704" s="183" t="s">
        <v>1773</v>
      </c>
      <c r="B704" s="183" t="s">
        <v>794</v>
      </c>
      <c r="C704" s="183" t="s">
        <v>703</v>
      </c>
      <c r="D704" s="183" t="s">
        <v>837</v>
      </c>
      <c r="E704" s="183" t="s">
        <v>22</v>
      </c>
      <c r="F704" s="183" t="s">
        <v>710</v>
      </c>
      <c r="G704" s="183" t="s">
        <v>48</v>
      </c>
      <c r="H704" s="183" t="s">
        <v>521</v>
      </c>
      <c r="I704" s="183" t="s">
        <v>796</v>
      </c>
      <c r="J704" s="183" t="s">
        <v>1597</v>
      </c>
      <c r="K704" s="184">
        <v>142.84</v>
      </c>
      <c r="L704" s="184">
        <v>0</v>
      </c>
      <c r="M704" s="184">
        <f t="shared" si="11"/>
        <v>142.84</v>
      </c>
      <c r="N704" s="183" t="s">
        <v>1052</v>
      </c>
      <c r="O704" s="183" t="s">
        <v>1597</v>
      </c>
      <c r="P704" s="183"/>
      <c r="Q704" s="183" t="s">
        <v>1774</v>
      </c>
      <c r="R704" s="183" t="s">
        <v>847</v>
      </c>
    </row>
    <row r="705" spans="1:18">
      <c r="A705" s="183" t="s">
        <v>1775</v>
      </c>
      <c r="B705" s="183" t="s">
        <v>794</v>
      </c>
      <c r="C705" s="183" t="s">
        <v>709</v>
      </c>
      <c r="D705" s="183" t="s">
        <v>268</v>
      </c>
      <c r="E705" s="183" t="s">
        <v>853</v>
      </c>
      <c r="F705" s="183" t="s">
        <v>521</v>
      </c>
      <c r="G705" s="183" t="s">
        <v>48</v>
      </c>
      <c r="H705" s="183" t="s">
        <v>521</v>
      </c>
      <c r="I705" s="183" t="s">
        <v>796</v>
      </c>
      <c r="J705" s="183" t="s">
        <v>1597</v>
      </c>
      <c r="K705" s="184">
        <v>280</v>
      </c>
      <c r="L705" s="184">
        <v>0</v>
      </c>
      <c r="M705" s="184">
        <f t="shared" si="11"/>
        <v>280</v>
      </c>
      <c r="N705" s="183" t="s">
        <v>1052</v>
      </c>
      <c r="O705" s="183" t="s">
        <v>1597</v>
      </c>
      <c r="P705" s="183"/>
      <c r="Q705" s="183" t="s">
        <v>1776</v>
      </c>
      <c r="R705" s="183" t="s">
        <v>847</v>
      </c>
    </row>
    <row r="706" spans="1:18">
      <c r="A706" s="183" t="s">
        <v>1775</v>
      </c>
      <c r="B706" s="183" t="s">
        <v>794</v>
      </c>
      <c r="C706" s="183" t="s">
        <v>709</v>
      </c>
      <c r="D706" s="183" t="s">
        <v>268</v>
      </c>
      <c r="E706" s="183" t="s">
        <v>853</v>
      </c>
      <c r="F706" s="183" t="s">
        <v>521</v>
      </c>
      <c r="G706" s="183" t="s">
        <v>48</v>
      </c>
      <c r="H706" s="183" t="s">
        <v>521</v>
      </c>
      <c r="I706" s="183" t="s">
        <v>796</v>
      </c>
      <c r="J706" s="183" t="s">
        <v>1597</v>
      </c>
      <c r="K706" s="184">
        <v>0</v>
      </c>
      <c r="L706" s="184">
        <v>280</v>
      </c>
      <c r="M706" s="184">
        <f t="shared" si="11"/>
        <v>-280</v>
      </c>
      <c r="N706" s="183" t="s">
        <v>1052</v>
      </c>
      <c r="O706" s="183" t="s">
        <v>1597</v>
      </c>
      <c r="P706" s="183"/>
      <c r="Q706" s="183" t="s">
        <v>1776</v>
      </c>
      <c r="R706" s="183" t="s">
        <v>847</v>
      </c>
    </row>
    <row r="707" spans="1:18">
      <c r="A707" s="183" t="s">
        <v>1775</v>
      </c>
      <c r="B707" s="183" t="s">
        <v>794</v>
      </c>
      <c r="C707" s="183" t="s">
        <v>808</v>
      </c>
      <c r="D707" s="183" t="s">
        <v>268</v>
      </c>
      <c r="E707" s="183" t="s">
        <v>853</v>
      </c>
      <c r="F707" s="183" t="s">
        <v>521</v>
      </c>
      <c r="G707" s="183" t="s">
        <v>48</v>
      </c>
      <c r="H707" s="183" t="s">
        <v>521</v>
      </c>
      <c r="I707" s="183" t="s">
        <v>796</v>
      </c>
      <c r="J707" s="183" t="s">
        <v>1597</v>
      </c>
      <c r="K707" s="184">
        <v>0</v>
      </c>
      <c r="L707" s="184">
        <v>163.09</v>
      </c>
      <c r="M707" s="184">
        <f t="shared" si="11"/>
        <v>-163.09</v>
      </c>
      <c r="N707" s="183" t="s">
        <v>1052</v>
      </c>
      <c r="O707" s="183" t="s">
        <v>1597</v>
      </c>
      <c r="P707" s="183"/>
      <c r="Q707" s="183" t="s">
        <v>1776</v>
      </c>
      <c r="R707" s="183" t="s">
        <v>847</v>
      </c>
    </row>
    <row r="708" spans="1:18">
      <c r="A708" s="183" t="s">
        <v>1775</v>
      </c>
      <c r="B708" s="183" t="s">
        <v>794</v>
      </c>
      <c r="C708" s="183" t="s">
        <v>808</v>
      </c>
      <c r="D708" s="183" t="s">
        <v>805</v>
      </c>
      <c r="E708" s="183" t="s">
        <v>853</v>
      </c>
      <c r="F708" s="183" t="s">
        <v>521</v>
      </c>
      <c r="G708" s="183" t="s">
        <v>48</v>
      </c>
      <c r="H708" s="183" t="s">
        <v>521</v>
      </c>
      <c r="I708" s="183" t="s">
        <v>796</v>
      </c>
      <c r="J708" s="183" t="s">
        <v>1597</v>
      </c>
      <c r="K708" s="184">
        <v>163.09</v>
      </c>
      <c r="L708" s="184">
        <v>0</v>
      </c>
      <c r="M708" s="184">
        <f t="shared" si="11"/>
        <v>163.09</v>
      </c>
      <c r="N708" s="183" t="s">
        <v>1052</v>
      </c>
      <c r="O708" s="183" t="s">
        <v>1597</v>
      </c>
      <c r="P708" s="183"/>
      <c r="Q708" s="183" t="s">
        <v>1776</v>
      </c>
      <c r="R708" s="183" t="s">
        <v>847</v>
      </c>
    </row>
    <row r="709" spans="1:18">
      <c r="A709" s="183" t="s">
        <v>1777</v>
      </c>
      <c r="B709" s="183" t="s">
        <v>794</v>
      </c>
      <c r="C709" s="183" t="s">
        <v>808</v>
      </c>
      <c r="D709" s="183" t="s">
        <v>268</v>
      </c>
      <c r="E709" s="183" t="s">
        <v>855</v>
      </c>
      <c r="F709" s="183" t="s">
        <v>521</v>
      </c>
      <c r="G709" s="183" t="s">
        <v>48</v>
      </c>
      <c r="H709" s="183" t="s">
        <v>521</v>
      </c>
      <c r="I709" s="183" t="s">
        <v>796</v>
      </c>
      <c r="J709" s="183" t="s">
        <v>1597</v>
      </c>
      <c r="K709" s="184">
        <v>0</v>
      </c>
      <c r="L709" s="184">
        <v>312</v>
      </c>
      <c r="M709" s="184">
        <f t="shared" si="11"/>
        <v>-312</v>
      </c>
      <c r="N709" s="183" t="s">
        <v>1778</v>
      </c>
      <c r="O709" s="183" t="s">
        <v>1597</v>
      </c>
      <c r="P709" s="183"/>
      <c r="Q709" s="183" t="s">
        <v>1779</v>
      </c>
      <c r="R709" s="183" t="s">
        <v>801</v>
      </c>
    </row>
    <row r="710" spans="1:18">
      <c r="A710" s="183" t="s">
        <v>1777</v>
      </c>
      <c r="B710" s="183" t="s">
        <v>794</v>
      </c>
      <c r="C710" s="183" t="s">
        <v>808</v>
      </c>
      <c r="D710" s="183" t="s">
        <v>841</v>
      </c>
      <c r="E710" s="183" t="s">
        <v>855</v>
      </c>
      <c r="F710" s="183" t="s">
        <v>521</v>
      </c>
      <c r="G710" s="183" t="s">
        <v>48</v>
      </c>
      <c r="H710" s="183" t="s">
        <v>521</v>
      </c>
      <c r="I710" s="183" t="s">
        <v>796</v>
      </c>
      <c r="J710" s="183" t="s">
        <v>1597</v>
      </c>
      <c r="K710" s="184">
        <v>312</v>
      </c>
      <c r="L710" s="184">
        <v>0</v>
      </c>
      <c r="M710" s="184">
        <f t="shared" si="11"/>
        <v>312</v>
      </c>
      <c r="N710" s="183" t="s">
        <v>1778</v>
      </c>
      <c r="O710" s="183" t="s">
        <v>1597</v>
      </c>
      <c r="P710" s="183"/>
      <c r="Q710" s="183" t="s">
        <v>1779</v>
      </c>
      <c r="R710" s="183" t="s">
        <v>801</v>
      </c>
    </row>
    <row r="711" spans="1:18">
      <c r="A711" s="183" t="s">
        <v>1780</v>
      </c>
      <c r="B711" s="183" t="s">
        <v>794</v>
      </c>
      <c r="C711" s="183" t="s">
        <v>833</v>
      </c>
      <c r="D711" s="183" t="s">
        <v>268</v>
      </c>
      <c r="E711" s="183" t="s">
        <v>854</v>
      </c>
      <c r="F711" s="183" t="s">
        <v>521</v>
      </c>
      <c r="G711" s="183" t="s">
        <v>48</v>
      </c>
      <c r="H711" s="183" t="s">
        <v>521</v>
      </c>
      <c r="I711" s="183" t="s">
        <v>796</v>
      </c>
      <c r="J711" s="183" t="s">
        <v>1597</v>
      </c>
      <c r="K711" s="184">
        <v>0</v>
      </c>
      <c r="L711" s="184">
        <v>546</v>
      </c>
      <c r="M711" s="184">
        <f t="shared" si="11"/>
        <v>-546</v>
      </c>
      <c r="N711" s="183" t="s">
        <v>1778</v>
      </c>
      <c r="O711" s="183" t="s">
        <v>1597</v>
      </c>
      <c r="P711" s="183"/>
      <c r="Q711" s="183" t="s">
        <v>1781</v>
      </c>
      <c r="R711" s="183" t="s">
        <v>801</v>
      </c>
    </row>
    <row r="712" spans="1:18">
      <c r="A712" s="183" t="s">
        <v>1780</v>
      </c>
      <c r="B712" s="183" t="s">
        <v>794</v>
      </c>
      <c r="C712" s="183" t="s">
        <v>833</v>
      </c>
      <c r="D712" s="183" t="s">
        <v>841</v>
      </c>
      <c r="E712" s="183" t="s">
        <v>854</v>
      </c>
      <c r="F712" s="183" t="s">
        <v>521</v>
      </c>
      <c r="G712" s="183" t="s">
        <v>48</v>
      </c>
      <c r="H712" s="183" t="s">
        <v>521</v>
      </c>
      <c r="I712" s="183" t="s">
        <v>796</v>
      </c>
      <c r="J712" s="183" t="s">
        <v>1597</v>
      </c>
      <c r="K712" s="184">
        <v>546</v>
      </c>
      <c r="L712" s="184">
        <v>0</v>
      </c>
      <c r="M712" s="184">
        <f t="shared" si="11"/>
        <v>546</v>
      </c>
      <c r="N712" s="183" t="s">
        <v>1778</v>
      </c>
      <c r="O712" s="183" t="s">
        <v>1597</v>
      </c>
      <c r="P712" s="183"/>
      <c r="Q712" s="183" t="s">
        <v>1781</v>
      </c>
      <c r="R712" s="183" t="s">
        <v>801</v>
      </c>
    </row>
    <row r="713" spans="1:18">
      <c r="A713" s="183" t="s">
        <v>1782</v>
      </c>
      <c r="B713" s="183" t="s">
        <v>794</v>
      </c>
      <c r="C713" s="183" t="s">
        <v>707</v>
      </c>
      <c r="D713" s="183" t="s">
        <v>268</v>
      </c>
      <c r="E713" s="183" t="s">
        <v>195</v>
      </c>
      <c r="F713" s="183" t="s">
        <v>521</v>
      </c>
      <c r="G713" s="183" t="s">
        <v>48</v>
      </c>
      <c r="H713" s="183" t="s">
        <v>521</v>
      </c>
      <c r="I713" s="183" t="s">
        <v>796</v>
      </c>
      <c r="J713" s="183" t="s">
        <v>1597</v>
      </c>
      <c r="K713" s="184">
        <v>2600</v>
      </c>
      <c r="L713" s="184">
        <v>0</v>
      </c>
      <c r="M713" s="184">
        <f t="shared" si="11"/>
        <v>2600</v>
      </c>
      <c r="N713" s="183" t="s">
        <v>1783</v>
      </c>
      <c r="O713" s="183" t="s">
        <v>1597</v>
      </c>
      <c r="P713" s="183"/>
      <c r="Q713" s="183" t="s">
        <v>1784</v>
      </c>
      <c r="R713" s="183" t="s">
        <v>801</v>
      </c>
    </row>
    <row r="714" spans="1:18">
      <c r="A714" s="183" t="s">
        <v>1782</v>
      </c>
      <c r="B714" s="183" t="s">
        <v>794</v>
      </c>
      <c r="C714" s="183" t="s">
        <v>707</v>
      </c>
      <c r="D714" s="183" t="s">
        <v>841</v>
      </c>
      <c r="E714" s="183" t="s">
        <v>195</v>
      </c>
      <c r="F714" s="183" t="s">
        <v>521</v>
      </c>
      <c r="G714" s="183" t="s">
        <v>48</v>
      </c>
      <c r="H714" s="183" t="s">
        <v>521</v>
      </c>
      <c r="I714" s="183" t="s">
        <v>796</v>
      </c>
      <c r="J714" s="183" t="s">
        <v>1597</v>
      </c>
      <c r="K714" s="184">
        <v>0</v>
      </c>
      <c r="L714" s="184">
        <v>2600</v>
      </c>
      <c r="M714" s="184">
        <f t="shared" si="11"/>
        <v>-2600</v>
      </c>
      <c r="N714" s="183" t="s">
        <v>1783</v>
      </c>
      <c r="O714" s="183" t="s">
        <v>1597</v>
      </c>
      <c r="P714" s="183"/>
      <c r="Q714" s="183" t="s">
        <v>1784</v>
      </c>
      <c r="R714" s="183" t="s">
        <v>801</v>
      </c>
    </row>
    <row r="715" spans="1:18">
      <c r="A715" s="183" t="s">
        <v>1785</v>
      </c>
      <c r="B715" s="183" t="s">
        <v>794</v>
      </c>
      <c r="C715" s="183" t="s">
        <v>242</v>
      </c>
      <c r="D715" s="183" t="s">
        <v>809</v>
      </c>
      <c r="E715" s="183" t="s">
        <v>136</v>
      </c>
      <c r="F715" s="183" t="s">
        <v>710</v>
      </c>
      <c r="G715" s="183" t="s">
        <v>48</v>
      </c>
      <c r="H715" s="183" t="s">
        <v>521</v>
      </c>
      <c r="I715" s="183" t="s">
        <v>796</v>
      </c>
      <c r="J715" s="183" t="s">
        <v>1597</v>
      </c>
      <c r="K715" s="184">
        <v>1200</v>
      </c>
      <c r="L715" s="184">
        <v>0</v>
      </c>
      <c r="M715" s="184">
        <f t="shared" si="11"/>
        <v>1200</v>
      </c>
      <c r="N715" s="183" t="s">
        <v>995</v>
      </c>
      <c r="O715" s="183" t="s">
        <v>1597</v>
      </c>
      <c r="P715" s="183"/>
      <c r="Q715" s="183" t="s">
        <v>1786</v>
      </c>
      <c r="R715" s="183" t="s">
        <v>847</v>
      </c>
    </row>
    <row r="716" spans="1:18">
      <c r="A716" s="183" t="s">
        <v>1785</v>
      </c>
      <c r="B716" s="183" t="s">
        <v>794</v>
      </c>
      <c r="C716" s="183" t="s">
        <v>709</v>
      </c>
      <c r="D716" s="183" t="s">
        <v>809</v>
      </c>
      <c r="E716" s="183" t="s">
        <v>136</v>
      </c>
      <c r="F716" s="183" t="s">
        <v>710</v>
      </c>
      <c r="G716" s="183" t="s">
        <v>48</v>
      </c>
      <c r="H716" s="183" t="s">
        <v>521</v>
      </c>
      <c r="I716" s="183" t="s">
        <v>796</v>
      </c>
      <c r="J716" s="183" t="s">
        <v>1597</v>
      </c>
      <c r="K716" s="184">
        <v>0</v>
      </c>
      <c r="L716" s="184">
        <v>189</v>
      </c>
      <c r="M716" s="184">
        <f t="shared" si="11"/>
        <v>-189</v>
      </c>
      <c r="N716" s="183" t="s">
        <v>995</v>
      </c>
      <c r="O716" s="183" t="s">
        <v>1597</v>
      </c>
      <c r="P716" s="183"/>
      <c r="Q716" s="183" t="s">
        <v>1786</v>
      </c>
      <c r="R716" s="183" t="s">
        <v>847</v>
      </c>
    </row>
    <row r="717" spans="1:18">
      <c r="A717" s="183" t="s">
        <v>1785</v>
      </c>
      <c r="B717" s="183" t="s">
        <v>794</v>
      </c>
      <c r="C717" s="183" t="s">
        <v>709</v>
      </c>
      <c r="D717" s="183" t="s">
        <v>268</v>
      </c>
      <c r="E717" s="183" t="s">
        <v>136</v>
      </c>
      <c r="F717" s="183" t="s">
        <v>710</v>
      </c>
      <c r="G717" s="183" t="s">
        <v>48</v>
      </c>
      <c r="H717" s="183" t="s">
        <v>521</v>
      </c>
      <c r="I717" s="183" t="s">
        <v>796</v>
      </c>
      <c r="J717" s="183" t="s">
        <v>1597</v>
      </c>
      <c r="K717" s="184">
        <v>0</v>
      </c>
      <c r="L717" s="184">
        <v>1200</v>
      </c>
      <c r="M717" s="184">
        <f t="shared" si="11"/>
        <v>-1200</v>
      </c>
      <c r="N717" s="183" t="s">
        <v>995</v>
      </c>
      <c r="O717" s="183" t="s">
        <v>1597</v>
      </c>
      <c r="P717" s="183"/>
      <c r="Q717" s="183" t="s">
        <v>1786</v>
      </c>
      <c r="R717" s="183" t="s">
        <v>847</v>
      </c>
    </row>
    <row r="718" spans="1:18">
      <c r="A718" s="183" t="s">
        <v>1785</v>
      </c>
      <c r="B718" s="183" t="s">
        <v>794</v>
      </c>
      <c r="C718" s="183" t="s">
        <v>706</v>
      </c>
      <c r="D718" s="183" t="s">
        <v>815</v>
      </c>
      <c r="E718" s="183" t="s">
        <v>136</v>
      </c>
      <c r="F718" s="183" t="s">
        <v>710</v>
      </c>
      <c r="G718" s="183" t="s">
        <v>48</v>
      </c>
      <c r="H718" s="183" t="s">
        <v>521</v>
      </c>
      <c r="I718" s="183" t="s">
        <v>796</v>
      </c>
      <c r="J718" s="183" t="s">
        <v>1597</v>
      </c>
      <c r="K718" s="184">
        <v>189</v>
      </c>
      <c r="L718" s="184">
        <v>0</v>
      </c>
      <c r="M718" s="184">
        <f t="shared" si="11"/>
        <v>189</v>
      </c>
      <c r="N718" s="183" t="s">
        <v>995</v>
      </c>
      <c r="O718" s="183" t="s">
        <v>1597</v>
      </c>
      <c r="P718" s="183"/>
      <c r="Q718" s="183" t="s">
        <v>1786</v>
      </c>
      <c r="R718" s="183" t="s">
        <v>847</v>
      </c>
    </row>
    <row r="719" spans="1:18">
      <c r="A719" s="183" t="s">
        <v>1787</v>
      </c>
      <c r="B719" s="183" t="s">
        <v>794</v>
      </c>
      <c r="C719" s="183" t="s">
        <v>808</v>
      </c>
      <c r="D719" s="183" t="s">
        <v>268</v>
      </c>
      <c r="E719" s="183" t="s">
        <v>20</v>
      </c>
      <c r="F719" s="183" t="s">
        <v>710</v>
      </c>
      <c r="G719" s="183" t="s">
        <v>48</v>
      </c>
      <c r="H719" s="183" t="s">
        <v>521</v>
      </c>
      <c r="I719" s="183" t="s">
        <v>796</v>
      </c>
      <c r="J719" s="183" t="s">
        <v>1597</v>
      </c>
      <c r="K719" s="184">
        <v>0</v>
      </c>
      <c r="L719" s="184">
        <v>558.37</v>
      </c>
      <c r="M719" s="184">
        <f t="shared" si="11"/>
        <v>-558.37</v>
      </c>
      <c r="N719" s="183" t="s">
        <v>1788</v>
      </c>
      <c r="O719" s="183" t="s">
        <v>1597</v>
      </c>
      <c r="P719" s="183"/>
      <c r="Q719" s="183" t="s">
        <v>1789</v>
      </c>
      <c r="R719" s="183" t="s">
        <v>801</v>
      </c>
    </row>
    <row r="720" spans="1:18">
      <c r="A720" s="183" t="s">
        <v>1787</v>
      </c>
      <c r="B720" s="183" t="s">
        <v>794</v>
      </c>
      <c r="C720" s="183" t="s">
        <v>701</v>
      </c>
      <c r="D720" s="183" t="s">
        <v>268</v>
      </c>
      <c r="E720" s="183" t="s">
        <v>20</v>
      </c>
      <c r="F720" s="183" t="s">
        <v>521</v>
      </c>
      <c r="G720" s="183" t="s">
        <v>48</v>
      </c>
      <c r="H720" s="183" t="s">
        <v>521</v>
      </c>
      <c r="I720" s="183" t="s">
        <v>796</v>
      </c>
      <c r="J720" s="183" t="s">
        <v>1597</v>
      </c>
      <c r="K720" s="184">
        <v>4.84</v>
      </c>
      <c r="L720" s="184">
        <v>0</v>
      </c>
      <c r="M720" s="184">
        <f t="shared" si="11"/>
        <v>4.84</v>
      </c>
      <c r="N720" s="183" t="s">
        <v>1788</v>
      </c>
      <c r="O720" s="183" t="s">
        <v>1597</v>
      </c>
      <c r="P720" s="183"/>
      <c r="Q720" s="183" t="s">
        <v>1789</v>
      </c>
      <c r="R720" s="183" t="s">
        <v>801</v>
      </c>
    </row>
    <row r="721" spans="1:18">
      <c r="A721" s="183" t="s">
        <v>1787</v>
      </c>
      <c r="B721" s="183" t="s">
        <v>794</v>
      </c>
      <c r="C721" s="183" t="s">
        <v>701</v>
      </c>
      <c r="D721" s="183" t="s">
        <v>268</v>
      </c>
      <c r="E721" s="183" t="s">
        <v>20</v>
      </c>
      <c r="F721" s="183" t="s">
        <v>710</v>
      </c>
      <c r="G721" s="183" t="s">
        <v>48</v>
      </c>
      <c r="H721" s="183" t="s">
        <v>521</v>
      </c>
      <c r="I721" s="183" t="s">
        <v>796</v>
      </c>
      <c r="J721" s="183" t="s">
        <v>1597</v>
      </c>
      <c r="K721" s="184">
        <v>558.37</v>
      </c>
      <c r="L721" s="184">
        <v>0</v>
      </c>
      <c r="M721" s="184">
        <f t="shared" si="11"/>
        <v>558.37</v>
      </c>
      <c r="N721" s="183" t="s">
        <v>1788</v>
      </c>
      <c r="O721" s="183" t="s">
        <v>1597</v>
      </c>
      <c r="P721" s="183"/>
      <c r="Q721" s="183" t="s">
        <v>1789</v>
      </c>
      <c r="R721" s="183" t="s">
        <v>801</v>
      </c>
    </row>
    <row r="722" spans="1:18">
      <c r="A722" s="183" t="s">
        <v>1787</v>
      </c>
      <c r="B722" s="183" t="s">
        <v>794</v>
      </c>
      <c r="C722" s="183" t="s">
        <v>701</v>
      </c>
      <c r="D722" s="183" t="s">
        <v>821</v>
      </c>
      <c r="E722" s="183" t="s">
        <v>20</v>
      </c>
      <c r="F722" s="183" t="s">
        <v>521</v>
      </c>
      <c r="G722" s="183" t="s">
        <v>48</v>
      </c>
      <c r="H722" s="183" t="s">
        <v>521</v>
      </c>
      <c r="I722" s="183" t="s">
        <v>796</v>
      </c>
      <c r="J722" s="183" t="s">
        <v>1597</v>
      </c>
      <c r="K722" s="184">
        <v>0</v>
      </c>
      <c r="L722" s="184">
        <v>4.84</v>
      </c>
      <c r="M722" s="184">
        <f t="shared" si="11"/>
        <v>-4.84</v>
      </c>
      <c r="N722" s="183" t="s">
        <v>1788</v>
      </c>
      <c r="O722" s="183" t="s">
        <v>1597</v>
      </c>
      <c r="P722" s="183"/>
      <c r="Q722" s="183" t="s">
        <v>1789</v>
      </c>
      <c r="R722" s="183" t="s">
        <v>801</v>
      </c>
    </row>
    <row r="723" spans="1:18">
      <c r="A723" s="183" t="s">
        <v>1790</v>
      </c>
      <c r="B723" s="183" t="s">
        <v>794</v>
      </c>
      <c r="C723" s="183" t="s">
        <v>701</v>
      </c>
      <c r="D723" s="183" t="s">
        <v>831</v>
      </c>
      <c r="E723" s="183" t="s">
        <v>20</v>
      </c>
      <c r="F723" s="183" t="s">
        <v>710</v>
      </c>
      <c r="G723" s="183" t="s">
        <v>48</v>
      </c>
      <c r="H723" s="183" t="s">
        <v>521</v>
      </c>
      <c r="I723" s="183" t="s">
        <v>796</v>
      </c>
      <c r="J723" s="183" t="s">
        <v>1597</v>
      </c>
      <c r="K723" s="184">
        <v>1974</v>
      </c>
      <c r="L723" s="184">
        <v>0</v>
      </c>
      <c r="M723" s="184">
        <f t="shared" si="11"/>
        <v>1974</v>
      </c>
      <c r="N723" s="183" t="s">
        <v>1791</v>
      </c>
      <c r="O723" s="183" t="s">
        <v>1597</v>
      </c>
      <c r="P723" s="183"/>
      <c r="Q723" s="183" t="s">
        <v>1792</v>
      </c>
      <c r="R723" s="183" t="s">
        <v>801</v>
      </c>
    </row>
    <row r="724" spans="1:18">
      <c r="A724" s="183" t="s">
        <v>1790</v>
      </c>
      <c r="B724" s="183" t="s">
        <v>794</v>
      </c>
      <c r="C724" s="183" t="s">
        <v>808</v>
      </c>
      <c r="D724" s="183" t="s">
        <v>268</v>
      </c>
      <c r="E724" s="183" t="s">
        <v>20</v>
      </c>
      <c r="F724" s="183" t="s">
        <v>710</v>
      </c>
      <c r="G724" s="183" t="s">
        <v>48</v>
      </c>
      <c r="H724" s="183" t="s">
        <v>521</v>
      </c>
      <c r="I724" s="183" t="s">
        <v>796</v>
      </c>
      <c r="J724" s="183" t="s">
        <v>1597</v>
      </c>
      <c r="K724" s="184">
        <v>0</v>
      </c>
      <c r="L724" s="184">
        <v>1803.25</v>
      </c>
      <c r="M724" s="184">
        <f t="shared" si="11"/>
        <v>-1803.25</v>
      </c>
      <c r="N724" s="183" t="s">
        <v>1791</v>
      </c>
      <c r="O724" s="183" t="s">
        <v>1597</v>
      </c>
      <c r="P724" s="183"/>
      <c r="Q724" s="183" t="s">
        <v>1792</v>
      </c>
      <c r="R724" s="183" t="s">
        <v>801</v>
      </c>
    </row>
    <row r="725" spans="1:18">
      <c r="A725" s="183" t="s">
        <v>1790</v>
      </c>
      <c r="B725" s="183" t="s">
        <v>794</v>
      </c>
      <c r="C725" s="183" t="s">
        <v>701</v>
      </c>
      <c r="D725" s="183" t="s">
        <v>821</v>
      </c>
      <c r="E725" s="183" t="s">
        <v>20</v>
      </c>
      <c r="F725" s="183" t="s">
        <v>710</v>
      </c>
      <c r="G725" s="183" t="s">
        <v>48</v>
      </c>
      <c r="H725" s="183" t="s">
        <v>521</v>
      </c>
      <c r="I725" s="183" t="s">
        <v>796</v>
      </c>
      <c r="J725" s="183" t="s">
        <v>1597</v>
      </c>
      <c r="K725" s="184">
        <v>0</v>
      </c>
      <c r="L725" s="184">
        <v>170.75</v>
      </c>
      <c r="M725" s="184">
        <f t="shared" si="11"/>
        <v>-170.75</v>
      </c>
      <c r="N725" s="183" t="s">
        <v>1791</v>
      </c>
      <c r="O725" s="183" t="s">
        <v>1597</v>
      </c>
      <c r="P725" s="183"/>
      <c r="Q725" s="183" t="s">
        <v>1792</v>
      </c>
      <c r="R725" s="183" t="s">
        <v>801</v>
      </c>
    </row>
    <row r="726" spans="1:18">
      <c r="A726" s="183" t="s">
        <v>1793</v>
      </c>
      <c r="B726" s="183" t="s">
        <v>794</v>
      </c>
      <c r="C726" s="183" t="s">
        <v>702</v>
      </c>
      <c r="D726" s="183" t="s">
        <v>805</v>
      </c>
      <c r="E726" s="183" t="s">
        <v>20</v>
      </c>
      <c r="F726" s="183" t="s">
        <v>710</v>
      </c>
      <c r="G726" s="183" t="s">
        <v>48</v>
      </c>
      <c r="H726" s="183" t="s">
        <v>521</v>
      </c>
      <c r="I726" s="183" t="s">
        <v>796</v>
      </c>
      <c r="J726" s="183" t="s">
        <v>1597</v>
      </c>
      <c r="K726" s="184">
        <v>0</v>
      </c>
      <c r="L726" s="184">
        <v>20</v>
      </c>
      <c r="M726" s="184">
        <f t="shared" si="11"/>
        <v>-20</v>
      </c>
      <c r="N726" s="183" t="s">
        <v>1794</v>
      </c>
      <c r="O726" s="183" t="s">
        <v>1597</v>
      </c>
      <c r="P726" s="183"/>
      <c r="Q726" s="183" t="s">
        <v>1795</v>
      </c>
      <c r="R726" s="183" t="s">
        <v>801</v>
      </c>
    </row>
    <row r="727" spans="1:18">
      <c r="A727" s="183" t="s">
        <v>1793</v>
      </c>
      <c r="B727" s="183" t="s">
        <v>794</v>
      </c>
      <c r="C727" s="183" t="s">
        <v>701</v>
      </c>
      <c r="D727" s="183" t="s">
        <v>268</v>
      </c>
      <c r="E727" s="183" t="s">
        <v>20</v>
      </c>
      <c r="F727" s="183" t="s">
        <v>710</v>
      </c>
      <c r="G727" s="183" t="s">
        <v>48</v>
      </c>
      <c r="H727" s="183" t="s">
        <v>521</v>
      </c>
      <c r="I727" s="183" t="s">
        <v>796</v>
      </c>
      <c r="J727" s="183" t="s">
        <v>1597</v>
      </c>
      <c r="K727" s="184">
        <v>20</v>
      </c>
      <c r="L727" s="184">
        <v>0</v>
      </c>
      <c r="M727" s="184">
        <f t="shared" si="11"/>
        <v>20</v>
      </c>
      <c r="N727" s="183" t="s">
        <v>1794</v>
      </c>
      <c r="O727" s="183" t="s">
        <v>1597</v>
      </c>
      <c r="P727" s="183"/>
      <c r="Q727" s="183" t="s">
        <v>1795</v>
      </c>
      <c r="R727" s="183" t="s">
        <v>801</v>
      </c>
    </row>
    <row r="728" spans="1:18">
      <c r="A728" s="183" t="s">
        <v>1796</v>
      </c>
      <c r="B728" s="183" t="s">
        <v>794</v>
      </c>
      <c r="C728" s="183" t="s">
        <v>701</v>
      </c>
      <c r="D728" s="183" t="s">
        <v>268</v>
      </c>
      <c r="E728" s="183" t="s">
        <v>827</v>
      </c>
      <c r="F728" s="183" t="s">
        <v>521</v>
      </c>
      <c r="G728" s="183" t="s">
        <v>48</v>
      </c>
      <c r="H728" s="183" t="s">
        <v>521</v>
      </c>
      <c r="I728" s="183" t="s">
        <v>796</v>
      </c>
      <c r="J728" s="183" t="s">
        <v>1597</v>
      </c>
      <c r="K728" s="184">
        <v>0</v>
      </c>
      <c r="L728" s="184">
        <v>584.79</v>
      </c>
      <c r="M728" s="184">
        <f t="shared" si="11"/>
        <v>-584.79</v>
      </c>
      <c r="N728" s="183" t="s">
        <v>995</v>
      </c>
      <c r="O728" s="183" t="s">
        <v>1597</v>
      </c>
      <c r="P728" s="183"/>
      <c r="Q728" s="183" t="s">
        <v>1797</v>
      </c>
      <c r="R728" s="183" t="s">
        <v>847</v>
      </c>
    </row>
    <row r="729" spans="1:18">
      <c r="A729" s="183" t="s">
        <v>1796</v>
      </c>
      <c r="B729" s="183" t="s">
        <v>794</v>
      </c>
      <c r="C729" s="183" t="s">
        <v>701</v>
      </c>
      <c r="D729" s="183" t="s">
        <v>821</v>
      </c>
      <c r="E729" s="183" t="s">
        <v>827</v>
      </c>
      <c r="F729" s="183" t="s">
        <v>521</v>
      </c>
      <c r="G729" s="183" t="s">
        <v>48</v>
      </c>
      <c r="H729" s="183" t="s">
        <v>521</v>
      </c>
      <c r="I729" s="183" t="s">
        <v>796</v>
      </c>
      <c r="J729" s="183" t="s">
        <v>1597</v>
      </c>
      <c r="K729" s="184">
        <v>584.79</v>
      </c>
      <c r="L729" s="184">
        <v>0</v>
      </c>
      <c r="M729" s="184">
        <f t="shared" si="11"/>
        <v>584.79</v>
      </c>
      <c r="N729" s="183" t="s">
        <v>995</v>
      </c>
      <c r="O729" s="183" t="s">
        <v>1597</v>
      </c>
      <c r="P729" s="183"/>
      <c r="Q729" s="183" t="s">
        <v>1797</v>
      </c>
      <c r="R729" s="183" t="s">
        <v>847</v>
      </c>
    </row>
    <row r="730" spans="1:18">
      <c r="A730" s="183" t="s">
        <v>1798</v>
      </c>
      <c r="B730" s="183" t="s">
        <v>794</v>
      </c>
      <c r="C730" s="183" t="s">
        <v>709</v>
      </c>
      <c r="D730" s="183" t="s">
        <v>809</v>
      </c>
      <c r="E730" s="183" t="s">
        <v>384</v>
      </c>
      <c r="F730" s="183" t="s">
        <v>521</v>
      </c>
      <c r="G730" s="183" t="s">
        <v>48</v>
      </c>
      <c r="H730" s="183" t="s">
        <v>521</v>
      </c>
      <c r="I730" s="183" t="s">
        <v>796</v>
      </c>
      <c r="J730" s="183" t="s">
        <v>1597</v>
      </c>
      <c r="K730" s="184">
        <v>1339.48</v>
      </c>
      <c r="L730" s="184">
        <v>0</v>
      </c>
      <c r="M730" s="184">
        <f t="shared" si="11"/>
        <v>1339.48</v>
      </c>
      <c r="N730" s="183" t="s">
        <v>995</v>
      </c>
      <c r="O730" s="183" t="s">
        <v>1597</v>
      </c>
      <c r="P730" s="183"/>
      <c r="Q730" s="183" t="s">
        <v>1799</v>
      </c>
      <c r="R730" s="183" t="s">
        <v>847</v>
      </c>
    </row>
    <row r="731" spans="1:18">
      <c r="A731" s="183" t="s">
        <v>1798</v>
      </c>
      <c r="B731" s="183" t="s">
        <v>794</v>
      </c>
      <c r="C731" s="183" t="s">
        <v>709</v>
      </c>
      <c r="D731" s="183" t="s">
        <v>268</v>
      </c>
      <c r="E731" s="183" t="s">
        <v>384</v>
      </c>
      <c r="F731" s="183" t="s">
        <v>521</v>
      </c>
      <c r="G731" s="183" t="s">
        <v>48</v>
      </c>
      <c r="H731" s="183" t="s">
        <v>521</v>
      </c>
      <c r="I731" s="183" t="s">
        <v>796</v>
      </c>
      <c r="J731" s="183" t="s">
        <v>1597</v>
      </c>
      <c r="K731" s="184">
        <v>0</v>
      </c>
      <c r="L731" s="184">
        <v>1339.48</v>
      </c>
      <c r="M731" s="184">
        <f t="shared" si="11"/>
        <v>-1339.48</v>
      </c>
      <c r="N731" s="183" t="s">
        <v>995</v>
      </c>
      <c r="O731" s="183" t="s">
        <v>1597</v>
      </c>
      <c r="P731" s="183"/>
      <c r="Q731" s="183" t="s">
        <v>1799</v>
      </c>
      <c r="R731" s="183" t="s">
        <v>847</v>
      </c>
    </row>
    <row r="732" spans="1:18">
      <c r="A732" s="183" t="s">
        <v>1800</v>
      </c>
      <c r="B732" s="183" t="s">
        <v>794</v>
      </c>
      <c r="C732" s="183" t="s">
        <v>808</v>
      </c>
      <c r="D732" s="183" t="s">
        <v>268</v>
      </c>
      <c r="E732" s="183" t="s">
        <v>29</v>
      </c>
      <c r="F732" s="183" t="s">
        <v>710</v>
      </c>
      <c r="G732" s="183" t="s">
        <v>48</v>
      </c>
      <c r="H732" s="183" t="s">
        <v>521</v>
      </c>
      <c r="I732" s="183" t="s">
        <v>796</v>
      </c>
      <c r="J732" s="183" t="s">
        <v>1597</v>
      </c>
      <c r="K732" s="184">
        <v>0</v>
      </c>
      <c r="L732" s="184">
        <v>1582.96</v>
      </c>
      <c r="M732" s="184">
        <f t="shared" si="11"/>
        <v>-1582.96</v>
      </c>
      <c r="N732" s="183" t="s">
        <v>995</v>
      </c>
      <c r="O732" s="183" t="s">
        <v>1597</v>
      </c>
      <c r="P732" s="183"/>
      <c r="Q732" s="183" t="s">
        <v>1801</v>
      </c>
      <c r="R732" s="183" t="s">
        <v>847</v>
      </c>
    </row>
    <row r="733" spans="1:18">
      <c r="A733" s="183" t="s">
        <v>1800</v>
      </c>
      <c r="B733" s="183" t="s">
        <v>794</v>
      </c>
      <c r="C733" s="183" t="s">
        <v>701</v>
      </c>
      <c r="D733" s="183" t="s">
        <v>268</v>
      </c>
      <c r="E733" s="183" t="s">
        <v>29</v>
      </c>
      <c r="F733" s="183" t="s">
        <v>521</v>
      </c>
      <c r="G733" s="183" t="s">
        <v>48</v>
      </c>
      <c r="H733" s="183" t="s">
        <v>521</v>
      </c>
      <c r="I733" s="183" t="s">
        <v>796</v>
      </c>
      <c r="J733" s="183" t="s">
        <v>1597</v>
      </c>
      <c r="K733" s="184">
        <v>180.37</v>
      </c>
      <c r="L733" s="184">
        <v>0</v>
      </c>
      <c r="M733" s="184">
        <f t="shared" si="11"/>
        <v>180.37</v>
      </c>
      <c r="N733" s="183" t="s">
        <v>995</v>
      </c>
      <c r="O733" s="183" t="s">
        <v>1597</v>
      </c>
      <c r="P733" s="183"/>
      <c r="Q733" s="183" t="s">
        <v>1801</v>
      </c>
      <c r="R733" s="183" t="s">
        <v>847</v>
      </c>
    </row>
    <row r="734" spans="1:18">
      <c r="A734" s="183" t="s">
        <v>1800</v>
      </c>
      <c r="B734" s="183" t="s">
        <v>794</v>
      </c>
      <c r="C734" s="183" t="s">
        <v>808</v>
      </c>
      <c r="D734" s="183" t="s">
        <v>837</v>
      </c>
      <c r="E734" s="183" t="s">
        <v>29</v>
      </c>
      <c r="F734" s="183" t="s">
        <v>710</v>
      </c>
      <c r="G734" s="183" t="s">
        <v>48</v>
      </c>
      <c r="H734" s="183" t="s">
        <v>521</v>
      </c>
      <c r="I734" s="183" t="s">
        <v>796</v>
      </c>
      <c r="J734" s="183" t="s">
        <v>1597</v>
      </c>
      <c r="K734" s="184">
        <v>314.25</v>
      </c>
      <c r="L734" s="184">
        <v>0</v>
      </c>
      <c r="M734" s="184">
        <f t="shared" si="11"/>
        <v>314.25</v>
      </c>
      <c r="N734" s="183" t="s">
        <v>995</v>
      </c>
      <c r="O734" s="183" t="s">
        <v>1597</v>
      </c>
      <c r="P734" s="183"/>
      <c r="Q734" s="183" t="s">
        <v>1801</v>
      </c>
      <c r="R734" s="183" t="s">
        <v>847</v>
      </c>
    </row>
    <row r="735" spans="1:18">
      <c r="A735" s="183" t="s">
        <v>1800</v>
      </c>
      <c r="B735" s="183" t="s">
        <v>794</v>
      </c>
      <c r="C735" s="183" t="s">
        <v>701</v>
      </c>
      <c r="D735" s="183" t="s">
        <v>837</v>
      </c>
      <c r="E735" s="183" t="s">
        <v>29</v>
      </c>
      <c r="F735" s="183" t="s">
        <v>710</v>
      </c>
      <c r="G735" s="183" t="s">
        <v>48</v>
      </c>
      <c r="H735" s="183" t="s">
        <v>521</v>
      </c>
      <c r="I735" s="183" t="s">
        <v>796</v>
      </c>
      <c r="J735" s="183" t="s">
        <v>1597</v>
      </c>
      <c r="K735" s="184">
        <v>1142.72</v>
      </c>
      <c r="L735" s="184">
        <v>0</v>
      </c>
      <c r="M735" s="184">
        <f t="shared" si="11"/>
        <v>1142.72</v>
      </c>
      <c r="N735" s="183" t="s">
        <v>995</v>
      </c>
      <c r="O735" s="183" t="s">
        <v>1597</v>
      </c>
      <c r="P735" s="183"/>
      <c r="Q735" s="183" t="s">
        <v>1801</v>
      </c>
      <c r="R735" s="183" t="s">
        <v>847</v>
      </c>
    </row>
    <row r="736" spans="1:18">
      <c r="A736" s="183" t="s">
        <v>1800</v>
      </c>
      <c r="B736" s="183" t="s">
        <v>794</v>
      </c>
      <c r="C736" s="183" t="s">
        <v>701</v>
      </c>
      <c r="D736" s="183" t="s">
        <v>803</v>
      </c>
      <c r="E736" s="183" t="s">
        <v>29</v>
      </c>
      <c r="F736" s="183" t="s">
        <v>521</v>
      </c>
      <c r="G736" s="183" t="s">
        <v>48</v>
      </c>
      <c r="H736" s="183" t="s">
        <v>521</v>
      </c>
      <c r="I736" s="183" t="s">
        <v>796</v>
      </c>
      <c r="J736" s="183" t="s">
        <v>1597</v>
      </c>
      <c r="K736" s="184">
        <v>0</v>
      </c>
      <c r="L736" s="184">
        <v>180.37</v>
      </c>
      <c r="M736" s="184">
        <f t="shared" si="11"/>
        <v>-180.37</v>
      </c>
      <c r="N736" s="183" t="s">
        <v>995</v>
      </c>
      <c r="O736" s="183" t="s">
        <v>1597</v>
      </c>
      <c r="P736" s="183"/>
      <c r="Q736" s="183" t="s">
        <v>1801</v>
      </c>
      <c r="R736" s="183" t="s">
        <v>847</v>
      </c>
    </row>
    <row r="737" spans="1:18">
      <c r="A737" s="183" t="s">
        <v>1800</v>
      </c>
      <c r="B737" s="183" t="s">
        <v>794</v>
      </c>
      <c r="C737" s="183" t="s">
        <v>808</v>
      </c>
      <c r="D737" s="183" t="s">
        <v>809</v>
      </c>
      <c r="E737" s="183" t="s">
        <v>29</v>
      </c>
      <c r="F737" s="183" t="s">
        <v>710</v>
      </c>
      <c r="G737" s="183" t="s">
        <v>48</v>
      </c>
      <c r="H737" s="183" t="s">
        <v>521</v>
      </c>
      <c r="I737" s="183" t="s">
        <v>796</v>
      </c>
      <c r="J737" s="183" t="s">
        <v>1597</v>
      </c>
      <c r="K737" s="184">
        <v>125.99</v>
      </c>
      <c r="L737" s="184">
        <v>0</v>
      </c>
      <c r="M737" s="184">
        <f t="shared" si="11"/>
        <v>125.99</v>
      </c>
      <c r="N737" s="183" t="s">
        <v>995</v>
      </c>
      <c r="O737" s="183" t="s">
        <v>1597</v>
      </c>
      <c r="P737" s="183"/>
      <c r="Q737" s="183" t="s">
        <v>1801</v>
      </c>
      <c r="R737" s="183" t="s">
        <v>847</v>
      </c>
    </row>
    <row r="738" spans="1:18">
      <c r="A738" s="183" t="s">
        <v>1802</v>
      </c>
      <c r="B738" s="183" t="s">
        <v>794</v>
      </c>
      <c r="C738" s="183" t="s">
        <v>707</v>
      </c>
      <c r="D738" s="183" t="s">
        <v>268</v>
      </c>
      <c r="E738" s="183" t="s">
        <v>816</v>
      </c>
      <c r="F738" s="183" t="s">
        <v>521</v>
      </c>
      <c r="G738" s="183" t="s">
        <v>48</v>
      </c>
      <c r="H738" s="183" t="s">
        <v>521</v>
      </c>
      <c r="I738" s="183" t="s">
        <v>796</v>
      </c>
      <c r="J738" s="183" t="s">
        <v>1803</v>
      </c>
      <c r="K738" s="184">
        <v>0</v>
      </c>
      <c r="L738" s="184">
        <v>500</v>
      </c>
      <c r="M738" s="184">
        <f t="shared" si="11"/>
        <v>-500</v>
      </c>
      <c r="N738" s="183" t="s">
        <v>1804</v>
      </c>
      <c r="O738" s="183" t="s">
        <v>1803</v>
      </c>
      <c r="P738" s="183"/>
      <c r="Q738" s="183" t="s">
        <v>1805</v>
      </c>
      <c r="R738" s="183" t="s">
        <v>801</v>
      </c>
    </row>
    <row r="739" spans="1:18">
      <c r="A739" s="183" t="s">
        <v>1802</v>
      </c>
      <c r="B739" s="183" t="s">
        <v>794</v>
      </c>
      <c r="C739" s="183" t="s">
        <v>707</v>
      </c>
      <c r="D739" s="183" t="s">
        <v>831</v>
      </c>
      <c r="E739" s="183" t="s">
        <v>816</v>
      </c>
      <c r="F739" s="183" t="s">
        <v>521</v>
      </c>
      <c r="G739" s="183" t="s">
        <v>48</v>
      </c>
      <c r="H739" s="183" t="s">
        <v>521</v>
      </c>
      <c r="I739" s="183" t="s">
        <v>796</v>
      </c>
      <c r="J739" s="183" t="s">
        <v>1803</v>
      </c>
      <c r="K739" s="184">
        <v>500</v>
      </c>
      <c r="L739" s="184">
        <v>0</v>
      </c>
      <c r="M739" s="184">
        <f t="shared" si="11"/>
        <v>500</v>
      </c>
      <c r="N739" s="183" t="s">
        <v>1804</v>
      </c>
      <c r="O739" s="183" t="s">
        <v>1803</v>
      </c>
      <c r="P739" s="183"/>
      <c r="Q739" s="183" t="s">
        <v>1805</v>
      </c>
      <c r="R739" s="183" t="s">
        <v>801</v>
      </c>
    </row>
    <row r="740" spans="1:18">
      <c r="A740" s="183" t="s">
        <v>1806</v>
      </c>
      <c r="B740" s="183" t="s">
        <v>794</v>
      </c>
      <c r="C740" s="183" t="s">
        <v>707</v>
      </c>
      <c r="D740" s="183" t="s">
        <v>831</v>
      </c>
      <c r="E740" s="183" t="s">
        <v>210</v>
      </c>
      <c r="F740" s="183" t="s">
        <v>710</v>
      </c>
      <c r="G740" s="183" t="s">
        <v>48</v>
      </c>
      <c r="H740" s="183" t="s">
        <v>521</v>
      </c>
      <c r="I740" s="183" t="s">
        <v>796</v>
      </c>
      <c r="J740" s="183" t="s">
        <v>1803</v>
      </c>
      <c r="K740" s="184">
        <v>10000</v>
      </c>
      <c r="L740" s="184">
        <v>0</v>
      </c>
      <c r="M740" s="184">
        <f t="shared" si="11"/>
        <v>10000</v>
      </c>
      <c r="N740" s="183" t="s">
        <v>1052</v>
      </c>
      <c r="O740" s="183" t="s">
        <v>1803</v>
      </c>
      <c r="P740" s="183"/>
      <c r="Q740" s="183" t="s">
        <v>1807</v>
      </c>
      <c r="R740" s="183" t="s">
        <v>801</v>
      </c>
    </row>
    <row r="741" spans="1:18">
      <c r="A741" s="183" t="s">
        <v>1806</v>
      </c>
      <c r="B741" s="183" t="s">
        <v>794</v>
      </c>
      <c r="C741" s="183" t="s">
        <v>707</v>
      </c>
      <c r="D741" s="183" t="s">
        <v>268</v>
      </c>
      <c r="E741" s="183" t="s">
        <v>210</v>
      </c>
      <c r="F741" s="183" t="s">
        <v>710</v>
      </c>
      <c r="G741" s="183" t="s">
        <v>48</v>
      </c>
      <c r="H741" s="183" t="s">
        <v>521</v>
      </c>
      <c r="I741" s="183" t="s">
        <v>796</v>
      </c>
      <c r="J741" s="183" t="s">
        <v>1803</v>
      </c>
      <c r="K741" s="184">
        <v>0</v>
      </c>
      <c r="L741" s="184">
        <v>18000</v>
      </c>
      <c r="M741" s="184">
        <f t="shared" si="11"/>
        <v>-18000</v>
      </c>
      <c r="N741" s="183" t="s">
        <v>1052</v>
      </c>
      <c r="O741" s="183" t="s">
        <v>1803</v>
      </c>
      <c r="P741" s="183"/>
      <c r="Q741" s="183" t="s">
        <v>1807</v>
      </c>
      <c r="R741" s="183" t="s">
        <v>801</v>
      </c>
    </row>
    <row r="742" spans="1:18">
      <c r="A742" s="183" t="s">
        <v>1806</v>
      </c>
      <c r="B742" s="183" t="s">
        <v>794</v>
      </c>
      <c r="C742" s="183" t="s">
        <v>701</v>
      </c>
      <c r="D742" s="183" t="s">
        <v>831</v>
      </c>
      <c r="E742" s="183" t="s">
        <v>210</v>
      </c>
      <c r="F742" s="183" t="s">
        <v>710</v>
      </c>
      <c r="G742" s="183" t="s">
        <v>48</v>
      </c>
      <c r="H742" s="183" t="s">
        <v>521</v>
      </c>
      <c r="I742" s="183" t="s">
        <v>796</v>
      </c>
      <c r="J742" s="183" t="s">
        <v>1803</v>
      </c>
      <c r="K742" s="184">
        <v>8000</v>
      </c>
      <c r="L742" s="184">
        <v>0</v>
      </c>
      <c r="M742" s="184">
        <f t="shared" si="11"/>
        <v>8000</v>
      </c>
      <c r="N742" s="183" t="s">
        <v>1052</v>
      </c>
      <c r="O742" s="183" t="s">
        <v>1803</v>
      </c>
      <c r="P742" s="183"/>
      <c r="Q742" s="183" t="s">
        <v>1807</v>
      </c>
      <c r="R742" s="183" t="s">
        <v>801</v>
      </c>
    </row>
    <row r="743" spans="1:18">
      <c r="A743" s="183" t="s">
        <v>1810</v>
      </c>
      <c r="B743" s="183" t="s">
        <v>794</v>
      </c>
      <c r="C743" s="183" t="s">
        <v>808</v>
      </c>
      <c r="D743" s="183" t="s">
        <v>268</v>
      </c>
      <c r="E743" s="183" t="s">
        <v>799</v>
      </c>
      <c r="F743" s="183" t="s">
        <v>521</v>
      </c>
      <c r="G743" s="183" t="s">
        <v>48</v>
      </c>
      <c r="H743" s="183" t="s">
        <v>521</v>
      </c>
      <c r="I743" s="183" t="s">
        <v>796</v>
      </c>
      <c r="J743" s="183" t="s">
        <v>1811</v>
      </c>
      <c r="K743" s="184">
        <v>0</v>
      </c>
      <c r="L743" s="184">
        <v>2000</v>
      </c>
      <c r="M743" s="184">
        <f t="shared" si="11"/>
        <v>-2000</v>
      </c>
      <c r="N743" s="183" t="s">
        <v>1812</v>
      </c>
      <c r="O743" s="183" t="s">
        <v>1811</v>
      </c>
      <c r="P743" s="183"/>
      <c r="Q743" s="183" t="s">
        <v>1813</v>
      </c>
      <c r="R743" s="183" t="s">
        <v>801</v>
      </c>
    </row>
    <row r="744" spans="1:18">
      <c r="A744" s="183" t="s">
        <v>1810</v>
      </c>
      <c r="B744" s="183" t="s">
        <v>794</v>
      </c>
      <c r="C744" s="183" t="s">
        <v>808</v>
      </c>
      <c r="D744" s="183" t="s">
        <v>268</v>
      </c>
      <c r="E744" s="183" t="s">
        <v>799</v>
      </c>
      <c r="F744" s="183" t="s">
        <v>521</v>
      </c>
      <c r="G744" s="183" t="s">
        <v>48</v>
      </c>
      <c r="H744" s="183" t="s">
        <v>521</v>
      </c>
      <c r="I744" s="183" t="s">
        <v>796</v>
      </c>
      <c r="J744" s="183" t="s">
        <v>1811</v>
      </c>
      <c r="K744" s="184">
        <v>0</v>
      </c>
      <c r="L744" s="184">
        <v>2000</v>
      </c>
      <c r="M744" s="184">
        <f t="shared" ref="M744:M799" si="12">K744-L744</f>
        <v>-2000</v>
      </c>
      <c r="N744" s="183" t="s">
        <v>1812</v>
      </c>
      <c r="O744" s="183" t="s">
        <v>1811</v>
      </c>
      <c r="P744" s="183"/>
      <c r="Q744" s="183" t="s">
        <v>1813</v>
      </c>
      <c r="R744" s="183" t="s">
        <v>801</v>
      </c>
    </row>
    <row r="745" spans="1:18">
      <c r="A745" s="183" t="s">
        <v>1810</v>
      </c>
      <c r="B745" s="183" t="s">
        <v>794</v>
      </c>
      <c r="C745" s="183" t="s">
        <v>808</v>
      </c>
      <c r="D745" s="183" t="s">
        <v>268</v>
      </c>
      <c r="E745" s="183" t="s">
        <v>799</v>
      </c>
      <c r="F745" s="183" t="s">
        <v>521</v>
      </c>
      <c r="G745" s="183" t="s">
        <v>48</v>
      </c>
      <c r="H745" s="183" t="s">
        <v>521</v>
      </c>
      <c r="I745" s="183" t="s">
        <v>796</v>
      </c>
      <c r="J745" s="183" t="s">
        <v>1811</v>
      </c>
      <c r="K745" s="184">
        <v>0</v>
      </c>
      <c r="L745" s="184">
        <v>500</v>
      </c>
      <c r="M745" s="184">
        <f t="shared" si="12"/>
        <v>-500</v>
      </c>
      <c r="N745" s="183" t="s">
        <v>1812</v>
      </c>
      <c r="O745" s="183" t="s">
        <v>1811</v>
      </c>
      <c r="P745" s="183"/>
      <c r="Q745" s="183" t="s">
        <v>1813</v>
      </c>
      <c r="R745" s="183" t="s">
        <v>801</v>
      </c>
    </row>
    <row r="746" spans="1:18">
      <c r="A746" s="183" t="s">
        <v>1810</v>
      </c>
      <c r="B746" s="183" t="s">
        <v>794</v>
      </c>
      <c r="C746" s="183" t="s">
        <v>808</v>
      </c>
      <c r="D746" s="183" t="s">
        <v>823</v>
      </c>
      <c r="E746" s="183" t="s">
        <v>799</v>
      </c>
      <c r="F746" s="183" t="s">
        <v>521</v>
      </c>
      <c r="G746" s="183" t="s">
        <v>48</v>
      </c>
      <c r="H746" s="183" t="s">
        <v>521</v>
      </c>
      <c r="I746" s="183" t="s">
        <v>796</v>
      </c>
      <c r="J746" s="183" t="s">
        <v>1811</v>
      </c>
      <c r="K746" s="184">
        <v>500</v>
      </c>
      <c r="L746" s="184">
        <v>0</v>
      </c>
      <c r="M746" s="184">
        <f t="shared" si="12"/>
        <v>500</v>
      </c>
      <c r="N746" s="183" t="s">
        <v>1812</v>
      </c>
      <c r="O746" s="183" t="s">
        <v>1811</v>
      </c>
      <c r="P746" s="183"/>
      <c r="Q746" s="183" t="s">
        <v>1813</v>
      </c>
      <c r="R746" s="183" t="s">
        <v>801</v>
      </c>
    </row>
    <row r="747" spans="1:18">
      <c r="A747" s="183" t="s">
        <v>1810</v>
      </c>
      <c r="B747" s="183" t="s">
        <v>794</v>
      </c>
      <c r="C747" s="183" t="s">
        <v>808</v>
      </c>
      <c r="D747" s="183" t="s">
        <v>815</v>
      </c>
      <c r="E747" s="183" t="s">
        <v>799</v>
      </c>
      <c r="F747" s="183" t="s">
        <v>521</v>
      </c>
      <c r="G747" s="183" t="s">
        <v>48</v>
      </c>
      <c r="H747" s="183" t="s">
        <v>521</v>
      </c>
      <c r="I747" s="183" t="s">
        <v>796</v>
      </c>
      <c r="J747" s="183" t="s">
        <v>1811</v>
      </c>
      <c r="K747" s="184">
        <v>2000</v>
      </c>
      <c r="L747" s="184">
        <v>0</v>
      </c>
      <c r="M747" s="184">
        <f t="shared" si="12"/>
        <v>2000</v>
      </c>
      <c r="N747" s="183" t="s">
        <v>1812</v>
      </c>
      <c r="O747" s="183" t="s">
        <v>1811</v>
      </c>
      <c r="P747" s="183"/>
      <c r="Q747" s="183" t="s">
        <v>1813</v>
      </c>
      <c r="R747" s="183" t="s">
        <v>801</v>
      </c>
    </row>
    <row r="748" spans="1:18">
      <c r="A748" s="183" t="s">
        <v>1810</v>
      </c>
      <c r="B748" s="183" t="s">
        <v>794</v>
      </c>
      <c r="C748" s="183" t="s">
        <v>808</v>
      </c>
      <c r="D748" s="183" t="s">
        <v>831</v>
      </c>
      <c r="E748" s="183" t="s">
        <v>799</v>
      </c>
      <c r="F748" s="183" t="s">
        <v>521</v>
      </c>
      <c r="G748" s="183" t="s">
        <v>48</v>
      </c>
      <c r="H748" s="183" t="s">
        <v>521</v>
      </c>
      <c r="I748" s="183" t="s">
        <v>796</v>
      </c>
      <c r="J748" s="183" t="s">
        <v>1811</v>
      </c>
      <c r="K748" s="184">
        <v>2000</v>
      </c>
      <c r="L748" s="184">
        <v>0</v>
      </c>
      <c r="M748" s="184">
        <f t="shared" si="12"/>
        <v>2000</v>
      </c>
      <c r="N748" s="183" t="s">
        <v>1812</v>
      </c>
      <c r="O748" s="183" t="s">
        <v>1811</v>
      </c>
      <c r="P748" s="183"/>
      <c r="Q748" s="183" t="s">
        <v>1813</v>
      </c>
      <c r="R748" s="183" t="s">
        <v>801</v>
      </c>
    </row>
    <row r="749" spans="1:18">
      <c r="A749" s="183" t="s">
        <v>1814</v>
      </c>
      <c r="B749" s="183" t="s">
        <v>794</v>
      </c>
      <c r="C749" s="183" t="s">
        <v>707</v>
      </c>
      <c r="D749" s="183" t="s">
        <v>268</v>
      </c>
      <c r="E749" s="183" t="s">
        <v>844</v>
      </c>
      <c r="F749" s="183" t="s">
        <v>521</v>
      </c>
      <c r="G749" s="183" t="s">
        <v>48</v>
      </c>
      <c r="H749" s="183" t="s">
        <v>521</v>
      </c>
      <c r="I749" s="183" t="s">
        <v>796</v>
      </c>
      <c r="J749" s="183" t="s">
        <v>1803</v>
      </c>
      <c r="K749" s="184">
        <v>0</v>
      </c>
      <c r="L749" s="184">
        <v>1350</v>
      </c>
      <c r="M749" s="184">
        <f t="shared" si="12"/>
        <v>-1350</v>
      </c>
      <c r="N749" s="183" t="s">
        <v>920</v>
      </c>
      <c r="O749" s="183" t="s">
        <v>1803</v>
      </c>
      <c r="P749" s="183"/>
      <c r="Q749" s="183" t="s">
        <v>1815</v>
      </c>
      <c r="R749" s="183" t="s">
        <v>801</v>
      </c>
    </row>
    <row r="750" spans="1:18">
      <c r="A750" s="183" t="s">
        <v>1814</v>
      </c>
      <c r="B750" s="183" t="s">
        <v>794</v>
      </c>
      <c r="C750" s="183" t="s">
        <v>707</v>
      </c>
      <c r="D750" s="183" t="s">
        <v>831</v>
      </c>
      <c r="E750" s="183" t="s">
        <v>844</v>
      </c>
      <c r="F750" s="183" t="s">
        <v>521</v>
      </c>
      <c r="G750" s="183" t="s">
        <v>48</v>
      </c>
      <c r="H750" s="183" t="s">
        <v>521</v>
      </c>
      <c r="I750" s="183" t="s">
        <v>796</v>
      </c>
      <c r="J750" s="183" t="s">
        <v>1803</v>
      </c>
      <c r="K750" s="184">
        <v>1350</v>
      </c>
      <c r="L750" s="184">
        <v>0</v>
      </c>
      <c r="M750" s="184">
        <f t="shared" si="12"/>
        <v>1350</v>
      </c>
      <c r="N750" s="183" t="s">
        <v>920</v>
      </c>
      <c r="O750" s="183" t="s">
        <v>1803</v>
      </c>
      <c r="P750" s="183"/>
      <c r="Q750" s="183" t="s">
        <v>1815</v>
      </c>
      <c r="R750" s="183" t="s">
        <v>801</v>
      </c>
    </row>
    <row r="751" spans="1:18">
      <c r="A751" s="183" t="s">
        <v>1816</v>
      </c>
      <c r="B751" s="183" t="s">
        <v>794</v>
      </c>
      <c r="C751" s="183" t="s">
        <v>709</v>
      </c>
      <c r="D751" s="183" t="s">
        <v>268</v>
      </c>
      <c r="E751" s="183" t="s">
        <v>342</v>
      </c>
      <c r="F751" s="183" t="s">
        <v>710</v>
      </c>
      <c r="G751" s="183" t="s">
        <v>48</v>
      </c>
      <c r="H751" s="183" t="s">
        <v>521</v>
      </c>
      <c r="I751" s="183" t="s">
        <v>796</v>
      </c>
      <c r="J751" s="183" t="s">
        <v>1803</v>
      </c>
      <c r="K751" s="184">
        <v>0</v>
      </c>
      <c r="L751" s="184">
        <v>650.41</v>
      </c>
      <c r="M751" s="184">
        <f t="shared" si="12"/>
        <v>-650.41</v>
      </c>
      <c r="N751" s="183" t="s">
        <v>1817</v>
      </c>
      <c r="O751" s="183" t="s">
        <v>1803</v>
      </c>
      <c r="P751" s="183"/>
      <c r="Q751" s="183" t="s">
        <v>1818</v>
      </c>
      <c r="R751" s="183" t="s">
        <v>801</v>
      </c>
    </row>
    <row r="752" spans="1:18">
      <c r="A752" s="183" t="s">
        <v>1816</v>
      </c>
      <c r="B752" s="183" t="s">
        <v>794</v>
      </c>
      <c r="C752" s="183" t="s">
        <v>706</v>
      </c>
      <c r="D752" s="183" t="s">
        <v>794</v>
      </c>
      <c r="E752" s="183" t="s">
        <v>342</v>
      </c>
      <c r="F752" s="183" t="s">
        <v>710</v>
      </c>
      <c r="G752" s="183" t="s">
        <v>48</v>
      </c>
      <c r="H752" s="183" t="s">
        <v>521</v>
      </c>
      <c r="I752" s="183" t="s">
        <v>796</v>
      </c>
      <c r="J752" s="183" t="s">
        <v>1803</v>
      </c>
      <c r="K752" s="184">
        <v>534.99</v>
      </c>
      <c r="L752" s="184">
        <v>0</v>
      </c>
      <c r="M752" s="184">
        <f t="shared" si="12"/>
        <v>534.99</v>
      </c>
      <c r="N752" s="183" t="s">
        <v>1817</v>
      </c>
      <c r="O752" s="183" t="s">
        <v>1803</v>
      </c>
      <c r="P752" s="183"/>
      <c r="Q752" s="183" t="s">
        <v>1818</v>
      </c>
      <c r="R752" s="183" t="s">
        <v>801</v>
      </c>
    </row>
    <row r="753" spans="1:18">
      <c r="A753" s="183" t="s">
        <v>1816</v>
      </c>
      <c r="B753" s="183" t="s">
        <v>794</v>
      </c>
      <c r="C753" s="183" t="s">
        <v>706</v>
      </c>
      <c r="D753" s="183" t="s">
        <v>812</v>
      </c>
      <c r="E753" s="183" t="s">
        <v>342</v>
      </c>
      <c r="F753" s="183" t="s">
        <v>710</v>
      </c>
      <c r="G753" s="183" t="s">
        <v>48</v>
      </c>
      <c r="H753" s="183" t="s">
        <v>521</v>
      </c>
      <c r="I753" s="183" t="s">
        <v>796</v>
      </c>
      <c r="J753" s="183" t="s">
        <v>1803</v>
      </c>
      <c r="K753" s="184">
        <v>115.42</v>
      </c>
      <c r="L753" s="184">
        <v>0</v>
      </c>
      <c r="M753" s="184">
        <f t="shared" si="12"/>
        <v>115.42</v>
      </c>
      <c r="N753" s="183" t="s">
        <v>1817</v>
      </c>
      <c r="O753" s="183" t="s">
        <v>1803</v>
      </c>
      <c r="P753" s="183"/>
      <c r="Q753" s="183" t="s">
        <v>1818</v>
      </c>
      <c r="R753" s="183" t="s">
        <v>801</v>
      </c>
    </row>
    <row r="754" spans="1:18">
      <c r="A754" s="183" t="s">
        <v>1819</v>
      </c>
      <c r="B754" s="183" t="s">
        <v>794</v>
      </c>
      <c r="C754" s="183" t="s">
        <v>706</v>
      </c>
      <c r="D754" s="183" t="s">
        <v>809</v>
      </c>
      <c r="E754" s="183" t="s">
        <v>464</v>
      </c>
      <c r="F754" s="183" t="s">
        <v>521</v>
      </c>
      <c r="G754" s="183" t="s">
        <v>48</v>
      </c>
      <c r="H754" s="183" t="s">
        <v>521</v>
      </c>
      <c r="I754" s="183" t="s">
        <v>796</v>
      </c>
      <c r="J754" s="183" t="s">
        <v>1803</v>
      </c>
      <c r="K754" s="184">
        <v>200</v>
      </c>
      <c r="L754" s="184">
        <v>0</v>
      </c>
      <c r="M754" s="184">
        <f t="shared" si="12"/>
        <v>200</v>
      </c>
      <c r="N754" s="183" t="s">
        <v>1133</v>
      </c>
      <c r="O754" s="183" t="s">
        <v>1803</v>
      </c>
      <c r="P754" s="183"/>
      <c r="Q754" s="183" t="s">
        <v>1820</v>
      </c>
      <c r="R754" s="183" t="s">
        <v>801</v>
      </c>
    </row>
    <row r="755" spans="1:18">
      <c r="A755" s="183" t="s">
        <v>1819</v>
      </c>
      <c r="B755" s="183" t="s">
        <v>794</v>
      </c>
      <c r="C755" s="183" t="s">
        <v>706</v>
      </c>
      <c r="D755" s="183" t="s">
        <v>268</v>
      </c>
      <c r="E755" s="183" t="s">
        <v>464</v>
      </c>
      <c r="F755" s="183" t="s">
        <v>521</v>
      </c>
      <c r="G755" s="183" t="s">
        <v>48</v>
      </c>
      <c r="H755" s="183" t="s">
        <v>521</v>
      </c>
      <c r="I755" s="183" t="s">
        <v>796</v>
      </c>
      <c r="J755" s="183" t="s">
        <v>1803</v>
      </c>
      <c r="K755" s="184">
        <v>0</v>
      </c>
      <c r="L755" s="184">
        <v>200</v>
      </c>
      <c r="M755" s="184">
        <f t="shared" si="12"/>
        <v>-200</v>
      </c>
      <c r="N755" s="183" t="s">
        <v>1133</v>
      </c>
      <c r="O755" s="183" t="s">
        <v>1803</v>
      </c>
      <c r="P755" s="183"/>
      <c r="Q755" s="183" t="s">
        <v>1820</v>
      </c>
      <c r="R755" s="183" t="s">
        <v>801</v>
      </c>
    </row>
    <row r="756" spans="1:18">
      <c r="A756" s="183" t="s">
        <v>1821</v>
      </c>
      <c r="B756" s="183" t="s">
        <v>794</v>
      </c>
      <c r="C756" s="183" t="s">
        <v>367</v>
      </c>
      <c r="D756" s="183" t="s">
        <v>803</v>
      </c>
      <c r="E756" s="183" t="s">
        <v>342</v>
      </c>
      <c r="F756" s="183" t="s">
        <v>710</v>
      </c>
      <c r="G756" s="183" t="s">
        <v>48</v>
      </c>
      <c r="H756" s="183" t="s">
        <v>521</v>
      </c>
      <c r="I756" s="183" t="s">
        <v>796</v>
      </c>
      <c r="J756" s="183" t="s">
        <v>1803</v>
      </c>
      <c r="K756" s="184">
        <v>0</v>
      </c>
      <c r="L756" s="184">
        <v>2128.04</v>
      </c>
      <c r="M756" s="184">
        <f t="shared" si="12"/>
        <v>-2128.04</v>
      </c>
      <c r="N756" s="183" t="s">
        <v>1822</v>
      </c>
      <c r="O756" s="183" t="s">
        <v>1803</v>
      </c>
      <c r="P756" s="183"/>
      <c r="Q756" s="183" t="s">
        <v>1823</v>
      </c>
      <c r="R756" s="183" t="s">
        <v>801</v>
      </c>
    </row>
    <row r="757" spans="1:18">
      <c r="A757" s="183" t="s">
        <v>1821</v>
      </c>
      <c r="B757" s="183" t="s">
        <v>794</v>
      </c>
      <c r="C757" s="183" t="s">
        <v>367</v>
      </c>
      <c r="D757" s="183" t="s">
        <v>268</v>
      </c>
      <c r="E757" s="183" t="s">
        <v>342</v>
      </c>
      <c r="F757" s="183" t="s">
        <v>710</v>
      </c>
      <c r="G757" s="183" t="s">
        <v>48</v>
      </c>
      <c r="H757" s="183" t="s">
        <v>521</v>
      </c>
      <c r="I757" s="183" t="s">
        <v>796</v>
      </c>
      <c r="J757" s="183" t="s">
        <v>1803</v>
      </c>
      <c r="K757" s="184">
        <v>0</v>
      </c>
      <c r="L757" s="184">
        <v>2191.7399999999998</v>
      </c>
      <c r="M757" s="184">
        <f t="shared" si="12"/>
        <v>-2191.7399999999998</v>
      </c>
      <c r="N757" s="183" t="s">
        <v>1822</v>
      </c>
      <c r="O757" s="183" t="s">
        <v>1803</v>
      </c>
      <c r="P757" s="183"/>
      <c r="Q757" s="183" t="s">
        <v>1823</v>
      </c>
      <c r="R757" s="183" t="s">
        <v>801</v>
      </c>
    </row>
    <row r="758" spans="1:18">
      <c r="A758" s="183" t="s">
        <v>1821</v>
      </c>
      <c r="B758" s="183" t="s">
        <v>794</v>
      </c>
      <c r="C758" s="183" t="s">
        <v>367</v>
      </c>
      <c r="D758" s="183" t="s">
        <v>831</v>
      </c>
      <c r="E758" s="183" t="s">
        <v>342</v>
      </c>
      <c r="F758" s="183" t="s">
        <v>710</v>
      </c>
      <c r="G758" s="183" t="s">
        <v>48</v>
      </c>
      <c r="H758" s="183" t="s">
        <v>521</v>
      </c>
      <c r="I758" s="183" t="s">
        <v>796</v>
      </c>
      <c r="J758" s="183" t="s">
        <v>1803</v>
      </c>
      <c r="K758" s="184">
        <v>2128.04</v>
      </c>
      <c r="L758" s="184">
        <v>0</v>
      </c>
      <c r="M758" s="184">
        <f t="shared" si="12"/>
        <v>2128.04</v>
      </c>
      <c r="N758" s="183" t="s">
        <v>1822</v>
      </c>
      <c r="O758" s="183" t="s">
        <v>1803</v>
      </c>
      <c r="P758" s="183"/>
      <c r="Q758" s="183" t="s">
        <v>1823</v>
      </c>
      <c r="R758" s="183" t="s">
        <v>801</v>
      </c>
    </row>
    <row r="759" spans="1:18">
      <c r="A759" s="183" t="s">
        <v>1821</v>
      </c>
      <c r="B759" s="183" t="s">
        <v>794</v>
      </c>
      <c r="C759" s="183" t="s">
        <v>367</v>
      </c>
      <c r="D759" s="183" t="s">
        <v>831</v>
      </c>
      <c r="E759" s="183" t="s">
        <v>342</v>
      </c>
      <c r="F759" s="183" t="s">
        <v>710</v>
      </c>
      <c r="G759" s="183" t="s">
        <v>48</v>
      </c>
      <c r="H759" s="183" t="s">
        <v>521</v>
      </c>
      <c r="I759" s="183" t="s">
        <v>796</v>
      </c>
      <c r="J759" s="183" t="s">
        <v>1803</v>
      </c>
      <c r="K759" s="184">
        <v>2191.7399999999998</v>
      </c>
      <c r="L759" s="184">
        <v>0</v>
      </c>
      <c r="M759" s="184">
        <f t="shared" si="12"/>
        <v>2191.7399999999998</v>
      </c>
      <c r="N759" s="183" t="s">
        <v>1822</v>
      </c>
      <c r="O759" s="183" t="s">
        <v>1803</v>
      </c>
      <c r="P759" s="183"/>
      <c r="Q759" s="183" t="s">
        <v>1823</v>
      </c>
      <c r="R759" s="183" t="s">
        <v>801</v>
      </c>
    </row>
    <row r="760" spans="1:18">
      <c r="A760" s="183" t="s">
        <v>1824</v>
      </c>
      <c r="B760" s="183" t="s">
        <v>794</v>
      </c>
      <c r="C760" s="183" t="s">
        <v>808</v>
      </c>
      <c r="D760" s="183" t="s">
        <v>831</v>
      </c>
      <c r="E760" s="183" t="s">
        <v>342</v>
      </c>
      <c r="F760" s="183" t="s">
        <v>710</v>
      </c>
      <c r="G760" s="183" t="s">
        <v>48</v>
      </c>
      <c r="H760" s="183" t="s">
        <v>521</v>
      </c>
      <c r="I760" s="183" t="s">
        <v>796</v>
      </c>
      <c r="J760" s="183" t="s">
        <v>1803</v>
      </c>
      <c r="K760" s="184">
        <v>0</v>
      </c>
      <c r="L760" s="184">
        <v>383.68</v>
      </c>
      <c r="M760" s="184">
        <f t="shared" si="12"/>
        <v>-383.68</v>
      </c>
      <c r="N760" s="183" t="s">
        <v>1825</v>
      </c>
      <c r="O760" s="183" t="s">
        <v>1803</v>
      </c>
      <c r="P760" s="183"/>
      <c r="Q760" s="183" t="s">
        <v>1826</v>
      </c>
      <c r="R760" s="183" t="s">
        <v>801</v>
      </c>
    </row>
    <row r="761" spans="1:18">
      <c r="A761" s="183" t="s">
        <v>1824</v>
      </c>
      <c r="B761" s="183" t="s">
        <v>794</v>
      </c>
      <c r="C761" s="183" t="s">
        <v>367</v>
      </c>
      <c r="D761" s="183" t="s">
        <v>831</v>
      </c>
      <c r="E761" s="183" t="s">
        <v>342</v>
      </c>
      <c r="F761" s="183" t="s">
        <v>710</v>
      </c>
      <c r="G761" s="183" t="s">
        <v>48</v>
      </c>
      <c r="H761" s="183" t="s">
        <v>521</v>
      </c>
      <c r="I761" s="183" t="s">
        <v>796</v>
      </c>
      <c r="J761" s="183" t="s">
        <v>1803</v>
      </c>
      <c r="K761" s="184">
        <v>383.68</v>
      </c>
      <c r="L761" s="184">
        <v>0</v>
      </c>
      <c r="M761" s="184">
        <f t="shared" si="12"/>
        <v>383.68</v>
      </c>
      <c r="N761" s="183" t="s">
        <v>1825</v>
      </c>
      <c r="O761" s="183" t="s">
        <v>1803</v>
      </c>
      <c r="P761" s="183"/>
      <c r="Q761" s="183" t="s">
        <v>1826</v>
      </c>
      <c r="R761" s="183" t="s">
        <v>801</v>
      </c>
    </row>
    <row r="762" spans="1:18">
      <c r="A762" s="183" t="s">
        <v>1827</v>
      </c>
      <c r="B762" s="183" t="s">
        <v>794</v>
      </c>
      <c r="C762" s="183" t="s">
        <v>706</v>
      </c>
      <c r="D762" s="183" t="s">
        <v>268</v>
      </c>
      <c r="E762" s="183" t="s">
        <v>342</v>
      </c>
      <c r="F762" s="183" t="s">
        <v>521</v>
      </c>
      <c r="G762" s="183" t="s">
        <v>48</v>
      </c>
      <c r="H762" s="183" t="s">
        <v>521</v>
      </c>
      <c r="I762" s="183" t="s">
        <v>796</v>
      </c>
      <c r="J762" s="183" t="s">
        <v>1803</v>
      </c>
      <c r="K762" s="184">
        <v>986.06</v>
      </c>
      <c r="L762" s="184">
        <v>0</v>
      </c>
      <c r="M762" s="184">
        <f t="shared" si="12"/>
        <v>986.06</v>
      </c>
      <c r="N762" s="183" t="s">
        <v>1138</v>
      </c>
      <c r="O762" s="183" t="s">
        <v>1803</v>
      </c>
      <c r="P762" s="183"/>
      <c r="Q762" s="183" t="s">
        <v>1828</v>
      </c>
      <c r="R762" s="183" t="s">
        <v>847</v>
      </c>
    </row>
    <row r="763" spans="1:18">
      <c r="A763" s="183" t="s">
        <v>1827</v>
      </c>
      <c r="B763" s="183" t="s">
        <v>794</v>
      </c>
      <c r="C763" s="183" t="s">
        <v>709</v>
      </c>
      <c r="D763" s="183" t="s">
        <v>268</v>
      </c>
      <c r="E763" s="183" t="s">
        <v>342</v>
      </c>
      <c r="F763" s="183" t="s">
        <v>521</v>
      </c>
      <c r="G763" s="183" t="s">
        <v>48</v>
      </c>
      <c r="H763" s="183" t="s">
        <v>521</v>
      </c>
      <c r="I763" s="183" t="s">
        <v>796</v>
      </c>
      <c r="J763" s="183" t="s">
        <v>1803</v>
      </c>
      <c r="K763" s="184">
        <v>0</v>
      </c>
      <c r="L763" s="184">
        <v>986.06</v>
      </c>
      <c r="M763" s="184">
        <f t="shared" si="12"/>
        <v>-986.06</v>
      </c>
      <c r="N763" s="183" t="s">
        <v>1138</v>
      </c>
      <c r="O763" s="183" t="s">
        <v>1803</v>
      </c>
      <c r="P763" s="183"/>
      <c r="Q763" s="183" t="s">
        <v>1828</v>
      </c>
      <c r="R763" s="183" t="s">
        <v>847</v>
      </c>
    </row>
    <row r="764" spans="1:18">
      <c r="A764" s="183" t="s">
        <v>1829</v>
      </c>
      <c r="B764" s="183" t="s">
        <v>794</v>
      </c>
      <c r="C764" s="183" t="s">
        <v>367</v>
      </c>
      <c r="D764" s="183" t="s">
        <v>831</v>
      </c>
      <c r="E764" s="183" t="s">
        <v>342</v>
      </c>
      <c r="F764" s="183" t="s">
        <v>710</v>
      </c>
      <c r="G764" s="183" t="s">
        <v>48</v>
      </c>
      <c r="H764" s="183" t="s">
        <v>521</v>
      </c>
      <c r="I764" s="183" t="s">
        <v>796</v>
      </c>
      <c r="J764" s="183" t="s">
        <v>1803</v>
      </c>
      <c r="K764" s="184">
        <v>36.54</v>
      </c>
      <c r="L764" s="184">
        <v>0</v>
      </c>
      <c r="M764" s="184">
        <f t="shared" si="12"/>
        <v>36.54</v>
      </c>
      <c r="N764" s="183" t="s">
        <v>1830</v>
      </c>
      <c r="O764" s="183" t="s">
        <v>1803</v>
      </c>
      <c r="P764" s="183"/>
      <c r="Q764" s="183" t="s">
        <v>1831</v>
      </c>
      <c r="R764" s="183" t="s">
        <v>801</v>
      </c>
    </row>
    <row r="765" spans="1:18">
      <c r="A765" s="183" t="s">
        <v>1829</v>
      </c>
      <c r="B765" s="183" t="s">
        <v>794</v>
      </c>
      <c r="C765" s="183" t="s">
        <v>808</v>
      </c>
      <c r="D765" s="183" t="s">
        <v>268</v>
      </c>
      <c r="E765" s="183" t="s">
        <v>342</v>
      </c>
      <c r="F765" s="183" t="s">
        <v>710</v>
      </c>
      <c r="G765" s="183" t="s">
        <v>48</v>
      </c>
      <c r="H765" s="183" t="s">
        <v>521</v>
      </c>
      <c r="I765" s="183" t="s">
        <v>796</v>
      </c>
      <c r="J765" s="183" t="s">
        <v>1803</v>
      </c>
      <c r="K765" s="184">
        <v>0</v>
      </c>
      <c r="L765" s="184">
        <v>36.54</v>
      </c>
      <c r="M765" s="184">
        <f t="shared" si="12"/>
        <v>-36.54</v>
      </c>
      <c r="N765" s="183" t="s">
        <v>1830</v>
      </c>
      <c r="O765" s="183" t="s">
        <v>1803</v>
      </c>
      <c r="P765" s="183"/>
      <c r="Q765" s="183" t="s">
        <v>1831</v>
      </c>
      <c r="R765" s="183" t="s">
        <v>801</v>
      </c>
    </row>
    <row r="766" spans="1:18">
      <c r="A766" s="183" t="s">
        <v>1832</v>
      </c>
      <c r="B766" s="183" t="s">
        <v>794</v>
      </c>
      <c r="C766" s="183" t="s">
        <v>808</v>
      </c>
      <c r="D766" s="183" t="s">
        <v>268</v>
      </c>
      <c r="E766" s="183" t="s">
        <v>835</v>
      </c>
      <c r="F766" s="183" t="s">
        <v>849</v>
      </c>
      <c r="G766" s="183" t="s">
        <v>48</v>
      </c>
      <c r="H766" s="183" t="s">
        <v>521</v>
      </c>
      <c r="I766" s="183" t="s">
        <v>796</v>
      </c>
      <c r="J766" s="183" t="s">
        <v>1811</v>
      </c>
      <c r="K766" s="184">
        <v>0</v>
      </c>
      <c r="L766" s="184">
        <v>2500</v>
      </c>
      <c r="M766" s="184">
        <f t="shared" si="12"/>
        <v>-2500</v>
      </c>
      <c r="N766" s="183" t="s">
        <v>1833</v>
      </c>
      <c r="O766" s="183" t="s">
        <v>1811</v>
      </c>
      <c r="P766" s="183"/>
      <c r="Q766" s="183" t="s">
        <v>1834</v>
      </c>
      <c r="R766" s="183" t="s">
        <v>801</v>
      </c>
    </row>
    <row r="767" spans="1:18">
      <c r="A767" s="183" t="s">
        <v>1832</v>
      </c>
      <c r="B767" s="183" t="s">
        <v>794</v>
      </c>
      <c r="C767" s="183" t="s">
        <v>808</v>
      </c>
      <c r="D767" s="183" t="s">
        <v>841</v>
      </c>
      <c r="E767" s="183" t="s">
        <v>835</v>
      </c>
      <c r="F767" s="183" t="s">
        <v>849</v>
      </c>
      <c r="G767" s="183" t="s">
        <v>48</v>
      </c>
      <c r="H767" s="183" t="s">
        <v>521</v>
      </c>
      <c r="I767" s="183" t="s">
        <v>796</v>
      </c>
      <c r="J767" s="183" t="s">
        <v>1811</v>
      </c>
      <c r="K767" s="184">
        <v>2500</v>
      </c>
      <c r="L767" s="184">
        <v>0</v>
      </c>
      <c r="M767" s="184">
        <f t="shared" si="12"/>
        <v>2500</v>
      </c>
      <c r="N767" s="183" t="s">
        <v>1833</v>
      </c>
      <c r="O767" s="183" t="s">
        <v>1811</v>
      </c>
      <c r="P767" s="183"/>
      <c r="Q767" s="183" t="s">
        <v>1834</v>
      </c>
      <c r="R767" s="183" t="s">
        <v>801</v>
      </c>
    </row>
    <row r="768" spans="1:18">
      <c r="A768" s="183" t="s">
        <v>1835</v>
      </c>
      <c r="B768" s="183" t="s">
        <v>794</v>
      </c>
      <c r="C768" s="183" t="s">
        <v>709</v>
      </c>
      <c r="D768" s="183" t="s">
        <v>268</v>
      </c>
      <c r="E768" s="183" t="s">
        <v>818</v>
      </c>
      <c r="F768" s="183" t="s">
        <v>521</v>
      </c>
      <c r="G768" s="183" t="s">
        <v>48</v>
      </c>
      <c r="H768" s="183" t="s">
        <v>521</v>
      </c>
      <c r="I768" s="183" t="s">
        <v>796</v>
      </c>
      <c r="J768" s="183" t="s">
        <v>1811</v>
      </c>
      <c r="K768" s="184">
        <v>0</v>
      </c>
      <c r="L768" s="184">
        <v>250</v>
      </c>
      <c r="M768" s="184">
        <f t="shared" si="12"/>
        <v>-250</v>
      </c>
      <c r="N768" s="183" t="s">
        <v>1079</v>
      </c>
      <c r="O768" s="183" t="s">
        <v>1811</v>
      </c>
      <c r="P768" s="183"/>
      <c r="Q768" s="183" t="s">
        <v>1836</v>
      </c>
      <c r="R768" s="183" t="s">
        <v>801</v>
      </c>
    </row>
    <row r="769" spans="1:18">
      <c r="A769" s="183" t="s">
        <v>1835</v>
      </c>
      <c r="B769" s="183" t="s">
        <v>794</v>
      </c>
      <c r="C769" s="183" t="s">
        <v>709</v>
      </c>
      <c r="D769" s="183" t="s">
        <v>826</v>
      </c>
      <c r="E769" s="183" t="s">
        <v>818</v>
      </c>
      <c r="F769" s="183" t="s">
        <v>521</v>
      </c>
      <c r="G769" s="183" t="s">
        <v>48</v>
      </c>
      <c r="H769" s="183" t="s">
        <v>521</v>
      </c>
      <c r="I769" s="183" t="s">
        <v>796</v>
      </c>
      <c r="J769" s="183" t="s">
        <v>1811</v>
      </c>
      <c r="K769" s="184">
        <v>250</v>
      </c>
      <c r="L769" s="184">
        <v>0</v>
      </c>
      <c r="M769" s="184">
        <f t="shared" si="12"/>
        <v>250</v>
      </c>
      <c r="N769" s="183" t="s">
        <v>1079</v>
      </c>
      <c r="O769" s="183" t="s">
        <v>1811</v>
      </c>
      <c r="P769" s="183"/>
      <c r="Q769" s="183" t="s">
        <v>1836</v>
      </c>
      <c r="R769" s="183" t="s">
        <v>801</v>
      </c>
    </row>
    <row r="770" spans="1:18">
      <c r="A770" s="183" t="s">
        <v>1837</v>
      </c>
      <c r="B770" s="183" t="s">
        <v>794</v>
      </c>
      <c r="C770" s="183" t="s">
        <v>707</v>
      </c>
      <c r="D770" s="183" t="s">
        <v>826</v>
      </c>
      <c r="E770" s="183" t="s">
        <v>380</v>
      </c>
      <c r="F770" s="183" t="s">
        <v>710</v>
      </c>
      <c r="G770" s="183" t="s">
        <v>48</v>
      </c>
      <c r="H770" s="183" t="s">
        <v>521</v>
      </c>
      <c r="I770" s="183" t="s">
        <v>796</v>
      </c>
      <c r="J770" s="183" t="s">
        <v>1811</v>
      </c>
      <c r="K770" s="184">
        <v>910</v>
      </c>
      <c r="L770" s="184">
        <v>0</v>
      </c>
      <c r="M770" s="184">
        <f t="shared" si="12"/>
        <v>910</v>
      </c>
      <c r="N770" s="183" t="s">
        <v>1157</v>
      </c>
      <c r="O770" s="183" t="s">
        <v>1811</v>
      </c>
      <c r="P770" s="183"/>
      <c r="Q770" s="183" t="s">
        <v>1838</v>
      </c>
      <c r="R770" s="183" t="s">
        <v>801</v>
      </c>
    </row>
    <row r="771" spans="1:18">
      <c r="A771" s="183" t="s">
        <v>1837</v>
      </c>
      <c r="B771" s="183" t="s">
        <v>794</v>
      </c>
      <c r="C771" s="183" t="s">
        <v>707</v>
      </c>
      <c r="D771" s="183" t="s">
        <v>268</v>
      </c>
      <c r="E771" s="183" t="s">
        <v>380</v>
      </c>
      <c r="F771" s="183" t="s">
        <v>710</v>
      </c>
      <c r="G771" s="183" t="s">
        <v>48</v>
      </c>
      <c r="H771" s="183" t="s">
        <v>521</v>
      </c>
      <c r="I771" s="183" t="s">
        <v>796</v>
      </c>
      <c r="J771" s="183" t="s">
        <v>1811</v>
      </c>
      <c r="K771" s="184">
        <v>0</v>
      </c>
      <c r="L771" s="184">
        <v>910</v>
      </c>
      <c r="M771" s="184">
        <f t="shared" si="12"/>
        <v>-910</v>
      </c>
      <c r="N771" s="183" t="s">
        <v>1157</v>
      </c>
      <c r="O771" s="183" t="s">
        <v>1811</v>
      </c>
      <c r="P771" s="183"/>
      <c r="Q771" s="183" t="s">
        <v>1838</v>
      </c>
      <c r="R771" s="183" t="s">
        <v>801</v>
      </c>
    </row>
    <row r="772" spans="1:18">
      <c r="A772" s="183" t="s">
        <v>1839</v>
      </c>
      <c r="B772" s="183" t="s">
        <v>794</v>
      </c>
      <c r="C772" s="183" t="s">
        <v>709</v>
      </c>
      <c r="D772" s="183" t="s">
        <v>815</v>
      </c>
      <c r="E772" s="183" t="s">
        <v>195</v>
      </c>
      <c r="F772" s="183" t="s">
        <v>521</v>
      </c>
      <c r="G772" s="183" t="s">
        <v>48</v>
      </c>
      <c r="H772" s="183" t="s">
        <v>521</v>
      </c>
      <c r="I772" s="183" t="s">
        <v>796</v>
      </c>
      <c r="J772" s="183" t="s">
        <v>1811</v>
      </c>
      <c r="K772" s="184">
        <v>500</v>
      </c>
      <c r="L772" s="184">
        <v>0</v>
      </c>
      <c r="M772" s="184">
        <f t="shared" si="12"/>
        <v>500</v>
      </c>
      <c r="N772" s="183" t="s">
        <v>1127</v>
      </c>
      <c r="O772" s="183" t="s">
        <v>1811</v>
      </c>
      <c r="P772" s="183"/>
      <c r="Q772" s="183" t="s">
        <v>1840</v>
      </c>
      <c r="R772" s="183" t="s">
        <v>801</v>
      </c>
    </row>
    <row r="773" spans="1:18">
      <c r="A773" s="183" t="s">
        <v>1839</v>
      </c>
      <c r="B773" s="183" t="s">
        <v>794</v>
      </c>
      <c r="C773" s="183" t="s">
        <v>706</v>
      </c>
      <c r="D773" s="183" t="s">
        <v>268</v>
      </c>
      <c r="E773" s="183" t="s">
        <v>195</v>
      </c>
      <c r="F773" s="183" t="s">
        <v>521</v>
      </c>
      <c r="G773" s="183" t="s">
        <v>48</v>
      </c>
      <c r="H773" s="183" t="s">
        <v>521</v>
      </c>
      <c r="I773" s="183" t="s">
        <v>796</v>
      </c>
      <c r="J773" s="183" t="s">
        <v>1811</v>
      </c>
      <c r="K773" s="184">
        <v>0</v>
      </c>
      <c r="L773" s="184">
        <v>500</v>
      </c>
      <c r="M773" s="184">
        <f t="shared" si="12"/>
        <v>-500</v>
      </c>
      <c r="N773" s="183" t="s">
        <v>1127</v>
      </c>
      <c r="O773" s="183" t="s">
        <v>1811</v>
      </c>
      <c r="P773" s="183"/>
      <c r="Q773" s="183" t="s">
        <v>1840</v>
      </c>
      <c r="R773" s="183" t="s">
        <v>801</v>
      </c>
    </row>
    <row r="774" spans="1:18">
      <c r="A774" s="183" t="s">
        <v>1841</v>
      </c>
      <c r="B774" s="183" t="s">
        <v>794</v>
      </c>
      <c r="C774" s="183" t="s">
        <v>366</v>
      </c>
      <c r="D774" s="183" t="s">
        <v>795</v>
      </c>
      <c r="E774" s="183" t="s">
        <v>43</v>
      </c>
      <c r="F774" s="183" t="s">
        <v>521</v>
      </c>
      <c r="G774" s="183" t="s">
        <v>48</v>
      </c>
      <c r="H774" s="183" t="s">
        <v>521</v>
      </c>
      <c r="I774" s="183" t="s">
        <v>796</v>
      </c>
      <c r="J774" s="183" t="s">
        <v>1811</v>
      </c>
      <c r="K774" s="184">
        <v>1438.53</v>
      </c>
      <c r="L774" s="184">
        <v>0</v>
      </c>
      <c r="M774" s="184">
        <f t="shared" si="12"/>
        <v>1438.53</v>
      </c>
      <c r="N774" s="183" t="s">
        <v>1056</v>
      </c>
      <c r="O774" s="183" t="s">
        <v>1811</v>
      </c>
      <c r="P774" s="183"/>
      <c r="Q774" s="183" t="s">
        <v>1842</v>
      </c>
      <c r="R774" s="183" t="s">
        <v>801</v>
      </c>
    </row>
    <row r="775" spans="1:18">
      <c r="A775" s="183" t="s">
        <v>1841</v>
      </c>
      <c r="B775" s="183" t="s">
        <v>794</v>
      </c>
      <c r="C775" s="183" t="s">
        <v>366</v>
      </c>
      <c r="D775" s="183" t="s">
        <v>826</v>
      </c>
      <c r="E775" s="183" t="s">
        <v>43</v>
      </c>
      <c r="F775" s="183" t="s">
        <v>521</v>
      </c>
      <c r="G775" s="183" t="s">
        <v>48</v>
      </c>
      <c r="H775" s="183" t="s">
        <v>521</v>
      </c>
      <c r="I775" s="183" t="s">
        <v>796</v>
      </c>
      <c r="J775" s="183" t="s">
        <v>1811</v>
      </c>
      <c r="K775" s="184">
        <v>0</v>
      </c>
      <c r="L775" s="184">
        <v>1438.53</v>
      </c>
      <c r="M775" s="184">
        <f t="shared" si="12"/>
        <v>-1438.53</v>
      </c>
      <c r="N775" s="183" t="s">
        <v>1056</v>
      </c>
      <c r="O775" s="183" t="s">
        <v>1811</v>
      </c>
      <c r="P775" s="183"/>
      <c r="Q775" s="183" t="s">
        <v>1842</v>
      </c>
      <c r="R775" s="183" t="s">
        <v>801</v>
      </c>
    </row>
    <row r="776" spans="1:18">
      <c r="A776" s="183" t="s">
        <v>1843</v>
      </c>
      <c r="B776" s="183" t="s">
        <v>794</v>
      </c>
      <c r="C776" s="183" t="s">
        <v>808</v>
      </c>
      <c r="D776" s="183" t="s">
        <v>268</v>
      </c>
      <c r="E776" s="183" t="s">
        <v>27</v>
      </c>
      <c r="F776" s="183" t="s">
        <v>521</v>
      </c>
      <c r="G776" s="183" t="s">
        <v>48</v>
      </c>
      <c r="H776" s="183" t="s">
        <v>521</v>
      </c>
      <c r="I776" s="183" t="s">
        <v>796</v>
      </c>
      <c r="J776" s="183" t="s">
        <v>1811</v>
      </c>
      <c r="K776" s="184">
        <v>62</v>
      </c>
      <c r="L776" s="184">
        <v>0</v>
      </c>
      <c r="M776" s="184">
        <f t="shared" si="12"/>
        <v>62</v>
      </c>
      <c r="N776" s="183" t="s">
        <v>1055</v>
      </c>
      <c r="O776" s="183" t="s">
        <v>1811</v>
      </c>
      <c r="P776" s="183"/>
      <c r="Q776" s="183" t="s">
        <v>1844</v>
      </c>
      <c r="R776" s="183" t="s">
        <v>847</v>
      </c>
    </row>
    <row r="777" spans="1:18">
      <c r="A777" s="183" t="s">
        <v>1843</v>
      </c>
      <c r="B777" s="183" t="s">
        <v>794</v>
      </c>
      <c r="C777" s="183" t="s">
        <v>808</v>
      </c>
      <c r="D777" s="183" t="s">
        <v>268</v>
      </c>
      <c r="E777" s="183" t="s">
        <v>27</v>
      </c>
      <c r="F777" s="183" t="s">
        <v>521</v>
      </c>
      <c r="G777" s="183" t="s">
        <v>48</v>
      </c>
      <c r="H777" s="183" t="s">
        <v>521</v>
      </c>
      <c r="I777" s="183" t="s">
        <v>796</v>
      </c>
      <c r="J777" s="183" t="s">
        <v>1811</v>
      </c>
      <c r="K777" s="184">
        <v>22</v>
      </c>
      <c r="L777" s="184">
        <v>0</v>
      </c>
      <c r="M777" s="184">
        <f t="shared" si="12"/>
        <v>22</v>
      </c>
      <c r="N777" s="183" t="s">
        <v>1055</v>
      </c>
      <c r="O777" s="183" t="s">
        <v>1811</v>
      </c>
      <c r="P777" s="183"/>
      <c r="Q777" s="183" t="s">
        <v>1844</v>
      </c>
      <c r="R777" s="183" t="s">
        <v>847</v>
      </c>
    </row>
    <row r="778" spans="1:18">
      <c r="A778" s="183" t="s">
        <v>1843</v>
      </c>
      <c r="B778" s="183" t="s">
        <v>794</v>
      </c>
      <c r="C778" s="183" t="s">
        <v>808</v>
      </c>
      <c r="D778" s="183" t="s">
        <v>268</v>
      </c>
      <c r="E778" s="183" t="s">
        <v>27</v>
      </c>
      <c r="F778" s="183" t="s">
        <v>521</v>
      </c>
      <c r="G778" s="183" t="s">
        <v>48</v>
      </c>
      <c r="H778" s="183" t="s">
        <v>521</v>
      </c>
      <c r="I778" s="183" t="s">
        <v>796</v>
      </c>
      <c r="J778" s="183" t="s">
        <v>1811</v>
      </c>
      <c r="K778" s="184">
        <v>33</v>
      </c>
      <c r="L778" s="184">
        <v>0</v>
      </c>
      <c r="M778" s="184">
        <f t="shared" si="12"/>
        <v>33</v>
      </c>
      <c r="N778" s="183" t="s">
        <v>1055</v>
      </c>
      <c r="O778" s="183" t="s">
        <v>1811</v>
      </c>
      <c r="P778" s="183"/>
      <c r="Q778" s="183" t="s">
        <v>1844</v>
      </c>
      <c r="R778" s="183" t="s">
        <v>847</v>
      </c>
    </row>
    <row r="779" spans="1:18">
      <c r="A779" s="183" t="s">
        <v>1843</v>
      </c>
      <c r="B779" s="183" t="s">
        <v>794</v>
      </c>
      <c r="C779" s="183" t="s">
        <v>808</v>
      </c>
      <c r="D779" s="183" t="s">
        <v>268</v>
      </c>
      <c r="E779" s="183" t="s">
        <v>27</v>
      </c>
      <c r="F779" s="183" t="s">
        <v>521</v>
      </c>
      <c r="G779" s="183" t="s">
        <v>48</v>
      </c>
      <c r="H779" s="183" t="s">
        <v>521</v>
      </c>
      <c r="I779" s="183" t="s">
        <v>796</v>
      </c>
      <c r="J779" s="183" t="s">
        <v>1811</v>
      </c>
      <c r="K779" s="184">
        <v>1000</v>
      </c>
      <c r="L779" s="184">
        <v>0</v>
      </c>
      <c r="M779" s="184">
        <f t="shared" si="12"/>
        <v>1000</v>
      </c>
      <c r="N779" s="183" t="s">
        <v>1055</v>
      </c>
      <c r="O779" s="183" t="s">
        <v>1811</v>
      </c>
      <c r="P779" s="183"/>
      <c r="Q779" s="183" t="s">
        <v>1844</v>
      </c>
      <c r="R779" s="183" t="s">
        <v>847</v>
      </c>
    </row>
    <row r="780" spans="1:18">
      <c r="A780" s="183" t="s">
        <v>1843</v>
      </c>
      <c r="B780" s="183" t="s">
        <v>794</v>
      </c>
      <c r="C780" s="183" t="s">
        <v>808</v>
      </c>
      <c r="D780" s="183" t="s">
        <v>268</v>
      </c>
      <c r="E780" s="183" t="s">
        <v>27</v>
      </c>
      <c r="F780" s="183" t="s">
        <v>521</v>
      </c>
      <c r="G780" s="183" t="s">
        <v>48</v>
      </c>
      <c r="H780" s="183" t="s">
        <v>521</v>
      </c>
      <c r="I780" s="183" t="s">
        <v>796</v>
      </c>
      <c r="J780" s="183" t="s">
        <v>1811</v>
      </c>
      <c r="K780" s="184">
        <v>683</v>
      </c>
      <c r="L780" s="184">
        <v>0</v>
      </c>
      <c r="M780" s="184">
        <f t="shared" si="12"/>
        <v>683</v>
      </c>
      <c r="N780" s="183" t="s">
        <v>1055</v>
      </c>
      <c r="O780" s="183" t="s">
        <v>1811</v>
      </c>
      <c r="P780" s="183"/>
      <c r="Q780" s="183" t="s">
        <v>1844</v>
      </c>
      <c r="R780" s="183" t="s">
        <v>847</v>
      </c>
    </row>
    <row r="781" spans="1:18">
      <c r="A781" s="183" t="s">
        <v>1843</v>
      </c>
      <c r="B781" s="183" t="s">
        <v>794</v>
      </c>
      <c r="C781" s="183" t="s">
        <v>808</v>
      </c>
      <c r="D781" s="183" t="s">
        <v>819</v>
      </c>
      <c r="E781" s="183" t="s">
        <v>27</v>
      </c>
      <c r="F781" s="183" t="s">
        <v>521</v>
      </c>
      <c r="G781" s="183" t="s">
        <v>48</v>
      </c>
      <c r="H781" s="183" t="s">
        <v>521</v>
      </c>
      <c r="I781" s="183" t="s">
        <v>796</v>
      </c>
      <c r="J781" s="183" t="s">
        <v>1811</v>
      </c>
      <c r="K781" s="184">
        <v>0</v>
      </c>
      <c r="L781" s="184">
        <v>62</v>
      </c>
      <c r="M781" s="184">
        <f t="shared" si="12"/>
        <v>-62</v>
      </c>
      <c r="N781" s="183" t="s">
        <v>1055</v>
      </c>
      <c r="O781" s="183" t="s">
        <v>1811</v>
      </c>
      <c r="P781" s="183"/>
      <c r="Q781" s="183" t="s">
        <v>1844</v>
      </c>
      <c r="R781" s="183" t="s">
        <v>847</v>
      </c>
    </row>
    <row r="782" spans="1:18">
      <c r="A782" s="183" t="s">
        <v>1843</v>
      </c>
      <c r="B782" s="183" t="s">
        <v>794</v>
      </c>
      <c r="C782" s="183" t="s">
        <v>808</v>
      </c>
      <c r="D782" s="183" t="s">
        <v>805</v>
      </c>
      <c r="E782" s="183" t="s">
        <v>27</v>
      </c>
      <c r="F782" s="183" t="s">
        <v>521</v>
      </c>
      <c r="G782" s="183" t="s">
        <v>48</v>
      </c>
      <c r="H782" s="183" t="s">
        <v>521</v>
      </c>
      <c r="I782" s="183" t="s">
        <v>796</v>
      </c>
      <c r="J782" s="183" t="s">
        <v>1811</v>
      </c>
      <c r="K782" s="184">
        <v>391.07</v>
      </c>
      <c r="L782" s="184">
        <v>0</v>
      </c>
      <c r="M782" s="184">
        <f t="shared" si="12"/>
        <v>391.07</v>
      </c>
      <c r="N782" s="183" t="s">
        <v>1055</v>
      </c>
      <c r="O782" s="183" t="s">
        <v>1811</v>
      </c>
      <c r="P782" s="183"/>
      <c r="Q782" s="183" t="s">
        <v>1844</v>
      </c>
      <c r="R782" s="183" t="s">
        <v>847</v>
      </c>
    </row>
    <row r="783" spans="1:18">
      <c r="A783" s="183" t="s">
        <v>1843</v>
      </c>
      <c r="B783" s="183" t="s">
        <v>794</v>
      </c>
      <c r="C783" s="183" t="s">
        <v>808</v>
      </c>
      <c r="D783" s="183" t="s">
        <v>823</v>
      </c>
      <c r="E783" s="183" t="s">
        <v>27</v>
      </c>
      <c r="F783" s="183" t="s">
        <v>521</v>
      </c>
      <c r="G783" s="183" t="s">
        <v>48</v>
      </c>
      <c r="H783" s="183" t="s">
        <v>521</v>
      </c>
      <c r="I783" s="183" t="s">
        <v>796</v>
      </c>
      <c r="J783" s="183" t="s">
        <v>1811</v>
      </c>
      <c r="K783" s="184">
        <v>0</v>
      </c>
      <c r="L783" s="184">
        <v>22</v>
      </c>
      <c r="M783" s="184">
        <f t="shared" si="12"/>
        <v>-22</v>
      </c>
      <c r="N783" s="183" t="s">
        <v>1055</v>
      </c>
      <c r="O783" s="183" t="s">
        <v>1811</v>
      </c>
      <c r="P783" s="183"/>
      <c r="Q783" s="183" t="s">
        <v>1844</v>
      </c>
      <c r="R783" s="183" t="s">
        <v>847</v>
      </c>
    </row>
    <row r="784" spans="1:18">
      <c r="A784" s="183" t="s">
        <v>1843</v>
      </c>
      <c r="B784" s="183" t="s">
        <v>794</v>
      </c>
      <c r="C784" s="183" t="s">
        <v>808</v>
      </c>
      <c r="D784" s="183" t="s">
        <v>815</v>
      </c>
      <c r="E784" s="183" t="s">
        <v>27</v>
      </c>
      <c r="F784" s="183" t="s">
        <v>521</v>
      </c>
      <c r="G784" s="183" t="s">
        <v>48</v>
      </c>
      <c r="H784" s="183" t="s">
        <v>521</v>
      </c>
      <c r="I784" s="183" t="s">
        <v>796</v>
      </c>
      <c r="J784" s="183" t="s">
        <v>1811</v>
      </c>
      <c r="K784" s="184">
        <v>0</v>
      </c>
      <c r="L784" s="184">
        <v>33</v>
      </c>
      <c r="M784" s="184">
        <f t="shared" si="12"/>
        <v>-33</v>
      </c>
      <c r="N784" s="183" t="s">
        <v>1055</v>
      </c>
      <c r="O784" s="183" t="s">
        <v>1811</v>
      </c>
      <c r="P784" s="183"/>
      <c r="Q784" s="183" t="s">
        <v>1844</v>
      </c>
      <c r="R784" s="183" t="s">
        <v>847</v>
      </c>
    </row>
    <row r="785" spans="1:18">
      <c r="A785" s="183" t="s">
        <v>1843</v>
      </c>
      <c r="B785" s="183" t="s">
        <v>794</v>
      </c>
      <c r="C785" s="183" t="s">
        <v>808</v>
      </c>
      <c r="D785" s="183" t="s">
        <v>807</v>
      </c>
      <c r="E785" s="183" t="s">
        <v>27</v>
      </c>
      <c r="F785" s="183" t="s">
        <v>521</v>
      </c>
      <c r="G785" s="183" t="s">
        <v>48</v>
      </c>
      <c r="H785" s="183" t="s">
        <v>521</v>
      </c>
      <c r="I785" s="183" t="s">
        <v>796</v>
      </c>
      <c r="J785" s="183" t="s">
        <v>1811</v>
      </c>
      <c r="K785" s="184">
        <v>0</v>
      </c>
      <c r="L785" s="184">
        <v>1000</v>
      </c>
      <c r="M785" s="184">
        <f t="shared" si="12"/>
        <v>-1000</v>
      </c>
      <c r="N785" s="183" t="s">
        <v>1055</v>
      </c>
      <c r="O785" s="183" t="s">
        <v>1811</v>
      </c>
      <c r="P785" s="183"/>
      <c r="Q785" s="183" t="s">
        <v>1844</v>
      </c>
      <c r="R785" s="183" t="s">
        <v>847</v>
      </c>
    </row>
    <row r="786" spans="1:18">
      <c r="A786" s="183" t="s">
        <v>1843</v>
      </c>
      <c r="B786" s="183" t="s">
        <v>794</v>
      </c>
      <c r="C786" s="183" t="s">
        <v>808</v>
      </c>
      <c r="D786" s="183" t="s">
        <v>837</v>
      </c>
      <c r="E786" s="183" t="s">
        <v>27</v>
      </c>
      <c r="F786" s="183" t="s">
        <v>521</v>
      </c>
      <c r="G786" s="183" t="s">
        <v>48</v>
      </c>
      <c r="H786" s="183" t="s">
        <v>521</v>
      </c>
      <c r="I786" s="183" t="s">
        <v>796</v>
      </c>
      <c r="J786" s="183" t="s">
        <v>1811</v>
      </c>
      <c r="K786" s="184">
        <v>0</v>
      </c>
      <c r="L786" s="184">
        <v>683</v>
      </c>
      <c r="M786" s="184">
        <f t="shared" si="12"/>
        <v>-683</v>
      </c>
      <c r="N786" s="183" t="s">
        <v>1055</v>
      </c>
      <c r="O786" s="183" t="s">
        <v>1811</v>
      </c>
      <c r="P786" s="183"/>
      <c r="Q786" s="183" t="s">
        <v>1844</v>
      </c>
      <c r="R786" s="183" t="s">
        <v>847</v>
      </c>
    </row>
    <row r="787" spans="1:18">
      <c r="A787" s="183" t="s">
        <v>1843</v>
      </c>
      <c r="B787" s="183" t="s">
        <v>794</v>
      </c>
      <c r="C787" s="183" t="s">
        <v>808</v>
      </c>
      <c r="D787" s="183" t="s">
        <v>809</v>
      </c>
      <c r="E787" s="183" t="s">
        <v>27</v>
      </c>
      <c r="F787" s="183" t="s">
        <v>521</v>
      </c>
      <c r="G787" s="183" t="s">
        <v>48</v>
      </c>
      <c r="H787" s="183" t="s">
        <v>521</v>
      </c>
      <c r="I787" s="183" t="s">
        <v>796</v>
      </c>
      <c r="J787" s="183" t="s">
        <v>1811</v>
      </c>
      <c r="K787" s="184">
        <v>0</v>
      </c>
      <c r="L787" s="184">
        <v>391.07</v>
      </c>
      <c r="M787" s="184">
        <f t="shared" si="12"/>
        <v>-391.07</v>
      </c>
      <c r="N787" s="183" t="s">
        <v>1055</v>
      </c>
      <c r="O787" s="183" t="s">
        <v>1811</v>
      </c>
      <c r="P787" s="183"/>
      <c r="Q787" s="183" t="s">
        <v>1844</v>
      </c>
      <c r="R787" s="183" t="s">
        <v>847</v>
      </c>
    </row>
    <row r="788" spans="1:18">
      <c r="A788" s="183" t="s">
        <v>1845</v>
      </c>
      <c r="B788" s="183" t="s">
        <v>794</v>
      </c>
      <c r="C788" s="183" t="s">
        <v>707</v>
      </c>
      <c r="D788" s="183" t="s">
        <v>268</v>
      </c>
      <c r="E788" s="183" t="s">
        <v>818</v>
      </c>
      <c r="F788" s="183" t="s">
        <v>521</v>
      </c>
      <c r="G788" s="183" t="s">
        <v>48</v>
      </c>
      <c r="H788" s="183" t="s">
        <v>521</v>
      </c>
      <c r="I788" s="183" t="s">
        <v>796</v>
      </c>
      <c r="J788" s="183" t="s">
        <v>1811</v>
      </c>
      <c r="K788" s="184">
        <v>0</v>
      </c>
      <c r="L788" s="184">
        <v>1197.05</v>
      </c>
      <c r="M788" s="184">
        <f t="shared" si="12"/>
        <v>-1197.05</v>
      </c>
      <c r="N788" s="183" t="s">
        <v>1033</v>
      </c>
      <c r="O788" s="183" t="s">
        <v>1811</v>
      </c>
      <c r="P788" s="183"/>
      <c r="Q788" s="183" t="s">
        <v>1846</v>
      </c>
      <c r="R788" s="183" t="s">
        <v>801</v>
      </c>
    </row>
    <row r="789" spans="1:18">
      <c r="A789" s="183" t="s">
        <v>1845</v>
      </c>
      <c r="B789" s="183" t="s">
        <v>794</v>
      </c>
      <c r="C789" s="183" t="s">
        <v>706</v>
      </c>
      <c r="D789" s="183" t="s">
        <v>268</v>
      </c>
      <c r="E789" s="183" t="s">
        <v>818</v>
      </c>
      <c r="F789" s="183" t="s">
        <v>521</v>
      </c>
      <c r="G789" s="183" t="s">
        <v>48</v>
      </c>
      <c r="H789" s="183" t="s">
        <v>521</v>
      </c>
      <c r="I789" s="183" t="s">
        <v>796</v>
      </c>
      <c r="J789" s="183" t="s">
        <v>1811</v>
      </c>
      <c r="K789" s="184">
        <v>1197.05</v>
      </c>
      <c r="L789" s="184">
        <v>0</v>
      </c>
      <c r="M789" s="184">
        <f t="shared" si="12"/>
        <v>1197.05</v>
      </c>
      <c r="N789" s="183" t="s">
        <v>1033</v>
      </c>
      <c r="O789" s="183" t="s">
        <v>1811</v>
      </c>
      <c r="P789" s="183"/>
      <c r="Q789" s="183" t="s">
        <v>1846</v>
      </c>
      <c r="R789" s="183" t="s">
        <v>801</v>
      </c>
    </row>
    <row r="790" spans="1:18">
      <c r="A790" s="183" t="s">
        <v>1847</v>
      </c>
      <c r="B790" s="183" t="s">
        <v>794</v>
      </c>
      <c r="C790" s="183" t="s">
        <v>808</v>
      </c>
      <c r="D790" s="183" t="s">
        <v>837</v>
      </c>
      <c r="E790" s="183" t="s">
        <v>816</v>
      </c>
      <c r="F790" s="183" t="s">
        <v>710</v>
      </c>
      <c r="G790" s="183" t="s">
        <v>48</v>
      </c>
      <c r="H790" s="183" t="s">
        <v>521</v>
      </c>
      <c r="I790" s="183" t="s">
        <v>796</v>
      </c>
      <c r="J790" s="183" t="s">
        <v>1811</v>
      </c>
      <c r="K790" s="184">
        <v>0</v>
      </c>
      <c r="L790" s="184">
        <v>671.32</v>
      </c>
      <c r="M790" s="184">
        <f t="shared" si="12"/>
        <v>-671.32</v>
      </c>
      <c r="N790" s="183" t="s">
        <v>1028</v>
      </c>
      <c r="O790" s="183" t="s">
        <v>1811</v>
      </c>
      <c r="P790" s="183"/>
      <c r="Q790" s="183" t="s">
        <v>1848</v>
      </c>
      <c r="R790" s="183" t="s">
        <v>801</v>
      </c>
    </row>
    <row r="791" spans="1:18">
      <c r="A791" s="183" t="s">
        <v>1847</v>
      </c>
      <c r="B791" s="183" t="s">
        <v>794</v>
      </c>
      <c r="C791" s="183" t="s">
        <v>833</v>
      </c>
      <c r="D791" s="183" t="s">
        <v>837</v>
      </c>
      <c r="E791" s="183" t="s">
        <v>816</v>
      </c>
      <c r="F791" s="183" t="s">
        <v>710</v>
      </c>
      <c r="G791" s="183" t="s">
        <v>48</v>
      </c>
      <c r="H791" s="183" t="s">
        <v>521</v>
      </c>
      <c r="I791" s="183" t="s">
        <v>796</v>
      </c>
      <c r="J791" s="183" t="s">
        <v>1811</v>
      </c>
      <c r="K791" s="184">
        <v>671.32</v>
      </c>
      <c r="L791" s="184">
        <v>0</v>
      </c>
      <c r="M791" s="184">
        <f t="shared" si="12"/>
        <v>671.32</v>
      </c>
      <c r="N791" s="183" t="s">
        <v>1028</v>
      </c>
      <c r="O791" s="183" t="s">
        <v>1811</v>
      </c>
      <c r="P791" s="183"/>
      <c r="Q791" s="183" t="s">
        <v>1848</v>
      </c>
      <c r="R791" s="183" t="s">
        <v>801</v>
      </c>
    </row>
    <row r="792" spans="1:18">
      <c r="A792" s="183" t="s">
        <v>1849</v>
      </c>
      <c r="B792" s="183" t="s">
        <v>794</v>
      </c>
      <c r="C792" s="183" t="s">
        <v>706</v>
      </c>
      <c r="D792" s="183" t="s">
        <v>825</v>
      </c>
      <c r="E792" s="183" t="s">
        <v>816</v>
      </c>
      <c r="F792" s="183" t="s">
        <v>521</v>
      </c>
      <c r="G792" s="183" t="s">
        <v>48</v>
      </c>
      <c r="H792" s="183" t="s">
        <v>521</v>
      </c>
      <c r="I792" s="183" t="s">
        <v>796</v>
      </c>
      <c r="J792" s="183" t="s">
        <v>1811</v>
      </c>
      <c r="K792" s="184">
        <v>275.87</v>
      </c>
      <c r="L792" s="184">
        <v>0</v>
      </c>
      <c r="M792" s="184">
        <f t="shared" si="12"/>
        <v>275.87</v>
      </c>
      <c r="N792" s="183" t="s">
        <v>1850</v>
      </c>
      <c r="O792" s="183" t="s">
        <v>1811</v>
      </c>
      <c r="P792" s="183"/>
      <c r="Q792" s="183" t="s">
        <v>1851</v>
      </c>
      <c r="R792" s="183" t="s">
        <v>801</v>
      </c>
    </row>
    <row r="793" spans="1:18">
      <c r="A793" s="183" t="s">
        <v>1849</v>
      </c>
      <c r="B793" s="183" t="s">
        <v>794</v>
      </c>
      <c r="C793" s="183" t="s">
        <v>706</v>
      </c>
      <c r="D793" s="183" t="s">
        <v>811</v>
      </c>
      <c r="E793" s="183" t="s">
        <v>816</v>
      </c>
      <c r="F793" s="183" t="s">
        <v>521</v>
      </c>
      <c r="G793" s="183" t="s">
        <v>48</v>
      </c>
      <c r="H793" s="183" t="s">
        <v>521</v>
      </c>
      <c r="I793" s="183" t="s">
        <v>796</v>
      </c>
      <c r="J793" s="183" t="s">
        <v>1811</v>
      </c>
      <c r="K793" s="184">
        <v>0</v>
      </c>
      <c r="L793" s="184">
        <v>275.87</v>
      </c>
      <c r="M793" s="184">
        <f t="shared" si="12"/>
        <v>-275.87</v>
      </c>
      <c r="N793" s="183" t="s">
        <v>1850</v>
      </c>
      <c r="O793" s="183" t="s">
        <v>1811</v>
      </c>
      <c r="P793" s="183"/>
      <c r="Q793" s="183" t="s">
        <v>1851</v>
      </c>
      <c r="R793" s="183" t="s">
        <v>801</v>
      </c>
    </row>
    <row r="794" spans="1:18">
      <c r="A794" s="183" t="s">
        <v>1852</v>
      </c>
      <c r="B794" s="183" t="s">
        <v>794</v>
      </c>
      <c r="C794" s="183" t="s">
        <v>709</v>
      </c>
      <c r="D794" s="183" t="s">
        <v>268</v>
      </c>
      <c r="E794" s="183" t="s">
        <v>844</v>
      </c>
      <c r="F794" s="183" t="s">
        <v>521</v>
      </c>
      <c r="G794" s="183" t="s">
        <v>48</v>
      </c>
      <c r="H794" s="183" t="s">
        <v>521</v>
      </c>
      <c r="I794" s="183" t="s">
        <v>796</v>
      </c>
      <c r="J794" s="183" t="s">
        <v>1811</v>
      </c>
      <c r="K794" s="184">
        <v>0</v>
      </c>
      <c r="L794" s="184">
        <v>861</v>
      </c>
      <c r="M794" s="184">
        <f t="shared" si="12"/>
        <v>-861</v>
      </c>
      <c r="N794" s="183" t="s">
        <v>995</v>
      </c>
      <c r="O794" s="183" t="s">
        <v>1811</v>
      </c>
      <c r="P794" s="183"/>
      <c r="Q794" s="183" t="s">
        <v>1853</v>
      </c>
      <c r="R794" s="183" t="s">
        <v>847</v>
      </c>
    </row>
    <row r="795" spans="1:18">
      <c r="A795" s="183" t="s">
        <v>1852</v>
      </c>
      <c r="B795" s="183" t="s">
        <v>794</v>
      </c>
      <c r="C795" s="183" t="s">
        <v>709</v>
      </c>
      <c r="D795" s="183" t="s">
        <v>826</v>
      </c>
      <c r="E795" s="183" t="s">
        <v>844</v>
      </c>
      <c r="F795" s="183" t="s">
        <v>521</v>
      </c>
      <c r="G795" s="183" t="s">
        <v>48</v>
      </c>
      <c r="H795" s="183" t="s">
        <v>521</v>
      </c>
      <c r="I795" s="183" t="s">
        <v>796</v>
      </c>
      <c r="J795" s="183" t="s">
        <v>1811</v>
      </c>
      <c r="K795" s="184">
        <v>861</v>
      </c>
      <c r="L795" s="184">
        <v>0</v>
      </c>
      <c r="M795" s="184">
        <f t="shared" si="12"/>
        <v>861</v>
      </c>
      <c r="N795" s="183" t="s">
        <v>995</v>
      </c>
      <c r="O795" s="183" t="s">
        <v>1811</v>
      </c>
      <c r="P795" s="183"/>
      <c r="Q795" s="183" t="s">
        <v>1853</v>
      </c>
      <c r="R795" s="183" t="s">
        <v>847</v>
      </c>
    </row>
    <row r="796" spans="1:18">
      <c r="A796" s="183" t="s">
        <v>1854</v>
      </c>
      <c r="B796" s="183" t="s">
        <v>794</v>
      </c>
      <c r="C796" s="183" t="s">
        <v>808</v>
      </c>
      <c r="D796" s="183" t="s">
        <v>823</v>
      </c>
      <c r="E796" s="183" t="s">
        <v>832</v>
      </c>
      <c r="F796" s="183" t="s">
        <v>521</v>
      </c>
      <c r="G796" s="183" t="s">
        <v>48</v>
      </c>
      <c r="H796" s="183" t="s">
        <v>521</v>
      </c>
      <c r="I796" s="183" t="s">
        <v>796</v>
      </c>
      <c r="J796" s="183" t="s">
        <v>1811</v>
      </c>
      <c r="K796" s="184">
        <v>45</v>
      </c>
      <c r="L796" s="184">
        <v>0</v>
      </c>
      <c r="M796" s="184">
        <f t="shared" si="12"/>
        <v>45</v>
      </c>
      <c r="N796" s="183" t="s">
        <v>996</v>
      </c>
      <c r="O796" s="183" t="s">
        <v>1811</v>
      </c>
      <c r="P796" s="183"/>
      <c r="Q796" s="183" t="s">
        <v>1855</v>
      </c>
      <c r="R796" s="183" t="s">
        <v>801</v>
      </c>
    </row>
    <row r="797" spans="1:18">
      <c r="A797" s="183" t="s">
        <v>1854</v>
      </c>
      <c r="B797" s="183" t="s">
        <v>794</v>
      </c>
      <c r="C797" s="183" t="s">
        <v>808</v>
      </c>
      <c r="D797" s="183" t="s">
        <v>831</v>
      </c>
      <c r="E797" s="183" t="s">
        <v>832</v>
      </c>
      <c r="F797" s="183" t="s">
        <v>521</v>
      </c>
      <c r="G797" s="183" t="s">
        <v>48</v>
      </c>
      <c r="H797" s="183" t="s">
        <v>521</v>
      </c>
      <c r="I797" s="183" t="s">
        <v>796</v>
      </c>
      <c r="J797" s="183" t="s">
        <v>1811</v>
      </c>
      <c r="K797" s="184">
        <v>0</v>
      </c>
      <c r="L797" s="184">
        <v>45</v>
      </c>
      <c r="M797" s="184">
        <f t="shared" si="12"/>
        <v>-45</v>
      </c>
      <c r="N797" s="183" t="s">
        <v>996</v>
      </c>
      <c r="O797" s="183" t="s">
        <v>1811</v>
      </c>
      <c r="P797" s="183"/>
      <c r="Q797" s="183" t="s">
        <v>1855</v>
      </c>
      <c r="R797" s="183" t="s">
        <v>801</v>
      </c>
    </row>
    <row r="798" spans="1:18">
      <c r="A798" s="183" t="s">
        <v>1856</v>
      </c>
      <c r="B798" s="183" t="s">
        <v>794</v>
      </c>
      <c r="C798" s="183" t="s">
        <v>243</v>
      </c>
      <c r="D798" s="183" t="s">
        <v>803</v>
      </c>
      <c r="E798" s="183" t="s">
        <v>1049</v>
      </c>
      <c r="F798" s="183" t="s">
        <v>521</v>
      </c>
      <c r="G798" s="183" t="s">
        <v>48</v>
      </c>
      <c r="H798" s="183" t="s">
        <v>521</v>
      </c>
      <c r="I798" s="183" t="s">
        <v>796</v>
      </c>
      <c r="J798" s="183" t="s">
        <v>1811</v>
      </c>
      <c r="K798" s="184">
        <v>200</v>
      </c>
      <c r="L798" s="184">
        <v>0</v>
      </c>
      <c r="M798" s="184">
        <f t="shared" si="12"/>
        <v>200</v>
      </c>
      <c r="N798" s="183" t="s">
        <v>1857</v>
      </c>
      <c r="O798" s="183" t="s">
        <v>1811</v>
      </c>
      <c r="P798" s="183"/>
      <c r="Q798" s="183" t="s">
        <v>1858</v>
      </c>
      <c r="R798" s="183" t="s">
        <v>801</v>
      </c>
    </row>
    <row r="799" spans="1:18">
      <c r="A799" s="183" t="s">
        <v>1856</v>
      </c>
      <c r="B799" s="183" t="s">
        <v>794</v>
      </c>
      <c r="C799" s="183" t="s">
        <v>243</v>
      </c>
      <c r="D799" s="183" t="s">
        <v>807</v>
      </c>
      <c r="E799" s="183" t="s">
        <v>1049</v>
      </c>
      <c r="F799" s="183" t="s">
        <v>521</v>
      </c>
      <c r="G799" s="183" t="s">
        <v>48</v>
      </c>
      <c r="H799" s="183" t="s">
        <v>521</v>
      </c>
      <c r="I799" s="183" t="s">
        <v>796</v>
      </c>
      <c r="J799" s="183" t="s">
        <v>1811</v>
      </c>
      <c r="K799" s="184">
        <v>0</v>
      </c>
      <c r="L799" s="184">
        <v>200</v>
      </c>
      <c r="M799" s="184">
        <f t="shared" si="12"/>
        <v>-200</v>
      </c>
      <c r="N799" s="183" t="s">
        <v>1857</v>
      </c>
      <c r="O799" s="183" t="s">
        <v>1811</v>
      </c>
      <c r="P799" s="183"/>
      <c r="Q799" s="183" t="s">
        <v>1858</v>
      </c>
      <c r="R799" s="183" t="s">
        <v>801</v>
      </c>
    </row>
    <row r="800" spans="1:18">
      <c r="A800" s="183" t="s">
        <v>1862</v>
      </c>
      <c r="B800" s="183" t="s">
        <v>794</v>
      </c>
      <c r="C800" s="183" t="s">
        <v>367</v>
      </c>
      <c r="D800" s="183" t="s">
        <v>809</v>
      </c>
      <c r="E800" s="183" t="s">
        <v>834</v>
      </c>
      <c r="F800" s="183" t="s">
        <v>1097</v>
      </c>
      <c r="G800" s="183" t="s">
        <v>48</v>
      </c>
      <c r="H800" s="183" t="s">
        <v>521</v>
      </c>
      <c r="I800" s="183" t="s">
        <v>796</v>
      </c>
      <c r="J800" s="183" t="s">
        <v>1811</v>
      </c>
      <c r="K800" s="184">
        <v>0</v>
      </c>
      <c r="L800" s="184">
        <v>5200</v>
      </c>
      <c r="M800" s="184">
        <f t="shared" ref="M800:M833" si="13">K800-L800</f>
        <v>-5200</v>
      </c>
      <c r="N800" s="183" t="s">
        <v>842</v>
      </c>
      <c r="O800" s="183" t="s">
        <v>1811</v>
      </c>
      <c r="P800" s="183"/>
      <c r="Q800" s="183" t="s">
        <v>1863</v>
      </c>
      <c r="R800" s="183" t="s">
        <v>797</v>
      </c>
    </row>
    <row r="801" spans="1:18">
      <c r="A801" s="183" t="s">
        <v>1862</v>
      </c>
      <c r="B801" s="183" t="s">
        <v>794</v>
      </c>
      <c r="C801" s="183" t="s">
        <v>703</v>
      </c>
      <c r="D801" s="183" t="s">
        <v>809</v>
      </c>
      <c r="E801" s="183" t="s">
        <v>834</v>
      </c>
      <c r="F801" s="183" t="s">
        <v>1097</v>
      </c>
      <c r="G801" s="183" t="s">
        <v>48</v>
      </c>
      <c r="H801" s="183" t="s">
        <v>521</v>
      </c>
      <c r="I801" s="183" t="s">
        <v>796</v>
      </c>
      <c r="J801" s="183" t="s">
        <v>1811</v>
      </c>
      <c r="K801" s="184">
        <v>5200</v>
      </c>
      <c r="L801" s="184">
        <v>0</v>
      </c>
      <c r="M801" s="184">
        <f t="shared" si="13"/>
        <v>5200</v>
      </c>
      <c r="N801" s="183" t="s">
        <v>842</v>
      </c>
      <c r="O801" s="183" t="s">
        <v>1811</v>
      </c>
      <c r="P801" s="183"/>
      <c r="Q801" s="183" t="s">
        <v>1863</v>
      </c>
      <c r="R801" s="183" t="s">
        <v>797</v>
      </c>
    </row>
    <row r="802" spans="1:18">
      <c r="A802" s="183" t="s">
        <v>1864</v>
      </c>
      <c r="B802" s="183" t="s">
        <v>794</v>
      </c>
      <c r="C802" s="183" t="s">
        <v>707</v>
      </c>
      <c r="D802" s="183" t="s">
        <v>831</v>
      </c>
      <c r="E802" s="183" t="s">
        <v>18</v>
      </c>
      <c r="F802" s="183" t="s">
        <v>521</v>
      </c>
      <c r="G802" s="183" t="s">
        <v>48</v>
      </c>
      <c r="H802" s="183" t="s">
        <v>521</v>
      </c>
      <c r="I802" s="183" t="s">
        <v>796</v>
      </c>
      <c r="J802" s="183" t="s">
        <v>1811</v>
      </c>
      <c r="K802" s="184">
        <v>450</v>
      </c>
      <c r="L802" s="184">
        <v>0</v>
      </c>
      <c r="M802" s="184">
        <f t="shared" si="13"/>
        <v>450</v>
      </c>
      <c r="N802" s="183" t="s">
        <v>1029</v>
      </c>
      <c r="O802" s="183" t="s">
        <v>1811</v>
      </c>
      <c r="P802" s="183"/>
      <c r="Q802" s="183" t="s">
        <v>1865</v>
      </c>
      <c r="R802" s="183" t="s">
        <v>801</v>
      </c>
    </row>
    <row r="803" spans="1:18">
      <c r="A803" s="183" t="s">
        <v>1864</v>
      </c>
      <c r="B803" s="183" t="s">
        <v>794</v>
      </c>
      <c r="C803" s="183" t="s">
        <v>707</v>
      </c>
      <c r="D803" s="183" t="s">
        <v>268</v>
      </c>
      <c r="E803" s="183" t="s">
        <v>18</v>
      </c>
      <c r="F803" s="183" t="s">
        <v>521</v>
      </c>
      <c r="G803" s="183" t="s">
        <v>48</v>
      </c>
      <c r="H803" s="183" t="s">
        <v>521</v>
      </c>
      <c r="I803" s="183" t="s">
        <v>796</v>
      </c>
      <c r="J803" s="183" t="s">
        <v>1811</v>
      </c>
      <c r="K803" s="184">
        <v>0</v>
      </c>
      <c r="L803" s="184">
        <v>450</v>
      </c>
      <c r="M803" s="184">
        <f t="shared" si="13"/>
        <v>-450</v>
      </c>
      <c r="N803" s="183" t="s">
        <v>1029</v>
      </c>
      <c r="O803" s="183" t="s">
        <v>1811</v>
      </c>
      <c r="P803" s="183"/>
      <c r="Q803" s="183" t="s">
        <v>1865</v>
      </c>
      <c r="R803" s="183" t="s">
        <v>801</v>
      </c>
    </row>
    <row r="804" spans="1:18">
      <c r="A804" s="183" t="s">
        <v>1866</v>
      </c>
      <c r="B804" s="183" t="s">
        <v>794</v>
      </c>
      <c r="C804" s="183" t="s">
        <v>706</v>
      </c>
      <c r="D804" s="183" t="s">
        <v>826</v>
      </c>
      <c r="E804" s="183" t="s">
        <v>835</v>
      </c>
      <c r="F804" s="183" t="s">
        <v>710</v>
      </c>
      <c r="G804" s="183" t="s">
        <v>48</v>
      </c>
      <c r="H804" s="183" t="s">
        <v>521</v>
      </c>
      <c r="I804" s="183" t="s">
        <v>796</v>
      </c>
      <c r="J804" s="183" t="s">
        <v>1811</v>
      </c>
      <c r="K804" s="184">
        <v>1798.13</v>
      </c>
      <c r="L804" s="184">
        <v>0</v>
      </c>
      <c r="M804" s="184">
        <f t="shared" si="13"/>
        <v>1798.13</v>
      </c>
      <c r="N804" s="183" t="s">
        <v>1867</v>
      </c>
      <c r="O804" s="183" t="s">
        <v>1811</v>
      </c>
      <c r="P804" s="183"/>
      <c r="Q804" s="183" t="s">
        <v>1868</v>
      </c>
      <c r="R804" s="183" t="s">
        <v>801</v>
      </c>
    </row>
    <row r="805" spans="1:18">
      <c r="A805" s="183" t="s">
        <v>1866</v>
      </c>
      <c r="B805" s="183" t="s">
        <v>794</v>
      </c>
      <c r="C805" s="183" t="s">
        <v>808</v>
      </c>
      <c r="D805" s="183" t="s">
        <v>268</v>
      </c>
      <c r="E805" s="183" t="s">
        <v>835</v>
      </c>
      <c r="F805" s="183" t="s">
        <v>296</v>
      </c>
      <c r="G805" s="183" t="s">
        <v>48</v>
      </c>
      <c r="H805" s="183" t="s">
        <v>521</v>
      </c>
      <c r="I805" s="183" t="s">
        <v>1009</v>
      </c>
      <c r="J805" s="183" t="s">
        <v>1811</v>
      </c>
      <c r="K805" s="184">
        <v>0</v>
      </c>
      <c r="L805" s="184">
        <v>1667</v>
      </c>
      <c r="M805" s="184">
        <f t="shared" si="13"/>
        <v>-1667</v>
      </c>
      <c r="N805" s="183" t="s">
        <v>1869</v>
      </c>
      <c r="O805" s="183" t="s">
        <v>1811</v>
      </c>
      <c r="P805" s="183"/>
      <c r="Q805" s="183" t="s">
        <v>1868</v>
      </c>
      <c r="R805" s="183" t="s">
        <v>801</v>
      </c>
    </row>
    <row r="806" spans="1:18">
      <c r="A806" s="183" t="s">
        <v>1866</v>
      </c>
      <c r="B806" s="183" t="s">
        <v>794</v>
      </c>
      <c r="C806" s="183" t="s">
        <v>706</v>
      </c>
      <c r="D806" s="183" t="s">
        <v>822</v>
      </c>
      <c r="E806" s="183" t="s">
        <v>835</v>
      </c>
      <c r="F806" s="183" t="s">
        <v>710</v>
      </c>
      <c r="G806" s="183" t="s">
        <v>48</v>
      </c>
      <c r="H806" s="183" t="s">
        <v>521</v>
      </c>
      <c r="I806" s="183" t="s">
        <v>796</v>
      </c>
      <c r="J806" s="183" t="s">
        <v>1811</v>
      </c>
      <c r="K806" s="184">
        <v>0</v>
      </c>
      <c r="L806" s="184">
        <v>1798.13</v>
      </c>
      <c r="M806" s="184">
        <f t="shared" si="13"/>
        <v>-1798.13</v>
      </c>
      <c r="N806" s="183" t="s">
        <v>1867</v>
      </c>
      <c r="O806" s="183" t="s">
        <v>1811</v>
      </c>
      <c r="P806" s="183"/>
      <c r="Q806" s="183" t="s">
        <v>1868</v>
      </c>
      <c r="R806" s="183" t="s">
        <v>801</v>
      </c>
    </row>
    <row r="807" spans="1:18">
      <c r="A807" s="183" t="s">
        <v>1866</v>
      </c>
      <c r="B807" s="183" t="s">
        <v>794</v>
      </c>
      <c r="C807" s="183" t="s">
        <v>808</v>
      </c>
      <c r="D807" s="183" t="s">
        <v>831</v>
      </c>
      <c r="E807" s="183" t="s">
        <v>835</v>
      </c>
      <c r="F807" s="183" t="s">
        <v>296</v>
      </c>
      <c r="G807" s="183" t="s">
        <v>48</v>
      </c>
      <c r="H807" s="183" t="s">
        <v>521</v>
      </c>
      <c r="I807" s="183" t="s">
        <v>1009</v>
      </c>
      <c r="J807" s="183" t="s">
        <v>1811</v>
      </c>
      <c r="K807" s="184">
        <v>1667</v>
      </c>
      <c r="L807" s="184">
        <v>0</v>
      </c>
      <c r="M807" s="184">
        <f t="shared" si="13"/>
        <v>1667</v>
      </c>
      <c r="N807" s="183" t="s">
        <v>1869</v>
      </c>
      <c r="O807" s="183" t="s">
        <v>1811</v>
      </c>
      <c r="P807" s="183"/>
      <c r="Q807" s="183" t="s">
        <v>1868</v>
      </c>
      <c r="R807" s="183" t="s">
        <v>801</v>
      </c>
    </row>
    <row r="808" spans="1:18">
      <c r="A808" s="183" t="s">
        <v>1866</v>
      </c>
      <c r="B808" s="183" t="s">
        <v>794</v>
      </c>
      <c r="C808" s="183" t="s">
        <v>706</v>
      </c>
      <c r="D808" s="183" t="s">
        <v>332</v>
      </c>
      <c r="E808" s="183" t="s">
        <v>835</v>
      </c>
      <c r="F808" s="183" t="s">
        <v>521</v>
      </c>
      <c r="G808" s="183" t="s">
        <v>48</v>
      </c>
      <c r="H808" s="183" t="s">
        <v>521</v>
      </c>
      <c r="I808" s="183" t="s">
        <v>796</v>
      </c>
      <c r="J808" s="183" t="s">
        <v>1811</v>
      </c>
      <c r="K808" s="184">
        <v>469.78</v>
      </c>
      <c r="L808" s="184">
        <v>0</v>
      </c>
      <c r="M808" s="184">
        <f t="shared" si="13"/>
        <v>469.78</v>
      </c>
      <c r="N808" s="183" t="s">
        <v>1867</v>
      </c>
      <c r="O808" s="183" t="s">
        <v>1811</v>
      </c>
      <c r="P808" s="183"/>
      <c r="Q808" s="183" t="s">
        <v>1868</v>
      </c>
      <c r="R808" s="183" t="s">
        <v>801</v>
      </c>
    </row>
    <row r="809" spans="1:18">
      <c r="A809" s="183" t="s">
        <v>1866</v>
      </c>
      <c r="B809" s="183" t="s">
        <v>794</v>
      </c>
      <c r="C809" s="183" t="s">
        <v>706</v>
      </c>
      <c r="D809" s="183" t="s">
        <v>268</v>
      </c>
      <c r="E809" s="183" t="s">
        <v>835</v>
      </c>
      <c r="F809" s="183" t="s">
        <v>521</v>
      </c>
      <c r="G809" s="183" t="s">
        <v>48</v>
      </c>
      <c r="H809" s="183" t="s">
        <v>521</v>
      </c>
      <c r="I809" s="183" t="s">
        <v>796</v>
      </c>
      <c r="J809" s="183" t="s">
        <v>1811</v>
      </c>
      <c r="K809" s="184">
        <v>0</v>
      </c>
      <c r="L809" s="184">
        <v>469.78</v>
      </c>
      <c r="M809" s="184">
        <f t="shared" si="13"/>
        <v>-469.78</v>
      </c>
      <c r="N809" s="183" t="s">
        <v>1867</v>
      </c>
      <c r="O809" s="183" t="s">
        <v>1811</v>
      </c>
      <c r="P809" s="183"/>
      <c r="Q809" s="183" t="s">
        <v>1868</v>
      </c>
      <c r="R809" s="183" t="s">
        <v>801</v>
      </c>
    </row>
    <row r="810" spans="1:18">
      <c r="A810" s="183" t="s">
        <v>1870</v>
      </c>
      <c r="B810" s="183" t="s">
        <v>794</v>
      </c>
      <c r="C810" s="183" t="s">
        <v>808</v>
      </c>
      <c r="D810" s="183" t="s">
        <v>268</v>
      </c>
      <c r="E810" s="183" t="s">
        <v>895</v>
      </c>
      <c r="F810" s="183" t="s">
        <v>1871</v>
      </c>
      <c r="G810" s="183" t="s">
        <v>48</v>
      </c>
      <c r="H810" s="183" t="s">
        <v>521</v>
      </c>
      <c r="I810" s="183" t="s">
        <v>796</v>
      </c>
      <c r="J810" s="183" t="s">
        <v>1811</v>
      </c>
      <c r="K810" s="184">
        <v>0</v>
      </c>
      <c r="L810" s="184">
        <v>200</v>
      </c>
      <c r="M810" s="184">
        <f t="shared" si="13"/>
        <v>-200</v>
      </c>
      <c r="N810" s="183" t="s">
        <v>1055</v>
      </c>
      <c r="O810" s="183" t="s">
        <v>1811</v>
      </c>
      <c r="P810" s="183"/>
      <c r="Q810" s="183" t="s">
        <v>1872</v>
      </c>
      <c r="R810" s="183" t="s">
        <v>801</v>
      </c>
    </row>
    <row r="811" spans="1:18">
      <c r="A811" s="183" t="s">
        <v>1870</v>
      </c>
      <c r="B811" s="183" t="s">
        <v>794</v>
      </c>
      <c r="C811" s="183" t="s">
        <v>808</v>
      </c>
      <c r="D811" s="183" t="s">
        <v>815</v>
      </c>
      <c r="E811" s="183" t="s">
        <v>895</v>
      </c>
      <c r="F811" s="183" t="s">
        <v>1871</v>
      </c>
      <c r="G811" s="183" t="s">
        <v>48</v>
      </c>
      <c r="H811" s="183" t="s">
        <v>521</v>
      </c>
      <c r="I811" s="183" t="s">
        <v>796</v>
      </c>
      <c r="J811" s="183" t="s">
        <v>1811</v>
      </c>
      <c r="K811" s="184">
        <v>200</v>
      </c>
      <c r="L811" s="184">
        <v>0</v>
      </c>
      <c r="M811" s="184">
        <f t="shared" si="13"/>
        <v>200</v>
      </c>
      <c r="N811" s="183" t="s">
        <v>1055</v>
      </c>
      <c r="O811" s="183" t="s">
        <v>1811</v>
      </c>
      <c r="P811" s="183"/>
      <c r="Q811" s="183" t="s">
        <v>1872</v>
      </c>
      <c r="R811" s="183" t="s">
        <v>801</v>
      </c>
    </row>
    <row r="812" spans="1:18">
      <c r="A812" s="183" t="s">
        <v>1873</v>
      </c>
      <c r="B812" s="183" t="s">
        <v>794</v>
      </c>
      <c r="C812" s="183" t="s">
        <v>243</v>
      </c>
      <c r="D812" s="183" t="s">
        <v>807</v>
      </c>
      <c r="E812" s="183" t="s">
        <v>1049</v>
      </c>
      <c r="F812" s="183" t="s">
        <v>521</v>
      </c>
      <c r="G812" s="183" t="s">
        <v>48</v>
      </c>
      <c r="H812" s="183" t="s">
        <v>521</v>
      </c>
      <c r="I812" s="183" t="s">
        <v>796</v>
      </c>
      <c r="J812" s="183" t="s">
        <v>1874</v>
      </c>
      <c r="K812" s="184">
        <v>0</v>
      </c>
      <c r="L812" s="184">
        <v>100</v>
      </c>
      <c r="M812" s="184">
        <f t="shared" si="13"/>
        <v>-100</v>
      </c>
      <c r="N812" s="183" t="s">
        <v>1058</v>
      </c>
      <c r="O812" s="183" t="s">
        <v>1874</v>
      </c>
      <c r="P812" s="183"/>
      <c r="Q812" s="183" t="s">
        <v>1875</v>
      </c>
      <c r="R812" s="183" t="s">
        <v>801</v>
      </c>
    </row>
    <row r="813" spans="1:18">
      <c r="A813" s="183" t="s">
        <v>1873</v>
      </c>
      <c r="B813" s="183" t="s">
        <v>794</v>
      </c>
      <c r="C813" s="183" t="s">
        <v>243</v>
      </c>
      <c r="D813" s="183" t="s">
        <v>268</v>
      </c>
      <c r="E813" s="183" t="s">
        <v>1049</v>
      </c>
      <c r="F813" s="183" t="s">
        <v>521</v>
      </c>
      <c r="G813" s="183" t="s">
        <v>48</v>
      </c>
      <c r="H813" s="183" t="s">
        <v>521</v>
      </c>
      <c r="I813" s="183" t="s">
        <v>796</v>
      </c>
      <c r="J813" s="183" t="s">
        <v>1874</v>
      </c>
      <c r="K813" s="184">
        <v>100</v>
      </c>
      <c r="L813" s="184">
        <v>0</v>
      </c>
      <c r="M813" s="184">
        <f t="shared" si="13"/>
        <v>100</v>
      </c>
      <c r="N813" s="183" t="s">
        <v>1058</v>
      </c>
      <c r="O813" s="183" t="s">
        <v>1874</v>
      </c>
      <c r="P813" s="183"/>
      <c r="Q813" s="183" t="s">
        <v>1875</v>
      </c>
      <c r="R813" s="183" t="s">
        <v>801</v>
      </c>
    </row>
    <row r="814" spans="1:18">
      <c r="A814" s="183" t="s">
        <v>1876</v>
      </c>
      <c r="B814" s="183" t="s">
        <v>794</v>
      </c>
      <c r="C814" s="183" t="s">
        <v>808</v>
      </c>
      <c r="D814" s="183" t="s">
        <v>268</v>
      </c>
      <c r="E814" s="183" t="s">
        <v>835</v>
      </c>
      <c r="F814" s="183" t="s">
        <v>836</v>
      </c>
      <c r="G814" s="183" t="s">
        <v>48</v>
      </c>
      <c r="H814" s="183" t="s">
        <v>521</v>
      </c>
      <c r="I814" s="183" t="s">
        <v>796</v>
      </c>
      <c r="J814" s="183" t="s">
        <v>1874</v>
      </c>
      <c r="K814" s="184">
        <v>0</v>
      </c>
      <c r="L814" s="184">
        <v>43300</v>
      </c>
      <c r="M814" s="184">
        <f t="shared" si="13"/>
        <v>-43300</v>
      </c>
      <c r="N814" s="183" t="s">
        <v>1877</v>
      </c>
      <c r="O814" s="183" t="s">
        <v>1874</v>
      </c>
      <c r="P814" s="183"/>
      <c r="Q814" s="183" t="s">
        <v>1878</v>
      </c>
      <c r="R814" s="183" t="s">
        <v>801</v>
      </c>
    </row>
    <row r="815" spans="1:18">
      <c r="A815" s="183" t="s">
        <v>1876</v>
      </c>
      <c r="B815" s="183" t="s">
        <v>794</v>
      </c>
      <c r="C815" s="183" t="s">
        <v>808</v>
      </c>
      <c r="D815" s="183" t="s">
        <v>815</v>
      </c>
      <c r="E815" s="183" t="s">
        <v>835</v>
      </c>
      <c r="F815" s="183" t="s">
        <v>836</v>
      </c>
      <c r="G815" s="183" t="s">
        <v>48</v>
      </c>
      <c r="H815" s="183" t="s">
        <v>521</v>
      </c>
      <c r="I815" s="183" t="s">
        <v>796</v>
      </c>
      <c r="J815" s="183" t="s">
        <v>1874</v>
      </c>
      <c r="K815" s="184">
        <v>43300</v>
      </c>
      <c r="L815" s="184">
        <v>0</v>
      </c>
      <c r="M815" s="184">
        <f t="shared" si="13"/>
        <v>43300</v>
      </c>
      <c r="N815" s="183" t="s">
        <v>1877</v>
      </c>
      <c r="O815" s="183" t="s">
        <v>1874</v>
      </c>
      <c r="P815" s="183"/>
      <c r="Q815" s="183" t="s">
        <v>1878</v>
      </c>
      <c r="R815" s="183" t="s">
        <v>801</v>
      </c>
    </row>
    <row r="816" spans="1:18">
      <c r="A816" s="183" t="s">
        <v>1879</v>
      </c>
      <c r="B816" s="183" t="s">
        <v>794</v>
      </c>
      <c r="C816" s="183" t="s">
        <v>808</v>
      </c>
      <c r="D816" s="183" t="s">
        <v>268</v>
      </c>
      <c r="E816" s="183" t="s">
        <v>820</v>
      </c>
      <c r="F816" s="183" t="s">
        <v>1006</v>
      </c>
      <c r="G816" s="183" t="s">
        <v>48</v>
      </c>
      <c r="H816" s="183" t="s">
        <v>521</v>
      </c>
      <c r="I816" s="183" t="s">
        <v>796</v>
      </c>
      <c r="J816" s="183" t="s">
        <v>1874</v>
      </c>
      <c r="K816" s="184">
        <v>0</v>
      </c>
      <c r="L816" s="184">
        <v>6200</v>
      </c>
      <c r="M816" s="184">
        <f t="shared" si="13"/>
        <v>-6200</v>
      </c>
      <c r="N816" s="183" t="s">
        <v>1146</v>
      </c>
      <c r="O816" s="183" t="s">
        <v>1874</v>
      </c>
      <c r="P816" s="183"/>
      <c r="Q816" s="183" t="s">
        <v>1880</v>
      </c>
      <c r="R816" s="183" t="s">
        <v>801</v>
      </c>
    </row>
    <row r="817" spans="1:18">
      <c r="A817" s="183" t="s">
        <v>1879</v>
      </c>
      <c r="B817" s="183" t="s">
        <v>794</v>
      </c>
      <c r="C817" s="183" t="s">
        <v>808</v>
      </c>
      <c r="D817" s="183" t="s">
        <v>841</v>
      </c>
      <c r="E817" s="183" t="s">
        <v>820</v>
      </c>
      <c r="F817" s="183" t="s">
        <v>1006</v>
      </c>
      <c r="G817" s="183" t="s">
        <v>48</v>
      </c>
      <c r="H817" s="183" t="s">
        <v>521</v>
      </c>
      <c r="I817" s="183" t="s">
        <v>796</v>
      </c>
      <c r="J817" s="183" t="s">
        <v>1874</v>
      </c>
      <c r="K817" s="184">
        <v>6200</v>
      </c>
      <c r="L817" s="184">
        <v>0</v>
      </c>
      <c r="M817" s="184">
        <f t="shared" si="13"/>
        <v>6200</v>
      </c>
      <c r="N817" s="183" t="s">
        <v>1146</v>
      </c>
      <c r="O817" s="183" t="s">
        <v>1874</v>
      </c>
      <c r="P817" s="183"/>
      <c r="Q817" s="183" t="s">
        <v>1880</v>
      </c>
      <c r="R817" s="183" t="s">
        <v>801</v>
      </c>
    </row>
    <row r="818" spans="1:18">
      <c r="A818" s="183" t="s">
        <v>1881</v>
      </c>
      <c r="B818" s="183" t="s">
        <v>794</v>
      </c>
      <c r="C818" s="183" t="s">
        <v>808</v>
      </c>
      <c r="D818" s="183" t="s">
        <v>268</v>
      </c>
      <c r="E818" s="183" t="s">
        <v>820</v>
      </c>
      <c r="F818" s="183" t="s">
        <v>1006</v>
      </c>
      <c r="G818" s="183" t="s">
        <v>48</v>
      </c>
      <c r="H818" s="183" t="s">
        <v>521</v>
      </c>
      <c r="I818" s="183" t="s">
        <v>796</v>
      </c>
      <c r="J818" s="183" t="s">
        <v>1874</v>
      </c>
      <c r="K818" s="184">
        <v>0</v>
      </c>
      <c r="L818" s="184">
        <v>473.48</v>
      </c>
      <c r="M818" s="184">
        <f t="shared" si="13"/>
        <v>-473.48</v>
      </c>
      <c r="N818" s="183" t="s">
        <v>1146</v>
      </c>
      <c r="O818" s="183" t="s">
        <v>1874</v>
      </c>
      <c r="P818" s="183"/>
      <c r="Q818" s="183" t="s">
        <v>1882</v>
      </c>
      <c r="R818" s="183" t="s">
        <v>801</v>
      </c>
    </row>
    <row r="819" spans="1:18">
      <c r="A819" s="183" t="s">
        <v>1881</v>
      </c>
      <c r="B819" s="183" t="s">
        <v>794</v>
      </c>
      <c r="C819" s="183" t="s">
        <v>808</v>
      </c>
      <c r="D819" s="183" t="s">
        <v>814</v>
      </c>
      <c r="E819" s="183" t="s">
        <v>820</v>
      </c>
      <c r="F819" s="183" t="s">
        <v>1006</v>
      </c>
      <c r="G819" s="183" t="s">
        <v>48</v>
      </c>
      <c r="H819" s="183" t="s">
        <v>521</v>
      </c>
      <c r="I819" s="183" t="s">
        <v>796</v>
      </c>
      <c r="J819" s="183" t="s">
        <v>1874</v>
      </c>
      <c r="K819" s="184">
        <v>187.8</v>
      </c>
      <c r="L819" s="184">
        <v>0</v>
      </c>
      <c r="M819" s="184">
        <f t="shared" si="13"/>
        <v>187.8</v>
      </c>
      <c r="N819" s="183" t="s">
        <v>1131</v>
      </c>
      <c r="O819" s="183" t="s">
        <v>1874</v>
      </c>
      <c r="P819" s="183"/>
      <c r="Q819" s="183" t="s">
        <v>1882</v>
      </c>
      <c r="R819" s="183" t="s">
        <v>801</v>
      </c>
    </row>
    <row r="820" spans="1:18">
      <c r="A820" s="183" t="s">
        <v>1881</v>
      </c>
      <c r="B820" s="183" t="s">
        <v>794</v>
      </c>
      <c r="C820" s="183" t="s">
        <v>808</v>
      </c>
      <c r="D820" s="183" t="s">
        <v>837</v>
      </c>
      <c r="E820" s="183" t="s">
        <v>820</v>
      </c>
      <c r="F820" s="183" t="s">
        <v>1006</v>
      </c>
      <c r="G820" s="183" t="s">
        <v>48</v>
      </c>
      <c r="H820" s="183" t="s">
        <v>521</v>
      </c>
      <c r="I820" s="183" t="s">
        <v>796</v>
      </c>
      <c r="J820" s="183" t="s">
        <v>1874</v>
      </c>
      <c r="K820" s="184">
        <v>285.68</v>
      </c>
      <c r="L820" s="184">
        <v>0</v>
      </c>
      <c r="M820" s="184">
        <f t="shared" si="13"/>
        <v>285.68</v>
      </c>
      <c r="N820" s="183" t="s">
        <v>1131</v>
      </c>
      <c r="O820" s="183" t="s">
        <v>1874</v>
      </c>
      <c r="P820" s="183"/>
      <c r="Q820" s="183" t="s">
        <v>1882</v>
      </c>
      <c r="R820" s="183" t="s">
        <v>801</v>
      </c>
    </row>
    <row r="821" spans="1:18">
      <c r="A821" s="183" t="s">
        <v>1883</v>
      </c>
      <c r="B821" s="183" t="s">
        <v>794</v>
      </c>
      <c r="C821" s="183" t="s">
        <v>808</v>
      </c>
      <c r="D821" s="183" t="s">
        <v>268</v>
      </c>
      <c r="E821" s="183" t="s">
        <v>835</v>
      </c>
      <c r="F821" s="183" t="s">
        <v>849</v>
      </c>
      <c r="G821" s="183" t="s">
        <v>48</v>
      </c>
      <c r="H821" s="183" t="s">
        <v>521</v>
      </c>
      <c r="I821" s="183" t="s">
        <v>796</v>
      </c>
      <c r="J821" s="183" t="s">
        <v>1874</v>
      </c>
      <c r="K821" s="184">
        <v>0</v>
      </c>
      <c r="L821" s="184">
        <v>2500</v>
      </c>
      <c r="M821" s="184">
        <f t="shared" si="13"/>
        <v>-2500</v>
      </c>
      <c r="N821" s="183" t="s">
        <v>1246</v>
      </c>
      <c r="O821" s="183" t="s">
        <v>1874</v>
      </c>
      <c r="P821" s="183"/>
      <c r="Q821" s="183" t="s">
        <v>1884</v>
      </c>
      <c r="R821" s="183" t="s">
        <v>801</v>
      </c>
    </row>
    <row r="822" spans="1:18">
      <c r="A822" s="183" t="s">
        <v>1883</v>
      </c>
      <c r="B822" s="183" t="s">
        <v>794</v>
      </c>
      <c r="C822" s="183" t="s">
        <v>702</v>
      </c>
      <c r="D822" s="183" t="s">
        <v>805</v>
      </c>
      <c r="E822" s="183" t="s">
        <v>835</v>
      </c>
      <c r="F822" s="183" t="s">
        <v>849</v>
      </c>
      <c r="G822" s="183" t="s">
        <v>48</v>
      </c>
      <c r="H822" s="183" t="s">
        <v>521</v>
      </c>
      <c r="I822" s="183" t="s">
        <v>796</v>
      </c>
      <c r="J822" s="183" t="s">
        <v>1874</v>
      </c>
      <c r="K822" s="184">
        <v>2500</v>
      </c>
      <c r="L822" s="184">
        <v>0</v>
      </c>
      <c r="M822" s="184">
        <f t="shared" si="13"/>
        <v>2500</v>
      </c>
      <c r="N822" s="183" t="s">
        <v>1246</v>
      </c>
      <c r="O822" s="183" t="s">
        <v>1874</v>
      </c>
      <c r="P822" s="183"/>
      <c r="Q822" s="183" t="s">
        <v>1884</v>
      </c>
      <c r="R822" s="183" t="s">
        <v>801</v>
      </c>
    </row>
    <row r="823" spans="1:18">
      <c r="A823" s="183" t="s">
        <v>1885</v>
      </c>
      <c r="B823" s="183" t="s">
        <v>794</v>
      </c>
      <c r="C823" s="183" t="s">
        <v>808</v>
      </c>
      <c r="D823" s="183" t="s">
        <v>268</v>
      </c>
      <c r="E823" s="183" t="s">
        <v>851</v>
      </c>
      <c r="F823" s="183" t="s">
        <v>836</v>
      </c>
      <c r="G823" s="183" t="s">
        <v>48</v>
      </c>
      <c r="H823" s="183" t="s">
        <v>521</v>
      </c>
      <c r="I823" s="183" t="s">
        <v>796</v>
      </c>
      <c r="J823" s="183" t="s">
        <v>1874</v>
      </c>
      <c r="K823" s="184">
        <v>0</v>
      </c>
      <c r="L823" s="184">
        <v>2000</v>
      </c>
      <c r="M823" s="184">
        <f t="shared" si="13"/>
        <v>-2000</v>
      </c>
      <c r="N823" s="183" t="s">
        <v>1149</v>
      </c>
      <c r="O823" s="183" t="s">
        <v>1874</v>
      </c>
      <c r="P823" s="183"/>
      <c r="Q823" s="183" t="s">
        <v>1886</v>
      </c>
      <c r="R823" s="183" t="s">
        <v>801</v>
      </c>
    </row>
    <row r="824" spans="1:18">
      <c r="A824" s="183" t="s">
        <v>1885</v>
      </c>
      <c r="B824" s="183" t="s">
        <v>794</v>
      </c>
      <c r="C824" s="183" t="s">
        <v>808</v>
      </c>
      <c r="D824" s="183" t="s">
        <v>815</v>
      </c>
      <c r="E824" s="183" t="s">
        <v>851</v>
      </c>
      <c r="F824" s="183" t="s">
        <v>836</v>
      </c>
      <c r="G824" s="183" t="s">
        <v>48</v>
      </c>
      <c r="H824" s="183" t="s">
        <v>521</v>
      </c>
      <c r="I824" s="183" t="s">
        <v>796</v>
      </c>
      <c r="J824" s="183" t="s">
        <v>1874</v>
      </c>
      <c r="K824" s="184">
        <v>2000</v>
      </c>
      <c r="L824" s="184">
        <v>0</v>
      </c>
      <c r="M824" s="184">
        <f t="shared" si="13"/>
        <v>2000</v>
      </c>
      <c r="N824" s="183" t="s">
        <v>1149</v>
      </c>
      <c r="O824" s="183" t="s">
        <v>1874</v>
      </c>
      <c r="P824" s="183"/>
      <c r="Q824" s="183" t="s">
        <v>1886</v>
      </c>
      <c r="R824" s="183" t="s">
        <v>801</v>
      </c>
    </row>
    <row r="825" spans="1:18">
      <c r="A825" s="183" t="s">
        <v>1885</v>
      </c>
      <c r="B825" s="183" t="s">
        <v>794</v>
      </c>
      <c r="C825" s="183" t="s">
        <v>806</v>
      </c>
      <c r="D825" s="183" t="s">
        <v>268</v>
      </c>
      <c r="E825" s="183" t="s">
        <v>851</v>
      </c>
      <c r="F825" s="183" t="s">
        <v>521</v>
      </c>
      <c r="G825" s="183" t="s">
        <v>48</v>
      </c>
      <c r="H825" s="183" t="s">
        <v>521</v>
      </c>
      <c r="I825" s="183" t="s">
        <v>796</v>
      </c>
      <c r="J825" s="183" t="s">
        <v>1874</v>
      </c>
      <c r="K825" s="184">
        <v>0</v>
      </c>
      <c r="L825" s="184">
        <v>2500</v>
      </c>
      <c r="M825" s="184">
        <f t="shared" si="13"/>
        <v>-2500</v>
      </c>
      <c r="N825" s="183" t="s">
        <v>1149</v>
      </c>
      <c r="O825" s="183" t="s">
        <v>1874</v>
      </c>
      <c r="P825" s="183"/>
      <c r="Q825" s="183" t="s">
        <v>1886</v>
      </c>
      <c r="R825" s="183" t="s">
        <v>801</v>
      </c>
    </row>
    <row r="826" spans="1:18">
      <c r="A826" s="183" t="s">
        <v>1885</v>
      </c>
      <c r="B826" s="183" t="s">
        <v>794</v>
      </c>
      <c r="C826" s="183" t="s">
        <v>806</v>
      </c>
      <c r="D826" s="183" t="s">
        <v>815</v>
      </c>
      <c r="E826" s="183" t="s">
        <v>851</v>
      </c>
      <c r="F826" s="183" t="s">
        <v>521</v>
      </c>
      <c r="G826" s="183" t="s">
        <v>48</v>
      </c>
      <c r="H826" s="183" t="s">
        <v>521</v>
      </c>
      <c r="I826" s="183" t="s">
        <v>796</v>
      </c>
      <c r="J826" s="183" t="s">
        <v>1874</v>
      </c>
      <c r="K826" s="184">
        <v>2500</v>
      </c>
      <c r="L826" s="184">
        <v>0</v>
      </c>
      <c r="M826" s="184">
        <f t="shared" si="13"/>
        <v>2500</v>
      </c>
      <c r="N826" s="183" t="s">
        <v>1149</v>
      </c>
      <c r="O826" s="183" t="s">
        <v>1874</v>
      </c>
      <c r="P826" s="183"/>
      <c r="Q826" s="183" t="s">
        <v>1886</v>
      </c>
      <c r="R826" s="183" t="s">
        <v>801</v>
      </c>
    </row>
    <row r="827" spans="1:18">
      <c r="A827" s="183" t="s">
        <v>1887</v>
      </c>
      <c r="B827" s="183" t="s">
        <v>794</v>
      </c>
      <c r="C827" s="183" t="s">
        <v>243</v>
      </c>
      <c r="D827" s="183" t="s">
        <v>819</v>
      </c>
      <c r="E827" s="183" t="s">
        <v>1736</v>
      </c>
      <c r="F827" s="183" t="s">
        <v>521</v>
      </c>
      <c r="G827" s="183" t="s">
        <v>48</v>
      </c>
      <c r="H827" s="183" t="s">
        <v>521</v>
      </c>
      <c r="I827" s="183" t="s">
        <v>796</v>
      </c>
      <c r="J827" s="183" t="s">
        <v>1874</v>
      </c>
      <c r="K827" s="184">
        <v>0</v>
      </c>
      <c r="L827" s="184">
        <v>400</v>
      </c>
      <c r="M827" s="184">
        <f t="shared" si="13"/>
        <v>-400</v>
      </c>
      <c r="N827" s="183" t="s">
        <v>1888</v>
      </c>
      <c r="O827" s="183" t="s">
        <v>1874</v>
      </c>
      <c r="P827" s="183"/>
      <c r="Q827" s="183" t="s">
        <v>1889</v>
      </c>
      <c r="R827" s="183" t="s">
        <v>797</v>
      </c>
    </row>
    <row r="828" spans="1:18">
      <c r="A828" s="183" t="s">
        <v>1887</v>
      </c>
      <c r="B828" s="183" t="s">
        <v>794</v>
      </c>
      <c r="C828" s="183" t="s">
        <v>243</v>
      </c>
      <c r="D828" s="183" t="s">
        <v>841</v>
      </c>
      <c r="E828" s="183" t="s">
        <v>1736</v>
      </c>
      <c r="F828" s="183" t="s">
        <v>521</v>
      </c>
      <c r="G828" s="183" t="s">
        <v>48</v>
      </c>
      <c r="H828" s="183" t="s">
        <v>521</v>
      </c>
      <c r="I828" s="183" t="s">
        <v>796</v>
      </c>
      <c r="J828" s="183" t="s">
        <v>1874</v>
      </c>
      <c r="K828" s="184">
        <v>400</v>
      </c>
      <c r="L828" s="184">
        <v>0</v>
      </c>
      <c r="M828" s="184">
        <f t="shared" si="13"/>
        <v>400</v>
      </c>
      <c r="N828" s="183" t="s">
        <v>1888</v>
      </c>
      <c r="O828" s="183" t="s">
        <v>1874</v>
      </c>
      <c r="P828" s="183"/>
      <c r="Q828" s="183" t="s">
        <v>1889</v>
      </c>
      <c r="R828" s="183" t="s">
        <v>797</v>
      </c>
    </row>
    <row r="829" spans="1:18">
      <c r="A829" s="183" t="s">
        <v>1890</v>
      </c>
      <c r="B829" s="183" t="s">
        <v>794</v>
      </c>
      <c r="C829" s="183" t="s">
        <v>243</v>
      </c>
      <c r="D829" s="183" t="s">
        <v>807</v>
      </c>
      <c r="E829" s="183" t="s">
        <v>1049</v>
      </c>
      <c r="F829" s="183" t="s">
        <v>521</v>
      </c>
      <c r="G829" s="183" t="s">
        <v>48</v>
      </c>
      <c r="H829" s="183" t="s">
        <v>521</v>
      </c>
      <c r="I829" s="183" t="s">
        <v>796</v>
      </c>
      <c r="J829" s="183" t="s">
        <v>1874</v>
      </c>
      <c r="K829" s="184">
        <v>0</v>
      </c>
      <c r="L829" s="184">
        <v>350</v>
      </c>
      <c r="M829" s="184">
        <f t="shared" si="13"/>
        <v>-350</v>
      </c>
      <c r="N829" s="183" t="s">
        <v>1891</v>
      </c>
      <c r="O829" s="183" t="s">
        <v>1874</v>
      </c>
      <c r="P829" s="183"/>
      <c r="Q829" s="183" t="s">
        <v>1892</v>
      </c>
      <c r="R829" s="183" t="s">
        <v>801</v>
      </c>
    </row>
    <row r="830" spans="1:18">
      <c r="A830" s="183" t="s">
        <v>1890</v>
      </c>
      <c r="B830" s="183" t="s">
        <v>794</v>
      </c>
      <c r="C830" s="183" t="s">
        <v>243</v>
      </c>
      <c r="D830" s="183" t="s">
        <v>815</v>
      </c>
      <c r="E830" s="183" t="s">
        <v>1049</v>
      </c>
      <c r="F830" s="183" t="s">
        <v>521</v>
      </c>
      <c r="G830" s="183" t="s">
        <v>48</v>
      </c>
      <c r="H830" s="183" t="s">
        <v>521</v>
      </c>
      <c r="I830" s="183" t="s">
        <v>796</v>
      </c>
      <c r="J830" s="183" t="s">
        <v>1874</v>
      </c>
      <c r="K830" s="184">
        <v>350</v>
      </c>
      <c r="L830" s="184">
        <v>0</v>
      </c>
      <c r="M830" s="184">
        <f t="shared" si="13"/>
        <v>350</v>
      </c>
      <c r="N830" s="183" t="s">
        <v>1891</v>
      </c>
      <c r="O830" s="183" t="s">
        <v>1874</v>
      </c>
      <c r="P830" s="183"/>
      <c r="Q830" s="183" t="s">
        <v>1892</v>
      </c>
      <c r="R830" s="183" t="s">
        <v>801</v>
      </c>
    </row>
    <row r="831" spans="1:18">
      <c r="A831" s="183" t="s">
        <v>1893</v>
      </c>
      <c r="B831" s="183" t="s">
        <v>794</v>
      </c>
      <c r="C831" s="183" t="s">
        <v>806</v>
      </c>
      <c r="D831" s="183" t="s">
        <v>803</v>
      </c>
      <c r="E831" s="183" t="s">
        <v>799</v>
      </c>
      <c r="F831" s="183" t="s">
        <v>1093</v>
      </c>
      <c r="G831" s="183" t="s">
        <v>48</v>
      </c>
      <c r="H831" s="183" t="s">
        <v>521</v>
      </c>
      <c r="I831" s="183" t="s">
        <v>796</v>
      </c>
      <c r="J831" s="183" t="s">
        <v>1874</v>
      </c>
      <c r="K831" s="184">
        <v>300</v>
      </c>
      <c r="L831" s="184">
        <v>0</v>
      </c>
      <c r="M831" s="184">
        <f t="shared" si="13"/>
        <v>300</v>
      </c>
      <c r="N831" s="183" t="s">
        <v>1053</v>
      </c>
      <c r="O831" s="183" t="s">
        <v>1874</v>
      </c>
      <c r="P831" s="183"/>
      <c r="Q831" s="183" t="s">
        <v>1894</v>
      </c>
      <c r="R831" s="183" t="s">
        <v>801</v>
      </c>
    </row>
    <row r="832" spans="1:18">
      <c r="A832" s="183" t="s">
        <v>1893</v>
      </c>
      <c r="B832" s="183" t="s">
        <v>794</v>
      </c>
      <c r="C832" s="183" t="s">
        <v>806</v>
      </c>
      <c r="D832" s="183" t="s">
        <v>268</v>
      </c>
      <c r="E832" s="183" t="s">
        <v>799</v>
      </c>
      <c r="F832" s="183" t="s">
        <v>1093</v>
      </c>
      <c r="G832" s="183" t="s">
        <v>48</v>
      </c>
      <c r="H832" s="183" t="s">
        <v>521</v>
      </c>
      <c r="I832" s="183" t="s">
        <v>796</v>
      </c>
      <c r="J832" s="183" t="s">
        <v>1874</v>
      </c>
      <c r="K832" s="184">
        <v>0</v>
      </c>
      <c r="L832" s="184">
        <v>300</v>
      </c>
      <c r="M832" s="184">
        <f t="shared" si="13"/>
        <v>-300</v>
      </c>
      <c r="N832" s="183" t="s">
        <v>1053</v>
      </c>
      <c r="O832" s="183" t="s">
        <v>1874</v>
      </c>
      <c r="P832" s="183"/>
      <c r="Q832" s="183" t="s">
        <v>1894</v>
      </c>
      <c r="R832" s="183" t="s">
        <v>801</v>
      </c>
    </row>
    <row r="833" spans="1:18">
      <c r="A833" s="183" t="s">
        <v>1895</v>
      </c>
      <c r="B833" s="183" t="s">
        <v>794</v>
      </c>
      <c r="C833" s="183" t="s">
        <v>808</v>
      </c>
      <c r="D833" s="183" t="s">
        <v>268</v>
      </c>
      <c r="E833" s="183" t="s">
        <v>895</v>
      </c>
      <c r="F833" s="183" t="s">
        <v>1871</v>
      </c>
      <c r="G833" s="183" t="s">
        <v>48</v>
      </c>
      <c r="H833" s="183" t="s">
        <v>521</v>
      </c>
      <c r="I833" s="183" t="s">
        <v>796</v>
      </c>
      <c r="J833" s="183" t="s">
        <v>1874</v>
      </c>
      <c r="K833" s="184">
        <v>0</v>
      </c>
      <c r="L833" s="184">
        <v>387</v>
      </c>
      <c r="M833" s="184">
        <f t="shared" si="13"/>
        <v>-387</v>
      </c>
      <c r="N833" s="183" t="s">
        <v>1055</v>
      </c>
      <c r="O833" s="183" t="s">
        <v>1874</v>
      </c>
      <c r="P833" s="183"/>
      <c r="Q833" s="183" t="s">
        <v>1896</v>
      </c>
      <c r="R833" s="183" t="s">
        <v>801</v>
      </c>
    </row>
    <row r="834" spans="1:18">
      <c r="A834" s="183" t="s">
        <v>1895</v>
      </c>
      <c r="B834" s="183" t="s">
        <v>794</v>
      </c>
      <c r="C834" s="183" t="s">
        <v>808</v>
      </c>
      <c r="D834" s="183" t="s">
        <v>815</v>
      </c>
      <c r="E834" s="183" t="s">
        <v>895</v>
      </c>
      <c r="F834" s="183" t="s">
        <v>1871</v>
      </c>
      <c r="G834" s="183" t="s">
        <v>48</v>
      </c>
      <c r="H834" s="183" t="s">
        <v>521</v>
      </c>
      <c r="I834" s="183" t="s">
        <v>796</v>
      </c>
      <c r="J834" s="183" t="s">
        <v>1874</v>
      </c>
      <c r="K834" s="184">
        <v>387</v>
      </c>
      <c r="L834" s="184">
        <v>0</v>
      </c>
      <c r="M834" s="184">
        <f t="shared" ref="M834:M894" si="14">K834-L834</f>
        <v>387</v>
      </c>
      <c r="N834" s="183" t="s">
        <v>1055</v>
      </c>
      <c r="O834" s="183" t="s">
        <v>1874</v>
      </c>
      <c r="P834" s="183"/>
      <c r="Q834" s="183" t="s">
        <v>1896</v>
      </c>
      <c r="R834" s="183" t="s">
        <v>801</v>
      </c>
    </row>
    <row r="835" spans="1:18">
      <c r="A835" s="183" t="s">
        <v>1897</v>
      </c>
      <c r="B835" s="183" t="s">
        <v>794</v>
      </c>
      <c r="C835" s="183" t="s">
        <v>808</v>
      </c>
      <c r="D835" s="183" t="s">
        <v>814</v>
      </c>
      <c r="E835" s="183" t="s">
        <v>895</v>
      </c>
      <c r="F835" s="183" t="s">
        <v>1090</v>
      </c>
      <c r="G835" s="183" t="s">
        <v>48</v>
      </c>
      <c r="H835" s="183" t="s">
        <v>521</v>
      </c>
      <c r="I835" s="183" t="s">
        <v>796</v>
      </c>
      <c r="J835" s="183" t="s">
        <v>1874</v>
      </c>
      <c r="K835" s="184">
        <v>0</v>
      </c>
      <c r="L835" s="184">
        <v>50.66</v>
      </c>
      <c r="M835" s="184">
        <f t="shared" si="14"/>
        <v>-50.66</v>
      </c>
      <c r="N835" s="183" t="s">
        <v>1055</v>
      </c>
      <c r="O835" s="183" t="s">
        <v>1874</v>
      </c>
      <c r="P835" s="183"/>
      <c r="Q835" s="183" t="s">
        <v>1898</v>
      </c>
      <c r="R835" s="183" t="s">
        <v>801</v>
      </c>
    </row>
    <row r="836" spans="1:18">
      <c r="A836" s="183" t="s">
        <v>1897</v>
      </c>
      <c r="B836" s="183" t="s">
        <v>794</v>
      </c>
      <c r="C836" s="183" t="s">
        <v>808</v>
      </c>
      <c r="D836" s="183" t="s">
        <v>805</v>
      </c>
      <c r="E836" s="183" t="s">
        <v>895</v>
      </c>
      <c r="F836" s="183" t="s">
        <v>1090</v>
      </c>
      <c r="G836" s="183" t="s">
        <v>48</v>
      </c>
      <c r="H836" s="183" t="s">
        <v>521</v>
      </c>
      <c r="I836" s="183" t="s">
        <v>796</v>
      </c>
      <c r="J836" s="183" t="s">
        <v>1874</v>
      </c>
      <c r="K836" s="184">
        <v>0</v>
      </c>
      <c r="L836" s="184">
        <v>100</v>
      </c>
      <c r="M836" s="184">
        <f t="shared" si="14"/>
        <v>-100</v>
      </c>
      <c r="N836" s="183" t="s">
        <v>1055</v>
      </c>
      <c r="O836" s="183" t="s">
        <v>1874</v>
      </c>
      <c r="P836" s="183"/>
      <c r="Q836" s="183" t="s">
        <v>1898</v>
      </c>
      <c r="R836" s="183" t="s">
        <v>801</v>
      </c>
    </row>
    <row r="837" spans="1:18">
      <c r="A837" s="183" t="s">
        <v>1897</v>
      </c>
      <c r="B837" s="183" t="s">
        <v>794</v>
      </c>
      <c r="C837" s="183" t="s">
        <v>808</v>
      </c>
      <c r="D837" s="183" t="s">
        <v>826</v>
      </c>
      <c r="E837" s="183" t="s">
        <v>895</v>
      </c>
      <c r="F837" s="183" t="s">
        <v>1090</v>
      </c>
      <c r="G837" s="183" t="s">
        <v>48</v>
      </c>
      <c r="H837" s="183" t="s">
        <v>521</v>
      </c>
      <c r="I837" s="183" t="s">
        <v>796</v>
      </c>
      <c r="J837" s="183" t="s">
        <v>1874</v>
      </c>
      <c r="K837" s="184">
        <v>0</v>
      </c>
      <c r="L837" s="184">
        <v>378</v>
      </c>
      <c r="M837" s="184">
        <f t="shared" si="14"/>
        <v>-378</v>
      </c>
      <c r="N837" s="183" t="s">
        <v>1055</v>
      </c>
      <c r="O837" s="183" t="s">
        <v>1874</v>
      </c>
      <c r="P837" s="183"/>
      <c r="Q837" s="183" t="s">
        <v>1898</v>
      </c>
      <c r="R837" s="183" t="s">
        <v>801</v>
      </c>
    </row>
    <row r="838" spans="1:18">
      <c r="A838" s="183" t="s">
        <v>1897</v>
      </c>
      <c r="B838" s="183" t="s">
        <v>794</v>
      </c>
      <c r="C838" s="183" t="s">
        <v>808</v>
      </c>
      <c r="D838" s="183" t="s">
        <v>268</v>
      </c>
      <c r="E838" s="183" t="s">
        <v>895</v>
      </c>
      <c r="F838" s="183" t="s">
        <v>1090</v>
      </c>
      <c r="G838" s="183" t="s">
        <v>48</v>
      </c>
      <c r="H838" s="183" t="s">
        <v>521</v>
      </c>
      <c r="I838" s="183" t="s">
        <v>796</v>
      </c>
      <c r="J838" s="183" t="s">
        <v>1874</v>
      </c>
      <c r="K838" s="184">
        <v>430</v>
      </c>
      <c r="L838" s="184">
        <v>0</v>
      </c>
      <c r="M838" s="184">
        <f t="shared" si="14"/>
        <v>430</v>
      </c>
      <c r="N838" s="183" t="s">
        <v>1055</v>
      </c>
      <c r="O838" s="183" t="s">
        <v>1874</v>
      </c>
      <c r="P838" s="183"/>
      <c r="Q838" s="183" t="s">
        <v>1898</v>
      </c>
      <c r="R838" s="183" t="s">
        <v>801</v>
      </c>
    </row>
    <row r="839" spans="1:18">
      <c r="A839" s="183" t="s">
        <v>1897</v>
      </c>
      <c r="B839" s="183" t="s">
        <v>794</v>
      </c>
      <c r="C839" s="183" t="s">
        <v>808</v>
      </c>
      <c r="D839" s="183" t="s">
        <v>268</v>
      </c>
      <c r="E839" s="183" t="s">
        <v>895</v>
      </c>
      <c r="F839" s="183" t="s">
        <v>1090</v>
      </c>
      <c r="G839" s="183" t="s">
        <v>48</v>
      </c>
      <c r="H839" s="183" t="s">
        <v>521</v>
      </c>
      <c r="I839" s="183" t="s">
        <v>796</v>
      </c>
      <c r="J839" s="183" t="s">
        <v>1874</v>
      </c>
      <c r="K839" s="184">
        <v>745.16</v>
      </c>
      <c r="L839" s="184">
        <v>0</v>
      </c>
      <c r="M839" s="184">
        <f t="shared" si="14"/>
        <v>745.16</v>
      </c>
      <c r="N839" s="183" t="s">
        <v>1055</v>
      </c>
      <c r="O839" s="183" t="s">
        <v>1874</v>
      </c>
      <c r="P839" s="183"/>
      <c r="Q839" s="183" t="s">
        <v>1898</v>
      </c>
      <c r="R839" s="183" t="s">
        <v>801</v>
      </c>
    </row>
    <row r="840" spans="1:18">
      <c r="A840" s="183" t="s">
        <v>1897</v>
      </c>
      <c r="B840" s="183" t="s">
        <v>794</v>
      </c>
      <c r="C840" s="183" t="s">
        <v>808</v>
      </c>
      <c r="D840" s="183" t="s">
        <v>268</v>
      </c>
      <c r="E840" s="183" t="s">
        <v>895</v>
      </c>
      <c r="F840" s="183" t="s">
        <v>1090</v>
      </c>
      <c r="G840" s="183" t="s">
        <v>48</v>
      </c>
      <c r="H840" s="183" t="s">
        <v>521</v>
      </c>
      <c r="I840" s="183" t="s">
        <v>796</v>
      </c>
      <c r="J840" s="183" t="s">
        <v>1874</v>
      </c>
      <c r="K840" s="184">
        <v>50.66</v>
      </c>
      <c r="L840" s="184">
        <v>0</v>
      </c>
      <c r="M840" s="184">
        <f t="shared" si="14"/>
        <v>50.66</v>
      </c>
      <c r="N840" s="183" t="s">
        <v>1055</v>
      </c>
      <c r="O840" s="183" t="s">
        <v>1874</v>
      </c>
      <c r="P840" s="183"/>
      <c r="Q840" s="183" t="s">
        <v>1898</v>
      </c>
      <c r="R840" s="183" t="s">
        <v>801</v>
      </c>
    </row>
    <row r="841" spans="1:18">
      <c r="A841" s="183" t="s">
        <v>1897</v>
      </c>
      <c r="B841" s="183" t="s">
        <v>794</v>
      </c>
      <c r="C841" s="183" t="s">
        <v>808</v>
      </c>
      <c r="D841" s="183" t="s">
        <v>837</v>
      </c>
      <c r="E841" s="183" t="s">
        <v>895</v>
      </c>
      <c r="F841" s="183" t="s">
        <v>1090</v>
      </c>
      <c r="G841" s="183" t="s">
        <v>48</v>
      </c>
      <c r="H841" s="183" t="s">
        <v>521</v>
      </c>
      <c r="I841" s="183" t="s">
        <v>796</v>
      </c>
      <c r="J841" s="183" t="s">
        <v>1874</v>
      </c>
      <c r="K841" s="184">
        <v>0</v>
      </c>
      <c r="L841" s="184">
        <v>745.16</v>
      </c>
      <c r="M841" s="184">
        <f t="shared" si="14"/>
        <v>-745.16</v>
      </c>
      <c r="N841" s="183" t="s">
        <v>1055</v>
      </c>
      <c r="O841" s="183" t="s">
        <v>1874</v>
      </c>
      <c r="P841" s="183"/>
      <c r="Q841" s="183" t="s">
        <v>1898</v>
      </c>
      <c r="R841" s="183" t="s">
        <v>801</v>
      </c>
    </row>
    <row r="842" spans="1:18">
      <c r="A842" s="183" t="s">
        <v>1897</v>
      </c>
      <c r="B842" s="183" t="s">
        <v>794</v>
      </c>
      <c r="C842" s="183" t="s">
        <v>808</v>
      </c>
      <c r="D842" s="183" t="s">
        <v>809</v>
      </c>
      <c r="E842" s="183" t="s">
        <v>895</v>
      </c>
      <c r="F842" s="183" t="s">
        <v>1090</v>
      </c>
      <c r="G842" s="183" t="s">
        <v>48</v>
      </c>
      <c r="H842" s="183" t="s">
        <v>521</v>
      </c>
      <c r="I842" s="183" t="s">
        <v>796</v>
      </c>
      <c r="J842" s="183" t="s">
        <v>1874</v>
      </c>
      <c r="K842" s="184">
        <v>0</v>
      </c>
      <c r="L842" s="184">
        <v>675</v>
      </c>
      <c r="M842" s="184">
        <f t="shared" si="14"/>
        <v>-675</v>
      </c>
      <c r="N842" s="183" t="s">
        <v>1055</v>
      </c>
      <c r="O842" s="183" t="s">
        <v>1874</v>
      </c>
      <c r="P842" s="183"/>
      <c r="Q842" s="183" t="s">
        <v>1898</v>
      </c>
      <c r="R842" s="183" t="s">
        <v>801</v>
      </c>
    </row>
    <row r="843" spans="1:18">
      <c r="A843" s="183" t="s">
        <v>1897</v>
      </c>
      <c r="B843" s="183" t="s">
        <v>794</v>
      </c>
      <c r="C843" s="183" t="s">
        <v>808</v>
      </c>
      <c r="D843" s="183" t="s">
        <v>268</v>
      </c>
      <c r="E843" s="183" t="s">
        <v>895</v>
      </c>
      <c r="F843" s="183" t="s">
        <v>1090</v>
      </c>
      <c r="G843" s="183" t="s">
        <v>48</v>
      </c>
      <c r="H843" s="183" t="s">
        <v>521</v>
      </c>
      <c r="I843" s="183" t="s">
        <v>796</v>
      </c>
      <c r="J843" s="183" t="s">
        <v>1874</v>
      </c>
      <c r="K843" s="184">
        <v>6.13</v>
      </c>
      <c r="L843" s="184">
        <v>0</v>
      </c>
      <c r="M843" s="184">
        <f t="shared" si="14"/>
        <v>6.13</v>
      </c>
      <c r="N843" s="183" t="s">
        <v>1055</v>
      </c>
      <c r="O843" s="183" t="s">
        <v>1874</v>
      </c>
      <c r="P843" s="183"/>
      <c r="Q843" s="183" t="s">
        <v>1898</v>
      </c>
      <c r="R843" s="183" t="s">
        <v>801</v>
      </c>
    </row>
    <row r="844" spans="1:18">
      <c r="A844" s="183" t="s">
        <v>1897</v>
      </c>
      <c r="B844" s="183" t="s">
        <v>794</v>
      </c>
      <c r="C844" s="183" t="s">
        <v>808</v>
      </c>
      <c r="D844" s="183" t="s">
        <v>268</v>
      </c>
      <c r="E844" s="183" t="s">
        <v>895</v>
      </c>
      <c r="F844" s="183" t="s">
        <v>1090</v>
      </c>
      <c r="G844" s="183" t="s">
        <v>48</v>
      </c>
      <c r="H844" s="183" t="s">
        <v>521</v>
      </c>
      <c r="I844" s="183" t="s">
        <v>796</v>
      </c>
      <c r="J844" s="183" t="s">
        <v>1874</v>
      </c>
      <c r="K844" s="184">
        <v>675</v>
      </c>
      <c r="L844" s="184">
        <v>0</v>
      </c>
      <c r="M844" s="184">
        <f t="shared" si="14"/>
        <v>675</v>
      </c>
      <c r="N844" s="183" t="s">
        <v>1055</v>
      </c>
      <c r="O844" s="183" t="s">
        <v>1874</v>
      </c>
      <c r="P844" s="183"/>
      <c r="Q844" s="183" t="s">
        <v>1898</v>
      </c>
      <c r="R844" s="183" t="s">
        <v>801</v>
      </c>
    </row>
    <row r="845" spans="1:18">
      <c r="A845" s="183" t="s">
        <v>1897</v>
      </c>
      <c r="B845" s="183" t="s">
        <v>794</v>
      </c>
      <c r="C845" s="183" t="s">
        <v>808</v>
      </c>
      <c r="D845" s="183" t="s">
        <v>268</v>
      </c>
      <c r="E845" s="183" t="s">
        <v>895</v>
      </c>
      <c r="F845" s="183" t="s">
        <v>1090</v>
      </c>
      <c r="G845" s="183" t="s">
        <v>48</v>
      </c>
      <c r="H845" s="183" t="s">
        <v>521</v>
      </c>
      <c r="I845" s="183" t="s">
        <v>796</v>
      </c>
      <c r="J845" s="183" t="s">
        <v>1874</v>
      </c>
      <c r="K845" s="184">
        <v>378</v>
      </c>
      <c r="L845" s="184">
        <v>0</v>
      </c>
      <c r="M845" s="184">
        <f t="shared" si="14"/>
        <v>378</v>
      </c>
      <c r="N845" s="183" t="s">
        <v>1055</v>
      </c>
      <c r="O845" s="183" t="s">
        <v>1874</v>
      </c>
      <c r="P845" s="183"/>
      <c r="Q845" s="183" t="s">
        <v>1898</v>
      </c>
      <c r="R845" s="183" t="s">
        <v>801</v>
      </c>
    </row>
    <row r="846" spans="1:18">
      <c r="A846" s="183" t="s">
        <v>1897</v>
      </c>
      <c r="B846" s="183" t="s">
        <v>794</v>
      </c>
      <c r="C846" s="183" t="s">
        <v>808</v>
      </c>
      <c r="D846" s="183" t="s">
        <v>268</v>
      </c>
      <c r="E846" s="183" t="s">
        <v>895</v>
      </c>
      <c r="F846" s="183" t="s">
        <v>1090</v>
      </c>
      <c r="G846" s="183" t="s">
        <v>48</v>
      </c>
      <c r="H846" s="183" t="s">
        <v>521</v>
      </c>
      <c r="I846" s="183" t="s">
        <v>796</v>
      </c>
      <c r="J846" s="183" t="s">
        <v>1874</v>
      </c>
      <c r="K846" s="184">
        <v>100</v>
      </c>
      <c r="L846" s="184">
        <v>0</v>
      </c>
      <c r="M846" s="184">
        <f t="shared" si="14"/>
        <v>100</v>
      </c>
      <c r="N846" s="183" t="s">
        <v>1055</v>
      </c>
      <c r="O846" s="183" t="s">
        <v>1874</v>
      </c>
      <c r="P846" s="183"/>
      <c r="Q846" s="183" t="s">
        <v>1898</v>
      </c>
      <c r="R846" s="183" t="s">
        <v>801</v>
      </c>
    </row>
    <row r="847" spans="1:18">
      <c r="A847" s="183" t="s">
        <v>1897</v>
      </c>
      <c r="B847" s="183" t="s">
        <v>794</v>
      </c>
      <c r="C847" s="183" t="s">
        <v>808</v>
      </c>
      <c r="D847" s="183" t="s">
        <v>823</v>
      </c>
      <c r="E847" s="183" t="s">
        <v>895</v>
      </c>
      <c r="F847" s="183" t="s">
        <v>1090</v>
      </c>
      <c r="G847" s="183" t="s">
        <v>48</v>
      </c>
      <c r="H847" s="183" t="s">
        <v>521</v>
      </c>
      <c r="I847" s="183" t="s">
        <v>796</v>
      </c>
      <c r="J847" s="183" t="s">
        <v>1874</v>
      </c>
      <c r="K847" s="184">
        <v>0</v>
      </c>
      <c r="L847" s="184">
        <v>6.13</v>
      </c>
      <c r="M847" s="184">
        <f t="shared" si="14"/>
        <v>-6.13</v>
      </c>
      <c r="N847" s="183" t="s">
        <v>1055</v>
      </c>
      <c r="O847" s="183" t="s">
        <v>1874</v>
      </c>
      <c r="P847" s="183"/>
      <c r="Q847" s="183" t="s">
        <v>1898</v>
      </c>
      <c r="R847" s="183" t="s">
        <v>801</v>
      </c>
    </row>
    <row r="848" spans="1:18">
      <c r="A848" s="183" t="s">
        <v>1897</v>
      </c>
      <c r="B848" s="183" t="s">
        <v>794</v>
      </c>
      <c r="C848" s="183" t="s">
        <v>808</v>
      </c>
      <c r="D848" s="183" t="s">
        <v>815</v>
      </c>
      <c r="E848" s="183" t="s">
        <v>895</v>
      </c>
      <c r="F848" s="183" t="s">
        <v>1090</v>
      </c>
      <c r="G848" s="183" t="s">
        <v>48</v>
      </c>
      <c r="H848" s="183" t="s">
        <v>521</v>
      </c>
      <c r="I848" s="183" t="s">
        <v>796</v>
      </c>
      <c r="J848" s="183" t="s">
        <v>1874</v>
      </c>
      <c r="K848" s="184">
        <v>0</v>
      </c>
      <c r="L848" s="184">
        <v>430</v>
      </c>
      <c r="M848" s="184">
        <f t="shared" si="14"/>
        <v>-430</v>
      </c>
      <c r="N848" s="183" t="s">
        <v>1055</v>
      </c>
      <c r="O848" s="183" t="s">
        <v>1874</v>
      </c>
      <c r="P848" s="183"/>
      <c r="Q848" s="183" t="s">
        <v>1898</v>
      </c>
      <c r="R848" s="183" t="s">
        <v>801</v>
      </c>
    </row>
    <row r="849" spans="1:18">
      <c r="A849" s="183" t="s">
        <v>1899</v>
      </c>
      <c r="B849" s="183" t="s">
        <v>794</v>
      </c>
      <c r="C849" s="183" t="s">
        <v>808</v>
      </c>
      <c r="D849" s="183" t="s">
        <v>268</v>
      </c>
      <c r="E849" s="183" t="s">
        <v>820</v>
      </c>
      <c r="F849" s="183" t="s">
        <v>710</v>
      </c>
      <c r="G849" s="183" t="s">
        <v>48</v>
      </c>
      <c r="H849" s="183" t="s">
        <v>521</v>
      </c>
      <c r="I849" s="183" t="s">
        <v>796</v>
      </c>
      <c r="J849" s="183" t="s">
        <v>1874</v>
      </c>
      <c r="K849" s="184">
        <v>0</v>
      </c>
      <c r="L849" s="184">
        <v>280.83999999999997</v>
      </c>
      <c r="M849" s="184">
        <f t="shared" si="14"/>
        <v>-280.83999999999997</v>
      </c>
      <c r="N849" s="183" t="s">
        <v>1131</v>
      </c>
      <c r="O849" s="183" t="s">
        <v>1874</v>
      </c>
      <c r="P849" s="183"/>
      <c r="Q849" s="183" t="s">
        <v>1900</v>
      </c>
      <c r="R849" s="183" t="s">
        <v>801</v>
      </c>
    </row>
    <row r="850" spans="1:18">
      <c r="A850" s="183" t="s">
        <v>1899</v>
      </c>
      <c r="B850" s="183" t="s">
        <v>794</v>
      </c>
      <c r="C850" s="183" t="s">
        <v>804</v>
      </c>
      <c r="D850" s="183" t="s">
        <v>809</v>
      </c>
      <c r="E850" s="183" t="s">
        <v>820</v>
      </c>
      <c r="F850" s="183" t="s">
        <v>710</v>
      </c>
      <c r="G850" s="183" t="s">
        <v>48</v>
      </c>
      <c r="H850" s="183" t="s">
        <v>521</v>
      </c>
      <c r="I850" s="183" t="s">
        <v>796</v>
      </c>
      <c r="J850" s="183" t="s">
        <v>1874</v>
      </c>
      <c r="K850" s="184">
        <v>56.95</v>
      </c>
      <c r="L850" s="184">
        <v>0</v>
      </c>
      <c r="M850" s="184">
        <f t="shared" si="14"/>
        <v>56.95</v>
      </c>
      <c r="N850" s="183" t="s">
        <v>1131</v>
      </c>
      <c r="O850" s="183" t="s">
        <v>1874</v>
      </c>
      <c r="P850" s="183"/>
      <c r="Q850" s="183" t="s">
        <v>1900</v>
      </c>
      <c r="R850" s="183" t="s">
        <v>801</v>
      </c>
    </row>
    <row r="851" spans="1:18">
      <c r="A851" s="183" t="s">
        <v>1899</v>
      </c>
      <c r="B851" s="183" t="s">
        <v>794</v>
      </c>
      <c r="C851" s="183" t="s">
        <v>804</v>
      </c>
      <c r="D851" s="183" t="s">
        <v>803</v>
      </c>
      <c r="E851" s="183" t="s">
        <v>820</v>
      </c>
      <c r="F851" s="183" t="s">
        <v>710</v>
      </c>
      <c r="G851" s="183" t="s">
        <v>48</v>
      </c>
      <c r="H851" s="183" t="s">
        <v>521</v>
      </c>
      <c r="I851" s="183" t="s">
        <v>796</v>
      </c>
      <c r="J851" s="183" t="s">
        <v>1874</v>
      </c>
      <c r="K851" s="184">
        <v>12</v>
      </c>
      <c r="L851" s="184">
        <v>0</v>
      </c>
      <c r="M851" s="184">
        <f t="shared" si="14"/>
        <v>12</v>
      </c>
      <c r="N851" s="183" t="s">
        <v>1131</v>
      </c>
      <c r="O851" s="183" t="s">
        <v>1874</v>
      </c>
      <c r="P851" s="183"/>
      <c r="Q851" s="183" t="s">
        <v>1900</v>
      </c>
      <c r="R851" s="183" t="s">
        <v>801</v>
      </c>
    </row>
    <row r="852" spans="1:18">
      <c r="A852" s="183" t="s">
        <v>1899</v>
      </c>
      <c r="B852" s="183" t="s">
        <v>794</v>
      </c>
      <c r="C852" s="183" t="s">
        <v>804</v>
      </c>
      <c r="D852" s="183" t="s">
        <v>811</v>
      </c>
      <c r="E852" s="183" t="s">
        <v>820</v>
      </c>
      <c r="F852" s="183" t="s">
        <v>710</v>
      </c>
      <c r="G852" s="183" t="s">
        <v>48</v>
      </c>
      <c r="H852" s="183" t="s">
        <v>521</v>
      </c>
      <c r="I852" s="183" t="s">
        <v>796</v>
      </c>
      <c r="J852" s="183" t="s">
        <v>1874</v>
      </c>
      <c r="K852" s="184">
        <v>211.89</v>
      </c>
      <c r="L852" s="184">
        <v>0</v>
      </c>
      <c r="M852" s="184">
        <f t="shared" si="14"/>
        <v>211.89</v>
      </c>
      <c r="N852" s="183" t="s">
        <v>1131</v>
      </c>
      <c r="O852" s="183" t="s">
        <v>1874</v>
      </c>
      <c r="P852" s="183"/>
      <c r="Q852" s="183" t="s">
        <v>1900</v>
      </c>
      <c r="R852" s="183" t="s">
        <v>801</v>
      </c>
    </row>
    <row r="853" spans="1:18">
      <c r="A853" s="183" t="s">
        <v>1901</v>
      </c>
      <c r="B853" s="183" t="s">
        <v>794</v>
      </c>
      <c r="C853" s="183" t="s">
        <v>806</v>
      </c>
      <c r="D853" s="183" t="s">
        <v>812</v>
      </c>
      <c r="E853" s="183" t="s">
        <v>799</v>
      </c>
      <c r="F853" s="183" t="s">
        <v>828</v>
      </c>
      <c r="G853" s="183" t="s">
        <v>48</v>
      </c>
      <c r="H853" s="183" t="s">
        <v>521</v>
      </c>
      <c r="I853" s="183" t="s">
        <v>796</v>
      </c>
      <c r="J853" s="183" t="s">
        <v>1902</v>
      </c>
      <c r="K853" s="184">
        <v>5016</v>
      </c>
      <c r="L853" s="184">
        <v>0</v>
      </c>
      <c r="M853" s="184">
        <f t="shared" si="14"/>
        <v>5016</v>
      </c>
      <c r="N853" s="183" t="s">
        <v>1053</v>
      </c>
      <c r="O853" s="183" t="s">
        <v>1902</v>
      </c>
      <c r="P853" s="183"/>
      <c r="Q853" s="183" t="s">
        <v>1903</v>
      </c>
      <c r="R853" s="183" t="s">
        <v>801</v>
      </c>
    </row>
    <row r="854" spans="1:18">
      <c r="A854" s="183" t="s">
        <v>1901</v>
      </c>
      <c r="B854" s="183" t="s">
        <v>794</v>
      </c>
      <c r="C854" s="183" t="s">
        <v>806</v>
      </c>
      <c r="D854" s="183" t="s">
        <v>837</v>
      </c>
      <c r="E854" s="183" t="s">
        <v>799</v>
      </c>
      <c r="F854" s="183" t="s">
        <v>1064</v>
      </c>
      <c r="G854" s="183" t="s">
        <v>48</v>
      </c>
      <c r="H854" s="183" t="s">
        <v>521</v>
      </c>
      <c r="I854" s="183" t="s">
        <v>796</v>
      </c>
      <c r="J854" s="183" t="s">
        <v>1902</v>
      </c>
      <c r="K854" s="184">
        <v>1000</v>
      </c>
      <c r="L854" s="184">
        <v>0</v>
      </c>
      <c r="M854" s="184">
        <f t="shared" si="14"/>
        <v>1000</v>
      </c>
      <c r="N854" s="183" t="s">
        <v>1053</v>
      </c>
      <c r="O854" s="183" t="s">
        <v>1902</v>
      </c>
      <c r="P854" s="183"/>
      <c r="Q854" s="183" t="s">
        <v>1903</v>
      </c>
      <c r="R854" s="183" t="s">
        <v>801</v>
      </c>
    </row>
    <row r="855" spans="1:18">
      <c r="A855" s="183" t="s">
        <v>1901</v>
      </c>
      <c r="B855" s="183" t="s">
        <v>794</v>
      </c>
      <c r="C855" s="183" t="s">
        <v>806</v>
      </c>
      <c r="D855" s="183" t="s">
        <v>837</v>
      </c>
      <c r="E855" s="183" t="s">
        <v>799</v>
      </c>
      <c r="F855" s="183" t="s">
        <v>1428</v>
      </c>
      <c r="G855" s="183" t="s">
        <v>48</v>
      </c>
      <c r="H855" s="183" t="s">
        <v>521</v>
      </c>
      <c r="I855" s="183" t="s">
        <v>796</v>
      </c>
      <c r="J855" s="183" t="s">
        <v>1902</v>
      </c>
      <c r="K855" s="184">
        <v>500</v>
      </c>
      <c r="L855" s="184">
        <v>0</v>
      </c>
      <c r="M855" s="184">
        <f t="shared" si="14"/>
        <v>500</v>
      </c>
      <c r="N855" s="183" t="s">
        <v>1053</v>
      </c>
      <c r="O855" s="183" t="s">
        <v>1902</v>
      </c>
      <c r="P855" s="183"/>
      <c r="Q855" s="183" t="s">
        <v>1903</v>
      </c>
      <c r="R855" s="183" t="s">
        <v>801</v>
      </c>
    </row>
    <row r="856" spans="1:18">
      <c r="A856" s="183" t="s">
        <v>1901</v>
      </c>
      <c r="B856" s="183" t="s">
        <v>794</v>
      </c>
      <c r="C856" s="183" t="s">
        <v>806</v>
      </c>
      <c r="D856" s="183" t="s">
        <v>805</v>
      </c>
      <c r="E856" s="183" t="s">
        <v>799</v>
      </c>
      <c r="F856" s="183" t="s">
        <v>1064</v>
      </c>
      <c r="G856" s="183" t="s">
        <v>48</v>
      </c>
      <c r="H856" s="183" t="s">
        <v>521</v>
      </c>
      <c r="I856" s="183" t="s">
        <v>796</v>
      </c>
      <c r="J856" s="183" t="s">
        <v>1902</v>
      </c>
      <c r="K856" s="184">
        <v>0</v>
      </c>
      <c r="L856" s="184">
        <v>1000</v>
      </c>
      <c r="M856" s="184">
        <f t="shared" si="14"/>
        <v>-1000</v>
      </c>
      <c r="N856" s="183" t="s">
        <v>1053</v>
      </c>
      <c r="O856" s="183" t="s">
        <v>1902</v>
      </c>
      <c r="P856" s="183"/>
      <c r="Q856" s="183" t="s">
        <v>1903</v>
      </c>
      <c r="R856" s="183" t="s">
        <v>801</v>
      </c>
    </row>
    <row r="857" spans="1:18">
      <c r="A857" s="183" t="s">
        <v>1901</v>
      </c>
      <c r="B857" s="183" t="s">
        <v>794</v>
      </c>
      <c r="C857" s="183" t="s">
        <v>806</v>
      </c>
      <c r="D857" s="183" t="s">
        <v>794</v>
      </c>
      <c r="E857" s="183" t="s">
        <v>799</v>
      </c>
      <c r="F857" s="183" t="s">
        <v>828</v>
      </c>
      <c r="G857" s="183" t="s">
        <v>48</v>
      </c>
      <c r="H857" s="183" t="s">
        <v>521</v>
      </c>
      <c r="I857" s="183" t="s">
        <v>796</v>
      </c>
      <c r="J857" s="183" t="s">
        <v>1902</v>
      </c>
      <c r="K857" s="184">
        <v>1700</v>
      </c>
      <c r="L857" s="184">
        <v>0</v>
      </c>
      <c r="M857" s="184">
        <f t="shared" si="14"/>
        <v>1700</v>
      </c>
      <c r="N857" s="183" t="s">
        <v>1053</v>
      </c>
      <c r="O857" s="183" t="s">
        <v>1902</v>
      </c>
      <c r="P857" s="183"/>
      <c r="Q857" s="183" t="s">
        <v>1903</v>
      </c>
      <c r="R857" s="183" t="s">
        <v>801</v>
      </c>
    </row>
    <row r="858" spans="1:18">
      <c r="A858" s="183" t="s">
        <v>1901</v>
      </c>
      <c r="B858" s="183" t="s">
        <v>794</v>
      </c>
      <c r="C858" s="183" t="s">
        <v>702</v>
      </c>
      <c r="D858" s="183" t="s">
        <v>837</v>
      </c>
      <c r="E858" s="183" t="s">
        <v>799</v>
      </c>
      <c r="F858" s="183" t="s">
        <v>1428</v>
      </c>
      <c r="G858" s="183" t="s">
        <v>48</v>
      </c>
      <c r="H858" s="183" t="s">
        <v>521</v>
      </c>
      <c r="I858" s="183" t="s">
        <v>796</v>
      </c>
      <c r="J858" s="183" t="s">
        <v>1902</v>
      </c>
      <c r="K858" s="184">
        <v>0</v>
      </c>
      <c r="L858" s="184">
        <v>500</v>
      </c>
      <c r="M858" s="184">
        <f t="shared" si="14"/>
        <v>-500</v>
      </c>
      <c r="N858" s="183" t="s">
        <v>1053</v>
      </c>
      <c r="O858" s="183" t="s">
        <v>1902</v>
      </c>
      <c r="P858" s="183"/>
      <c r="Q858" s="183" t="s">
        <v>1903</v>
      </c>
      <c r="R858" s="183" t="s">
        <v>801</v>
      </c>
    </row>
    <row r="859" spans="1:18">
      <c r="A859" s="183" t="s">
        <v>1901</v>
      </c>
      <c r="B859" s="183" t="s">
        <v>794</v>
      </c>
      <c r="C859" s="183" t="s">
        <v>806</v>
      </c>
      <c r="D859" s="183" t="s">
        <v>803</v>
      </c>
      <c r="E859" s="183" t="s">
        <v>799</v>
      </c>
      <c r="F859" s="183" t="s">
        <v>1094</v>
      </c>
      <c r="G859" s="183" t="s">
        <v>48</v>
      </c>
      <c r="H859" s="183" t="s">
        <v>521</v>
      </c>
      <c r="I859" s="183" t="s">
        <v>796</v>
      </c>
      <c r="J859" s="183" t="s">
        <v>1902</v>
      </c>
      <c r="K859" s="184">
        <v>0</v>
      </c>
      <c r="L859" s="184">
        <v>2000</v>
      </c>
      <c r="M859" s="184">
        <f t="shared" si="14"/>
        <v>-2000</v>
      </c>
      <c r="N859" s="183" t="s">
        <v>1053</v>
      </c>
      <c r="O859" s="183" t="s">
        <v>1902</v>
      </c>
      <c r="P859" s="183"/>
      <c r="Q859" s="183" t="s">
        <v>1903</v>
      </c>
      <c r="R859" s="183" t="s">
        <v>801</v>
      </c>
    </row>
    <row r="860" spans="1:18">
      <c r="A860" s="183" t="s">
        <v>1901</v>
      </c>
      <c r="B860" s="183" t="s">
        <v>794</v>
      </c>
      <c r="C860" s="183" t="s">
        <v>806</v>
      </c>
      <c r="D860" s="183" t="s">
        <v>268</v>
      </c>
      <c r="E860" s="183" t="s">
        <v>799</v>
      </c>
      <c r="F860" s="183" t="s">
        <v>1093</v>
      </c>
      <c r="G860" s="183" t="s">
        <v>48</v>
      </c>
      <c r="H860" s="183" t="s">
        <v>521</v>
      </c>
      <c r="I860" s="183" t="s">
        <v>796</v>
      </c>
      <c r="J860" s="183" t="s">
        <v>1902</v>
      </c>
      <c r="K860" s="184">
        <v>0</v>
      </c>
      <c r="L860" s="184">
        <v>4716</v>
      </c>
      <c r="M860" s="184">
        <f t="shared" si="14"/>
        <v>-4716</v>
      </c>
      <c r="N860" s="183" t="s">
        <v>1053</v>
      </c>
      <c r="O860" s="183" t="s">
        <v>1902</v>
      </c>
      <c r="P860" s="183"/>
      <c r="Q860" s="183" t="s">
        <v>1903</v>
      </c>
      <c r="R860" s="183" t="s">
        <v>801</v>
      </c>
    </row>
    <row r="861" spans="1:18">
      <c r="A861" s="183" t="s">
        <v>1904</v>
      </c>
      <c r="B861" s="183" t="s">
        <v>794</v>
      </c>
      <c r="C861" s="183" t="s">
        <v>707</v>
      </c>
      <c r="D861" s="183" t="s">
        <v>268</v>
      </c>
      <c r="E861" s="183" t="s">
        <v>19</v>
      </c>
      <c r="F861" s="183" t="s">
        <v>521</v>
      </c>
      <c r="G861" s="183" t="s">
        <v>48</v>
      </c>
      <c r="H861" s="183" t="s">
        <v>521</v>
      </c>
      <c r="I861" s="183" t="s">
        <v>796</v>
      </c>
      <c r="J861" s="183" t="s">
        <v>1902</v>
      </c>
      <c r="K861" s="184">
        <v>0</v>
      </c>
      <c r="L861" s="184">
        <v>300</v>
      </c>
      <c r="M861" s="184">
        <f t="shared" si="14"/>
        <v>-300</v>
      </c>
      <c r="N861" s="183" t="s">
        <v>1122</v>
      </c>
      <c r="O861" s="183" t="s">
        <v>1902</v>
      </c>
      <c r="P861" s="183"/>
      <c r="Q861" s="183" t="s">
        <v>1905</v>
      </c>
      <c r="R861" s="183" t="s">
        <v>801</v>
      </c>
    </row>
    <row r="862" spans="1:18">
      <c r="A862" s="183" t="s">
        <v>1904</v>
      </c>
      <c r="B862" s="183" t="s">
        <v>794</v>
      </c>
      <c r="C862" s="183" t="s">
        <v>808</v>
      </c>
      <c r="D862" s="183" t="s">
        <v>268</v>
      </c>
      <c r="E862" s="183" t="s">
        <v>19</v>
      </c>
      <c r="F862" s="183" t="s">
        <v>521</v>
      </c>
      <c r="G862" s="183" t="s">
        <v>48</v>
      </c>
      <c r="H862" s="183" t="s">
        <v>521</v>
      </c>
      <c r="I862" s="183" t="s">
        <v>796</v>
      </c>
      <c r="J862" s="183" t="s">
        <v>1902</v>
      </c>
      <c r="K862" s="184">
        <v>300</v>
      </c>
      <c r="L862" s="184">
        <v>0</v>
      </c>
      <c r="M862" s="184">
        <f t="shared" si="14"/>
        <v>300</v>
      </c>
      <c r="N862" s="183" t="s">
        <v>1122</v>
      </c>
      <c r="O862" s="183" t="s">
        <v>1902</v>
      </c>
      <c r="P862" s="183"/>
      <c r="Q862" s="183" t="s">
        <v>1905</v>
      </c>
      <c r="R862" s="183" t="s">
        <v>801</v>
      </c>
    </row>
    <row r="863" spans="1:18">
      <c r="A863" s="183" t="s">
        <v>1906</v>
      </c>
      <c r="B863" s="183" t="s">
        <v>794</v>
      </c>
      <c r="C863" s="183" t="s">
        <v>806</v>
      </c>
      <c r="D863" s="183" t="s">
        <v>805</v>
      </c>
      <c r="E863" s="183" t="s">
        <v>835</v>
      </c>
      <c r="F863" s="183" t="s">
        <v>1092</v>
      </c>
      <c r="G863" s="183" t="s">
        <v>48</v>
      </c>
      <c r="H863" s="183" t="s">
        <v>521</v>
      </c>
      <c r="I863" s="183" t="s">
        <v>796</v>
      </c>
      <c r="J863" s="183" t="s">
        <v>1902</v>
      </c>
      <c r="K863" s="184">
        <v>0</v>
      </c>
      <c r="L863" s="184">
        <v>7425</v>
      </c>
      <c r="M863" s="184">
        <f t="shared" si="14"/>
        <v>-7425</v>
      </c>
      <c r="N863" s="183" t="s">
        <v>1907</v>
      </c>
      <c r="O863" s="183" t="s">
        <v>1902</v>
      </c>
      <c r="P863" s="183"/>
      <c r="Q863" s="183" t="s">
        <v>1908</v>
      </c>
      <c r="R863" s="183" t="s">
        <v>801</v>
      </c>
    </row>
    <row r="864" spans="1:18">
      <c r="A864" s="183" t="s">
        <v>1906</v>
      </c>
      <c r="B864" s="183" t="s">
        <v>794</v>
      </c>
      <c r="C864" s="183" t="s">
        <v>806</v>
      </c>
      <c r="D864" s="183" t="s">
        <v>822</v>
      </c>
      <c r="E864" s="183" t="s">
        <v>835</v>
      </c>
      <c r="F864" s="183" t="s">
        <v>1092</v>
      </c>
      <c r="G864" s="183" t="s">
        <v>48</v>
      </c>
      <c r="H864" s="183" t="s">
        <v>521</v>
      </c>
      <c r="I864" s="183" t="s">
        <v>796</v>
      </c>
      <c r="J864" s="183" t="s">
        <v>1902</v>
      </c>
      <c r="K864" s="184">
        <v>7425</v>
      </c>
      <c r="L864" s="184">
        <v>0</v>
      </c>
      <c r="M864" s="184">
        <f t="shared" si="14"/>
        <v>7425</v>
      </c>
      <c r="N864" s="183" t="s">
        <v>1907</v>
      </c>
      <c r="O864" s="183" t="s">
        <v>1902</v>
      </c>
      <c r="P864" s="183"/>
      <c r="Q864" s="183" t="s">
        <v>1908</v>
      </c>
      <c r="R864" s="183" t="s">
        <v>801</v>
      </c>
    </row>
    <row r="865" spans="1:18">
      <c r="A865" s="183" t="s">
        <v>1909</v>
      </c>
      <c r="B865" s="183" t="s">
        <v>794</v>
      </c>
      <c r="C865" s="183" t="s">
        <v>702</v>
      </c>
      <c r="D865" s="183" t="s">
        <v>805</v>
      </c>
      <c r="E865" s="183" t="s">
        <v>1910</v>
      </c>
      <c r="F865" s="183" t="s">
        <v>867</v>
      </c>
      <c r="G865" s="183" t="s">
        <v>48</v>
      </c>
      <c r="H865" s="183" t="s">
        <v>521</v>
      </c>
      <c r="I865" s="183" t="s">
        <v>796</v>
      </c>
      <c r="J865" s="183" t="s">
        <v>1902</v>
      </c>
      <c r="K865" s="184">
        <v>50</v>
      </c>
      <c r="L865" s="184">
        <v>0</v>
      </c>
      <c r="M865" s="184">
        <f t="shared" si="14"/>
        <v>50</v>
      </c>
      <c r="N865" s="183" t="s">
        <v>1911</v>
      </c>
      <c r="O865" s="183" t="s">
        <v>1902</v>
      </c>
      <c r="P865" s="183"/>
      <c r="Q865" s="183" t="s">
        <v>1912</v>
      </c>
      <c r="R865" s="183" t="s">
        <v>801</v>
      </c>
    </row>
    <row r="866" spans="1:18">
      <c r="A866" s="183" t="s">
        <v>1909</v>
      </c>
      <c r="B866" s="183" t="s">
        <v>794</v>
      </c>
      <c r="C866" s="183" t="s">
        <v>702</v>
      </c>
      <c r="D866" s="183" t="s">
        <v>809</v>
      </c>
      <c r="E866" s="183" t="s">
        <v>1910</v>
      </c>
      <c r="F866" s="183" t="s">
        <v>867</v>
      </c>
      <c r="G866" s="183" t="s">
        <v>48</v>
      </c>
      <c r="H866" s="183" t="s">
        <v>521</v>
      </c>
      <c r="I866" s="183" t="s">
        <v>796</v>
      </c>
      <c r="J866" s="183" t="s">
        <v>1902</v>
      </c>
      <c r="K866" s="184">
        <v>0</v>
      </c>
      <c r="L866" s="184">
        <v>50</v>
      </c>
      <c r="M866" s="184">
        <f t="shared" si="14"/>
        <v>-50</v>
      </c>
      <c r="N866" s="183" t="s">
        <v>1911</v>
      </c>
      <c r="O866" s="183" t="s">
        <v>1902</v>
      </c>
      <c r="P866" s="183"/>
      <c r="Q866" s="183" t="s">
        <v>1912</v>
      </c>
      <c r="R866" s="183" t="s">
        <v>801</v>
      </c>
    </row>
    <row r="867" spans="1:18">
      <c r="A867" s="183" t="s">
        <v>1913</v>
      </c>
      <c r="B867" s="183" t="s">
        <v>794</v>
      </c>
      <c r="C867" s="183" t="s">
        <v>709</v>
      </c>
      <c r="D867" s="183" t="s">
        <v>268</v>
      </c>
      <c r="E867" s="183" t="s">
        <v>136</v>
      </c>
      <c r="F867" s="183" t="s">
        <v>521</v>
      </c>
      <c r="G867" s="183" t="s">
        <v>48</v>
      </c>
      <c r="H867" s="183" t="s">
        <v>521</v>
      </c>
      <c r="I867" s="183" t="s">
        <v>796</v>
      </c>
      <c r="J867" s="183" t="s">
        <v>1902</v>
      </c>
      <c r="K867" s="184">
        <v>457.53</v>
      </c>
      <c r="L867" s="184">
        <v>0</v>
      </c>
      <c r="M867" s="184">
        <f t="shared" si="14"/>
        <v>457.53</v>
      </c>
      <c r="N867" s="183" t="s">
        <v>1075</v>
      </c>
      <c r="O867" s="183" t="s">
        <v>1902</v>
      </c>
      <c r="P867" s="183"/>
      <c r="Q867" s="183" t="s">
        <v>1914</v>
      </c>
      <c r="R867" s="183" t="s">
        <v>801</v>
      </c>
    </row>
    <row r="868" spans="1:18">
      <c r="A868" s="183" t="s">
        <v>1913</v>
      </c>
      <c r="B868" s="183" t="s">
        <v>794</v>
      </c>
      <c r="C868" s="183" t="s">
        <v>706</v>
      </c>
      <c r="D868" s="183" t="s">
        <v>268</v>
      </c>
      <c r="E868" s="183" t="s">
        <v>136</v>
      </c>
      <c r="F868" s="183" t="s">
        <v>521</v>
      </c>
      <c r="G868" s="183" t="s">
        <v>48</v>
      </c>
      <c r="H868" s="183" t="s">
        <v>521</v>
      </c>
      <c r="I868" s="183" t="s">
        <v>796</v>
      </c>
      <c r="J868" s="183" t="s">
        <v>1902</v>
      </c>
      <c r="K868" s="184">
        <v>0</v>
      </c>
      <c r="L868" s="184">
        <v>457.53</v>
      </c>
      <c r="M868" s="184">
        <f t="shared" si="14"/>
        <v>-457.53</v>
      </c>
      <c r="N868" s="183" t="s">
        <v>1075</v>
      </c>
      <c r="O868" s="183" t="s">
        <v>1902</v>
      </c>
      <c r="P868" s="183"/>
      <c r="Q868" s="183" t="s">
        <v>1914</v>
      </c>
      <c r="R868" s="183" t="s">
        <v>801</v>
      </c>
    </row>
    <row r="869" spans="1:18">
      <c r="A869" s="183" t="s">
        <v>1917</v>
      </c>
      <c r="B869" s="183" t="s">
        <v>794</v>
      </c>
      <c r="C869" s="183" t="s">
        <v>806</v>
      </c>
      <c r="D869" s="183" t="s">
        <v>831</v>
      </c>
      <c r="E869" s="183" t="s">
        <v>839</v>
      </c>
      <c r="F869" s="183" t="s">
        <v>1010</v>
      </c>
      <c r="G869" s="183" t="s">
        <v>48</v>
      </c>
      <c r="H869" s="183" t="s">
        <v>521</v>
      </c>
      <c r="I869" s="183" t="s">
        <v>796</v>
      </c>
      <c r="J869" s="183" t="s">
        <v>1902</v>
      </c>
      <c r="K869" s="184">
        <v>0</v>
      </c>
      <c r="L869" s="184">
        <v>500</v>
      </c>
      <c r="M869" s="184">
        <f t="shared" si="14"/>
        <v>-500</v>
      </c>
      <c r="N869" s="183" t="s">
        <v>1918</v>
      </c>
      <c r="O869" s="183" t="s">
        <v>1902</v>
      </c>
      <c r="P869" s="183"/>
      <c r="Q869" s="183" t="s">
        <v>1919</v>
      </c>
      <c r="R869" s="183" t="s">
        <v>801</v>
      </c>
    </row>
    <row r="870" spans="1:18">
      <c r="A870" s="183" t="s">
        <v>1917</v>
      </c>
      <c r="B870" s="183" t="s">
        <v>794</v>
      </c>
      <c r="C870" s="183" t="s">
        <v>806</v>
      </c>
      <c r="D870" s="183" t="s">
        <v>815</v>
      </c>
      <c r="E870" s="183" t="s">
        <v>839</v>
      </c>
      <c r="F870" s="183" t="s">
        <v>1010</v>
      </c>
      <c r="G870" s="183" t="s">
        <v>48</v>
      </c>
      <c r="H870" s="183" t="s">
        <v>521</v>
      </c>
      <c r="I870" s="183" t="s">
        <v>796</v>
      </c>
      <c r="J870" s="183" t="s">
        <v>1902</v>
      </c>
      <c r="K870" s="184">
        <v>500</v>
      </c>
      <c r="L870" s="184">
        <v>0</v>
      </c>
      <c r="M870" s="184">
        <f t="shared" si="14"/>
        <v>500</v>
      </c>
      <c r="N870" s="183" t="s">
        <v>1918</v>
      </c>
      <c r="O870" s="183" t="s">
        <v>1902</v>
      </c>
      <c r="P870" s="183"/>
      <c r="Q870" s="183" t="s">
        <v>1919</v>
      </c>
      <c r="R870" s="183" t="s">
        <v>801</v>
      </c>
    </row>
    <row r="871" spans="1:18">
      <c r="A871" s="183" t="s">
        <v>1920</v>
      </c>
      <c r="B871" s="183" t="s">
        <v>794</v>
      </c>
      <c r="C871" s="183" t="s">
        <v>709</v>
      </c>
      <c r="D871" s="183" t="s">
        <v>268</v>
      </c>
      <c r="E871" s="183" t="s">
        <v>832</v>
      </c>
      <c r="F871" s="183" t="s">
        <v>521</v>
      </c>
      <c r="G871" s="183" t="s">
        <v>48</v>
      </c>
      <c r="H871" s="183" t="s">
        <v>521</v>
      </c>
      <c r="I871" s="183" t="s">
        <v>796</v>
      </c>
      <c r="J871" s="183" t="s">
        <v>1902</v>
      </c>
      <c r="K871" s="184">
        <v>0</v>
      </c>
      <c r="L871" s="184">
        <v>190</v>
      </c>
      <c r="M871" s="184">
        <f t="shared" si="14"/>
        <v>-190</v>
      </c>
      <c r="N871" s="183" t="s">
        <v>1921</v>
      </c>
      <c r="O871" s="183" t="s">
        <v>1902</v>
      </c>
      <c r="P871" s="183"/>
      <c r="Q871" s="183" t="s">
        <v>1922</v>
      </c>
      <c r="R871" s="183" t="s">
        <v>801</v>
      </c>
    </row>
    <row r="872" spans="1:18">
      <c r="A872" s="183" t="s">
        <v>1920</v>
      </c>
      <c r="B872" s="183" t="s">
        <v>794</v>
      </c>
      <c r="C872" s="183" t="s">
        <v>709</v>
      </c>
      <c r="D872" s="183" t="s">
        <v>826</v>
      </c>
      <c r="E872" s="183" t="s">
        <v>832</v>
      </c>
      <c r="F872" s="183" t="s">
        <v>521</v>
      </c>
      <c r="G872" s="183" t="s">
        <v>48</v>
      </c>
      <c r="H872" s="183" t="s">
        <v>521</v>
      </c>
      <c r="I872" s="183" t="s">
        <v>796</v>
      </c>
      <c r="J872" s="183" t="s">
        <v>1902</v>
      </c>
      <c r="K872" s="184">
        <v>190</v>
      </c>
      <c r="L872" s="184">
        <v>0</v>
      </c>
      <c r="M872" s="184">
        <f t="shared" si="14"/>
        <v>190</v>
      </c>
      <c r="N872" s="183" t="s">
        <v>1921</v>
      </c>
      <c r="O872" s="183" t="s">
        <v>1902</v>
      </c>
      <c r="P872" s="183"/>
      <c r="Q872" s="183" t="s">
        <v>1922</v>
      </c>
      <c r="R872" s="183" t="s">
        <v>801</v>
      </c>
    </row>
    <row r="873" spans="1:18">
      <c r="A873" s="183" t="s">
        <v>1923</v>
      </c>
      <c r="B873" s="183" t="s">
        <v>794</v>
      </c>
      <c r="C873" s="183" t="s">
        <v>833</v>
      </c>
      <c r="D873" s="183" t="s">
        <v>809</v>
      </c>
      <c r="E873" s="183" t="s">
        <v>854</v>
      </c>
      <c r="F873" s="183" t="s">
        <v>521</v>
      </c>
      <c r="G873" s="183" t="s">
        <v>48</v>
      </c>
      <c r="H873" s="183" t="s">
        <v>521</v>
      </c>
      <c r="I873" s="183" t="s">
        <v>796</v>
      </c>
      <c r="J873" s="183" t="s">
        <v>1902</v>
      </c>
      <c r="K873" s="184">
        <v>24.95</v>
      </c>
      <c r="L873" s="184">
        <v>0</v>
      </c>
      <c r="M873" s="184">
        <f t="shared" si="14"/>
        <v>24.95</v>
      </c>
      <c r="N873" s="183" t="s">
        <v>1924</v>
      </c>
      <c r="O873" s="183" t="s">
        <v>1902</v>
      </c>
      <c r="P873" s="183"/>
      <c r="Q873" s="183" t="s">
        <v>1925</v>
      </c>
      <c r="R873" s="183" t="s">
        <v>801</v>
      </c>
    </row>
    <row r="874" spans="1:18">
      <c r="A874" s="183" t="s">
        <v>1923</v>
      </c>
      <c r="B874" s="183" t="s">
        <v>794</v>
      </c>
      <c r="C874" s="183" t="s">
        <v>833</v>
      </c>
      <c r="D874" s="183" t="s">
        <v>268</v>
      </c>
      <c r="E874" s="183" t="s">
        <v>854</v>
      </c>
      <c r="F874" s="183" t="s">
        <v>521</v>
      </c>
      <c r="G874" s="183" t="s">
        <v>48</v>
      </c>
      <c r="H874" s="183" t="s">
        <v>521</v>
      </c>
      <c r="I874" s="183" t="s">
        <v>796</v>
      </c>
      <c r="J874" s="183" t="s">
        <v>1902</v>
      </c>
      <c r="K874" s="184">
        <v>0</v>
      </c>
      <c r="L874" s="184">
        <v>24.95</v>
      </c>
      <c r="M874" s="184">
        <f t="shared" si="14"/>
        <v>-24.95</v>
      </c>
      <c r="N874" s="183" t="s">
        <v>1924</v>
      </c>
      <c r="O874" s="183" t="s">
        <v>1902</v>
      </c>
      <c r="P874" s="183"/>
      <c r="Q874" s="183" t="s">
        <v>1925</v>
      </c>
      <c r="R874" s="183" t="s">
        <v>801</v>
      </c>
    </row>
    <row r="875" spans="1:18">
      <c r="A875" s="183" t="s">
        <v>1926</v>
      </c>
      <c r="B875" s="183" t="s">
        <v>794</v>
      </c>
      <c r="C875" s="183" t="s">
        <v>703</v>
      </c>
      <c r="D875" s="183" t="s">
        <v>268</v>
      </c>
      <c r="E875" s="183" t="s">
        <v>20</v>
      </c>
      <c r="F875" s="183" t="s">
        <v>521</v>
      </c>
      <c r="G875" s="183" t="s">
        <v>48</v>
      </c>
      <c r="H875" s="183" t="s">
        <v>521</v>
      </c>
      <c r="I875" s="183" t="s">
        <v>796</v>
      </c>
      <c r="J875" s="183" t="s">
        <v>1902</v>
      </c>
      <c r="K875" s="184">
        <v>0</v>
      </c>
      <c r="L875" s="184">
        <v>132.01</v>
      </c>
      <c r="M875" s="184">
        <f t="shared" si="14"/>
        <v>-132.01</v>
      </c>
      <c r="N875" s="183" t="s">
        <v>1927</v>
      </c>
      <c r="O875" s="183" t="s">
        <v>1902</v>
      </c>
      <c r="P875" s="183"/>
      <c r="Q875" s="183" t="s">
        <v>1928</v>
      </c>
      <c r="R875" s="183" t="s">
        <v>801</v>
      </c>
    </row>
    <row r="876" spans="1:18">
      <c r="A876" s="183" t="s">
        <v>1926</v>
      </c>
      <c r="B876" s="183" t="s">
        <v>794</v>
      </c>
      <c r="C876" s="183" t="s">
        <v>707</v>
      </c>
      <c r="D876" s="183" t="s">
        <v>805</v>
      </c>
      <c r="E876" s="183" t="s">
        <v>20</v>
      </c>
      <c r="F876" s="183" t="s">
        <v>521</v>
      </c>
      <c r="G876" s="183" t="s">
        <v>48</v>
      </c>
      <c r="H876" s="183" t="s">
        <v>521</v>
      </c>
      <c r="I876" s="183" t="s">
        <v>796</v>
      </c>
      <c r="J876" s="183" t="s">
        <v>1902</v>
      </c>
      <c r="K876" s="184">
        <v>0</v>
      </c>
      <c r="L876" s="184">
        <v>7.99</v>
      </c>
      <c r="M876" s="184">
        <f t="shared" si="14"/>
        <v>-7.99</v>
      </c>
      <c r="N876" s="183" t="s">
        <v>1927</v>
      </c>
      <c r="O876" s="183" t="s">
        <v>1902</v>
      </c>
      <c r="P876" s="183"/>
      <c r="Q876" s="183" t="s">
        <v>1928</v>
      </c>
      <c r="R876" s="183" t="s">
        <v>801</v>
      </c>
    </row>
    <row r="877" spans="1:18">
      <c r="A877" s="183" t="s">
        <v>1926</v>
      </c>
      <c r="B877" s="183" t="s">
        <v>794</v>
      </c>
      <c r="C877" s="183" t="s">
        <v>703</v>
      </c>
      <c r="D877" s="183" t="s">
        <v>809</v>
      </c>
      <c r="E877" s="183" t="s">
        <v>20</v>
      </c>
      <c r="F877" s="183" t="s">
        <v>521</v>
      </c>
      <c r="G877" s="183" t="s">
        <v>48</v>
      </c>
      <c r="H877" s="183" t="s">
        <v>521</v>
      </c>
      <c r="I877" s="183" t="s">
        <v>796</v>
      </c>
      <c r="J877" s="183" t="s">
        <v>1902</v>
      </c>
      <c r="K877" s="184">
        <v>140</v>
      </c>
      <c r="L877" s="184">
        <v>0</v>
      </c>
      <c r="M877" s="184">
        <f t="shared" si="14"/>
        <v>140</v>
      </c>
      <c r="N877" s="183" t="s">
        <v>1927</v>
      </c>
      <c r="O877" s="183" t="s">
        <v>1902</v>
      </c>
      <c r="P877" s="183"/>
      <c r="Q877" s="183" t="s">
        <v>1928</v>
      </c>
      <c r="R877" s="183" t="s">
        <v>801</v>
      </c>
    </row>
    <row r="878" spans="1:18">
      <c r="A878" s="183" t="s">
        <v>1929</v>
      </c>
      <c r="B878" s="183" t="s">
        <v>794</v>
      </c>
      <c r="C878" s="183" t="s">
        <v>366</v>
      </c>
      <c r="D878" s="183" t="s">
        <v>1258</v>
      </c>
      <c r="E878" s="183" t="s">
        <v>43</v>
      </c>
      <c r="F878" s="183" t="s">
        <v>521</v>
      </c>
      <c r="G878" s="183" t="s">
        <v>48</v>
      </c>
      <c r="H878" s="183" t="s">
        <v>521</v>
      </c>
      <c r="I878" s="183" t="s">
        <v>796</v>
      </c>
      <c r="J878" s="183" t="s">
        <v>1902</v>
      </c>
      <c r="K878" s="184">
        <v>0</v>
      </c>
      <c r="L878" s="184">
        <v>9263.74</v>
      </c>
      <c r="M878" s="184">
        <f t="shared" si="14"/>
        <v>-9263.74</v>
      </c>
      <c r="N878" s="183" t="s">
        <v>1056</v>
      </c>
      <c r="O878" s="183" t="s">
        <v>1902</v>
      </c>
      <c r="P878" s="183"/>
      <c r="Q878" s="183" t="s">
        <v>1930</v>
      </c>
      <c r="R878" s="183" t="s">
        <v>801</v>
      </c>
    </row>
    <row r="879" spans="1:18">
      <c r="A879" s="183" t="s">
        <v>1929</v>
      </c>
      <c r="B879" s="183" t="s">
        <v>794</v>
      </c>
      <c r="C879" s="183" t="s">
        <v>366</v>
      </c>
      <c r="D879" s="183" t="s">
        <v>819</v>
      </c>
      <c r="E879" s="183" t="s">
        <v>43</v>
      </c>
      <c r="F879" s="183" t="s">
        <v>521</v>
      </c>
      <c r="G879" s="183" t="s">
        <v>48</v>
      </c>
      <c r="H879" s="183" t="s">
        <v>521</v>
      </c>
      <c r="I879" s="183" t="s">
        <v>796</v>
      </c>
      <c r="J879" s="183" t="s">
        <v>1902</v>
      </c>
      <c r="K879" s="184">
        <v>0</v>
      </c>
      <c r="L879" s="184">
        <v>997.6</v>
      </c>
      <c r="M879" s="184">
        <f t="shared" si="14"/>
        <v>-997.6</v>
      </c>
      <c r="N879" s="183" t="s">
        <v>1056</v>
      </c>
      <c r="O879" s="183" t="s">
        <v>1902</v>
      </c>
      <c r="P879" s="183"/>
      <c r="Q879" s="183" t="s">
        <v>1930</v>
      </c>
      <c r="R879" s="183" t="s">
        <v>801</v>
      </c>
    </row>
    <row r="880" spans="1:18">
      <c r="A880" s="183" t="s">
        <v>1929</v>
      </c>
      <c r="B880" s="183" t="s">
        <v>794</v>
      </c>
      <c r="C880" s="183" t="s">
        <v>366</v>
      </c>
      <c r="D880" s="183" t="s">
        <v>809</v>
      </c>
      <c r="E880" s="183" t="s">
        <v>43</v>
      </c>
      <c r="F880" s="183" t="s">
        <v>521</v>
      </c>
      <c r="G880" s="183" t="s">
        <v>48</v>
      </c>
      <c r="H880" s="183" t="s">
        <v>521</v>
      </c>
      <c r="I880" s="183" t="s">
        <v>796</v>
      </c>
      <c r="J880" s="183" t="s">
        <v>1902</v>
      </c>
      <c r="K880" s="184">
        <v>0</v>
      </c>
      <c r="L880" s="184">
        <v>3358.64</v>
      </c>
      <c r="M880" s="184">
        <f t="shared" si="14"/>
        <v>-3358.64</v>
      </c>
      <c r="N880" s="183" t="s">
        <v>1056</v>
      </c>
      <c r="O880" s="183" t="s">
        <v>1902</v>
      </c>
      <c r="P880" s="183"/>
      <c r="Q880" s="183" t="s">
        <v>1930</v>
      </c>
      <c r="R880" s="183" t="s">
        <v>801</v>
      </c>
    </row>
    <row r="881" spans="1:18">
      <c r="A881" s="183" t="s">
        <v>1929</v>
      </c>
      <c r="B881" s="183" t="s">
        <v>794</v>
      </c>
      <c r="C881" s="183" t="s">
        <v>366</v>
      </c>
      <c r="D881" s="183" t="s">
        <v>892</v>
      </c>
      <c r="E881" s="183" t="s">
        <v>43</v>
      </c>
      <c r="F881" s="183" t="s">
        <v>521</v>
      </c>
      <c r="G881" s="183" t="s">
        <v>48</v>
      </c>
      <c r="H881" s="183" t="s">
        <v>521</v>
      </c>
      <c r="I881" s="183" t="s">
        <v>796</v>
      </c>
      <c r="J881" s="183" t="s">
        <v>1902</v>
      </c>
      <c r="K881" s="184">
        <v>0</v>
      </c>
      <c r="L881" s="184">
        <v>25000</v>
      </c>
      <c r="M881" s="184">
        <f t="shared" si="14"/>
        <v>-25000</v>
      </c>
      <c r="N881" s="183" t="s">
        <v>1056</v>
      </c>
      <c r="O881" s="183" t="s">
        <v>1902</v>
      </c>
      <c r="P881" s="183"/>
      <c r="Q881" s="183" t="s">
        <v>1930</v>
      </c>
      <c r="R881" s="183" t="s">
        <v>801</v>
      </c>
    </row>
    <row r="882" spans="1:18">
      <c r="A882" s="183" t="s">
        <v>1929</v>
      </c>
      <c r="B882" s="183" t="s">
        <v>794</v>
      </c>
      <c r="C882" s="183" t="s">
        <v>366</v>
      </c>
      <c r="D882" s="183" t="s">
        <v>1143</v>
      </c>
      <c r="E882" s="183" t="s">
        <v>43</v>
      </c>
      <c r="F882" s="183" t="s">
        <v>521</v>
      </c>
      <c r="G882" s="183" t="s">
        <v>48</v>
      </c>
      <c r="H882" s="183" t="s">
        <v>521</v>
      </c>
      <c r="I882" s="183" t="s">
        <v>796</v>
      </c>
      <c r="J882" s="183" t="s">
        <v>1902</v>
      </c>
      <c r="K882" s="184">
        <v>40000</v>
      </c>
      <c r="L882" s="184">
        <v>0</v>
      </c>
      <c r="M882" s="184">
        <f t="shared" si="14"/>
        <v>40000</v>
      </c>
      <c r="N882" s="183" t="s">
        <v>1056</v>
      </c>
      <c r="O882" s="183" t="s">
        <v>1902</v>
      </c>
      <c r="P882" s="183"/>
      <c r="Q882" s="183" t="s">
        <v>1930</v>
      </c>
      <c r="R882" s="183" t="s">
        <v>801</v>
      </c>
    </row>
    <row r="883" spans="1:18">
      <c r="A883" s="183" t="s">
        <v>1929</v>
      </c>
      <c r="B883" s="183" t="s">
        <v>794</v>
      </c>
      <c r="C883" s="183" t="s">
        <v>366</v>
      </c>
      <c r="D883" s="183" t="s">
        <v>846</v>
      </c>
      <c r="E883" s="183" t="s">
        <v>43</v>
      </c>
      <c r="F883" s="183" t="s">
        <v>521</v>
      </c>
      <c r="G883" s="183" t="s">
        <v>48</v>
      </c>
      <c r="H883" s="183" t="s">
        <v>521</v>
      </c>
      <c r="I883" s="183" t="s">
        <v>796</v>
      </c>
      <c r="J883" s="183" t="s">
        <v>1902</v>
      </c>
      <c r="K883" s="184">
        <v>0</v>
      </c>
      <c r="L883" s="184">
        <v>7380</v>
      </c>
      <c r="M883" s="184">
        <f t="shared" si="14"/>
        <v>-7380</v>
      </c>
      <c r="N883" s="183" t="s">
        <v>1056</v>
      </c>
      <c r="O883" s="183" t="s">
        <v>1902</v>
      </c>
      <c r="P883" s="183"/>
      <c r="Q883" s="183" t="s">
        <v>1930</v>
      </c>
      <c r="R883" s="183" t="s">
        <v>801</v>
      </c>
    </row>
    <row r="884" spans="1:18">
      <c r="A884" s="183" t="s">
        <v>1929</v>
      </c>
      <c r="B884" s="183" t="s">
        <v>794</v>
      </c>
      <c r="C884" s="183" t="s">
        <v>366</v>
      </c>
      <c r="D884" s="183" t="s">
        <v>805</v>
      </c>
      <c r="E884" s="183" t="s">
        <v>43</v>
      </c>
      <c r="F884" s="183" t="s">
        <v>521</v>
      </c>
      <c r="G884" s="183" t="s">
        <v>48</v>
      </c>
      <c r="H884" s="183" t="s">
        <v>521</v>
      </c>
      <c r="I884" s="183" t="s">
        <v>796</v>
      </c>
      <c r="J884" s="183" t="s">
        <v>1902</v>
      </c>
      <c r="K884" s="184">
        <v>0</v>
      </c>
      <c r="L884" s="184">
        <v>4879.99</v>
      </c>
      <c r="M884" s="184">
        <f t="shared" si="14"/>
        <v>-4879.99</v>
      </c>
      <c r="N884" s="183" t="s">
        <v>1056</v>
      </c>
      <c r="O884" s="183" t="s">
        <v>1902</v>
      </c>
      <c r="P884" s="183"/>
      <c r="Q884" s="183" t="s">
        <v>1930</v>
      </c>
      <c r="R884" s="183" t="s">
        <v>801</v>
      </c>
    </row>
    <row r="885" spans="1:18">
      <c r="A885" s="183" t="s">
        <v>1929</v>
      </c>
      <c r="B885" s="183" t="s">
        <v>794</v>
      </c>
      <c r="C885" s="183" t="s">
        <v>366</v>
      </c>
      <c r="D885" s="183" t="s">
        <v>826</v>
      </c>
      <c r="E885" s="183" t="s">
        <v>43</v>
      </c>
      <c r="F885" s="183" t="s">
        <v>521</v>
      </c>
      <c r="G885" s="183" t="s">
        <v>48</v>
      </c>
      <c r="H885" s="183" t="s">
        <v>521</v>
      </c>
      <c r="I885" s="183" t="s">
        <v>796</v>
      </c>
      <c r="J885" s="183" t="s">
        <v>1902</v>
      </c>
      <c r="K885" s="184">
        <v>0</v>
      </c>
      <c r="L885" s="184">
        <v>25000</v>
      </c>
      <c r="M885" s="184">
        <f t="shared" si="14"/>
        <v>-25000</v>
      </c>
      <c r="N885" s="183" t="s">
        <v>1056</v>
      </c>
      <c r="O885" s="183" t="s">
        <v>1902</v>
      </c>
      <c r="P885" s="183"/>
      <c r="Q885" s="183" t="s">
        <v>1930</v>
      </c>
      <c r="R885" s="183" t="s">
        <v>801</v>
      </c>
    </row>
    <row r="886" spans="1:18">
      <c r="A886" s="183" t="s">
        <v>1929</v>
      </c>
      <c r="B886" s="183" t="s">
        <v>794</v>
      </c>
      <c r="C886" s="183" t="s">
        <v>366</v>
      </c>
      <c r="D886" s="183" t="s">
        <v>841</v>
      </c>
      <c r="E886" s="183" t="s">
        <v>43</v>
      </c>
      <c r="F886" s="183" t="s">
        <v>521</v>
      </c>
      <c r="G886" s="183" t="s">
        <v>48</v>
      </c>
      <c r="H886" s="183" t="s">
        <v>521</v>
      </c>
      <c r="I886" s="183" t="s">
        <v>796</v>
      </c>
      <c r="J886" s="183" t="s">
        <v>1902</v>
      </c>
      <c r="K886" s="184">
        <v>0</v>
      </c>
      <c r="L886" s="184">
        <v>176.01</v>
      </c>
      <c r="M886" s="184">
        <f t="shared" si="14"/>
        <v>-176.01</v>
      </c>
      <c r="N886" s="183" t="s">
        <v>1056</v>
      </c>
      <c r="O886" s="183" t="s">
        <v>1902</v>
      </c>
      <c r="P886" s="183"/>
      <c r="Q886" s="183" t="s">
        <v>1930</v>
      </c>
      <c r="R886" s="183" t="s">
        <v>801</v>
      </c>
    </row>
    <row r="887" spans="1:18">
      <c r="A887" s="183" t="s">
        <v>1929</v>
      </c>
      <c r="B887" s="183" t="s">
        <v>794</v>
      </c>
      <c r="C887" s="183" t="s">
        <v>366</v>
      </c>
      <c r="D887" s="183" t="s">
        <v>811</v>
      </c>
      <c r="E887" s="183" t="s">
        <v>43</v>
      </c>
      <c r="F887" s="183" t="s">
        <v>521</v>
      </c>
      <c r="G887" s="183" t="s">
        <v>48</v>
      </c>
      <c r="H887" s="183" t="s">
        <v>521</v>
      </c>
      <c r="I887" s="183" t="s">
        <v>796</v>
      </c>
      <c r="J887" s="183" t="s">
        <v>1902</v>
      </c>
      <c r="K887" s="184">
        <v>0</v>
      </c>
      <c r="L887" s="184">
        <v>6161.6</v>
      </c>
      <c r="M887" s="184">
        <f t="shared" si="14"/>
        <v>-6161.6</v>
      </c>
      <c r="N887" s="183" t="s">
        <v>1056</v>
      </c>
      <c r="O887" s="183" t="s">
        <v>1902</v>
      </c>
      <c r="P887" s="183"/>
      <c r="Q887" s="183" t="s">
        <v>1930</v>
      </c>
      <c r="R887" s="183" t="s">
        <v>801</v>
      </c>
    </row>
    <row r="888" spans="1:18">
      <c r="A888" s="183" t="s">
        <v>1929</v>
      </c>
      <c r="B888" s="183" t="s">
        <v>794</v>
      </c>
      <c r="C888" s="183" t="s">
        <v>366</v>
      </c>
      <c r="D888" s="183" t="s">
        <v>268</v>
      </c>
      <c r="E888" s="183" t="s">
        <v>43</v>
      </c>
      <c r="F888" s="183" t="s">
        <v>521</v>
      </c>
      <c r="G888" s="183" t="s">
        <v>48</v>
      </c>
      <c r="H888" s="183" t="s">
        <v>521</v>
      </c>
      <c r="I888" s="183" t="s">
        <v>796</v>
      </c>
      <c r="J888" s="183" t="s">
        <v>1902</v>
      </c>
      <c r="K888" s="184">
        <v>0</v>
      </c>
      <c r="L888" s="184">
        <v>3104.33</v>
      </c>
      <c r="M888" s="184">
        <f t="shared" si="14"/>
        <v>-3104.33</v>
      </c>
      <c r="N888" s="183" t="s">
        <v>1056</v>
      </c>
      <c r="O888" s="183" t="s">
        <v>1902</v>
      </c>
      <c r="P888" s="183"/>
      <c r="Q888" s="183" t="s">
        <v>1930</v>
      </c>
      <c r="R888" s="183" t="s">
        <v>801</v>
      </c>
    </row>
    <row r="889" spans="1:18">
      <c r="A889" s="183" t="s">
        <v>1929</v>
      </c>
      <c r="B889" s="183" t="s">
        <v>794</v>
      </c>
      <c r="C889" s="183" t="s">
        <v>366</v>
      </c>
      <c r="D889" s="183" t="s">
        <v>1025</v>
      </c>
      <c r="E889" s="183" t="s">
        <v>43</v>
      </c>
      <c r="F889" s="183" t="s">
        <v>521</v>
      </c>
      <c r="G889" s="183" t="s">
        <v>48</v>
      </c>
      <c r="H889" s="183" t="s">
        <v>521</v>
      </c>
      <c r="I889" s="183" t="s">
        <v>796</v>
      </c>
      <c r="J889" s="183" t="s">
        <v>1902</v>
      </c>
      <c r="K889" s="184">
        <v>0</v>
      </c>
      <c r="L889" s="184">
        <v>176.29</v>
      </c>
      <c r="M889" s="184">
        <f t="shared" si="14"/>
        <v>-176.29</v>
      </c>
      <c r="N889" s="183" t="s">
        <v>1056</v>
      </c>
      <c r="O889" s="183" t="s">
        <v>1902</v>
      </c>
      <c r="P889" s="183"/>
      <c r="Q889" s="183" t="s">
        <v>1930</v>
      </c>
      <c r="R889" s="183" t="s">
        <v>801</v>
      </c>
    </row>
    <row r="890" spans="1:18">
      <c r="A890" s="183" t="s">
        <v>1929</v>
      </c>
      <c r="B890" s="183" t="s">
        <v>794</v>
      </c>
      <c r="C890" s="183" t="s">
        <v>366</v>
      </c>
      <c r="D890" s="183" t="s">
        <v>831</v>
      </c>
      <c r="E890" s="183" t="s">
        <v>43</v>
      </c>
      <c r="F890" s="183" t="s">
        <v>521</v>
      </c>
      <c r="G890" s="183" t="s">
        <v>48</v>
      </c>
      <c r="H890" s="183" t="s">
        <v>521</v>
      </c>
      <c r="I890" s="183" t="s">
        <v>796</v>
      </c>
      <c r="J890" s="183" t="s">
        <v>1902</v>
      </c>
      <c r="K890" s="184">
        <v>400</v>
      </c>
      <c r="L890" s="184">
        <v>0</v>
      </c>
      <c r="M890" s="184">
        <f t="shared" si="14"/>
        <v>400</v>
      </c>
      <c r="N890" s="183" t="s">
        <v>1056</v>
      </c>
      <c r="O890" s="183" t="s">
        <v>1902</v>
      </c>
      <c r="P890" s="183"/>
      <c r="Q890" s="183" t="s">
        <v>1930</v>
      </c>
      <c r="R890" s="183" t="s">
        <v>801</v>
      </c>
    </row>
    <row r="891" spans="1:18">
      <c r="A891" s="183" t="s">
        <v>1929</v>
      </c>
      <c r="B891" s="183" t="s">
        <v>794</v>
      </c>
      <c r="C891" s="183" t="s">
        <v>366</v>
      </c>
      <c r="D891" s="183" t="s">
        <v>825</v>
      </c>
      <c r="E891" s="183" t="s">
        <v>43</v>
      </c>
      <c r="F891" s="183" t="s">
        <v>521</v>
      </c>
      <c r="G891" s="183" t="s">
        <v>48</v>
      </c>
      <c r="H891" s="183" t="s">
        <v>521</v>
      </c>
      <c r="I891" s="183" t="s">
        <v>796</v>
      </c>
      <c r="J891" s="183" t="s">
        <v>1902</v>
      </c>
      <c r="K891" s="184">
        <v>45098.2</v>
      </c>
      <c r="L891" s="184">
        <v>0</v>
      </c>
      <c r="M891" s="184">
        <f t="shared" si="14"/>
        <v>45098.2</v>
      </c>
      <c r="N891" s="183" t="s">
        <v>1056</v>
      </c>
      <c r="O891" s="183" t="s">
        <v>1902</v>
      </c>
      <c r="P891" s="183"/>
      <c r="Q891" s="183" t="s">
        <v>1930</v>
      </c>
      <c r="R891" s="183" t="s">
        <v>801</v>
      </c>
    </row>
    <row r="892" spans="1:18">
      <c r="A892" s="183" t="s">
        <v>1931</v>
      </c>
      <c r="B892" s="183" t="s">
        <v>794</v>
      </c>
      <c r="C892" s="183" t="s">
        <v>709</v>
      </c>
      <c r="D892" s="183" t="s">
        <v>809</v>
      </c>
      <c r="E892" s="183" t="s">
        <v>136</v>
      </c>
      <c r="F892" s="183" t="s">
        <v>521</v>
      </c>
      <c r="G892" s="183" t="s">
        <v>48</v>
      </c>
      <c r="H892" s="183" t="s">
        <v>521</v>
      </c>
      <c r="I892" s="183" t="s">
        <v>796</v>
      </c>
      <c r="J892" s="183" t="s">
        <v>1902</v>
      </c>
      <c r="K892" s="184">
        <v>434.11</v>
      </c>
      <c r="L892" s="184">
        <v>0</v>
      </c>
      <c r="M892" s="184">
        <f t="shared" si="14"/>
        <v>434.11</v>
      </c>
      <c r="N892" s="183" t="s">
        <v>1075</v>
      </c>
      <c r="O892" s="183" t="s">
        <v>1902</v>
      </c>
      <c r="P892" s="183"/>
      <c r="Q892" s="183" t="s">
        <v>1932</v>
      </c>
      <c r="R892" s="183" t="s">
        <v>801</v>
      </c>
    </row>
    <row r="893" spans="1:18">
      <c r="A893" s="183" t="s">
        <v>1931</v>
      </c>
      <c r="B893" s="183" t="s">
        <v>794</v>
      </c>
      <c r="C893" s="183" t="s">
        <v>709</v>
      </c>
      <c r="D893" s="183" t="s">
        <v>268</v>
      </c>
      <c r="E893" s="183" t="s">
        <v>136</v>
      </c>
      <c r="F893" s="183" t="s">
        <v>521</v>
      </c>
      <c r="G893" s="183" t="s">
        <v>48</v>
      </c>
      <c r="H893" s="183" t="s">
        <v>521</v>
      </c>
      <c r="I893" s="183" t="s">
        <v>796</v>
      </c>
      <c r="J893" s="183" t="s">
        <v>1902</v>
      </c>
      <c r="K893" s="184">
        <v>0</v>
      </c>
      <c r="L893" s="184">
        <v>434.11</v>
      </c>
      <c r="M893" s="184">
        <f t="shared" si="14"/>
        <v>-434.11</v>
      </c>
      <c r="N893" s="183" t="s">
        <v>1075</v>
      </c>
      <c r="O893" s="183" t="s">
        <v>1902</v>
      </c>
      <c r="P893" s="183"/>
      <c r="Q893" s="183" t="s">
        <v>1932</v>
      </c>
      <c r="R893" s="183" t="s">
        <v>801</v>
      </c>
    </row>
    <row r="894" spans="1:18">
      <c r="A894" s="183" t="s">
        <v>1933</v>
      </c>
      <c r="B894" s="183" t="s">
        <v>794</v>
      </c>
      <c r="C894" s="183" t="s">
        <v>808</v>
      </c>
      <c r="D894" s="183" t="s">
        <v>268</v>
      </c>
      <c r="E894" s="183" t="s">
        <v>810</v>
      </c>
      <c r="F894" s="183" t="s">
        <v>836</v>
      </c>
      <c r="G894" s="183" t="s">
        <v>48</v>
      </c>
      <c r="H894" s="183" t="s">
        <v>521</v>
      </c>
      <c r="I894" s="183" t="s">
        <v>796</v>
      </c>
      <c r="J894" s="183" t="s">
        <v>1934</v>
      </c>
      <c r="K894" s="184">
        <v>0</v>
      </c>
      <c r="L894" s="184">
        <v>700</v>
      </c>
      <c r="M894" s="184">
        <f t="shared" si="14"/>
        <v>-700</v>
      </c>
      <c r="N894" s="183" t="s">
        <v>817</v>
      </c>
      <c r="O894" s="183" t="s">
        <v>1934</v>
      </c>
      <c r="P894" s="183"/>
      <c r="Q894" s="183" t="s">
        <v>1935</v>
      </c>
      <c r="R894" s="183" t="s">
        <v>801</v>
      </c>
    </row>
    <row r="895" spans="1:18">
      <c r="A895" s="183" t="s">
        <v>1933</v>
      </c>
      <c r="B895" s="183" t="s">
        <v>794</v>
      </c>
      <c r="C895" s="183" t="s">
        <v>808</v>
      </c>
      <c r="D895" s="183" t="s">
        <v>805</v>
      </c>
      <c r="E895" s="183" t="s">
        <v>810</v>
      </c>
      <c r="F895" s="183" t="s">
        <v>836</v>
      </c>
      <c r="G895" s="183" t="s">
        <v>48</v>
      </c>
      <c r="H895" s="183" t="s">
        <v>521</v>
      </c>
      <c r="I895" s="183" t="s">
        <v>796</v>
      </c>
      <c r="J895" s="183" t="s">
        <v>1934</v>
      </c>
      <c r="K895" s="184">
        <v>700</v>
      </c>
      <c r="L895" s="184">
        <v>0</v>
      </c>
      <c r="M895" s="184">
        <f t="shared" ref="M895:M958" si="15">K895-L895</f>
        <v>700</v>
      </c>
      <c r="N895" s="183" t="s">
        <v>817</v>
      </c>
      <c r="O895" s="183" t="s">
        <v>1934</v>
      </c>
      <c r="P895" s="183"/>
      <c r="Q895" s="183" t="s">
        <v>1935</v>
      </c>
      <c r="R895" s="183" t="s">
        <v>801</v>
      </c>
    </row>
    <row r="896" spans="1:18">
      <c r="A896" s="183" t="s">
        <v>1936</v>
      </c>
      <c r="B896" s="183" t="s">
        <v>794</v>
      </c>
      <c r="C896" s="183" t="s">
        <v>706</v>
      </c>
      <c r="D896" s="183" t="s">
        <v>332</v>
      </c>
      <c r="E896" s="183" t="s">
        <v>43</v>
      </c>
      <c r="F896" s="183" t="s">
        <v>521</v>
      </c>
      <c r="G896" s="183" t="s">
        <v>48</v>
      </c>
      <c r="H896" s="183" t="s">
        <v>521</v>
      </c>
      <c r="I896" s="183" t="s">
        <v>796</v>
      </c>
      <c r="J896" s="183" t="s">
        <v>1902</v>
      </c>
      <c r="K896" s="184">
        <v>0</v>
      </c>
      <c r="L896" s="184">
        <v>4556</v>
      </c>
      <c r="M896" s="184">
        <f t="shared" si="15"/>
        <v>-4556</v>
      </c>
      <c r="N896" s="183" t="s">
        <v>514</v>
      </c>
      <c r="O896" s="183" t="s">
        <v>1902</v>
      </c>
      <c r="P896" s="183"/>
      <c r="Q896" s="183" t="s">
        <v>1937</v>
      </c>
      <c r="R896" s="183" t="s">
        <v>847</v>
      </c>
    </row>
    <row r="897" spans="1:18">
      <c r="A897" s="183" t="s">
        <v>1936</v>
      </c>
      <c r="B897" s="183" t="s">
        <v>794</v>
      </c>
      <c r="C897" s="183" t="s">
        <v>366</v>
      </c>
      <c r="D897" s="183" t="s">
        <v>825</v>
      </c>
      <c r="E897" s="183" t="s">
        <v>43</v>
      </c>
      <c r="F897" s="183" t="s">
        <v>521</v>
      </c>
      <c r="G897" s="183" t="s">
        <v>48</v>
      </c>
      <c r="H897" s="183" t="s">
        <v>521</v>
      </c>
      <c r="I897" s="183" t="s">
        <v>796</v>
      </c>
      <c r="J897" s="183" t="s">
        <v>1902</v>
      </c>
      <c r="K897" s="184">
        <v>4556</v>
      </c>
      <c r="L897" s="184">
        <v>0</v>
      </c>
      <c r="M897" s="184">
        <f t="shared" si="15"/>
        <v>4556</v>
      </c>
      <c r="N897" s="183" t="s">
        <v>514</v>
      </c>
      <c r="O897" s="183" t="s">
        <v>1902</v>
      </c>
      <c r="P897" s="183"/>
      <c r="Q897" s="183" t="s">
        <v>1937</v>
      </c>
      <c r="R897" s="183" t="s">
        <v>847</v>
      </c>
    </row>
    <row r="898" spans="1:18">
      <c r="A898" s="183" t="s">
        <v>1938</v>
      </c>
      <c r="B898" s="183" t="s">
        <v>794</v>
      </c>
      <c r="C898" s="183" t="s">
        <v>709</v>
      </c>
      <c r="D898" s="183" t="s">
        <v>815</v>
      </c>
      <c r="E898" s="183" t="s">
        <v>464</v>
      </c>
      <c r="F898" s="183" t="s">
        <v>521</v>
      </c>
      <c r="G898" s="183" t="s">
        <v>48</v>
      </c>
      <c r="H898" s="183" t="s">
        <v>521</v>
      </c>
      <c r="I898" s="183" t="s">
        <v>796</v>
      </c>
      <c r="J898" s="183" t="s">
        <v>1902</v>
      </c>
      <c r="K898" s="184">
        <v>200</v>
      </c>
      <c r="L898" s="184">
        <v>0</v>
      </c>
      <c r="M898" s="184">
        <f t="shared" si="15"/>
        <v>200</v>
      </c>
      <c r="N898" s="183" t="s">
        <v>1124</v>
      </c>
      <c r="O898" s="183" t="s">
        <v>1902</v>
      </c>
      <c r="P898" s="183"/>
      <c r="Q898" s="183" t="s">
        <v>1939</v>
      </c>
      <c r="R898" s="183" t="s">
        <v>801</v>
      </c>
    </row>
    <row r="899" spans="1:18">
      <c r="A899" s="183" t="s">
        <v>1938</v>
      </c>
      <c r="B899" s="183" t="s">
        <v>794</v>
      </c>
      <c r="C899" s="183" t="s">
        <v>709</v>
      </c>
      <c r="D899" s="183" t="s">
        <v>268</v>
      </c>
      <c r="E899" s="183" t="s">
        <v>464</v>
      </c>
      <c r="F899" s="183" t="s">
        <v>521</v>
      </c>
      <c r="G899" s="183" t="s">
        <v>48</v>
      </c>
      <c r="H899" s="183" t="s">
        <v>521</v>
      </c>
      <c r="I899" s="183" t="s">
        <v>796</v>
      </c>
      <c r="J899" s="183" t="s">
        <v>1902</v>
      </c>
      <c r="K899" s="184">
        <v>0</v>
      </c>
      <c r="L899" s="184">
        <v>200</v>
      </c>
      <c r="M899" s="184">
        <f t="shared" si="15"/>
        <v>-200</v>
      </c>
      <c r="N899" s="183" t="s">
        <v>1124</v>
      </c>
      <c r="O899" s="183" t="s">
        <v>1902</v>
      </c>
      <c r="P899" s="183"/>
      <c r="Q899" s="183" t="s">
        <v>1939</v>
      </c>
      <c r="R899" s="183" t="s">
        <v>801</v>
      </c>
    </row>
    <row r="900" spans="1:18">
      <c r="A900" s="183" t="s">
        <v>1940</v>
      </c>
      <c r="B900" s="183" t="s">
        <v>794</v>
      </c>
      <c r="C900" s="183" t="s">
        <v>808</v>
      </c>
      <c r="D900" s="183" t="s">
        <v>803</v>
      </c>
      <c r="E900" s="183" t="s">
        <v>895</v>
      </c>
      <c r="F900" s="183" t="s">
        <v>867</v>
      </c>
      <c r="G900" s="183" t="s">
        <v>48</v>
      </c>
      <c r="H900" s="183" t="s">
        <v>521</v>
      </c>
      <c r="I900" s="183" t="s">
        <v>796</v>
      </c>
      <c r="J900" s="183" t="s">
        <v>1902</v>
      </c>
      <c r="K900" s="184">
        <v>0</v>
      </c>
      <c r="L900" s="184">
        <v>285.68</v>
      </c>
      <c r="M900" s="184">
        <f t="shared" si="15"/>
        <v>-285.68</v>
      </c>
      <c r="N900" s="183" t="s">
        <v>1321</v>
      </c>
      <c r="O900" s="183" t="s">
        <v>1902</v>
      </c>
      <c r="P900" s="183"/>
      <c r="Q900" s="183" t="s">
        <v>1941</v>
      </c>
      <c r="R900" s="183" t="s">
        <v>847</v>
      </c>
    </row>
    <row r="901" spans="1:18">
      <c r="A901" s="183" t="s">
        <v>1940</v>
      </c>
      <c r="B901" s="183" t="s">
        <v>794</v>
      </c>
      <c r="C901" s="183" t="s">
        <v>702</v>
      </c>
      <c r="D901" s="183" t="s">
        <v>837</v>
      </c>
      <c r="E901" s="183" t="s">
        <v>895</v>
      </c>
      <c r="F901" s="183" t="s">
        <v>867</v>
      </c>
      <c r="G901" s="183" t="s">
        <v>48</v>
      </c>
      <c r="H901" s="183" t="s">
        <v>521</v>
      </c>
      <c r="I901" s="183" t="s">
        <v>796</v>
      </c>
      <c r="J901" s="183" t="s">
        <v>1902</v>
      </c>
      <c r="K901" s="184">
        <v>285.68</v>
      </c>
      <c r="L901" s="184">
        <v>0</v>
      </c>
      <c r="M901" s="184">
        <f t="shared" si="15"/>
        <v>285.68</v>
      </c>
      <c r="N901" s="183" t="s">
        <v>1321</v>
      </c>
      <c r="O901" s="183" t="s">
        <v>1902</v>
      </c>
      <c r="P901" s="183"/>
      <c r="Q901" s="183" t="s">
        <v>1941</v>
      </c>
      <c r="R901" s="183" t="s">
        <v>847</v>
      </c>
    </row>
    <row r="902" spans="1:18">
      <c r="A902" s="183" t="s">
        <v>1942</v>
      </c>
      <c r="B902" s="183" t="s">
        <v>794</v>
      </c>
      <c r="C902" s="183" t="s">
        <v>833</v>
      </c>
      <c r="D902" s="183" t="s">
        <v>813</v>
      </c>
      <c r="E902" s="183" t="s">
        <v>465</v>
      </c>
      <c r="F902" s="183" t="s">
        <v>1103</v>
      </c>
      <c r="G902" s="183" t="s">
        <v>48</v>
      </c>
      <c r="H902" s="183" t="s">
        <v>521</v>
      </c>
      <c r="I902" s="183" t="s">
        <v>796</v>
      </c>
      <c r="J902" s="183" t="s">
        <v>1902</v>
      </c>
      <c r="K902" s="184">
        <v>0</v>
      </c>
      <c r="L902" s="184">
        <v>1500</v>
      </c>
      <c r="M902" s="184">
        <f t="shared" si="15"/>
        <v>-1500</v>
      </c>
      <c r="N902" s="183" t="s">
        <v>1943</v>
      </c>
      <c r="O902" s="183" t="s">
        <v>1902</v>
      </c>
      <c r="P902" s="183"/>
      <c r="Q902" s="183" t="s">
        <v>1944</v>
      </c>
      <c r="R902" s="183" t="s">
        <v>801</v>
      </c>
    </row>
    <row r="903" spans="1:18">
      <c r="A903" s="183" t="s">
        <v>1942</v>
      </c>
      <c r="B903" s="183" t="s">
        <v>794</v>
      </c>
      <c r="C903" s="183" t="s">
        <v>833</v>
      </c>
      <c r="D903" s="183" t="s">
        <v>809</v>
      </c>
      <c r="E903" s="183" t="s">
        <v>465</v>
      </c>
      <c r="F903" s="183" t="s">
        <v>1103</v>
      </c>
      <c r="G903" s="183" t="s">
        <v>48</v>
      </c>
      <c r="H903" s="183" t="s">
        <v>521</v>
      </c>
      <c r="I903" s="183" t="s">
        <v>796</v>
      </c>
      <c r="J903" s="183" t="s">
        <v>1902</v>
      </c>
      <c r="K903" s="184">
        <v>1500</v>
      </c>
      <c r="L903" s="184">
        <v>0</v>
      </c>
      <c r="M903" s="184">
        <f t="shared" si="15"/>
        <v>1500</v>
      </c>
      <c r="N903" s="183" t="s">
        <v>1943</v>
      </c>
      <c r="O903" s="183" t="s">
        <v>1902</v>
      </c>
      <c r="P903" s="183"/>
      <c r="Q903" s="183" t="s">
        <v>1944</v>
      </c>
      <c r="R903" s="183" t="s">
        <v>801</v>
      </c>
    </row>
    <row r="904" spans="1:18">
      <c r="A904" s="183" t="s">
        <v>1945</v>
      </c>
      <c r="B904" s="183" t="s">
        <v>794</v>
      </c>
      <c r="C904" s="183" t="s">
        <v>701</v>
      </c>
      <c r="D904" s="183" t="s">
        <v>815</v>
      </c>
      <c r="E904" s="183" t="s">
        <v>28</v>
      </c>
      <c r="F904" s="183" t="s">
        <v>521</v>
      </c>
      <c r="G904" s="183" t="s">
        <v>48</v>
      </c>
      <c r="H904" s="183" t="s">
        <v>521</v>
      </c>
      <c r="I904" s="183" t="s">
        <v>796</v>
      </c>
      <c r="J904" s="183" t="s">
        <v>1902</v>
      </c>
      <c r="K904" s="184">
        <v>485</v>
      </c>
      <c r="L904" s="184">
        <v>0</v>
      </c>
      <c r="M904" s="184">
        <f t="shared" si="15"/>
        <v>485</v>
      </c>
      <c r="N904" s="183" t="s">
        <v>1076</v>
      </c>
      <c r="O904" s="183" t="s">
        <v>1902</v>
      </c>
      <c r="P904" s="183"/>
      <c r="Q904" s="183" t="s">
        <v>1946</v>
      </c>
      <c r="R904" s="183" t="s">
        <v>801</v>
      </c>
    </row>
    <row r="905" spans="1:18">
      <c r="A905" s="183" t="s">
        <v>1945</v>
      </c>
      <c r="B905" s="183" t="s">
        <v>794</v>
      </c>
      <c r="C905" s="183" t="s">
        <v>701</v>
      </c>
      <c r="D905" s="183" t="s">
        <v>821</v>
      </c>
      <c r="E905" s="183" t="s">
        <v>28</v>
      </c>
      <c r="F905" s="183" t="s">
        <v>521</v>
      </c>
      <c r="G905" s="183" t="s">
        <v>48</v>
      </c>
      <c r="H905" s="183" t="s">
        <v>521</v>
      </c>
      <c r="I905" s="183" t="s">
        <v>796</v>
      </c>
      <c r="J905" s="183" t="s">
        <v>1902</v>
      </c>
      <c r="K905" s="184">
        <v>0</v>
      </c>
      <c r="L905" s="184">
        <v>485</v>
      </c>
      <c r="M905" s="184">
        <f t="shared" si="15"/>
        <v>-485</v>
      </c>
      <c r="N905" s="183" t="s">
        <v>1076</v>
      </c>
      <c r="O905" s="183" t="s">
        <v>1902</v>
      </c>
      <c r="P905" s="183"/>
      <c r="Q905" s="183" t="s">
        <v>1946</v>
      </c>
      <c r="R905" s="183" t="s">
        <v>801</v>
      </c>
    </row>
    <row r="906" spans="1:18">
      <c r="A906" s="183" t="s">
        <v>1947</v>
      </c>
      <c r="B906" s="183" t="s">
        <v>794</v>
      </c>
      <c r="C906" s="183" t="s">
        <v>808</v>
      </c>
      <c r="D906" s="183" t="s">
        <v>803</v>
      </c>
      <c r="E906" s="183" t="s">
        <v>1044</v>
      </c>
      <c r="F906" s="183" t="s">
        <v>296</v>
      </c>
      <c r="G906" s="183" t="s">
        <v>48</v>
      </c>
      <c r="H906" s="183" t="s">
        <v>521</v>
      </c>
      <c r="I906" s="183" t="s">
        <v>1104</v>
      </c>
      <c r="J906" s="183" t="s">
        <v>1934</v>
      </c>
      <c r="K906" s="184">
        <v>37.89</v>
      </c>
      <c r="L906" s="184">
        <v>0</v>
      </c>
      <c r="M906" s="184">
        <f t="shared" si="15"/>
        <v>37.89</v>
      </c>
      <c r="N906" s="183" t="s">
        <v>1948</v>
      </c>
      <c r="O906" s="183" t="s">
        <v>1934</v>
      </c>
      <c r="P906" s="183"/>
      <c r="Q906" s="183" t="s">
        <v>1949</v>
      </c>
      <c r="R906" s="183" t="s">
        <v>801</v>
      </c>
    </row>
    <row r="907" spans="1:18">
      <c r="A907" s="183" t="s">
        <v>1947</v>
      </c>
      <c r="B907" s="183" t="s">
        <v>794</v>
      </c>
      <c r="C907" s="183" t="s">
        <v>808</v>
      </c>
      <c r="D907" s="183" t="s">
        <v>794</v>
      </c>
      <c r="E907" s="183" t="s">
        <v>1044</v>
      </c>
      <c r="F907" s="183" t="s">
        <v>296</v>
      </c>
      <c r="G907" s="183" t="s">
        <v>48</v>
      </c>
      <c r="H907" s="183" t="s">
        <v>521</v>
      </c>
      <c r="I907" s="183" t="s">
        <v>1104</v>
      </c>
      <c r="J907" s="183" t="s">
        <v>1934</v>
      </c>
      <c r="K907" s="184">
        <v>0</v>
      </c>
      <c r="L907" s="184">
        <v>37.89</v>
      </c>
      <c r="M907" s="184">
        <f t="shared" si="15"/>
        <v>-37.89</v>
      </c>
      <c r="N907" s="183" t="s">
        <v>1948</v>
      </c>
      <c r="O907" s="183" t="s">
        <v>1934</v>
      </c>
      <c r="P907" s="183"/>
      <c r="Q907" s="183" t="s">
        <v>1949</v>
      </c>
      <c r="R907" s="183" t="s">
        <v>801</v>
      </c>
    </row>
    <row r="908" spans="1:18">
      <c r="A908" s="183" t="s">
        <v>1950</v>
      </c>
      <c r="B908" s="183" t="s">
        <v>794</v>
      </c>
      <c r="C908" s="183" t="s">
        <v>707</v>
      </c>
      <c r="D908" s="183" t="s">
        <v>268</v>
      </c>
      <c r="E908" s="183" t="s">
        <v>513</v>
      </c>
      <c r="F908" s="183" t="s">
        <v>521</v>
      </c>
      <c r="G908" s="183" t="s">
        <v>48</v>
      </c>
      <c r="H908" s="183" t="s">
        <v>521</v>
      </c>
      <c r="I908" s="183" t="s">
        <v>796</v>
      </c>
      <c r="J908" s="183" t="s">
        <v>1934</v>
      </c>
      <c r="K908" s="184">
        <v>300</v>
      </c>
      <c r="L908" s="184">
        <v>0</v>
      </c>
      <c r="M908" s="184">
        <f t="shared" si="15"/>
        <v>300</v>
      </c>
      <c r="N908" s="183" t="s">
        <v>514</v>
      </c>
      <c r="O908" s="183" t="s">
        <v>1934</v>
      </c>
      <c r="P908" s="183"/>
      <c r="Q908" s="183" t="s">
        <v>1951</v>
      </c>
      <c r="R908" s="183" t="s">
        <v>801</v>
      </c>
    </row>
    <row r="909" spans="1:18">
      <c r="A909" s="183" t="s">
        <v>1950</v>
      </c>
      <c r="B909" s="183" t="s">
        <v>794</v>
      </c>
      <c r="C909" s="183" t="s">
        <v>707</v>
      </c>
      <c r="D909" s="183" t="s">
        <v>805</v>
      </c>
      <c r="E909" s="183" t="s">
        <v>513</v>
      </c>
      <c r="F909" s="183" t="s">
        <v>521</v>
      </c>
      <c r="G909" s="183" t="s">
        <v>48</v>
      </c>
      <c r="H909" s="183" t="s">
        <v>521</v>
      </c>
      <c r="I909" s="183" t="s">
        <v>796</v>
      </c>
      <c r="J909" s="183" t="s">
        <v>1934</v>
      </c>
      <c r="K909" s="184">
        <v>0</v>
      </c>
      <c r="L909" s="184">
        <v>300</v>
      </c>
      <c r="M909" s="184">
        <f t="shared" si="15"/>
        <v>-300</v>
      </c>
      <c r="N909" s="183" t="s">
        <v>514</v>
      </c>
      <c r="O909" s="183" t="s">
        <v>1934</v>
      </c>
      <c r="P909" s="183"/>
      <c r="Q909" s="183" t="s">
        <v>1951</v>
      </c>
      <c r="R909" s="183" t="s">
        <v>801</v>
      </c>
    </row>
    <row r="910" spans="1:18">
      <c r="A910" s="183" t="s">
        <v>1952</v>
      </c>
      <c r="B910" s="183" t="s">
        <v>794</v>
      </c>
      <c r="C910" s="183" t="s">
        <v>704</v>
      </c>
      <c r="D910" s="183" t="s">
        <v>794</v>
      </c>
      <c r="E910" s="183" t="s">
        <v>1044</v>
      </c>
      <c r="F910" s="183" t="s">
        <v>521</v>
      </c>
      <c r="G910" s="183" t="s">
        <v>48</v>
      </c>
      <c r="H910" s="183" t="s">
        <v>521</v>
      </c>
      <c r="I910" s="183" t="s">
        <v>796</v>
      </c>
      <c r="J910" s="183" t="s">
        <v>1934</v>
      </c>
      <c r="K910" s="184">
        <v>0</v>
      </c>
      <c r="L910" s="184">
        <v>100</v>
      </c>
      <c r="M910" s="184">
        <f t="shared" si="15"/>
        <v>-100</v>
      </c>
      <c r="N910" s="183" t="s">
        <v>1953</v>
      </c>
      <c r="O910" s="183" t="s">
        <v>1934</v>
      </c>
      <c r="P910" s="183"/>
      <c r="Q910" s="183" t="s">
        <v>1954</v>
      </c>
      <c r="R910" s="183" t="s">
        <v>801</v>
      </c>
    </row>
    <row r="911" spans="1:18">
      <c r="A911" s="183" t="s">
        <v>1952</v>
      </c>
      <c r="B911" s="183" t="s">
        <v>794</v>
      </c>
      <c r="C911" s="183" t="s">
        <v>704</v>
      </c>
      <c r="D911" s="183" t="s">
        <v>268</v>
      </c>
      <c r="E911" s="183" t="s">
        <v>1044</v>
      </c>
      <c r="F911" s="183" t="s">
        <v>521</v>
      </c>
      <c r="G911" s="183" t="s">
        <v>48</v>
      </c>
      <c r="H911" s="183" t="s">
        <v>521</v>
      </c>
      <c r="I911" s="183" t="s">
        <v>796</v>
      </c>
      <c r="J911" s="183" t="s">
        <v>1934</v>
      </c>
      <c r="K911" s="184">
        <v>100</v>
      </c>
      <c r="L911" s="184">
        <v>0</v>
      </c>
      <c r="M911" s="184">
        <f t="shared" si="15"/>
        <v>100</v>
      </c>
      <c r="N911" s="183" t="s">
        <v>1953</v>
      </c>
      <c r="O911" s="183" t="s">
        <v>1934</v>
      </c>
      <c r="P911" s="183"/>
      <c r="Q911" s="183" t="s">
        <v>1954</v>
      </c>
      <c r="R911" s="183" t="s">
        <v>801</v>
      </c>
    </row>
    <row r="912" spans="1:18">
      <c r="A912" s="183" t="s">
        <v>1955</v>
      </c>
      <c r="B912" s="183" t="s">
        <v>794</v>
      </c>
      <c r="C912" s="183" t="s">
        <v>245</v>
      </c>
      <c r="D912" s="183" t="s">
        <v>803</v>
      </c>
      <c r="E912" s="183" t="s">
        <v>1008</v>
      </c>
      <c r="F912" s="183" t="s">
        <v>521</v>
      </c>
      <c r="G912" s="183" t="s">
        <v>48</v>
      </c>
      <c r="H912" s="183" t="s">
        <v>521</v>
      </c>
      <c r="I912" s="183" t="s">
        <v>796</v>
      </c>
      <c r="J912" s="183" t="s">
        <v>1934</v>
      </c>
      <c r="K912" s="184">
        <v>6500</v>
      </c>
      <c r="L912" s="184">
        <v>0</v>
      </c>
      <c r="M912" s="184">
        <f t="shared" si="15"/>
        <v>6500</v>
      </c>
      <c r="N912" s="183" t="s">
        <v>1234</v>
      </c>
      <c r="O912" s="183" t="s">
        <v>1934</v>
      </c>
      <c r="P912" s="183"/>
      <c r="Q912" s="183" t="s">
        <v>1956</v>
      </c>
      <c r="R912" s="183" t="s">
        <v>801</v>
      </c>
    </row>
    <row r="913" spans="1:18">
      <c r="A913" s="183" t="s">
        <v>1955</v>
      </c>
      <c r="B913" s="183" t="s">
        <v>794</v>
      </c>
      <c r="C913" s="183" t="s">
        <v>244</v>
      </c>
      <c r="D913" s="183" t="s">
        <v>823</v>
      </c>
      <c r="E913" s="183" t="s">
        <v>1008</v>
      </c>
      <c r="F913" s="183" t="s">
        <v>521</v>
      </c>
      <c r="G913" s="183" t="s">
        <v>48</v>
      </c>
      <c r="H913" s="183" t="s">
        <v>521</v>
      </c>
      <c r="I913" s="183" t="s">
        <v>796</v>
      </c>
      <c r="J913" s="183" t="s">
        <v>1934</v>
      </c>
      <c r="K913" s="184">
        <v>0</v>
      </c>
      <c r="L913" s="184">
        <v>6500</v>
      </c>
      <c r="M913" s="184">
        <f t="shared" si="15"/>
        <v>-6500</v>
      </c>
      <c r="N913" s="183" t="s">
        <v>1234</v>
      </c>
      <c r="O913" s="183" t="s">
        <v>1934</v>
      </c>
      <c r="P913" s="183"/>
      <c r="Q913" s="183" t="s">
        <v>1956</v>
      </c>
      <c r="R913" s="183" t="s">
        <v>801</v>
      </c>
    </row>
    <row r="914" spans="1:18">
      <c r="A914" s="183" t="s">
        <v>1957</v>
      </c>
      <c r="B914" s="183" t="s">
        <v>794</v>
      </c>
      <c r="C914" s="183" t="s">
        <v>833</v>
      </c>
      <c r="D914" s="183" t="s">
        <v>837</v>
      </c>
      <c r="E914" s="183" t="s">
        <v>19</v>
      </c>
      <c r="F914" s="183" t="s">
        <v>710</v>
      </c>
      <c r="G914" s="183" t="s">
        <v>48</v>
      </c>
      <c r="H914" s="183" t="s">
        <v>521</v>
      </c>
      <c r="I914" s="183" t="s">
        <v>796</v>
      </c>
      <c r="J914" s="183" t="s">
        <v>1934</v>
      </c>
      <c r="K914" s="184">
        <v>0</v>
      </c>
      <c r="L914" s="184">
        <v>1.9</v>
      </c>
      <c r="M914" s="184">
        <f t="shared" si="15"/>
        <v>-1.9</v>
      </c>
      <c r="N914" s="183" t="s">
        <v>995</v>
      </c>
      <c r="O914" s="183" t="s">
        <v>1934</v>
      </c>
      <c r="P914" s="183"/>
      <c r="Q914" s="183" t="s">
        <v>1958</v>
      </c>
      <c r="R914" s="183" t="s">
        <v>847</v>
      </c>
    </row>
    <row r="915" spans="1:18">
      <c r="A915" s="183" t="s">
        <v>1957</v>
      </c>
      <c r="B915" s="183" t="s">
        <v>794</v>
      </c>
      <c r="C915" s="183" t="s">
        <v>706</v>
      </c>
      <c r="D915" s="183" t="s">
        <v>809</v>
      </c>
      <c r="E915" s="183" t="s">
        <v>19</v>
      </c>
      <c r="F915" s="183" t="s">
        <v>710</v>
      </c>
      <c r="G915" s="183" t="s">
        <v>48</v>
      </c>
      <c r="H915" s="183" t="s">
        <v>521</v>
      </c>
      <c r="I915" s="183" t="s">
        <v>796</v>
      </c>
      <c r="J915" s="183" t="s">
        <v>1934</v>
      </c>
      <c r="K915" s="184">
        <v>0</v>
      </c>
      <c r="L915" s="184">
        <v>282.67</v>
      </c>
      <c r="M915" s="184">
        <f t="shared" si="15"/>
        <v>-282.67</v>
      </c>
      <c r="N915" s="183" t="s">
        <v>995</v>
      </c>
      <c r="O915" s="183" t="s">
        <v>1934</v>
      </c>
      <c r="P915" s="183"/>
      <c r="Q915" s="183" t="s">
        <v>1958</v>
      </c>
      <c r="R915" s="183" t="s">
        <v>847</v>
      </c>
    </row>
    <row r="916" spans="1:18">
      <c r="A916" s="183" t="s">
        <v>1957</v>
      </c>
      <c r="B916" s="183" t="s">
        <v>794</v>
      </c>
      <c r="C916" s="183" t="s">
        <v>701</v>
      </c>
      <c r="D916" s="183" t="s">
        <v>268</v>
      </c>
      <c r="E916" s="183" t="s">
        <v>19</v>
      </c>
      <c r="F916" s="183" t="s">
        <v>710</v>
      </c>
      <c r="G916" s="183" t="s">
        <v>48</v>
      </c>
      <c r="H916" s="183" t="s">
        <v>521</v>
      </c>
      <c r="I916" s="183" t="s">
        <v>796</v>
      </c>
      <c r="J916" s="183" t="s">
        <v>1934</v>
      </c>
      <c r="K916" s="184">
        <v>0</v>
      </c>
      <c r="L916" s="184">
        <v>79.09</v>
      </c>
      <c r="M916" s="184">
        <f t="shared" si="15"/>
        <v>-79.09</v>
      </c>
      <c r="N916" s="183" t="s">
        <v>995</v>
      </c>
      <c r="O916" s="183" t="s">
        <v>1934</v>
      </c>
      <c r="P916" s="183"/>
      <c r="Q916" s="183" t="s">
        <v>1958</v>
      </c>
      <c r="R916" s="183" t="s">
        <v>847</v>
      </c>
    </row>
    <row r="917" spans="1:18">
      <c r="A917" s="183" t="s">
        <v>1957</v>
      </c>
      <c r="B917" s="183" t="s">
        <v>794</v>
      </c>
      <c r="C917" s="183" t="s">
        <v>706</v>
      </c>
      <c r="D917" s="183" t="s">
        <v>795</v>
      </c>
      <c r="E917" s="183" t="s">
        <v>19</v>
      </c>
      <c r="F917" s="183" t="s">
        <v>710</v>
      </c>
      <c r="G917" s="183" t="s">
        <v>48</v>
      </c>
      <c r="H917" s="183" t="s">
        <v>521</v>
      </c>
      <c r="I917" s="183" t="s">
        <v>796</v>
      </c>
      <c r="J917" s="183" t="s">
        <v>1934</v>
      </c>
      <c r="K917" s="184">
        <v>282.67</v>
      </c>
      <c r="L917" s="184">
        <v>0</v>
      </c>
      <c r="M917" s="184">
        <f t="shared" si="15"/>
        <v>282.67</v>
      </c>
      <c r="N917" s="183" t="s">
        <v>995</v>
      </c>
      <c r="O917" s="183" t="s">
        <v>1934</v>
      </c>
      <c r="P917" s="183"/>
      <c r="Q917" s="183" t="s">
        <v>1958</v>
      </c>
      <c r="R917" s="183" t="s">
        <v>847</v>
      </c>
    </row>
    <row r="918" spans="1:18">
      <c r="A918" s="183" t="s">
        <v>1957</v>
      </c>
      <c r="B918" s="183" t="s">
        <v>794</v>
      </c>
      <c r="C918" s="183" t="s">
        <v>808</v>
      </c>
      <c r="D918" s="183" t="s">
        <v>812</v>
      </c>
      <c r="E918" s="183" t="s">
        <v>19</v>
      </c>
      <c r="F918" s="183" t="s">
        <v>263</v>
      </c>
      <c r="G918" s="183" t="s">
        <v>48</v>
      </c>
      <c r="H918" s="183" t="s">
        <v>521</v>
      </c>
      <c r="I918" s="183" t="s">
        <v>796</v>
      </c>
      <c r="J918" s="183" t="s">
        <v>1934</v>
      </c>
      <c r="K918" s="184">
        <v>17.329999999999998</v>
      </c>
      <c r="L918" s="184">
        <v>0</v>
      </c>
      <c r="M918" s="184">
        <f t="shared" si="15"/>
        <v>17.329999999999998</v>
      </c>
      <c r="N918" s="183" t="s">
        <v>995</v>
      </c>
      <c r="O918" s="183" t="s">
        <v>1934</v>
      </c>
      <c r="P918" s="183"/>
      <c r="Q918" s="183" t="s">
        <v>1958</v>
      </c>
      <c r="R918" s="183" t="s">
        <v>847</v>
      </c>
    </row>
    <row r="919" spans="1:18">
      <c r="A919" s="183" t="s">
        <v>1957</v>
      </c>
      <c r="B919" s="183" t="s">
        <v>794</v>
      </c>
      <c r="C919" s="183" t="s">
        <v>706</v>
      </c>
      <c r="D919" s="183" t="s">
        <v>332</v>
      </c>
      <c r="E919" s="183" t="s">
        <v>19</v>
      </c>
      <c r="F919" s="183" t="s">
        <v>521</v>
      </c>
      <c r="G919" s="183" t="s">
        <v>48</v>
      </c>
      <c r="H919" s="183" t="s">
        <v>521</v>
      </c>
      <c r="I919" s="183" t="s">
        <v>796</v>
      </c>
      <c r="J919" s="183" t="s">
        <v>1934</v>
      </c>
      <c r="K919" s="184">
        <v>137.44999999999999</v>
      </c>
      <c r="L919" s="184">
        <v>0</v>
      </c>
      <c r="M919" s="184">
        <f t="shared" si="15"/>
        <v>137.44999999999999</v>
      </c>
      <c r="N919" s="183" t="s">
        <v>995</v>
      </c>
      <c r="O919" s="183" t="s">
        <v>1934</v>
      </c>
      <c r="P919" s="183"/>
      <c r="Q919" s="183" t="s">
        <v>1958</v>
      </c>
      <c r="R919" s="183" t="s">
        <v>847</v>
      </c>
    </row>
    <row r="920" spans="1:18">
      <c r="A920" s="183" t="s">
        <v>1957</v>
      </c>
      <c r="B920" s="183" t="s">
        <v>794</v>
      </c>
      <c r="C920" s="183" t="s">
        <v>706</v>
      </c>
      <c r="D920" s="183" t="s">
        <v>268</v>
      </c>
      <c r="E920" s="183" t="s">
        <v>19</v>
      </c>
      <c r="F920" s="183" t="s">
        <v>521</v>
      </c>
      <c r="G920" s="183" t="s">
        <v>48</v>
      </c>
      <c r="H920" s="183" t="s">
        <v>521</v>
      </c>
      <c r="I920" s="183" t="s">
        <v>796</v>
      </c>
      <c r="J920" s="183" t="s">
        <v>1934</v>
      </c>
      <c r="K920" s="184">
        <v>0</v>
      </c>
      <c r="L920" s="184">
        <v>137.44999999999999</v>
      </c>
      <c r="M920" s="184">
        <f t="shared" si="15"/>
        <v>-137.44999999999999</v>
      </c>
      <c r="N920" s="183" t="s">
        <v>995</v>
      </c>
      <c r="O920" s="183" t="s">
        <v>1934</v>
      </c>
      <c r="P920" s="183"/>
      <c r="Q920" s="183" t="s">
        <v>1958</v>
      </c>
      <c r="R920" s="183" t="s">
        <v>847</v>
      </c>
    </row>
    <row r="921" spans="1:18">
      <c r="A921" s="183" t="s">
        <v>1957</v>
      </c>
      <c r="B921" s="183" t="s">
        <v>794</v>
      </c>
      <c r="C921" s="183" t="s">
        <v>701</v>
      </c>
      <c r="D921" s="183" t="s">
        <v>821</v>
      </c>
      <c r="E921" s="183" t="s">
        <v>19</v>
      </c>
      <c r="F921" s="183" t="s">
        <v>710</v>
      </c>
      <c r="G921" s="183" t="s">
        <v>48</v>
      </c>
      <c r="H921" s="183" t="s">
        <v>521</v>
      </c>
      <c r="I921" s="183" t="s">
        <v>796</v>
      </c>
      <c r="J921" s="183" t="s">
        <v>1934</v>
      </c>
      <c r="K921" s="184">
        <v>79.09</v>
      </c>
      <c r="L921" s="184">
        <v>0</v>
      </c>
      <c r="M921" s="184">
        <f t="shared" si="15"/>
        <v>79.09</v>
      </c>
      <c r="N921" s="183" t="s">
        <v>995</v>
      </c>
      <c r="O921" s="183" t="s">
        <v>1934</v>
      </c>
      <c r="P921" s="183"/>
      <c r="Q921" s="183" t="s">
        <v>1958</v>
      </c>
      <c r="R921" s="183" t="s">
        <v>847</v>
      </c>
    </row>
    <row r="922" spans="1:18">
      <c r="A922" s="183" t="s">
        <v>1957</v>
      </c>
      <c r="B922" s="183" t="s">
        <v>794</v>
      </c>
      <c r="C922" s="183" t="s">
        <v>833</v>
      </c>
      <c r="D922" s="183" t="s">
        <v>812</v>
      </c>
      <c r="E922" s="183" t="s">
        <v>19</v>
      </c>
      <c r="F922" s="183" t="s">
        <v>710</v>
      </c>
      <c r="G922" s="183" t="s">
        <v>48</v>
      </c>
      <c r="H922" s="183" t="s">
        <v>521</v>
      </c>
      <c r="I922" s="183" t="s">
        <v>796</v>
      </c>
      <c r="J922" s="183" t="s">
        <v>1934</v>
      </c>
      <c r="K922" s="184">
        <v>1.9</v>
      </c>
      <c r="L922" s="184">
        <v>0</v>
      </c>
      <c r="M922" s="184">
        <f t="shared" si="15"/>
        <v>1.9</v>
      </c>
      <c r="N922" s="183" t="s">
        <v>995</v>
      </c>
      <c r="O922" s="183" t="s">
        <v>1934</v>
      </c>
      <c r="P922" s="183"/>
      <c r="Q922" s="183" t="s">
        <v>1958</v>
      </c>
      <c r="R922" s="183" t="s">
        <v>847</v>
      </c>
    </row>
    <row r="923" spans="1:18">
      <c r="A923" s="183" t="s">
        <v>1957</v>
      </c>
      <c r="B923" s="183" t="s">
        <v>794</v>
      </c>
      <c r="C923" s="183" t="s">
        <v>808</v>
      </c>
      <c r="D923" s="183" t="s">
        <v>794</v>
      </c>
      <c r="E923" s="183" t="s">
        <v>19</v>
      </c>
      <c r="F923" s="183" t="s">
        <v>263</v>
      </c>
      <c r="G923" s="183" t="s">
        <v>48</v>
      </c>
      <c r="H923" s="183" t="s">
        <v>521</v>
      </c>
      <c r="I923" s="183" t="s">
        <v>796</v>
      </c>
      <c r="J923" s="183" t="s">
        <v>1934</v>
      </c>
      <c r="K923" s="184">
        <v>0</v>
      </c>
      <c r="L923" s="184">
        <v>17.329999999999998</v>
      </c>
      <c r="M923" s="184">
        <f t="shared" si="15"/>
        <v>-17.329999999999998</v>
      </c>
      <c r="N923" s="183" t="s">
        <v>995</v>
      </c>
      <c r="O923" s="183" t="s">
        <v>1934</v>
      </c>
      <c r="P923" s="183"/>
      <c r="Q923" s="183" t="s">
        <v>1958</v>
      </c>
      <c r="R923" s="183" t="s">
        <v>847</v>
      </c>
    </row>
    <row r="924" spans="1:18">
      <c r="A924" s="183" t="s">
        <v>1959</v>
      </c>
      <c r="B924" s="183" t="s">
        <v>794</v>
      </c>
      <c r="C924" s="183" t="s">
        <v>808</v>
      </c>
      <c r="D924" s="183" t="s">
        <v>268</v>
      </c>
      <c r="E924" s="183" t="s">
        <v>810</v>
      </c>
      <c r="F924" s="183" t="s">
        <v>836</v>
      </c>
      <c r="G924" s="183" t="s">
        <v>48</v>
      </c>
      <c r="H924" s="183" t="s">
        <v>521</v>
      </c>
      <c r="I924" s="183" t="s">
        <v>796</v>
      </c>
      <c r="J924" s="183" t="s">
        <v>1934</v>
      </c>
      <c r="K924" s="184">
        <v>0</v>
      </c>
      <c r="L924" s="184">
        <v>800</v>
      </c>
      <c r="M924" s="184">
        <f t="shared" si="15"/>
        <v>-800</v>
      </c>
      <c r="N924" s="183" t="s">
        <v>817</v>
      </c>
      <c r="O924" s="183" t="s">
        <v>1934</v>
      </c>
      <c r="P924" s="183"/>
      <c r="Q924" s="183" t="s">
        <v>1960</v>
      </c>
      <c r="R924" s="183" t="s">
        <v>801</v>
      </c>
    </row>
    <row r="925" spans="1:18">
      <c r="A925" s="183" t="s">
        <v>1959</v>
      </c>
      <c r="B925" s="183" t="s">
        <v>794</v>
      </c>
      <c r="C925" s="183" t="s">
        <v>808</v>
      </c>
      <c r="D925" s="183" t="s">
        <v>268</v>
      </c>
      <c r="E925" s="183" t="s">
        <v>810</v>
      </c>
      <c r="F925" s="183" t="s">
        <v>836</v>
      </c>
      <c r="G925" s="183" t="s">
        <v>48</v>
      </c>
      <c r="H925" s="183" t="s">
        <v>521</v>
      </c>
      <c r="I925" s="183" t="s">
        <v>796</v>
      </c>
      <c r="J925" s="183" t="s">
        <v>1934</v>
      </c>
      <c r="K925" s="184">
        <v>0</v>
      </c>
      <c r="L925" s="184">
        <v>456.97</v>
      </c>
      <c r="M925" s="184">
        <f t="shared" si="15"/>
        <v>-456.97</v>
      </c>
      <c r="N925" s="183" t="s">
        <v>817</v>
      </c>
      <c r="O925" s="183" t="s">
        <v>1934</v>
      </c>
      <c r="P925" s="183"/>
      <c r="Q925" s="183" t="s">
        <v>1960</v>
      </c>
      <c r="R925" s="183" t="s">
        <v>801</v>
      </c>
    </row>
    <row r="926" spans="1:18">
      <c r="A926" s="183" t="s">
        <v>1959</v>
      </c>
      <c r="B926" s="183" t="s">
        <v>794</v>
      </c>
      <c r="C926" s="183" t="s">
        <v>808</v>
      </c>
      <c r="D926" s="183" t="s">
        <v>268</v>
      </c>
      <c r="E926" s="183" t="s">
        <v>810</v>
      </c>
      <c r="F926" s="183" t="s">
        <v>836</v>
      </c>
      <c r="G926" s="183" t="s">
        <v>48</v>
      </c>
      <c r="H926" s="183" t="s">
        <v>521</v>
      </c>
      <c r="I926" s="183" t="s">
        <v>796</v>
      </c>
      <c r="J926" s="183" t="s">
        <v>1934</v>
      </c>
      <c r="K926" s="184">
        <v>0</v>
      </c>
      <c r="L926" s="184">
        <v>0</v>
      </c>
      <c r="M926" s="184">
        <f t="shared" si="15"/>
        <v>0</v>
      </c>
      <c r="N926" s="183" t="s">
        <v>1136</v>
      </c>
      <c r="O926" s="183" t="s">
        <v>1934</v>
      </c>
      <c r="P926" s="183"/>
      <c r="Q926" s="183" t="s">
        <v>1960</v>
      </c>
      <c r="R926" s="183" t="s">
        <v>801</v>
      </c>
    </row>
    <row r="927" spans="1:18">
      <c r="A927" s="183" t="s">
        <v>1959</v>
      </c>
      <c r="B927" s="183" t="s">
        <v>794</v>
      </c>
      <c r="C927" s="183" t="s">
        <v>808</v>
      </c>
      <c r="D927" s="183" t="s">
        <v>805</v>
      </c>
      <c r="E927" s="183" t="s">
        <v>810</v>
      </c>
      <c r="F927" s="183" t="s">
        <v>836</v>
      </c>
      <c r="G927" s="183" t="s">
        <v>48</v>
      </c>
      <c r="H927" s="183" t="s">
        <v>521</v>
      </c>
      <c r="I927" s="183" t="s">
        <v>796</v>
      </c>
      <c r="J927" s="183" t="s">
        <v>1934</v>
      </c>
      <c r="K927" s="184">
        <v>800</v>
      </c>
      <c r="L927" s="184">
        <v>0</v>
      </c>
      <c r="M927" s="184">
        <f t="shared" si="15"/>
        <v>800</v>
      </c>
      <c r="N927" s="183" t="s">
        <v>817</v>
      </c>
      <c r="O927" s="183" t="s">
        <v>1934</v>
      </c>
      <c r="P927" s="183"/>
      <c r="Q927" s="183" t="s">
        <v>1960</v>
      </c>
      <c r="R927" s="183" t="s">
        <v>801</v>
      </c>
    </row>
    <row r="928" spans="1:18">
      <c r="A928" s="183" t="s">
        <v>1959</v>
      </c>
      <c r="B928" s="183" t="s">
        <v>794</v>
      </c>
      <c r="C928" s="183" t="s">
        <v>808</v>
      </c>
      <c r="D928" s="183" t="s">
        <v>837</v>
      </c>
      <c r="E928" s="183" t="s">
        <v>810</v>
      </c>
      <c r="F928" s="183" t="s">
        <v>836</v>
      </c>
      <c r="G928" s="183" t="s">
        <v>48</v>
      </c>
      <c r="H928" s="183" t="s">
        <v>521</v>
      </c>
      <c r="I928" s="183" t="s">
        <v>796</v>
      </c>
      <c r="J928" s="183" t="s">
        <v>1934</v>
      </c>
      <c r="K928" s="184">
        <v>456.97</v>
      </c>
      <c r="L928" s="184">
        <v>0</v>
      </c>
      <c r="M928" s="184">
        <f t="shared" si="15"/>
        <v>456.97</v>
      </c>
      <c r="N928" s="183" t="s">
        <v>1136</v>
      </c>
      <c r="O928" s="183" t="s">
        <v>1934</v>
      </c>
      <c r="P928" s="183"/>
      <c r="Q928" s="183" t="s">
        <v>1960</v>
      </c>
      <c r="R928" s="183" t="s">
        <v>801</v>
      </c>
    </row>
    <row r="929" spans="1:18">
      <c r="A929" s="183" t="s">
        <v>1961</v>
      </c>
      <c r="B929" s="183" t="s">
        <v>794</v>
      </c>
      <c r="C929" s="183" t="s">
        <v>808</v>
      </c>
      <c r="D929" s="183" t="s">
        <v>858</v>
      </c>
      <c r="E929" s="183" t="s">
        <v>818</v>
      </c>
      <c r="F929" s="183" t="s">
        <v>1105</v>
      </c>
      <c r="G929" s="183" t="s">
        <v>48</v>
      </c>
      <c r="H929" s="183" t="s">
        <v>521</v>
      </c>
      <c r="I929" s="183" t="s">
        <v>796</v>
      </c>
      <c r="J929" s="183" t="s">
        <v>1934</v>
      </c>
      <c r="K929" s="184">
        <v>0</v>
      </c>
      <c r="L929" s="184">
        <v>1542.68</v>
      </c>
      <c r="M929" s="184">
        <f t="shared" si="15"/>
        <v>-1542.68</v>
      </c>
      <c r="N929" s="183" t="s">
        <v>1962</v>
      </c>
      <c r="O929" s="183" t="s">
        <v>1934</v>
      </c>
      <c r="P929" s="183"/>
      <c r="Q929" s="183" t="s">
        <v>1963</v>
      </c>
      <c r="R929" s="183" t="s">
        <v>797</v>
      </c>
    </row>
    <row r="930" spans="1:18">
      <c r="A930" s="183" t="s">
        <v>1961</v>
      </c>
      <c r="B930" s="183" t="s">
        <v>794</v>
      </c>
      <c r="C930" s="183" t="s">
        <v>808</v>
      </c>
      <c r="D930" s="183" t="s">
        <v>837</v>
      </c>
      <c r="E930" s="183" t="s">
        <v>818</v>
      </c>
      <c r="F930" s="183" t="s">
        <v>1105</v>
      </c>
      <c r="G930" s="183" t="s">
        <v>48</v>
      </c>
      <c r="H930" s="183" t="s">
        <v>521</v>
      </c>
      <c r="I930" s="183" t="s">
        <v>796</v>
      </c>
      <c r="J930" s="183" t="s">
        <v>1934</v>
      </c>
      <c r="K930" s="184">
        <v>1542.68</v>
      </c>
      <c r="L930" s="184">
        <v>0</v>
      </c>
      <c r="M930" s="184">
        <f t="shared" si="15"/>
        <v>1542.68</v>
      </c>
      <c r="N930" s="183" t="s">
        <v>1962</v>
      </c>
      <c r="O930" s="183" t="s">
        <v>1934</v>
      </c>
      <c r="P930" s="183"/>
      <c r="Q930" s="183" t="s">
        <v>1963</v>
      </c>
      <c r="R930" s="183" t="s">
        <v>797</v>
      </c>
    </row>
    <row r="931" spans="1:18">
      <c r="A931" s="183" t="s">
        <v>1964</v>
      </c>
      <c r="B931" s="183" t="s">
        <v>794</v>
      </c>
      <c r="C931" s="183" t="s">
        <v>808</v>
      </c>
      <c r="D931" s="183" t="s">
        <v>858</v>
      </c>
      <c r="E931" s="183" t="s">
        <v>835</v>
      </c>
      <c r="F931" s="183" t="s">
        <v>849</v>
      </c>
      <c r="G931" s="183" t="s">
        <v>48</v>
      </c>
      <c r="H931" s="183" t="s">
        <v>521</v>
      </c>
      <c r="I931" s="183" t="s">
        <v>796</v>
      </c>
      <c r="J931" s="183" t="s">
        <v>1934</v>
      </c>
      <c r="K931" s="184">
        <v>0</v>
      </c>
      <c r="L931" s="184">
        <v>1214.1400000000001</v>
      </c>
      <c r="M931" s="184">
        <f t="shared" si="15"/>
        <v>-1214.1400000000001</v>
      </c>
      <c r="N931" s="183" t="s">
        <v>1962</v>
      </c>
      <c r="O931" s="183" t="s">
        <v>1934</v>
      </c>
      <c r="P931" s="183"/>
      <c r="Q931" s="183" t="s">
        <v>1965</v>
      </c>
      <c r="R931" s="183" t="s">
        <v>797</v>
      </c>
    </row>
    <row r="932" spans="1:18">
      <c r="A932" s="183" t="s">
        <v>1964</v>
      </c>
      <c r="B932" s="183" t="s">
        <v>794</v>
      </c>
      <c r="C932" s="183" t="s">
        <v>808</v>
      </c>
      <c r="D932" s="183" t="s">
        <v>858</v>
      </c>
      <c r="E932" s="183" t="s">
        <v>820</v>
      </c>
      <c r="F932" s="183" t="s">
        <v>710</v>
      </c>
      <c r="G932" s="183" t="s">
        <v>48</v>
      </c>
      <c r="H932" s="183" t="s">
        <v>521</v>
      </c>
      <c r="I932" s="183" t="s">
        <v>796</v>
      </c>
      <c r="J932" s="183" t="s">
        <v>1934</v>
      </c>
      <c r="K932" s="184">
        <v>0</v>
      </c>
      <c r="L932" s="184">
        <v>590</v>
      </c>
      <c r="M932" s="184">
        <f t="shared" si="15"/>
        <v>-590</v>
      </c>
      <c r="N932" s="183" t="s">
        <v>1966</v>
      </c>
      <c r="O932" s="183" t="s">
        <v>1934</v>
      </c>
      <c r="P932" s="183"/>
      <c r="Q932" s="183" t="s">
        <v>1965</v>
      </c>
      <c r="R932" s="183" t="s">
        <v>797</v>
      </c>
    </row>
    <row r="933" spans="1:18">
      <c r="A933" s="183" t="s">
        <v>1964</v>
      </c>
      <c r="B933" s="183" t="s">
        <v>794</v>
      </c>
      <c r="C933" s="183" t="s">
        <v>808</v>
      </c>
      <c r="D933" s="183" t="s">
        <v>858</v>
      </c>
      <c r="E933" s="183" t="s">
        <v>816</v>
      </c>
      <c r="F933" s="183" t="s">
        <v>710</v>
      </c>
      <c r="G933" s="183" t="s">
        <v>48</v>
      </c>
      <c r="H933" s="183" t="s">
        <v>521</v>
      </c>
      <c r="I933" s="183" t="s">
        <v>796</v>
      </c>
      <c r="J933" s="183" t="s">
        <v>1934</v>
      </c>
      <c r="K933" s="184">
        <v>0</v>
      </c>
      <c r="L933" s="184">
        <v>360</v>
      </c>
      <c r="M933" s="184">
        <f t="shared" si="15"/>
        <v>-360</v>
      </c>
      <c r="N933" s="183" t="s">
        <v>1966</v>
      </c>
      <c r="O933" s="183" t="s">
        <v>1934</v>
      </c>
      <c r="P933" s="183"/>
      <c r="Q933" s="183" t="s">
        <v>1965</v>
      </c>
      <c r="R933" s="183" t="s">
        <v>797</v>
      </c>
    </row>
    <row r="934" spans="1:18">
      <c r="A934" s="183" t="s">
        <v>1964</v>
      </c>
      <c r="B934" s="183" t="s">
        <v>794</v>
      </c>
      <c r="C934" s="183" t="s">
        <v>808</v>
      </c>
      <c r="D934" s="183" t="s">
        <v>858</v>
      </c>
      <c r="E934" s="183" t="s">
        <v>810</v>
      </c>
      <c r="F934" s="183" t="s">
        <v>710</v>
      </c>
      <c r="G934" s="183" t="s">
        <v>48</v>
      </c>
      <c r="H934" s="183" t="s">
        <v>521</v>
      </c>
      <c r="I934" s="183" t="s">
        <v>796</v>
      </c>
      <c r="J934" s="183" t="s">
        <v>1934</v>
      </c>
      <c r="K934" s="184">
        <v>0</v>
      </c>
      <c r="L934" s="184">
        <v>230</v>
      </c>
      <c r="M934" s="184">
        <f t="shared" si="15"/>
        <v>-230</v>
      </c>
      <c r="N934" s="183" t="s">
        <v>1966</v>
      </c>
      <c r="O934" s="183" t="s">
        <v>1934</v>
      </c>
      <c r="P934" s="183"/>
      <c r="Q934" s="183" t="s">
        <v>1965</v>
      </c>
      <c r="R934" s="183" t="s">
        <v>797</v>
      </c>
    </row>
    <row r="935" spans="1:18">
      <c r="A935" s="183" t="s">
        <v>1964</v>
      </c>
      <c r="B935" s="183" t="s">
        <v>794</v>
      </c>
      <c r="C935" s="183" t="s">
        <v>808</v>
      </c>
      <c r="D935" s="183" t="s">
        <v>858</v>
      </c>
      <c r="E935" s="183" t="s">
        <v>810</v>
      </c>
      <c r="F935" s="183" t="s">
        <v>710</v>
      </c>
      <c r="G935" s="183" t="s">
        <v>48</v>
      </c>
      <c r="H935" s="183" t="s">
        <v>521</v>
      </c>
      <c r="I935" s="183" t="s">
        <v>796</v>
      </c>
      <c r="J935" s="183" t="s">
        <v>1934</v>
      </c>
      <c r="K935" s="184">
        <v>230</v>
      </c>
      <c r="L935" s="184">
        <v>0</v>
      </c>
      <c r="M935" s="184">
        <f t="shared" si="15"/>
        <v>230</v>
      </c>
      <c r="N935" s="183" t="s">
        <v>1966</v>
      </c>
      <c r="O935" s="183" t="s">
        <v>1934</v>
      </c>
      <c r="P935" s="183"/>
      <c r="Q935" s="183" t="s">
        <v>1965</v>
      </c>
      <c r="R935" s="183" t="s">
        <v>797</v>
      </c>
    </row>
    <row r="936" spans="1:18">
      <c r="A936" s="183" t="s">
        <v>1964</v>
      </c>
      <c r="B936" s="183" t="s">
        <v>794</v>
      </c>
      <c r="C936" s="183" t="s">
        <v>808</v>
      </c>
      <c r="D936" s="183" t="s">
        <v>858</v>
      </c>
      <c r="E936" s="183" t="s">
        <v>839</v>
      </c>
      <c r="F936" s="183" t="s">
        <v>710</v>
      </c>
      <c r="G936" s="183" t="s">
        <v>48</v>
      </c>
      <c r="H936" s="183" t="s">
        <v>521</v>
      </c>
      <c r="I936" s="183" t="s">
        <v>796</v>
      </c>
      <c r="J936" s="183" t="s">
        <v>1934</v>
      </c>
      <c r="K936" s="184">
        <v>0</v>
      </c>
      <c r="L936" s="184">
        <v>6195.5</v>
      </c>
      <c r="M936" s="184">
        <f t="shared" si="15"/>
        <v>-6195.5</v>
      </c>
      <c r="N936" s="183" t="s">
        <v>1966</v>
      </c>
      <c r="O936" s="183" t="s">
        <v>1934</v>
      </c>
      <c r="P936" s="183"/>
      <c r="Q936" s="183" t="s">
        <v>1965</v>
      </c>
      <c r="R936" s="183" t="s">
        <v>797</v>
      </c>
    </row>
    <row r="937" spans="1:18">
      <c r="A937" s="183" t="s">
        <v>1964</v>
      </c>
      <c r="B937" s="183" t="s">
        <v>794</v>
      </c>
      <c r="C937" s="183" t="s">
        <v>833</v>
      </c>
      <c r="D937" s="183" t="s">
        <v>858</v>
      </c>
      <c r="E937" s="183" t="s">
        <v>850</v>
      </c>
      <c r="F937" s="183" t="s">
        <v>1967</v>
      </c>
      <c r="G937" s="183" t="s">
        <v>48</v>
      </c>
      <c r="H937" s="183" t="s">
        <v>521</v>
      </c>
      <c r="I937" s="183" t="s">
        <v>796</v>
      </c>
      <c r="J937" s="183" t="s">
        <v>1934</v>
      </c>
      <c r="K937" s="184">
        <v>0</v>
      </c>
      <c r="L937" s="184">
        <v>848.13</v>
      </c>
      <c r="M937" s="184">
        <f t="shared" si="15"/>
        <v>-848.13</v>
      </c>
      <c r="N937" s="183" t="s">
        <v>1966</v>
      </c>
      <c r="O937" s="183" t="s">
        <v>1934</v>
      </c>
      <c r="P937" s="183"/>
      <c r="Q937" s="183" t="s">
        <v>1965</v>
      </c>
      <c r="R937" s="183" t="s">
        <v>797</v>
      </c>
    </row>
    <row r="938" spans="1:18">
      <c r="A938" s="183" t="s">
        <v>1964</v>
      </c>
      <c r="B938" s="183" t="s">
        <v>794</v>
      </c>
      <c r="C938" s="183" t="s">
        <v>833</v>
      </c>
      <c r="D938" s="183" t="s">
        <v>858</v>
      </c>
      <c r="E938" s="183" t="s">
        <v>835</v>
      </c>
      <c r="F938" s="183" t="s">
        <v>849</v>
      </c>
      <c r="G938" s="183" t="s">
        <v>48</v>
      </c>
      <c r="H938" s="183" t="s">
        <v>521</v>
      </c>
      <c r="I938" s="183" t="s">
        <v>796</v>
      </c>
      <c r="J938" s="183" t="s">
        <v>1934</v>
      </c>
      <c r="K938" s="184">
        <v>0</v>
      </c>
      <c r="L938" s="184">
        <v>714.2</v>
      </c>
      <c r="M938" s="184">
        <f t="shared" si="15"/>
        <v>-714.2</v>
      </c>
      <c r="N938" s="183" t="s">
        <v>1962</v>
      </c>
      <c r="O938" s="183" t="s">
        <v>1934</v>
      </c>
      <c r="P938" s="183"/>
      <c r="Q938" s="183" t="s">
        <v>1965</v>
      </c>
      <c r="R938" s="183" t="s">
        <v>797</v>
      </c>
    </row>
    <row r="939" spans="1:18">
      <c r="A939" s="183" t="s">
        <v>1964</v>
      </c>
      <c r="B939" s="183" t="s">
        <v>794</v>
      </c>
      <c r="C939" s="183" t="s">
        <v>701</v>
      </c>
      <c r="D939" s="183" t="s">
        <v>1968</v>
      </c>
      <c r="E939" s="183" t="s">
        <v>708</v>
      </c>
      <c r="F939" s="183" t="s">
        <v>710</v>
      </c>
      <c r="G939" s="183" t="s">
        <v>48</v>
      </c>
      <c r="H939" s="183" t="s">
        <v>521</v>
      </c>
      <c r="I939" s="183" t="s">
        <v>796</v>
      </c>
      <c r="J939" s="183" t="s">
        <v>1934</v>
      </c>
      <c r="K939" s="184">
        <v>0</v>
      </c>
      <c r="L939" s="184">
        <v>234.26</v>
      </c>
      <c r="M939" s="184">
        <f t="shared" si="15"/>
        <v>-234.26</v>
      </c>
      <c r="N939" s="183" t="s">
        <v>1966</v>
      </c>
      <c r="O939" s="183" t="s">
        <v>1934</v>
      </c>
      <c r="P939" s="183"/>
      <c r="Q939" s="183" t="s">
        <v>1965</v>
      </c>
      <c r="R939" s="183" t="s">
        <v>797</v>
      </c>
    </row>
    <row r="940" spans="1:18">
      <c r="A940" s="183" t="s">
        <v>1964</v>
      </c>
      <c r="B940" s="183" t="s">
        <v>794</v>
      </c>
      <c r="C940" s="183" t="s">
        <v>833</v>
      </c>
      <c r="D940" s="183" t="s">
        <v>858</v>
      </c>
      <c r="E940" s="183" t="s">
        <v>835</v>
      </c>
      <c r="F940" s="183" t="s">
        <v>836</v>
      </c>
      <c r="G940" s="183" t="s">
        <v>48</v>
      </c>
      <c r="H940" s="183" t="s">
        <v>521</v>
      </c>
      <c r="I940" s="183" t="s">
        <v>796</v>
      </c>
      <c r="J940" s="183" t="s">
        <v>1934</v>
      </c>
      <c r="K940" s="184">
        <v>0</v>
      </c>
      <c r="L940" s="184">
        <v>28.57</v>
      </c>
      <c r="M940" s="184">
        <f t="shared" si="15"/>
        <v>-28.57</v>
      </c>
      <c r="N940" s="183" t="s">
        <v>1962</v>
      </c>
      <c r="O940" s="183" t="s">
        <v>1934</v>
      </c>
      <c r="P940" s="183"/>
      <c r="Q940" s="183" t="s">
        <v>1965</v>
      </c>
      <c r="R940" s="183" t="s">
        <v>797</v>
      </c>
    </row>
    <row r="941" spans="1:18">
      <c r="A941" s="183" t="s">
        <v>1964</v>
      </c>
      <c r="B941" s="183" t="s">
        <v>794</v>
      </c>
      <c r="C941" s="183" t="s">
        <v>804</v>
      </c>
      <c r="D941" s="183" t="s">
        <v>837</v>
      </c>
      <c r="E941" s="183" t="s">
        <v>839</v>
      </c>
      <c r="F941" s="183" t="s">
        <v>710</v>
      </c>
      <c r="G941" s="183" t="s">
        <v>48</v>
      </c>
      <c r="H941" s="183" t="s">
        <v>521</v>
      </c>
      <c r="I941" s="183" t="s">
        <v>796</v>
      </c>
      <c r="J941" s="183" t="s">
        <v>1934</v>
      </c>
      <c r="K941" s="184">
        <v>9145.5</v>
      </c>
      <c r="L941" s="184">
        <v>0</v>
      </c>
      <c r="M941" s="184">
        <f t="shared" si="15"/>
        <v>9145.5</v>
      </c>
      <c r="N941" s="183" t="s">
        <v>1966</v>
      </c>
      <c r="O941" s="183" t="s">
        <v>1934</v>
      </c>
      <c r="P941" s="183"/>
      <c r="Q941" s="183" t="s">
        <v>1965</v>
      </c>
      <c r="R941" s="183" t="s">
        <v>797</v>
      </c>
    </row>
    <row r="942" spans="1:18">
      <c r="A942" s="183" t="s">
        <v>1964</v>
      </c>
      <c r="B942" s="183" t="s">
        <v>794</v>
      </c>
      <c r="C942" s="183" t="s">
        <v>367</v>
      </c>
      <c r="D942" s="183" t="s">
        <v>837</v>
      </c>
      <c r="E942" s="183" t="s">
        <v>134</v>
      </c>
      <c r="F942" s="183" t="s">
        <v>262</v>
      </c>
      <c r="G942" s="183" t="s">
        <v>48</v>
      </c>
      <c r="H942" s="183" t="s">
        <v>521</v>
      </c>
      <c r="I942" s="183" t="s">
        <v>796</v>
      </c>
      <c r="J942" s="183" t="s">
        <v>1934</v>
      </c>
      <c r="K942" s="184">
        <v>142.88</v>
      </c>
      <c r="L942" s="184">
        <v>0</v>
      </c>
      <c r="M942" s="184">
        <f t="shared" si="15"/>
        <v>142.88</v>
      </c>
      <c r="N942" s="183" t="s">
        <v>1966</v>
      </c>
      <c r="O942" s="183" t="s">
        <v>1934</v>
      </c>
      <c r="P942" s="183"/>
      <c r="Q942" s="183" t="s">
        <v>1965</v>
      </c>
      <c r="R942" s="183" t="s">
        <v>797</v>
      </c>
    </row>
    <row r="943" spans="1:18">
      <c r="A943" s="183" t="s">
        <v>1964</v>
      </c>
      <c r="B943" s="183" t="s">
        <v>794</v>
      </c>
      <c r="C943" s="183" t="s">
        <v>804</v>
      </c>
      <c r="D943" s="183" t="s">
        <v>837</v>
      </c>
      <c r="E943" s="183" t="s">
        <v>799</v>
      </c>
      <c r="F943" s="183" t="s">
        <v>710</v>
      </c>
      <c r="G943" s="183" t="s">
        <v>48</v>
      </c>
      <c r="H943" s="183" t="s">
        <v>521</v>
      </c>
      <c r="I943" s="183" t="s">
        <v>796</v>
      </c>
      <c r="J943" s="183" t="s">
        <v>1934</v>
      </c>
      <c r="K943" s="184">
        <v>3075</v>
      </c>
      <c r="L943" s="184">
        <v>0</v>
      </c>
      <c r="M943" s="184">
        <f t="shared" si="15"/>
        <v>3075</v>
      </c>
      <c r="N943" s="183" t="s">
        <v>1966</v>
      </c>
      <c r="O943" s="183" t="s">
        <v>1934</v>
      </c>
      <c r="P943" s="183"/>
      <c r="Q943" s="183" t="s">
        <v>1965</v>
      </c>
      <c r="R943" s="183" t="s">
        <v>797</v>
      </c>
    </row>
    <row r="944" spans="1:18">
      <c r="A944" s="183" t="s">
        <v>1964</v>
      </c>
      <c r="B944" s="183" t="s">
        <v>794</v>
      </c>
      <c r="C944" s="183" t="s">
        <v>804</v>
      </c>
      <c r="D944" s="183" t="s">
        <v>837</v>
      </c>
      <c r="E944" s="183" t="s">
        <v>851</v>
      </c>
      <c r="F944" s="183" t="s">
        <v>710</v>
      </c>
      <c r="G944" s="183" t="s">
        <v>48</v>
      </c>
      <c r="H944" s="183" t="s">
        <v>521</v>
      </c>
      <c r="I944" s="183" t="s">
        <v>796</v>
      </c>
      <c r="J944" s="183" t="s">
        <v>1934</v>
      </c>
      <c r="K944" s="184">
        <v>5850</v>
      </c>
      <c r="L944" s="184">
        <v>0</v>
      </c>
      <c r="M944" s="184">
        <f t="shared" si="15"/>
        <v>5850</v>
      </c>
      <c r="N944" s="183" t="s">
        <v>1966</v>
      </c>
      <c r="O944" s="183" t="s">
        <v>1934</v>
      </c>
      <c r="P944" s="183"/>
      <c r="Q944" s="183" t="s">
        <v>1965</v>
      </c>
      <c r="R944" s="183" t="s">
        <v>797</v>
      </c>
    </row>
    <row r="945" spans="1:18">
      <c r="A945" s="183" t="s">
        <v>1964</v>
      </c>
      <c r="B945" s="183" t="s">
        <v>794</v>
      </c>
      <c r="C945" s="183" t="s">
        <v>804</v>
      </c>
      <c r="D945" s="183" t="s">
        <v>837</v>
      </c>
      <c r="E945" s="183" t="s">
        <v>835</v>
      </c>
      <c r="F945" s="183" t="s">
        <v>710</v>
      </c>
      <c r="G945" s="183" t="s">
        <v>48</v>
      </c>
      <c r="H945" s="183" t="s">
        <v>521</v>
      </c>
      <c r="I945" s="183" t="s">
        <v>796</v>
      </c>
      <c r="J945" s="183" t="s">
        <v>1934</v>
      </c>
      <c r="K945" s="184">
        <v>56.25</v>
      </c>
      <c r="L945" s="184">
        <v>0</v>
      </c>
      <c r="M945" s="184">
        <f t="shared" si="15"/>
        <v>56.25</v>
      </c>
      <c r="N945" s="183" t="s">
        <v>1962</v>
      </c>
      <c r="O945" s="183" t="s">
        <v>1934</v>
      </c>
      <c r="P945" s="183"/>
      <c r="Q945" s="183" t="s">
        <v>1965</v>
      </c>
      <c r="R945" s="183" t="s">
        <v>797</v>
      </c>
    </row>
    <row r="946" spans="1:18">
      <c r="A946" s="183" t="s">
        <v>1964</v>
      </c>
      <c r="B946" s="183" t="s">
        <v>794</v>
      </c>
      <c r="C946" s="183" t="s">
        <v>833</v>
      </c>
      <c r="D946" s="183" t="s">
        <v>858</v>
      </c>
      <c r="E946" s="183" t="s">
        <v>839</v>
      </c>
      <c r="F946" s="183" t="s">
        <v>710</v>
      </c>
      <c r="G946" s="183" t="s">
        <v>48</v>
      </c>
      <c r="H946" s="183" t="s">
        <v>521</v>
      </c>
      <c r="I946" s="183" t="s">
        <v>796</v>
      </c>
      <c r="J946" s="183" t="s">
        <v>1934</v>
      </c>
      <c r="K946" s="184">
        <v>0</v>
      </c>
      <c r="L946" s="184">
        <v>1157.5</v>
      </c>
      <c r="M946" s="184">
        <f t="shared" si="15"/>
        <v>-1157.5</v>
      </c>
      <c r="N946" s="183" t="s">
        <v>1966</v>
      </c>
      <c r="O946" s="183" t="s">
        <v>1934</v>
      </c>
      <c r="P946" s="183"/>
      <c r="Q946" s="183" t="s">
        <v>1965</v>
      </c>
      <c r="R946" s="183" t="s">
        <v>797</v>
      </c>
    </row>
    <row r="947" spans="1:18">
      <c r="A947" s="183" t="s">
        <v>1964</v>
      </c>
      <c r="B947" s="183" t="s">
        <v>794</v>
      </c>
      <c r="C947" s="183" t="s">
        <v>702</v>
      </c>
      <c r="D947" s="183" t="s">
        <v>837</v>
      </c>
      <c r="E947" s="183" t="s">
        <v>136</v>
      </c>
      <c r="F947" s="183" t="s">
        <v>830</v>
      </c>
      <c r="G947" s="183" t="s">
        <v>48</v>
      </c>
      <c r="H947" s="183" t="s">
        <v>521</v>
      </c>
      <c r="I947" s="183" t="s">
        <v>796</v>
      </c>
      <c r="J947" s="183" t="s">
        <v>1934</v>
      </c>
      <c r="K947" s="184">
        <v>145</v>
      </c>
      <c r="L947" s="184">
        <v>0</v>
      </c>
      <c r="M947" s="184">
        <f t="shared" si="15"/>
        <v>145</v>
      </c>
      <c r="N947" s="183" t="s">
        <v>1962</v>
      </c>
      <c r="O947" s="183" t="s">
        <v>1934</v>
      </c>
      <c r="P947" s="183"/>
      <c r="Q947" s="183" t="s">
        <v>1965</v>
      </c>
      <c r="R947" s="183" t="s">
        <v>797</v>
      </c>
    </row>
    <row r="948" spans="1:18">
      <c r="A948" s="183" t="s">
        <v>1964</v>
      </c>
      <c r="B948" s="183" t="s">
        <v>794</v>
      </c>
      <c r="C948" s="183" t="s">
        <v>808</v>
      </c>
      <c r="D948" s="183" t="s">
        <v>837</v>
      </c>
      <c r="E948" s="183" t="s">
        <v>835</v>
      </c>
      <c r="F948" s="183" t="s">
        <v>849</v>
      </c>
      <c r="G948" s="183" t="s">
        <v>48</v>
      </c>
      <c r="H948" s="183" t="s">
        <v>521</v>
      </c>
      <c r="I948" s="183" t="s">
        <v>796</v>
      </c>
      <c r="J948" s="183" t="s">
        <v>1934</v>
      </c>
      <c r="K948" s="184">
        <v>1214.1400000000001</v>
      </c>
      <c r="L948" s="184">
        <v>0</v>
      </c>
      <c r="M948" s="184">
        <f t="shared" si="15"/>
        <v>1214.1400000000001</v>
      </c>
      <c r="N948" s="183" t="s">
        <v>1962</v>
      </c>
      <c r="O948" s="183" t="s">
        <v>1934</v>
      </c>
      <c r="P948" s="183"/>
      <c r="Q948" s="183" t="s">
        <v>1965</v>
      </c>
      <c r="R948" s="183" t="s">
        <v>797</v>
      </c>
    </row>
    <row r="949" spans="1:18">
      <c r="A949" s="183" t="s">
        <v>1964</v>
      </c>
      <c r="B949" s="183" t="s">
        <v>794</v>
      </c>
      <c r="C949" s="183" t="s">
        <v>701</v>
      </c>
      <c r="D949" s="183" t="s">
        <v>837</v>
      </c>
      <c r="E949" s="183" t="s">
        <v>708</v>
      </c>
      <c r="F949" s="183" t="s">
        <v>710</v>
      </c>
      <c r="G949" s="183" t="s">
        <v>48</v>
      </c>
      <c r="H949" s="183" t="s">
        <v>521</v>
      </c>
      <c r="I949" s="183" t="s">
        <v>796</v>
      </c>
      <c r="J949" s="183" t="s">
        <v>1934</v>
      </c>
      <c r="K949" s="184">
        <v>234.26</v>
      </c>
      <c r="L949" s="184">
        <v>0</v>
      </c>
      <c r="M949" s="184">
        <f t="shared" si="15"/>
        <v>234.26</v>
      </c>
      <c r="N949" s="183" t="s">
        <v>1966</v>
      </c>
      <c r="O949" s="183" t="s">
        <v>1934</v>
      </c>
      <c r="P949" s="183"/>
      <c r="Q949" s="183" t="s">
        <v>1965</v>
      </c>
      <c r="R949" s="183" t="s">
        <v>797</v>
      </c>
    </row>
    <row r="950" spans="1:18">
      <c r="A950" s="183" t="s">
        <v>1964</v>
      </c>
      <c r="B950" s="183" t="s">
        <v>794</v>
      </c>
      <c r="C950" s="183" t="s">
        <v>702</v>
      </c>
      <c r="D950" s="183" t="s">
        <v>837</v>
      </c>
      <c r="E950" s="183" t="s">
        <v>835</v>
      </c>
      <c r="F950" s="183" t="s">
        <v>1094</v>
      </c>
      <c r="G950" s="183" t="s">
        <v>48</v>
      </c>
      <c r="H950" s="183" t="s">
        <v>521</v>
      </c>
      <c r="I950" s="183" t="s">
        <v>796</v>
      </c>
      <c r="J950" s="183" t="s">
        <v>1934</v>
      </c>
      <c r="K950" s="184">
        <v>257.08999999999997</v>
      </c>
      <c r="L950" s="184">
        <v>0</v>
      </c>
      <c r="M950" s="184">
        <f t="shared" si="15"/>
        <v>257.08999999999997</v>
      </c>
      <c r="N950" s="183" t="s">
        <v>1962</v>
      </c>
      <c r="O950" s="183" t="s">
        <v>1934</v>
      </c>
      <c r="P950" s="183"/>
      <c r="Q950" s="183" t="s">
        <v>1965</v>
      </c>
      <c r="R950" s="183" t="s">
        <v>797</v>
      </c>
    </row>
    <row r="951" spans="1:18">
      <c r="A951" s="183" t="s">
        <v>1964</v>
      </c>
      <c r="B951" s="183" t="s">
        <v>794</v>
      </c>
      <c r="C951" s="183" t="s">
        <v>808</v>
      </c>
      <c r="D951" s="183" t="s">
        <v>837</v>
      </c>
      <c r="E951" s="183" t="s">
        <v>835</v>
      </c>
      <c r="F951" s="183" t="s">
        <v>836</v>
      </c>
      <c r="G951" s="183" t="s">
        <v>48</v>
      </c>
      <c r="H951" s="183" t="s">
        <v>521</v>
      </c>
      <c r="I951" s="183" t="s">
        <v>796</v>
      </c>
      <c r="J951" s="183" t="s">
        <v>1934</v>
      </c>
      <c r="K951" s="184">
        <v>4399.4799999999996</v>
      </c>
      <c r="L951" s="184">
        <v>0</v>
      </c>
      <c r="M951" s="184">
        <f t="shared" si="15"/>
        <v>4399.4799999999996</v>
      </c>
      <c r="N951" s="183" t="s">
        <v>1962</v>
      </c>
      <c r="O951" s="183" t="s">
        <v>1934</v>
      </c>
      <c r="P951" s="183"/>
      <c r="Q951" s="183" t="s">
        <v>1965</v>
      </c>
      <c r="R951" s="183" t="s">
        <v>797</v>
      </c>
    </row>
    <row r="952" spans="1:18">
      <c r="A952" s="183" t="s">
        <v>1964</v>
      </c>
      <c r="B952" s="183" t="s">
        <v>794</v>
      </c>
      <c r="C952" s="183" t="s">
        <v>702</v>
      </c>
      <c r="D952" s="183" t="s">
        <v>837</v>
      </c>
      <c r="E952" s="183" t="s">
        <v>839</v>
      </c>
      <c r="F952" s="183" t="s">
        <v>828</v>
      </c>
      <c r="G952" s="183" t="s">
        <v>48</v>
      </c>
      <c r="H952" s="183" t="s">
        <v>521</v>
      </c>
      <c r="I952" s="183" t="s">
        <v>796</v>
      </c>
      <c r="J952" s="183" t="s">
        <v>1934</v>
      </c>
      <c r="K952" s="184">
        <v>0</v>
      </c>
      <c r="L952" s="184">
        <v>12500</v>
      </c>
      <c r="M952" s="184">
        <f t="shared" si="15"/>
        <v>-12500</v>
      </c>
      <c r="N952" s="183" t="s">
        <v>1966</v>
      </c>
      <c r="O952" s="183" t="s">
        <v>1934</v>
      </c>
      <c r="P952" s="183"/>
      <c r="Q952" s="183" t="s">
        <v>1965</v>
      </c>
      <c r="R952" s="183" t="s">
        <v>797</v>
      </c>
    </row>
    <row r="953" spans="1:18">
      <c r="A953" s="183" t="s">
        <v>1964</v>
      </c>
      <c r="B953" s="183" t="s">
        <v>794</v>
      </c>
      <c r="C953" s="183" t="s">
        <v>808</v>
      </c>
      <c r="D953" s="183" t="s">
        <v>837</v>
      </c>
      <c r="E953" s="183" t="s">
        <v>384</v>
      </c>
      <c r="F953" s="183" t="s">
        <v>710</v>
      </c>
      <c r="G953" s="183" t="s">
        <v>48</v>
      </c>
      <c r="H953" s="183" t="s">
        <v>521</v>
      </c>
      <c r="I953" s="183" t="s">
        <v>796</v>
      </c>
      <c r="J953" s="183" t="s">
        <v>1934</v>
      </c>
      <c r="K953" s="184">
        <v>4230</v>
      </c>
      <c r="L953" s="184">
        <v>0</v>
      </c>
      <c r="M953" s="184">
        <f t="shared" si="15"/>
        <v>4230</v>
      </c>
      <c r="N953" s="183" t="s">
        <v>1962</v>
      </c>
      <c r="O953" s="183" t="s">
        <v>1934</v>
      </c>
      <c r="P953" s="183"/>
      <c r="Q953" s="183" t="s">
        <v>1965</v>
      </c>
      <c r="R953" s="183" t="s">
        <v>797</v>
      </c>
    </row>
    <row r="954" spans="1:18">
      <c r="A954" s="183" t="s">
        <v>1964</v>
      </c>
      <c r="B954" s="183" t="s">
        <v>794</v>
      </c>
      <c r="C954" s="183" t="s">
        <v>701</v>
      </c>
      <c r="D954" s="183" t="s">
        <v>837</v>
      </c>
      <c r="E954" s="183" t="s">
        <v>382</v>
      </c>
      <c r="F954" s="183" t="s">
        <v>263</v>
      </c>
      <c r="G954" s="183" t="s">
        <v>48</v>
      </c>
      <c r="H954" s="183" t="s">
        <v>521</v>
      </c>
      <c r="I954" s="183" t="s">
        <v>796</v>
      </c>
      <c r="J954" s="183" t="s">
        <v>1934</v>
      </c>
      <c r="K954" s="184">
        <v>142.84</v>
      </c>
      <c r="L954" s="184">
        <v>0</v>
      </c>
      <c r="M954" s="184">
        <f t="shared" si="15"/>
        <v>142.84</v>
      </c>
      <c r="N954" s="183" t="s">
        <v>1966</v>
      </c>
      <c r="O954" s="183" t="s">
        <v>1934</v>
      </c>
      <c r="P954" s="183"/>
      <c r="Q954" s="183" t="s">
        <v>1965</v>
      </c>
      <c r="R954" s="183" t="s">
        <v>797</v>
      </c>
    </row>
    <row r="955" spans="1:18">
      <c r="A955" s="183" t="s">
        <v>1964</v>
      </c>
      <c r="B955" s="183" t="s">
        <v>794</v>
      </c>
      <c r="C955" s="183" t="s">
        <v>808</v>
      </c>
      <c r="D955" s="183" t="s">
        <v>837</v>
      </c>
      <c r="E955" s="183" t="s">
        <v>799</v>
      </c>
      <c r="F955" s="183" t="s">
        <v>710</v>
      </c>
      <c r="G955" s="183" t="s">
        <v>48</v>
      </c>
      <c r="H955" s="183" t="s">
        <v>521</v>
      </c>
      <c r="I955" s="183" t="s">
        <v>796</v>
      </c>
      <c r="J955" s="183" t="s">
        <v>1934</v>
      </c>
      <c r="K955" s="184">
        <v>6875</v>
      </c>
      <c r="L955" s="184">
        <v>0</v>
      </c>
      <c r="M955" s="184">
        <f t="shared" si="15"/>
        <v>6875</v>
      </c>
      <c r="N955" s="183" t="s">
        <v>1966</v>
      </c>
      <c r="O955" s="183" t="s">
        <v>1934</v>
      </c>
      <c r="P955" s="183"/>
      <c r="Q955" s="183" t="s">
        <v>1965</v>
      </c>
      <c r="R955" s="183" t="s">
        <v>797</v>
      </c>
    </row>
    <row r="956" spans="1:18">
      <c r="A956" s="183" t="s">
        <v>1964</v>
      </c>
      <c r="B956" s="183" t="s">
        <v>794</v>
      </c>
      <c r="C956" s="183" t="s">
        <v>808</v>
      </c>
      <c r="D956" s="183" t="s">
        <v>837</v>
      </c>
      <c r="E956" s="183" t="s">
        <v>851</v>
      </c>
      <c r="F956" s="183" t="s">
        <v>710</v>
      </c>
      <c r="G956" s="183" t="s">
        <v>48</v>
      </c>
      <c r="H956" s="183" t="s">
        <v>521</v>
      </c>
      <c r="I956" s="183" t="s">
        <v>796</v>
      </c>
      <c r="J956" s="183" t="s">
        <v>1934</v>
      </c>
      <c r="K956" s="184">
        <v>1575</v>
      </c>
      <c r="L956" s="184">
        <v>0</v>
      </c>
      <c r="M956" s="184">
        <f t="shared" si="15"/>
        <v>1575</v>
      </c>
      <c r="N956" s="183" t="s">
        <v>1966</v>
      </c>
      <c r="O956" s="183" t="s">
        <v>1934</v>
      </c>
      <c r="P956" s="183"/>
      <c r="Q956" s="183" t="s">
        <v>1965</v>
      </c>
      <c r="R956" s="183" t="s">
        <v>797</v>
      </c>
    </row>
    <row r="957" spans="1:18">
      <c r="A957" s="183" t="s">
        <v>1964</v>
      </c>
      <c r="B957" s="183" t="s">
        <v>794</v>
      </c>
      <c r="C957" s="183" t="s">
        <v>808</v>
      </c>
      <c r="D957" s="183" t="s">
        <v>837</v>
      </c>
      <c r="E957" s="183" t="s">
        <v>835</v>
      </c>
      <c r="F957" s="183" t="s">
        <v>710</v>
      </c>
      <c r="G957" s="183" t="s">
        <v>48</v>
      </c>
      <c r="H957" s="183" t="s">
        <v>521</v>
      </c>
      <c r="I957" s="183" t="s">
        <v>796</v>
      </c>
      <c r="J957" s="183" t="s">
        <v>1934</v>
      </c>
      <c r="K957" s="184">
        <v>4415.17</v>
      </c>
      <c r="L957" s="184">
        <v>0</v>
      </c>
      <c r="M957" s="184">
        <f t="shared" si="15"/>
        <v>4415.17</v>
      </c>
      <c r="N957" s="183" t="s">
        <v>1962</v>
      </c>
      <c r="O957" s="183" t="s">
        <v>1934</v>
      </c>
      <c r="P957" s="183"/>
      <c r="Q957" s="183" t="s">
        <v>1965</v>
      </c>
      <c r="R957" s="183" t="s">
        <v>797</v>
      </c>
    </row>
    <row r="958" spans="1:18">
      <c r="A958" s="183" t="s">
        <v>1964</v>
      </c>
      <c r="B958" s="183" t="s">
        <v>794</v>
      </c>
      <c r="C958" s="183" t="s">
        <v>808</v>
      </c>
      <c r="D958" s="183" t="s">
        <v>837</v>
      </c>
      <c r="E958" s="183" t="s">
        <v>839</v>
      </c>
      <c r="F958" s="183" t="s">
        <v>836</v>
      </c>
      <c r="G958" s="183" t="s">
        <v>48</v>
      </c>
      <c r="H958" s="183" t="s">
        <v>521</v>
      </c>
      <c r="I958" s="183" t="s">
        <v>796</v>
      </c>
      <c r="J958" s="183" t="s">
        <v>1934</v>
      </c>
      <c r="K958" s="184">
        <v>9000</v>
      </c>
      <c r="L958" s="184">
        <v>0</v>
      </c>
      <c r="M958" s="184">
        <f t="shared" si="15"/>
        <v>9000</v>
      </c>
      <c r="N958" s="183" t="s">
        <v>1966</v>
      </c>
      <c r="O958" s="183" t="s">
        <v>1934</v>
      </c>
      <c r="P958" s="183"/>
      <c r="Q958" s="183" t="s">
        <v>1965</v>
      </c>
      <c r="R958" s="183" t="s">
        <v>797</v>
      </c>
    </row>
    <row r="959" spans="1:18">
      <c r="A959" s="183" t="s">
        <v>1964</v>
      </c>
      <c r="B959" s="183" t="s">
        <v>794</v>
      </c>
      <c r="C959" s="183" t="s">
        <v>806</v>
      </c>
      <c r="D959" s="183" t="s">
        <v>837</v>
      </c>
      <c r="E959" s="183" t="s">
        <v>835</v>
      </c>
      <c r="F959" s="183" t="s">
        <v>1094</v>
      </c>
      <c r="G959" s="183" t="s">
        <v>48</v>
      </c>
      <c r="H959" s="183" t="s">
        <v>521</v>
      </c>
      <c r="I959" s="183" t="s">
        <v>796</v>
      </c>
      <c r="J959" s="183" t="s">
        <v>1934</v>
      </c>
      <c r="K959" s="184">
        <v>0</v>
      </c>
      <c r="L959" s="184">
        <v>114.25</v>
      </c>
      <c r="M959" s="184">
        <f t="shared" ref="M959:M1022" si="16">K959-L959</f>
        <v>-114.25</v>
      </c>
      <c r="N959" s="183" t="s">
        <v>1962</v>
      </c>
      <c r="O959" s="183" t="s">
        <v>1934</v>
      </c>
      <c r="P959" s="183"/>
      <c r="Q959" s="183" t="s">
        <v>1965</v>
      </c>
      <c r="R959" s="183" t="s">
        <v>797</v>
      </c>
    </row>
    <row r="960" spans="1:18">
      <c r="A960" s="183" t="s">
        <v>1964</v>
      </c>
      <c r="B960" s="183" t="s">
        <v>794</v>
      </c>
      <c r="C960" s="183" t="s">
        <v>367</v>
      </c>
      <c r="D960" s="183" t="s">
        <v>858</v>
      </c>
      <c r="E960" s="183" t="s">
        <v>134</v>
      </c>
      <c r="F960" s="183" t="s">
        <v>262</v>
      </c>
      <c r="G960" s="183" t="s">
        <v>48</v>
      </c>
      <c r="H960" s="183" t="s">
        <v>521</v>
      </c>
      <c r="I960" s="183" t="s">
        <v>796</v>
      </c>
      <c r="J960" s="183" t="s">
        <v>1934</v>
      </c>
      <c r="K960" s="184">
        <v>0</v>
      </c>
      <c r="L960" s="184">
        <v>142.88</v>
      </c>
      <c r="M960" s="184">
        <f t="shared" si="16"/>
        <v>-142.88</v>
      </c>
      <c r="N960" s="183" t="s">
        <v>1966</v>
      </c>
      <c r="O960" s="183" t="s">
        <v>1934</v>
      </c>
      <c r="P960" s="183"/>
      <c r="Q960" s="183" t="s">
        <v>1965</v>
      </c>
      <c r="R960" s="183" t="s">
        <v>797</v>
      </c>
    </row>
    <row r="961" spans="1:18">
      <c r="A961" s="183" t="s">
        <v>1964</v>
      </c>
      <c r="B961" s="183" t="s">
        <v>794</v>
      </c>
      <c r="C961" s="183" t="s">
        <v>808</v>
      </c>
      <c r="D961" s="183" t="s">
        <v>837</v>
      </c>
      <c r="E961" s="183" t="s">
        <v>820</v>
      </c>
      <c r="F961" s="183" t="s">
        <v>710</v>
      </c>
      <c r="G961" s="183" t="s">
        <v>48</v>
      </c>
      <c r="H961" s="183" t="s">
        <v>521</v>
      </c>
      <c r="I961" s="183" t="s">
        <v>796</v>
      </c>
      <c r="J961" s="183" t="s">
        <v>1934</v>
      </c>
      <c r="K961" s="184">
        <v>590</v>
      </c>
      <c r="L961" s="184">
        <v>0</v>
      </c>
      <c r="M961" s="184">
        <f t="shared" si="16"/>
        <v>590</v>
      </c>
      <c r="N961" s="183" t="s">
        <v>1966</v>
      </c>
      <c r="O961" s="183" t="s">
        <v>1934</v>
      </c>
      <c r="P961" s="183"/>
      <c r="Q961" s="183" t="s">
        <v>1965</v>
      </c>
      <c r="R961" s="183" t="s">
        <v>797</v>
      </c>
    </row>
    <row r="962" spans="1:18">
      <c r="A962" s="183" t="s">
        <v>1964</v>
      </c>
      <c r="B962" s="183" t="s">
        <v>794</v>
      </c>
      <c r="C962" s="183" t="s">
        <v>808</v>
      </c>
      <c r="D962" s="183" t="s">
        <v>837</v>
      </c>
      <c r="E962" s="183" t="s">
        <v>839</v>
      </c>
      <c r="F962" s="183" t="s">
        <v>710</v>
      </c>
      <c r="G962" s="183" t="s">
        <v>48</v>
      </c>
      <c r="H962" s="183" t="s">
        <v>521</v>
      </c>
      <c r="I962" s="183" t="s">
        <v>796</v>
      </c>
      <c r="J962" s="183" t="s">
        <v>1934</v>
      </c>
      <c r="K962" s="184">
        <v>6195.5</v>
      </c>
      <c r="L962" s="184">
        <v>0</v>
      </c>
      <c r="M962" s="184">
        <f t="shared" si="16"/>
        <v>6195.5</v>
      </c>
      <c r="N962" s="183" t="s">
        <v>1966</v>
      </c>
      <c r="O962" s="183" t="s">
        <v>1934</v>
      </c>
      <c r="P962" s="183"/>
      <c r="Q962" s="183" t="s">
        <v>1965</v>
      </c>
      <c r="R962" s="183" t="s">
        <v>797</v>
      </c>
    </row>
    <row r="963" spans="1:18">
      <c r="A963" s="183" t="s">
        <v>1964</v>
      </c>
      <c r="B963" s="183" t="s">
        <v>794</v>
      </c>
      <c r="C963" s="183" t="s">
        <v>808</v>
      </c>
      <c r="D963" s="183" t="s">
        <v>837</v>
      </c>
      <c r="E963" s="183" t="s">
        <v>816</v>
      </c>
      <c r="F963" s="183" t="s">
        <v>710</v>
      </c>
      <c r="G963" s="183" t="s">
        <v>48</v>
      </c>
      <c r="H963" s="183" t="s">
        <v>521</v>
      </c>
      <c r="I963" s="183" t="s">
        <v>796</v>
      </c>
      <c r="J963" s="183" t="s">
        <v>1934</v>
      </c>
      <c r="K963" s="184">
        <v>360</v>
      </c>
      <c r="L963" s="184">
        <v>0</v>
      </c>
      <c r="M963" s="184">
        <f t="shared" si="16"/>
        <v>360</v>
      </c>
      <c r="N963" s="183" t="s">
        <v>1966</v>
      </c>
      <c r="O963" s="183" t="s">
        <v>1934</v>
      </c>
      <c r="P963" s="183"/>
      <c r="Q963" s="183" t="s">
        <v>1965</v>
      </c>
      <c r="R963" s="183" t="s">
        <v>797</v>
      </c>
    </row>
    <row r="964" spans="1:18">
      <c r="A964" s="183" t="s">
        <v>1964</v>
      </c>
      <c r="B964" s="183" t="s">
        <v>794</v>
      </c>
      <c r="C964" s="183" t="s">
        <v>702</v>
      </c>
      <c r="D964" s="183" t="s">
        <v>837</v>
      </c>
      <c r="E964" s="183" t="s">
        <v>839</v>
      </c>
      <c r="F964" s="183" t="s">
        <v>1095</v>
      </c>
      <c r="G964" s="183" t="s">
        <v>48</v>
      </c>
      <c r="H964" s="183" t="s">
        <v>521</v>
      </c>
      <c r="I964" s="183" t="s">
        <v>796</v>
      </c>
      <c r="J964" s="183" t="s">
        <v>1934</v>
      </c>
      <c r="K964" s="184">
        <v>0</v>
      </c>
      <c r="L964" s="184">
        <v>325</v>
      </c>
      <c r="M964" s="184">
        <f t="shared" si="16"/>
        <v>-325</v>
      </c>
      <c r="N964" s="183" t="s">
        <v>1966</v>
      </c>
      <c r="O964" s="183" t="s">
        <v>1934</v>
      </c>
      <c r="P964" s="183"/>
      <c r="Q964" s="183" t="s">
        <v>1965</v>
      </c>
      <c r="R964" s="183" t="s">
        <v>797</v>
      </c>
    </row>
    <row r="965" spans="1:18">
      <c r="A965" s="183" t="s">
        <v>1964</v>
      </c>
      <c r="B965" s="183" t="s">
        <v>794</v>
      </c>
      <c r="C965" s="183" t="s">
        <v>702</v>
      </c>
      <c r="D965" s="183" t="s">
        <v>858</v>
      </c>
      <c r="E965" s="183" t="s">
        <v>839</v>
      </c>
      <c r="F965" s="183" t="s">
        <v>828</v>
      </c>
      <c r="G965" s="183" t="s">
        <v>48</v>
      </c>
      <c r="H965" s="183" t="s">
        <v>521</v>
      </c>
      <c r="I965" s="183" t="s">
        <v>796</v>
      </c>
      <c r="J965" s="183" t="s">
        <v>1934</v>
      </c>
      <c r="K965" s="184">
        <v>12500</v>
      </c>
      <c r="L965" s="184">
        <v>0</v>
      </c>
      <c r="M965" s="184">
        <f t="shared" si="16"/>
        <v>12500</v>
      </c>
      <c r="N965" s="183" t="s">
        <v>1966</v>
      </c>
      <c r="O965" s="183" t="s">
        <v>1934</v>
      </c>
      <c r="P965" s="183"/>
      <c r="Q965" s="183" t="s">
        <v>1965</v>
      </c>
      <c r="R965" s="183" t="s">
        <v>797</v>
      </c>
    </row>
    <row r="966" spans="1:18">
      <c r="A966" s="183" t="s">
        <v>1964</v>
      </c>
      <c r="B966" s="183" t="s">
        <v>794</v>
      </c>
      <c r="C966" s="183" t="s">
        <v>806</v>
      </c>
      <c r="D966" s="183" t="s">
        <v>837</v>
      </c>
      <c r="E966" s="183" t="s">
        <v>839</v>
      </c>
      <c r="F966" s="183" t="s">
        <v>710</v>
      </c>
      <c r="G966" s="183" t="s">
        <v>48</v>
      </c>
      <c r="H966" s="183" t="s">
        <v>521</v>
      </c>
      <c r="I966" s="183" t="s">
        <v>796</v>
      </c>
      <c r="J966" s="183" t="s">
        <v>1934</v>
      </c>
      <c r="K966" s="184">
        <v>109.5</v>
      </c>
      <c r="L966" s="184">
        <v>0</v>
      </c>
      <c r="M966" s="184">
        <f t="shared" si="16"/>
        <v>109.5</v>
      </c>
      <c r="N966" s="183" t="s">
        <v>1966</v>
      </c>
      <c r="O966" s="183" t="s">
        <v>1934</v>
      </c>
      <c r="P966" s="183"/>
      <c r="Q966" s="183" t="s">
        <v>1965</v>
      </c>
      <c r="R966" s="183" t="s">
        <v>797</v>
      </c>
    </row>
    <row r="967" spans="1:18">
      <c r="A967" s="183" t="s">
        <v>1964</v>
      </c>
      <c r="B967" s="183" t="s">
        <v>794</v>
      </c>
      <c r="C967" s="183" t="s">
        <v>806</v>
      </c>
      <c r="D967" s="183" t="s">
        <v>837</v>
      </c>
      <c r="E967" s="183" t="s">
        <v>839</v>
      </c>
      <c r="F967" s="183" t="s">
        <v>1095</v>
      </c>
      <c r="G967" s="183" t="s">
        <v>48</v>
      </c>
      <c r="H967" s="183" t="s">
        <v>521</v>
      </c>
      <c r="I967" s="183" t="s">
        <v>796</v>
      </c>
      <c r="J967" s="183" t="s">
        <v>1934</v>
      </c>
      <c r="K967" s="184">
        <v>0</v>
      </c>
      <c r="L967" s="184">
        <v>100</v>
      </c>
      <c r="M967" s="184">
        <f t="shared" si="16"/>
        <v>-100</v>
      </c>
      <c r="N967" s="183" t="s">
        <v>1966</v>
      </c>
      <c r="O967" s="183" t="s">
        <v>1934</v>
      </c>
      <c r="P967" s="183"/>
      <c r="Q967" s="183" t="s">
        <v>1965</v>
      </c>
      <c r="R967" s="183" t="s">
        <v>797</v>
      </c>
    </row>
    <row r="968" spans="1:18">
      <c r="A968" s="183" t="s">
        <v>1964</v>
      </c>
      <c r="B968" s="183" t="s">
        <v>794</v>
      </c>
      <c r="C968" s="183" t="s">
        <v>806</v>
      </c>
      <c r="D968" s="183" t="s">
        <v>837</v>
      </c>
      <c r="E968" s="183" t="s">
        <v>835</v>
      </c>
      <c r="F968" s="183" t="s">
        <v>710</v>
      </c>
      <c r="G968" s="183" t="s">
        <v>48</v>
      </c>
      <c r="H968" s="183" t="s">
        <v>521</v>
      </c>
      <c r="I968" s="183" t="s">
        <v>796</v>
      </c>
      <c r="J968" s="183" t="s">
        <v>1934</v>
      </c>
      <c r="K968" s="184">
        <v>681.88</v>
      </c>
      <c r="L968" s="184">
        <v>0</v>
      </c>
      <c r="M968" s="184">
        <f t="shared" si="16"/>
        <v>681.88</v>
      </c>
      <c r="N968" s="183" t="s">
        <v>1962</v>
      </c>
      <c r="O968" s="183" t="s">
        <v>1934</v>
      </c>
      <c r="P968" s="183"/>
      <c r="Q968" s="183" t="s">
        <v>1965</v>
      </c>
      <c r="R968" s="183" t="s">
        <v>797</v>
      </c>
    </row>
    <row r="969" spans="1:18">
      <c r="A969" s="183" t="s">
        <v>1964</v>
      </c>
      <c r="B969" s="183" t="s">
        <v>794</v>
      </c>
      <c r="C969" s="183" t="s">
        <v>806</v>
      </c>
      <c r="D969" s="183" t="s">
        <v>837</v>
      </c>
      <c r="E969" s="183" t="s">
        <v>839</v>
      </c>
      <c r="F969" s="183" t="s">
        <v>836</v>
      </c>
      <c r="G969" s="183" t="s">
        <v>48</v>
      </c>
      <c r="H969" s="183" t="s">
        <v>521</v>
      </c>
      <c r="I969" s="183" t="s">
        <v>796</v>
      </c>
      <c r="J969" s="183" t="s">
        <v>1934</v>
      </c>
      <c r="K969" s="184">
        <v>2000</v>
      </c>
      <c r="L969" s="184">
        <v>0</v>
      </c>
      <c r="M969" s="184">
        <f t="shared" si="16"/>
        <v>2000</v>
      </c>
      <c r="N969" s="183" t="s">
        <v>1966</v>
      </c>
      <c r="O969" s="183" t="s">
        <v>1934</v>
      </c>
      <c r="P969" s="183"/>
      <c r="Q969" s="183" t="s">
        <v>1965</v>
      </c>
      <c r="R969" s="183" t="s">
        <v>797</v>
      </c>
    </row>
    <row r="970" spans="1:18">
      <c r="A970" s="183" t="s">
        <v>1964</v>
      </c>
      <c r="B970" s="183" t="s">
        <v>794</v>
      </c>
      <c r="C970" s="183" t="s">
        <v>806</v>
      </c>
      <c r="D970" s="183" t="s">
        <v>837</v>
      </c>
      <c r="E970" s="183" t="s">
        <v>839</v>
      </c>
      <c r="F970" s="183" t="s">
        <v>1969</v>
      </c>
      <c r="G970" s="183" t="s">
        <v>48</v>
      </c>
      <c r="H970" s="183" t="s">
        <v>521</v>
      </c>
      <c r="I970" s="183" t="s">
        <v>796</v>
      </c>
      <c r="J970" s="183" t="s">
        <v>1934</v>
      </c>
      <c r="K970" s="184">
        <v>500</v>
      </c>
      <c r="L970" s="184">
        <v>0</v>
      </c>
      <c r="M970" s="184">
        <f t="shared" si="16"/>
        <v>500</v>
      </c>
      <c r="N970" s="183" t="s">
        <v>1966</v>
      </c>
      <c r="O970" s="183" t="s">
        <v>1934</v>
      </c>
      <c r="P970" s="183"/>
      <c r="Q970" s="183" t="s">
        <v>1965</v>
      </c>
      <c r="R970" s="183" t="s">
        <v>797</v>
      </c>
    </row>
    <row r="971" spans="1:18">
      <c r="A971" s="183" t="s">
        <v>1964</v>
      </c>
      <c r="B971" s="183" t="s">
        <v>794</v>
      </c>
      <c r="C971" s="183" t="s">
        <v>833</v>
      </c>
      <c r="D971" s="183" t="s">
        <v>837</v>
      </c>
      <c r="E971" s="183" t="s">
        <v>850</v>
      </c>
      <c r="F971" s="183" t="s">
        <v>1967</v>
      </c>
      <c r="G971" s="183" t="s">
        <v>48</v>
      </c>
      <c r="H971" s="183" t="s">
        <v>521</v>
      </c>
      <c r="I971" s="183" t="s">
        <v>796</v>
      </c>
      <c r="J971" s="183" t="s">
        <v>1934</v>
      </c>
      <c r="K971" s="184">
        <v>848.13</v>
      </c>
      <c r="L971" s="184">
        <v>0</v>
      </c>
      <c r="M971" s="184">
        <f t="shared" si="16"/>
        <v>848.13</v>
      </c>
      <c r="N971" s="183" t="s">
        <v>1966</v>
      </c>
      <c r="O971" s="183" t="s">
        <v>1934</v>
      </c>
      <c r="P971" s="183"/>
      <c r="Q971" s="183" t="s">
        <v>1965</v>
      </c>
      <c r="R971" s="183" t="s">
        <v>797</v>
      </c>
    </row>
    <row r="972" spans="1:18">
      <c r="A972" s="183" t="s">
        <v>1964</v>
      </c>
      <c r="B972" s="183" t="s">
        <v>794</v>
      </c>
      <c r="C972" s="183" t="s">
        <v>833</v>
      </c>
      <c r="D972" s="183" t="s">
        <v>837</v>
      </c>
      <c r="E972" s="183" t="s">
        <v>835</v>
      </c>
      <c r="F972" s="183" t="s">
        <v>849</v>
      </c>
      <c r="G972" s="183" t="s">
        <v>48</v>
      </c>
      <c r="H972" s="183" t="s">
        <v>521</v>
      </c>
      <c r="I972" s="183" t="s">
        <v>796</v>
      </c>
      <c r="J972" s="183" t="s">
        <v>1934</v>
      </c>
      <c r="K972" s="184">
        <v>714.2</v>
      </c>
      <c r="L972" s="184">
        <v>0</v>
      </c>
      <c r="M972" s="184">
        <f t="shared" si="16"/>
        <v>714.2</v>
      </c>
      <c r="N972" s="183" t="s">
        <v>1962</v>
      </c>
      <c r="O972" s="183" t="s">
        <v>1934</v>
      </c>
      <c r="P972" s="183"/>
      <c r="Q972" s="183" t="s">
        <v>1965</v>
      </c>
      <c r="R972" s="183" t="s">
        <v>797</v>
      </c>
    </row>
    <row r="973" spans="1:18">
      <c r="A973" s="183" t="s">
        <v>1964</v>
      </c>
      <c r="B973" s="183" t="s">
        <v>794</v>
      </c>
      <c r="C973" s="183" t="s">
        <v>833</v>
      </c>
      <c r="D973" s="183" t="s">
        <v>837</v>
      </c>
      <c r="E973" s="183" t="s">
        <v>835</v>
      </c>
      <c r="F973" s="183" t="s">
        <v>836</v>
      </c>
      <c r="G973" s="183" t="s">
        <v>48</v>
      </c>
      <c r="H973" s="183" t="s">
        <v>521</v>
      </c>
      <c r="I973" s="183" t="s">
        <v>796</v>
      </c>
      <c r="J973" s="183" t="s">
        <v>1934</v>
      </c>
      <c r="K973" s="184">
        <v>28.57</v>
      </c>
      <c r="L973" s="184">
        <v>0</v>
      </c>
      <c r="M973" s="184">
        <f t="shared" si="16"/>
        <v>28.57</v>
      </c>
      <c r="N973" s="183" t="s">
        <v>1962</v>
      </c>
      <c r="O973" s="183" t="s">
        <v>1934</v>
      </c>
      <c r="P973" s="183"/>
      <c r="Q973" s="183" t="s">
        <v>1965</v>
      </c>
      <c r="R973" s="183" t="s">
        <v>797</v>
      </c>
    </row>
    <row r="974" spans="1:18">
      <c r="A974" s="183" t="s">
        <v>1964</v>
      </c>
      <c r="B974" s="183" t="s">
        <v>794</v>
      </c>
      <c r="C974" s="183" t="s">
        <v>702</v>
      </c>
      <c r="D974" s="183" t="s">
        <v>858</v>
      </c>
      <c r="E974" s="183" t="s">
        <v>839</v>
      </c>
      <c r="F974" s="183" t="s">
        <v>1095</v>
      </c>
      <c r="G974" s="183" t="s">
        <v>48</v>
      </c>
      <c r="H974" s="183" t="s">
        <v>521</v>
      </c>
      <c r="I974" s="183" t="s">
        <v>796</v>
      </c>
      <c r="J974" s="183" t="s">
        <v>1934</v>
      </c>
      <c r="K974" s="184">
        <v>325</v>
      </c>
      <c r="L974" s="184">
        <v>0</v>
      </c>
      <c r="M974" s="184">
        <f t="shared" si="16"/>
        <v>325</v>
      </c>
      <c r="N974" s="183" t="s">
        <v>1966</v>
      </c>
      <c r="O974" s="183" t="s">
        <v>1934</v>
      </c>
      <c r="P974" s="183"/>
      <c r="Q974" s="183" t="s">
        <v>1965</v>
      </c>
      <c r="R974" s="183" t="s">
        <v>797</v>
      </c>
    </row>
    <row r="975" spans="1:18">
      <c r="A975" s="183" t="s">
        <v>1964</v>
      </c>
      <c r="B975" s="183" t="s">
        <v>794</v>
      </c>
      <c r="C975" s="183" t="s">
        <v>702</v>
      </c>
      <c r="D975" s="183" t="s">
        <v>858</v>
      </c>
      <c r="E975" s="183" t="s">
        <v>136</v>
      </c>
      <c r="F975" s="183" t="s">
        <v>830</v>
      </c>
      <c r="G975" s="183" t="s">
        <v>48</v>
      </c>
      <c r="H975" s="183" t="s">
        <v>521</v>
      </c>
      <c r="I975" s="183" t="s">
        <v>796</v>
      </c>
      <c r="J975" s="183" t="s">
        <v>1934</v>
      </c>
      <c r="K975" s="184">
        <v>0</v>
      </c>
      <c r="L975" s="184">
        <v>145</v>
      </c>
      <c r="M975" s="184">
        <f t="shared" si="16"/>
        <v>-145</v>
      </c>
      <c r="N975" s="183" t="s">
        <v>1962</v>
      </c>
      <c r="O975" s="183" t="s">
        <v>1934</v>
      </c>
      <c r="P975" s="183"/>
      <c r="Q975" s="183" t="s">
        <v>1965</v>
      </c>
      <c r="R975" s="183" t="s">
        <v>797</v>
      </c>
    </row>
    <row r="976" spans="1:18">
      <c r="A976" s="183" t="s">
        <v>1964</v>
      </c>
      <c r="B976" s="183" t="s">
        <v>794</v>
      </c>
      <c r="C976" s="183" t="s">
        <v>702</v>
      </c>
      <c r="D976" s="183" t="s">
        <v>858</v>
      </c>
      <c r="E976" s="183" t="s">
        <v>835</v>
      </c>
      <c r="F976" s="183" t="s">
        <v>1094</v>
      </c>
      <c r="G976" s="183" t="s">
        <v>48</v>
      </c>
      <c r="H976" s="183" t="s">
        <v>521</v>
      </c>
      <c r="I976" s="183" t="s">
        <v>796</v>
      </c>
      <c r="J976" s="183" t="s">
        <v>1934</v>
      </c>
      <c r="K976" s="184">
        <v>0</v>
      </c>
      <c r="L976" s="184">
        <v>257.08999999999997</v>
      </c>
      <c r="M976" s="184">
        <f t="shared" si="16"/>
        <v>-257.08999999999997</v>
      </c>
      <c r="N976" s="183" t="s">
        <v>1962</v>
      </c>
      <c r="O976" s="183" t="s">
        <v>1934</v>
      </c>
      <c r="P976" s="183"/>
      <c r="Q976" s="183" t="s">
        <v>1965</v>
      </c>
      <c r="R976" s="183" t="s">
        <v>797</v>
      </c>
    </row>
    <row r="977" spans="1:18">
      <c r="A977" s="183" t="s">
        <v>1964</v>
      </c>
      <c r="B977" s="183" t="s">
        <v>794</v>
      </c>
      <c r="C977" s="183" t="s">
        <v>804</v>
      </c>
      <c r="D977" s="183" t="s">
        <v>858</v>
      </c>
      <c r="E977" s="183" t="s">
        <v>839</v>
      </c>
      <c r="F977" s="183" t="s">
        <v>710</v>
      </c>
      <c r="G977" s="183" t="s">
        <v>48</v>
      </c>
      <c r="H977" s="183" t="s">
        <v>521</v>
      </c>
      <c r="I977" s="183" t="s">
        <v>796</v>
      </c>
      <c r="J977" s="183" t="s">
        <v>1934</v>
      </c>
      <c r="K977" s="184">
        <v>0</v>
      </c>
      <c r="L977" s="184">
        <v>9145.5</v>
      </c>
      <c r="M977" s="184">
        <f t="shared" si="16"/>
        <v>-9145.5</v>
      </c>
      <c r="N977" s="183" t="s">
        <v>1966</v>
      </c>
      <c r="O977" s="183" t="s">
        <v>1934</v>
      </c>
      <c r="P977" s="183"/>
      <c r="Q977" s="183" t="s">
        <v>1965</v>
      </c>
      <c r="R977" s="183" t="s">
        <v>797</v>
      </c>
    </row>
    <row r="978" spans="1:18">
      <c r="A978" s="183" t="s">
        <v>1964</v>
      </c>
      <c r="B978" s="183" t="s">
        <v>794</v>
      </c>
      <c r="C978" s="183" t="s">
        <v>701</v>
      </c>
      <c r="D978" s="183" t="s">
        <v>858</v>
      </c>
      <c r="E978" s="183" t="s">
        <v>382</v>
      </c>
      <c r="F978" s="183" t="s">
        <v>263</v>
      </c>
      <c r="G978" s="183" t="s">
        <v>48</v>
      </c>
      <c r="H978" s="183" t="s">
        <v>521</v>
      </c>
      <c r="I978" s="183" t="s">
        <v>796</v>
      </c>
      <c r="J978" s="183" t="s">
        <v>1934</v>
      </c>
      <c r="K978" s="184">
        <v>0</v>
      </c>
      <c r="L978" s="184">
        <v>142.84</v>
      </c>
      <c r="M978" s="184">
        <f t="shared" si="16"/>
        <v>-142.84</v>
      </c>
      <c r="N978" s="183" t="s">
        <v>1966</v>
      </c>
      <c r="O978" s="183" t="s">
        <v>1934</v>
      </c>
      <c r="P978" s="183"/>
      <c r="Q978" s="183" t="s">
        <v>1965</v>
      </c>
      <c r="R978" s="183" t="s">
        <v>797</v>
      </c>
    </row>
    <row r="979" spans="1:18">
      <c r="A979" s="183" t="s">
        <v>1964</v>
      </c>
      <c r="B979" s="183" t="s">
        <v>794</v>
      </c>
      <c r="C979" s="183" t="s">
        <v>804</v>
      </c>
      <c r="D979" s="183" t="s">
        <v>858</v>
      </c>
      <c r="E979" s="183" t="s">
        <v>799</v>
      </c>
      <c r="F979" s="183" t="s">
        <v>710</v>
      </c>
      <c r="G979" s="183" t="s">
        <v>48</v>
      </c>
      <c r="H979" s="183" t="s">
        <v>521</v>
      </c>
      <c r="I979" s="183" t="s">
        <v>796</v>
      </c>
      <c r="J979" s="183" t="s">
        <v>1934</v>
      </c>
      <c r="K979" s="184">
        <v>0</v>
      </c>
      <c r="L979" s="184">
        <v>3075</v>
      </c>
      <c r="M979" s="184">
        <f t="shared" si="16"/>
        <v>-3075</v>
      </c>
      <c r="N979" s="183" t="s">
        <v>1966</v>
      </c>
      <c r="O979" s="183" t="s">
        <v>1934</v>
      </c>
      <c r="P979" s="183"/>
      <c r="Q979" s="183" t="s">
        <v>1965</v>
      </c>
      <c r="R979" s="183" t="s">
        <v>797</v>
      </c>
    </row>
    <row r="980" spans="1:18">
      <c r="A980" s="183" t="s">
        <v>1964</v>
      </c>
      <c r="B980" s="183" t="s">
        <v>794</v>
      </c>
      <c r="C980" s="183" t="s">
        <v>804</v>
      </c>
      <c r="D980" s="183" t="s">
        <v>858</v>
      </c>
      <c r="E980" s="183" t="s">
        <v>851</v>
      </c>
      <c r="F980" s="183" t="s">
        <v>710</v>
      </c>
      <c r="G980" s="183" t="s">
        <v>48</v>
      </c>
      <c r="H980" s="183" t="s">
        <v>521</v>
      </c>
      <c r="I980" s="183" t="s">
        <v>796</v>
      </c>
      <c r="J980" s="183" t="s">
        <v>1934</v>
      </c>
      <c r="K980" s="184">
        <v>0</v>
      </c>
      <c r="L980" s="184">
        <v>5850</v>
      </c>
      <c r="M980" s="184">
        <f t="shared" si="16"/>
        <v>-5850</v>
      </c>
      <c r="N980" s="183" t="s">
        <v>1966</v>
      </c>
      <c r="O980" s="183" t="s">
        <v>1934</v>
      </c>
      <c r="P980" s="183"/>
      <c r="Q980" s="183" t="s">
        <v>1965</v>
      </c>
      <c r="R980" s="183" t="s">
        <v>797</v>
      </c>
    </row>
    <row r="981" spans="1:18">
      <c r="A981" s="183" t="s">
        <v>1964</v>
      </c>
      <c r="B981" s="183" t="s">
        <v>794</v>
      </c>
      <c r="C981" s="183" t="s">
        <v>804</v>
      </c>
      <c r="D981" s="183" t="s">
        <v>858</v>
      </c>
      <c r="E981" s="183" t="s">
        <v>835</v>
      </c>
      <c r="F981" s="183" t="s">
        <v>710</v>
      </c>
      <c r="G981" s="183" t="s">
        <v>48</v>
      </c>
      <c r="H981" s="183" t="s">
        <v>521</v>
      </c>
      <c r="I981" s="183" t="s">
        <v>796</v>
      </c>
      <c r="J981" s="183" t="s">
        <v>1934</v>
      </c>
      <c r="K981" s="184">
        <v>0</v>
      </c>
      <c r="L981" s="184">
        <v>56.25</v>
      </c>
      <c r="M981" s="184">
        <f t="shared" si="16"/>
        <v>-56.25</v>
      </c>
      <c r="N981" s="183" t="s">
        <v>1962</v>
      </c>
      <c r="O981" s="183" t="s">
        <v>1934</v>
      </c>
      <c r="P981" s="183"/>
      <c r="Q981" s="183" t="s">
        <v>1965</v>
      </c>
      <c r="R981" s="183" t="s">
        <v>797</v>
      </c>
    </row>
    <row r="982" spans="1:18">
      <c r="A982" s="183" t="s">
        <v>1964</v>
      </c>
      <c r="B982" s="183" t="s">
        <v>794</v>
      </c>
      <c r="C982" s="183" t="s">
        <v>833</v>
      </c>
      <c r="D982" s="183" t="s">
        <v>837</v>
      </c>
      <c r="E982" s="183" t="s">
        <v>839</v>
      </c>
      <c r="F982" s="183" t="s">
        <v>710</v>
      </c>
      <c r="G982" s="183" t="s">
        <v>48</v>
      </c>
      <c r="H982" s="183" t="s">
        <v>521</v>
      </c>
      <c r="I982" s="183" t="s">
        <v>796</v>
      </c>
      <c r="J982" s="183" t="s">
        <v>1934</v>
      </c>
      <c r="K982" s="184">
        <v>1157.5</v>
      </c>
      <c r="L982" s="184">
        <v>0</v>
      </c>
      <c r="M982" s="184">
        <f t="shared" si="16"/>
        <v>1157.5</v>
      </c>
      <c r="N982" s="183" t="s">
        <v>1966</v>
      </c>
      <c r="O982" s="183" t="s">
        <v>1934</v>
      </c>
      <c r="P982" s="183"/>
      <c r="Q982" s="183" t="s">
        <v>1965</v>
      </c>
      <c r="R982" s="183" t="s">
        <v>797</v>
      </c>
    </row>
    <row r="983" spans="1:18">
      <c r="A983" s="183" t="s">
        <v>1964</v>
      </c>
      <c r="B983" s="183" t="s">
        <v>794</v>
      </c>
      <c r="C983" s="183" t="s">
        <v>806</v>
      </c>
      <c r="D983" s="183" t="s">
        <v>858</v>
      </c>
      <c r="E983" s="183" t="s">
        <v>835</v>
      </c>
      <c r="F983" s="183" t="s">
        <v>710</v>
      </c>
      <c r="G983" s="183" t="s">
        <v>48</v>
      </c>
      <c r="H983" s="183" t="s">
        <v>521</v>
      </c>
      <c r="I983" s="183" t="s">
        <v>796</v>
      </c>
      <c r="J983" s="183" t="s">
        <v>1934</v>
      </c>
      <c r="K983" s="184">
        <v>0</v>
      </c>
      <c r="L983" s="184">
        <v>681.88</v>
      </c>
      <c r="M983" s="184">
        <f t="shared" si="16"/>
        <v>-681.88</v>
      </c>
      <c r="N983" s="183" t="s">
        <v>1962</v>
      </c>
      <c r="O983" s="183" t="s">
        <v>1934</v>
      </c>
      <c r="P983" s="183"/>
      <c r="Q983" s="183" t="s">
        <v>1965</v>
      </c>
      <c r="R983" s="183" t="s">
        <v>797</v>
      </c>
    </row>
    <row r="984" spans="1:18">
      <c r="A984" s="183" t="s">
        <v>1964</v>
      </c>
      <c r="B984" s="183" t="s">
        <v>794</v>
      </c>
      <c r="C984" s="183" t="s">
        <v>808</v>
      </c>
      <c r="D984" s="183" t="s">
        <v>858</v>
      </c>
      <c r="E984" s="183" t="s">
        <v>839</v>
      </c>
      <c r="F984" s="183" t="s">
        <v>836</v>
      </c>
      <c r="G984" s="183" t="s">
        <v>48</v>
      </c>
      <c r="H984" s="183" t="s">
        <v>521</v>
      </c>
      <c r="I984" s="183" t="s">
        <v>796</v>
      </c>
      <c r="J984" s="183" t="s">
        <v>1934</v>
      </c>
      <c r="K984" s="184">
        <v>0</v>
      </c>
      <c r="L984" s="184">
        <v>9000</v>
      </c>
      <c r="M984" s="184">
        <f t="shared" si="16"/>
        <v>-9000</v>
      </c>
      <c r="N984" s="183" t="s">
        <v>1966</v>
      </c>
      <c r="O984" s="183" t="s">
        <v>1934</v>
      </c>
      <c r="P984" s="183"/>
      <c r="Q984" s="183" t="s">
        <v>1965</v>
      </c>
      <c r="R984" s="183" t="s">
        <v>797</v>
      </c>
    </row>
    <row r="985" spans="1:18">
      <c r="A985" s="183" t="s">
        <v>1964</v>
      </c>
      <c r="B985" s="183" t="s">
        <v>794</v>
      </c>
      <c r="C985" s="183" t="s">
        <v>806</v>
      </c>
      <c r="D985" s="183" t="s">
        <v>858</v>
      </c>
      <c r="E985" s="183" t="s">
        <v>839</v>
      </c>
      <c r="F985" s="183" t="s">
        <v>836</v>
      </c>
      <c r="G985" s="183" t="s">
        <v>48</v>
      </c>
      <c r="H985" s="183" t="s">
        <v>521</v>
      </c>
      <c r="I985" s="183" t="s">
        <v>796</v>
      </c>
      <c r="J985" s="183" t="s">
        <v>1934</v>
      </c>
      <c r="K985" s="184">
        <v>0</v>
      </c>
      <c r="L985" s="184">
        <v>2000</v>
      </c>
      <c r="M985" s="184">
        <f t="shared" si="16"/>
        <v>-2000</v>
      </c>
      <c r="N985" s="183" t="s">
        <v>1966</v>
      </c>
      <c r="O985" s="183" t="s">
        <v>1934</v>
      </c>
      <c r="P985" s="183"/>
      <c r="Q985" s="183" t="s">
        <v>1965</v>
      </c>
      <c r="R985" s="183" t="s">
        <v>797</v>
      </c>
    </row>
    <row r="986" spans="1:18">
      <c r="A986" s="183" t="s">
        <v>1964</v>
      </c>
      <c r="B986" s="183" t="s">
        <v>794</v>
      </c>
      <c r="C986" s="183" t="s">
        <v>806</v>
      </c>
      <c r="D986" s="183" t="s">
        <v>858</v>
      </c>
      <c r="E986" s="183" t="s">
        <v>839</v>
      </c>
      <c r="F986" s="183" t="s">
        <v>1969</v>
      </c>
      <c r="G986" s="183" t="s">
        <v>48</v>
      </c>
      <c r="H986" s="183" t="s">
        <v>521</v>
      </c>
      <c r="I986" s="183" t="s">
        <v>796</v>
      </c>
      <c r="J986" s="183" t="s">
        <v>1934</v>
      </c>
      <c r="K986" s="184">
        <v>0</v>
      </c>
      <c r="L986" s="184">
        <v>500</v>
      </c>
      <c r="M986" s="184">
        <f t="shared" si="16"/>
        <v>-500</v>
      </c>
      <c r="N986" s="183" t="s">
        <v>1966</v>
      </c>
      <c r="O986" s="183" t="s">
        <v>1934</v>
      </c>
      <c r="P986" s="183"/>
      <c r="Q986" s="183" t="s">
        <v>1965</v>
      </c>
      <c r="R986" s="183" t="s">
        <v>797</v>
      </c>
    </row>
    <row r="987" spans="1:18">
      <c r="A987" s="183" t="s">
        <v>1964</v>
      </c>
      <c r="B987" s="183" t="s">
        <v>794</v>
      </c>
      <c r="C987" s="183" t="s">
        <v>806</v>
      </c>
      <c r="D987" s="183" t="s">
        <v>858</v>
      </c>
      <c r="E987" s="183" t="s">
        <v>835</v>
      </c>
      <c r="F987" s="183" t="s">
        <v>1094</v>
      </c>
      <c r="G987" s="183" t="s">
        <v>48</v>
      </c>
      <c r="H987" s="183" t="s">
        <v>521</v>
      </c>
      <c r="I987" s="183" t="s">
        <v>796</v>
      </c>
      <c r="J987" s="183" t="s">
        <v>1934</v>
      </c>
      <c r="K987" s="184">
        <v>114.25</v>
      </c>
      <c r="L987" s="184">
        <v>0</v>
      </c>
      <c r="M987" s="184">
        <f t="shared" si="16"/>
        <v>114.25</v>
      </c>
      <c r="N987" s="183" t="s">
        <v>1962</v>
      </c>
      <c r="O987" s="183" t="s">
        <v>1934</v>
      </c>
      <c r="P987" s="183"/>
      <c r="Q987" s="183" t="s">
        <v>1965</v>
      </c>
      <c r="R987" s="183" t="s">
        <v>797</v>
      </c>
    </row>
    <row r="988" spans="1:18">
      <c r="A988" s="183" t="s">
        <v>1964</v>
      </c>
      <c r="B988" s="183" t="s">
        <v>794</v>
      </c>
      <c r="C988" s="183" t="s">
        <v>808</v>
      </c>
      <c r="D988" s="183" t="s">
        <v>858</v>
      </c>
      <c r="E988" s="183" t="s">
        <v>835</v>
      </c>
      <c r="F988" s="183" t="s">
        <v>836</v>
      </c>
      <c r="G988" s="183" t="s">
        <v>48</v>
      </c>
      <c r="H988" s="183" t="s">
        <v>521</v>
      </c>
      <c r="I988" s="183" t="s">
        <v>796</v>
      </c>
      <c r="J988" s="183" t="s">
        <v>1934</v>
      </c>
      <c r="K988" s="184">
        <v>0</v>
      </c>
      <c r="L988" s="184">
        <v>4399.4799999999996</v>
      </c>
      <c r="M988" s="184">
        <f t="shared" si="16"/>
        <v>-4399.4799999999996</v>
      </c>
      <c r="N988" s="183" t="s">
        <v>1962</v>
      </c>
      <c r="O988" s="183" t="s">
        <v>1934</v>
      </c>
      <c r="P988" s="183"/>
      <c r="Q988" s="183" t="s">
        <v>1965</v>
      </c>
      <c r="R988" s="183" t="s">
        <v>797</v>
      </c>
    </row>
    <row r="989" spans="1:18">
      <c r="A989" s="183" t="s">
        <v>1964</v>
      </c>
      <c r="B989" s="183" t="s">
        <v>794</v>
      </c>
      <c r="C989" s="183" t="s">
        <v>806</v>
      </c>
      <c r="D989" s="183" t="s">
        <v>858</v>
      </c>
      <c r="E989" s="183" t="s">
        <v>839</v>
      </c>
      <c r="F989" s="183" t="s">
        <v>710</v>
      </c>
      <c r="G989" s="183" t="s">
        <v>48</v>
      </c>
      <c r="H989" s="183" t="s">
        <v>521</v>
      </c>
      <c r="I989" s="183" t="s">
        <v>796</v>
      </c>
      <c r="J989" s="183" t="s">
        <v>1934</v>
      </c>
      <c r="K989" s="184">
        <v>0</v>
      </c>
      <c r="L989" s="184">
        <v>109.5</v>
      </c>
      <c r="M989" s="184">
        <f t="shared" si="16"/>
        <v>-109.5</v>
      </c>
      <c r="N989" s="183" t="s">
        <v>1966</v>
      </c>
      <c r="O989" s="183" t="s">
        <v>1934</v>
      </c>
      <c r="P989" s="183"/>
      <c r="Q989" s="183" t="s">
        <v>1965</v>
      </c>
      <c r="R989" s="183" t="s">
        <v>797</v>
      </c>
    </row>
    <row r="990" spans="1:18">
      <c r="A990" s="183" t="s">
        <v>1964</v>
      </c>
      <c r="B990" s="183" t="s">
        <v>794</v>
      </c>
      <c r="C990" s="183" t="s">
        <v>806</v>
      </c>
      <c r="D990" s="183" t="s">
        <v>858</v>
      </c>
      <c r="E990" s="183" t="s">
        <v>839</v>
      </c>
      <c r="F990" s="183" t="s">
        <v>1095</v>
      </c>
      <c r="G990" s="183" t="s">
        <v>48</v>
      </c>
      <c r="H990" s="183" t="s">
        <v>521</v>
      </c>
      <c r="I990" s="183" t="s">
        <v>796</v>
      </c>
      <c r="J990" s="183" t="s">
        <v>1934</v>
      </c>
      <c r="K990" s="184">
        <v>100</v>
      </c>
      <c r="L990" s="184">
        <v>0</v>
      </c>
      <c r="M990" s="184">
        <f t="shared" si="16"/>
        <v>100</v>
      </c>
      <c r="N990" s="183" t="s">
        <v>1966</v>
      </c>
      <c r="O990" s="183" t="s">
        <v>1934</v>
      </c>
      <c r="P990" s="183"/>
      <c r="Q990" s="183" t="s">
        <v>1965</v>
      </c>
      <c r="R990" s="183" t="s">
        <v>797</v>
      </c>
    </row>
    <row r="991" spans="1:18">
      <c r="A991" s="183" t="s">
        <v>1964</v>
      </c>
      <c r="B991" s="183" t="s">
        <v>794</v>
      </c>
      <c r="C991" s="183" t="s">
        <v>808</v>
      </c>
      <c r="D991" s="183" t="s">
        <v>858</v>
      </c>
      <c r="E991" s="183" t="s">
        <v>384</v>
      </c>
      <c r="F991" s="183" t="s">
        <v>710</v>
      </c>
      <c r="G991" s="183" t="s">
        <v>48</v>
      </c>
      <c r="H991" s="183" t="s">
        <v>521</v>
      </c>
      <c r="I991" s="183" t="s">
        <v>796</v>
      </c>
      <c r="J991" s="183" t="s">
        <v>1934</v>
      </c>
      <c r="K991" s="184">
        <v>0</v>
      </c>
      <c r="L991" s="184">
        <v>4230</v>
      </c>
      <c r="M991" s="184">
        <f t="shared" si="16"/>
        <v>-4230</v>
      </c>
      <c r="N991" s="183" t="s">
        <v>1962</v>
      </c>
      <c r="O991" s="183" t="s">
        <v>1934</v>
      </c>
      <c r="P991" s="183"/>
      <c r="Q991" s="183" t="s">
        <v>1965</v>
      </c>
      <c r="R991" s="183" t="s">
        <v>797</v>
      </c>
    </row>
    <row r="992" spans="1:18">
      <c r="A992" s="183" t="s">
        <v>1964</v>
      </c>
      <c r="B992" s="183" t="s">
        <v>794</v>
      </c>
      <c r="C992" s="183" t="s">
        <v>808</v>
      </c>
      <c r="D992" s="183" t="s">
        <v>858</v>
      </c>
      <c r="E992" s="183" t="s">
        <v>799</v>
      </c>
      <c r="F992" s="183" t="s">
        <v>710</v>
      </c>
      <c r="G992" s="183" t="s">
        <v>48</v>
      </c>
      <c r="H992" s="183" t="s">
        <v>521</v>
      </c>
      <c r="I992" s="183" t="s">
        <v>796</v>
      </c>
      <c r="J992" s="183" t="s">
        <v>1934</v>
      </c>
      <c r="K992" s="184">
        <v>0</v>
      </c>
      <c r="L992" s="184">
        <v>6875</v>
      </c>
      <c r="M992" s="184">
        <f t="shared" si="16"/>
        <v>-6875</v>
      </c>
      <c r="N992" s="183" t="s">
        <v>1966</v>
      </c>
      <c r="O992" s="183" t="s">
        <v>1934</v>
      </c>
      <c r="P992" s="183"/>
      <c r="Q992" s="183" t="s">
        <v>1965</v>
      </c>
      <c r="R992" s="183" t="s">
        <v>797</v>
      </c>
    </row>
    <row r="993" spans="1:18">
      <c r="A993" s="183" t="s">
        <v>1964</v>
      </c>
      <c r="B993" s="183" t="s">
        <v>794</v>
      </c>
      <c r="C993" s="183" t="s">
        <v>808</v>
      </c>
      <c r="D993" s="183" t="s">
        <v>858</v>
      </c>
      <c r="E993" s="183" t="s">
        <v>851</v>
      </c>
      <c r="F993" s="183" t="s">
        <v>710</v>
      </c>
      <c r="G993" s="183" t="s">
        <v>48</v>
      </c>
      <c r="H993" s="183" t="s">
        <v>521</v>
      </c>
      <c r="I993" s="183" t="s">
        <v>796</v>
      </c>
      <c r="J993" s="183" t="s">
        <v>1934</v>
      </c>
      <c r="K993" s="184">
        <v>0</v>
      </c>
      <c r="L993" s="184">
        <v>1575</v>
      </c>
      <c r="M993" s="184">
        <f t="shared" si="16"/>
        <v>-1575</v>
      </c>
      <c r="N993" s="183" t="s">
        <v>1966</v>
      </c>
      <c r="O993" s="183" t="s">
        <v>1934</v>
      </c>
      <c r="P993" s="183"/>
      <c r="Q993" s="183" t="s">
        <v>1965</v>
      </c>
      <c r="R993" s="183" t="s">
        <v>797</v>
      </c>
    </row>
    <row r="994" spans="1:18">
      <c r="A994" s="183" t="s">
        <v>1964</v>
      </c>
      <c r="B994" s="183" t="s">
        <v>794</v>
      </c>
      <c r="C994" s="183" t="s">
        <v>808</v>
      </c>
      <c r="D994" s="183" t="s">
        <v>858</v>
      </c>
      <c r="E994" s="183" t="s">
        <v>835</v>
      </c>
      <c r="F994" s="183" t="s">
        <v>710</v>
      </c>
      <c r="G994" s="183" t="s">
        <v>48</v>
      </c>
      <c r="H994" s="183" t="s">
        <v>521</v>
      </c>
      <c r="I994" s="183" t="s">
        <v>796</v>
      </c>
      <c r="J994" s="183" t="s">
        <v>1934</v>
      </c>
      <c r="K994" s="184">
        <v>0</v>
      </c>
      <c r="L994" s="184">
        <v>4415.17</v>
      </c>
      <c r="M994" s="184">
        <f t="shared" si="16"/>
        <v>-4415.17</v>
      </c>
      <c r="N994" s="183" t="s">
        <v>1962</v>
      </c>
      <c r="O994" s="183" t="s">
        <v>1934</v>
      </c>
      <c r="P994" s="183"/>
      <c r="Q994" s="183" t="s">
        <v>1965</v>
      </c>
      <c r="R994" s="183" t="s">
        <v>797</v>
      </c>
    </row>
    <row r="995" spans="1:18">
      <c r="A995" s="183" t="s">
        <v>1970</v>
      </c>
      <c r="B995" s="183" t="s">
        <v>794</v>
      </c>
      <c r="C995" s="183" t="s">
        <v>366</v>
      </c>
      <c r="D995" s="183" t="s">
        <v>809</v>
      </c>
      <c r="E995" s="183" t="s">
        <v>43</v>
      </c>
      <c r="F995" s="183" t="s">
        <v>521</v>
      </c>
      <c r="G995" s="183" t="s">
        <v>48</v>
      </c>
      <c r="H995" s="183" t="s">
        <v>521</v>
      </c>
      <c r="I995" s="183" t="s">
        <v>796</v>
      </c>
      <c r="J995" s="183" t="s">
        <v>1934</v>
      </c>
      <c r="K995" s="184">
        <v>768</v>
      </c>
      <c r="L995" s="184">
        <v>0</v>
      </c>
      <c r="M995" s="184">
        <f t="shared" si="16"/>
        <v>768</v>
      </c>
      <c r="N995" s="183" t="s">
        <v>1056</v>
      </c>
      <c r="O995" s="183" t="s">
        <v>1934</v>
      </c>
      <c r="P995" s="183"/>
      <c r="Q995" s="183" t="s">
        <v>1971</v>
      </c>
      <c r="R995" s="183" t="s">
        <v>801</v>
      </c>
    </row>
    <row r="996" spans="1:18">
      <c r="A996" s="183" t="s">
        <v>1970</v>
      </c>
      <c r="B996" s="183" t="s">
        <v>794</v>
      </c>
      <c r="C996" s="183" t="s">
        <v>366</v>
      </c>
      <c r="D996" s="183" t="s">
        <v>892</v>
      </c>
      <c r="E996" s="183" t="s">
        <v>43</v>
      </c>
      <c r="F996" s="183" t="s">
        <v>521</v>
      </c>
      <c r="G996" s="183" t="s">
        <v>48</v>
      </c>
      <c r="H996" s="183" t="s">
        <v>521</v>
      </c>
      <c r="I996" s="183" t="s">
        <v>796</v>
      </c>
      <c r="J996" s="183" t="s">
        <v>1934</v>
      </c>
      <c r="K996" s="184">
        <v>0</v>
      </c>
      <c r="L996" s="184">
        <v>768</v>
      </c>
      <c r="M996" s="184">
        <f t="shared" si="16"/>
        <v>-768</v>
      </c>
      <c r="N996" s="183" t="s">
        <v>1056</v>
      </c>
      <c r="O996" s="183" t="s">
        <v>1934</v>
      </c>
      <c r="P996" s="183"/>
      <c r="Q996" s="183" t="s">
        <v>1971</v>
      </c>
      <c r="R996" s="183" t="s">
        <v>801</v>
      </c>
    </row>
    <row r="997" spans="1:18">
      <c r="A997" s="183" t="s">
        <v>1972</v>
      </c>
      <c r="B997" s="183" t="s">
        <v>794</v>
      </c>
      <c r="C997" s="183" t="s">
        <v>804</v>
      </c>
      <c r="D997" s="183" t="s">
        <v>805</v>
      </c>
      <c r="E997" s="183" t="s">
        <v>799</v>
      </c>
      <c r="F997" s="183" t="s">
        <v>710</v>
      </c>
      <c r="G997" s="183" t="s">
        <v>48</v>
      </c>
      <c r="H997" s="183" t="s">
        <v>521</v>
      </c>
      <c r="I997" s="183" t="s">
        <v>796</v>
      </c>
      <c r="J997" s="183" t="s">
        <v>1934</v>
      </c>
      <c r="K997" s="184">
        <v>0</v>
      </c>
      <c r="L997" s="184">
        <v>3000</v>
      </c>
      <c r="M997" s="184">
        <f t="shared" si="16"/>
        <v>-3000</v>
      </c>
      <c r="N997" s="183" t="s">
        <v>1973</v>
      </c>
      <c r="O997" s="183" t="s">
        <v>1934</v>
      </c>
      <c r="P997" s="183"/>
      <c r="Q997" s="183" t="s">
        <v>1974</v>
      </c>
      <c r="R997" s="183" t="s">
        <v>801</v>
      </c>
    </row>
    <row r="998" spans="1:18">
      <c r="A998" s="183" t="s">
        <v>1972</v>
      </c>
      <c r="B998" s="183" t="s">
        <v>794</v>
      </c>
      <c r="C998" s="183" t="s">
        <v>804</v>
      </c>
      <c r="D998" s="183" t="s">
        <v>805</v>
      </c>
      <c r="E998" s="183" t="s">
        <v>799</v>
      </c>
      <c r="F998" s="183" t="s">
        <v>710</v>
      </c>
      <c r="G998" s="183" t="s">
        <v>48</v>
      </c>
      <c r="H998" s="183" t="s">
        <v>521</v>
      </c>
      <c r="I998" s="183" t="s">
        <v>796</v>
      </c>
      <c r="J998" s="183" t="s">
        <v>1934</v>
      </c>
      <c r="K998" s="184">
        <v>0</v>
      </c>
      <c r="L998" s="184">
        <v>800</v>
      </c>
      <c r="M998" s="184">
        <f t="shared" si="16"/>
        <v>-800</v>
      </c>
      <c r="N998" s="183" t="s">
        <v>1973</v>
      </c>
      <c r="O998" s="183" t="s">
        <v>1934</v>
      </c>
      <c r="P998" s="183"/>
      <c r="Q998" s="183" t="s">
        <v>1974</v>
      </c>
      <c r="R998" s="183" t="s">
        <v>801</v>
      </c>
    </row>
    <row r="999" spans="1:18">
      <c r="A999" s="183" t="s">
        <v>1972</v>
      </c>
      <c r="B999" s="183" t="s">
        <v>794</v>
      </c>
      <c r="C999" s="183" t="s">
        <v>804</v>
      </c>
      <c r="D999" s="183" t="s">
        <v>805</v>
      </c>
      <c r="E999" s="183" t="s">
        <v>799</v>
      </c>
      <c r="F999" s="183" t="s">
        <v>710</v>
      </c>
      <c r="G999" s="183" t="s">
        <v>48</v>
      </c>
      <c r="H999" s="183" t="s">
        <v>521</v>
      </c>
      <c r="I999" s="183" t="s">
        <v>796</v>
      </c>
      <c r="J999" s="183" t="s">
        <v>1934</v>
      </c>
      <c r="K999" s="184">
        <v>0</v>
      </c>
      <c r="L999" s="184">
        <v>1200</v>
      </c>
      <c r="M999" s="184">
        <f t="shared" si="16"/>
        <v>-1200</v>
      </c>
      <c r="N999" s="183" t="s">
        <v>1973</v>
      </c>
      <c r="O999" s="183" t="s">
        <v>1934</v>
      </c>
      <c r="P999" s="183"/>
      <c r="Q999" s="183" t="s">
        <v>1974</v>
      </c>
      <c r="R999" s="183" t="s">
        <v>801</v>
      </c>
    </row>
    <row r="1000" spans="1:18">
      <c r="A1000" s="183" t="s">
        <v>1972</v>
      </c>
      <c r="B1000" s="183" t="s">
        <v>794</v>
      </c>
      <c r="C1000" s="183" t="s">
        <v>804</v>
      </c>
      <c r="D1000" s="183" t="s">
        <v>794</v>
      </c>
      <c r="E1000" s="183" t="s">
        <v>799</v>
      </c>
      <c r="F1000" s="183" t="s">
        <v>710</v>
      </c>
      <c r="G1000" s="183" t="s">
        <v>48</v>
      </c>
      <c r="H1000" s="183" t="s">
        <v>521</v>
      </c>
      <c r="I1000" s="183" t="s">
        <v>796</v>
      </c>
      <c r="J1000" s="183" t="s">
        <v>1934</v>
      </c>
      <c r="K1000" s="184">
        <v>3000</v>
      </c>
      <c r="L1000" s="184">
        <v>0</v>
      </c>
      <c r="M1000" s="184">
        <f t="shared" si="16"/>
        <v>3000</v>
      </c>
      <c r="N1000" s="183" t="s">
        <v>1973</v>
      </c>
      <c r="O1000" s="183" t="s">
        <v>1934</v>
      </c>
      <c r="P1000" s="183"/>
      <c r="Q1000" s="183" t="s">
        <v>1974</v>
      </c>
      <c r="R1000" s="183" t="s">
        <v>801</v>
      </c>
    </row>
    <row r="1001" spans="1:18">
      <c r="A1001" s="183" t="s">
        <v>1972</v>
      </c>
      <c r="B1001" s="183" t="s">
        <v>794</v>
      </c>
      <c r="C1001" s="183" t="s">
        <v>804</v>
      </c>
      <c r="D1001" s="183" t="s">
        <v>826</v>
      </c>
      <c r="E1001" s="183" t="s">
        <v>799</v>
      </c>
      <c r="F1001" s="183" t="s">
        <v>710</v>
      </c>
      <c r="G1001" s="183" t="s">
        <v>48</v>
      </c>
      <c r="H1001" s="183" t="s">
        <v>521</v>
      </c>
      <c r="I1001" s="183" t="s">
        <v>796</v>
      </c>
      <c r="J1001" s="183" t="s">
        <v>1934</v>
      </c>
      <c r="K1001" s="184">
        <v>1200</v>
      </c>
      <c r="L1001" s="184">
        <v>0</v>
      </c>
      <c r="M1001" s="184">
        <f t="shared" si="16"/>
        <v>1200</v>
      </c>
      <c r="N1001" s="183" t="s">
        <v>1973</v>
      </c>
      <c r="O1001" s="183" t="s">
        <v>1934</v>
      </c>
      <c r="P1001" s="183"/>
      <c r="Q1001" s="183" t="s">
        <v>1974</v>
      </c>
      <c r="R1001" s="183" t="s">
        <v>801</v>
      </c>
    </row>
    <row r="1002" spans="1:18">
      <c r="A1002" s="183" t="s">
        <v>1972</v>
      </c>
      <c r="B1002" s="183" t="s">
        <v>794</v>
      </c>
      <c r="C1002" s="183" t="s">
        <v>804</v>
      </c>
      <c r="D1002" s="183" t="s">
        <v>813</v>
      </c>
      <c r="E1002" s="183" t="s">
        <v>799</v>
      </c>
      <c r="F1002" s="183" t="s">
        <v>710</v>
      </c>
      <c r="G1002" s="183" t="s">
        <v>48</v>
      </c>
      <c r="H1002" s="183" t="s">
        <v>521</v>
      </c>
      <c r="I1002" s="183" t="s">
        <v>796</v>
      </c>
      <c r="J1002" s="183" t="s">
        <v>1934</v>
      </c>
      <c r="K1002" s="184">
        <v>800</v>
      </c>
      <c r="L1002" s="184">
        <v>0</v>
      </c>
      <c r="M1002" s="184">
        <f t="shared" si="16"/>
        <v>800</v>
      </c>
      <c r="N1002" s="183" t="s">
        <v>1973</v>
      </c>
      <c r="O1002" s="183" t="s">
        <v>1934</v>
      </c>
      <c r="P1002" s="183"/>
      <c r="Q1002" s="183" t="s">
        <v>1974</v>
      </c>
      <c r="R1002" s="183" t="s">
        <v>801</v>
      </c>
    </row>
    <row r="1003" spans="1:18">
      <c r="A1003" s="183" t="s">
        <v>1975</v>
      </c>
      <c r="B1003" s="183" t="s">
        <v>794</v>
      </c>
      <c r="C1003" s="183" t="s">
        <v>808</v>
      </c>
      <c r="D1003" s="183" t="s">
        <v>268</v>
      </c>
      <c r="E1003" s="183" t="s">
        <v>22</v>
      </c>
      <c r="F1003" s="183" t="s">
        <v>710</v>
      </c>
      <c r="G1003" s="183" t="s">
        <v>48</v>
      </c>
      <c r="H1003" s="183" t="s">
        <v>521</v>
      </c>
      <c r="I1003" s="183" t="s">
        <v>796</v>
      </c>
      <c r="J1003" s="183" t="s">
        <v>1934</v>
      </c>
      <c r="K1003" s="184">
        <v>0</v>
      </c>
      <c r="L1003" s="184">
        <v>515.12</v>
      </c>
      <c r="M1003" s="184">
        <f t="shared" si="16"/>
        <v>-515.12</v>
      </c>
      <c r="N1003" s="183" t="s">
        <v>995</v>
      </c>
      <c r="O1003" s="183" t="s">
        <v>1934</v>
      </c>
      <c r="P1003" s="183"/>
      <c r="Q1003" s="183" t="s">
        <v>1976</v>
      </c>
      <c r="R1003" s="183" t="s">
        <v>847</v>
      </c>
    </row>
    <row r="1004" spans="1:18">
      <c r="A1004" s="183" t="s">
        <v>1975</v>
      </c>
      <c r="B1004" s="183" t="s">
        <v>794</v>
      </c>
      <c r="C1004" s="183" t="s">
        <v>808</v>
      </c>
      <c r="D1004" s="183" t="s">
        <v>812</v>
      </c>
      <c r="E1004" s="183" t="s">
        <v>22</v>
      </c>
      <c r="F1004" s="183" t="s">
        <v>263</v>
      </c>
      <c r="G1004" s="183" t="s">
        <v>48</v>
      </c>
      <c r="H1004" s="183" t="s">
        <v>521</v>
      </c>
      <c r="I1004" s="183" t="s">
        <v>796</v>
      </c>
      <c r="J1004" s="183" t="s">
        <v>1934</v>
      </c>
      <c r="K1004" s="184">
        <v>0</v>
      </c>
      <c r="L1004" s="184">
        <v>2369.56</v>
      </c>
      <c r="M1004" s="184">
        <f t="shared" si="16"/>
        <v>-2369.56</v>
      </c>
      <c r="N1004" s="183" t="s">
        <v>995</v>
      </c>
      <c r="O1004" s="183" t="s">
        <v>1934</v>
      </c>
      <c r="P1004" s="183"/>
      <c r="Q1004" s="183" t="s">
        <v>1976</v>
      </c>
      <c r="R1004" s="183" t="s">
        <v>847</v>
      </c>
    </row>
    <row r="1005" spans="1:18">
      <c r="A1005" s="183" t="s">
        <v>1975</v>
      </c>
      <c r="B1005" s="183" t="s">
        <v>794</v>
      </c>
      <c r="C1005" s="183" t="s">
        <v>808</v>
      </c>
      <c r="D1005" s="183" t="s">
        <v>837</v>
      </c>
      <c r="E1005" s="183" t="s">
        <v>22</v>
      </c>
      <c r="F1005" s="183" t="s">
        <v>710</v>
      </c>
      <c r="G1005" s="183" t="s">
        <v>48</v>
      </c>
      <c r="H1005" s="183" t="s">
        <v>521</v>
      </c>
      <c r="I1005" s="183" t="s">
        <v>796</v>
      </c>
      <c r="J1005" s="183" t="s">
        <v>1934</v>
      </c>
      <c r="K1005" s="184">
        <v>515.12</v>
      </c>
      <c r="L1005" s="184">
        <v>0</v>
      </c>
      <c r="M1005" s="184">
        <f t="shared" si="16"/>
        <v>515.12</v>
      </c>
      <c r="N1005" s="183" t="s">
        <v>995</v>
      </c>
      <c r="O1005" s="183" t="s">
        <v>1934</v>
      </c>
      <c r="P1005" s="183"/>
      <c r="Q1005" s="183" t="s">
        <v>1976</v>
      </c>
      <c r="R1005" s="183" t="s">
        <v>847</v>
      </c>
    </row>
    <row r="1006" spans="1:18">
      <c r="A1006" s="183" t="s">
        <v>1975</v>
      </c>
      <c r="B1006" s="183" t="s">
        <v>794</v>
      </c>
      <c r="C1006" s="183" t="s">
        <v>808</v>
      </c>
      <c r="D1006" s="183" t="s">
        <v>837</v>
      </c>
      <c r="E1006" s="183" t="s">
        <v>22</v>
      </c>
      <c r="F1006" s="183" t="s">
        <v>263</v>
      </c>
      <c r="G1006" s="183" t="s">
        <v>48</v>
      </c>
      <c r="H1006" s="183" t="s">
        <v>521</v>
      </c>
      <c r="I1006" s="183" t="s">
        <v>796</v>
      </c>
      <c r="J1006" s="183" t="s">
        <v>1934</v>
      </c>
      <c r="K1006" s="184">
        <v>963.73</v>
      </c>
      <c r="L1006" s="184">
        <v>0</v>
      </c>
      <c r="M1006" s="184">
        <f t="shared" si="16"/>
        <v>963.73</v>
      </c>
      <c r="N1006" s="183" t="s">
        <v>995</v>
      </c>
      <c r="O1006" s="183" t="s">
        <v>1934</v>
      </c>
      <c r="P1006" s="183"/>
      <c r="Q1006" s="183" t="s">
        <v>1976</v>
      </c>
      <c r="R1006" s="183" t="s">
        <v>847</v>
      </c>
    </row>
    <row r="1007" spans="1:18">
      <c r="A1007" s="183" t="s">
        <v>1975</v>
      </c>
      <c r="B1007" s="183" t="s">
        <v>794</v>
      </c>
      <c r="C1007" s="183" t="s">
        <v>367</v>
      </c>
      <c r="D1007" s="183" t="s">
        <v>813</v>
      </c>
      <c r="E1007" s="183" t="s">
        <v>22</v>
      </c>
      <c r="F1007" s="183" t="s">
        <v>263</v>
      </c>
      <c r="G1007" s="183" t="s">
        <v>48</v>
      </c>
      <c r="H1007" s="183" t="s">
        <v>521</v>
      </c>
      <c r="I1007" s="183" t="s">
        <v>796</v>
      </c>
      <c r="J1007" s="183" t="s">
        <v>1934</v>
      </c>
      <c r="K1007" s="184">
        <v>1405.83</v>
      </c>
      <c r="L1007" s="184">
        <v>0</v>
      </c>
      <c r="M1007" s="184">
        <f t="shared" si="16"/>
        <v>1405.83</v>
      </c>
      <c r="N1007" s="183" t="s">
        <v>995</v>
      </c>
      <c r="O1007" s="183" t="s">
        <v>1934</v>
      </c>
      <c r="P1007" s="183"/>
      <c r="Q1007" s="183" t="s">
        <v>1976</v>
      </c>
      <c r="R1007" s="183" t="s">
        <v>847</v>
      </c>
    </row>
    <row r="1008" spans="1:18">
      <c r="A1008" s="183" t="s">
        <v>1977</v>
      </c>
      <c r="B1008" s="183" t="s">
        <v>794</v>
      </c>
      <c r="C1008" s="183" t="s">
        <v>808</v>
      </c>
      <c r="D1008" s="183" t="s">
        <v>268</v>
      </c>
      <c r="E1008" s="183" t="s">
        <v>851</v>
      </c>
      <c r="F1008" s="183" t="s">
        <v>521</v>
      </c>
      <c r="G1008" s="183" t="s">
        <v>48</v>
      </c>
      <c r="H1008" s="183" t="s">
        <v>521</v>
      </c>
      <c r="I1008" s="183" t="s">
        <v>796</v>
      </c>
      <c r="J1008" s="183" t="s">
        <v>1934</v>
      </c>
      <c r="K1008" s="184">
        <v>0</v>
      </c>
      <c r="L1008" s="184">
        <v>552.73</v>
      </c>
      <c r="M1008" s="184">
        <f t="shared" si="16"/>
        <v>-552.73</v>
      </c>
      <c r="N1008" s="183" t="s">
        <v>1129</v>
      </c>
      <c r="O1008" s="183" t="s">
        <v>1934</v>
      </c>
      <c r="P1008" s="183"/>
      <c r="Q1008" s="183" t="s">
        <v>1978</v>
      </c>
      <c r="R1008" s="183" t="s">
        <v>847</v>
      </c>
    </row>
    <row r="1009" spans="1:18">
      <c r="A1009" s="183" t="s">
        <v>1977</v>
      </c>
      <c r="B1009" s="183" t="s">
        <v>794</v>
      </c>
      <c r="C1009" s="183" t="s">
        <v>706</v>
      </c>
      <c r="D1009" s="183" t="s">
        <v>825</v>
      </c>
      <c r="E1009" s="183" t="s">
        <v>851</v>
      </c>
      <c r="F1009" s="183" t="s">
        <v>521</v>
      </c>
      <c r="G1009" s="183" t="s">
        <v>48</v>
      </c>
      <c r="H1009" s="183" t="s">
        <v>521</v>
      </c>
      <c r="I1009" s="183" t="s">
        <v>796</v>
      </c>
      <c r="J1009" s="183" t="s">
        <v>1934</v>
      </c>
      <c r="K1009" s="184">
        <v>100</v>
      </c>
      <c r="L1009" s="184">
        <v>0</v>
      </c>
      <c r="M1009" s="184">
        <f t="shared" si="16"/>
        <v>100</v>
      </c>
      <c r="N1009" s="183" t="s">
        <v>995</v>
      </c>
      <c r="O1009" s="183" t="s">
        <v>1934</v>
      </c>
      <c r="P1009" s="183"/>
      <c r="Q1009" s="183" t="s">
        <v>1978</v>
      </c>
      <c r="R1009" s="183" t="s">
        <v>847</v>
      </c>
    </row>
    <row r="1010" spans="1:18">
      <c r="A1010" s="183" t="s">
        <v>1977</v>
      </c>
      <c r="B1010" s="183" t="s">
        <v>794</v>
      </c>
      <c r="C1010" s="183" t="s">
        <v>808</v>
      </c>
      <c r="D1010" s="183" t="s">
        <v>815</v>
      </c>
      <c r="E1010" s="183" t="s">
        <v>851</v>
      </c>
      <c r="F1010" s="183" t="s">
        <v>521</v>
      </c>
      <c r="G1010" s="183" t="s">
        <v>48</v>
      </c>
      <c r="H1010" s="183" t="s">
        <v>521</v>
      </c>
      <c r="I1010" s="183" t="s">
        <v>796</v>
      </c>
      <c r="J1010" s="183" t="s">
        <v>1934</v>
      </c>
      <c r="K1010" s="184">
        <v>544.74</v>
      </c>
      <c r="L1010" s="184">
        <v>0</v>
      </c>
      <c r="M1010" s="184">
        <f t="shared" si="16"/>
        <v>544.74</v>
      </c>
      <c r="N1010" s="183" t="s">
        <v>1129</v>
      </c>
      <c r="O1010" s="183" t="s">
        <v>1934</v>
      </c>
      <c r="P1010" s="183"/>
      <c r="Q1010" s="183" t="s">
        <v>1978</v>
      </c>
      <c r="R1010" s="183" t="s">
        <v>847</v>
      </c>
    </row>
    <row r="1011" spans="1:18">
      <c r="A1011" s="183" t="s">
        <v>1977</v>
      </c>
      <c r="B1011" s="183" t="s">
        <v>794</v>
      </c>
      <c r="C1011" s="183" t="s">
        <v>808</v>
      </c>
      <c r="D1011" s="183" t="s">
        <v>831</v>
      </c>
      <c r="E1011" s="183" t="s">
        <v>851</v>
      </c>
      <c r="F1011" s="183" t="s">
        <v>521</v>
      </c>
      <c r="G1011" s="183" t="s">
        <v>48</v>
      </c>
      <c r="H1011" s="183" t="s">
        <v>521</v>
      </c>
      <c r="I1011" s="183" t="s">
        <v>796</v>
      </c>
      <c r="J1011" s="183" t="s">
        <v>1934</v>
      </c>
      <c r="K1011" s="184">
        <v>7.99</v>
      </c>
      <c r="L1011" s="184">
        <v>0</v>
      </c>
      <c r="M1011" s="184">
        <f t="shared" si="16"/>
        <v>7.99</v>
      </c>
      <c r="N1011" s="183" t="s">
        <v>1129</v>
      </c>
      <c r="O1011" s="183" t="s">
        <v>1934</v>
      </c>
      <c r="P1011" s="183"/>
      <c r="Q1011" s="183" t="s">
        <v>1978</v>
      </c>
      <c r="R1011" s="183" t="s">
        <v>847</v>
      </c>
    </row>
    <row r="1012" spans="1:18">
      <c r="A1012" s="183" t="s">
        <v>1977</v>
      </c>
      <c r="B1012" s="183" t="s">
        <v>794</v>
      </c>
      <c r="C1012" s="183" t="s">
        <v>706</v>
      </c>
      <c r="D1012" s="183" t="s">
        <v>332</v>
      </c>
      <c r="E1012" s="183" t="s">
        <v>851</v>
      </c>
      <c r="F1012" s="183" t="s">
        <v>521</v>
      </c>
      <c r="G1012" s="183" t="s">
        <v>48</v>
      </c>
      <c r="H1012" s="183" t="s">
        <v>521</v>
      </c>
      <c r="I1012" s="183" t="s">
        <v>796</v>
      </c>
      <c r="J1012" s="183" t="s">
        <v>1934</v>
      </c>
      <c r="K1012" s="184">
        <v>434.68</v>
      </c>
      <c r="L1012" s="184">
        <v>0</v>
      </c>
      <c r="M1012" s="184">
        <f t="shared" si="16"/>
        <v>434.68</v>
      </c>
      <c r="N1012" s="183" t="s">
        <v>995</v>
      </c>
      <c r="O1012" s="183" t="s">
        <v>1934</v>
      </c>
      <c r="P1012" s="183"/>
      <c r="Q1012" s="183" t="s">
        <v>1978</v>
      </c>
      <c r="R1012" s="183" t="s">
        <v>847</v>
      </c>
    </row>
    <row r="1013" spans="1:18">
      <c r="A1013" s="183" t="s">
        <v>1977</v>
      </c>
      <c r="B1013" s="183" t="s">
        <v>794</v>
      </c>
      <c r="C1013" s="183" t="s">
        <v>706</v>
      </c>
      <c r="D1013" s="183" t="s">
        <v>268</v>
      </c>
      <c r="E1013" s="183" t="s">
        <v>851</v>
      </c>
      <c r="F1013" s="183" t="s">
        <v>521</v>
      </c>
      <c r="G1013" s="183" t="s">
        <v>48</v>
      </c>
      <c r="H1013" s="183" t="s">
        <v>521</v>
      </c>
      <c r="I1013" s="183" t="s">
        <v>796</v>
      </c>
      <c r="J1013" s="183" t="s">
        <v>1934</v>
      </c>
      <c r="K1013" s="184">
        <v>0</v>
      </c>
      <c r="L1013" s="184">
        <v>723.5</v>
      </c>
      <c r="M1013" s="184">
        <f t="shared" si="16"/>
        <v>-723.5</v>
      </c>
      <c r="N1013" s="183" t="s">
        <v>1129</v>
      </c>
      <c r="O1013" s="183" t="s">
        <v>1934</v>
      </c>
      <c r="P1013" s="183"/>
      <c r="Q1013" s="183" t="s">
        <v>1978</v>
      </c>
      <c r="R1013" s="183" t="s">
        <v>847</v>
      </c>
    </row>
    <row r="1014" spans="1:18">
      <c r="A1014" s="183" t="s">
        <v>1977</v>
      </c>
      <c r="B1014" s="183" t="s">
        <v>794</v>
      </c>
      <c r="C1014" s="183" t="s">
        <v>706</v>
      </c>
      <c r="D1014" s="183" t="s">
        <v>815</v>
      </c>
      <c r="E1014" s="183" t="s">
        <v>851</v>
      </c>
      <c r="F1014" s="183" t="s">
        <v>521</v>
      </c>
      <c r="G1014" s="183" t="s">
        <v>48</v>
      </c>
      <c r="H1014" s="183" t="s">
        <v>521</v>
      </c>
      <c r="I1014" s="183" t="s">
        <v>796</v>
      </c>
      <c r="J1014" s="183" t="s">
        <v>1934</v>
      </c>
      <c r="K1014" s="184">
        <v>188.82</v>
      </c>
      <c r="L1014" s="184">
        <v>0</v>
      </c>
      <c r="M1014" s="184">
        <f t="shared" si="16"/>
        <v>188.82</v>
      </c>
      <c r="N1014" s="183" t="s">
        <v>995</v>
      </c>
      <c r="O1014" s="183" t="s">
        <v>1934</v>
      </c>
      <c r="P1014" s="183"/>
      <c r="Q1014" s="183" t="s">
        <v>1978</v>
      </c>
      <c r="R1014" s="183" t="s">
        <v>847</v>
      </c>
    </row>
    <row r="1015" spans="1:18">
      <c r="A1015" s="183" t="s">
        <v>1979</v>
      </c>
      <c r="B1015" s="183" t="s">
        <v>794</v>
      </c>
      <c r="C1015" s="183" t="s">
        <v>808</v>
      </c>
      <c r="D1015" s="183" t="s">
        <v>268</v>
      </c>
      <c r="E1015" s="183" t="s">
        <v>799</v>
      </c>
      <c r="F1015" s="183" t="s">
        <v>521</v>
      </c>
      <c r="G1015" s="183" t="s">
        <v>48</v>
      </c>
      <c r="H1015" s="183" t="s">
        <v>521</v>
      </c>
      <c r="I1015" s="183" t="s">
        <v>796</v>
      </c>
      <c r="J1015" s="183" t="s">
        <v>1934</v>
      </c>
      <c r="K1015" s="184">
        <v>0</v>
      </c>
      <c r="L1015" s="184">
        <v>850</v>
      </c>
      <c r="M1015" s="184">
        <f t="shared" si="16"/>
        <v>-850</v>
      </c>
      <c r="N1015" s="183" t="s">
        <v>1980</v>
      </c>
      <c r="O1015" s="183" t="s">
        <v>1934</v>
      </c>
      <c r="P1015" s="183"/>
      <c r="Q1015" s="183" t="s">
        <v>1981</v>
      </c>
      <c r="R1015" s="183" t="s">
        <v>801</v>
      </c>
    </row>
    <row r="1016" spans="1:18">
      <c r="A1016" s="183" t="s">
        <v>1979</v>
      </c>
      <c r="B1016" s="183" t="s">
        <v>794</v>
      </c>
      <c r="C1016" s="183" t="s">
        <v>808</v>
      </c>
      <c r="D1016" s="183" t="s">
        <v>815</v>
      </c>
      <c r="E1016" s="183" t="s">
        <v>799</v>
      </c>
      <c r="F1016" s="183" t="s">
        <v>521</v>
      </c>
      <c r="G1016" s="183" t="s">
        <v>48</v>
      </c>
      <c r="H1016" s="183" t="s">
        <v>521</v>
      </c>
      <c r="I1016" s="183" t="s">
        <v>796</v>
      </c>
      <c r="J1016" s="183" t="s">
        <v>1934</v>
      </c>
      <c r="K1016" s="184">
        <v>850</v>
      </c>
      <c r="L1016" s="184">
        <v>0</v>
      </c>
      <c r="M1016" s="184">
        <f t="shared" si="16"/>
        <v>850</v>
      </c>
      <c r="N1016" s="183" t="s">
        <v>1980</v>
      </c>
      <c r="O1016" s="183" t="s">
        <v>1934</v>
      </c>
      <c r="P1016" s="183"/>
      <c r="Q1016" s="183" t="s">
        <v>1981</v>
      </c>
      <c r="R1016" s="183" t="s">
        <v>801</v>
      </c>
    </row>
    <row r="1017" spans="1:18">
      <c r="A1017" s="183" t="s">
        <v>1982</v>
      </c>
      <c r="B1017" s="183" t="s">
        <v>794</v>
      </c>
      <c r="C1017" s="183" t="s">
        <v>701</v>
      </c>
      <c r="D1017" s="183" t="s">
        <v>268</v>
      </c>
      <c r="E1017" s="183" t="s">
        <v>820</v>
      </c>
      <c r="F1017" s="183" t="s">
        <v>521</v>
      </c>
      <c r="G1017" s="183" t="s">
        <v>48</v>
      </c>
      <c r="H1017" s="183" t="s">
        <v>521</v>
      </c>
      <c r="I1017" s="183" t="s">
        <v>796</v>
      </c>
      <c r="J1017" s="183" t="s">
        <v>1934</v>
      </c>
      <c r="K1017" s="184">
        <v>0</v>
      </c>
      <c r="L1017" s="184">
        <v>1632</v>
      </c>
      <c r="M1017" s="184">
        <f t="shared" si="16"/>
        <v>-1632</v>
      </c>
      <c r="N1017" s="183" t="s">
        <v>995</v>
      </c>
      <c r="O1017" s="183" t="s">
        <v>1934</v>
      </c>
      <c r="P1017" s="183"/>
      <c r="Q1017" s="183" t="s">
        <v>1983</v>
      </c>
      <c r="R1017" s="183" t="s">
        <v>847</v>
      </c>
    </row>
    <row r="1018" spans="1:18">
      <c r="A1018" s="183" t="s">
        <v>1982</v>
      </c>
      <c r="B1018" s="183" t="s">
        <v>794</v>
      </c>
      <c r="C1018" s="183" t="s">
        <v>701</v>
      </c>
      <c r="D1018" s="183" t="s">
        <v>821</v>
      </c>
      <c r="E1018" s="183" t="s">
        <v>820</v>
      </c>
      <c r="F1018" s="183" t="s">
        <v>521</v>
      </c>
      <c r="G1018" s="183" t="s">
        <v>48</v>
      </c>
      <c r="H1018" s="183" t="s">
        <v>521</v>
      </c>
      <c r="I1018" s="183" t="s">
        <v>796</v>
      </c>
      <c r="J1018" s="183" t="s">
        <v>1934</v>
      </c>
      <c r="K1018" s="184">
        <v>1632</v>
      </c>
      <c r="L1018" s="184">
        <v>0</v>
      </c>
      <c r="M1018" s="184">
        <f t="shared" si="16"/>
        <v>1632</v>
      </c>
      <c r="N1018" s="183" t="s">
        <v>995</v>
      </c>
      <c r="O1018" s="183" t="s">
        <v>1934</v>
      </c>
      <c r="P1018" s="183"/>
      <c r="Q1018" s="183" t="s">
        <v>1983</v>
      </c>
      <c r="R1018" s="183" t="s">
        <v>847</v>
      </c>
    </row>
    <row r="1019" spans="1:18">
      <c r="A1019" s="183" t="s">
        <v>1984</v>
      </c>
      <c r="B1019" s="183" t="s">
        <v>794</v>
      </c>
      <c r="C1019" s="183" t="s">
        <v>706</v>
      </c>
      <c r="D1019" s="183" t="s">
        <v>1985</v>
      </c>
      <c r="E1019" s="183" t="s">
        <v>818</v>
      </c>
      <c r="F1019" s="183" t="s">
        <v>521</v>
      </c>
      <c r="G1019" s="183" t="s">
        <v>48</v>
      </c>
      <c r="H1019" s="183" t="s">
        <v>521</v>
      </c>
      <c r="I1019" s="183" t="s">
        <v>796</v>
      </c>
      <c r="J1019" s="183" t="s">
        <v>1934</v>
      </c>
      <c r="K1019" s="184">
        <v>4519.59</v>
      </c>
      <c r="L1019" s="184">
        <v>0</v>
      </c>
      <c r="M1019" s="184">
        <f t="shared" si="16"/>
        <v>4519.59</v>
      </c>
      <c r="N1019" s="183" t="s">
        <v>842</v>
      </c>
      <c r="O1019" s="183" t="s">
        <v>1934</v>
      </c>
      <c r="P1019" s="183"/>
      <c r="Q1019" s="183" t="s">
        <v>1986</v>
      </c>
      <c r="R1019" s="183" t="s">
        <v>797</v>
      </c>
    </row>
    <row r="1020" spans="1:18">
      <c r="A1020" s="183" t="s">
        <v>1984</v>
      </c>
      <c r="B1020" s="183" t="s">
        <v>794</v>
      </c>
      <c r="C1020" s="183" t="s">
        <v>706</v>
      </c>
      <c r="D1020" s="183" t="s">
        <v>1985</v>
      </c>
      <c r="E1020" s="183" t="s">
        <v>843</v>
      </c>
      <c r="F1020" s="183" t="s">
        <v>521</v>
      </c>
      <c r="G1020" s="183" t="s">
        <v>48</v>
      </c>
      <c r="H1020" s="183" t="s">
        <v>521</v>
      </c>
      <c r="I1020" s="183" t="s">
        <v>796</v>
      </c>
      <c r="J1020" s="183" t="s">
        <v>1934</v>
      </c>
      <c r="K1020" s="184">
        <v>31.89</v>
      </c>
      <c r="L1020" s="184">
        <v>0</v>
      </c>
      <c r="M1020" s="184">
        <f t="shared" si="16"/>
        <v>31.89</v>
      </c>
      <c r="N1020" s="183" t="s">
        <v>842</v>
      </c>
      <c r="O1020" s="183" t="s">
        <v>1934</v>
      </c>
      <c r="P1020" s="183"/>
      <c r="Q1020" s="183" t="s">
        <v>1986</v>
      </c>
      <c r="R1020" s="183" t="s">
        <v>797</v>
      </c>
    </row>
    <row r="1021" spans="1:18">
      <c r="A1021" s="183" t="s">
        <v>1984</v>
      </c>
      <c r="B1021" s="183" t="s">
        <v>794</v>
      </c>
      <c r="C1021" s="183" t="s">
        <v>706</v>
      </c>
      <c r="D1021" s="183" t="s">
        <v>1985</v>
      </c>
      <c r="E1021" s="183" t="s">
        <v>799</v>
      </c>
      <c r="F1021" s="183" t="s">
        <v>521</v>
      </c>
      <c r="G1021" s="183" t="s">
        <v>48</v>
      </c>
      <c r="H1021" s="183" t="s">
        <v>521</v>
      </c>
      <c r="I1021" s="183" t="s">
        <v>796</v>
      </c>
      <c r="J1021" s="183" t="s">
        <v>1934</v>
      </c>
      <c r="K1021" s="184">
        <v>319.93</v>
      </c>
      <c r="L1021" s="184">
        <v>0</v>
      </c>
      <c r="M1021" s="184">
        <f t="shared" si="16"/>
        <v>319.93</v>
      </c>
      <c r="N1021" s="183" t="s">
        <v>842</v>
      </c>
      <c r="O1021" s="183" t="s">
        <v>1934</v>
      </c>
      <c r="P1021" s="183"/>
      <c r="Q1021" s="183" t="s">
        <v>1986</v>
      </c>
      <c r="R1021" s="183" t="s">
        <v>797</v>
      </c>
    </row>
    <row r="1022" spans="1:18">
      <c r="A1022" s="183" t="s">
        <v>1984</v>
      </c>
      <c r="B1022" s="183" t="s">
        <v>794</v>
      </c>
      <c r="C1022" s="183" t="s">
        <v>706</v>
      </c>
      <c r="D1022" s="183" t="s">
        <v>1985</v>
      </c>
      <c r="E1022" s="183" t="s">
        <v>838</v>
      </c>
      <c r="F1022" s="183" t="s">
        <v>521</v>
      </c>
      <c r="G1022" s="183" t="s">
        <v>48</v>
      </c>
      <c r="H1022" s="183" t="s">
        <v>521</v>
      </c>
      <c r="I1022" s="183" t="s">
        <v>796</v>
      </c>
      <c r="J1022" s="183" t="s">
        <v>1934</v>
      </c>
      <c r="K1022" s="184">
        <v>0</v>
      </c>
      <c r="L1022" s="184">
        <v>5020.46</v>
      </c>
      <c r="M1022" s="184">
        <f t="shared" si="16"/>
        <v>-5020.46</v>
      </c>
      <c r="N1022" s="183" t="s">
        <v>842</v>
      </c>
      <c r="O1022" s="183" t="s">
        <v>1934</v>
      </c>
      <c r="P1022" s="183"/>
      <c r="Q1022" s="183" t="s">
        <v>1986</v>
      </c>
      <c r="R1022" s="183" t="s">
        <v>797</v>
      </c>
    </row>
    <row r="1023" spans="1:18">
      <c r="A1023" s="183" t="s">
        <v>1984</v>
      </c>
      <c r="B1023" s="183" t="s">
        <v>794</v>
      </c>
      <c r="C1023" s="183" t="s">
        <v>706</v>
      </c>
      <c r="D1023" s="183" t="s">
        <v>1985</v>
      </c>
      <c r="E1023" s="183" t="s">
        <v>22</v>
      </c>
      <c r="F1023" s="183" t="s">
        <v>521</v>
      </c>
      <c r="G1023" s="183" t="s">
        <v>48</v>
      </c>
      <c r="H1023" s="183" t="s">
        <v>521</v>
      </c>
      <c r="I1023" s="183" t="s">
        <v>796</v>
      </c>
      <c r="J1023" s="183" t="s">
        <v>1934</v>
      </c>
      <c r="K1023" s="184">
        <v>366.7</v>
      </c>
      <c r="L1023" s="184">
        <v>0</v>
      </c>
      <c r="M1023" s="184">
        <f t="shared" ref="M1023:M1086" si="17">K1023-L1023</f>
        <v>366.7</v>
      </c>
      <c r="N1023" s="183" t="s">
        <v>842</v>
      </c>
      <c r="O1023" s="183" t="s">
        <v>1934</v>
      </c>
      <c r="P1023" s="183"/>
      <c r="Q1023" s="183" t="s">
        <v>1986</v>
      </c>
      <c r="R1023" s="183" t="s">
        <v>797</v>
      </c>
    </row>
    <row r="1024" spans="1:18">
      <c r="A1024" s="183" t="s">
        <v>1984</v>
      </c>
      <c r="B1024" s="183" t="s">
        <v>794</v>
      </c>
      <c r="C1024" s="183" t="s">
        <v>706</v>
      </c>
      <c r="D1024" s="183" t="s">
        <v>1985</v>
      </c>
      <c r="E1024" s="183" t="s">
        <v>835</v>
      </c>
      <c r="F1024" s="183" t="s">
        <v>521</v>
      </c>
      <c r="G1024" s="183" t="s">
        <v>48</v>
      </c>
      <c r="H1024" s="183" t="s">
        <v>521</v>
      </c>
      <c r="I1024" s="183" t="s">
        <v>796</v>
      </c>
      <c r="J1024" s="183" t="s">
        <v>1934</v>
      </c>
      <c r="K1024" s="184">
        <v>1789.67</v>
      </c>
      <c r="L1024" s="184">
        <v>0</v>
      </c>
      <c r="M1024" s="184">
        <f t="shared" si="17"/>
        <v>1789.67</v>
      </c>
      <c r="N1024" s="183" t="s">
        <v>842</v>
      </c>
      <c r="O1024" s="183" t="s">
        <v>1934</v>
      </c>
      <c r="P1024" s="183"/>
      <c r="Q1024" s="183" t="s">
        <v>1986</v>
      </c>
      <c r="R1024" s="183" t="s">
        <v>797</v>
      </c>
    </row>
    <row r="1025" spans="1:18">
      <c r="A1025" s="183" t="s">
        <v>1984</v>
      </c>
      <c r="B1025" s="183" t="s">
        <v>794</v>
      </c>
      <c r="C1025" s="183" t="s">
        <v>706</v>
      </c>
      <c r="D1025" s="183" t="s">
        <v>1987</v>
      </c>
      <c r="E1025" s="183" t="s">
        <v>832</v>
      </c>
      <c r="F1025" s="183" t="s">
        <v>521</v>
      </c>
      <c r="G1025" s="183" t="s">
        <v>48</v>
      </c>
      <c r="H1025" s="183" t="s">
        <v>521</v>
      </c>
      <c r="I1025" s="183" t="s">
        <v>796</v>
      </c>
      <c r="J1025" s="183" t="s">
        <v>1934</v>
      </c>
      <c r="K1025" s="184">
        <v>0</v>
      </c>
      <c r="L1025" s="184">
        <v>2754.8</v>
      </c>
      <c r="M1025" s="184">
        <f t="shared" si="17"/>
        <v>-2754.8</v>
      </c>
      <c r="N1025" s="183" t="s">
        <v>842</v>
      </c>
      <c r="O1025" s="183" t="s">
        <v>1934</v>
      </c>
      <c r="P1025" s="183"/>
      <c r="Q1025" s="183" t="s">
        <v>1986</v>
      </c>
      <c r="R1025" s="183" t="s">
        <v>797</v>
      </c>
    </row>
    <row r="1026" spans="1:18">
      <c r="A1026" s="183" t="s">
        <v>1984</v>
      </c>
      <c r="B1026" s="183" t="s">
        <v>794</v>
      </c>
      <c r="C1026" s="183" t="s">
        <v>706</v>
      </c>
      <c r="D1026" s="183" t="s">
        <v>1581</v>
      </c>
      <c r="E1026" s="183" t="s">
        <v>398</v>
      </c>
      <c r="F1026" s="183" t="s">
        <v>521</v>
      </c>
      <c r="G1026" s="183" t="s">
        <v>48</v>
      </c>
      <c r="H1026" s="183" t="s">
        <v>521</v>
      </c>
      <c r="I1026" s="183" t="s">
        <v>796</v>
      </c>
      <c r="J1026" s="183" t="s">
        <v>1934</v>
      </c>
      <c r="K1026" s="184">
        <v>0</v>
      </c>
      <c r="L1026" s="184">
        <v>412.55</v>
      </c>
      <c r="M1026" s="184">
        <f t="shared" si="17"/>
        <v>-412.55</v>
      </c>
      <c r="N1026" s="183" t="s">
        <v>842</v>
      </c>
      <c r="O1026" s="183" t="s">
        <v>1934</v>
      </c>
      <c r="P1026" s="183"/>
      <c r="Q1026" s="183" t="s">
        <v>1986</v>
      </c>
      <c r="R1026" s="183" t="s">
        <v>797</v>
      </c>
    </row>
    <row r="1027" spans="1:18">
      <c r="A1027" s="183" t="s">
        <v>1984</v>
      </c>
      <c r="B1027" s="183" t="s">
        <v>794</v>
      </c>
      <c r="C1027" s="183" t="s">
        <v>706</v>
      </c>
      <c r="D1027" s="183" t="s">
        <v>1581</v>
      </c>
      <c r="E1027" s="183" t="s">
        <v>850</v>
      </c>
      <c r="F1027" s="183" t="s">
        <v>521</v>
      </c>
      <c r="G1027" s="183" t="s">
        <v>48</v>
      </c>
      <c r="H1027" s="183" t="s">
        <v>521</v>
      </c>
      <c r="I1027" s="183" t="s">
        <v>796</v>
      </c>
      <c r="J1027" s="183" t="s">
        <v>1934</v>
      </c>
      <c r="K1027" s="184">
        <v>703.62</v>
      </c>
      <c r="L1027" s="184">
        <v>0</v>
      </c>
      <c r="M1027" s="184">
        <f t="shared" si="17"/>
        <v>703.62</v>
      </c>
      <c r="N1027" s="183" t="s">
        <v>842</v>
      </c>
      <c r="O1027" s="183" t="s">
        <v>1934</v>
      </c>
      <c r="P1027" s="183"/>
      <c r="Q1027" s="183" t="s">
        <v>1986</v>
      </c>
      <c r="R1027" s="183" t="s">
        <v>797</v>
      </c>
    </row>
    <row r="1028" spans="1:18">
      <c r="A1028" s="183" t="s">
        <v>1984</v>
      </c>
      <c r="B1028" s="183" t="s">
        <v>794</v>
      </c>
      <c r="C1028" s="183" t="s">
        <v>706</v>
      </c>
      <c r="D1028" s="183" t="s">
        <v>1715</v>
      </c>
      <c r="E1028" s="183" t="s">
        <v>850</v>
      </c>
      <c r="F1028" s="183" t="s">
        <v>521</v>
      </c>
      <c r="G1028" s="183" t="s">
        <v>48</v>
      </c>
      <c r="H1028" s="183" t="s">
        <v>521</v>
      </c>
      <c r="I1028" s="183" t="s">
        <v>796</v>
      </c>
      <c r="J1028" s="183" t="s">
        <v>1934</v>
      </c>
      <c r="K1028" s="184">
        <v>4792.26</v>
      </c>
      <c r="L1028" s="184">
        <v>0</v>
      </c>
      <c r="M1028" s="184">
        <f t="shared" si="17"/>
        <v>4792.26</v>
      </c>
      <c r="N1028" s="183" t="s">
        <v>842</v>
      </c>
      <c r="O1028" s="183" t="s">
        <v>1934</v>
      </c>
      <c r="P1028" s="183"/>
      <c r="Q1028" s="183" t="s">
        <v>1986</v>
      </c>
      <c r="R1028" s="183" t="s">
        <v>797</v>
      </c>
    </row>
    <row r="1029" spans="1:18">
      <c r="A1029" s="183" t="s">
        <v>1984</v>
      </c>
      <c r="B1029" s="183" t="s">
        <v>794</v>
      </c>
      <c r="C1029" s="183" t="s">
        <v>706</v>
      </c>
      <c r="D1029" s="183" t="s">
        <v>1581</v>
      </c>
      <c r="E1029" s="183" t="s">
        <v>839</v>
      </c>
      <c r="F1029" s="183" t="s">
        <v>521</v>
      </c>
      <c r="G1029" s="183" t="s">
        <v>48</v>
      </c>
      <c r="H1029" s="183" t="s">
        <v>521</v>
      </c>
      <c r="I1029" s="183" t="s">
        <v>796</v>
      </c>
      <c r="J1029" s="183" t="s">
        <v>1934</v>
      </c>
      <c r="K1029" s="184">
        <v>0</v>
      </c>
      <c r="L1029" s="184">
        <v>4000</v>
      </c>
      <c r="M1029" s="184">
        <f t="shared" si="17"/>
        <v>-4000</v>
      </c>
      <c r="N1029" s="183" t="s">
        <v>842</v>
      </c>
      <c r="O1029" s="183" t="s">
        <v>1934</v>
      </c>
      <c r="P1029" s="183"/>
      <c r="Q1029" s="183" t="s">
        <v>1986</v>
      </c>
      <c r="R1029" s="183" t="s">
        <v>797</v>
      </c>
    </row>
    <row r="1030" spans="1:18">
      <c r="A1030" s="183" t="s">
        <v>1984</v>
      </c>
      <c r="B1030" s="183" t="s">
        <v>794</v>
      </c>
      <c r="C1030" s="183" t="s">
        <v>706</v>
      </c>
      <c r="D1030" s="183" t="s">
        <v>1581</v>
      </c>
      <c r="E1030" s="183" t="s">
        <v>136</v>
      </c>
      <c r="F1030" s="183" t="s">
        <v>521</v>
      </c>
      <c r="G1030" s="183" t="s">
        <v>48</v>
      </c>
      <c r="H1030" s="183" t="s">
        <v>521</v>
      </c>
      <c r="I1030" s="183" t="s">
        <v>796</v>
      </c>
      <c r="J1030" s="183" t="s">
        <v>1934</v>
      </c>
      <c r="K1030" s="184">
        <v>5169.5600000000004</v>
      </c>
      <c r="L1030" s="184">
        <v>0</v>
      </c>
      <c r="M1030" s="184">
        <f t="shared" si="17"/>
        <v>5169.5600000000004</v>
      </c>
      <c r="N1030" s="183" t="s">
        <v>842</v>
      </c>
      <c r="O1030" s="183" t="s">
        <v>1934</v>
      </c>
      <c r="P1030" s="183"/>
      <c r="Q1030" s="183" t="s">
        <v>1986</v>
      </c>
      <c r="R1030" s="183" t="s">
        <v>797</v>
      </c>
    </row>
    <row r="1031" spans="1:18">
      <c r="A1031" s="183" t="s">
        <v>1984</v>
      </c>
      <c r="B1031" s="183" t="s">
        <v>794</v>
      </c>
      <c r="C1031" s="183" t="s">
        <v>706</v>
      </c>
      <c r="D1031" s="183" t="s">
        <v>1987</v>
      </c>
      <c r="E1031" s="183" t="s">
        <v>342</v>
      </c>
      <c r="F1031" s="183" t="s">
        <v>521</v>
      </c>
      <c r="G1031" s="183" t="s">
        <v>48</v>
      </c>
      <c r="H1031" s="183" t="s">
        <v>521</v>
      </c>
      <c r="I1031" s="183" t="s">
        <v>796</v>
      </c>
      <c r="J1031" s="183" t="s">
        <v>1934</v>
      </c>
      <c r="K1031" s="184">
        <v>714.65</v>
      </c>
      <c r="L1031" s="184">
        <v>0</v>
      </c>
      <c r="M1031" s="184">
        <f t="shared" si="17"/>
        <v>714.65</v>
      </c>
      <c r="N1031" s="183" t="s">
        <v>842</v>
      </c>
      <c r="O1031" s="183" t="s">
        <v>1934</v>
      </c>
      <c r="P1031" s="183"/>
      <c r="Q1031" s="183" t="s">
        <v>1986</v>
      </c>
      <c r="R1031" s="183" t="s">
        <v>797</v>
      </c>
    </row>
    <row r="1032" spans="1:18">
      <c r="A1032" s="183" t="s">
        <v>1984</v>
      </c>
      <c r="B1032" s="183" t="s">
        <v>794</v>
      </c>
      <c r="C1032" s="183" t="s">
        <v>706</v>
      </c>
      <c r="D1032" s="183" t="s">
        <v>1581</v>
      </c>
      <c r="E1032" s="183" t="s">
        <v>342</v>
      </c>
      <c r="F1032" s="183" t="s">
        <v>521</v>
      </c>
      <c r="G1032" s="183" t="s">
        <v>48</v>
      </c>
      <c r="H1032" s="183" t="s">
        <v>521</v>
      </c>
      <c r="I1032" s="183" t="s">
        <v>796</v>
      </c>
      <c r="J1032" s="183" t="s">
        <v>1934</v>
      </c>
      <c r="K1032" s="184">
        <v>1130.79</v>
      </c>
      <c r="L1032" s="184">
        <v>0</v>
      </c>
      <c r="M1032" s="184">
        <f t="shared" si="17"/>
        <v>1130.79</v>
      </c>
      <c r="N1032" s="183" t="s">
        <v>842</v>
      </c>
      <c r="O1032" s="183" t="s">
        <v>1934</v>
      </c>
      <c r="P1032" s="183"/>
      <c r="Q1032" s="183" t="s">
        <v>1986</v>
      </c>
      <c r="R1032" s="183" t="s">
        <v>797</v>
      </c>
    </row>
    <row r="1033" spans="1:18">
      <c r="A1033" s="183" t="s">
        <v>1984</v>
      </c>
      <c r="B1033" s="183" t="s">
        <v>794</v>
      </c>
      <c r="C1033" s="183" t="s">
        <v>706</v>
      </c>
      <c r="D1033" s="183" t="s">
        <v>1581</v>
      </c>
      <c r="E1033" s="183" t="s">
        <v>855</v>
      </c>
      <c r="F1033" s="183" t="s">
        <v>521</v>
      </c>
      <c r="G1033" s="183" t="s">
        <v>48</v>
      </c>
      <c r="H1033" s="183" t="s">
        <v>521</v>
      </c>
      <c r="I1033" s="183" t="s">
        <v>796</v>
      </c>
      <c r="J1033" s="183" t="s">
        <v>1934</v>
      </c>
      <c r="K1033" s="184">
        <v>4733.2700000000004</v>
      </c>
      <c r="L1033" s="184">
        <v>0</v>
      </c>
      <c r="M1033" s="184">
        <f t="shared" si="17"/>
        <v>4733.2700000000004</v>
      </c>
      <c r="N1033" s="183" t="s">
        <v>842</v>
      </c>
      <c r="O1033" s="183" t="s">
        <v>1934</v>
      </c>
      <c r="P1033" s="183"/>
      <c r="Q1033" s="183" t="s">
        <v>1986</v>
      </c>
      <c r="R1033" s="183" t="s">
        <v>797</v>
      </c>
    </row>
    <row r="1034" spans="1:18">
      <c r="A1034" s="183" t="s">
        <v>1984</v>
      </c>
      <c r="B1034" s="183" t="s">
        <v>794</v>
      </c>
      <c r="C1034" s="183" t="s">
        <v>706</v>
      </c>
      <c r="D1034" s="183" t="s">
        <v>1581</v>
      </c>
      <c r="E1034" s="183" t="s">
        <v>838</v>
      </c>
      <c r="F1034" s="183" t="s">
        <v>521</v>
      </c>
      <c r="G1034" s="183" t="s">
        <v>48</v>
      </c>
      <c r="H1034" s="183" t="s">
        <v>521</v>
      </c>
      <c r="I1034" s="183" t="s">
        <v>796</v>
      </c>
      <c r="J1034" s="183" t="s">
        <v>1934</v>
      </c>
      <c r="K1034" s="184">
        <v>1890.93</v>
      </c>
      <c r="L1034" s="184">
        <v>0</v>
      </c>
      <c r="M1034" s="184">
        <f t="shared" si="17"/>
        <v>1890.93</v>
      </c>
      <c r="N1034" s="183" t="s">
        <v>842</v>
      </c>
      <c r="O1034" s="183" t="s">
        <v>1934</v>
      </c>
      <c r="P1034" s="183"/>
      <c r="Q1034" s="183" t="s">
        <v>1986</v>
      </c>
      <c r="R1034" s="183" t="s">
        <v>797</v>
      </c>
    </row>
    <row r="1035" spans="1:18">
      <c r="A1035" s="183" t="s">
        <v>1984</v>
      </c>
      <c r="B1035" s="183" t="s">
        <v>794</v>
      </c>
      <c r="C1035" s="183" t="s">
        <v>706</v>
      </c>
      <c r="D1035" s="183" t="s">
        <v>1715</v>
      </c>
      <c r="E1035" s="183" t="s">
        <v>838</v>
      </c>
      <c r="F1035" s="183" t="s">
        <v>521</v>
      </c>
      <c r="G1035" s="183" t="s">
        <v>48</v>
      </c>
      <c r="H1035" s="183" t="s">
        <v>521</v>
      </c>
      <c r="I1035" s="183" t="s">
        <v>796</v>
      </c>
      <c r="J1035" s="183" t="s">
        <v>1934</v>
      </c>
      <c r="K1035" s="184">
        <v>22602.19</v>
      </c>
      <c r="L1035" s="184">
        <v>0</v>
      </c>
      <c r="M1035" s="184">
        <f t="shared" si="17"/>
        <v>22602.19</v>
      </c>
      <c r="N1035" s="183" t="s">
        <v>842</v>
      </c>
      <c r="O1035" s="183" t="s">
        <v>1934</v>
      </c>
      <c r="P1035" s="183"/>
      <c r="Q1035" s="183" t="s">
        <v>1986</v>
      </c>
      <c r="R1035" s="183" t="s">
        <v>797</v>
      </c>
    </row>
    <row r="1036" spans="1:18">
      <c r="A1036" s="183" t="s">
        <v>1984</v>
      </c>
      <c r="B1036" s="183" t="s">
        <v>794</v>
      </c>
      <c r="C1036" s="183" t="s">
        <v>706</v>
      </c>
      <c r="D1036" s="183" t="s">
        <v>1581</v>
      </c>
      <c r="E1036" s="183" t="s">
        <v>810</v>
      </c>
      <c r="F1036" s="183" t="s">
        <v>521</v>
      </c>
      <c r="G1036" s="183" t="s">
        <v>48</v>
      </c>
      <c r="H1036" s="183" t="s">
        <v>521</v>
      </c>
      <c r="I1036" s="183" t="s">
        <v>796</v>
      </c>
      <c r="J1036" s="183" t="s">
        <v>1934</v>
      </c>
      <c r="K1036" s="184">
        <v>0</v>
      </c>
      <c r="L1036" s="184">
        <v>20000</v>
      </c>
      <c r="M1036" s="184">
        <f t="shared" si="17"/>
        <v>-20000</v>
      </c>
      <c r="N1036" s="183" t="s">
        <v>842</v>
      </c>
      <c r="O1036" s="183" t="s">
        <v>1934</v>
      </c>
      <c r="P1036" s="183"/>
      <c r="Q1036" s="183" t="s">
        <v>1986</v>
      </c>
      <c r="R1036" s="183" t="s">
        <v>797</v>
      </c>
    </row>
    <row r="1037" spans="1:18">
      <c r="A1037" s="183" t="s">
        <v>1984</v>
      </c>
      <c r="B1037" s="183" t="s">
        <v>794</v>
      </c>
      <c r="C1037" s="183" t="s">
        <v>706</v>
      </c>
      <c r="D1037" s="183" t="s">
        <v>1581</v>
      </c>
      <c r="E1037" s="183" t="s">
        <v>832</v>
      </c>
      <c r="F1037" s="183" t="s">
        <v>521</v>
      </c>
      <c r="G1037" s="183" t="s">
        <v>48</v>
      </c>
      <c r="H1037" s="183" t="s">
        <v>521</v>
      </c>
      <c r="I1037" s="183" t="s">
        <v>796</v>
      </c>
      <c r="J1037" s="183" t="s">
        <v>1934</v>
      </c>
      <c r="K1037" s="184">
        <v>7138.95</v>
      </c>
      <c r="L1037" s="184">
        <v>0</v>
      </c>
      <c r="M1037" s="184">
        <f t="shared" si="17"/>
        <v>7138.95</v>
      </c>
      <c r="N1037" s="183" t="s">
        <v>842</v>
      </c>
      <c r="O1037" s="183" t="s">
        <v>1934</v>
      </c>
      <c r="P1037" s="183"/>
      <c r="Q1037" s="183" t="s">
        <v>1986</v>
      </c>
      <c r="R1037" s="183" t="s">
        <v>797</v>
      </c>
    </row>
    <row r="1038" spans="1:18">
      <c r="A1038" s="183" t="s">
        <v>1984</v>
      </c>
      <c r="B1038" s="183" t="s">
        <v>794</v>
      </c>
      <c r="C1038" s="183" t="s">
        <v>706</v>
      </c>
      <c r="D1038" s="183" t="s">
        <v>1985</v>
      </c>
      <c r="E1038" s="183" t="s">
        <v>708</v>
      </c>
      <c r="F1038" s="183" t="s">
        <v>521</v>
      </c>
      <c r="G1038" s="183" t="s">
        <v>48</v>
      </c>
      <c r="H1038" s="183" t="s">
        <v>521</v>
      </c>
      <c r="I1038" s="183" t="s">
        <v>796</v>
      </c>
      <c r="J1038" s="183" t="s">
        <v>1934</v>
      </c>
      <c r="K1038" s="184">
        <v>32.83</v>
      </c>
      <c r="L1038" s="184">
        <v>0</v>
      </c>
      <c r="M1038" s="184">
        <f t="shared" si="17"/>
        <v>32.83</v>
      </c>
      <c r="N1038" s="183" t="s">
        <v>842</v>
      </c>
      <c r="O1038" s="183" t="s">
        <v>1934</v>
      </c>
      <c r="P1038" s="183"/>
      <c r="Q1038" s="183" t="s">
        <v>1986</v>
      </c>
      <c r="R1038" s="183" t="s">
        <v>797</v>
      </c>
    </row>
    <row r="1039" spans="1:18">
      <c r="A1039" s="183" t="s">
        <v>1984</v>
      </c>
      <c r="B1039" s="183" t="s">
        <v>794</v>
      </c>
      <c r="C1039" s="183" t="s">
        <v>706</v>
      </c>
      <c r="D1039" s="183" t="s">
        <v>1581</v>
      </c>
      <c r="E1039" s="183" t="s">
        <v>28</v>
      </c>
      <c r="F1039" s="183" t="s">
        <v>521</v>
      </c>
      <c r="G1039" s="183" t="s">
        <v>48</v>
      </c>
      <c r="H1039" s="183" t="s">
        <v>521</v>
      </c>
      <c r="I1039" s="183" t="s">
        <v>796</v>
      </c>
      <c r="J1039" s="183" t="s">
        <v>1934</v>
      </c>
      <c r="K1039" s="184">
        <v>0</v>
      </c>
      <c r="L1039" s="184">
        <v>6000</v>
      </c>
      <c r="M1039" s="184">
        <f t="shared" si="17"/>
        <v>-6000</v>
      </c>
      <c r="N1039" s="183" t="s">
        <v>842</v>
      </c>
      <c r="O1039" s="183" t="s">
        <v>1934</v>
      </c>
      <c r="P1039" s="183"/>
      <c r="Q1039" s="183" t="s">
        <v>1986</v>
      </c>
      <c r="R1039" s="183" t="s">
        <v>797</v>
      </c>
    </row>
    <row r="1040" spans="1:18">
      <c r="A1040" s="183" t="s">
        <v>1984</v>
      </c>
      <c r="B1040" s="183" t="s">
        <v>794</v>
      </c>
      <c r="C1040" s="183" t="s">
        <v>706</v>
      </c>
      <c r="D1040" s="183" t="s">
        <v>1581</v>
      </c>
      <c r="E1040" s="183" t="s">
        <v>799</v>
      </c>
      <c r="F1040" s="183" t="s">
        <v>521</v>
      </c>
      <c r="G1040" s="183" t="s">
        <v>48</v>
      </c>
      <c r="H1040" s="183" t="s">
        <v>521</v>
      </c>
      <c r="I1040" s="183" t="s">
        <v>796</v>
      </c>
      <c r="J1040" s="183" t="s">
        <v>1934</v>
      </c>
      <c r="K1040" s="184">
        <v>6904.06</v>
      </c>
      <c r="L1040" s="184">
        <v>0</v>
      </c>
      <c r="M1040" s="184">
        <f t="shared" si="17"/>
        <v>6904.06</v>
      </c>
      <c r="N1040" s="183" t="s">
        <v>842</v>
      </c>
      <c r="O1040" s="183" t="s">
        <v>1934</v>
      </c>
      <c r="P1040" s="183"/>
      <c r="Q1040" s="183" t="s">
        <v>1986</v>
      </c>
      <c r="R1040" s="183" t="s">
        <v>797</v>
      </c>
    </row>
    <row r="1041" spans="1:18">
      <c r="A1041" s="183" t="s">
        <v>1984</v>
      </c>
      <c r="B1041" s="183" t="s">
        <v>794</v>
      </c>
      <c r="C1041" s="183" t="s">
        <v>706</v>
      </c>
      <c r="D1041" s="183" t="s">
        <v>1715</v>
      </c>
      <c r="E1041" s="183" t="s">
        <v>403</v>
      </c>
      <c r="F1041" s="183" t="s">
        <v>521</v>
      </c>
      <c r="G1041" s="183" t="s">
        <v>48</v>
      </c>
      <c r="H1041" s="183" t="s">
        <v>521</v>
      </c>
      <c r="I1041" s="183" t="s">
        <v>796</v>
      </c>
      <c r="J1041" s="183" t="s">
        <v>1934</v>
      </c>
      <c r="K1041" s="184">
        <v>0</v>
      </c>
      <c r="L1041" s="184">
        <v>27394.45</v>
      </c>
      <c r="M1041" s="184">
        <f t="shared" si="17"/>
        <v>-27394.45</v>
      </c>
      <c r="N1041" s="183" t="s">
        <v>842</v>
      </c>
      <c r="O1041" s="183" t="s">
        <v>1934</v>
      </c>
      <c r="P1041" s="183"/>
      <c r="Q1041" s="183" t="s">
        <v>1986</v>
      </c>
      <c r="R1041" s="183" t="s">
        <v>797</v>
      </c>
    </row>
    <row r="1042" spans="1:18">
      <c r="A1042" s="183" t="s">
        <v>1984</v>
      </c>
      <c r="B1042" s="183" t="s">
        <v>794</v>
      </c>
      <c r="C1042" s="183" t="s">
        <v>706</v>
      </c>
      <c r="D1042" s="183" t="s">
        <v>1581</v>
      </c>
      <c r="E1042" s="183" t="s">
        <v>384</v>
      </c>
      <c r="F1042" s="183" t="s">
        <v>521</v>
      </c>
      <c r="G1042" s="183" t="s">
        <v>48</v>
      </c>
      <c r="H1042" s="183" t="s">
        <v>521</v>
      </c>
      <c r="I1042" s="183" t="s">
        <v>796</v>
      </c>
      <c r="J1042" s="183" t="s">
        <v>1934</v>
      </c>
      <c r="K1042" s="184">
        <v>1834.26</v>
      </c>
      <c r="L1042" s="184">
        <v>0</v>
      </c>
      <c r="M1042" s="184">
        <f t="shared" si="17"/>
        <v>1834.26</v>
      </c>
      <c r="N1042" s="183" t="s">
        <v>842</v>
      </c>
      <c r="O1042" s="183" t="s">
        <v>1934</v>
      </c>
      <c r="P1042" s="183"/>
      <c r="Q1042" s="183" t="s">
        <v>1986</v>
      </c>
      <c r="R1042" s="183" t="s">
        <v>797</v>
      </c>
    </row>
    <row r="1043" spans="1:18">
      <c r="A1043" s="183" t="s">
        <v>1984</v>
      </c>
      <c r="B1043" s="183" t="s">
        <v>794</v>
      </c>
      <c r="C1043" s="183" t="s">
        <v>706</v>
      </c>
      <c r="D1043" s="183" t="s">
        <v>1581</v>
      </c>
      <c r="E1043" s="183" t="s">
        <v>800</v>
      </c>
      <c r="F1043" s="183" t="s">
        <v>521</v>
      </c>
      <c r="G1043" s="183" t="s">
        <v>48</v>
      </c>
      <c r="H1043" s="183" t="s">
        <v>521</v>
      </c>
      <c r="I1043" s="183" t="s">
        <v>796</v>
      </c>
      <c r="J1043" s="183" t="s">
        <v>1934</v>
      </c>
      <c r="K1043" s="184">
        <v>907.11</v>
      </c>
      <c r="L1043" s="184">
        <v>0</v>
      </c>
      <c r="M1043" s="184">
        <f t="shared" si="17"/>
        <v>907.11</v>
      </c>
      <c r="N1043" s="183" t="s">
        <v>842</v>
      </c>
      <c r="O1043" s="183" t="s">
        <v>1934</v>
      </c>
      <c r="P1043" s="183"/>
      <c r="Q1043" s="183" t="s">
        <v>1986</v>
      </c>
      <c r="R1043" s="183" t="s">
        <v>797</v>
      </c>
    </row>
    <row r="1044" spans="1:18">
      <c r="A1044" s="183" t="s">
        <v>1988</v>
      </c>
      <c r="B1044" s="183" t="s">
        <v>794</v>
      </c>
      <c r="C1044" s="183" t="s">
        <v>856</v>
      </c>
      <c r="D1044" s="183" t="s">
        <v>837</v>
      </c>
      <c r="E1044" s="183" t="s">
        <v>342</v>
      </c>
      <c r="F1044" s="183" t="s">
        <v>279</v>
      </c>
      <c r="G1044" s="183" t="s">
        <v>48</v>
      </c>
      <c r="H1044" s="183" t="s">
        <v>521</v>
      </c>
      <c r="I1044" s="183" t="s">
        <v>796</v>
      </c>
      <c r="J1044" s="183" t="s">
        <v>1934</v>
      </c>
      <c r="K1044" s="184">
        <v>541.03</v>
      </c>
      <c r="L1044" s="184">
        <v>0</v>
      </c>
      <c r="M1044" s="184">
        <f t="shared" si="17"/>
        <v>541.03</v>
      </c>
      <c r="N1044" s="183" t="s">
        <v>842</v>
      </c>
      <c r="O1044" s="183" t="s">
        <v>1934</v>
      </c>
      <c r="P1044" s="183"/>
      <c r="Q1044" s="183" t="s">
        <v>1989</v>
      </c>
      <c r="R1044" s="183" t="s">
        <v>797</v>
      </c>
    </row>
    <row r="1045" spans="1:18">
      <c r="A1045" s="183" t="s">
        <v>1988</v>
      </c>
      <c r="B1045" s="183" t="s">
        <v>794</v>
      </c>
      <c r="C1045" s="183" t="s">
        <v>808</v>
      </c>
      <c r="D1045" s="183" t="s">
        <v>268</v>
      </c>
      <c r="E1045" s="183" t="s">
        <v>342</v>
      </c>
      <c r="F1045" s="183" t="s">
        <v>710</v>
      </c>
      <c r="G1045" s="183" t="s">
        <v>48</v>
      </c>
      <c r="H1045" s="183" t="s">
        <v>521</v>
      </c>
      <c r="I1045" s="183" t="s">
        <v>796</v>
      </c>
      <c r="J1045" s="183" t="s">
        <v>1934</v>
      </c>
      <c r="K1045" s="184">
        <v>0</v>
      </c>
      <c r="L1045" s="184">
        <v>247.02</v>
      </c>
      <c r="M1045" s="184">
        <f t="shared" si="17"/>
        <v>-247.02</v>
      </c>
      <c r="N1045" s="183" t="s">
        <v>842</v>
      </c>
      <c r="O1045" s="183" t="s">
        <v>1934</v>
      </c>
      <c r="P1045" s="183"/>
      <c r="Q1045" s="183" t="s">
        <v>1989</v>
      </c>
      <c r="R1045" s="183" t="s">
        <v>797</v>
      </c>
    </row>
    <row r="1046" spans="1:18">
      <c r="A1046" s="183" t="s">
        <v>1988</v>
      </c>
      <c r="B1046" s="183" t="s">
        <v>794</v>
      </c>
      <c r="C1046" s="183" t="s">
        <v>707</v>
      </c>
      <c r="D1046" s="183" t="s">
        <v>807</v>
      </c>
      <c r="E1046" s="183" t="s">
        <v>342</v>
      </c>
      <c r="F1046" s="183" t="s">
        <v>710</v>
      </c>
      <c r="G1046" s="183" t="s">
        <v>48</v>
      </c>
      <c r="H1046" s="183" t="s">
        <v>521</v>
      </c>
      <c r="I1046" s="183" t="s">
        <v>796</v>
      </c>
      <c r="J1046" s="183" t="s">
        <v>1934</v>
      </c>
      <c r="K1046" s="184">
        <v>0</v>
      </c>
      <c r="L1046" s="184">
        <v>113.95</v>
      </c>
      <c r="M1046" s="184">
        <f t="shared" si="17"/>
        <v>-113.95</v>
      </c>
      <c r="N1046" s="183" t="s">
        <v>842</v>
      </c>
      <c r="O1046" s="183" t="s">
        <v>1934</v>
      </c>
      <c r="P1046" s="183"/>
      <c r="Q1046" s="183" t="s">
        <v>1989</v>
      </c>
      <c r="R1046" s="183" t="s">
        <v>797</v>
      </c>
    </row>
    <row r="1047" spans="1:18">
      <c r="A1047" s="183" t="s">
        <v>1988</v>
      </c>
      <c r="B1047" s="183" t="s">
        <v>794</v>
      </c>
      <c r="C1047" s="183" t="s">
        <v>706</v>
      </c>
      <c r="D1047" s="183" t="s">
        <v>802</v>
      </c>
      <c r="E1047" s="183" t="s">
        <v>342</v>
      </c>
      <c r="F1047" s="183" t="s">
        <v>279</v>
      </c>
      <c r="G1047" s="183" t="s">
        <v>48</v>
      </c>
      <c r="H1047" s="183" t="s">
        <v>521</v>
      </c>
      <c r="I1047" s="183" t="s">
        <v>796</v>
      </c>
      <c r="J1047" s="183" t="s">
        <v>1934</v>
      </c>
      <c r="K1047" s="184">
        <v>559.85</v>
      </c>
      <c r="L1047" s="184">
        <v>0</v>
      </c>
      <c r="M1047" s="184">
        <f t="shared" si="17"/>
        <v>559.85</v>
      </c>
      <c r="N1047" s="183" t="s">
        <v>842</v>
      </c>
      <c r="O1047" s="183" t="s">
        <v>1934</v>
      </c>
      <c r="P1047" s="183"/>
      <c r="Q1047" s="183" t="s">
        <v>1989</v>
      </c>
      <c r="R1047" s="183" t="s">
        <v>797</v>
      </c>
    </row>
    <row r="1048" spans="1:18">
      <c r="A1048" s="183" t="s">
        <v>1988</v>
      </c>
      <c r="B1048" s="183" t="s">
        <v>794</v>
      </c>
      <c r="C1048" s="183" t="s">
        <v>808</v>
      </c>
      <c r="D1048" s="183" t="s">
        <v>812</v>
      </c>
      <c r="E1048" s="183" t="s">
        <v>342</v>
      </c>
      <c r="F1048" s="183" t="s">
        <v>710</v>
      </c>
      <c r="G1048" s="183" t="s">
        <v>48</v>
      </c>
      <c r="H1048" s="183" t="s">
        <v>521</v>
      </c>
      <c r="I1048" s="183" t="s">
        <v>796</v>
      </c>
      <c r="J1048" s="183" t="s">
        <v>1934</v>
      </c>
      <c r="K1048" s="184">
        <v>63.13</v>
      </c>
      <c r="L1048" s="184">
        <v>0</v>
      </c>
      <c r="M1048" s="184">
        <f t="shared" si="17"/>
        <v>63.13</v>
      </c>
      <c r="N1048" s="183" t="s">
        <v>842</v>
      </c>
      <c r="O1048" s="183" t="s">
        <v>1934</v>
      </c>
      <c r="P1048" s="183"/>
      <c r="Q1048" s="183" t="s">
        <v>1989</v>
      </c>
      <c r="R1048" s="183" t="s">
        <v>797</v>
      </c>
    </row>
    <row r="1049" spans="1:18">
      <c r="A1049" s="183" t="s">
        <v>1988</v>
      </c>
      <c r="B1049" s="183" t="s">
        <v>794</v>
      </c>
      <c r="C1049" s="183" t="s">
        <v>856</v>
      </c>
      <c r="D1049" s="183" t="s">
        <v>268</v>
      </c>
      <c r="E1049" s="183" t="s">
        <v>342</v>
      </c>
      <c r="F1049" s="183" t="s">
        <v>279</v>
      </c>
      <c r="G1049" s="183" t="s">
        <v>48</v>
      </c>
      <c r="H1049" s="183" t="s">
        <v>521</v>
      </c>
      <c r="I1049" s="183" t="s">
        <v>796</v>
      </c>
      <c r="J1049" s="183" t="s">
        <v>1934</v>
      </c>
      <c r="K1049" s="184">
        <v>0</v>
      </c>
      <c r="L1049" s="184">
        <v>1100.8800000000001</v>
      </c>
      <c r="M1049" s="184">
        <f t="shared" si="17"/>
        <v>-1100.8800000000001</v>
      </c>
      <c r="N1049" s="183" t="s">
        <v>842</v>
      </c>
      <c r="O1049" s="183" t="s">
        <v>1934</v>
      </c>
      <c r="P1049" s="183"/>
      <c r="Q1049" s="183" t="s">
        <v>1989</v>
      </c>
      <c r="R1049" s="183" t="s">
        <v>797</v>
      </c>
    </row>
    <row r="1050" spans="1:18">
      <c r="A1050" s="183" t="s">
        <v>1988</v>
      </c>
      <c r="B1050" s="183" t="s">
        <v>794</v>
      </c>
      <c r="C1050" s="183" t="s">
        <v>833</v>
      </c>
      <c r="D1050" s="183" t="s">
        <v>812</v>
      </c>
      <c r="E1050" s="183" t="s">
        <v>342</v>
      </c>
      <c r="F1050" s="183" t="s">
        <v>1004</v>
      </c>
      <c r="G1050" s="183" t="s">
        <v>48</v>
      </c>
      <c r="H1050" s="183" t="s">
        <v>521</v>
      </c>
      <c r="I1050" s="183" t="s">
        <v>796</v>
      </c>
      <c r="J1050" s="183" t="s">
        <v>1934</v>
      </c>
      <c r="K1050" s="184">
        <v>5</v>
      </c>
      <c r="L1050" s="184">
        <v>0</v>
      </c>
      <c r="M1050" s="184">
        <f t="shared" si="17"/>
        <v>5</v>
      </c>
      <c r="N1050" s="183" t="s">
        <v>842</v>
      </c>
      <c r="O1050" s="183" t="s">
        <v>1934</v>
      </c>
      <c r="P1050" s="183"/>
      <c r="Q1050" s="183" t="s">
        <v>1989</v>
      </c>
      <c r="R1050" s="183" t="s">
        <v>797</v>
      </c>
    </row>
    <row r="1051" spans="1:18">
      <c r="A1051" s="183" t="s">
        <v>1988</v>
      </c>
      <c r="B1051" s="183" t="s">
        <v>794</v>
      </c>
      <c r="C1051" s="183" t="s">
        <v>702</v>
      </c>
      <c r="D1051" s="183" t="s">
        <v>812</v>
      </c>
      <c r="E1051" s="183" t="s">
        <v>342</v>
      </c>
      <c r="F1051" s="183" t="s">
        <v>1004</v>
      </c>
      <c r="G1051" s="183" t="s">
        <v>48</v>
      </c>
      <c r="H1051" s="183" t="s">
        <v>521</v>
      </c>
      <c r="I1051" s="183" t="s">
        <v>796</v>
      </c>
      <c r="J1051" s="183" t="s">
        <v>1934</v>
      </c>
      <c r="K1051" s="184">
        <v>50</v>
      </c>
      <c r="L1051" s="184">
        <v>0</v>
      </c>
      <c r="M1051" s="184">
        <f t="shared" si="17"/>
        <v>50</v>
      </c>
      <c r="N1051" s="183" t="s">
        <v>842</v>
      </c>
      <c r="O1051" s="183" t="s">
        <v>1934</v>
      </c>
      <c r="P1051" s="183"/>
      <c r="Q1051" s="183" t="s">
        <v>1989</v>
      </c>
      <c r="R1051" s="183" t="s">
        <v>797</v>
      </c>
    </row>
    <row r="1052" spans="1:18">
      <c r="A1052" s="183" t="s">
        <v>1988</v>
      </c>
      <c r="B1052" s="183" t="s">
        <v>794</v>
      </c>
      <c r="C1052" s="183" t="s">
        <v>808</v>
      </c>
      <c r="D1052" s="183" t="s">
        <v>794</v>
      </c>
      <c r="E1052" s="183" t="s">
        <v>342</v>
      </c>
      <c r="F1052" s="183" t="s">
        <v>710</v>
      </c>
      <c r="G1052" s="183" t="s">
        <v>48</v>
      </c>
      <c r="H1052" s="183" t="s">
        <v>521</v>
      </c>
      <c r="I1052" s="183" t="s">
        <v>796</v>
      </c>
      <c r="J1052" s="183" t="s">
        <v>1934</v>
      </c>
      <c r="K1052" s="184">
        <v>297.83999999999997</v>
      </c>
      <c r="L1052" s="184">
        <v>0</v>
      </c>
      <c r="M1052" s="184">
        <f t="shared" si="17"/>
        <v>297.83999999999997</v>
      </c>
      <c r="N1052" s="183" t="s">
        <v>842</v>
      </c>
      <c r="O1052" s="183" t="s">
        <v>1934</v>
      </c>
      <c r="P1052" s="183"/>
      <c r="Q1052" s="183" t="s">
        <v>1989</v>
      </c>
      <c r="R1052" s="183" t="s">
        <v>797</v>
      </c>
    </row>
    <row r="1053" spans="1:18">
      <c r="A1053" s="183" t="s">
        <v>1988</v>
      </c>
      <c r="B1053" s="183" t="s">
        <v>794</v>
      </c>
      <c r="C1053" s="183" t="s">
        <v>703</v>
      </c>
      <c r="D1053" s="183" t="s">
        <v>794</v>
      </c>
      <c r="E1053" s="183" t="s">
        <v>342</v>
      </c>
      <c r="F1053" s="183" t="s">
        <v>1004</v>
      </c>
      <c r="G1053" s="183" t="s">
        <v>48</v>
      </c>
      <c r="H1053" s="183" t="s">
        <v>521</v>
      </c>
      <c r="I1053" s="183" t="s">
        <v>796</v>
      </c>
      <c r="J1053" s="183" t="s">
        <v>1934</v>
      </c>
      <c r="K1053" s="184">
        <v>0</v>
      </c>
      <c r="L1053" s="184">
        <v>55</v>
      </c>
      <c r="M1053" s="184">
        <f t="shared" si="17"/>
        <v>-55</v>
      </c>
      <c r="N1053" s="183" t="s">
        <v>842</v>
      </c>
      <c r="O1053" s="183" t="s">
        <v>1934</v>
      </c>
      <c r="P1053" s="183"/>
      <c r="Q1053" s="183" t="s">
        <v>1989</v>
      </c>
      <c r="R1053" s="183" t="s">
        <v>797</v>
      </c>
    </row>
    <row r="1054" spans="1:18">
      <c r="A1054" s="183" t="s">
        <v>1990</v>
      </c>
      <c r="B1054" s="183" t="s">
        <v>794</v>
      </c>
      <c r="C1054" s="183" t="s">
        <v>366</v>
      </c>
      <c r="D1054" s="183" t="s">
        <v>268</v>
      </c>
      <c r="E1054" s="183" t="s">
        <v>43</v>
      </c>
      <c r="F1054" s="183" t="s">
        <v>521</v>
      </c>
      <c r="G1054" s="183" t="s">
        <v>48</v>
      </c>
      <c r="H1054" s="183" t="s">
        <v>521</v>
      </c>
      <c r="I1054" s="183" t="s">
        <v>796</v>
      </c>
      <c r="J1054" s="183" t="s">
        <v>1991</v>
      </c>
      <c r="K1054" s="184">
        <v>5000</v>
      </c>
      <c r="L1054" s="184">
        <v>0</v>
      </c>
      <c r="M1054" s="184">
        <f t="shared" si="17"/>
        <v>5000</v>
      </c>
      <c r="N1054" s="183" t="s">
        <v>1056</v>
      </c>
      <c r="O1054" s="183" t="s">
        <v>1991</v>
      </c>
      <c r="P1054" s="183"/>
      <c r="Q1054" s="183" t="s">
        <v>1992</v>
      </c>
      <c r="R1054" s="183" t="s">
        <v>801</v>
      </c>
    </row>
    <row r="1055" spans="1:18">
      <c r="A1055" s="183" t="s">
        <v>1990</v>
      </c>
      <c r="B1055" s="183" t="s">
        <v>794</v>
      </c>
      <c r="C1055" s="183" t="s">
        <v>366</v>
      </c>
      <c r="D1055" s="183" t="s">
        <v>809</v>
      </c>
      <c r="E1055" s="183" t="s">
        <v>43</v>
      </c>
      <c r="F1055" s="183" t="s">
        <v>521</v>
      </c>
      <c r="G1055" s="183" t="s">
        <v>48</v>
      </c>
      <c r="H1055" s="183" t="s">
        <v>521</v>
      </c>
      <c r="I1055" s="183" t="s">
        <v>796</v>
      </c>
      <c r="J1055" s="183" t="s">
        <v>1991</v>
      </c>
      <c r="K1055" s="184">
        <v>5000</v>
      </c>
      <c r="L1055" s="184">
        <v>0</v>
      </c>
      <c r="M1055" s="184">
        <f t="shared" si="17"/>
        <v>5000</v>
      </c>
      <c r="N1055" s="183" t="s">
        <v>1056</v>
      </c>
      <c r="O1055" s="183" t="s">
        <v>1991</v>
      </c>
      <c r="P1055" s="183"/>
      <c r="Q1055" s="183" t="s">
        <v>1992</v>
      </c>
      <c r="R1055" s="183" t="s">
        <v>801</v>
      </c>
    </row>
    <row r="1056" spans="1:18">
      <c r="A1056" s="183" t="s">
        <v>1990</v>
      </c>
      <c r="B1056" s="183" t="s">
        <v>794</v>
      </c>
      <c r="C1056" s="183" t="s">
        <v>366</v>
      </c>
      <c r="D1056" s="183" t="s">
        <v>826</v>
      </c>
      <c r="E1056" s="183" t="s">
        <v>43</v>
      </c>
      <c r="F1056" s="183" t="s">
        <v>521</v>
      </c>
      <c r="G1056" s="183" t="s">
        <v>48</v>
      </c>
      <c r="H1056" s="183" t="s">
        <v>521</v>
      </c>
      <c r="I1056" s="183" t="s">
        <v>796</v>
      </c>
      <c r="J1056" s="183" t="s">
        <v>1991</v>
      </c>
      <c r="K1056" s="184">
        <v>0</v>
      </c>
      <c r="L1056" s="184">
        <v>10000</v>
      </c>
      <c r="M1056" s="184">
        <f t="shared" si="17"/>
        <v>-10000</v>
      </c>
      <c r="N1056" s="183" t="s">
        <v>1056</v>
      </c>
      <c r="O1056" s="183" t="s">
        <v>1991</v>
      </c>
      <c r="P1056" s="183"/>
      <c r="Q1056" s="183" t="s">
        <v>1992</v>
      </c>
      <c r="R1056" s="183" t="s">
        <v>801</v>
      </c>
    </row>
    <row r="1057" spans="1:18">
      <c r="A1057" s="183" t="s">
        <v>1993</v>
      </c>
      <c r="B1057" s="183" t="s">
        <v>794</v>
      </c>
      <c r="C1057" s="183" t="s">
        <v>707</v>
      </c>
      <c r="D1057" s="183" t="s">
        <v>268</v>
      </c>
      <c r="E1057" s="183" t="s">
        <v>342</v>
      </c>
      <c r="F1057" s="183" t="s">
        <v>521</v>
      </c>
      <c r="G1057" s="183" t="s">
        <v>48</v>
      </c>
      <c r="H1057" s="183" t="s">
        <v>521</v>
      </c>
      <c r="I1057" s="183" t="s">
        <v>796</v>
      </c>
      <c r="J1057" s="183" t="s">
        <v>1991</v>
      </c>
      <c r="K1057" s="184">
        <v>0</v>
      </c>
      <c r="L1057" s="184">
        <v>200</v>
      </c>
      <c r="M1057" s="184">
        <f t="shared" si="17"/>
        <v>-200</v>
      </c>
      <c r="N1057" s="183" t="s">
        <v>1994</v>
      </c>
      <c r="O1057" s="183" t="s">
        <v>1991</v>
      </c>
      <c r="P1057" s="183"/>
      <c r="Q1057" s="183" t="s">
        <v>1995</v>
      </c>
      <c r="R1057" s="183" t="s">
        <v>801</v>
      </c>
    </row>
    <row r="1058" spans="1:18">
      <c r="A1058" s="183" t="s">
        <v>1993</v>
      </c>
      <c r="B1058" s="183" t="s">
        <v>794</v>
      </c>
      <c r="C1058" s="183" t="s">
        <v>707</v>
      </c>
      <c r="D1058" s="183" t="s">
        <v>809</v>
      </c>
      <c r="E1058" s="183" t="s">
        <v>342</v>
      </c>
      <c r="F1058" s="183" t="s">
        <v>521</v>
      </c>
      <c r="G1058" s="183" t="s">
        <v>48</v>
      </c>
      <c r="H1058" s="183" t="s">
        <v>521</v>
      </c>
      <c r="I1058" s="183" t="s">
        <v>796</v>
      </c>
      <c r="J1058" s="183" t="s">
        <v>1991</v>
      </c>
      <c r="K1058" s="184">
        <v>200</v>
      </c>
      <c r="L1058" s="184">
        <v>0</v>
      </c>
      <c r="M1058" s="184">
        <f t="shared" si="17"/>
        <v>200</v>
      </c>
      <c r="N1058" s="183" t="s">
        <v>1994</v>
      </c>
      <c r="O1058" s="183" t="s">
        <v>1991</v>
      </c>
      <c r="P1058" s="183"/>
      <c r="Q1058" s="183" t="s">
        <v>1995</v>
      </c>
      <c r="R1058" s="183" t="s">
        <v>801</v>
      </c>
    </row>
    <row r="1059" spans="1:18">
      <c r="A1059" s="183" t="s">
        <v>1996</v>
      </c>
      <c r="B1059" s="183" t="s">
        <v>794</v>
      </c>
      <c r="C1059" s="183" t="s">
        <v>707</v>
      </c>
      <c r="D1059" s="183" t="s">
        <v>268</v>
      </c>
      <c r="E1059" s="183" t="s">
        <v>342</v>
      </c>
      <c r="F1059" s="183" t="s">
        <v>521</v>
      </c>
      <c r="G1059" s="183" t="s">
        <v>48</v>
      </c>
      <c r="H1059" s="183" t="s">
        <v>521</v>
      </c>
      <c r="I1059" s="183" t="s">
        <v>796</v>
      </c>
      <c r="J1059" s="183" t="s">
        <v>1991</v>
      </c>
      <c r="K1059" s="184">
        <v>0</v>
      </c>
      <c r="L1059" s="184">
        <v>223.75</v>
      </c>
      <c r="M1059" s="184">
        <f t="shared" si="17"/>
        <v>-223.75</v>
      </c>
      <c r="N1059" s="183" t="s">
        <v>1997</v>
      </c>
      <c r="O1059" s="183" t="s">
        <v>1991</v>
      </c>
      <c r="P1059" s="183"/>
      <c r="Q1059" s="183" t="s">
        <v>1998</v>
      </c>
      <c r="R1059" s="183" t="s">
        <v>801</v>
      </c>
    </row>
    <row r="1060" spans="1:18">
      <c r="A1060" s="183" t="s">
        <v>1996</v>
      </c>
      <c r="B1060" s="183" t="s">
        <v>794</v>
      </c>
      <c r="C1060" s="183" t="s">
        <v>707</v>
      </c>
      <c r="D1060" s="183" t="s">
        <v>809</v>
      </c>
      <c r="E1060" s="183" t="s">
        <v>342</v>
      </c>
      <c r="F1060" s="183" t="s">
        <v>521</v>
      </c>
      <c r="G1060" s="183" t="s">
        <v>48</v>
      </c>
      <c r="H1060" s="183" t="s">
        <v>521</v>
      </c>
      <c r="I1060" s="183" t="s">
        <v>796</v>
      </c>
      <c r="J1060" s="183" t="s">
        <v>1991</v>
      </c>
      <c r="K1060" s="184">
        <v>223.75</v>
      </c>
      <c r="L1060" s="184">
        <v>0</v>
      </c>
      <c r="M1060" s="184">
        <f t="shared" si="17"/>
        <v>223.75</v>
      </c>
      <c r="N1060" s="183" t="s">
        <v>1997</v>
      </c>
      <c r="O1060" s="183" t="s">
        <v>1991</v>
      </c>
      <c r="P1060" s="183"/>
      <c r="Q1060" s="183" t="s">
        <v>1998</v>
      </c>
      <c r="R1060" s="183" t="s">
        <v>801</v>
      </c>
    </row>
    <row r="1061" spans="1:18">
      <c r="A1061" s="183" t="s">
        <v>1999</v>
      </c>
      <c r="B1061" s="183" t="s">
        <v>794</v>
      </c>
      <c r="C1061" s="183" t="s">
        <v>701</v>
      </c>
      <c r="D1061" s="183" t="s">
        <v>268</v>
      </c>
      <c r="E1061" s="183" t="s">
        <v>832</v>
      </c>
      <c r="F1061" s="183" t="s">
        <v>521</v>
      </c>
      <c r="G1061" s="183" t="s">
        <v>48</v>
      </c>
      <c r="H1061" s="183" t="s">
        <v>521</v>
      </c>
      <c r="I1061" s="183" t="s">
        <v>796</v>
      </c>
      <c r="J1061" s="183" t="s">
        <v>1991</v>
      </c>
      <c r="K1061" s="184">
        <v>0</v>
      </c>
      <c r="L1061" s="184">
        <v>1800</v>
      </c>
      <c r="M1061" s="184">
        <f t="shared" si="17"/>
        <v>-1800</v>
      </c>
      <c r="N1061" s="183" t="s">
        <v>1921</v>
      </c>
      <c r="O1061" s="183" t="s">
        <v>1991</v>
      </c>
      <c r="P1061" s="183"/>
      <c r="Q1061" s="183" t="s">
        <v>2000</v>
      </c>
      <c r="R1061" s="183" t="s">
        <v>801</v>
      </c>
    </row>
    <row r="1062" spans="1:18">
      <c r="A1062" s="183" t="s">
        <v>1999</v>
      </c>
      <c r="B1062" s="183" t="s">
        <v>794</v>
      </c>
      <c r="C1062" s="183" t="s">
        <v>701</v>
      </c>
      <c r="D1062" s="183" t="s">
        <v>821</v>
      </c>
      <c r="E1062" s="183" t="s">
        <v>832</v>
      </c>
      <c r="F1062" s="183" t="s">
        <v>521</v>
      </c>
      <c r="G1062" s="183" t="s">
        <v>48</v>
      </c>
      <c r="H1062" s="183" t="s">
        <v>521</v>
      </c>
      <c r="I1062" s="183" t="s">
        <v>796</v>
      </c>
      <c r="J1062" s="183" t="s">
        <v>1991</v>
      </c>
      <c r="K1062" s="184">
        <v>1800</v>
      </c>
      <c r="L1062" s="184">
        <v>0</v>
      </c>
      <c r="M1062" s="184">
        <f t="shared" si="17"/>
        <v>1800</v>
      </c>
      <c r="N1062" s="183" t="s">
        <v>1921</v>
      </c>
      <c r="O1062" s="183" t="s">
        <v>1991</v>
      </c>
      <c r="P1062" s="183"/>
      <c r="Q1062" s="183" t="s">
        <v>2000</v>
      </c>
      <c r="R1062" s="183" t="s">
        <v>801</v>
      </c>
    </row>
    <row r="1063" spans="1:18">
      <c r="A1063" s="183" t="s">
        <v>2001</v>
      </c>
      <c r="B1063" s="183" t="s">
        <v>794</v>
      </c>
      <c r="C1063" s="183" t="s">
        <v>701</v>
      </c>
      <c r="D1063" s="183" t="s">
        <v>268</v>
      </c>
      <c r="E1063" s="183" t="s">
        <v>848</v>
      </c>
      <c r="F1063" s="183" t="s">
        <v>521</v>
      </c>
      <c r="G1063" s="183" t="s">
        <v>48</v>
      </c>
      <c r="H1063" s="183" t="s">
        <v>521</v>
      </c>
      <c r="I1063" s="183" t="s">
        <v>796</v>
      </c>
      <c r="J1063" s="183" t="s">
        <v>1991</v>
      </c>
      <c r="K1063" s="184">
        <v>0</v>
      </c>
      <c r="L1063" s="184">
        <v>128.81</v>
      </c>
      <c r="M1063" s="184">
        <f t="shared" si="17"/>
        <v>-128.81</v>
      </c>
      <c r="N1063" s="183" t="s">
        <v>997</v>
      </c>
      <c r="O1063" s="183" t="s">
        <v>1991</v>
      </c>
      <c r="P1063" s="183"/>
      <c r="Q1063" s="183" t="s">
        <v>2002</v>
      </c>
      <c r="R1063" s="183" t="s">
        <v>801</v>
      </c>
    </row>
    <row r="1064" spans="1:18">
      <c r="A1064" s="183" t="s">
        <v>2001</v>
      </c>
      <c r="B1064" s="183" t="s">
        <v>794</v>
      </c>
      <c r="C1064" s="183" t="s">
        <v>701</v>
      </c>
      <c r="D1064" s="183" t="s">
        <v>821</v>
      </c>
      <c r="E1064" s="183" t="s">
        <v>848</v>
      </c>
      <c r="F1064" s="183" t="s">
        <v>521</v>
      </c>
      <c r="G1064" s="183" t="s">
        <v>48</v>
      </c>
      <c r="H1064" s="183" t="s">
        <v>521</v>
      </c>
      <c r="I1064" s="183" t="s">
        <v>796</v>
      </c>
      <c r="J1064" s="183" t="s">
        <v>1991</v>
      </c>
      <c r="K1064" s="184">
        <v>128.81</v>
      </c>
      <c r="L1064" s="184">
        <v>0</v>
      </c>
      <c r="M1064" s="184">
        <f t="shared" si="17"/>
        <v>128.81</v>
      </c>
      <c r="N1064" s="183" t="s">
        <v>997</v>
      </c>
      <c r="O1064" s="183" t="s">
        <v>1991</v>
      </c>
      <c r="P1064" s="183"/>
      <c r="Q1064" s="183" t="s">
        <v>2002</v>
      </c>
      <c r="R1064" s="183" t="s">
        <v>801</v>
      </c>
    </row>
    <row r="1065" spans="1:18">
      <c r="A1065" s="183" t="s">
        <v>2003</v>
      </c>
      <c r="B1065" s="183" t="s">
        <v>794</v>
      </c>
      <c r="C1065" s="183" t="s">
        <v>707</v>
      </c>
      <c r="D1065" s="183" t="s">
        <v>268</v>
      </c>
      <c r="E1065" s="183" t="s">
        <v>19</v>
      </c>
      <c r="F1065" s="183" t="s">
        <v>521</v>
      </c>
      <c r="G1065" s="183" t="s">
        <v>48</v>
      </c>
      <c r="H1065" s="183" t="s">
        <v>521</v>
      </c>
      <c r="I1065" s="183" t="s">
        <v>796</v>
      </c>
      <c r="J1065" s="183" t="s">
        <v>1991</v>
      </c>
      <c r="K1065" s="184">
        <v>0</v>
      </c>
      <c r="L1065" s="184">
        <v>120</v>
      </c>
      <c r="M1065" s="184">
        <f t="shared" si="17"/>
        <v>-120</v>
      </c>
      <c r="N1065" s="183" t="s">
        <v>1123</v>
      </c>
      <c r="O1065" s="183" t="s">
        <v>1991</v>
      </c>
      <c r="P1065" s="183"/>
      <c r="Q1065" s="183" t="s">
        <v>2004</v>
      </c>
      <c r="R1065" s="183" t="s">
        <v>801</v>
      </c>
    </row>
    <row r="1066" spans="1:18">
      <c r="A1066" s="183" t="s">
        <v>2003</v>
      </c>
      <c r="B1066" s="183" t="s">
        <v>794</v>
      </c>
      <c r="C1066" s="183" t="s">
        <v>707</v>
      </c>
      <c r="D1066" s="183" t="s">
        <v>819</v>
      </c>
      <c r="E1066" s="183" t="s">
        <v>19</v>
      </c>
      <c r="F1066" s="183" t="s">
        <v>521</v>
      </c>
      <c r="G1066" s="183" t="s">
        <v>48</v>
      </c>
      <c r="H1066" s="183" t="s">
        <v>521</v>
      </c>
      <c r="I1066" s="183" t="s">
        <v>796</v>
      </c>
      <c r="J1066" s="183" t="s">
        <v>1991</v>
      </c>
      <c r="K1066" s="184">
        <v>120</v>
      </c>
      <c r="L1066" s="184">
        <v>0</v>
      </c>
      <c r="M1066" s="184">
        <f t="shared" si="17"/>
        <v>120</v>
      </c>
      <c r="N1066" s="183" t="s">
        <v>1123</v>
      </c>
      <c r="O1066" s="183" t="s">
        <v>1991</v>
      </c>
      <c r="P1066" s="183"/>
      <c r="Q1066" s="183" t="s">
        <v>2004</v>
      </c>
      <c r="R1066" s="183" t="s">
        <v>801</v>
      </c>
    </row>
    <row r="1067" spans="1:18">
      <c r="A1067" s="183" t="s">
        <v>2005</v>
      </c>
      <c r="B1067" s="183" t="s">
        <v>794</v>
      </c>
      <c r="C1067" s="183" t="s">
        <v>706</v>
      </c>
      <c r="D1067" s="183" t="s">
        <v>268</v>
      </c>
      <c r="E1067" s="183" t="s">
        <v>398</v>
      </c>
      <c r="F1067" s="183" t="s">
        <v>521</v>
      </c>
      <c r="G1067" s="183" t="s">
        <v>48</v>
      </c>
      <c r="H1067" s="183" t="s">
        <v>521</v>
      </c>
      <c r="I1067" s="183" t="s">
        <v>796</v>
      </c>
      <c r="J1067" s="183" t="s">
        <v>1991</v>
      </c>
      <c r="K1067" s="184">
        <v>0</v>
      </c>
      <c r="L1067" s="184">
        <v>2450.88</v>
      </c>
      <c r="M1067" s="184">
        <f t="shared" si="17"/>
        <v>-2450.88</v>
      </c>
      <c r="N1067" s="183" t="s">
        <v>2006</v>
      </c>
      <c r="O1067" s="183" t="s">
        <v>1991</v>
      </c>
      <c r="P1067" s="183"/>
      <c r="Q1067" s="183" t="s">
        <v>2007</v>
      </c>
      <c r="R1067" s="183" t="s">
        <v>801</v>
      </c>
    </row>
    <row r="1068" spans="1:18">
      <c r="A1068" s="183" t="s">
        <v>2005</v>
      </c>
      <c r="B1068" s="183" t="s">
        <v>794</v>
      </c>
      <c r="C1068" s="183" t="s">
        <v>808</v>
      </c>
      <c r="D1068" s="183" t="s">
        <v>268</v>
      </c>
      <c r="E1068" s="183" t="s">
        <v>398</v>
      </c>
      <c r="F1068" s="183" t="s">
        <v>521</v>
      </c>
      <c r="G1068" s="183" t="s">
        <v>48</v>
      </c>
      <c r="H1068" s="183" t="s">
        <v>521</v>
      </c>
      <c r="I1068" s="183" t="s">
        <v>796</v>
      </c>
      <c r="J1068" s="183" t="s">
        <v>1991</v>
      </c>
      <c r="K1068" s="184">
        <v>0</v>
      </c>
      <c r="L1068" s="184">
        <v>538.83000000000004</v>
      </c>
      <c r="M1068" s="184">
        <f t="shared" si="17"/>
        <v>-538.83000000000004</v>
      </c>
      <c r="N1068" s="183" t="s">
        <v>1054</v>
      </c>
      <c r="O1068" s="183" t="s">
        <v>1991</v>
      </c>
      <c r="P1068" s="183"/>
      <c r="Q1068" s="183" t="s">
        <v>2007</v>
      </c>
      <c r="R1068" s="183" t="s">
        <v>801</v>
      </c>
    </row>
    <row r="1069" spans="1:18">
      <c r="A1069" s="183" t="s">
        <v>2005</v>
      </c>
      <c r="B1069" s="183" t="s">
        <v>794</v>
      </c>
      <c r="C1069" s="183" t="s">
        <v>707</v>
      </c>
      <c r="D1069" s="183" t="s">
        <v>268</v>
      </c>
      <c r="E1069" s="183" t="s">
        <v>398</v>
      </c>
      <c r="F1069" s="183" t="s">
        <v>521</v>
      </c>
      <c r="G1069" s="183" t="s">
        <v>48</v>
      </c>
      <c r="H1069" s="183" t="s">
        <v>521</v>
      </c>
      <c r="I1069" s="183" t="s">
        <v>796</v>
      </c>
      <c r="J1069" s="183" t="s">
        <v>1991</v>
      </c>
      <c r="K1069" s="184">
        <v>0</v>
      </c>
      <c r="L1069" s="184">
        <v>276.99</v>
      </c>
      <c r="M1069" s="184">
        <f t="shared" si="17"/>
        <v>-276.99</v>
      </c>
      <c r="N1069" s="183" t="s">
        <v>2008</v>
      </c>
      <c r="O1069" s="183" t="s">
        <v>1991</v>
      </c>
      <c r="P1069" s="183"/>
      <c r="Q1069" s="183" t="s">
        <v>2007</v>
      </c>
      <c r="R1069" s="183" t="s">
        <v>801</v>
      </c>
    </row>
    <row r="1070" spans="1:18">
      <c r="A1070" s="183" t="s">
        <v>2005</v>
      </c>
      <c r="B1070" s="183" t="s">
        <v>794</v>
      </c>
      <c r="C1070" s="183" t="s">
        <v>707</v>
      </c>
      <c r="D1070" s="183" t="s">
        <v>823</v>
      </c>
      <c r="E1070" s="183" t="s">
        <v>398</v>
      </c>
      <c r="F1070" s="183" t="s">
        <v>521</v>
      </c>
      <c r="G1070" s="183" t="s">
        <v>48</v>
      </c>
      <c r="H1070" s="183" t="s">
        <v>521</v>
      </c>
      <c r="I1070" s="183" t="s">
        <v>796</v>
      </c>
      <c r="J1070" s="183" t="s">
        <v>1991</v>
      </c>
      <c r="K1070" s="184">
        <v>102.89</v>
      </c>
      <c r="L1070" s="184">
        <v>0</v>
      </c>
      <c r="M1070" s="184">
        <f t="shared" si="17"/>
        <v>102.89</v>
      </c>
      <c r="N1070" s="183" t="s">
        <v>2008</v>
      </c>
      <c r="O1070" s="183" t="s">
        <v>1991</v>
      </c>
      <c r="P1070" s="183"/>
      <c r="Q1070" s="183" t="s">
        <v>2007</v>
      </c>
      <c r="R1070" s="183" t="s">
        <v>801</v>
      </c>
    </row>
    <row r="1071" spans="1:18">
      <c r="A1071" s="183" t="s">
        <v>2005</v>
      </c>
      <c r="B1071" s="183" t="s">
        <v>794</v>
      </c>
      <c r="C1071" s="183" t="s">
        <v>709</v>
      </c>
      <c r="D1071" s="183" t="s">
        <v>268</v>
      </c>
      <c r="E1071" s="183" t="s">
        <v>398</v>
      </c>
      <c r="F1071" s="183" t="s">
        <v>521</v>
      </c>
      <c r="G1071" s="183" t="s">
        <v>48</v>
      </c>
      <c r="H1071" s="183" t="s">
        <v>521</v>
      </c>
      <c r="I1071" s="183" t="s">
        <v>796</v>
      </c>
      <c r="J1071" s="183" t="s">
        <v>1991</v>
      </c>
      <c r="K1071" s="184">
        <v>412.76</v>
      </c>
      <c r="L1071" s="184">
        <v>0</v>
      </c>
      <c r="M1071" s="184">
        <f t="shared" si="17"/>
        <v>412.76</v>
      </c>
      <c r="N1071" s="183" t="s">
        <v>2006</v>
      </c>
      <c r="O1071" s="183" t="s">
        <v>1991</v>
      </c>
      <c r="P1071" s="183"/>
      <c r="Q1071" s="183" t="s">
        <v>2007</v>
      </c>
      <c r="R1071" s="183" t="s">
        <v>801</v>
      </c>
    </row>
    <row r="1072" spans="1:18">
      <c r="A1072" s="183" t="s">
        <v>2005</v>
      </c>
      <c r="B1072" s="183" t="s">
        <v>794</v>
      </c>
      <c r="C1072" s="183" t="s">
        <v>808</v>
      </c>
      <c r="D1072" s="183" t="s">
        <v>823</v>
      </c>
      <c r="E1072" s="183" t="s">
        <v>398</v>
      </c>
      <c r="F1072" s="183" t="s">
        <v>521</v>
      </c>
      <c r="G1072" s="183" t="s">
        <v>48</v>
      </c>
      <c r="H1072" s="183" t="s">
        <v>521</v>
      </c>
      <c r="I1072" s="183" t="s">
        <v>796</v>
      </c>
      <c r="J1072" s="183" t="s">
        <v>1991</v>
      </c>
      <c r="K1072" s="184">
        <v>538.83000000000004</v>
      </c>
      <c r="L1072" s="184">
        <v>0</v>
      </c>
      <c r="M1072" s="184">
        <f t="shared" si="17"/>
        <v>538.83000000000004</v>
      </c>
      <c r="N1072" s="183" t="s">
        <v>1054</v>
      </c>
      <c r="O1072" s="183" t="s">
        <v>1991</v>
      </c>
      <c r="P1072" s="183"/>
      <c r="Q1072" s="183" t="s">
        <v>2007</v>
      </c>
      <c r="R1072" s="183" t="s">
        <v>801</v>
      </c>
    </row>
    <row r="1073" spans="1:18">
      <c r="A1073" s="183" t="s">
        <v>2005</v>
      </c>
      <c r="B1073" s="183" t="s">
        <v>794</v>
      </c>
      <c r="C1073" s="183" t="s">
        <v>707</v>
      </c>
      <c r="D1073" s="183" t="s">
        <v>807</v>
      </c>
      <c r="E1073" s="183" t="s">
        <v>398</v>
      </c>
      <c r="F1073" s="183" t="s">
        <v>521</v>
      </c>
      <c r="G1073" s="183" t="s">
        <v>48</v>
      </c>
      <c r="H1073" s="183" t="s">
        <v>521</v>
      </c>
      <c r="I1073" s="183" t="s">
        <v>796</v>
      </c>
      <c r="J1073" s="183" t="s">
        <v>1991</v>
      </c>
      <c r="K1073" s="184">
        <v>174.1</v>
      </c>
      <c r="L1073" s="184">
        <v>0</v>
      </c>
      <c r="M1073" s="184">
        <f t="shared" si="17"/>
        <v>174.1</v>
      </c>
      <c r="N1073" s="183" t="s">
        <v>2008</v>
      </c>
      <c r="O1073" s="183" t="s">
        <v>1991</v>
      </c>
      <c r="P1073" s="183"/>
      <c r="Q1073" s="183" t="s">
        <v>2007</v>
      </c>
      <c r="R1073" s="183" t="s">
        <v>801</v>
      </c>
    </row>
    <row r="1074" spans="1:18">
      <c r="A1074" s="183" t="s">
        <v>2005</v>
      </c>
      <c r="B1074" s="183" t="s">
        <v>794</v>
      </c>
      <c r="C1074" s="183" t="s">
        <v>709</v>
      </c>
      <c r="D1074" s="183" t="s">
        <v>826</v>
      </c>
      <c r="E1074" s="183" t="s">
        <v>398</v>
      </c>
      <c r="F1074" s="183" t="s">
        <v>521</v>
      </c>
      <c r="G1074" s="183" t="s">
        <v>48</v>
      </c>
      <c r="H1074" s="183" t="s">
        <v>521</v>
      </c>
      <c r="I1074" s="183" t="s">
        <v>796</v>
      </c>
      <c r="J1074" s="183" t="s">
        <v>1991</v>
      </c>
      <c r="K1074" s="184">
        <v>1580.12</v>
      </c>
      <c r="L1074" s="184">
        <v>0</v>
      </c>
      <c r="M1074" s="184">
        <f t="shared" si="17"/>
        <v>1580.12</v>
      </c>
      <c r="N1074" s="183" t="s">
        <v>2006</v>
      </c>
      <c r="O1074" s="183" t="s">
        <v>1991</v>
      </c>
      <c r="P1074" s="183"/>
      <c r="Q1074" s="183" t="s">
        <v>2007</v>
      </c>
      <c r="R1074" s="183" t="s">
        <v>801</v>
      </c>
    </row>
    <row r="1075" spans="1:18">
      <c r="A1075" s="183" t="s">
        <v>2005</v>
      </c>
      <c r="B1075" s="183" t="s">
        <v>794</v>
      </c>
      <c r="C1075" s="183" t="s">
        <v>706</v>
      </c>
      <c r="D1075" s="183" t="s">
        <v>815</v>
      </c>
      <c r="E1075" s="183" t="s">
        <v>398</v>
      </c>
      <c r="F1075" s="183" t="s">
        <v>521</v>
      </c>
      <c r="G1075" s="183" t="s">
        <v>48</v>
      </c>
      <c r="H1075" s="183" t="s">
        <v>521</v>
      </c>
      <c r="I1075" s="183" t="s">
        <v>796</v>
      </c>
      <c r="J1075" s="183" t="s">
        <v>1991</v>
      </c>
      <c r="K1075" s="184">
        <v>458</v>
      </c>
      <c r="L1075" s="184">
        <v>0</v>
      </c>
      <c r="M1075" s="184">
        <f t="shared" si="17"/>
        <v>458</v>
      </c>
      <c r="N1075" s="183" t="s">
        <v>2006</v>
      </c>
      <c r="O1075" s="183" t="s">
        <v>1991</v>
      </c>
      <c r="P1075" s="183"/>
      <c r="Q1075" s="183" t="s">
        <v>2007</v>
      </c>
      <c r="R1075" s="183" t="s">
        <v>801</v>
      </c>
    </row>
    <row r="1076" spans="1:18">
      <c r="A1076" s="183" t="s">
        <v>2009</v>
      </c>
      <c r="B1076" s="183" t="s">
        <v>794</v>
      </c>
      <c r="C1076" s="183" t="s">
        <v>704</v>
      </c>
      <c r="D1076" s="183" t="s">
        <v>268</v>
      </c>
      <c r="E1076" s="183" t="s">
        <v>895</v>
      </c>
      <c r="F1076" s="183" t="s">
        <v>867</v>
      </c>
      <c r="G1076" s="183" t="s">
        <v>48</v>
      </c>
      <c r="H1076" s="183" t="s">
        <v>521</v>
      </c>
      <c r="I1076" s="183" t="s">
        <v>796</v>
      </c>
      <c r="J1076" s="183" t="s">
        <v>1991</v>
      </c>
      <c r="K1076" s="184">
        <v>1600</v>
      </c>
      <c r="L1076" s="184">
        <v>0</v>
      </c>
      <c r="M1076" s="184">
        <f t="shared" si="17"/>
        <v>1600</v>
      </c>
      <c r="N1076" s="183" t="s">
        <v>1055</v>
      </c>
      <c r="O1076" s="183" t="s">
        <v>1991</v>
      </c>
      <c r="P1076" s="183"/>
      <c r="Q1076" s="183" t="s">
        <v>2010</v>
      </c>
      <c r="R1076" s="183" t="s">
        <v>801</v>
      </c>
    </row>
    <row r="1077" spans="1:18">
      <c r="A1077" s="183" t="s">
        <v>2009</v>
      </c>
      <c r="B1077" s="183" t="s">
        <v>794</v>
      </c>
      <c r="C1077" s="183" t="s">
        <v>704</v>
      </c>
      <c r="D1077" s="183" t="s">
        <v>823</v>
      </c>
      <c r="E1077" s="183" t="s">
        <v>895</v>
      </c>
      <c r="F1077" s="183" t="s">
        <v>867</v>
      </c>
      <c r="G1077" s="183" t="s">
        <v>48</v>
      </c>
      <c r="H1077" s="183" t="s">
        <v>521</v>
      </c>
      <c r="I1077" s="183" t="s">
        <v>796</v>
      </c>
      <c r="J1077" s="183" t="s">
        <v>1991</v>
      </c>
      <c r="K1077" s="184">
        <v>0</v>
      </c>
      <c r="L1077" s="184">
        <v>1600</v>
      </c>
      <c r="M1077" s="184">
        <f t="shared" si="17"/>
        <v>-1600</v>
      </c>
      <c r="N1077" s="183" t="s">
        <v>1055</v>
      </c>
      <c r="O1077" s="183" t="s">
        <v>1991</v>
      </c>
      <c r="P1077" s="183"/>
      <c r="Q1077" s="183" t="s">
        <v>2010</v>
      </c>
      <c r="R1077" s="183" t="s">
        <v>801</v>
      </c>
    </row>
    <row r="1078" spans="1:18">
      <c r="A1078" s="183" t="s">
        <v>2011</v>
      </c>
      <c r="B1078" s="183" t="s">
        <v>794</v>
      </c>
      <c r="C1078" s="183" t="s">
        <v>804</v>
      </c>
      <c r="D1078" s="183" t="s">
        <v>268</v>
      </c>
      <c r="E1078" s="183" t="s">
        <v>839</v>
      </c>
      <c r="F1078" s="183" t="s">
        <v>710</v>
      </c>
      <c r="G1078" s="183" t="s">
        <v>48</v>
      </c>
      <c r="H1078" s="183" t="s">
        <v>521</v>
      </c>
      <c r="I1078" s="183" t="s">
        <v>796</v>
      </c>
      <c r="J1078" s="183" t="s">
        <v>1991</v>
      </c>
      <c r="K1078" s="184">
        <v>0</v>
      </c>
      <c r="L1078" s="184">
        <v>850</v>
      </c>
      <c r="M1078" s="184">
        <f t="shared" si="17"/>
        <v>-850</v>
      </c>
      <c r="N1078" s="183" t="s">
        <v>2012</v>
      </c>
      <c r="O1078" s="183" t="s">
        <v>1991</v>
      </c>
      <c r="P1078" s="183"/>
      <c r="Q1078" s="183" t="s">
        <v>2013</v>
      </c>
      <c r="R1078" s="183" t="s">
        <v>801</v>
      </c>
    </row>
    <row r="1079" spans="1:18">
      <c r="A1079" s="183" t="s">
        <v>2011</v>
      </c>
      <c r="B1079" s="183" t="s">
        <v>794</v>
      </c>
      <c r="C1079" s="183" t="s">
        <v>242</v>
      </c>
      <c r="D1079" s="183" t="s">
        <v>795</v>
      </c>
      <c r="E1079" s="183" t="s">
        <v>839</v>
      </c>
      <c r="F1079" s="183" t="s">
        <v>710</v>
      </c>
      <c r="G1079" s="183" t="s">
        <v>48</v>
      </c>
      <c r="H1079" s="183" t="s">
        <v>521</v>
      </c>
      <c r="I1079" s="183" t="s">
        <v>796</v>
      </c>
      <c r="J1079" s="183" t="s">
        <v>1991</v>
      </c>
      <c r="K1079" s="184">
        <v>850</v>
      </c>
      <c r="L1079" s="184">
        <v>0</v>
      </c>
      <c r="M1079" s="184">
        <f t="shared" si="17"/>
        <v>850</v>
      </c>
      <c r="N1079" s="183" t="s">
        <v>2012</v>
      </c>
      <c r="O1079" s="183" t="s">
        <v>1991</v>
      </c>
      <c r="P1079" s="183"/>
      <c r="Q1079" s="183" t="s">
        <v>2013</v>
      </c>
      <c r="R1079" s="183" t="s">
        <v>801</v>
      </c>
    </row>
    <row r="1080" spans="1:18">
      <c r="A1080" s="183" t="s">
        <v>2014</v>
      </c>
      <c r="B1080" s="183" t="s">
        <v>794</v>
      </c>
      <c r="C1080" s="183" t="s">
        <v>808</v>
      </c>
      <c r="D1080" s="183" t="s">
        <v>268</v>
      </c>
      <c r="E1080" s="183" t="s">
        <v>843</v>
      </c>
      <c r="F1080" s="183" t="s">
        <v>521</v>
      </c>
      <c r="G1080" s="183" t="s">
        <v>48</v>
      </c>
      <c r="H1080" s="183" t="s">
        <v>521</v>
      </c>
      <c r="I1080" s="183" t="s">
        <v>796</v>
      </c>
      <c r="J1080" s="183" t="s">
        <v>2015</v>
      </c>
      <c r="K1080" s="184">
        <v>0</v>
      </c>
      <c r="L1080" s="184">
        <v>550</v>
      </c>
      <c r="M1080" s="184">
        <f t="shared" si="17"/>
        <v>-550</v>
      </c>
      <c r="N1080" s="183" t="s">
        <v>2016</v>
      </c>
      <c r="O1080" s="183" t="s">
        <v>2015</v>
      </c>
      <c r="P1080" s="183"/>
      <c r="Q1080" s="183" t="s">
        <v>2017</v>
      </c>
      <c r="R1080" s="183" t="s">
        <v>801</v>
      </c>
    </row>
    <row r="1081" spans="1:18">
      <c r="A1081" s="183" t="s">
        <v>2014</v>
      </c>
      <c r="B1081" s="183" t="s">
        <v>794</v>
      </c>
      <c r="C1081" s="183" t="s">
        <v>808</v>
      </c>
      <c r="D1081" s="183" t="s">
        <v>819</v>
      </c>
      <c r="E1081" s="183" t="s">
        <v>843</v>
      </c>
      <c r="F1081" s="183" t="s">
        <v>521</v>
      </c>
      <c r="G1081" s="183" t="s">
        <v>48</v>
      </c>
      <c r="H1081" s="183" t="s">
        <v>521</v>
      </c>
      <c r="I1081" s="183" t="s">
        <v>796</v>
      </c>
      <c r="J1081" s="183" t="s">
        <v>2015</v>
      </c>
      <c r="K1081" s="184">
        <v>1000</v>
      </c>
      <c r="L1081" s="184">
        <v>0</v>
      </c>
      <c r="M1081" s="184">
        <f t="shared" si="17"/>
        <v>1000</v>
      </c>
      <c r="N1081" s="183" t="s">
        <v>2016</v>
      </c>
      <c r="O1081" s="183" t="s">
        <v>2015</v>
      </c>
      <c r="P1081" s="183"/>
      <c r="Q1081" s="183" t="s">
        <v>2017</v>
      </c>
      <c r="R1081" s="183" t="s">
        <v>801</v>
      </c>
    </row>
    <row r="1082" spans="1:18">
      <c r="A1082" s="183" t="s">
        <v>2014</v>
      </c>
      <c r="B1082" s="183" t="s">
        <v>794</v>
      </c>
      <c r="C1082" s="183" t="s">
        <v>808</v>
      </c>
      <c r="D1082" s="183" t="s">
        <v>823</v>
      </c>
      <c r="E1082" s="183" t="s">
        <v>843</v>
      </c>
      <c r="F1082" s="183" t="s">
        <v>521</v>
      </c>
      <c r="G1082" s="183" t="s">
        <v>48</v>
      </c>
      <c r="H1082" s="183" t="s">
        <v>521</v>
      </c>
      <c r="I1082" s="183" t="s">
        <v>796</v>
      </c>
      <c r="J1082" s="183" t="s">
        <v>2015</v>
      </c>
      <c r="K1082" s="184">
        <v>0</v>
      </c>
      <c r="L1082" s="184">
        <v>450</v>
      </c>
      <c r="M1082" s="184">
        <f t="shared" si="17"/>
        <v>-450</v>
      </c>
      <c r="N1082" s="183" t="s">
        <v>2016</v>
      </c>
      <c r="O1082" s="183" t="s">
        <v>2015</v>
      </c>
      <c r="P1082" s="183"/>
      <c r="Q1082" s="183" t="s">
        <v>2017</v>
      </c>
      <c r="R1082" s="183" t="s">
        <v>801</v>
      </c>
    </row>
    <row r="1083" spans="1:18">
      <c r="A1083" s="183" t="s">
        <v>2018</v>
      </c>
      <c r="B1083" s="183" t="s">
        <v>794</v>
      </c>
      <c r="C1083" s="183" t="s">
        <v>808</v>
      </c>
      <c r="D1083" s="183" t="s">
        <v>268</v>
      </c>
      <c r="E1083" s="183" t="s">
        <v>838</v>
      </c>
      <c r="F1083" s="183" t="s">
        <v>521</v>
      </c>
      <c r="G1083" s="183" t="s">
        <v>48</v>
      </c>
      <c r="H1083" s="183" t="s">
        <v>521</v>
      </c>
      <c r="I1083" s="183" t="s">
        <v>796</v>
      </c>
      <c r="J1083" s="183" t="s">
        <v>1991</v>
      </c>
      <c r="K1083" s="184">
        <v>177.11</v>
      </c>
      <c r="L1083" s="184">
        <v>0</v>
      </c>
      <c r="M1083" s="184">
        <f t="shared" si="17"/>
        <v>177.11</v>
      </c>
      <c r="N1083" s="183" t="s">
        <v>1152</v>
      </c>
      <c r="O1083" s="183" t="s">
        <v>1991</v>
      </c>
      <c r="P1083" s="183"/>
      <c r="Q1083" s="183" t="s">
        <v>2019</v>
      </c>
      <c r="R1083" s="183" t="s">
        <v>801</v>
      </c>
    </row>
    <row r="1084" spans="1:18">
      <c r="A1084" s="183" t="s">
        <v>2018</v>
      </c>
      <c r="B1084" s="183" t="s">
        <v>794</v>
      </c>
      <c r="C1084" s="183" t="s">
        <v>808</v>
      </c>
      <c r="D1084" s="183" t="s">
        <v>823</v>
      </c>
      <c r="E1084" s="183" t="s">
        <v>838</v>
      </c>
      <c r="F1084" s="183" t="s">
        <v>521</v>
      </c>
      <c r="G1084" s="183" t="s">
        <v>48</v>
      </c>
      <c r="H1084" s="183" t="s">
        <v>521</v>
      </c>
      <c r="I1084" s="183" t="s">
        <v>796</v>
      </c>
      <c r="J1084" s="183" t="s">
        <v>1991</v>
      </c>
      <c r="K1084" s="184">
        <v>0</v>
      </c>
      <c r="L1084" s="184">
        <v>177.11</v>
      </c>
      <c r="M1084" s="184">
        <f t="shared" si="17"/>
        <v>-177.11</v>
      </c>
      <c r="N1084" s="183" t="s">
        <v>1152</v>
      </c>
      <c r="O1084" s="183" t="s">
        <v>1991</v>
      </c>
      <c r="P1084" s="183"/>
      <c r="Q1084" s="183" t="s">
        <v>2019</v>
      </c>
      <c r="R1084" s="183" t="s">
        <v>801</v>
      </c>
    </row>
    <row r="1085" spans="1:18">
      <c r="A1085" s="183" t="s">
        <v>2020</v>
      </c>
      <c r="B1085" s="183" t="s">
        <v>794</v>
      </c>
      <c r="C1085" s="183" t="s">
        <v>706</v>
      </c>
      <c r="D1085" s="183" t="s">
        <v>268</v>
      </c>
      <c r="E1085" s="183" t="s">
        <v>838</v>
      </c>
      <c r="F1085" s="183" t="s">
        <v>521</v>
      </c>
      <c r="G1085" s="183" t="s">
        <v>48</v>
      </c>
      <c r="H1085" s="183" t="s">
        <v>521</v>
      </c>
      <c r="I1085" s="183" t="s">
        <v>796</v>
      </c>
      <c r="J1085" s="183" t="s">
        <v>1991</v>
      </c>
      <c r="K1085" s="184">
        <v>0</v>
      </c>
      <c r="L1085" s="184">
        <v>100.55</v>
      </c>
      <c r="M1085" s="184">
        <f t="shared" si="17"/>
        <v>-100.55</v>
      </c>
      <c r="N1085" s="183" t="s">
        <v>1152</v>
      </c>
      <c r="O1085" s="183" t="s">
        <v>1991</v>
      </c>
      <c r="P1085" s="183"/>
      <c r="Q1085" s="183" t="s">
        <v>2021</v>
      </c>
      <c r="R1085" s="183" t="s">
        <v>801</v>
      </c>
    </row>
    <row r="1086" spans="1:18">
      <c r="A1086" s="183" t="s">
        <v>2020</v>
      </c>
      <c r="B1086" s="183" t="s">
        <v>794</v>
      </c>
      <c r="C1086" s="183" t="s">
        <v>706</v>
      </c>
      <c r="D1086" s="183" t="s">
        <v>1025</v>
      </c>
      <c r="E1086" s="183" t="s">
        <v>838</v>
      </c>
      <c r="F1086" s="183" t="s">
        <v>521</v>
      </c>
      <c r="G1086" s="183" t="s">
        <v>48</v>
      </c>
      <c r="H1086" s="183" t="s">
        <v>521</v>
      </c>
      <c r="I1086" s="183" t="s">
        <v>796</v>
      </c>
      <c r="J1086" s="183" t="s">
        <v>1991</v>
      </c>
      <c r="K1086" s="184">
        <v>68.739999999999995</v>
      </c>
      <c r="L1086" s="184">
        <v>0</v>
      </c>
      <c r="M1086" s="184">
        <f t="shared" si="17"/>
        <v>68.739999999999995</v>
      </c>
      <c r="N1086" s="183" t="s">
        <v>1152</v>
      </c>
      <c r="O1086" s="183" t="s">
        <v>1991</v>
      </c>
      <c r="P1086" s="183"/>
      <c r="Q1086" s="183" t="s">
        <v>2021</v>
      </c>
      <c r="R1086" s="183" t="s">
        <v>801</v>
      </c>
    </row>
    <row r="1087" spans="1:18">
      <c r="A1087" s="183" t="s">
        <v>2020</v>
      </c>
      <c r="B1087" s="183" t="s">
        <v>794</v>
      </c>
      <c r="C1087" s="183" t="s">
        <v>706</v>
      </c>
      <c r="D1087" s="183" t="s">
        <v>811</v>
      </c>
      <c r="E1087" s="183" t="s">
        <v>838</v>
      </c>
      <c r="F1087" s="183" t="s">
        <v>521</v>
      </c>
      <c r="G1087" s="183" t="s">
        <v>48</v>
      </c>
      <c r="H1087" s="183" t="s">
        <v>521</v>
      </c>
      <c r="I1087" s="183" t="s">
        <v>796</v>
      </c>
      <c r="J1087" s="183" t="s">
        <v>1991</v>
      </c>
      <c r="K1087" s="184">
        <v>31.81</v>
      </c>
      <c r="L1087" s="184">
        <v>0</v>
      </c>
      <c r="M1087" s="184">
        <f t="shared" ref="M1087:M1148" si="18">K1087-L1087</f>
        <v>31.81</v>
      </c>
      <c r="N1087" s="183" t="s">
        <v>1152</v>
      </c>
      <c r="O1087" s="183" t="s">
        <v>1991</v>
      </c>
      <c r="P1087" s="183"/>
      <c r="Q1087" s="183" t="s">
        <v>2021</v>
      </c>
      <c r="R1087" s="183" t="s">
        <v>801</v>
      </c>
    </row>
    <row r="1088" spans="1:18">
      <c r="A1088" s="183" t="s">
        <v>2022</v>
      </c>
      <c r="B1088" s="183" t="s">
        <v>794</v>
      </c>
      <c r="C1088" s="183" t="s">
        <v>707</v>
      </c>
      <c r="D1088" s="183" t="s">
        <v>268</v>
      </c>
      <c r="E1088" s="183" t="s">
        <v>838</v>
      </c>
      <c r="F1088" s="183" t="s">
        <v>521</v>
      </c>
      <c r="G1088" s="183" t="s">
        <v>48</v>
      </c>
      <c r="H1088" s="183" t="s">
        <v>521</v>
      </c>
      <c r="I1088" s="183" t="s">
        <v>796</v>
      </c>
      <c r="J1088" s="183" t="s">
        <v>1991</v>
      </c>
      <c r="K1088" s="184">
        <v>0</v>
      </c>
      <c r="L1088" s="184">
        <v>50</v>
      </c>
      <c r="M1088" s="184">
        <f t="shared" si="18"/>
        <v>-50</v>
      </c>
      <c r="N1088" s="183" t="s">
        <v>1152</v>
      </c>
      <c r="O1088" s="183" t="s">
        <v>1991</v>
      </c>
      <c r="P1088" s="183"/>
      <c r="Q1088" s="183" t="s">
        <v>2023</v>
      </c>
      <c r="R1088" s="183" t="s">
        <v>801</v>
      </c>
    </row>
    <row r="1089" spans="1:18">
      <c r="A1089" s="183" t="s">
        <v>2022</v>
      </c>
      <c r="B1089" s="183" t="s">
        <v>794</v>
      </c>
      <c r="C1089" s="183" t="s">
        <v>707</v>
      </c>
      <c r="D1089" s="183" t="s">
        <v>841</v>
      </c>
      <c r="E1089" s="183" t="s">
        <v>838</v>
      </c>
      <c r="F1089" s="183" t="s">
        <v>521</v>
      </c>
      <c r="G1089" s="183" t="s">
        <v>48</v>
      </c>
      <c r="H1089" s="183" t="s">
        <v>521</v>
      </c>
      <c r="I1089" s="183" t="s">
        <v>796</v>
      </c>
      <c r="J1089" s="183" t="s">
        <v>1991</v>
      </c>
      <c r="K1089" s="184">
        <v>50</v>
      </c>
      <c r="L1089" s="184">
        <v>0</v>
      </c>
      <c r="M1089" s="184">
        <f t="shared" si="18"/>
        <v>50</v>
      </c>
      <c r="N1089" s="183" t="s">
        <v>1152</v>
      </c>
      <c r="O1089" s="183" t="s">
        <v>1991</v>
      </c>
      <c r="P1089" s="183"/>
      <c r="Q1089" s="183" t="s">
        <v>2023</v>
      </c>
      <c r="R1089" s="183" t="s">
        <v>801</v>
      </c>
    </row>
    <row r="1090" spans="1:18">
      <c r="A1090" s="183" t="s">
        <v>2024</v>
      </c>
      <c r="B1090" s="183" t="s">
        <v>794</v>
      </c>
      <c r="C1090" s="183" t="s">
        <v>701</v>
      </c>
      <c r="D1090" s="183" t="s">
        <v>268</v>
      </c>
      <c r="E1090" s="183" t="s">
        <v>838</v>
      </c>
      <c r="F1090" s="183" t="s">
        <v>521</v>
      </c>
      <c r="G1090" s="183" t="s">
        <v>48</v>
      </c>
      <c r="H1090" s="183" t="s">
        <v>521</v>
      </c>
      <c r="I1090" s="183" t="s">
        <v>796</v>
      </c>
      <c r="J1090" s="183" t="s">
        <v>1991</v>
      </c>
      <c r="K1090" s="184">
        <v>0</v>
      </c>
      <c r="L1090" s="184">
        <v>2524.09</v>
      </c>
      <c r="M1090" s="184">
        <f t="shared" si="18"/>
        <v>-2524.09</v>
      </c>
      <c r="N1090" s="183" t="s">
        <v>1152</v>
      </c>
      <c r="O1090" s="183" t="s">
        <v>1991</v>
      </c>
      <c r="P1090" s="183"/>
      <c r="Q1090" s="183" t="s">
        <v>2025</v>
      </c>
      <c r="R1090" s="183" t="s">
        <v>801</v>
      </c>
    </row>
    <row r="1091" spans="1:18">
      <c r="A1091" s="183" t="s">
        <v>2024</v>
      </c>
      <c r="B1091" s="183" t="s">
        <v>794</v>
      </c>
      <c r="C1091" s="183" t="s">
        <v>701</v>
      </c>
      <c r="D1091" s="183" t="s">
        <v>821</v>
      </c>
      <c r="E1091" s="183" t="s">
        <v>838</v>
      </c>
      <c r="F1091" s="183" t="s">
        <v>521</v>
      </c>
      <c r="G1091" s="183" t="s">
        <v>48</v>
      </c>
      <c r="H1091" s="183" t="s">
        <v>521</v>
      </c>
      <c r="I1091" s="183" t="s">
        <v>796</v>
      </c>
      <c r="J1091" s="183" t="s">
        <v>1991</v>
      </c>
      <c r="K1091" s="184">
        <v>2524.09</v>
      </c>
      <c r="L1091" s="184">
        <v>0</v>
      </c>
      <c r="M1091" s="184">
        <f t="shared" si="18"/>
        <v>2524.09</v>
      </c>
      <c r="N1091" s="183" t="s">
        <v>1152</v>
      </c>
      <c r="O1091" s="183" t="s">
        <v>1991</v>
      </c>
      <c r="P1091" s="183"/>
      <c r="Q1091" s="183" t="s">
        <v>2025</v>
      </c>
      <c r="R1091" s="183" t="s">
        <v>801</v>
      </c>
    </row>
    <row r="1092" spans="1:18">
      <c r="A1092" s="183" t="s">
        <v>2026</v>
      </c>
      <c r="B1092" s="183" t="s">
        <v>794</v>
      </c>
      <c r="C1092" s="183" t="s">
        <v>704</v>
      </c>
      <c r="D1092" s="183" t="s">
        <v>268</v>
      </c>
      <c r="E1092" s="183" t="s">
        <v>895</v>
      </c>
      <c r="F1092" s="183" t="s">
        <v>867</v>
      </c>
      <c r="G1092" s="183" t="s">
        <v>48</v>
      </c>
      <c r="H1092" s="183" t="s">
        <v>521</v>
      </c>
      <c r="I1092" s="183" t="s">
        <v>796</v>
      </c>
      <c r="J1092" s="183" t="s">
        <v>2015</v>
      </c>
      <c r="K1092" s="184">
        <v>240</v>
      </c>
      <c r="L1092" s="184">
        <v>0</v>
      </c>
      <c r="M1092" s="184">
        <f t="shared" si="18"/>
        <v>240</v>
      </c>
      <c r="N1092" s="183" t="s">
        <v>1055</v>
      </c>
      <c r="O1092" s="183" t="s">
        <v>2015</v>
      </c>
      <c r="P1092" s="183"/>
      <c r="Q1092" s="183" t="s">
        <v>2027</v>
      </c>
      <c r="R1092" s="183" t="s">
        <v>801</v>
      </c>
    </row>
    <row r="1093" spans="1:18">
      <c r="A1093" s="183" t="s">
        <v>2026</v>
      </c>
      <c r="B1093" s="183" t="s">
        <v>794</v>
      </c>
      <c r="C1093" s="183" t="s">
        <v>702</v>
      </c>
      <c r="D1093" s="183" t="s">
        <v>268</v>
      </c>
      <c r="E1093" s="183" t="s">
        <v>895</v>
      </c>
      <c r="F1093" s="183" t="s">
        <v>867</v>
      </c>
      <c r="G1093" s="183" t="s">
        <v>48</v>
      </c>
      <c r="H1093" s="183" t="s">
        <v>521</v>
      </c>
      <c r="I1093" s="183" t="s">
        <v>796</v>
      </c>
      <c r="J1093" s="183" t="s">
        <v>2015</v>
      </c>
      <c r="K1093" s="184">
        <v>0</v>
      </c>
      <c r="L1093" s="184">
        <v>240</v>
      </c>
      <c r="M1093" s="184">
        <f t="shared" si="18"/>
        <v>-240</v>
      </c>
      <c r="N1093" s="183" t="s">
        <v>1055</v>
      </c>
      <c r="O1093" s="183" t="s">
        <v>2015</v>
      </c>
      <c r="P1093" s="183"/>
      <c r="Q1093" s="183" t="s">
        <v>2027</v>
      </c>
      <c r="R1093" s="183" t="s">
        <v>801</v>
      </c>
    </row>
    <row r="1094" spans="1:18">
      <c r="A1094" s="183" t="s">
        <v>2028</v>
      </c>
      <c r="B1094" s="183" t="s">
        <v>794</v>
      </c>
      <c r="C1094" s="183" t="s">
        <v>808</v>
      </c>
      <c r="D1094" s="183" t="s">
        <v>268</v>
      </c>
      <c r="E1094" s="183" t="s">
        <v>832</v>
      </c>
      <c r="F1094" s="183" t="s">
        <v>830</v>
      </c>
      <c r="G1094" s="183" t="s">
        <v>48</v>
      </c>
      <c r="H1094" s="183" t="s">
        <v>521</v>
      </c>
      <c r="I1094" s="183" t="s">
        <v>796</v>
      </c>
      <c r="J1094" s="183" t="s">
        <v>2015</v>
      </c>
      <c r="K1094" s="184">
        <v>0</v>
      </c>
      <c r="L1094" s="184">
        <v>127</v>
      </c>
      <c r="M1094" s="184">
        <f t="shared" si="18"/>
        <v>-127</v>
      </c>
      <c r="N1094" s="183" t="s">
        <v>2029</v>
      </c>
      <c r="O1094" s="183" t="s">
        <v>2015</v>
      </c>
      <c r="P1094" s="183"/>
      <c r="Q1094" s="183" t="s">
        <v>2030</v>
      </c>
      <c r="R1094" s="183" t="s">
        <v>801</v>
      </c>
    </row>
    <row r="1095" spans="1:18">
      <c r="A1095" s="183" t="s">
        <v>2028</v>
      </c>
      <c r="B1095" s="183" t="s">
        <v>794</v>
      </c>
      <c r="C1095" s="183" t="s">
        <v>366</v>
      </c>
      <c r="D1095" s="183" t="s">
        <v>802</v>
      </c>
      <c r="E1095" s="183" t="s">
        <v>832</v>
      </c>
      <c r="F1095" s="183" t="s">
        <v>830</v>
      </c>
      <c r="G1095" s="183" t="s">
        <v>48</v>
      </c>
      <c r="H1095" s="183" t="s">
        <v>521</v>
      </c>
      <c r="I1095" s="183" t="s">
        <v>796</v>
      </c>
      <c r="J1095" s="183" t="s">
        <v>2015</v>
      </c>
      <c r="K1095" s="184">
        <v>127</v>
      </c>
      <c r="L1095" s="184">
        <v>0</v>
      </c>
      <c r="M1095" s="184">
        <f t="shared" si="18"/>
        <v>127</v>
      </c>
      <c r="N1095" s="183" t="s">
        <v>2029</v>
      </c>
      <c r="O1095" s="183" t="s">
        <v>2015</v>
      </c>
      <c r="P1095" s="183"/>
      <c r="Q1095" s="183" t="s">
        <v>2030</v>
      </c>
      <c r="R1095" s="183" t="s">
        <v>801</v>
      </c>
    </row>
    <row r="1096" spans="1:18">
      <c r="A1096" s="183" t="s">
        <v>2031</v>
      </c>
      <c r="B1096" s="183" t="s">
        <v>794</v>
      </c>
      <c r="C1096" s="183" t="s">
        <v>707</v>
      </c>
      <c r="D1096" s="183" t="s">
        <v>268</v>
      </c>
      <c r="E1096" s="183" t="s">
        <v>894</v>
      </c>
      <c r="F1096" s="183" t="s">
        <v>521</v>
      </c>
      <c r="G1096" s="183" t="s">
        <v>48</v>
      </c>
      <c r="H1096" s="183" t="s">
        <v>521</v>
      </c>
      <c r="I1096" s="183" t="s">
        <v>796</v>
      </c>
      <c r="J1096" s="183" t="s">
        <v>2015</v>
      </c>
      <c r="K1096" s="184">
        <v>0</v>
      </c>
      <c r="L1096" s="184">
        <v>103.02</v>
      </c>
      <c r="M1096" s="184">
        <f t="shared" si="18"/>
        <v>-103.02</v>
      </c>
      <c r="N1096" s="183" t="s">
        <v>2032</v>
      </c>
      <c r="O1096" s="183" t="s">
        <v>2015</v>
      </c>
      <c r="P1096" s="183"/>
      <c r="Q1096" s="183" t="s">
        <v>2033</v>
      </c>
      <c r="R1096" s="183" t="s">
        <v>801</v>
      </c>
    </row>
    <row r="1097" spans="1:18">
      <c r="A1097" s="183" t="s">
        <v>2031</v>
      </c>
      <c r="B1097" s="183" t="s">
        <v>794</v>
      </c>
      <c r="C1097" s="183" t="s">
        <v>707</v>
      </c>
      <c r="D1097" s="183" t="s">
        <v>809</v>
      </c>
      <c r="E1097" s="183" t="s">
        <v>894</v>
      </c>
      <c r="F1097" s="183" t="s">
        <v>521</v>
      </c>
      <c r="G1097" s="183" t="s">
        <v>48</v>
      </c>
      <c r="H1097" s="183" t="s">
        <v>521</v>
      </c>
      <c r="I1097" s="183" t="s">
        <v>796</v>
      </c>
      <c r="J1097" s="183" t="s">
        <v>2015</v>
      </c>
      <c r="K1097" s="184">
        <v>103.02</v>
      </c>
      <c r="L1097" s="184">
        <v>0</v>
      </c>
      <c r="M1097" s="184">
        <f t="shared" si="18"/>
        <v>103.02</v>
      </c>
      <c r="N1097" s="183" t="s">
        <v>2032</v>
      </c>
      <c r="O1097" s="183" t="s">
        <v>2015</v>
      </c>
      <c r="P1097" s="183"/>
      <c r="Q1097" s="183" t="s">
        <v>2033</v>
      </c>
      <c r="R1097" s="183" t="s">
        <v>801</v>
      </c>
    </row>
    <row r="1098" spans="1:18">
      <c r="A1098" s="183" t="s">
        <v>2034</v>
      </c>
      <c r="B1098" s="183" t="s">
        <v>794</v>
      </c>
      <c r="C1098" s="183" t="s">
        <v>707</v>
      </c>
      <c r="D1098" s="183" t="s">
        <v>268</v>
      </c>
      <c r="E1098" s="183" t="s">
        <v>894</v>
      </c>
      <c r="F1098" s="183" t="s">
        <v>521</v>
      </c>
      <c r="G1098" s="183" t="s">
        <v>48</v>
      </c>
      <c r="H1098" s="183" t="s">
        <v>521</v>
      </c>
      <c r="I1098" s="183" t="s">
        <v>796</v>
      </c>
      <c r="J1098" s="183" t="s">
        <v>2015</v>
      </c>
      <c r="K1098" s="184">
        <v>25.99</v>
      </c>
      <c r="L1098" s="184">
        <v>0</v>
      </c>
      <c r="M1098" s="184">
        <f t="shared" si="18"/>
        <v>25.99</v>
      </c>
      <c r="N1098" s="183" t="s">
        <v>1151</v>
      </c>
      <c r="O1098" s="183" t="s">
        <v>2015</v>
      </c>
      <c r="P1098" s="183"/>
      <c r="Q1098" s="183" t="s">
        <v>2035</v>
      </c>
      <c r="R1098" s="183" t="s">
        <v>801</v>
      </c>
    </row>
    <row r="1099" spans="1:18">
      <c r="A1099" s="183" t="s">
        <v>2034</v>
      </c>
      <c r="B1099" s="183" t="s">
        <v>794</v>
      </c>
      <c r="C1099" s="183" t="s">
        <v>707</v>
      </c>
      <c r="D1099" s="183" t="s">
        <v>823</v>
      </c>
      <c r="E1099" s="183" t="s">
        <v>894</v>
      </c>
      <c r="F1099" s="183" t="s">
        <v>521</v>
      </c>
      <c r="G1099" s="183" t="s">
        <v>48</v>
      </c>
      <c r="H1099" s="183" t="s">
        <v>521</v>
      </c>
      <c r="I1099" s="183" t="s">
        <v>796</v>
      </c>
      <c r="J1099" s="183" t="s">
        <v>2015</v>
      </c>
      <c r="K1099" s="184">
        <v>0</v>
      </c>
      <c r="L1099" s="184">
        <v>25.99</v>
      </c>
      <c r="M1099" s="184">
        <f t="shared" si="18"/>
        <v>-25.99</v>
      </c>
      <c r="N1099" s="183" t="s">
        <v>1151</v>
      </c>
      <c r="O1099" s="183" t="s">
        <v>2015</v>
      </c>
      <c r="P1099" s="183"/>
      <c r="Q1099" s="183" t="s">
        <v>2035</v>
      </c>
      <c r="R1099" s="183" t="s">
        <v>801</v>
      </c>
    </row>
    <row r="1100" spans="1:18">
      <c r="A1100" s="183" t="s">
        <v>2036</v>
      </c>
      <c r="B1100" s="183" t="s">
        <v>794</v>
      </c>
      <c r="C1100" s="183" t="s">
        <v>707</v>
      </c>
      <c r="D1100" s="183" t="s">
        <v>268</v>
      </c>
      <c r="E1100" s="183" t="s">
        <v>835</v>
      </c>
      <c r="F1100" s="183" t="s">
        <v>710</v>
      </c>
      <c r="G1100" s="183" t="s">
        <v>48</v>
      </c>
      <c r="H1100" s="183" t="s">
        <v>521</v>
      </c>
      <c r="I1100" s="183" t="s">
        <v>796</v>
      </c>
      <c r="J1100" s="183" t="s">
        <v>2015</v>
      </c>
      <c r="K1100" s="184">
        <v>0</v>
      </c>
      <c r="L1100" s="184">
        <v>22000</v>
      </c>
      <c r="M1100" s="184">
        <f t="shared" si="18"/>
        <v>-22000</v>
      </c>
      <c r="N1100" s="183" t="s">
        <v>2037</v>
      </c>
      <c r="O1100" s="183" t="s">
        <v>2015</v>
      </c>
      <c r="P1100" s="183"/>
      <c r="Q1100" s="183" t="s">
        <v>2038</v>
      </c>
      <c r="R1100" s="183" t="s">
        <v>801</v>
      </c>
    </row>
    <row r="1101" spans="1:18">
      <c r="A1101" s="183" t="s">
        <v>2036</v>
      </c>
      <c r="B1101" s="183" t="s">
        <v>794</v>
      </c>
      <c r="C1101" s="183" t="s">
        <v>709</v>
      </c>
      <c r="D1101" s="183" t="s">
        <v>809</v>
      </c>
      <c r="E1101" s="183" t="s">
        <v>835</v>
      </c>
      <c r="F1101" s="183" t="s">
        <v>710</v>
      </c>
      <c r="G1101" s="183" t="s">
        <v>48</v>
      </c>
      <c r="H1101" s="183" t="s">
        <v>521</v>
      </c>
      <c r="I1101" s="183" t="s">
        <v>796</v>
      </c>
      <c r="J1101" s="183" t="s">
        <v>2015</v>
      </c>
      <c r="K1101" s="184">
        <v>22000</v>
      </c>
      <c r="L1101" s="184">
        <v>0</v>
      </c>
      <c r="M1101" s="184">
        <f t="shared" si="18"/>
        <v>22000</v>
      </c>
      <c r="N1101" s="183" t="s">
        <v>2037</v>
      </c>
      <c r="O1101" s="183" t="s">
        <v>2015</v>
      </c>
      <c r="P1101" s="183"/>
      <c r="Q1101" s="183" t="s">
        <v>2038</v>
      </c>
      <c r="R1101" s="183" t="s">
        <v>801</v>
      </c>
    </row>
    <row r="1102" spans="1:18">
      <c r="A1102" s="183" t="s">
        <v>2039</v>
      </c>
      <c r="B1102" s="183" t="s">
        <v>794</v>
      </c>
      <c r="C1102" s="183" t="s">
        <v>706</v>
      </c>
      <c r="D1102" s="183" t="s">
        <v>332</v>
      </c>
      <c r="E1102" s="183" t="s">
        <v>36</v>
      </c>
      <c r="F1102" s="183" t="s">
        <v>521</v>
      </c>
      <c r="G1102" s="183" t="s">
        <v>48</v>
      </c>
      <c r="H1102" s="183" t="s">
        <v>521</v>
      </c>
      <c r="I1102" s="183" t="s">
        <v>796</v>
      </c>
      <c r="J1102" s="183" t="s">
        <v>2015</v>
      </c>
      <c r="K1102" s="184">
        <v>217.13</v>
      </c>
      <c r="L1102" s="184">
        <v>0</v>
      </c>
      <c r="M1102" s="184">
        <f t="shared" si="18"/>
        <v>217.13</v>
      </c>
      <c r="N1102" s="183" t="s">
        <v>842</v>
      </c>
      <c r="O1102" s="183" t="s">
        <v>2015</v>
      </c>
      <c r="P1102" s="183"/>
      <c r="Q1102" s="183" t="s">
        <v>2040</v>
      </c>
      <c r="R1102" s="183" t="s">
        <v>797</v>
      </c>
    </row>
    <row r="1103" spans="1:18">
      <c r="A1103" s="183" t="s">
        <v>2039</v>
      </c>
      <c r="B1103" s="183" t="s">
        <v>794</v>
      </c>
      <c r="C1103" s="183" t="s">
        <v>706</v>
      </c>
      <c r="D1103" s="183" t="s">
        <v>332</v>
      </c>
      <c r="E1103" s="183" t="s">
        <v>400</v>
      </c>
      <c r="F1103" s="183" t="s">
        <v>521</v>
      </c>
      <c r="G1103" s="183" t="s">
        <v>48</v>
      </c>
      <c r="H1103" s="183" t="s">
        <v>521</v>
      </c>
      <c r="I1103" s="183" t="s">
        <v>796</v>
      </c>
      <c r="J1103" s="183" t="s">
        <v>2015</v>
      </c>
      <c r="K1103" s="184">
        <v>216.92</v>
      </c>
      <c r="L1103" s="184">
        <v>0</v>
      </c>
      <c r="M1103" s="184">
        <f t="shared" si="18"/>
        <v>216.92</v>
      </c>
      <c r="N1103" s="183" t="s">
        <v>842</v>
      </c>
      <c r="O1103" s="183" t="s">
        <v>2015</v>
      </c>
      <c r="P1103" s="183"/>
      <c r="Q1103" s="183" t="s">
        <v>2040</v>
      </c>
      <c r="R1103" s="183" t="s">
        <v>797</v>
      </c>
    </row>
    <row r="1104" spans="1:18">
      <c r="A1104" s="183" t="s">
        <v>2039</v>
      </c>
      <c r="B1104" s="183" t="s">
        <v>794</v>
      </c>
      <c r="C1104" s="183" t="s">
        <v>706</v>
      </c>
      <c r="D1104" s="183" t="s">
        <v>332</v>
      </c>
      <c r="E1104" s="183" t="s">
        <v>845</v>
      </c>
      <c r="F1104" s="183" t="s">
        <v>521</v>
      </c>
      <c r="G1104" s="183" t="s">
        <v>48</v>
      </c>
      <c r="H1104" s="183" t="s">
        <v>521</v>
      </c>
      <c r="I1104" s="183" t="s">
        <v>796</v>
      </c>
      <c r="J1104" s="183" t="s">
        <v>2015</v>
      </c>
      <c r="K1104" s="184">
        <v>17570.13</v>
      </c>
      <c r="L1104" s="184">
        <v>0</v>
      </c>
      <c r="M1104" s="184">
        <f t="shared" si="18"/>
        <v>17570.13</v>
      </c>
      <c r="N1104" s="183" t="s">
        <v>842</v>
      </c>
      <c r="O1104" s="183" t="s">
        <v>2015</v>
      </c>
      <c r="P1104" s="183"/>
      <c r="Q1104" s="183" t="s">
        <v>2040</v>
      </c>
      <c r="R1104" s="183" t="s">
        <v>797</v>
      </c>
    </row>
    <row r="1105" spans="1:18">
      <c r="A1105" s="183" t="s">
        <v>2039</v>
      </c>
      <c r="B1105" s="183" t="s">
        <v>794</v>
      </c>
      <c r="C1105" s="183" t="s">
        <v>706</v>
      </c>
      <c r="D1105" s="183" t="s">
        <v>332</v>
      </c>
      <c r="E1105" s="183" t="s">
        <v>843</v>
      </c>
      <c r="F1105" s="183" t="s">
        <v>521</v>
      </c>
      <c r="G1105" s="183" t="s">
        <v>48</v>
      </c>
      <c r="H1105" s="183" t="s">
        <v>521</v>
      </c>
      <c r="I1105" s="183" t="s">
        <v>796</v>
      </c>
      <c r="J1105" s="183" t="s">
        <v>2015</v>
      </c>
      <c r="K1105" s="184">
        <v>0</v>
      </c>
      <c r="L1105" s="184">
        <v>16800</v>
      </c>
      <c r="M1105" s="184">
        <f t="shared" si="18"/>
        <v>-16800</v>
      </c>
      <c r="N1105" s="183" t="s">
        <v>842</v>
      </c>
      <c r="O1105" s="183" t="s">
        <v>2015</v>
      </c>
      <c r="P1105" s="183"/>
      <c r="Q1105" s="183" t="s">
        <v>2040</v>
      </c>
      <c r="R1105" s="183" t="s">
        <v>797</v>
      </c>
    </row>
    <row r="1106" spans="1:18">
      <c r="A1106" s="183" t="s">
        <v>2039</v>
      </c>
      <c r="B1106" s="183" t="s">
        <v>794</v>
      </c>
      <c r="C1106" s="183" t="s">
        <v>706</v>
      </c>
      <c r="D1106" s="183" t="s">
        <v>332</v>
      </c>
      <c r="E1106" s="183" t="s">
        <v>28</v>
      </c>
      <c r="F1106" s="183" t="s">
        <v>521</v>
      </c>
      <c r="G1106" s="183" t="s">
        <v>48</v>
      </c>
      <c r="H1106" s="183" t="s">
        <v>521</v>
      </c>
      <c r="I1106" s="183" t="s">
        <v>796</v>
      </c>
      <c r="J1106" s="183" t="s">
        <v>2015</v>
      </c>
      <c r="K1106" s="184">
        <v>216.49</v>
      </c>
      <c r="L1106" s="184">
        <v>0</v>
      </c>
      <c r="M1106" s="184">
        <f t="shared" si="18"/>
        <v>216.49</v>
      </c>
      <c r="N1106" s="183" t="s">
        <v>842</v>
      </c>
      <c r="O1106" s="183" t="s">
        <v>2015</v>
      </c>
      <c r="P1106" s="183"/>
      <c r="Q1106" s="183" t="s">
        <v>2040</v>
      </c>
      <c r="R1106" s="183" t="s">
        <v>797</v>
      </c>
    </row>
    <row r="1107" spans="1:18">
      <c r="A1107" s="183" t="s">
        <v>2039</v>
      </c>
      <c r="B1107" s="183" t="s">
        <v>794</v>
      </c>
      <c r="C1107" s="183" t="s">
        <v>706</v>
      </c>
      <c r="D1107" s="183" t="s">
        <v>332</v>
      </c>
      <c r="E1107" s="183" t="s">
        <v>210</v>
      </c>
      <c r="F1107" s="183" t="s">
        <v>521</v>
      </c>
      <c r="G1107" s="183" t="s">
        <v>48</v>
      </c>
      <c r="H1107" s="183" t="s">
        <v>521</v>
      </c>
      <c r="I1107" s="183" t="s">
        <v>796</v>
      </c>
      <c r="J1107" s="183" t="s">
        <v>2015</v>
      </c>
      <c r="K1107" s="184">
        <v>434.45</v>
      </c>
      <c r="L1107" s="184">
        <v>0</v>
      </c>
      <c r="M1107" s="184">
        <f t="shared" si="18"/>
        <v>434.45</v>
      </c>
      <c r="N1107" s="183" t="s">
        <v>842</v>
      </c>
      <c r="O1107" s="183" t="s">
        <v>2015</v>
      </c>
      <c r="P1107" s="183"/>
      <c r="Q1107" s="183" t="s">
        <v>2040</v>
      </c>
      <c r="R1107" s="183" t="s">
        <v>797</v>
      </c>
    </row>
    <row r="1108" spans="1:18">
      <c r="A1108" s="183" t="s">
        <v>2039</v>
      </c>
      <c r="B1108" s="183" t="s">
        <v>794</v>
      </c>
      <c r="C1108" s="183" t="s">
        <v>706</v>
      </c>
      <c r="D1108" s="183" t="s">
        <v>332</v>
      </c>
      <c r="E1108" s="183" t="s">
        <v>137</v>
      </c>
      <c r="F1108" s="183" t="s">
        <v>521</v>
      </c>
      <c r="G1108" s="183" t="s">
        <v>48</v>
      </c>
      <c r="H1108" s="183" t="s">
        <v>521</v>
      </c>
      <c r="I1108" s="183" t="s">
        <v>796</v>
      </c>
      <c r="J1108" s="183" t="s">
        <v>2015</v>
      </c>
      <c r="K1108" s="184">
        <v>216.92</v>
      </c>
      <c r="L1108" s="184">
        <v>0</v>
      </c>
      <c r="M1108" s="184">
        <f t="shared" si="18"/>
        <v>216.92</v>
      </c>
      <c r="N1108" s="183" t="s">
        <v>842</v>
      </c>
      <c r="O1108" s="183" t="s">
        <v>2015</v>
      </c>
      <c r="P1108" s="183"/>
      <c r="Q1108" s="183" t="s">
        <v>2040</v>
      </c>
      <c r="R1108" s="183" t="s">
        <v>797</v>
      </c>
    </row>
    <row r="1109" spans="1:18">
      <c r="A1109" s="183" t="s">
        <v>2039</v>
      </c>
      <c r="B1109" s="183" t="s">
        <v>794</v>
      </c>
      <c r="C1109" s="183" t="s">
        <v>706</v>
      </c>
      <c r="D1109" s="183" t="s">
        <v>332</v>
      </c>
      <c r="E1109" s="183" t="s">
        <v>29</v>
      </c>
      <c r="F1109" s="183" t="s">
        <v>521</v>
      </c>
      <c r="G1109" s="183" t="s">
        <v>48</v>
      </c>
      <c r="H1109" s="183" t="s">
        <v>521</v>
      </c>
      <c r="I1109" s="183" t="s">
        <v>796</v>
      </c>
      <c r="J1109" s="183" t="s">
        <v>2015</v>
      </c>
      <c r="K1109" s="184">
        <v>217.4</v>
      </c>
      <c r="L1109" s="184">
        <v>0</v>
      </c>
      <c r="M1109" s="184">
        <f t="shared" si="18"/>
        <v>217.4</v>
      </c>
      <c r="N1109" s="183" t="s">
        <v>842</v>
      </c>
      <c r="O1109" s="183" t="s">
        <v>2015</v>
      </c>
      <c r="P1109" s="183"/>
      <c r="Q1109" s="183" t="s">
        <v>2040</v>
      </c>
      <c r="R1109" s="183" t="s">
        <v>797</v>
      </c>
    </row>
    <row r="1110" spans="1:18">
      <c r="A1110" s="183" t="s">
        <v>2039</v>
      </c>
      <c r="B1110" s="183" t="s">
        <v>794</v>
      </c>
      <c r="C1110" s="183" t="s">
        <v>706</v>
      </c>
      <c r="D1110" s="183" t="s">
        <v>332</v>
      </c>
      <c r="E1110" s="183" t="s">
        <v>708</v>
      </c>
      <c r="F1110" s="183" t="s">
        <v>521</v>
      </c>
      <c r="G1110" s="183" t="s">
        <v>48</v>
      </c>
      <c r="H1110" s="183" t="s">
        <v>521</v>
      </c>
      <c r="I1110" s="183" t="s">
        <v>796</v>
      </c>
      <c r="J1110" s="183" t="s">
        <v>2015</v>
      </c>
      <c r="K1110" s="184">
        <v>921.45</v>
      </c>
      <c r="L1110" s="184">
        <v>0</v>
      </c>
      <c r="M1110" s="184">
        <f t="shared" si="18"/>
        <v>921.45</v>
      </c>
      <c r="N1110" s="183" t="s">
        <v>842</v>
      </c>
      <c r="O1110" s="183" t="s">
        <v>2015</v>
      </c>
      <c r="P1110" s="183"/>
      <c r="Q1110" s="183" t="s">
        <v>2040</v>
      </c>
      <c r="R1110" s="183" t="s">
        <v>797</v>
      </c>
    </row>
    <row r="1111" spans="1:18">
      <c r="A1111" s="183" t="s">
        <v>2039</v>
      </c>
      <c r="B1111" s="183" t="s">
        <v>794</v>
      </c>
      <c r="C1111" s="183" t="s">
        <v>706</v>
      </c>
      <c r="D1111" s="183" t="s">
        <v>332</v>
      </c>
      <c r="E1111" s="183" t="s">
        <v>136</v>
      </c>
      <c r="F1111" s="183" t="s">
        <v>521</v>
      </c>
      <c r="G1111" s="183" t="s">
        <v>48</v>
      </c>
      <c r="H1111" s="183" t="s">
        <v>521</v>
      </c>
      <c r="I1111" s="183" t="s">
        <v>796</v>
      </c>
      <c r="J1111" s="183" t="s">
        <v>2015</v>
      </c>
      <c r="K1111" s="184">
        <v>216.49</v>
      </c>
      <c r="L1111" s="184">
        <v>0</v>
      </c>
      <c r="M1111" s="184">
        <f t="shared" si="18"/>
        <v>216.49</v>
      </c>
      <c r="N1111" s="183" t="s">
        <v>842</v>
      </c>
      <c r="O1111" s="183" t="s">
        <v>2015</v>
      </c>
      <c r="P1111" s="183"/>
      <c r="Q1111" s="183" t="s">
        <v>2040</v>
      </c>
      <c r="R1111" s="183" t="s">
        <v>797</v>
      </c>
    </row>
    <row r="1112" spans="1:18">
      <c r="A1112" s="183" t="s">
        <v>2039</v>
      </c>
      <c r="B1112" s="183" t="s">
        <v>794</v>
      </c>
      <c r="C1112" s="183" t="s">
        <v>706</v>
      </c>
      <c r="D1112" s="183" t="s">
        <v>846</v>
      </c>
      <c r="E1112" s="183" t="s">
        <v>708</v>
      </c>
      <c r="F1112" s="183" t="s">
        <v>521</v>
      </c>
      <c r="G1112" s="183" t="s">
        <v>48</v>
      </c>
      <c r="H1112" s="183" t="s">
        <v>521</v>
      </c>
      <c r="I1112" s="183" t="s">
        <v>796</v>
      </c>
      <c r="J1112" s="183" t="s">
        <v>2015</v>
      </c>
      <c r="K1112" s="184">
        <v>0</v>
      </c>
      <c r="L1112" s="184">
        <v>487.32</v>
      </c>
      <c r="M1112" s="184">
        <f t="shared" si="18"/>
        <v>-487.32</v>
      </c>
      <c r="N1112" s="183" t="s">
        <v>842</v>
      </c>
      <c r="O1112" s="183" t="s">
        <v>2015</v>
      </c>
      <c r="P1112" s="183"/>
      <c r="Q1112" s="183" t="s">
        <v>2040</v>
      </c>
      <c r="R1112" s="183" t="s">
        <v>797</v>
      </c>
    </row>
    <row r="1113" spans="1:18">
      <c r="A1113" s="183" t="s">
        <v>2039</v>
      </c>
      <c r="B1113" s="183" t="s">
        <v>794</v>
      </c>
      <c r="C1113" s="183" t="s">
        <v>706</v>
      </c>
      <c r="D1113" s="183" t="s">
        <v>802</v>
      </c>
      <c r="E1113" s="183" t="s">
        <v>799</v>
      </c>
      <c r="F1113" s="183" t="s">
        <v>521</v>
      </c>
      <c r="G1113" s="183" t="s">
        <v>48</v>
      </c>
      <c r="H1113" s="183" t="s">
        <v>521</v>
      </c>
      <c r="I1113" s="183" t="s">
        <v>796</v>
      </c>
      <c r="J1113" s="183" t="s">
        <v>2015</v>
      </c>
      <c r="K1113" s="184">
        <v>0</v>
      </c>
      <c r="L1113" s="184">
        <v>199.17</v>
      </c>
      <c r="M1113" s="184">
        <f t="shared" si="18"/>
        <v>-199.17</v>
      </c>
      <c r="N1113" s="183" t="s">
        <v>842</v>
      </c>
      <c r="O1113" s="183" t="s">
        <v>2015</v>
      </c>
      <c r="P1113" s="183"/>
      <c r="Q1113" s="183" t="s">
        <v>2040</v>
      </c>
      <c r="R1113" s="183" t="s">
        <v>797</v>
      </c>
    </row>
    <row r="1114" spans="1:18">
      <c r="A1114" s="183" t="s">
        <v>2039</v>
      </c>
      <c r="B1114" s="183" t="s">
        <v>794</v>
      </c>
      <c r="C1114" s="183" t="s">
        <v>706</v>
      </c>
      <c r="D1114" s="183" t="s">
        <v>332</v>
      </c>
      <c r="E1114" s="183" t="s">
        <v>295</v>
      </c>
      <c r="F1114" s="183" t="s">
        <v>521</v>
      </c>
      <c r="G1114" s="183" t="s">
        <v>48</v>
      </c>
      <c r="H1114" s="183" t="s">
        <v>521</v>
      </c>
      <c r="I1114" s="183" t="s">
        <v>796</v>
      </c>
      <c r="J1114" s="183" t="s">
        <v>2015</v>
      </c>
      <c r="K1114" s="184">
        <v>700.04</v>
      </c>
      <c r="L1114" s="184">
        <v>0</v>
      </c>
      <c r="M1114" s="184">
        <f t="shared" si="18"/>
        <v>700.04</v>
      </c>
      <c r="N1114" s="183" t="s">
        <v>842</v>
      </c>
      <c r="O1114" s="183" t="s">
        <v>2015</v>
      </c>
      <c r="P1114" s="183"/>
      <c r="Q1114" s="183" t="s">
        <v>2040</v>
      </c>
      <c r="R1114" s="183" t="s">
        <v>797</v>
      </c>
    </row>
    <row r="1115" spans="1:18">
      <c r="A1115" s="183" t="s">
        <v>2039</v>
      </c>
      <c r="B1115" s="183" t="s">
        <v>794</v>
      </c>
      <c r="C1115" s="183" t="s">
        <v>706</v>
      </c>
      <c r="D1115" s="183" t="s">
        <v>268</v>
      </c>
      <c r="E1115" s="183" t="s">
        <v>295</v>
      </c>
      <c r="F1115" s="183" t="s">
        <v>521</v>
      </c>
      <c r="G1115" s="183" t="s">
        <v>48</v>
      </c>
      <c r="H1115" s="183" t="s">
        <v>521</v>
      </c>
      <c r="I1115" s="183" t="s">
        <v>796</v>
      </c>
      <c r="J1115" s="183" t="s">
        <v>2015</v>
      </c>
      <c r="K1115" s="184">
        <v>0</v>
      </c>
      <c r="L1115" s="184">
        <v>591.92999999999995</v>
      </c>
      <c r="M1115" s="184">
        <f t="shared" si="18"/>
        <v>-591.92999999999995</v>
      </c>
      <c r="N1115" s="183" t="s">
        <v>842</v>
      </c>
      <c r="O1115" s="183" t="s">
        <v>2015</v>
      </c>
      <c r="P1115" s="183"/>
      <c r="Q1115" s="183" t="s">
        <v>2040</v>
      </c>
      <c r="R1115" s="183" t="s">
        <v>797</v>
      </c>
    </row>
    <row r="1116" spans="1:18">
      <c r="A1116" s="183" t="s">
        <v>2039</v>
      </c>
      <c r="B1116" s="183" t="s">
        <v>794</v>
      </c>
      <c r="C1116" s="183" t="s">
        <v>706</v>
      </c>
      <c r="D1116" s="183" t="s">
        <v>332</v>
      </c>
      <c r="E1116" s="183" t="s">
        <v>20</v>
      </c>
      <c r="F1116" s="183" t="s">
        <v>521</v>
      </c>
      <c r="G1116" s="183" t="s">
        <v>48</v>
      </c>
      <c r="H1116" s="183" t="s">
        <v>521</v>
      </c>
      <c r="I1116" s="183" t="s">
        <v>796</v>
      </c>
      <c r="J1116" s="183" t="s">
        <v>2015</v>
      </c>
      <c r="K1116" s="184">
        <v>325.55</v>
      </c>
      <c r="L1116" s="184">
        <v>0</v>
      </c>
      <c r="M1116" s="184">
        <f t="shared" si="18"/>
        <v>325.55</v>
      </c>
      <c r="N1116" s="183" t="s">
        <v>842</v>
      </c>
      <c r="O1116" s="183" t="s">
        <v>2015</v>
      </c>
      <c r="P1116" s="183"/>
      <c r="Q1116" s="183" t="s">
        <v>2040</v>
      </c>
      <c r="R1116" s="183" t="s">
        <v>797</v>
      </c>
    </row>
    <row r="1117" spans="1:18">
      <c r="A1117" s="183" t="s">
        <v>2039</v>
      </c>
      <c r="B1117" s="183" t="s">
        <v>794</v>
      </c>
      <c r="C1117" s="183" t="s">
        <v>706</v>
      </c>
      <c r="D1117" s="183" t="s">
        <v>332</v>
      </c>
      <c r="E1117" s="183" t="s">
        <v>850</v>
      </c>
      <c r="F1117" s="183" t="s">
        <v>521</v>
      </c>
      <c r="G1117" s="183" t="s">
        <v>48</v>
      </c>
      <c r="H1117" s="183" t="s">
        <v>521</v>
      </c>
      <c r="I1117" s="183" t="s">
        <v>796</v>
      </c>
      <c r="J1117" s="183" t="s">
        <v>2015</v>
      </c>
      <c r="K1117" s="184">
        <v>325.19</v>
      </c>
      <c r="L1117" s="184">
        <v>0</v>
      </c>
      <c r="M1117" s="184">
        <f t="shared" si="18"/>
        <v>325.19</v>
      </c>
      <c r="N1117" s="183" t="s">
        <v>842</v>
      </c>
      <c r="O1117" s="183" t="s">
        <v>2015</v>
      </c>
      <c r="P1117" s="183"/>
      <c r="Q1117" s="183" t="s">
        <v>2040</v>
      </c>
      <c r="R1117" s="183" t="s">
        <v>797</v>
      </c>
    </row>
    <row r="1118" spans="1:18">
      <c r="A1118" s="183" t="s">
        <v>2039</v>
      </c>
      <c r="B1118" s="183" t="s">
        <v>794</v>
      </c>
      <c r="C1118" s="183" t="s">
        <v>706</v>
      </c>
      <c r="D1118" s="183" t="s">
        <v>332</v>
      </c>
      <c r="E1118" s="183" t="s">
        <v>839</v>
      </c>
      <c r="F1118" s="183" t="s">
        <v>521</v>
      </c>
      <c r="G1118" s="183" t="s">
        <v>48</v>
      </c>
      <c r="H1118" s="183" t="s">
        <v>521</v>
      </c>
      <c r="I1118" s="183" t="s">
        <v>796</v>
      </c>
      <c r="J1118" s="183" t="s">
        <v>2015</v>
      </c>
      <c r="K1118" s="184">
        <v>216.72</v>
      </c>
      <c r="L1118" s="184">
        <v>0</v>
      </c>
      <c r="M1118" s="184">
        <f t="shared" si="18"/>
        <v>216.72</v>
      </c>
      <c r="N1118" s="183" t="s">
        <v>842</v>
      </c>
      <c r="O1118" s="183" t="s">
        <v>2015</v>
      </c>
      <c r="P1118" s="183"/>
      <c r="Q1118" s="183" t="s">
        <v>2040</v>
      </c>
      <c r="R1118" s="183" t="s">
        <v>797</v>
      </c>
    </row>
    <row r="1119" spans="1:18">
      <c r="A1119" s="183" t="s">
        <v>2039</v>
      </c>
      <c r="B1119" s="183" t="s">
        <v>794</v>
      </c>
      <c r="C1119" s="183" t="s">
        <v>706</v>
      </c>
      <c r="D1119" s="183" t="s">
        <v>332</v>
      </c>
      <c r="E1119" s="183" t="s">
        <v>820</v>
      </c>
      <c r="F1119" s="183" t="s">
        <v>521</v>
      </c>
      <c r="G1119" s="183" t="s">
        <v>48</v>
      </c>
      <c r="H1119" s="183" t="s">
        <v>521</v>
      </c>
      <c r="I1119" s="183" t="s">
        <v>796</v>
      </c>
      <c r="J1119" s="183" t="s">
        <v>2015</v>
      </c>
      <c r="K1119" s="184">
        <v>217.05</v>
      </c>
      <c r="L1119" s="184">
        <v>0</v>
      </c>
      <c r="M1119" s="184">
        <f t="shared" si="18"/>
        <v>217.05</v>
      </c>
      <c r="N1119" s="183" t="s">
        <v>842</v>
      </c>
      <c r="O1119" s="183" t="s">
        <v>2015</v>
      </c>
      <c r="P1119" s="183"/>
      <c r="Q1119" s="183" t="s">
        <v>2040</v>
      </c>
      <c r="R1119" s="183" t="s">
        <v>797</v>
      </c>
    </row>
    <row r="1120" spans="1:18">
      <c r="A1120" s="183" t="s">
        <v>2039</v>
      </c>
      <c r="B1120" s="183" t="s">
        <v>794</v>
      </c>
      <c r="C1120" s="183" t="s">
        <v>706</v>
      </c>
      <c r="D1120" s="183" t="s">
        <v>332</v>
      </c>
      <c r="E1120" s="183" t="s">
        <v>134</v>
      </c>
      <c r="F1120" s="183" t="s">
        <v>521</v>
      </c>
      <c r="G1120" s="183" t="s">
        <v>48</v>
      </c>
      <c r="H1120" s="183" t="s">
        <v>521</v>
      </c>
      <c r="I1120" s="183" t="s">
        <v>796</v>
      </c>
      <c r="J1120" s="183" t="s">
        <v>2015</v>
      </c>
      <c r="K1120" s="184">
        <v>216.92</v>
      </c>
      <c r="L1120" s="184">
        <v>0</v>
      </c>
      <c r="M1120" s="184">
        <f t="shared" si="18"/>
        <v>216.92</v>
      </c>
      <c r="N1120" s="183" t="s">
        <v>842</v>
      </c>
      <c r="O1120" s="183" t="s">
        <v>2015</v>
      </c>
      <c r="P1120" s="183"/>
      <c r="Q1120" s="183" t="s">
        <v>2040</v>
      </c>
      <c r="R1120" s="183" t="s">
        <v>797</v>
      </c>
    </row>
    <row r="1121" spans="1:18">
      <c r="A1121" s="183" t="s">
        <v>2039</v>
      </c>
      <c r="B1121" s="183" t="s">
        <v>794</v>
      </c>
      <c r="C1121" s="183" t="s">
        <v>706</v>
      </c>
      <c r="D1121" s="183" t="s">
        <v>332</v>
      </c>
      <c r="E1121" s="183" t="s">
        <v>195</v>
      </c>
      <c r="F1121" s="183" t="s">
        <v>521</v>
      </c>
      <c r="G1121" s="183" t="s">
        <v>48</v>
      </c>
      <c r="H1121" s="183" t="s">
        <v>521</v>
      </c>
      <c r="I1121" s="183" t="s">
        <v>796</v>
      </c>
      <c r="J1121" s="183" t="s">
        <v>2015</v>
      </c>
      <c r="K1121" s="184">
        <v>108.13</v>
      </c>
      <c r="L1121" s="184">
        <v>0</v>
      </c>
      <c r="M1121" s="184">
        <f t="shared" si="18"/>
        <v>108.13</v>
      </c>
      <c r="N1121" s="183" t="s">
        <v>842</v>
      </c>
      <c r="O1121" s="183" t="s">
        <v>2015</v>
      </c>
      <c r="P1121" s="183"/>
      <c r="Q1121" s="183" t="s">
        <v>2040</v>
      </c>
      <c r="R1121" s="183" t="s">
        <v>797</v>
      </c>
    </row>
    <row r="1122" spans="1:18">
      <c r="A1122" s="183" t="s">
        <v>2039</v>
      </c>
      <c r="B1122" s="183" t="s">
        <v>794</v>
      </c>
      <c r="C1122" s="183" t="s">
        <v>706</v>
      </c>
      <c r="D1122" s="183" t="s">
        <v>332</v>
      </c>
      <c r="E1122" s="183" t="s">
        <v>513</v>
      </c>
      <c r="F1122" s="183" t="s">
        <v>521</v>
      </c>
      <c r="G1122" s="183" t="s">
        <v>48</v>
      </c>
      <c r="H1122" s="183" t="s">
        <v>521</v>
      </c>
      <c r="I1122" s="183" t="s">
        <v>796</v>
      </c>
      <c r="J1122" s="183" t="s">
        <v>2015</v>
      </c>
      <c r="K1122" s="184">
        <v>434.13</v>
      </c>
      <c r="L1122" s="184">
        <v>0</v>
      </c>
      <c r="M1122" s="184">
        <f t="shared" si="18"/>
        <v>434.13</v>
      </c>
      <c r="N1122" s="183" t="s">
        <v>842</v>
      </c>
      <c r="O1122" s="183" t="s">
        <v>2015</v>
      </c>
      <c r="P1122" s="183"/>
      <c r="Q1122" s="183" t="s">
        <v>2040</v>
      </c>
      <c r="R1122" s="183" t="s">
        <v>797</v>
      </c>
    </row>
    <row r="1123" spans="1:18">
      <c r="A1123" s="183" t="s">
        <v>2039</v>
      </c>
      <c r="B1123" s="183" t="s">
        <v>794</v>
      </c>
      <c r="C1123" s="183" t="s">
        <v>706</v>
      </c>
      <c r="D1123" s="183" t="s">
        <v>332</v>
      </c>
      <c r="E1123" s="183" t="s">
        <v>848</v>
      </c>
      <c r="F1123" s="183" t="s">
        <v>521</v>
      </c>
      <c r="G1123" s="183" t="s">
        <v>48</v>
      </c>
      <c r="H1123" s="183" t="s">
        <v>521</v>
      </c>
      <c r="I1123" s="183" t="s">
        <v>796</v>
      </c>
      <c r="J1123" s="183" t="s">
        <v>2015</v>
      </c>
      <c r="K1123" s="184">
        <v>108.13</v>
      </c>
      <c r="L1123" s="184">
        <v>0</v>
      </c>
      <c r="M1123" s="184">
        <f t="shared" si="18"/>
        <v>108.13</v>
      </c>
      <c r="N1123" s="183" t="s">
        <v>842</v>
      </c>
      <c r="O1123" s="183" t="s">
        <v>2015</v>
      </c>
      <c r="P1123" s="183"/>
      <c r="Q1123" s="183" t="s">
        <v>2040</v>
      </c>
      <c r="R1123" s="183" t="s">
        <v>797</v>
      </c>
    </row>
    <row r="1124" spans="1:18">
      <c r="A1124" s="183" t="s">
        <v>2039</v>
      </c>
      <c r="B1124" s="183" t="s">
        <v>794</v>
      </c>
      <c r="C1124" s="183" t="s">
        <v>706</v>
      </c>
      <c r="D1124" s="183" t="s">
        <v>332</v>
      </c>
      <c r="E1124" s="183" t="s">
        <v>382</v>
      </c>
      <c r="F1124" s="183" t="s">
        <v>521</v>
      </c>
      <c r="G1124" s="183" t="s">
        <v>48</v>
      </c>
      <c r="H1124" s="183" t="s">
        <v>521</v>
      </c>
      <c r="I1124" s="183" t="s">
        <v>796</v>
      </c>
      <c r="J1124" s="183" t="s">
        <v>2015</v>
      </c>
      <c r="K1124" s="184">
        <v>216.6</v>
      </c>
      <c r="L1124" s="184">
        <v>0</v>
      </c>
      <c r="M1124" s="184">
        <f t="shared" si="18"/>
        <v>216.6</v>
      </c>
      <c r="N1124" s="183" t="s">
        <v>842</v>
      </c>
      <c r="O1124" s="183" t="s">
        <v>2015</v>
      </c>
      <c r="P1124" s="183"/>
      <c r="Q1124" s="183" t="s">
        <v>2040</v>
      </c>
      <c r="R1124" s="183" t="s">
        <v>797</v>
      </c>
    </row>
    <row r="1125" spans="1:18">
      <c r="A1125" s="183" t="s">
        <v>2039</v>
      </c>
      <c r="B1125" s="183" t="s">
        <v>794</v>
      </c>
      <c r="C1125" s="183" t="s">
        <v>706</v>
      </c>
      <c r="D1125" s="183" t="s">
        <v>332</v>
      </c>
      <c r="E1125" s="183" t="s">
        <v>380</v>
      </c>
      <c r="F1125" s="183" t="s">
        <v>521</v>
      </c>
      <c r="G1125" s="183" t="s">
        <v>48</v>
      </c>
      <c r="H1125" s="183" t="s">
        <v>521</v>
      </c>
      <c r="I1125" s="183" t="s">
        <v>796</v>
      </c>
      <c r="J1125" s="183" t="s">
        <v>2015</v>
      </c>
      <c r="K1125" s="184">
        <v>511.44</v>
      </c>
      <c r="L1125" s="184">
        <v>0</v>
      </c>
      <c r="M1125" s="184">
        <f t="shared" si="18"/>
        <v>511.44</v>
      </c>
      <c r="N1125" s="183" t="s">
        <v>842</v>
      </c>
      <c r="O1125" s="183" t="s">
        <v>2015</v>
      </c>
      <c r="P1125" s="183"/>
      <c r="Q1125" s="183" t="s">
        <v>2040</v>
      </c>
      <c r="R1125" s="183" t="s">
        <v>797</v>
      </c>
    </row>
    <row r="1126" spans="1:18">
      <c r="A1126" s="183" t="s">
        <v>2039</v>
      </c>
      <c r="B1126" s="183" t="s">
        <v>794</v>
      </c>
      <c r="C1126" s="183" t="s">
        <v>706</v>
      </c>
      <c r="D1126" s="183" t="s">
        <v>332</v>
      </c>
      <c r="E1126" s="183" t="s">
        <v>18</v>
      </c>
      <c r="F1126" s="183" t="s">
        <v>521</v>
      </c>
      <c r="G1126" s="183" t="s">
        <v>48</v>
      </c>
      <c r="H1126" s="183" t="s">
        <v>521</v>
      </c>
      <c r="I1126" s="183" t="s">
        <v>796</v>
      </c>
      <c r="J1126" s="183" t="s">
        <v>2015</v>
      </c>
      <c r="K1126" s="184">
        <v>0</v>
      </c>
      <c r="L1126" s="184">
        <v>8147.03</v>
      </c>
      <c r="M1126" s="184">
        <f t="shared" si="18"/>
        <v>-8147.03</v>
      </c>
      <c r="N1126" s="183" t="s">
        <v>842</v>
      </c>
      <c r="O1126" s="183" t="s">
        <v>2015</v>
      </c>
      <c r="P1126" s="183"/>
      <c r="Q1126" s="183" t="s">
        <v>2040</v>
      </c>
      <c r="R1126" s="183" t="s">
        <v>797</v>
      </c>
    </row>
    <row r="1127" spans="1:18">
      <c r="A1127" s="183" t="s">
        <v>2039</v>
      </c>
      <c r="B1127" s="183" t="s">
        <v>794</v>
      </c>
      <c r="C1127" s="183" t="s">
        <v>706</v>
      </c>
      <c r="D1127" s="183" t="s">
        <v>332</v>
      </c>
      <c r="E1127" s="183" t="s">
        <v>838</v>
      </c>
      <c r="F1127" s="183" t="s">
        <v>521</v>
      </c>
      <c r="G1127" s="183" t="s">
        <v>48</v>
      </c>
      <c r="H1127" s="183" t="s">
        <v>521</v>
      </c>
      <c r="I1127" s="183" t="s">
        <v>796</v>
      </c>
      <c r="J1127" s="183" t="s">
        <v>2015</v>
      </c>
      <c r="K1127" s="184">
        <v>325.19</v>
      </c>
      <c r="L1127" s="184">
        <v>0</v>
      </c>
      <c r="M1127" s="184">
        <f t="shared" si="18"/>
        <v>325.19</v>
      </c>
      <c r="N1127" s="183" t="s">
        <v>842</v>
      </c>
      <c r="O1127" s="183" t="s">
        <v>2015</v>
      </c>
      <c r="P1127" s="183"/>
      <c r="Q1127" s="183" t="s">
        <v>2040</v>
      </c>
      <c r="R1127" s="183" t="s">
        <v>797</v>
      </c>
    </row>
    <row r="1128" spans="1:18">
      <c r="A1128" s="183" t="s">
        <v>2039</v>
      </c>
      <c r="B1128" s="183" t="s">
        <v>794</v>
      </c>
      <c r="C1128" s="183" t="s">
        <v>706</v>
      </c>
      <c r="D1128" s="183" t="s">
        <v>332</v>
      </c>
      <c r="E1128" s="183" t="s">
        <v>894</v>
      </c>
      <c r="F1128" s="183" t="s">
        <v>521</v>
      </c>
      <c r="G1128" s="183" t="s">
        <v>48</v>
      </c>
      <c r="H1128" s="183" t="s">
        <v>521</v>
      </c>
      <c r="I1128" s="183" t="s">
        <v>796</v>
      </c>
      <c r="J1128" s="183" t="s">
        <v>2015</v>
      </c>
      <c r="K1128" s="184">
        <v>325.19</v>
      </c>
      <c r="L1128" s="184">
        <v>0</v>
      </c>
      <c r="M1128" s="184">
        <f t="shared" si="18"/>
        <v>325.19</v>
      </c>
      <c r="N1128" s="183" t="s">
        <v>842</v>
      </c>
      <c r="O1128" s="183" t="s">
        <v>2015</v>
      </c>
      <c r="P1128" s="183"/>
      <c r="Q1128" s="183" t="s">
        <v>2040</v>
      </c>
      <c r="R1128" s="183" t="s">
        <v>797</v>
      </c>
    </row>
    <row r="1129" spans="1:18">
      <c r="A1129" s="183" t="s">
        <v>2039</v>
      </c>
      <c r="B1129" s="183" t="s">
        <v>794</v>
      </c>
      <c r="C1129" s="183" t="s">
        <v>706</v>
      </c>
      <c r="D1129" s="183" t="s">
        <v>332</v>
      </c>
      <c r="E1129" s="183" t="s">
        <v>810</v>
      </c>
      <c r="F1129" s="183" t="s">
        <v>521</v>
      </c>
      <c r="G1129" s="183" t="s">
        <v>48</v>
      </c>
      <c r="H1129" s="183" t="s">
        <v>521</v>
      </c>
      <c r="I1129" s="183" t="s">
        <v>796</v>
      </c>
      <c r="J1129" s="183" t="s">
        <v>2015</v>
      </c>
      <c r="K1129" s="184">
        <v>217.29</v>
      </c>
      <c r="L1129" s="184">
        <v>0</v>
      </c>
      <c r="M1129" s="184">
        <f t="shared" si="18"/>
        <v>217.29</v>
      </c>
      <c r="N1129" s="183" t="s">
        <v>842</v>
      </c>
      <c r="O1129" s="183" t="s">
        <v>2015</v>
      </c>
      <c r="P1129" s="183"/>
      <c r="Q1129" s="183" t="s">
        <v>2040</v>
      </c>
      <c r="R1129" s="183" t="s">
        <v>797</v>
      </c>
    </row>
    <row r="1130" spans="1:18">
      <c r="A1130" s="183" t="s">
        <v>2039</v>
      </c>
      <c r="B1130" s="183" t="s">
        <v>794</v>
      </c>
      <c r="C1130" s="183" t="s">
        <v>706</v>
      </c>
      <c r="D1130" s="183" t="s">
        <v>332</v>
      </c>
      <c r="E1130" s="183" t="s">
        <v>832</v>
      </c>
      <c r="F1130" s="183" t="s">
        <v>521</v>
      </c>
      <c r="G1130" s="183" t="s">
        <v>48</v>
      </c>
      <c r="H1130" s="183" t="s">
        <v>521</v>
      </c>
      <c r="I1130" s="183" t="s">
        <v>796</v>
      </c>
      <c r="J1130" s="183" t="s">
        <v>2015</v>
      </c>
      <c r="K1130" s="184">
        <v>216.3</v>
      </c>
      <c r="L1130" s="184">
        <v>0</v>
      </c>
      <c r="M1130" s="184">
        <f t="shared" si="18"/>
        <v>216.3</v>
      </c>
      <c r="N1130" s="183" t="s">
        <v>842</v>
      </c>
      <c r="O1130" s="183" t="s">
        <v>2015</v>
      </c>
      <c r="P1130" s="183"/>
      <c r="Q1130" s="183" t="s">
        <v>2040</v>
      </c>
      <c r="R1130" s="183" t="s">
        <v>797</v>
      </c>
    </row>
    <row r="1131" spans="1:18">
      <c r="A1131" s="183" t="s">
        <v>2039</v>
      </c>
      <c r="B1131" s="183" t="s">
        <v>794</v>
      </c>
      <c r="C1131" s="183" t="s">
        <v>706</v>
      </c>
      <c r="D1131" s="183" t="s">
        <v>332</v>
      </c>
      <c r="E1131" s="183" t="s">
        <v>840</v>
      </c>
      <c r="F1131" s="183" t="s">
        <v>521</v>
      </c>
      <c r="G1131" s="183" t="s">
        <v>48</v>
      </c>
      <c r="H1131" s="183" t="s">
        <v>521</v>
      </c>
      <c r="I1131" s="183" t="s">
        <v>796</v>
      </c>
      <c r="J1131" s="183" t="s">
        <v>2015</v>
      </c>
      <c r="K1131" s="184">
        <v>215.41</v>
      </c>
      <c r="L1131" s="184">
        <v>0</v>
      </c>
      <c r="M1131" s="184">
        <f t="shared" si="18"/>
        <v>215.41</v>
      </c>
      <c r="N1131" s="183" t="s">
        <v>842</v>
      </c>
      <c r="O1131" s="183" t="s">
        <v>2015</v>
      </c>
      <c r="P1131" s="183"/>
      <c r="Q1131" s="183" t="s">
        <v>2040</v>
      </c>
      <c r="R1131" s="183" t="s">
        <v>797</v>
      </c>
    </row>
    <row r="1132" spans="1:18">
      <c r="A1132" s="183" t="s">
        <v>2039</v>
      </c>
      <c r="B1132" s="183" t="s">
        <v>794</v>
      </c>
      <c r="C1132" s="183" t="s">
        <v>706</v>
      </c>
      <c r="D1132" s="183" t="s">
        <v>332</v>
      </c>
      <c r="E1132" s="183" t="s">
        <v>818</v>
      </c>
      <c r="F1132" s="183" t="s">
        <v>521</v>
      </c>
      <c r="G1132" s="183" t="s">
        <v>48</v>
      </c>
      <c r="H1132" s="183" t="s">
        <v>521</v>
      </c>
      <c r="I1132" s="183" t="s">
        <v>796</v>
      </c>
      <c r="J1132" s="183" t="s">
        <v>2015</v>
      </c>
      <c r="K1132" s="184">
        <v>325.99</v>
      </c>
      <c r="L1132" s="184">
        <v>0</v>
      </c>
      <c r="M1132" s="184">
        <f t="shared" si="18"/>
        <v>325.99</v>
      </c>
      <c r="N1132" s="183" t="s">
        <v>842</v>
      </c>
      <c r="O1132" s="183" t="s">
        <v>2015</v>
      </c>
      <c r="P1132" s="183"/>
      <c r="Q1132" s="183" t="s">
        <v>2040</v>
      </c>
      <c r="R1132" s="183" t="s">
        <v>797</v>
      </c>
    </row>
    <row r="1133" spans="1:18">
      <c r="A1133" s="183" t="s">
        <v>2039</v>
      </c>
      <c r="B1133" s="183" t="s">
        <v>794</v>
      </c>
      <c r="C1133" s="183" t="s">
        <v>706</v>
      </c>
      <c r="D1133" s="183" t="s">
        <v>332</v>
      </c>
      <c r="E1133" s="183" t="s">
        <v>799</v>
      </c>
      <c r="F1133" s="183" t="s">
        <v>521</v>
      </c>
      <c r="G1133" s="183" t="s">
        <v>48</v>
      </c>
      <c r="H1133" s="183" t="s">
        <v>521</v>
      </c>
      <c r="I1133" s="183" t="s">
        <v>796</v>
      </c>
      <c r="J1133" s="183" t="s">
        <v>2015</v>
      </c>
      <c r="K1133" s="184">
        <v>416.01</v>
      </c>
      <c r="L1133" s="184">
        <v>0</v>
      </c>
      <c r="M1133" s="184">
        <f t="shared" si="18"/>
        <v>416.01</v>
      </c>
      <c r="N1133" s="183" t="s">
        <v>842</v>
      </c>
      <c r="O1133" s="183" t="s">
        <v>2015</v>
      </c>
      <c r="P1133" s="183"/>
      <c r="Q1133" s="183" t="s">
        <v>2040</v>
      </c>
      <c r="R1133" s="183" t="s">
        <v>797</v>
      </c>
    </row>
    <row r="1134" spans="1:18">
      <c r="A1134" s="183" t="s">
        <v>2039</v>
      </c>
      <c r="B1134" s="183" t="s">
        <v>794</v>
      </c>
      <c r="C1134" s="183" t="s">
        <v>706</v>
      </c>
      <c r="D1134" s="183" t="s">
        <v>332</v>
      </c>
      <c r="E1134" s="183" t="s">
        <v>403</v>
      </c>
      <c r="F1134" s="183" t="s">
        <v>521</v>
      </c>
      <c r="G1134" s="183" t="s">
        <v>48</v>
      </c>
      <c r="H1134" s="183" t="s">
        <v>521</v>
      </c>
      <c r="I1134" s="183" t="s">
        <v>796</v>
      </c>
      <c r="J1134" s="183" t="s">
        <v>2015</v>
      </c>
      <c r="K1134" s="184">
        <v>217.29</v>
      </c>
      <c r="L1134" s="184">
        <v>0</v>
      </c>
      <c r="M1134" s="184">
        <f t="shared" si="18"/>
        <v>217.29</v>
      </c>
      <c r="N1134" s="183" t="s">
        <v>842</v>
      </c>
      <c r="O1134" s="183" t="s">
        <v>2015</v>
      </c>
      <c r="P1134" s="183"/>
      <c r="Q1134" s="183" t="s">
        <v>2040</v>
      </c>
      <c r="R1134" s="183" t="s">
        <v>797</v>
      </c>
    </row>
    <row r="1135" spans="1:18">
      <c r="A1135" s="183" t="s">
        <v>2039</v>
      </c>
      <c r="B1135" s="183" t="s">
        <v>794</v>
      </c>
      <c r="C1135" s="183" t="s">
        <v>706</v>
      </c>
      <c r="D1135" s="183" t="s">
        <v>332</v>
      </c>
      <c r="E1135" s="183" t="s">
        <v>384</v>
      </c>
      <c r="F1135" s="183" t="s">
        <v>521</v>
      </c>
      <c r="G1135" s="183" t="s">
        <v>48</v>
      </c>
      <c r="H1135" s="183" t="s">
        <v>521</v>
      </c>
      <c r="I1135" s="183" t="s">
        <v>796</v>
      </c>
      <c r="J1135" s="183" t="s">
        <v>2015</v>
      </c>
      <c r="K1135" s="184">
        <v>251.77</v>
      </c>
      <c r="L1135" s="184">
        <v>0</v>
      </c>
      <c r="M1135" s="184">
        <f t="shared" si="18"/>
        <v>251.77</v>
      </c>
      <c r="N1135" s="183" t="s">
        <v>842</v>
      </c>
      <c r="O1135" s="183" t="s">
        <v>2015</v>
      </c>
      <c r="P1135" s="183"/>
      <c r="Q1135" s="183" t="s">
        <v>2040</v>
      </c>
      <c r="R1135" s="183" t="s">
        <v>797</v>
      </c>
    </row>
    <row r="1136" spans="1:18">
      <c r="A1136" s="183" t="s">
        <v>2039</v>
      </c>
      <c r="B1136" s="183" t="s">
        <v>794</v>
      </c>
      <c r="C1136" s="183" t="s">
        <v>706</v>
      </c>
      <c r="D1136" s="183" t="s">
        <v>332</v>
      </c>
      <c r="E1136" s="183" t="s">
        <v>800</v>
      </c>
      <c r="F1136" s="183" t="s">
        <v>521</v>
      </c>
      <c r="G1136" s="183" t="s">
        <v>48</v>
      </c>
      <c r="H1136" s="183" t="s">
        <v>521</v>
      </c>
      <c r="I1136" s="183" t="s">
        <v>796</v>
      </c>
      <c r="J1136" s="183" t="s">
        <v>2015</v>
      </c>
      <c r="K1136" s="184">
        <v>107.73</v>
      </c>
      <c r="L1136" s="184">
        <v>0</v>
      </c>
      <c r="M1136" s="184">
        <f t="shared" si="18"/>
        <v>107.73</v>
      </c>
      <c r="N1136" s="183" t="s">
        <v>842</v>
      </c>
      <c r="O1136" s="183" t="s">
        <v>2015</v>
      </c>
      <c r="P1136" s="183"/>
      <c r="Q1136" s="183" t="s">
        <v>2040</v>
      </c>
      <c r="R1136" s="183" t="s">
        <v>797</v>
      </c>
    </row>
    <row r="1137" spans="1:18">
      <c r="A1137" s="183" t="s">
        <v>2041</v>
      </c>
      <c r="B1137" s="183" t="s">
        <v>794</v>
      </c>
      <c r="C1137" s="183" t="s">
        <v>366</v>
      </c>
      <c r="D1137" s="183" t="s">
        <v>802</v>
      </c>
      <c r="E1137" s="183" t="s">
        <v>838</v>
      </c>
      <c r="F1137" s="183" t="s">
        <v>1005</v>
      </c>
      <c r="G1137" s="183" t="s">
        <v>48</v>
      </c>
      <c r="H1137" s="183" t="s">
        <v>521</v>
      </c>
      <c r="I1137" s="183" t="s">
        <v>796</v>
      </c>
      <c r="J1137" s="183" t="s">
        <v>2015</v>
      </c>
      <c r="K1137" s="184">
        <v>0</v>
      </c>
      <c r="L1137" s="184">
        <v>2000</v>
      </c>
      <c r="M1137" s="184">
        <f t="shared" si="18"/>
        <v>-2000</v>
      </c>
      <c r="N1137" s="183" t="s">
        <v>2042</v>
      </c>
      <c r="O1137" s="183" t="s">
        <v>2015</v>
      </c>
      <c r="P1137" s="183"/>
      <c r="Q1137" s="183" t="s">
        <v>2043</v>
      </c>
      <c r="R1137" s="183" t="s">
        <v>801</v>
      </c>
    </row>
    <row r="1138" spans="1:18">
      <c r="A1138" s="183" t="s">
        <v>2041</v>
      </c>
      <c r="B1138" s="183" t="s">
        <v>794</v>
      </c>
      <c r="C1138" s="183" t="s">
        <v>804</v>
      </c>
      <c r="D1138" s="183" t="s">
        <v>822</v>
      </c>
      <c r="E1138" s="183" t="s">
        <v>838</v>
      </c>
      <c r="F1138" s="183" t="s">
        <v>1005</v>
      </c>
      <c r="G1138" s="183" t="s">
        <v>48</v>
      </c>
      <c r="H1138" s="183" t="s">
        <v>521</v>
      </c>
      <c r="I1138" s="183" t="s">
        <v>796</v>
      </c>
      <c r="J1138" s="183" t="s">
        <v>2015</v>
      </c>
      <c r="K1138" s="184">
        <v>2000</v>
      </c>
      <c r="L1138" s="184">
        <v>0</v>
      </c>
      <c r="M1138" s="184">
        <f t="shared" si="18"/>
        <v>2000</v>
      </c>
      <c r="N1138" s="183" t="s">
        <v>2042</v>
      </c>
      <c r="O1138" s="183" t="s">
        <v>2015</v>
      </c>
      <c r="P1138" s="183"/>
      <c r="Q1138" s="183" t="s">
        <v>2043</v>
      </c>
      <c r="R1138" s="183" t="s">
        <v>801</v>
      </c>
    </row>
    <row r="1139" spans="1:18">
      <c r="A1139" s="183" t="s">
        <v>2044</v>
      </c>
      <c r="B1139" s="183" t="s">
        <v>794</v>
      </c>
      <c r="C1139" s="183" t="s">
        <v>707</v>
      </c>
      <c r="D1139" s="183" t="s">
        <v>268</v>
      </c>
      <c r="E1139" s="183" t="s">
        <v>838</v>
      </c>
      <c r="F1139" s="183" t="s">
        <v>710</v>
      </c>
      <c r="G1139" s="183" t="s">
        <v>48</v>
      </c>
      <c r="H1139" s="183" t="s">
        <v>521</v>
      </c>
      <c r="I1139" s="183" t="s">
        <v>796</v>
      </c>
      <c r="J1139" s="183" t="s">
        <v>2015</v>
      </c>
      <c r="K1139" s="184">
        <v>0</v>
      </c>
      <c r="L1139" s="184">
        <v>6911.32</v>
      </c>
      <c r="M1139" s="184">
        <f t="shared" si="18"/>
        <v>-6911.32</v>
      </c>
      <c r="N1139" s="183" t="s">
        <v>2042</v>
      </c>
      <c r="O1139" s="183" t="s">
        <v>2015</v>
      </c>
      <c r="P1139" s="183"/>
      <c r="Q1139" s="183" t="s">
        <v>2045</v>
      </c>
      <c r="R1139" s="183" t="s">
        <v>801</v>
      </c>
    </row>
    <row r="1140" spans="1:18">
      <c r="A1140" s="183" t="s">
        <v>2044</v>
      </c>
      <c r="B1140" s="183" t="s">
        <v>794</v>
      </c>
      <c r="C1140" s="183" t="s">
        <v>804</v>
      </c>
      <c r="D1140" s="183" t="s">
        <v>815</v>
      </c>
      <c r="E1140" s="183" t="s">
        <v>838</v>
      </c>
      <c r="F1140" s="183" t="s">
        <v>710</v>
      </c>
      <c r="G1140" s="183" t="s">
        <v>48</v>
      </c>
      <c r="H1140" s="183" t="s">
        <v>521</v>
      </c>
      <c r="I1140" s="183" t="s">
        <v>796</v>
      </c>
      <c r="J1140" s="183" t="s">
        <v>2015</v>
      </c>
      <c r="K1140" s="184">
        <v>1711.33</v>
      </c>
      <c r="L1140" s="184">
        <v>0</v>
      </c>
      <c r="M1140" s="184">
        <f t="shared" si="18"/>
        <v>1711.33</v>
      </c>
      <c r="N1140" s="183" t="s">
        <v>2042</v>
      </c>
      <c r="O1140" s="183" t="s">
        <v>2015</v>
      </c>
      <c r="P1140" s="183"/>
      <c r="Q1140" s="183" t="s">
        <v>2045</v>
      </c>
      <c r="R1140" s="183" t="s">
        <v>801</v>
      </c>
    </row>
    <row r="1141" spans="1:18">
      <c r="A1141" s="183" t="s">
        <v>2044</v>
      </c>
      <c r="B1141" s="183" t="s">
        <v>794</v>
      </c>
      <c r="C1141" s="183" t="s">
        <v>804</v>
      </c>
      <c r="D1141" s="183" t="s">
        <v>822</v>
      </c>
      <c r="E1141" s="183" t="s">
        <v>838</v>
      </c>
      <c r="F1141" s="183" t="s">
        <v>710</v>
      </c>
      <c r="G1141" s="183" t="s">
        <v>48</v>
      </c>
      <c r="H1141" s="183" t="s">
        <v>521</v>
      </c>
      <c r="I1141" s="183" t="s">
        <v>796</v>
      </c>
      <c r="J1141" s="183" t="s">
        <v>2015</v>
      </c>
      <c r="K1141" s="184">
        <v>5199.99</v>
      </c>
      <c r="L1141" s="184">
        <v>0</v>
      </c>
      <c r="M1141" s="184">
        <f t="shared" si="18"/>
        <v>5199.99</v>
      </c>
      <c r="N1141" s="183" t="s">
        <v>2042</v>
      </c>
      <c r="O1141" s="183" t="s">
        <v>2015</v>
      </c>
      <c r="P1141" s="183"/>
      <c r="Q1141" s="183" t="s">
        <v>2045</v>
      </c>
      <c r="R1141" s="183" t="s">
        <v>801</v>
      </c>
    </row>
    <row r="1142" spans="1:18">
      <c r="A1142" s="183" t="s">
        <v>2046</v>
      </c>
      <c r="B1142" s="183" t="s">
        <v>794</v>
      </c>
      <c r="C1142" s="183" t="s">
        <v>706</v>
      </c>
      <c r="D1142" s="183" t="s">
        <v>809</v>
      </c>
      <c r="E1142" s="183" t="s">
        <v>855</v>
      </c>
      <c r="F1142" s="183" t="s">
        <v>521</v>
      </c>
      <c r="G1142" s="183" t="s">
        <v>48</v>
      </c>
      <c r="H1142" s="183" t="s">
        <v>521</v>
      </c>
      <c r="I1142" s="183" t="s">
        <v>796</v>
      </c>
      <c r="J1142" s="183" t="s">
        <v>2015</v>
      </c>
      <c r="K1142" s="184">
        <v>515</v>
      </c>
      <c r="L1142" s="184">
        <v>0</v>
      </c>
      <c r="M1142" s="184">
        <f t="shared" si="18"/>
        <v>515</v>
      </c>
      <c r="N1142" s="183" t="s">
        <v>2047</v>
      </c>
      <c r="O1142" s="183" t="s">
        <v>2015</v>
      </c>
      <c r="P1142" s="183"/>
      <c r="Q1142" s="183" t="s">
        <v>2048</v>
      </c>
      <c r="R1142" s="183" t="s">
        <v>801</v>
      </c>
    </row>
    <row r="1143" spans="1:18">
      <c r="A1143" s="183" t="s">
        <v>2046</v>
      </c>
      <c r="B1143" s="183" t="s">
        <v>794</v>
      </c>
      <c r="C1143" s="183" t="s">
        <v>706</v>
      </c>
      <c r="D1143" s="183" t="s">
        <v>268</v>
      </c>
      <c r="E1143" s="183" t="s">
        <v>855</v>
      </c>
      <c r="F1143" s="183" t="s">
        <v>521</v>
      </c>
      <c r="G1143" s="183" t="s">
        <v>48</v>
      </c>
      <c r="H1143" s="183" t="s">
        <v>521</v>
      </c>
      <c r="I1143" s="183" t="s">
        <v>796</v>
      </c>
      <c r="J1143" s="183" t="s">
        <v>2015</v>
      </c>
      <c r="K1143" s="184">
        <v>0</v>
      </c>
      <c r="L1143" s="184">
        <v>515</v>
      </c>
      <c r="M1143" s="184">
        <f t="shared" si="18"/>
        <v>-515</v>
      </c>
      <c r="N1143" s="183" t="s">
        <v>2047</v>
      </c>
      <c r="O1143" s="183" t="s">
        <v>2015</v>
      </c>
      <c r="P1143" s="183"/>
      <c r="Q1143" s="183" t="s">
        <v>2048</v>
      </c>
      <c r="R1143" s="183" t="s">
        <v>801</v>
      </c>
    </row>
    <row r="1144" spans="1:18">
      <c r="A1144" s="183" t="s">
        <v>2052</v>
      </c>
      <c r="B1144" s="183" t="s">
        <v>794</v>
      </c>
      <c r="C1144" s="183" t="s">
        <v>706</v>
      </c>
      <c r="D1144" s="183" t="s">
        <v>332</v>
      </c>
      <c r="E1144" s="183" t="s">
        <v>21</v>
      </c>
      <c r="F1144" s="183" t="s">
        <v>521</v>
      </c>
      <c r="G1144" s="183" t="s">
        <v>48</v>
      </c>
      <c r="H1144" s="183" t="s">
        <v>521</v>
      </c>
      <c r="I1144" s="183" t="s">
        <v>796</v>
      </c>
      <c r="J1144" s="183" t="s">
        <v>2015</v>
      </c>
      <c r="K1144" s="184">
        <v>0</v>
      </c>
      <c r="L1144" s="184">
        <v>324.91000000000003</v>
      </c>
      <c r="M1144" s="184">
        <f t="shared" si="18"/>
        <v>-324.91000000000003</v>
      </c>
      <c r="N1144" s="183" t="s">
        <v>842</v>
      </c>
      <c r="O1144" s="183" t="s">
        <v>2015</v>
      </c>
      <c r="P1144" s="183"/>
      <c r="Q1144" s="183" t="s">
        <v>2053</v>
      </c>
      <c r="R1144" s="183" t="s">
        <v>797</v>
      </c>
    </row>
    <row r="1145" spans="1:18">
      <c r="A1145" s="183" t="s">
        <v>2052</v>
      </c>
      <c r="B1145" s="183" t="s">
        <v>794</v>
      </c>
      <c r="C1145" s="183" t="s">
        <v>706</v>
      </c>
      <c r="D1145" s="183" t="s">
        <v>332</v>
      </c>
      <c r="E1145" s="183" t="s">
        <v>398</v>
      </c>
      <c r="F1145" s="183" t="s">
        <v>521</v>
      </c>
      <c r="G1145" s="183" t="s">
        <v>48</v>
      </c>
      <c r="H1145" s="183" t="s">
        <v>521</v>
      </c>
      <c r="I1145" s="183" t="s">
        <v>796</v>
      </c>
      <c r="J1145" s="183" t="s">
        <v>2015</v>
      </c>
      <c r="K1145" s="184">
        <v>107.85</v>
      </c>
      <c r="L1145" s="184">
        <v>0</v>
      </c>
      <c r="M1145" s="184">
        <f t="shared" si="18"/>
        <v>107.85</v>
      </c>
      <c r="N1145" s="183" t="s">
        <v>842</v>
      </c>
      <c r="O1145" s="183" t="s">
        <v>2015</v>
      </c>
      <c r="P1145" s="183"/>
      <c r="Q1145" s="183" t="s">
        <v>2053</v>
      </c>
      <c r="R1145" s="183" t="s">
        <v>797</v>
      </c>
    </row>
    <row r="1146" spans="1:18">
      <c r="A1146" s="183" t="s">
        <v>2052</v>
      </c>
      <c r="B1146" s="183" t="s">
        <v>794</v>
      </c>
      <c r="C1146" s="183" t="s">
        <v>706</v>
      </c>
      <c r="D1146" s="183" t="s">
        <v>332</v>
      </c>
      <c r="E1146" s="183" t="s">
        <v>464</v>
      </c>
      <c r="F1146" s="183" t="s">
        <v>521</v>
      </c>
      <c r="G1146" s="183" t="s">
        <v>48</v>
      </c>
      <c r="H1146" s="183" t="s">
        <v>521</v>
      </c>
      <c r="I1146" s="183" t="s">
        <v>796</v>
      </c>
      <c r="J1146" s="183" t="s">
        <v>2015</v>
      </c>
      <c r="K1146" s="184">
        <v>217.06</v>
      </c>
      <c r="L1146" s="184">
        <v>0</v>
      </c>
      <c r="M1146" s="184">
        <f t="shared" si="18"/>
        <v>217.06</v>
      </c>
      <c r="N1146" s="183" t="s">
        <v>842</v>
      </c>
      <c r="O1146" s="183" t="s">
        <v>2015</v>
      </c>
      <c r="P1146" s="183"/>
      <c r="Q1146" s="183" t="s">
        <v>2053</v>
      </c>
      <c r="R1146" s="183" t="s">
        <v>797</v>
      </c>
    </row>
    <row r="1147" spans="1:18">
      <c r="A1147" s="183" t="s">
        <v>2054</v>
      </c>
      <c r="B1147" s="183" t="s">
        <v>794</v>
      </c>
      <c r="C1147" s="183" t="s">
        <v>808</v>
      </c>
      <c r="D1147" s="183" t="s">
        <v>837</v>
      </c>
      <c r="E1147" s="183" t="s">
        <v>382</v>
      </c>
      <c r="F1147" s="183" t="s">
        <v>263</v>
      </c>
      <c r="G1147" s="183" t="s">
        <v>48</v>
      </c>
      <c r="H1147" s="183" t="s">
        <v>521</v>
      </c>
      <c r="I1147" s="183" t="s">
        <v>796</v>
      </c>
      <c r="J1147" s="183" t="s">
        <v>2015</v>
      </c>
      <c r="K1147" s="184">
        <v>4803.6400000000003</v>
      </c>
      <c r="L1147" s="184">
        <v>0</v>
      </c>
      <c r="M1147" s="184">
        <f t="shared" si="18"/>
        <v>4803.6400000000003</v>
      </c>
      <c r="N1147" s="183" t="s">
        <v>2055</v>
      </c>
      <c r="O1147" s="183" t="s">
        <v>2015</v>
      </c>
      <c r="P1147" s="183"/>
      <c r="Q1147" s="183" t="s">
        <v>2056</v>
      </c>
      <c r="R1147" s="183" t="s">
        <v>801</v>
      </c>
    </row>
    <row r="1148" spans="1:18">
      <c r="A1148" s="183" t="s">
        <v>2054</v>
      </c>
      <c r="B1148" s="183" t="s">
        <v>794</v>
      </c>
      <c r="C1148" s="183" t="s">
        <v>702</v>
      </c>
      <c r="D1148" s="183" t="s">
        <v>837</v>
      </c>
      <c r="E1148" s="183" t="s">
        <v>382</v>
      </c>
      <c r="F1148" s="183" t="s">
        <v>828</v>
      </c>
      <c r="G1148" s="183" t="s">
        <v>48</v>
      </c>
      <c r="H1148" s="183" t="s">
        <v>521</v>
      </c>
      <c r="I1148" s="183" t="s">
        <v>796</v>
      </c>
      <c r="J1148" s="183" t="s">
        <v>2015</v>
      </c>
      <c r="K1148" s="184">
        <v>114.27</v>
      </c>
      <c r="L1148" s="184">
        <v>0</v>
      </c>
      <c r="M1148" s="184">
        <f t="shared" si="18"/>
        <v>114.27</v>
      </c>
      <c r="N1148" s="183" t="s">
        <v>2055</v>
      </c>
      <c r="O1148" s="183" t="s">
        <v>2015</v>
      </c>
      <c r="P1148" s="183"/>
      <c r="Q1148" s="183" t="s">
        <v>2056</v>
      </c>
      <c r="R1148" s="183" t="s">
        <v>801</v>
      </c>
    </row>
    <row r="1149" spans="1:18">
      <c r="A1149" s="183" t="s">
        <v>2054</v>
      </c>
      <c r="B1149" s="183" t="s">
        <v>794</v>
      </c>
      <c r="C1149" s="183" t="s">
        <v>701</v>
      </c>
      <c r="D1149" s="183" t="s">
        <v>821</v>
      </c>
      <c r="E1149" s="183" t="s">
        <v>382</v>
      </c>
      <c r="F1149" s="183" t="s">
        <v>521</v>
      </c>
      <c r="G1149" s="183" t="s">
        <v>48</v>
      </c>
      <c r="H1149" s="183" t="s">
        <v>521</v>
      </c>
      <c r="I1149" s="183" t="s">
        <v>796</v>
      </c>
      <c r="J1149" s="183" t="s">
        <v>2015</v>
      </c>
      <c r="K1149" s="184">
        <v>1006.02</v>
      </c>
      <c r="L1149" s="184">
        <v>0</v>
      </c>
      <c r="M1149" s="184">
        <f t="shared" ref="M1149:M1212" si="19">K1149-L1149</f>
        <v>1006.02</v>
      </c>
      <c r="N1149" s="183" t="s">
        <v>2055</v>
      </c>
      <c r="O1149" s="183" t="s">
        <v>2015</v>
      </c>
      <c r="P1149" s="183"/>
      <c r="Q1149" s="183" t="s">
        <v>2056</v>
      </c>
      <c r="R1149" s="183" t="s">
        <v>801</v>
      </c>
    </row>
    <row r="1150" spans="1:18">
      <c r="A1150" s="183" t="s">
        <v>2054</v>
      </c>
      <c r="B1150" s="183" t="s">
        <v>794</v>
      </c>
      <c r="C1150" s="183" t="s">
        <v>806</v>
      </c>
      <c r="D1150" s="183" t="s">
        <v>812</v>
      </c>
      <c r="E1150" s="183" t="s">
        <v>382</v>
      </c>
      <c r="F1150" s="183" t="s">
        <v>828</v>
      </c>
      <c r="G1150" s="183" t="s">
        <v>48</v>
      </c>
      <c r="H1150" s="183" t="s">
        <v>521</v>
      </c>
      <c r="I1150" s="183" t="s">
        <v>796</v>
      </c>
      <c r="J1150" s="183" t="s">
        <v>2015</v>
      </c>
      <c r="K1150" s="184">
        <v>338.01</v>
      </c>
      <c r="L1150" s="184">
        <v>0</v>
      </c>
      <c r="M1150" s="184">
        <f t="shared" si="19"/>
        <v>338.01</v>
      </c>
      <c r="N1150" s="183" t="s">
        <v>2055</v>
      </c>
      <c r="O1150" s="183" t="s">
        <v>2015</v>
      </c>
      <c r="P1150" s="183"/>
      <c r="Q1150" s="183" t="s">
        <v>2056</v>
      </c>
      <c r="R1150" s="183" t="s">
        <v>801</v>
      </c>
    </row>
    <row r="1151" spans="1:18">
      <c r="A1151" s="183" t="s">
        <v>2054</v>
      </c>
      <c r="B1151" s="183" t="s">
        <v>794</v>
      </c>
      <c r="C1151" s="183" t="s">
        <v>707</v>
      </c>
      <c r="D1151" s="183" t="s">
        <v>268</v>
      </c>
      <c r="E1151" s="183" t="s">
        <v>382</v>
      </c>
      <c r="F1151" s="183" t="s">
        <v>710</v>
      </c>
      <c r="G1151" s="183" t="s">
        <v>48</v>
      </c>
      <c r="H1151" s="183" t="s">
        <v>521</v>
      </c>
      <c r="I1151" s="183" t="s">
        <v>796</v>
      </c>
      <c r="J1151" s="183" t="s">
        <v>2015</v>
      </c>
      <c r="K1151" s="184">
        <v>0</v>
      </c>
      <c r="L1151" s="184">
        <v>2689.93</v>
      </c>
      <c r="M1151" s="184">
        <f t="shared" si="19"/>
        <v>-2689.93</v>
      </c>
      <c r="N1151" s="183" t="s">
        <v>2055</v>
      </c>
      <c r="O1151" s="183" t="s">
        <v>2015</v>
      </c>
      <c r="P1151" s="183"/>
      <c r="Q1151" s="183" t="s">
        <v>2056</v>
      </c>
      <c r="R1151" s="183" t="s">
        <v>801</v>
      </c>
    </row>
    <row r="1152" spans="1:18">
      <c r="A1152" s="183" t="s">
        <v>2054</v>
      </c>
      <c r="B1152" s="183" t="s">
        <v>794</v>
      </c>
      <c r="C1152" s="183" t="s">
        <v>707</v>
      </c>
      <c r="D1152" s="183" t="s">
        <v>268</v>
      </c>
      <c r="E1152" s="183" t="s">
        <v>382</v>
      </c>
      <c r="F1152" s="183" t="s">
        <v>710</v>
      </c>
      <c r="G1152" s="183" t="s">
        <v>48</v>
      </c>
      <c r="H1152" s="183" t="s">
        <v>521</v>
      </c>
      <c r="I1152" s="183" t="s">
        <v>796</v>
      </c>
      <c r="J1152" s="183" t="s">
        <v>2015</v>
      </c>
      <c r="K1152" s="184">
        <v>0</v>
      </c>
      <c r="L1152" s="184">
        <v>2277.46</v>
      </c>
      <c r="M1152" s="184">
        <f t="shared" si="19"/>
        <v>-2277.46</v>
      </c>
      <c r="N1152" s="183" t="s">
        <v>2055</v>
      </c>
      <c r="O1152" s="183" t="s">
        <v>2015</v>
      </c>
      <c r="P1152" s="183"/>
      <c r="Q1152" s="183" t="s">
        <v>2056</v>
      </c>
      <c r="R1152" s="183" t="s">
        <v>801</v>
      </c>
    </row>
    <row r="1153" spans="1:18">
      <c r="A1153" s="183" t="s">
        <v>2054</v>
      </c>
      <c r="B1153" s="183" t="s">
        <v>794</v>
      </c>
      <c r="C1153" s="183" t="s">
        <v>707</v>
      </c>
      <c r="D1153" s="183" t="s">
        <v>268</v>
      </c>
      <c r="E1153" s="183" t="s">
        <v>382</v>
      </c>
      <c r="F1153" s="183" t="s">
        <v>710</v>
      </c>
      <c r="G1153" s="183" t="s">
        <v>48</v>
      </c>
      <c r="H1153" s="183" t="s">
        <v>521</v>
      </c>
      <c r="I1153" s="183" t="s">
        <v>796</v>
      </c>
      <c r="J1153" s="183" t="s">
        <v>2015</v>
      </c>
      <c r="K1153" s="184">
        <v>0</v>
      </c>
      <c r="L1153" s="184">
        <v>551.79999999999995</v>
      </c>
      <c r="M1153" s="184">
        <f t="shared" si="19"/>
        <v>-551.79999999999995</v>
      </c>
      <c r="N1153" s="183" t="s">
        <v>2055</v>
      </c>
      <c r="O1153" s="183" t="s">
        <v>2015</v>
      </c>
      <c r="P1153" s="183"/>
      <c r="Q1153" s="183" t="s">
        <v>2056</v>
      </c>
      <c r="R1153" s="183" t="s">
        <v>801</v>
      </c>
    </row>
    <row r="1154" spans="1:18">
      <c r="A1154" s="183" t="s">
        <v>2054</v>
      </c>
      <c r="B1154" s="183" t="s">
        <v>794</v>
      </c>
      <c r="C1154" s="183" t="s">
        <v>833</v>
      </c>
      <c r="D1154" s="183" t="s">
        <v>837</v>
      </c>
      <c r="E1154" s="183" t="s">
        <v>382</v>
      </c>
      <c r="F1154" s="183" t="s">
        <v>263</v>
      </c>
      <c r="G1154" s="183" t="s">
        <v>48</v>
      </c>
      <c r="H1154" s="183" t="s">
        <v>521</v>
      </c>
      <c r="I1154" s="183" t="s">
        <v>796</v>
      </c>
      <c r="J1154" s="183" t="s">
        <v>2015</v>
      </c>
      <c r="K1154" s="184">
        <v>171.41</v>
      </c>
      <c r="L1154" s="184">
        <v>0</v>
      </c>
      <c r="M1154" s="184">
        <f t="shared" si="19"/>
        <v>171.41</v>
      </c>
      <c r="N1154" s="183" t="s">
        <v>2055</v>
      </c>
      <c r="O1154" s="183" t="s">
        <v>2015</v>
      </c>
      <c r="P1154" s="183"/>
      <c r="Q1154" s="183" t="s">
        <v>2056</v>
      </c>
      <c r="R1154" s="183" t="s">
        <v>801</v>
      </c>
    </row>
    <row r="1155" spans="1:18">
      <c r="A1155" s="183" t="s">
        <v>2054</v>
      </c>
      <c r="B1155" s="183" t="s">
        <v>794</v>
      </c>
      <c r="C1155" s="183" t="s">
        <v>808</v>
      </c>
      <c r="D1155" s="183" t="s">
        <v>268</v>
      </c>
      <c r="E1155" s="183" t="s">
        <v>382</v>
      </c>
      <c r="F1155" s="183" t="s">
        <v>521</v>
      </c>
      <c r="G1155" s="183" t="s">
        <v>48</v>
      </c>
      <c r="H1155" s="183" t="s">
        <v>521</v>
      </c>
      <c r="I1155" s="183" t="s">
        <v>796</v>
      </c>
      <c r="J1155" s="183" t="s">
        <v>2015</v>
      </c>
      <c r="K1155" s="184">
        <v>109.86</v>
      </c>
      <c r="L1155" s="184">
        <v>0</v>
      </c>
      <c r="M1155" s="184">
        <f t="shared" si="19"/>
        <v>109.86</v>
      </c>
      <c r="N1155" s="183" t="s">
        <v>2055</v>
      </c>
      <c r="O1155" s="183" t="s">
        <v>2015</v>
      </c>
      <c r="P1155" s="183"/>
      <c r="Q1155" s="183" t="s">
        <v>2056</v>
      </c>
      <c r="R1155" s="183" t="s">
        <v>801</v>
      </c>
    </row>
    <row r="1156" spans="1:18">
      <c r="A1156" s="183" t="s">
        <v>2054</v>
      </c>
      <c r="B1156" s="183" t="s">
        <v>794</v>
      </c>
      <c r="C1156" s="183" t="s">
        <v>806</v>
      </c>
      <c r="D1156" s="183" t="s">
        <v>268</v>
      </c>
      <c r="E1156" s="183" t="s">
        <v>382</v>
      </c>
      <c r="F1156" s="183" t="s">
        <v>828</v>
      </c>
      <c r="G1156" s="183" t="s">
        <v>48</v>
      </c>
      <c r="H1156" s="183" t="s">
        <v>521</v>
      </c>
      <c r="I1156" s="183" t="s">
        <v>796</v>
      </c>
      <c r="J1156" s="183" t="s">
        <v>2015</v>
      </c>
      <c r="K1156" s="184">
        <v>0</v>
      </c>
      <c r="L1156" s="184">
        <v>338.01</v>
      </c>
      <c r="M1156" s="184">
        <f t="shared" si="19"/>
        <v>-338.01</v>
      </c>
      <c r="N1156" s="183" t="s">
        <v>2055</v>
      </c>
      <c r="O1156" s="183" t="s">
        <v>2015</v>
      </c>
      <c r="P1156" s="183"/>
      <c r="Q1156" s="183" t="s">
        <v>2056</v>
      </c>
      <c r="R1156" s="183" t="s">
        <v>801</v>
      </c>
    </row>
    <row r="1157" spans="1:18">
      <c r="A1157" s="183" t="s">
        <v>2054</v>
      </c>
      <c r="B1157" s="183" t="s">
        <v>794</v>
      </c>
      <c r="C1157" s="183" t="s">
        <v>806</v>
      </c>
      <c r="D1157" s="183" t="s">
        <v>268</v>
      </c>
      <c r="E1157" s="183" t="s">
        <v>382</v>
      </c>
      <c r="F1157" s="183" t="s">
        <v>828</v>
      </c>
      <c r="G1157" s="183" t="s">
        <v>48</v>
      </c>
      <c r="H1157" s="183" t="s">
        <v>521</v>
      </c>
      <c r="I1157" s="183" t="s">
        <v>796</v>
      </c>
      <c r="J1157" s="183" t="s">
        <v>2015</v>
      </c>
      <c r="K1157" s="184">
        <v>0</v>
      </c>
      <c r="L1157" s="184">
        <v>203.82</v>
      </c>
      <c r="M1157" s="184">
        <f t="shared" si="19"/>
        <v>-203.82</v>
      </c>
      <c r="N1157" s="183" t="s">
        <v>2055</v>
      </c>
      <c r="O1157" s="183" t="s">
        <v>2015</v>
      </c>
      <c r="P1157" s="183"/>
      <c r="Q1157" s="183" t="s">
        <v>2056</v>
      </c>
      <c r="R1157" s="183" t="s">
        <v>801</v>
      </c>
    </row>
    <row r="1158" spans="1:18">
      <c r="A1158" s="183" t="s">
        <v>2054</v>
      </c>
      <c r="B1158" s="183" t="s">
        <v>794</v>
      </c>
      <c r="C1158" s="183" t="s">
        <v>806</v>
      </c>
      <c r="D1158" s="183" t="s">
        <v>268</v>
      </c>
      <c r="E1158" s="183" t="s">
        <v>382</v>
      </c>
      <c r="F1158" s="183" t="s">
        <v>828</v>
      </c>
      <c r="G1158" s="183" t="s">
        <v>48</v>
      </c>
      <c r="H1158" s="183" t="s">
        <v>521</v>
      </c>
      <c r="I1158" s="183" t="s">
        <v>796</v>
      </c>
      <c r="J1158" s="183" t="s">
        <v>2015</v>
      </c>
      <c r="K1158" s="184">
        <v>0</v>
      </c>
      <c r="L1158" s="184">
        <v>114.27</v>
      </c>
      <c r="M1158" s="184">
        <f t="shared" si="19"/>
        <v>-114.27</v>
      </c>
      <c r="N1158" s="183" t="s">
        <v>2055</v>
      </c>
      <c r="O1158" s="183" t="s">
        <v>2015</v>
      </c>
      <c r="P1158" s="183"/>
      <c r="Q1158" s="183" t="s">
        <v>2056</v>
      </c>
      <c r="R1158" s="183" t="s">
        <v>801</v>
      </c>
    </row>
    <row r="1159" spans="1:18">
      <c r="A1159" s="183" t="s">
        <v>2054</v>
      </c>
      <c r="B1159" s="183" t="s">
        <v>794</v>
      </c>
      <c r="C1159" s="183" t="s">
        <v>702</v>
      </c>
      <c r="D1159" s="183" t="s">
        <v>812</v>
      </c>
      <c r="E1159" s="183" t="s">
        <v>382</v>
      </c>
      <c r="F1159" s="183" t="s">
        <v>828</v>
      </c>
      <c r="G1159" s="183" t="s">
        <v>48</v>
      </c>
      <c r="H1159" s="183" t="s">
        <v>521</v>
      </c>
      <c r="I1159" s="183" t="s">
        <v>796</v>
      </c>
      <c r="J1159" s="183" t="s">
        <v>2015</v>
      </c>
      <c r="K1159" s="184">
        <v>203.82</v>
      </c>
      <c r="L1159" s="184">
        <v>0</v>
      </c>
      <c r="M1159" s="184">
        <f t="shared" si="19"/>
        <v>203.82</v>
      </c>
      <c r="N1159" s="183" t="s">
        <v>2055</v>
      </c>
      <c r="O1159" s="183" t="s">
        <v>2015</v>
      </c>
      <c r="P1159" s="183"/>
      <c r="Q1159" s="183" t="s">
        <v>2056</v>
      </c>
      <c r="R1159" s="183" t="s">
        <v>801</v>
      </c>
    </row>
    <row r="1160" spans="1:18">
      <c r="A1160" s="183" t="s">
        <v>2054</v>
      </c>
      <c r="B1160" s="183" t="s">
        <v>794</v>
      </c>
      <c r="C1160" s="183" t="s">
        <v>706</v>
      </c>
      <c r="D1160" s="183" t="s">
        <v>268</v>
      </c>
      <c r="E1160" s="183" t="s">
        <v>382</v>
      </c>
      <c r="F1160" s="183" t="s">
        <v>710</v>
      </c>
      <c r="G1160" s="183" t="s">
        <v>48</v>
      </c>
      <c r="H1160" s="183" t="s">
        <v>521</v>
      </c>
      <c r="I1160" s="183" t="s">
        <v>796</v>
      </c>
      <c r="J1160" s="183" t="s">
        <v>2015</v>
      </c>
      <c r="K1160" s="184">
        <v>2689.93</v>
      </c>
      <c r="L1160" s="184">
        <v>0</v>
      </c>
      <c r="M1160" s="184">
        <f t="shared" si="19"/>
        <v>2689.93</v>
      </c>
      <c r="N1160" s="183" t="s">
        <v>2055</v>
      </c>
      <c r="O1160" s="183" t="s">
        <v>2015</v>
      </c>
      <c r="P1160" s="183"/>
      <c r="Q1160" s="183" t="s">
        <v>2056</v>
      </c>
      <c r="R1160" s="183" t="s">
        <v>801</v>
      </c>
    </row>
    <row r="1161" spans="1:18">
      <c r="A1161" s="183" t="s">
        <v>2054</v>
      </c>
      <c r="B1161" s="183" t="s">
        <v>794</v>
      </c>
      <c r="C1161" s="183" t="s">
        <v>701</v>
      </c>
      <c r="D1161" s="183" t="s">
        <v>815</v>
      </c>
      <c r="E1161" s="183" t="s">
        <v>382</v>
      </c>
      <c r="F1161" s="183" t="s">
        <v>521</v>
      </c>
      <c r="G1161" s="183" t="s">
        <v>48</v>
      </c>
      <c r="H1161" s="183" t="s">
        <v>521</v>
      </c>
      <c r="I1161" s="183" t="s">
        <v>796</v>
      </c>
      <c r="J1161" s="183" t="s">
        <v>2015</v>
      </c>
      <c r="K1161" s="184">
        <v>161.72</v>
      </c>
      <c r="L1161" s="184">
        <v>0</v>
      </c>
      <c r="M1161" s="184">
        <f t="shared" si="19"/>
        <v>161.72</v>
      </c>
      <c r="N1161" s="183" t="s">
        <v>2055</v>
      </c>
      <c r="O1161" s="183" t="s">
        <v>2015</v>
      </c>
      <c r="P1161" s="183"/>
      <c r="Q1161" s="183" t="s">
        <v>2056</v>
      </c>
      <c r="R1161" s="183" t="s">
        <v>801</v>
      </c>
    </row>
    <row r="1162" spans="1:18">
      <c r="A1162" s="183" t="s">
        <v>2054</v>
      </c>
      <c r="B1162" s="183" t="s">
        <v>794</v>
      </c>
      <c r="C1162" s="183" t="s">
        <v>707</v>
      </c>
      <c r="D1162" s="183" t="s">
        <v>803</v>
      </c>
      <c r="E1162" s="183" t="s">
        <v>382</v>
      </c>
      <c r="F1162" s="183" t="s">
        <v>521</v>
      </c>
      <c r="G1162" s="183" t="s">
        <v>48</v>
      </c>
      <c r="H1162" s="183" t="s">
        <v>521</v>
      </c>
      <c r="I1162" s="183" t="s">
        <v>796</v>
      </c>
      <c r="J1162" s="183" t="s">
        <v>2015</v>
      </c>
      <c r="K1162" s="184">
        <v>0</v>
      </c>
      <c r="L1162" s="184">
        <v>100</v>
      </c>
      <c r="M1162" s="184">
        <f t="shared" si="19"/>
        <v>-100</v>
      </c>
      <c r="N1162" s="183" t="s">
        <v>2055</v>
      </c>
      <c r="O1162" s="183" t="s">
        <v>2015</v>
      </c>
      <c r="P1162" s="183"/>
      <c r="Q1162" s="183" t="s">
        <v>2056</v>
      </c>
      <c r="R1162" s="183" t="s">
        <v>801</v>
      </c>
    </row>
    <row r="1163" spans="1:18">
      <c r="A1163" s="183" t="s">
        <v>2054</v>
      </c>
      <c r="B1163" s="183" t="s">
        <v>794</v>
      </c>
      <c r="C1163" s="183" t="s">
        <v>707</v>
      </c>
      <c r="D1163" s="183" t="s">
        <v>805</v>
      </c>
      <c r="E1163" s="183" t="s">
        <v>382</v>
      </c>
      <c r="F1163" s="183" t="s">
        <v>263</v>
      </c>
      <c r="G1163" s="183" t="s">
        <v>48</v>
      </c>
      <c r="H1163" s="183" t="s">
        <v>521</v>
      </c>
      <c r="I1163" s="183" t="s">
        <v>796</v>
      </c>
      <c r="J1163" s="183" t="s">
        <v>2015</v>
      </c>
      <c r="K1163" s="184">
        <v>0</v>
      </c>
      <c r="L1163" s="184">
        <v>4803.6400000000003</v>
      </c>
      <c r="M1163" s="184">
        <f t="shared" si="19"/>
        <v>-4803.6400000000003</v>
      </c>
      <c r="N1163" s="183" t="s">
        <v>2055</v>
      </c>
      <c r="O1163" s="183" t="s">
        <v>2015</v>
      </c>
      <c r="P1163" s="183"/>
      <c r="Q1163" s="183" t="s">
        <v>2056</v>
      </c>
      <c r="R1163" s="183" t="s">
        <v>801</v>
      </c>
    </row>
    <row r="1164" spans="1:18">
      <c r="A1164" s="183" t="s">
        <v>2054</v>
      </c>
      <c r="B1164" s="183" t="s">
        <v>794</v>
      </c>
      <c r="C1164" s="183" t="s">
        <v>707</v>
      </c>
      <c r="D1164" s="183" t="s">
        <v>805</v>
      </c>
      <c r="E1164" s="183" t="s">
        <v>382</v>
      </c>
      <c r="F1164" s="183" t="s">
        <v>263</v>
      </c>
      <c r="G1164" s="183" t="s">
        <v>48</v>
      </c>
      <c r="H1164" s="183" t="s">
        <v>521</v>
      </c>
      <c r="I1164" s="183" t="s">
        <v>796</v>
      </c>
      <c r="J1164" s="183" t="s">
        <v>2015</v>
      </c>
      <c r="K1164" s="184">
        <v>0</v>
      </c>
      <c r="L1164" s="184">
        <v>171.41</v>
      </c>
      <c r="M1164" s="184">
        <f t="shared" si="19"/>
        <v>-171.41</v>
      </c>
      <c r="N1164" s="183" t="s">
        <v>2055</v>
      </c>
      <c r="O1164" s="183" t="s">
        <v>2015</v>
      </c>
      <c r="P1164" s="183"/>
      <c r="Q1164" s="183" t="s">
        <v>2056</v>
      </c>
      <c r="R1164" s="183" t="s">
        <v>801</v>
      </c>
    </row>
    <row r="1165" spans="1:18">
      <c r="A1165" s="183" t="s">
        <v>2054</v>
      </c>
      <c r="B1165" s="183" t="s">
        <v>794</v>
      </c>
      <c r="C1165" s="183" t="s">
        <v>706</v>
      </c>
      <c r="D1165" s="183" t="s">
        <v>794</v>
      </c>
      <c r="E1165" s="183" t="s">
        <v>382</v>
      </c>
      <c r="F1165" s="183" t="s">
        <v>710</v>
      </c>
      <c r="G1165" s="183" t="s">
        <v>48</v>
      </c>
      <c r="H1165" s="183" t="s">
        <v>521</v>
      </c>
      <c r="I1165" s="183" t="s">
        <v>796</v>
      </c>
      <c r="J1165" s="183" t="s">
        <v>2015</v>
      </c>
      <c r="K1165" s="184">
        <v>2277.46</v>
      </c>
      <c r="L1165" s="184">
        <v>0</v>
      </c>
      <c r="M1165" s="184">
        <f t="shared" si="19"/>
        <v>2277.46</v>
      </c>
      <c r="N1165" s="183" t="s">
        <v>2055</v>
      </c>
      <c r="O1165" s="183" t="s">
        <v>2015</v>
      </c>
      <c r="P1165" s="183"/>
      <c r="Q1165" s="183" t="s">
        <v>2056</v>
      </c>
      <c r="R1165" s="183" t="s">
        <v>801</v>
      </c>
    </row>
    <row r="1166" spans="1:18">
      <c r="A1166" s="183" t="s">
        <v>2054</v>
      </c>
      <c r="B1166" s="183" t="s">
        <v>794</v>
      </c>
      <c r="C1166" s="183" t="s">
        <v>706</v>
      </c>
      <c r="D1166" s="183" t="s">
        <v>812</v>
      </c>
      <c r="E1166" s="183" t="s">
        <v>382</v>
      </c>
      <c r="F1166" s="183" t="s">
        <v>710</v>
      </c>
      <c r="G1166" s="183" t="s">
        <v>48</v>
      </c>
      <c r="H1166" s="183" t="s">
        <v>521</v>
      </c>
      <c r="I1166" s="183" t="s">
        <v>796</v>
      </c>
      <c r="J1166" s="183" t="s">
        <v>2015</v>
      </c>
      <c r="K1166" s="184">
        <v>551.79999999999995</v>
      </c>
      <c r="L1166" s="184">
        <v>0</v>
      </c>
      <c r="M1166" s="184">
        <f t="shared" si="19"/>
        <v>551.79999999999995</v>
      </c>
      <c r="N1166" s="183" t="s">
        <v>2055</v>
      </c>
      <c r="O1166" s="183" t="s">
        <v>2015</v>
      </c>
      <c r="P1166" s="183"/>
      <c r="Q1166" s="183" t="s">
        <v>2056</v>
      </c>
      <c r="R1166" s="183" t="s">
        <v>801</v>
      </c>
    </row>
    <row r="1167" spans="1:18">
      <c r="A1167" s="183" t="s">
        <v>2054</v>
      </c>
      <c r="B1167" s="183" t="s">
        <v>794</v>
      </c>
      <c r="C1167" s="183" t="s">
        <v>808</v>
      </c>
      <c r="D1167" s="183" t="s">
        <v>823</v>
      </c>
      <c r="E1167" s="183" t="s">
        <v>382</v>
      </c>
      <c r="F1167" s="183" t="s">
        <v>521</v>
      </c>
      <c r="G1167" s="183" t="s">
        <v>48</v>
      </c>
      <c r="H1167" s="183" t="s">
        <v>521</v>
      </c>
      <c r="I1167" s="183" t="s">
        <v>796</v>
      </c>
      <c r="J1167" s="183" t="s">
        <v>2015</v>
      </c>
      <c r="K1167" s="184">
        <v>19.77</v>
      </c>
      <c r="L1167" s="184">
        <v>0</v>
      </c>
      <c r="M1167" s="184">
        <f t="shared" si="19"/>
        <v>19.77</v>
      </c>
      <c r="N1167" s="183" t="s">
        <v>2055</v>
      </c>
      <c r="O1167" s="183" t="s">
        <v>2015</v>
      </c>
      <c r="P1167" s="183"/>
      <c r="Q1167" s="183" t="s">
        <v>2056</v>
      </c>
      <c r="R1167" s="183" t="s">
        <v>801</v>
      </c>
    </row>
    <row r="1168" spans="1:18">
      <c r="A1168" s="183" t="s">
        <v>2054</v>
      </c>
      <c r="B1168" s="183" t="s">
        <v>794</v>
      </c>
      <c r="C1168" s="183" t="s">
        <v>707</v>
      </c>
      <c r="D1168" s="183" t="s">
        <v>809</v>
      </c>
      <c r="E1168" s="183" t="s">
        <v>382</v>
      </c>
      <c r="F1168" s="183" t="s">
        <v>521</v>
      </c>
      <c r="G1168" s="183" t="s">
        <v>48</v>
      </c>
      <c r="H1168" s="183" t="s">
        <v>521</v>
      </c>
      <c r="I1168" s="183" t="s">
        <v>796</v>
      </c>
      <c r="J1168" s="183" t="s">
        <v>2015</v>
      </c>
      <c r="K1168" s="184">
        <v>100</v>
      </c>
      <c r="L1168" s="184">
        <v>0</v>
      </c>
      <c r="M1168" s="184">
        <f t="shared" si="19"/>
        <v>100</v>
      </c>
      <c r="N1168" s="183" t="s">
        <v>2055</v>
      </c>
      <c r="O1168" s="183" t="s">
        <v>2015</v>
      </c>
      <c r="P1168" s="183"/>
      <c r="Q1168" s="183" t="s">
        <v>2056</v>
      </c>
      <c r="R1168" s="183" t="s">
        <v>801</v>
      </c>
    </row>
    <row r="1169" spans="1:18">
      <c r="A1169" s="183" t="s">
        <v>2054</v>
      </c>
      <c r="B1169" s="183" t="s">
        <v>794</v>
      </c>
      <c r="C1169" s="183" t="s">
        <v>808</v>
      </c>
      <c r="D1169" s="183" t="s">
        <v>803</v>
      </c>
      <c r="E1169" s="183" t="s">
        <v>382</v>
      </c>
      <c r="F1169" s="183" t="s">
        <v>521</v>
      </c>
      <c r="G1169" s="183" t="s">
        <v>48</v>
      </c>
      <c r="H1169" s="183" t="s">
        <v>521</v>
      </c>
      <c r="I1169" s="183" t="s">
        <v>796</v>
      </c>
      <c r="J1169" s="183" t="s">
        <v>2015</v>
      </c>
      <c r="K1169" s="184">
        <v>0</v>
      </c>
      <c r="L1169" s="184">
        <v>109.86</v>
      </c>
      <c r="M1169" s="184">
        <f t="shared" si="19"/>
        <v>-109.86</v>
      </c>
      <c r="N1169" s="183" t="s">
        <v>2055</v>
      </c>
      <c r="O1169" s="183" t="s">
        <v>2015</v>
      </c>
      <c r="P1169" s="183"/>
      <c r="Q1169" s="183" t="s">
        <v>2056</v>
      </c>
      <c r="R1169" s="183" t="s">
        <v>801</v>
      </c>
    </row>
    <row r="1170" spans="1:18">
      <c r="A1170" s="183" t="s">
        <v>2054</v>
      </c>
      <c r="B1170" s="183" t="s">
        <v>794</v>
      </c>
      <c r="C1170" s="183" t="s">
        <v>808</v>
      </c>
      <c r="D1170" s="183" t="s">
        <v>803</v>
      </c>
      <c r="E1170" s="183" t="s">
        <v>382</v>
      </c>
      <c r="F1170" s="183" t="s">
        <v>521</v>
      </c>
      <c r="G1170" s="183" t="s">
        <v>48</v>
      </c>
      <c r="H1170" s="183" t="s">
        <v>521</v>
      </c>
      <c r="I1170" s="183" t="s">
        <v>796</v>
      </c>
      <c r="J1170" s="183" t="s">
        <v>2015</v>
      </c>
      <c r="K1170" s="184">
        <v>0</v>
      </c>
      <c r="L1170" s="184">
        <v>19.77</v>
      </c>
      <c r="M1170" s="184">
        <f t="shared" si="19"/>
        <v>-19.77</v>
      </c>
      <c r="N1170" s="183" t="s">
        <v>2055</v>
      </c>
      <c r="O1170" s="183" t="s">
        <v>2015</v>
      </c>
      <c r="P1170" s="183"/>
      <c r="Q1170" s="183" t="s">
        <v>2056</v>
      </c>
      <c r="R1170" s="183" t="s">
        <v>801</v>
      </c>
    </row>
    <row r="1171" spans="1:18">
      <c r="A1171" s="183" t="s">
        <v>2054</v>
      </c>
      <c r="B1171" s="183" t="s">
        <v>794</v>
      </c>
      <c r="C1171" s="183" t="s">
        <v>701</v>
      </c>
      <c r="D1171" s="183" t="s">
        <v>268</v>
      </c>
      <c r="E1171" s="183" t="s">
        <v>382</v>
      </c>
      <c r="F1171" s="183" t="s">
        <v>521</v>
      </c>
      <c r="G1171" s="183" t="s">
        <v>48</v>
      </c>
      <c r="H1171" s="183" t="s">
        <v>521</v>
      </c>
      <c r="I1171" s="183" t="s">
        <v>796</v>
      </c>
      <c r="J1171" s="183" t="s">
        <v>2015</v>
      </c>
      <c r="K1171" s="184">
        <v>0</v>
      </c>
      <c r="L1171" s="184">
        <v>1006.02</v>
      </c>
      <c r="M1171" s="184">
        <f t="shared" si="19"/>
        <v>-1006.02</v>
      </c>
      <c r="N1171" s="183" t="s">
        <v>2055</v>
      </c>
      <c r="O1171" s="183" t="s">
        <v>2015</v>
      </c>
      <c r="P1171" s="183"/>
      <c r="Q1171" s="183" t="s">
        <v>2056</v>
      </c>
      <c r="R1171" s="183" t="s">
        <v>801</v>
      </c>
    </row>
    <row r="1172" spans="1:18">
      <c r="A1172" s="183" t="s">
        <v>2054</v>
      </c>
      <c r="B1172" s="183" t="s">
        <v>794</v>
      </c>
      <c r="C1172" s="183" t="s">
        <v>701</v>
      </c>
      <c r="D1172" s="183" t="s">
        <v>268</v>
      </c>
      <c r="E1172" s="183" t="s">
        <v>382</v>
      </c>
      <c r="F1172" s="183" t="s">
        <v>521</v>
      </c>
      <c r="G1172" s="183" t="s">
        <v>48</v>
      </c>
      <c r="H1172" s="183" t="s">
        <v>521</v>
      </c>
      <c r="I1172" s="183" t="s">
        <v>796</v>
      </c>
      <c r="J1172" s="183" t="s">
        <v>2015</v>
      </c>
      <c r="K1172" s="184">
        <v>0</v>
      </c>
      <c r="L1172" s="184">
        <v>161.72</v>
      </c>
      <c r="M1172" s="184">
        <f t="shared" si="19"/>
        <v>-161.72</v>
      </c>
      <c r="N1172" s="183" t="s">
        <v>2055</v>
      </c>
      <c r="O1172" s="183" t="s">
        <v>2015</v>
      </c>
      <c r="P1172" s="183"/>
      <c r="Q1172" s="183" t="s">
        <v>2056</v>
      </c>
      <c r="R1172" s="183" t="s">
        <v>801</v>
      </c>
    </row>
    <row r="1173" spans="1:18">
      <c r="A1173" s="183" t="s">
        <v>2057</v>
      </c>
      <c r="B1173" s="183" t="s">
        <v>794</v>
      </c>
      <c r="C1173" s="183" t="s">
        <v>833</v>
      </c>
      <c r="D1173" s="183" t="s">
        <v>837</v>
      </c>
      <c r="E1173" s="183" t="s">
        <v>195</v>
      </c>
      <c r="F1173" s="183" t="s">
        <v>710</v>
      </c>
      <c r="G1173" s="183" t="s">
        <v>48</v>
      </c>
      <c r="H1173" s="183" t="s">
        <v>521</v>
      </c>
      <c r="I1173" s="183" t="s">
        <v>796</v>
      </c>
      <c r="J1173" s="183" t="s">
        <v>2015</v>
      </c>
      <c r="K1173" s="184">
        <v>571.36</v>
      </c>
      <c r="L1173" s="184">
        <v>0</v>
      </c>
      <c r="M1173" s="184">
        <f t="shared" si="19"/>
        <v>571.36</v>
      </c>
      <c r="N1173" s="183" t="s">
        <v>842</v>
      </c>
      <c r="O1173" s="183" t="s">
        <v>2015</v>
      </c>
      <c r="P1173" s="183"/>
      <c r="Q1173" s="183" t="s">
        <v>2058</v>
      </c>
      <c r="R1173" s="183" t="s">
        <v>797</v>
      </c>
    </row>
    <row r="1174" spans="1:18">
      <c r="A1174" s="183" t="s">
        <v>2057</v>
      </c>
      <c r="B1174" s="183" t="s">
        <v>794</v>
      </c>
      <c r="C1174" s="183" t="s">
        <v>808</v>
      </c>
      <c r="D1174" s="183" t="s">
        <v>268</v>
      </c>
      <c r="E1174" s="183" t="s">
        <v>195</v>
      </c>
      <c r="F1174" s="183" t="s">
        <v>338</v>
      </c>
      <c r="G1174" s="183" t="s">
        <v>48</v>
      </c>
      <c r="H1174" s="183" t="s">
        <v>521</v>
      </c>
      <c r="I1174" s="183" t="s">
        <v>796</v>
      </c>
      <c r="J1174" s="183" t="s">
        <v>2015</v>
      </c>
      <c r="K1174" s="184">
        <v>0</v>
      </c>
      <c r="L1174" s="184">
        <v>5.21</v>
      </c>
      <c r="M1174" s="184">
        <f t="shared" si="19"/>
        <v>-5.21</v>
      </c>
      <c r="N1174" s="183" t="s">
        <v>842</v>
      </c>
      <c r="O1174" s="183" t="s">
        <v>2015</v>
      </c>
      <c r="P1174" s="183"/>
      <c r="Q1174" s="183" t="s">
        <v>2058</v>
      </c>
      <c r="R1174" s="183" t="s">
        <v>797</v>
      </c>
    </row>
    <row r="1175" spans="1:18">
      <c r="A1175" s="183" t="s">
        <v>2057</v>
      </c>
      <c r="B1175" s="183" t="s">
        <v>794</v>
      </c>
      <c r="C1175" s="183" t="s">
        <v>808</v>
      </c>
      <c r="D1175" s="183" t="s">
        <v>268</v>
      </c>
      <c r="E1175" s="183" t="s">
        <v>195</v>
      </c>
      <c r="F1175" s="183" t="s">
        <v>710</v>
      </c>
      <c r="G1175" s="183" t="s">
        <v>48</v>
      </c>
      <c r="H1175" s="183" t="s">
        <v>521</v>
      </c>
      <c r="I1175" s="183" t="s">
        <v>796</v>
      </c>
      <c r="J1175" s="183" t="s">
        <v>2015</v>
      </c>
      <c r="K1175" s="184">
        <v>0</v>
      </c>
      <c r="L1175" s="184">
        <v>571.36</v>
      </c>
      <c r="M1175" s="184">
        <f t="shared" si="19"/>
        <v>-571.36</v>
      </c>
      <c r="N1175" s="183" t="s">
        <v>842</v>
      </c>
      <c r="O1175" s="183" t="s">
        <v>2015</v>
      </c>
      <c r="P1175" s="183"/>
      <c r="Q1175" s="183" t="s">
        <v>2058</v>
      </c>
      <c r="R1175" s="183" t="s">
        <v>797</v>
      </c>
    </row>
    <row r="1176" spans="1:18">
      <c r="A1176" s="183" t="s">
        <v>2057</v>
      </c>
      <c r="B1176" s="183" t="s">
        <v>794</v>
      </c>
      <c r="C1176" s="183" t="s">
        <v>804</v>
      </c>
      <c r="D1176" s="183" t="s">
        <v>268</v>
      </c>
      <c r="E1176" s="183" t="s">
        <v>195</v>
      </c>
      <c r="F1176" s="183" t="s">
        <v>338</v>
      </c>
      <c r="G1176" s="183" t="s">
        <v>48</v>
      </c>
      <c r="H1176" s="183" t="s">
        <v>521</v>
      </c>
      <c r="I1176" s="183" t="s">
        <v>796</v>
      </c>
      <c r="J1176" s="183" t="s">
        <v>2015</v>
      </c>
      <c r="K1176" s="184">
        <v>5.99</v>
      </c>
      <c r="L1176" s="184">
        <v>0</v>
      </c>
      <c r="M1176" s="184">
        <f t="shared" si="19"/>
        <v>5.99</v>
      </c>
      <c r="N1176" s="183" t="s">
        <v>842</v>
      </c>
      <c r="O1176" s="183" t="s">
        <v>2015</v>
      </c>
      <c r="P1176" s="183"/>
      <c r="Q1176" s="183" t="s">
        <v>2058</v>
      </c>
      <c r="R1176" s="183" t="s">
        <v>797</v>
      </c>
    </row>
    <row r="1177" spans="1:18">
      <c r="A1177" s="183" t="s">
        <v>2057</v>
      </c>
      <c r="B1177" s="183" t="s">
        <v>794</v>
      </c>
      <c r="C1177" s="183" t="s">
        <v>808</v>
      </c>
      <c r="D1177" s="183" t="s">
        <v>815</v>
      </c>
      <c r="E1177" s="183" t="s">
        <v>195</v>
      </c>
      <c r="F1177" s="183" t="s">
        <v>263</v>
      </c>
      <c r="G1177" s="183" t="s">
        <v>48</v>
      </c>
      <c r="H1177" s="183" t="s">
        <v>521</v>
      </c>
      <c r="I1177" s="183" t="s">
        <v>796</v>
      </c>
      <c r="J1177" s="183" t="s">
        <v>2015</v>
      </c>
      <c r="K1177" s="184">
        <v>0</v>
      </c>
      <c r="L1177" s="184">
        <v>601.29999999999995</v>
      </c>
      <c r="M1177" s="184">
        <f t="shared" si="19"/>
        <v>-601.29999999999995</v>
      </c>
      <c r="N1177" s="183" t="s">
        <v>842</v>
      </c>
      <c r="O1177" s="183" t="s">
        <v>2015</v>
      </c>
      <c r="P1177" s="183"/>
      <c r="Q1177" s="183" t="s">
        <v>2058</v>
      </c>
      <c r="R1177" s="183" t="s">
        <v>797</v>
      </c>
    </row>
    <row r="1178" spans="1:18">
      <c r="A1178" s="183" t="s">
        <v>2057</v>
      </c>
      <c r="B1178" s="183" t="s">
        <v>794</v>
      </c>
      <c r="C1178" s="183" t="s">
        <v>808</v>
      </c>
      <c r="D1178" s="183" t="s">
        <v>812</v>
      </c>
      <c r="E1178" s="183" t="s">
        <v>195</v>
      </c>
      <c r="F1178" s="183" t="s">
        <v>338</v>
      </c>
      <c r="G1178" s="183" t="s">
        <v>48</v>
      </c>
      <c r="H1178" s="183" t="s">
        <v>521</v>
      </c>
      <c r="I1178" s="183" t="s">
        <v>796</v>
      </c>
      <c r="J1178" s="183" t="s">
        <v>2015</v>
      </c>
      <c r="K1178" s="184">
        <v>0</v>
      </c>
      <c r="L1178" s="184">
        <v>0.78</v>
      </c>
      <c r="M1178" s="184">
        <f t="shared" si="19"/>
        <v>-0.78</v>
      </c>
      <c r="N1178" s="183" t="s">
        <v>842</v>
      </c>
      <c r="O1178" s="183" t="s">
        <v>2015</v>
      </c>
      <c r="P1178" s="183"/>
      <c r="Q1178" s="183" t="s">
        <v>2058</v>
      </c>
      <c r="R1178" s="183" t="s">
        <v>797</v>
      </c>
    </row>
    <row r="1179" spans="1:18">
      <c r="A1179" s="183" t="s">
        <v>2057</v>
      </c>
      <c r="B1179" s="183" t="s">
        <v>794</v>
      </c>
      <c r="C1179" s="183" t="s">
        <v>706</v>
      </c>
      <c r="D1179" s="183" t="s">
        <v>794</v>
      </c>
      <c r="E1179" s="183" t="s">
        <v>195</v>
      </c>
      <c r="F1179" s="183" t="s">
        <v>710</v>
      </c>
      <c r="G1179" s="183" t="s">
        <v>48</v>
      </c>
      <c r="H1179" s="183" t="s">
        <v>521</v>
      </c>
      <c r="I1179" s="183" t="s">
        <v>796</v>
      </c>
      <c r="J1179" s="183" t="s">
        <v>2015</v>
      </c>
      <c r="K1179" s="184">
        <v>0</v>
      </c>
      <c r="L1179" s="184">
        <v>150</v>
      </c>
      <c r="M1179" s="184">
        <f t="shared" si="19"/>
        <v>-150</v>
      </c>
      <c r="N1179" s="183" t="s">
        <v>842</v>
      </c>
      <c r="O1179" s="183" t="s">
        <v>2015</v>
      </c>
      <c r="P1179" s="183"/>
      <c r="Q1179" s="183" t="s">
        <v>2058</v>
      </c>
      <c r="R1179" s="183" t="s">
        <v>797</v>
      </c>
    </row>
    <row r="1180" spans="1:18">
      <c r="A1180" s="183" t="s">
        <v>2057</v>
      </c>
      <c r="B1180" s="183" t="s">
        <v>794</v>
      </c>
      <c r="C1180" s="183" t="s">
        <v>706</v>
      </c>
      <c r="D1180" s="183" t="s">
        <v>812</v>
      </c>
      <c r="E1180" s="183" t="s">
        <v>195</v>
      </c>
      <c r="F1180" s="183" t="s">
        <v>710</v>
      </c>
      <c r="G1180" s="183" t="s">
        <v>48</v>
      </c>
      <c r="H1180" s="183" t="s">
        <v>521</v>
      </c>
      <c r="I1180" s="183" t="s">
        <v>796</v>
      </c>
      <c r="J1180" s="183" t="s">
        <v>2015</v>
      </c>
      <c r="K1180" s="184">
        <v>150</v>
      </c>
      <c r="L1180" s="184">
        <v>0</v>
      </c>
      <c r="M1180" s="184">
        <f t="shared" si="19"/>
        <v>150</v>
      </c>
      <c r="N1180" s="183" t="s">
        <v>842</v>
      </c>
      <c r="O1180" s="183" t="s">
        <v>2015</v>
      </c>
      <c r="P1180" s="183"/>
      <c r="Q1180" s="183" t="s">
        <v>2058</v>
      </c>
      <c r="R1180" s="183" t="s">
        <v>797</v>
      </c>
    </row>
    <row r="1181" spans="1:18">
      <c r="A1181" s="183" t="s">
        <v>2057</v>
      </c>
      <c r="B1181" s="183" t="s">
        <v>794</v>
      </c>
      <c r="C1181" s="183" t="s">
        <v>808</v>
      </c>
      <c r="D1181" s="183" t="s">
        <v>837</v>
      </c>
      <c r="E1181" s="183" t="s">
        <v>195</v>
      </c>
      <c r="F1181" s="183" t="s">
        <v>263</v>
      </c>
      <c r="G1181" s="183" t="s">
        <v>48</v>
      </c>
      <c r="H1181" s="183" t="s">
        <v>521</v>
      </c>
      <c r="I1181" s="183" t="s">
        <v>796</v>
      </c>
      <c r="J1181" s="183" t="s">
        <v>2015</v>
      </c>
      <c r="K1181" s="184">
        <v>601.29999999999995</v>
      </c>
      <c r="L1181" s="184">
        <v>0</v>
      </c>
      <c r="M1181" s="184">
        <f t="shared" si="19"/>
        <v>601.29999999999995</v>
      </c>
      <c r="N1181" s="183" t="s">
        <v>842</v>
      </c>
      <c r="O1181" s="183" t="s">
        <v>2015</v>
      </c>
      <c r="P1181" s="183"/>
      <c r="Q1181" s="183" t="s">
        <v>2058</v>
      </c>
      <c r="R1181" s="183" t="s">
        <v>797</v>
      </c>
    </row>
    <row r="1182" spans="1:18">
      <c r="A1182" s="183" t="s">
        <v>2059</v>
      </c>
      <c r="B1182" s="183" t="s">
        <v>794</v>
      </c>
      <c r="C1182" s="183" t="s">
        <v>702</v>
      </c>
      <c r="D1182" s="183" t="s">
        <v>794</v>
      </c>
      <c r="E1182" s="183" t="s">
        <v>721</v>
      </c>
      <c r="F1182" s="183" t="s">
        <v>867</v>
      </c>
      <c r="G1182" s="183" t="s">
        <v>48</v>
      </c>
      <c r="H1182" s="183" t="s">
        <v>521</v>
      </c>
      <c r="I1182" s="183" t="s">
        <v>796</v>
      </c>
      <c r="J1182" s="183" t="s">
        <v>2015</v>
      </c>
      <c r="K1182" s="184">
        <v>0</v>
      </c>
      <c r="L1182" s="184">
        <v>3000</v>
      </c>
      <c r="M1182" s="184">
        <f t="shared" si="19"/>
        <v>-3000</v>
      </c>
      <c r="N1182" s="183" t="s">
        <v>2060</v>
      </c>
      <c r="O1182" s="183" t="s">
        <v>2015</v>
      </c>
      <c r="P1182" s="183"/>
      <c r="Q1182" s="183" t="s">
        <v>2061</v>
      </c>
      <c r="R1182" s="183" t="s">
        <v>801</v>
      </c>
    </row>
    <row r="1183" spans="1:18">
      <c r="A1183" s="183" t="s">
        <v>2059</v>
      </c>
      <c r="B1183" s="183" t="s">
        <v>794</v>
      </c>
      <c r="C1183" s="183" t="s">
        <v>243</v>
      </c>
      <c r="D1183" s="183" t="s">
        <v>824</v>
      </c>
      <c r="E1183" s="183" t="s">
        <v>721</v>
      </c>
      <c r="F1183" s="183" t="s">
        <v>867</v>
      </c>
      <c r="G1183" s="183" t="s">
        <v>48</v>
      </c>
      <c r="H1183" s="183" t="s">
        <v>521</v>
      </c>
      <c r="I1183" s="183" t="s">
        <v>796</v>
      </c>
      <c r="J1183" s="183" t="s">
        <v>2015</v>
      </c>
      <c r="K1183" s="184">
        <v>3000</v>
      </c>
      <c r="L1183" s="184">
        <v>0</v>
      </c>
      <c r="M1183" s="184">
        <f t="shared" si="19"/>
        <v>3000</v>
      </c>
      <c r="N1183" s="183" t="s">
        <v>2060</v>
      </c>
      <c r="O1183" s="183" t="s">
        <v>2015</v>
      </c>
      <c r="P1183" s="183"/>
      <c r="Q1183" s="183" t="s">
        <v>2061</v>
      </c>
      <c r="R1183" s="183" t="s">
        <v>801</v>
      </c>
    </row>
    <row r="1184" spans="1:18">
      <c r="A1184" s="183" t="s">
        <v>2062</v>
      </c>
      <c r="B1184" s="183" t="s">
        <v>794</v>
      </c>
      <c r="C1184" s="183" t="s">
        <v>808</v>
      </c>
      <c r="D1184" s="183" t="s">
        <v>809</v>
      </c>
      <c r="E1184" s="183" t="s">
        <v>832</v>
      </c>
      <c r="F1184" s="183" t="s">
        <v>1004</v>
      </c>
      <c r="G1184" s="183" t="s">
        <v>48</v>
      </c>
      <c r="H1184" s="183" t="s">
        <v>521</v>
      </c>
      <c r="I1184" s="183" t="s">
        <v>796</v>
      </c>
      <c r="J1184" s="183" t="s">
        <v>2015</v>
      </c>
      <c r="K1184" s="184">
        <v>468</v>
      </c>
      <c r="L1184" s="184">
        <v>0</v>
      </c>
      <c r="M1184" s="184">
        <f t="shared" si="19"/>
        <v>468</v>
      </c>
      <c r="N1184" s="183" t="s">
        <v>842</v>
      </c>
      <c r="O1184" s="183" t="s">
        <v>2015</v>
      </c>
      <c r="P1184" s="183"/>
      <c r="Q1184" s="183" t="s">
        <v>2063</v>
      </c>
      <c r="R1184" s="183" t="s">
        <v>797</v>
      </c>
    </row>
    <row r="1185" spans="1:18">
      <c r="A1185" s="183" t="s">
        <v>2062</v>
      </c>
      <c r="B1185" s="183" t="s">
        <v>794</v>
      </c>
      <c r="C1185" s="183" t="s">
        <v>808</v>
      </c>
      <c r="D1185" s="183" t="s">
        <v>794</v>
      </c>
      <c r="E1185" s="183" t="s">
        <v>818</v>
      </c>
      <c r="F1185" s="183" t="s">
        <v>1004</v>
      </c>
      <c r="G1185" s="183" t="s">
        <v>48</v>
      </c>
      <c r="H1185" s="183" t="s">
        <v>521</v>
      </c>
      <c r="I1185" s="183" t="s">
        <v>796</v>
      </c>
      <c r="J1185" s="183" t="s">
        <v>2015</v>
      </c>
      <c r="K1185" s="184">
        <v>0</v>
      </c>
      <c r="L1185" s="184">
        <v>314.25</v>
      </c>
      <c r="M1185" s="184">
        <f t="shared" si="19"/>
        <v>-314.25</v>
      </c>
      <c r="N1185" s="183" t="s">
        <v>842</v>
      </c>
      <c r="O1185" s="183" t="s">
        <v>2015</v>
      </c>
      <c r="P1185" s="183"/>
      <c r="Q1185" s="183" t="s">
        <v>2063</v>
      </c>
      <c r="R1185" s="183" t="s">
        <v>797</v>
      </c>
    </row>
    <row r="1186" spans="1:18">
      <c r="A1186" s="183" t="s">
        <v>2062</v>
      </c>
      <c r="B1186" s="183" t="s">
        <v>794</v>
      </c>
      <c r="C1186" s="183" t="s">
        <v>367</v>
      </c>
      <c r="D1186" s="183" t="s">
        <v>837</v>
      </c>
      <c r="E1186" s="183" t="s">
        <v>134</v>
      </c>
      <c r="F1186" s="183" t="s">
        <v>262</v>
      </c>
      <c r="G1186" s="183" t="s">
        <v>48</v>
      </c>
      <c r="H1186" s="183" t="s">
        <v>521</v>
      </c>
      <c r="I1186" s="183" t="s">
        <v>796</v>
      </c>
      <c r="J1186" s="183" t="s">
        <v>2015</v>
      </c>
      <c r="K1186" s="184">
        <v>142.88</v>
      </c>
      <c r="L1186" s="184">
        <v>0</v>
      </c>
      <c r="M1186" s="184">
        <f t="shared" si="19"/>
        <v>142.88</v>
      </c>
      <c r="N1186" s="183" t="s">
        <v>842</v>
      </c>
      <c r="O1186" s="183" t="s">
        <v>2015</v>
      </c>
      <c r="P1186" s="183"/>
      <c r="Q1186" s="183" t="s">
        <v>2063</v>
      </c>
      <c r="R1186" s="183" t="s">
        <v>797</v>
      </c>
    </row>
    <row r="1187" spans="1:18">
      <c r="A1187" s="183" t="s">
        <v>2062</v>
      </c>
      <c r="B1187" s="183" t="s">
        <v>794</v>
      </c>
      <c r="C1187" s="183" t="s">
        <v>833</v>
      </c>
      <c r="D1187" s="183" t="s">
        <v>812</v>
      </c>
      <c r="E1187" s="183" t="s">
        <v>832</v>
      </c>
      <c r="F1187" s="183" t="s">
        <v>1004</v>
      </c>
      <c r="G1187" s="183" t="s">
        <v>48</v>
      </c>
      <c r="H1187" s="183" t="s">
        <v>521</v>
      </c>
      <c r="I1187" s="183" t="s">
        <v>796</v>
      </c>
      <c r="J1187" s="183" t="s">
        <v>2015</v>
      </c>
      <c r="K1187" s="184">
        <v>0</v>
      </c>
      <c r="L1187" s="184">
        <v>2300</v>
      </c>
      <c r="M1187" s="184">
        <f t="shared" si="19"/>
        <v>-2300</v>
      </c>
      <c r="N1187" s="183" t="s">
        <v>842</v>
      </c>
      <c r="O1187" s="183" t="s">
        <v>2015</v>
      </c>
      <c r="P1187" s="183"/>
      <c r="Q1187" s="183" t="s">
        <v>2063</v>
      </c>
      <c r="R1187" s="183" t="s">
        <v>797</v>
      </c>
    </row>
    <row r="1188" spans="1:18">
      <c r="A1188" s="183" t="s">
        <v>2062</v>
      </c>
      <c r="B1188" s="183" t="s">
        <v>794</v>
      </c>
      <c r="C1188" s="183" t="s">
        <v>833</v>
      </c>
      <c r="D1188" s="183" t="s">
        <v>812</v>
      </c>
      <c r="E1188" s="183" t="s">
        <v>380</v>
      </c>
      <c r="F1188" s="183" t="s">
        <v>710</v>
      </c>
      <c r="G1188" s="183" t="s">
        <v>48</v>
      </c>
      <c r="H1188" s="183" t="s">
        <v>521</v>
      </c>
      <c r="I1188" s="183" t="s">
        <v>796</v>
      </c>
      <c r="J1188" s="183" t="s">
        <v>2015</v>
      </c>
      <c r="K1188" s="184">
        <v>6.87</v>
      </c>
      <c r="L1188" s="184">
        <v>0</v>
      </c>
      <c r="M1188" s="184">
        <f t="shared" si="19"/>
        <v>6.87</v>
      </c>
      <c r="N1188" s="183" t="s">
        <v>842</v>
      </c>
      <c r="O1188" s="183" t="s">
        <v>2015</v>
      </c>
      <c r="P1188" s="183"/>
      <c r="Q1188" s="183" t="s">
        <v>2063</v>
      </c>
      <c r="R1188" s="183" t="s">
        <v>797</v>
      </c>
    </row>
    <row r="1189" spans="1:18">
      <c r="A1189" s="183" t="s">
        <v>2062</v>
      </c>
      <c r="B1189" s="183" t="s">
        <v>794</v>
      </c>
      <c r="C1189" s="183" t="s">
        <v>833</v>
      </c>
      <c r="D1189" s="183" t="s">
        <v>837</v>
      </c>
      <c r="E1189" s="183" t="s">
        <v>832</v>
      </c>
      <c r="F1189" s="183" t="s">
        <v>1004</v>
      </c>
      <c r="G1189" s="183" t="s">
        <v>48</v>
      </c>
      <c r="H1189" s="183" t="s">
        <v>521</v>
      </c>
      <c r="I1189" s="183" t="s">
        <v>796</v>
      </c>
      <c r="J1189" s="183" t="s">
        <v>2015</v>
      </c>
      <c r="K1189" s="184">
        <v>142.84</v>
      </c>
      <c r="L1189" s="184">
        <v>0</v>
      </c>
      <c r="M1189" s="184">
        <f t="shared" si="19"/>
        <v>142.84</v>
      </c>
      <c r="N1189" s="183" t="s">
        <v>842</v>
      </c>
      <c r="O1189" s="183" t="s">
        <v>2015</v>
      </c>
      <c r="P1189" s="183"/>
      <c r="Q1189" s="183" t="s">
        <v>2063</v>
      </c>
      <c r="R1189" s="183" t="s">
        <v>797</v>
      </c>
    </row>
    <row r="1190" spans="1:18">
      <c r="A1190" s="183" t="s">
        <v>2062</v>
      </c>
      <c r="B1190" s="183" t="s">
        <v>794</v>
      </c>
      <c r="C1190" s="183" t="s">
        <v>808</v>
      </c>
      <c r="D1190" s="183" t="s">
        <v>837</v>
      </c>
      <c r="E1190" s="183" t="s">
        <v>838</v>
      </c>
      <c r="F1190" s="183" t="s">
        <v>710</v>
      </c>
      <c r="G1190" s="183" t="s">
        <v>48</v>
      </c>
      <c r="H1190" s="183" t="s">
        <v>521</v>
      </c>
      <c r="I1190" s="183" t="s">
        <v>796</v>
      </c>
      <c r="J1190" s="183" t="s">
        <v>2015</v>
      </c>
      <c r="K1190" s="184">
        <v>36.979999999999997</v>
      </c>
      <c r="L1190" s="184">
        <v>0</v>
      </c>
      <c r="M1190" s="184">
        <f t="shared" si="19"/>
        <v>36.979999999999997</v>
      </c>
      <c r="N1190" s="183" t="s">
        <v>842</v>
      </c>
      <c r="O1190" s="183" t="s">
        <v>2015</v>
      </c>
      <c r="P1190" s="183"/>
      <c r="Q1190" s="183" t="s">
        <v>2063</v>
      </c>
      <c r="R1190" s="183" t="s">
        <v>797</v>
      </c>
    </row>
    <row r="1191" spans="1:18">
      <c r="A1191" s="183" t="s">
        <v>2062</v>
      </c>
      <c r="B1191" s="183" t="s">
        <v>794</v>
      </c>
      <c r="C1191" s="183" t="s">
        <v>367</v>
      </c>
      <c r="D1191" s="183" t="s">
        <v>837</v>
      </c>
      <c r="E1191" s="183" t="s">
        <v>134</v>
      </c>
      <c r="F1191" s="183" t="s">
        <v>263</v>
      </c>
      <c r="G1191" s="183" t="s">
        <v>48</v>
      </c>
      <c r="H1191" s="183" t="s">
        <v>521</v>
      </c>
      <c r="I1191" s="183" t="s">
        <v>796</v>
      </c>
      <c r="J1191" s="183" t="s">
        <v>2015</v>
      </c>
      <c r="K1191" s="184">
        <v>123.83</v>
      </c>
      <c r="L1191" s="184">
        <v>0</v>
      </c>
      <c r="M1191" s="184">
        <f t="shared" si="19"/>
        <v>123.83</v>
      </c>
      <c r="N1191" s="183" t="s">
        <v>842</v>
      </c>
      <c r="O1191" s="183" t="s">
        <v>2015</v>
      </c>
      <c r="P1191" s="183"/>
      <c r="Q1191" s="183" t="s">
        <v>2063</v>
      </c>
      <c r="R1191" s="183" t="s">
        <v>797</v>
      </c>
    </row>
    <row r="1192" spans="1:18">
      <c r="A1192" s="183" t="s">
        <v>2062</v>
      </c>
      <c r="B1192" s="183" t="s">
        <v>794</v>
      </c>
      <c r="C1192" s="183" t="s">
        <v>242</v>
      </c>
      <c r="D1192" s="183" t="s">
        <v>795</v>
      </c>
      <c r="E1192" s="183" t="s">
        <v>818</v>
      </c>
      <c r="F1192" s="183" t="s">
        <v>710</v>
      </c>
      <c r="G1192" s="183" t="s">
        <v>48</v>
      </c>
      <c r="H1192" s="183" t="s">
        <v>521</v>
      </c>
      <c r="I1192" s="183" t="s">
        <v>796</v>
      </c>
      <c r="J1192" s="183" t="s">
        <v>2015</v>
      </c>
      <c r="K1192" s="184">
        <v>0</v>
      </c>
      <c r="L1192" s="184">
        <v>150</v>
      </c>
      <c r="M1192" s="184">
        <f t="shared" si="19"/>
        <v>-150</v>
      </c>
      <c r="N1192" s="183" t="s">
        <v>842</v>
      </c>
      <c r="O1192" s="183" t="s">
        <v>2015</v>
      </c>
      <c r="P1192" s="183"/>
      <c r="Q1192" s="183" t="s">
        <v>2063</v>
      </c>
      <c r="R1192" s="183" t="s">
        <v>797</v>
      </c>
    </row>
    <row r="1193" spans="1:18">
      <c r="A1193" s="183" t="s">
        <v>2062</v>
      </c>
      <c r="B1193" s="183" t="s">
        <v>794</v>
      </c>
      <c r="C1193" s="183" t="s">
        <v>808</v>
      </c>
      <c r="D1193" s="183" t="s">
        <v>837</v>
      </c>
      <c r="E1193" s="183" t="s">
        <v>384</v>
      </c>
      <c r="F1193" s="183" t="s">
        <v>710</v>
      </c>
      <c r="G1193" s="183" t="s">
        <v>48</v>
      </c>
      <c r="H1193" s="183" t="s">
        <v>521</v>
      </c>
      <c r="I1193" s="183" t="s">
        <v>796</v>
      </c>
      <c r="J1193" s="183" t="s">
        <v>2015</v>
      </c>
      <c r="K1193" s="184">
        <v>0</v>
      </c>
      <c r="L1193" s="184">
        <v>71.36</v>
      </c>
      <c r="M1193" s="184">
        <f t="shared" si="19"/>
        <v>-71.36</v>
      </c>
      <c r="N1193" s="183" t="s">
        <v>842</v>
      </c>
      <c r="O1193" s="183" t="s">
        <v>2015</v>
      </c>
      <c r="P1193" s="183"/>
      <c r="Q1193" s="183" t="s">
        <v>2063</v>
      </c>
      <c r="R1193" s="183" t="s">
        <v>797</v>
      </c>
    </row>
    <row r="1194" spans="1:18">
      <c r="A1194" s="183" t="s">
        <v>2062</v>
      </c>
      <c r="B1194" s="183" t="s">
        <v>794</v>
      </c>
      <c r="C1194" s="183" t="s">
        <v>808</v>
      </c>
      <c r="D1194" s="183" t="s">
        <v>837</v>
      </c>
      <c r="E1194" s="183" t="s">
        <v>398</v>
      </c>
      <c r="F1194" s="183" t="s">
        <v>836</v>
      </c>
      <c r="G1194" s="183" t="s">
        <v>48</v>
      </c>
      <c r="H1194" s="183" t="s">
        <v>521</v>
      </c>
      <c r="I1194" s="183" t="s">
        <v>796</v>
      </c>
      <c r="J1194" s="183" t="s">
        <v>2015</v>
      </c>
      <c r="K1194" s="184">
        <v>328.53</v>
      </c>
      <c r="L1194" s="184">
        <v>0</v>
      </c>
      <c r="M1194" s="184">
        <f t="shared" si="19"/>
        <v>328.53</v>
      </c>
      <c r="N1194" s="183" t="s">
        <v>842</v>
      </c>
      <c r="O1194" s="183" t="s">
        <v>2015</v>
      </c>
      <c r="P1194" s="183"/>
      <c r="Q1194" s="183" t="s">
        <v>2063</v>
      </c>
      <c r="R1194" s="183" t="s">
        <v>797</v>
      </c>
    </row>
    <row r="1195" spans="1:18">
      <c r="A1195" s="183" t="s">
        <v>2062</v>
      </c>
      <c r="B1195" s="183" t="s">
        <v>794</v>
      </c>
      <c r="C1195" s="183" t="s">
        <v>804</v>
      </c>
      <c r="D1195" s="183" t="s">
        <v>813</v>
      </c>
      <c r="E1195" s="183" t="s">
        <v>799</v>
      </c>
      <c r="F1195" s="183" t="s">
        <v>710</v>
      </c>
      <c r="G1195" s="183" t="s">
        <v>48</v>
      </c>
      <c r="H1195" s="183" t="s">
        <v>521</v>
      </c>
      <c r="I1195" s="183" t="s">
        <v>796</v>
      </c>
      <c r="J1195" s="183" t="s">
        <v>2015</v>
      </c>
      <c r="K1195" s="184">
        <v>68.53</v>
      </c>
      <c r="L1195" s="184">
        <v>0</v>
      </c>
      <c r="M1195" s="184">
        <f t="shared" si="19"/>
        <v>68.53</v>
      </c>
      <c r="N1195" s="183" t="s">
        <v>842</v>
      </c>
      <c r="O1195" s="183" t="s">
        <v>2015</v>
      </c>
      <c r="P1195" s="183"/>
      <c r="Q1195" s="183" t="s">
        <v>2063</v>
      </c>
      <c r="R1195" s="183" t="s">
        <v>797</v>
      </c>
    </row>
    <row r="1196" spans="1:18">
      <c r="A1196" s="183" t="s">
        <v>2062</v>
      </c>
      <c r="B1196" s="183" t="s">
        <v>794</v>
      </c>
      <c r="C1196" s="183" t="s">
        <v>808</v>
      </c>
      <c r="D1196" s="183" t="s">
        <v>837</v>
      </c>
      <c r="E1196" s="183" t="s">
        <v>21</v>
      </c>
      <c r="F1196" s="183" t="s">
        <v>710</v>
      </c>
      <c r="G1196" s="183" t="s">
        <v>48</v>
      </c>
      <c r="H1196" s="183" t="s">
        <v>521</v>
      </c>
      <c r="I1196" s="183" t="s">
        <v>796</v>
      </c>
      <c r="J1196" s="183" t="s">
        <v>2015</v>
      </c>
      <c r="K1196" s="184">
        <v>1142.72</v>
      </c>
      <c r="L1196" s="184">
        <v>0</v>
      </c>
      <c r="M1196" s="184">
        <f t="shared" si="19"/>
        <v>1142.72</v>
      </c>
      <c r="N1196" s="183" t="s">
        <v>842</v>
      </c>
      <c r="O1196" s="183" t="s">
        <v>2015</v>
      </c>
      <c r="P1196" s="183"/>
      <c r="Q1196" s="183" t="s">
        <v>2063</v>
      </c>
      <c r="R1196" s="183" t="s">
        <v>797</v>
      </c>
    </row>
    <row r="1197" spans="1:18">
      <c r="A1197" s="183" t="s">
        <v>2062</v>
      </c>
      <c r="B1197" s="183" t="s">
        <v>794</v>
      </c>
      <c r="C1197" s="183" t="s">
        <v>808</v>
      </c>
      <c r="D1197" s="183" t="s">
        <v>837</v>
      </c>
      <c r="E1197" s="183" t="s">
        <v>799</v>
      </c>
      <c r="F1197" s="183" t="s">
        <v>836</v>
      </c>
      <c r="G1197" s="183" t="s">
        <v>48</v>
      </c>
      <c r="H1197" s="183" t="s">
        <v>521</v>
      </c>
      <c r="I1197" s="183" t="s">
        <v>796</v>
      </c>
      <c r="J1197" s="183" t="s">
        <v>2015</v>
      </c>
      <c r="K1197" s="184">
        <v>2523.54</v>
      </c>
      <c r="L1197" s="184">
        <v>0</v>
      </c>
      <c r="M1197" s="184">
        <f t="shared" si="19"/>
        <v>2523.54</v>
      </c>
      <c r="N1197" s="183" t="s">
        <v>842</v>
      </c>
      <c r="O1197" s="183" t="s">
        <v>2015</v>
      </c>
      <c r="P1197" s="183"/>
      <c r="Q1197" s="183" t="s">
        <v>2063</v>
      </c>
      <c r="R1197" s="183" t="s">
        <v>797</v>
      </c>
    </row>
    <row r="1198" spans="1:18">
      <c r="A1198" s="183" t="s">
        <v>2062</v>
      </c>
      <c r="B1198" s="183" t="s">
        <v>794</v>
      </c>
      <c r="C1198" s="183" t="s">
        <v>701</v>
      </c>
      <c r="D1198" s="183" t="s">
        <v>821</v>
      </c>
      <c r="E1198" s="183" t="s">
        <v>295</v>
      </c>
      <c r="F1198" s="183" t="s">
        <v>521</v>
      </c>
      <c r="G1198" s="183" t="s">
        <v>48</v>
      </c>
      <c r="H1198" s="183" t="s">
        <v>521</v>
      </c>
      <c r="I1198" s="183" t="s">
        <v>796</v>
      </c>
      <c r="J1198" s="183" t="s">
        <v>2015</v>
      </c>
      <c r="K1198" s="184">
        <v>0</v>
      </c>
      <c r="L1198" s="184">
        <v>31.34</v>
      </c>
      <c r="M1198" s="184">
        <f t="shared" si="19"/>
        <v>-31.34</v>
      </c>
      <c r="N1198" s="183" t="s">
        <v>842</v>
      </c>
      <c r="O1198" s="183" t="s">
        <v>2015</v>
      </c>
      <c r="P1198" s="183"/>
      <c r="Q1198" s="183" t="s">
        <v>2063</v>
      </c>
      <c r="R1198" s="183" t="s">
        <v>797</v>
      </c>
    </row>
    <row r="1199" spans="1:18">
      <c r="A1199" s="183" t="s">
        <v>2062</v>
      </c>
      <c r="B1199" s="183" t="s">
        <v>794</v>
      </c>
      <c r="C1199" s="183" t="s">
        <v>702</v>
      </c>
      <c r="D1199" s="183" t="s">
        <v>837</v>
      </c>
      <c r="E1199" s="183" t="s">
        <v>380</v>
      </c>
      <c r="F1199" s="183" t="s">
        <v>828</v>
      </c>
      <c r="G1199" s="183" t="s">
        <v>48</v>
      </c>
      <c r="H1199" s="183" t="s">
        <v>521</v>
      </c>
      <c r="I1199" s="183" t="s">
        <v>796</v>
      </c>
      <c r="J1199" s="183" t="s">
        <v>2015</v>
      </c>
      <c r="K1199" s="184">
        <v>107.13</v>
      </c>
      <c r="L1199" s="184">
        <v>0</v>
      </c>
      <c r="M1199" s="184">
        <f t="shared" si="19"/>
        <v>107.13</v>
      </c>
      <c r="N1199" s="183" t="s">
        <v>842</v>
      </c>
      <c r="O1199" s="183" t="s">
        <v>2015</v>
      </c>
      <c r="P1199" s="183"/>
      <c r="Q1199" s="183" t="s">
        <v>2063</v>
      </c>
      <c r="R1199" s="183" t="s">
        <v>797</v>
      </c>
    </row>
    <row r="1200" spans="1:18">
      <c r="A1200" s="183" t="s">
        <v>2062</v>
      </c>
      <c r="B1200" s="183" t="s">
        <v>794</v>
      </c>
      <c r="C1200" s="183" t="s">
        <v>808</v>
      </c>
      <c r="D1200" s="183" t="s">
        <v>837</v>
      </c>
      <c r="E1200" s="183" t="s">
        <v>832</v>
      </c>
      <c r="F1200" s="183" t="s">
        <v>1004</v>
      </c>
      <c r="G1200" s="183" t="s">
        <v>48</v>
      </c>
      <c r="H1200" s="183" t="s">
        <v>521</v>
      </c>
      <c r="I1200" s="183" t="s">
        <v>796</v>
      </c>
      <c r="J1200" s="183" t="s">
        <v>2015</v>
      </c>
      <c r="K1200" s="184">
        <v>428.52</v>
      </c>
      <c r="L1200" s="184">
        <v>0</v>
      </c>
      <c r="M1200" s="184">
        <f t="shared" si="19"/>
        <v>428.52</v>
      </c>
      <c r="N1200" s="183" t="s">
        <v>842</v>
      </c>
      <c r="O1200" s="183" t="s">
        <v>2015</v>
      </c>
      <c r="P1200" s="183"/>
      <c r="Q1200" s="183" t="s">
        <v>2063</v>
      </c>
      <c r="R1200" s="183" t="s">
        <v>797</v>
      </c>
    </row>
    <row r="1201" spans="1:18">
      <c r="A1201" s="183" t="s">
        <v>2062</v>
      </c>
      <c r="B1201" s="183" t="s">
        <v>794</v>
      </c>
      <c r="C1201" s="183" t="s">
        <v>808</v>
      </c>
      <c r="D1201" s="183" t="s">
        <v>837</v>
      </c>
      <c r="E1201" s="183" t="s">
        <v>818</v>
      </c>
      <c r="F1201" s="183" t="s">
        <v>1004</v>
      </c>
      <c r="G1201" s="183" t="s">
        <v>48</v>
      </c>
      <c r="H1201" s="183" t="s">
        <v>521</v>
      </c>
      <c r="I1201" s="183" t="s">
        <v>796</v>
      </c>
      <c r="J1201" s="183" t="s">
        <v>2015</v>
      </c>
      <c r="K1201" s="184">
        <v>314.25</v>
      </c>
      <c r="L1201" s="184">
        <v>0</v>
      </c>
      <c r="M1201" s="184">
        <f t="shared" si="19"/>
        <v>314.25</v>
      </c>
      <c r="N1201" s="183" t="s">
        <v>842</v>
      </c>
      <c r="O1201" s="183" t="s">
        <v>2015</v>
      </c>
      <c r="P1201" s="183"/>
      <c r="Q1201" s="183" t="s">
        <v>2063</v>
      </c>
      <c r="R1201" s="183" t="s">
        <v>797</v>
      </c>
    </row>
    <row r="1202" spans="1:18">
      <c r="A1202" s="183" t="s">
        <v>2062</v>
      </c>
      <c r="B1202" s="183" t="s">
        <v>794</v>
      </c>
      <c r="C1202" s="183" t="s">
        <v>702</v>
      </c>
      <c r="D1202" s="183" t="s">
        <v>837</v>
      </c>
      <c r="E1202" s="183" t="s">
        <v>380</v>
      </c>
      <c r="F1202" s="183" t="s">
        <v>999</v>
      </c>
      <c r="G1202" s="183" t="s">
        <v>48</v>
      </c>
      <c r="H1202" s="183" t="s">
        <v>521</v>
      </c>
      <c r="I1202" s="183" t="s">
        <v>796</v>
      </c>
      <c r="J1202" s="183" t="s">
        <v>2015</v>
      </c>
      <c r="K1202" s="184">
        <v>239.31</v>
      </c>
      <c r="L1202" s="184">
        <v>0</v>
      </c>
      <c r="M1202" s="184">
        <f t="shared" si="19"/>
        <v>239.31</v>
      </c>
      <c r="N1202" s="183" t="s">
        <v>842</v>
      </c>
      <c r="O1202" s="183" t="s">
        <v>2015</v>
      </c>
      <c r="P1202" s="183"/>
      <c r="Q1202" s="183" t="s">
        <v>2063</v>
      </c>
      <c r="R1202" s="183" t="s">
        <v>797</v>
      </c>
    </row>
    <row r="1203" spans="1:18">
      <c r="A1203" s="183" t="s">
        <v>2062</v>
      </c>
      <c r="B1203" s="183" t="s">
        <v>794</v>
      </c>
      <c r="C1203" s="183" t="s">
        <v>808</v>
      </c>
      <c r="D1203" s="183" t="s">
        <v>837</v>
      </c>
      <c r="E1203" s="183" t="s">
        <v>134</v>
      </c>
      <c r="F1203" s="183" t="s">
        <v>710</v>
      </c>
      <c r="G1203" s="183" t="s">
        <v>48</v>
      </c>
      <c r="H1203" s="183" t="s">
        <v>521</v>
      </c>
      <c r="I1203" s="183" t="s">
        <v>796</v>
      </c>
      <c r="J1203" s="183" t="s">
        <v>2015</v>
      </c>
      <c r="K1203" s="184">
        <v>499.95</v>
      </c>
      <c r="L1203" s="184">
        <v>0</v>
      </c>
      <c r="M1203" s="184">
        <f t="shared" si="19"/>
        <v>499.95</v>
      </c>
      <c r="N1203" s="183" t="s">
        <v>842</v>
      </c>
      <c r="O1203" s="183" t="s">
        <v>2015</v>
      </c>
      <c r="P1203" s="183"/>
      <c r="Q1203" s="183" t="s">
        <v>2063</v>
      </c>
      <c r="R1203" s="183" t="s">
        <v>797</v>
      </c>
    </row>
    <row r="1204" spans="1:18">
      <c r="A1204" s="183" t="s">
        <v>2062</v>
      </c>
      <c r="B1204" s="183" t="s">
        <v>794</v>
      </c>
      <c r="C1204" s="183" t="s">
        <v>701</v>
      </c>
      <c r="D1204" s="183" t="s">
        <v>821</v>
      </c>
      <c r="E1204" s="183" t="s">
        <v>134</v>
      </c>
      <c r="F1204" s="183" t="s">
        <v>710</v>
      </c>
      <c r="G1204" s="183" t="s">
        <v>48</v>
      </c>
      <c r="H1204" s="183" t="s">
        <v>521</v>
      </c>
      <c r="I1204" s="183" t="s">
        <v>796</v>
      </c>
      <c r="J1204" s="183" t="s">
        <v>2015</v>
      </c>
      <c r="K1204" s="184">
        <v>651.69000000000005</v>
      </c>
      <c r="L1204" s="184">
        <v>0</v>
      </c>
      <c r="M1204" s="184">
        <f t="shared" si="19"/>
        <v>651.69000000000005</v>
      </c>
      <c r="N1204" s="183" t="s">
        <v>842</v>
      </c>
      <c r="O1204" s="183" t="s">
        <v>2015</v>
      </c>
      <c r="P1204" s="183"/>
      <c r="Q1204" s="183" t="s">
        <v>2063</v>
      </c>
      <c r="R1204" s="183" t="s">
        <v>797</v>
      </c>
    </row>
    <row r="1205" spans="1:18">
      <c r="A1205" s="183" t="s">
        <v>2062</v>
      </c>
      <c r="B1205" s="183" t="s">
        <v>794</v>
      </c>
      <c r="C1205" s="183" t="s">
        <v>366</v>
      </c>
      <c r="D1205" s="183" t="s">
        <v>802</v>
      </c>
      <c r="E1205" s="183" t="s">
        <v>832</v>
      </c>
      <c r="F1205" s="183" t="s">
        <v>1004</v>
      </c>
      <c r="G1205" s="183" t="s">
        <v>48</v>
      </c>
      <c r="H1205" s="183" t="s">
        <v>521</v>
      </c>
      <c r="I1205" s="183" t="s">
        <v>796</v>
      </c>
      <c r="J1205" s="183" t="s">
        <v>2015</v>
      </c>
      <c r="K1205" s="184">
        <v>280.13</v>
      </c>
      <c r="L1205" s="184">
        <v>0</v>
      </c>
      <c r="M1205" s="184">
        <f t="shared" si="19"/>
        <v>280.13</v>
      </c>
      <c r="N1205" s="183" t="s">
        <v>842</v>
      </c>
      <c r="O1205" s="183" t="s">
        <v>2015</v>
      </c>
      <c r="P1205" s="183"/>
      <c r="Q1205" s="183" t="s">
        <v>2063</v>
      </c>
      <c r="R1205" s="183" t="s">
        <v>797</v>
      </c>
    </row>
    <row r="1206" spans="1:18">
      <c r="A1206" s="183" t="s">
        <v>2062</v>
      </c>
      <c r="B1206" s="183" t="s">
        <v>794</v>
      </c>
      <c r="C1206" s="183" t="s">
        <v>856</v>
      </c>
      <c r="D1206" s="183" t="s">
        <v>268</v>
      </c>
      <c r="E1206" s="183" t="s">
        <v>134</v>
      </c>
      <c r="F1206" s="183" t="s">
        <v>279</v>
      </c>
      <c r="G1206" s="183" t="s">
        <v>48</v>
      </c>
      <c r="H1206" s="183" t="s">
        <v>521</v>
      </c>
      <c r="I1206" s="183" t="s">
        <v>796</v>
      </c>
      <c r="J1206" s="183" t="s">
        <v>2015</v>
      </c>
      <c r="K1206" s="184">
        <v>0</v>
      </c>
      <c r="L1206" s="184">
        <v>534.94000000000005</v>
      </c>
      <c r="M1206" s="184">
        <f t="shared" si="19"/>
        <v>-534.94000000000005</v>
      </c>
      <c r="N1206" s="183" t="s">
        <v>842</v>
      </c>
      <c r="O1206" s="183" t="s">
        <v>2015</v>
      </c>
      <c r="P1206" s="183"/>
      <c r="Q1206" s="183" t="s">
        <v>2063</v>
      </c>
      <c r="R1206" s="183" t="s">
        <v>797</v>
      </c>
    </row>
    <row r="1207" spans="1:18">
      <c r="A1207" s="183" t="s">
        <v>2062</v>
      </c>
      <c r="B1207" s="183" t="s">
        <v>794</v>
      </c>
      <c r="C1207" s="183" t="s">
        <v>804</v>
      </c>
      <c r="D1207" s="183" t="s">
        <v>815</v>
      </c>
      <c r="E1207" s="183" t="s">
        <v>799</v>
      </c>
      <c r="F1207" s="183" t="s">
        <v>710</v>
      </c>
      <c r="G1207" s="183" t="s">
        <v>48</v>
      </c>
      <c r="H1207" s="183" t="s">
        <v>521</v>
      </c>
      <c r="I1207" s="183" t="s">
        <v>796</v>
      </c>
      <c r="J1207" s="183" t="s">
        <v>2015</v>
      </c>
      <c r="K1207" s="184">
        <v>0.1</v>
      </c>
      <c r="L1207" s="184">
        <v>0</v>
      </c>
      <c r="M1207" s="184">
        <f t="shared" si="19"/>
        <v>0.1</v>
      </c>
      <c r="N1207" s="183" t="s">
        <v>842</v>
      </c>
      <c r="O1207" s="183" t="s">
        <v>2015</v>
      </c>
      <c r="P1207" s="183"/>
      <c r="Q1207" s="183" t="s">
        <v>2063</v>
      </c>
      <c r="R1207" s="183" t="s">
        <v>797</v>
      </c>
    </row>
    <row r="1208" spans="1:18">
      <c r="A1208" s="183" t="s">
        <v>2062</v>
      </c>
      <c r="B1208" s="183" t="s">
        <v>794</v>
      </c>
      <c r="C1208" s="183" t="s">
        <v>709</v>
      </c>
      <c r="D1208" s="183" t="s">
        <v>826</v>
      </c>
      <c r="E1208" s="183" t="s">
        <v>838</v>
      </c>
      <c r="F1208" s="183" t="s">
        <v>521</v>
      </c>
      <c r="G1208" s="183" t="s">
        <v>48</v>
      </c>
      <c r="H1208" s="183" t="s">
        <v>521</v>
      </c>
      <c r="I1208" s="183" t="s">
        <v>796</v>
      </c>
      <c r="J1208" s="183" t="s">
        <v>2015</v>
      </c>
      <c r="K1208" s="184">
        <v>846.95</v>
      </c>
      <c r="L1208" s="184">
        <v>0</v>
      </c>
      <c r="M1208" s="184">
        <f t="shared" si="19"/>
        <v>846.95</v>
      </c>
      <c r="N1208" s="183" t="s">
        <v>842</v>
      </c>
      <c r="O1208" s="183" t="s">
        <v>2015</v>
      </c>
      <c r="P1208" s="183"/>
      <c r="Q1208" s="183" t="s">
        <v>2063</v>
      </c>
      <c r="R1208" s="183" t="s">
        <v>797</v>
      </c>
    </row>
    <row r="1209" spans="1:18">
      <c r="A1209" s="183" t="s">
        <v>2062</v>
      </c>
      <c r="B1209" s="183" t="s">
        <v>794</v>
      </c>
      <c r="C1209" s="183" t="s">
        <v>709</v>
      </c>
      <c r="D1209" s="183" t="s">
        <v>826</v>
      </c>
      <c r="E1209" s="183" t="s">
        <v>853</v>
      </c>
      <c r="F1209" s="183" t="s">
        <v>521</v>
      </c>
      <c r="G1209" s="183" t="s">
        <v>48</v>
      </c>
      <c r="H1209" s="183" t="s">
        <v>521</v>
      </c>
      <c r="I1209" s="183" t="s">
        <v>796</v>
      </c>
      <c r="J1209" s="183" t="s">
        <v>2015</v>
      </c>
      <c r="K1209" s="184">
        <v>280</v>
      </c>
      <c r="L1209" s="184">
        <v>0</v>
      </c>
      <c r="M1209" s="184">
        <f t="shared" si="19"/>
        <v>280</v>
      </c>
      <c r="N1209" s="183" t="s">
        <v>842</v>
      </c>
      <c r="O1209" s="183" t="s">
        <v>2015</v>
      </c>
      <c r="P1209" s="183"/>
      <c r="Q1209" s="183" t="s">
        <v>2063</v>
      </c>
      <c r="R1209" s="183" t="s">
        <v>797</v>
      </c>
    </row>
    <row r="1210" spans="1:18">
      <c r="A1210" s="183" t="s">
        <v>2062</v>
      </c>
      <c r="B1210" s="183" t="s">
        <v>794</v>
      </c>
      <c r="C1210" s="183" t="s">
        <v>808</v>
      </c>
      <c r="D1210" s="183" t="s">
        <v>837</v>
      </c>
      <c r="E1210" s="183" t="s">
        <v>134</v>
      </c>
      <c r="F1210" s="183" t="s">
        <v>262</v>
      </c>
      <c r="G1210" s="183" t="s">
        <v>48</v>
      </c>
      <c r="H1210" s="183" t="s">
        <v>521</v>
      </c>
      <c r="I1210" s="183" t="s">
        <v>796</v>
      </c>
      <c r="J1210" s="183" t="s">
        <v>2015</v>
      </c>
      <c r="K1210" s="184">
        <v>609.53</v>
      </c>
      <c r="L1210" s="184">
        <v>0</v>
      </c>
      <c r="M1210" s="184">
        <f t="shared" si="19"/>
        <v>609.53</v>
      </c>
      <c r="N1210" s="183" t="s">
        <v>842</v>
      </c>
      <c r="O1210" s="183" t="s">
        <v>2015</v>
      </c>
      <c r="P1210" s="183"/>
      <c r="Q1210" s="183" t="s">
        <v>2063</v>
      </c>
      <c r="R1210" s="183" t="s">
        <v>797</v>
      </c>
    </row>
    <row r="1211" spans="1:18">
      <c r="A1211" s="183" t="s">
        <v>2062</v>
      </c>
      <c r="B1211" s="183" t="s">
        <v>794</v>
      </c>
      <c r="C1211" s="183" t="s">
        <v>806</v>
      </c>
      <c r="D1211" s="183" t="s">
        <v>826</v>
      </c>
      <c r="E1211" s="183" t="s">
        <v>380</v>
      </c>
      <c r="F1211" s="183" t="s">
        <v>828</v>
      </c>
      <c r="G1211" s="183" t="s">
        <v>48</v>
      </c>
      <c r="H1211" s="183" t="s">
        <v>521</v>
      </c>
      <c r="I1211" s="183" t="s">
        <v>796</v>
      </c>
      <c r="J1211" s="183" t="s">
        <v>2015</v>
      </c>
      <c r="K1211" s="184">
        <v>0</v>
      </c>
      <c r="L1211" s="184">
        <v>592.13</v>
      </c>
      <c r="M1211" s="184">
        <f t="shared" si="19"/>
        <v>-592.13</v>
      </c>
      <c r="N1211" s="183" t="s">
        <v>842</v>
      </c>
      <c r="O1211" s="183" t="s">
        <v>2015</v>
      </c>
      <c r="P1211" s="183"/>
      <c r="Q1211" s="183" t="s">
        <v>2063</v>
      </c>
      <c r="R1211" s="183" t="s">
        <v>797</v>
      </c>
    </row>
    <row r="1212" spans="1:18">
      <c r="A1212" s="183" t="s">
        <v>2062</v>
      </c>
      <c r="B1212" s="183" t="s">
        <v>794</v>
      </c>
      <c r="C1212" s="183" t="s">
        <v>707</v>
      </c>
      <c r="D1212" s="183" t="s">
        <v>809</v>
      </c>
      <c r="E1212" s="183" t="s">
        <v>295</v>
      </c>
      <c r="F1212" s="183" t="s">
        <v>521</v>
      </c>
      <c r="G1212" s="183" t="s">
        <v>48</v>
      </c>
      <c r="H1212" s="183" t="s">
        <v>521</v>
      </c>
      <c r="I1212" s="183" t="s">
        <v>796</v>
      </c>
      <c r="J1212" s="183" t="s">
        <v>2015</v>
      </c>
      <c r="K1212" s="184">
        <v>33.979999999999997</v>
      </c>
      <c r="L1212" s="184">
        <v>0</v>
      </c>
      <c r="M1212" s="184">
        <f t="shared" si="19"/>
        <v>33.979999999999997</v>
      </c>
      <c r="N1212" s="183" t="s">
        <v>842</v>
      </c>
      <c r="O1212" s="183" t="s">
        <v>2015</v>
      </c>
      <c r="P1212" s="183"/>
      <c r="Q1212" s="183" t="s">
        <v>2063</v>
      </c>
      <c r="R1212" s="183" t="s">
        <v>797</v>
      </c>
    </row>
    <row r="1213" spans="1:18">
      <c r="A1213" s="183" t="s">
        <v>2062</v>
      </c>
      <c r="B1213" s="183" t="s">
        <v>794</v>
      </c>
      <c r="C1213" s="183" t="s">
        <v>706</v>
      </c>
      <c r="D1213" s="183" t="s">
        <v>809</v>
      </c>
      <c r="E1213" s="183" t="s">
        <v>295</v>
      </c>
      <c r="F1213" s="183" t="s">
        <v>521</v>
      </c>
      <c r="G1213" s="183" t="s">
        <v>48</v>
      </c>
      <c r="H1213" s="183" t="s">
        <v>521</v>
      </c>
      <c r="I1213" s="183" t="s">
        <v>796</v>
      </c>
      <c r="J1213" s="183" t="s">
        <v>2015</v>
      </c>
      <c r="K1213" s="184">
        <v>338.9</v>
      </c>
      <c r="L1213" s="184">
        <v>0</v>
      </c>
      <c r="M1213" s="184">
        <f t="shared" ref="M1213:M1276" si="20">K1213-L1213</f>
        <v>338.9</v>
      </c>
      <c r="N1213" s="183" t="s">
        <v>842</v>
      </c>
      <c r="O1213" s="183" t="s">
        <v>2015</v>
      </c>
      <c r="P1213" s="183"/>
      <c r="Q1213" s="183" t="s">
        <v>2063</v>
      </c>
      <c r="R1213" s="183" t="s">
        <v>797</v>
      </c>
    </row>
    <row r="1214" spans="1:18">
      <c r="A1214" s="183" t="s">
        <v>2062</v>
      </c>
      <c r="B1214" s="183" t="s">
        <v>794</v>
      </c>
      <c r="C1214" s="183" t="s">
        <v>367</v>
      </c>
      <c r="D1214" s="183" t="s">
        <v>268</v>
      </c>
      <c r="E1214" s="183" t="s">
        <v>134</v>
      </c>
      <c r="F1214" s="183" t="s">
        <v>262</v>
      </c>
      <c r="G1214" s="183" t="s">
        <v>48</v>
      </c>
      <c r="H1214" s="183" t="s">
        <v>521</v>
      </c>
      <c r="I1214" s="183" t="s">
        <v>796</v>
      </c>
      <c r="J1214" s="183" t="s">
        <v>2015</v>
      </c>
      <c r="K1214" s="184">
        <v>0</v>
      </c>
      <c r="L1214" s="184">
        <v>142.88</v>
      </c>
      <c r="M1214" s="184">
        <f t="shared" si="20"/>
        <v>-142.88</v>
      </c>
      <c r="N1214" s="183" t="s">
        <v>842</v>
      </c>
      <c r="O1214" s="183" t="s">
        <v>2015</v>
      </c>
      <c r="P1214" s="183"/>
      <c r="Q1214" s="183" t="s">
        <v>2063</v>
      </c>
      <c r="R1214" s="183" t="s">
        <v>797</v>
      </c>
    </row>
    <row r="1215" spans="1:18">
      <c r="A1215" s="183" t="s">
        <v>2062</v>
      </c>
      <c r="B1215" s="183" t="s">
        <v>794</v>
      </c>
      <c r="C1215" s="183" t="s">
        <v>808</v>
      </c>
      <c r="D1215" s="183" t="s">
        <v>815</v>
      </c>
      <c r="E1215" s="183" t="s">
        <v>832</v>
      </c>
      <c r="F1215" s="183" t="s">
        <v>1004</v>
      </c>
      <c r="G1215" s="183" t="s">
        <v>48</v>
      </c>
      <c r="H1215" s="183" t="s">
        <v>521</v>
      </c>
      <c r="I1215" s="183" t="s">
        <v>796</v>
      </c>
      <c r="J1215" s="183" t="s">
        <v>2015</v>
      </c>
      <c r="K1215" s="184">
        <v>129.59</v>
      </c>
      <c r="L1215" s="184">
        <v>0</v>
      </c>
      <c r="M1215" s="184">
        <f t="shared" si="20"/>
        <v>129.59</v>
      </c>
      <c r="N1215" s="183" t="s">
        <v>842</v>
      </c>
      <c r="O1215" s="183" t="s">
        <v>2015</v>
      </c>
      <c r="P1215" s="183"/>
      <c r="Q1215" s="183" t="s">
        <v>2063</v>
      </c>
      <c r="R1215" s="183" t="s">
        <v>797</v>
      </c>
    </row>
    <row r="1216" spans="1:18">
      <c r="A1216" s="183" t="s">
        <v>2062</v>
      </c>
      <c r="B1216" s="183" t="s">
        <v>794</v>
      </c>
      <c r="C1216" s="183" t="s">
        <v>367</v>
      </c>
      <c r="D1216" s="183" t="s">
        <v>268</v>
      </c>
      <c r="E1216" s="183" t="s">
        <v>134</v>
      </c>
      <c r="F1216" s="183" t="s">
        <v>263</v>
      </c>
      <c r="G1216" s="183" t="s">
        <v>48</v>
      </c>
      <c r="H1216" s="183" t="s">
        <v>521</v>
      </c>
      <c r="I1216" s="183" t="s">
        <v>796</v>
      </c>
      <c r="J1216" s="183" t="s">
        <v>2015</v>
      </c>
      <c r="K1216" s="184">
        <v>0</v>
      </c>
      <c r="L1216" s="184">
        <v>123.83</v>
      </c>
      <c r="M1216" s="184">
        <f t="shared" si="20"/>
        <v>-123.83</v>
      </c>
      <c r="N1216" s="183" t="s">
        <v>842</v>
      </c>
      <c r="O1216" s="183" t="s">
        <v>2015</v>
      </c>
      <c r="P1216" s="183"/>
      <c r="Q1216" s="183" t="s">
        <v>2063</v>
      </c>
      <c r="R1216" s="183" t="s">
        <v>797</v>
      </c>
    </row>
    <row r="1217" spans="1:18">
      <c r="A1217" s="183" t="s">
        <v>2062</v>
      </c>
      <c r="B1217" s="183" t="s">
        <v>794</v>
      </c>
      <c r="C1217" s="183" t="s">
        <v>707</v>
      </c>
      <c r="D1217" s="183" t="s">
        <v>823</v>
      </c>
      <c r="E1217" s="183" t="s">
        <v>21</v>
      </c>
      <c r="F1217" s="183" t="s">
        <v>521</v>
      </c>
      <c r="G1217" s="183" t="s">
        <v>48</v>
      </c>
      <c r="H1217" s="183" t="s">
        <v>521</v>
      </c>
      <c r="I1217" s="183" t="s">
        <v>796</v>
      </c>
      <c r="J1217" s="183" t="s">
        <v>2015</v>
      </c>
      <c r="K1217" s="184">
        <v>0</v>
      </c>
      <c r="L1217" s="184">
        <v>0.01</v>
      </c>
      <c r="M1217" s="184">
        <f t="shared" si="20"/>
        <v>-0.01</v>
      </c>
      <c r="N1217" s="183" t="s">
        <v>842</v>
      </c>
      <c r="O1217" s="183" t="s">
        <v>2015</v>
      </c>
      <c r="P1217" s="183"/>
      <c r="Q1217" s="183" t="s">
        <v>2063</v>
      </c>
      <c r="R1217" s="183" t="s">
        <v>797</v>
      </c>
    </row>
    <row r="1218" spans="1:18">
      <c r="A1218" s="183" t="s">
        <v>2062</v>
      </c>
      <c r="B1218" s="183" t="s">
        <v>794</v>
      </c>
      <c r="C1218" s="183" t="s">
        <v>804</v>
      </c>
      <c r="D1218" s="183" t="s">
        <v>812</v>
      </c>
      <c r="E1218" s="183" t="s">
        <v>799</v>
      </c>
      <c r="F1218" s="183" t="s">
        <v>710</v>
      </c>
      <c r="G1218" s="183" t="s">
        <v>48</v>
      </c>
      <c r="H1218" s="183" t="s">
        <v>521</v>
      </c>
      <c r="I1218" s="183" t="s">
        <v>796</v>
      </c>
      <c r="J1218" s="183" t="s">
        <v>2015</v>
      </c>
      <c r="K1218" s="184">
        <v>150.15</v>
      </c>
      <c r="L1218" s="184">
        <v>0</v>
      </c>
      <c r="M1218" s="184">
        <f t="shared" si="20"/>
        <v>150.15</v>
      </c>
      <c r="N1218" s="183" t="s">
        <v>842</v>
      </c>
      <c r="O1218" s="183" t="s">
        <v>2015</v>
      </c>
      <c r="P1218" s="183"/>
      <c r="Q1218" s="183" t="s">
        <v>2063</v>
      </c>
      <c r="R1218" s="183" t="s">
        <v>797</v>
      </c>
    </row>
    <row r="1219" spans="1:18">
      <c r="A1219" s="183" t="s">
        <v>2062</v>
      </c>
      <c r="B1219" s="183" t="s">
        <v>794</v>
      </c>
      <c r="C1219" s="183" t="s">
        <v>709</v>
      </c>
      <c r="D1219" s="183" t="s">
        <v>809</v>
      </c>
      <c r="E1219" s="183" t="s">
        <v>838</v>
      </c>
      <c r="F1219" s="183" t="s">
        <v>521</v>
      </c>
      <c r="G1219" s="183" t="s">
        <v>48</v>
      </c>
      <c r="H1219" s="183" t="s">
        <v>521</v>
      </c>
      <c r="I1219" s="183" t="s">
        <v>796</v>
      </c>
      <c r="J1219" s="183" t="s">
        <v>2015</v>
      </c>
      <c r="K1219" s="184">
        <v>0</v>
      </c>
      <c r="L1219" s="184">
        <v>846.95</v>
      </c>
      <c r="M1219" s="184">
        <f t="shared" si="20"/>
        <v>-846.95</v>
      </c>
      <c r="N1219" s="183" t="s">
        <v>842</v>
      </c>
      <c r="O1219" s="183" t="s">
        <v>2015</v>
      </c>
      <c r="P1219" s="183"/>
      <c r="Q1219" s="183" t="s">
        <v>2063</v>
      </c>
      <c r="R1219" s="183" t="s">
        <v>797</v>
      </c>
    </row>
    <row r="1220" spans="1:18">
      <c r="A1220" s="183" t="s">
        <v>2062</v>
      </c>
      <c r="B1220" s="183" t="s">
        <v>794</v>
      </c>
      <c r="C1220" s="183" t="s">
        <v>707</v>
      </c>
      <c r="D1220" s="183" t="s">
        <v>826</v>
      </c>
      <c r="E1220" s="183" t="s">
        <v>295</v>
      </c>
      <c r="F1220" s="183" t="s">
        <v>521</v>
      </c>
      <c r="G1220" s="183" t="s">
        <v>48</v>
      </c>
      <c r="H1220" s="183" t="s">
        <v>521</v>
      </c>
      <c r="I1220" s="183" t="s">
        <v>796</v>
      </c>
      <c r="J1220" s="183" t="s">
        <v>2015</v>
      </c>
      <c r="K1220" s="184">
        <v>0</v>
      </c>
      <c r="L1220" s="184">
        <v>33.04</v>
      </c>
      <c r="M1220" s="184">
        <f t="shared" si="20"/>
        <v>-33.04</v>
      </c>
      <c r="N1220" s="183" t="s">
        <v>842</v>
      </c>
      <c r="O1220" s="183" t="s">
        <v>2015</v>
      </c>
      <c r="P1220" s="183"/>
      <c r="Q1220" s="183" t="s">
        <v>2063</v>
      </c>
      <c r="R1220" s="183" t="s">
        <v>797</v>
      </c>
    </row>
    <row r="1221" spans="1:18">
      <c r="A1221" s="183" t="s">
        <v>2062</v>
      </c>
      <c r="B1221" s="183" t="s">
        <v>794</v>
      </c>
      <c r="C1221" s="183" t="s">
        <v>709</v>
      </c>
      <c r="D1221" s="183" t="s">
        <v>268</v>
      </c>
      <c r="E1221" s="183" t="s">
        <v>853</v>
      </c>
      <c r="F1221" s="183" t="s">
        <v>521</v>
      </c>
      <c r="G1221" s="183" t="s">
        <v>48</v>
      </c>
      <c r="H1221" s="183" t="s">
        <v>521</v>
      </c>
      <c r="I1221" s="183" t="s">
        <v>796</v>
      </c>
      <c r="J1221" s="183" t="s">
        <v>2015</v>
      </c>
      <c r="K1221" s="184">
        <v>0</v>
      </c>
      <c r="L1221" s="184">
        <v>280</v>
      </c>
      <c r="M1221" s="184">
        <f t="shared" si="20"/>
        <v>-280</v>
      </c>
      <c r="N1221" s="183" t="s">
        <v>842</v>
      </c>
      <c r="O1221" s="183" t="s">
        <v>2015</v>
      </c>
      <c r="P1221" s="183"/>
      <c r="Q1221" s="183" t="s">
        <v>2063</v>
      </c>
      <c r="R1221" s="183" t="s">
        <v>797</v>
      </c>
    </row>
    <row r="1222" spans="1:18">
      <c r="A1222" s="183" t="s">
        <v>2062</v>
      </c>
      <c r="B1222" s="183" t="s">
        <v>794</v>
      </c>
      <c r="C1222" s="183" t="s">
        <v>707</v>
      </c>
      <c r="D1222" s="183" t="s">
        <v>809</v>
      </c>
      <c r="E1222" s="183" t="s">
        <v>21</v>
      </c>
      <c r="F1222" s="183" t="s">
        <v>521</v>
      </c>
      <c r="G1222" s="183" t="s">
        <v>48</v>
      </c>
      <c r="H1222" s="183" t="s">
        <v>521</v>
      </c>
      <c r="I1222" s="183" t="s">
        <v>796</v>
      </c>
      <c r="J1222" s="183" t="s">
        <v>2015</v>
      </c>
      <c r="K1222" s="184">
        <v>45</v>
      </c>
      <c r="L1222" s="184">
        <v>0</v>
      </c>
      <c r="M1222" s="184">
        <f t="shared" si="20"/>
        <v>45</v>
      </c>
      <c r="N1222" s="183" t="s">
        <v>842</v>
      </c>
      <c r="O1222" s="183" t="s">
        <v>2015</v>
      </c>
      <c r="P1222" s="183"/>
      <c r="Q1222" s="183" t="s">
        <v>2063</v>
      </c>
      <c r="R1222" s="183" t="s">
        <v>797</v>
      </c>
    </row>
    <row r="1223" spans="1:18">
      <c r="A1223" s="183" t="s">
        <v>2062</v>
      </c>
      <c r="B1223" s="183" t="s">
        <v>794</v>
      </c>
      <c r="C1223" s="183" t="s">
        <v>808</v>
      </c>
      <c r="D1223" s="183" t="s">
        <v>268</v>
      </c>
      <c r="E1223" s="183" t="s">
        <v>134</v>
      </c>
      <c r="F1223" s="183" t="s">
        <v>710</v>
      </c>
      <c r="G1223" s="183" t="s">
        <v>48</v>
      </c>
      <c r="H1223" s="183" t="s">
        <v>521</v>
      </c>
      <c r="I1223" s="183" t="s">
        <v>796</v>
      </c>
      <c r="J1223" s="183" t="s">
        <v>2015</v>
      </c>
      <c r="K1223" s="184">
        <v>0</v>
      </c>
      <c r="L1223" s="184">
        <v>919.72</v>
      </c>
      <c r="M1223" s="184">
        <f t="shared" si="20"/>
        <v>-919.72</v>
      </c>
      <c r="N1223" s="183" t="s">
        <v>842</v>
      </c>
      <c r="O1223" s="183" t="s">
        <v>2015</v>
      </c>
      <c r="P1223" s="183"/>
      <c r="Q1223" s="183" t="s">
        <v>2063</v>
      </c>
      <c r="R1223" s="183" t="s">
        <v>797</v>
      </c>
    </row>
    <row r="1224" spans="1:18">
      <c r="A1224" s="183" t="s">
        <v>2062</v>
      </c>
      <c r="B1224" s="183" t="s">
        <v>794</v>
      </c>
      <c r="C1224" s="183" t="s">
        <v>808</v>
      </c>
      <c r="D1224" s="183" t="s">
        <v>268</v>
      </c>
      <c r="E1224" s="183" t="s">
        <v>21</v>
      </c>
      <c r="F1224" s="183" t="s">
        <v>710</v>
      </c>
      <c r="G1224" s="183" t="s">
        <v>48</v>
      </c>
      <c r="H1224" s="183" t="s">
        <v>521</v>
      </c>
      <c r="I1224" s="183" t="s">
        <v>796</v>
      </c>
      <c r="J1224" s="183" t="s">
        <v>2015</v>
      </c>
      <c r="K1224" s="184">
        <v>0</v>
      </c>
      <c r="L1224" s="184">
        <v>1714.08</v>
      </c>
      <c r="M1224" s="184">
        <f t="shared" si="20"/>
        <v>-1714.08</v>
      </c>
      <c r="N1224" s="183" t="s">
        <v>842</v>
      </c>
      <c r="O1224" s="183" t="s">
        <v>2015</v>
      </c>
      <c r="P1224" s="183"/>
      <c r="Q1224" s="183" t="s">
        <v>2063</v>
      </c>
      <c r="R1224" s="183" t="s">
        <v>797</v>
      </c>
    </row>
    <row r="1225" spans="1:18">
      <c r="A1225" s="183" t="s">
        <v>2062</v>
      </c>
      <c r="B1225" s="183" t="s">
        <v>794</v>
      </c>
      <c r="C1225" s="183" t="s">
        <v>808</v>
      </c>
      <c r="D1225" s="183" t="s">
        <v>268</v>
      </c>
      <c r="E1225" s="183" t="s">
        <v>799</v>
      </c>
      <c r="F1225" s="183" t="s">
        <v>836</v>
      </c>
      <c r="G1225" s="183" t="s">
        <v>48</v>
      </c>
      <c r="H1225" s="183" t="s">
        <v>521</v>
      </c>
      <c r="I1225" s="183" t="s">
        <v>796</v>
      </c>
      <c r="J1225" s="183" t="s">
        <v>2015</v>
      </c>
      <c r="K1225" s="184">
        <v>0</v>
      </c>
      <c r="L1225" s="184">
        <v>2523.54</v>
      </c>
      <c r="M1225" s="184">
        <f t="shared" si="20"/>
        <v>-2523.54</v>
      </c>
      <c r="N1225" s="183" t="s">
        <v>842</v>
      </c>
      <c r="O1225" s="183" t="s">
        <v>2015</v>
      </c>
      <c r="P1225" s="183"/>
      <c r="Q1225" s="183" t="s">
        <v>2063</v>
      </c>
      <c r="R1225" s="183" t="s">
        <v>797</v>
      </c>
    </row>
    <row r="1226" spans="1:18">
      <c r="A1226" s="183" t="s">
        <v>2062</v>
      </c>
      <c r="B1226" s="183" t="s">
        <v>794</v>
      </c>
      <c r="C1226" s="183" t="s">
        <v>808</v>
      </c>
      <c r="D1226" s="183" t="s">
        <v>268</v>
      </c>
      <c r="E1226" s="183" t="s">
        <v>380</v>
      </c>
      <c r="F1226" s="183" t="s">
        <v>710</v>
      </c>
      <c r="G1226" s="183" t="s">
        <v>48</v>
      </c>
      <c r="H1226" s="183" t="s">
        <v>521</v>
      </c>
      <c r="I1226" s="183" t="s">
        <v>796</v>
      </c>
      <c r="J1226" s="183" t="s">
        <v>2015</v>
      </c>
      <c r="K1226" s="184">
        <v>0</v>
      </c>
      <c r="L1226" s="184">
        <v>342.7</v>
      </c>
      <c r="M1226" s="184">
        <f t="shared" si="20"/>
        <v>-342.7</v>
      </c>
      <c r="N1226" s="183" t="s">
        <v>842</v>
      </c>
      <c r="O1226" s="183" t="s">
        <v>2015</v>
      </c>
      <c r="P1226" s="183"/>
      <c r="Q1226" s="183" t="s">
        <v>2063</v>
      </c>
      <c r="R1226" s="183" t="s">
        <v>797</v>
      </c>
    </row>
    <row r="1227" spans="1:18">
      <c r="A1227" s="183" t="s">
        <v>2062</v>
      </c>
      <c r="B1227" s="183" t="s">
        <v>794</v>
      </c>
      <c r="C1227" s="183" t="s">
        <v>706</v>
      </c>
      <c r="D1227" s="183" t="s">
        <v>825</v>
      </c>
      <c r="E1227" s="183" t="s">
        <v>295</v>
      </c>
      <c r="F1227" s="183" t="s">
        <v>521</v>
      </c>
      <c r="G1227" s="183" t="s">
        <v>48</v>
      </c>
      <c r="H1227" s="183" t="s">
        <v>521</v>
      </c>
      <c r="I1227" s="183" t="s">
        <v>796</v>
      </c>
      <c r="J1227" s="183" t="s">
        <v>2015</v>
      </c>
      <c r="K1227" s="184">
        <v>0</v>
      </c>
      <c r="L1227" s="184">
        <v>50</v>
      </c>
      <c r="M1227" s="184">
        <f t="shared" si="20"/>
        <v>-50</v>
      </c>
      <c r="N1227" s="183" t="s">
        <v>842</v>
      </c>
      <c r="O1227" s="183" t="s">
        <v>2015</v>
      </c>
      <c r="P1227" s="183"/>
      <c r="Q1227" s="183" t="s">
        <v>2063</v>
      </c>
      <c r="R1227" s="183" t="s">
        <v>797</v>
      </c>
    </row>
    <row r="1228" spans="1:18">
      <c r="A1228" s="183" t="s">
        <v>2062</v>
      </c>
      <c r="B1228" s="183" t="s">
        <v>794</v>
      </c>
      <c r="C1228" s="183" t="s">
        <v>808</v>
      </c>
      <c r="D1228" s="183" t="s">
        <v>268</v>
      </c>
      <c r="E1228" s="183" t="s">
        <v>838</v>
      </c>
      <c r="F1228" s="183" t="s">
        <v>710</v>
      </c>
      <c r="G1228" s="183" t="s">
        <v>48</v>
      </c>
      <c r="H1228" s="183" t="s">
        <v>521</v>
      </c>
      <c r="I1228" s="183" t="s">
        <v>796</v>
      </c>
      <c r="J1228" s="183" t="s">
        <v>2015</v>
      </c>
      <c r="K1228" s="184">
        <v>0</v>
      </c>
      <c r="L1228" s="184">
        <v>36.979999999999997</v>
      </c>
      <c r="M1228" s="184">
        <f t="shared" si="20"/>
        <v>-36.979999999999997</v>
      </c>
      <c r="N1228" s="183" t="s">
        <v>842</v>
      </c>
      <c r="O1228" s="183" t="s">
        <v>2015</v>
      </c>
      <c r="P1228" s="183"/>
      <c r="Q1228" s="183" t="s">
        <v>2063</v>
      </c>
      <c r="R1228" s="183" t="s">
        <v>797</v>
      </c>
    </row>
    <row r="1229" spans="1:18">
      <c r="A1229" s="183" t="s">
        <v>2062</v>
      </c>
      <c r="B1229" s="183" t="s">
        <v>794</v>
      </c>
      <c r="C1229" s="183" t="s">
        <v>706</v>
      </c>
      <c r="D1229" s="183" t="s">
        <v>794</v>
      </c>
      <c r="E1229" s="183" t="s">
        <v>818</v>
      </c>
      <c r="F1229" s="183" t="s">
        <v>710</v>
      </c>
      <c r="G1229" s="183" t="s">
        <v>48</v>
      </c>
      <c r="H1229" s="183" t="s">
        <v>521</v>
      </c>
      <c r="I1229" s="183" t="s">
        <v>796</v>
      </c>
      <c r="J1229" s="183" t="s">
        <v>2015</v>
      </c>
      <c r="K1229" s="184">
        <v>0</v>
      </c>
      <c r="L1229" s="184">
        <v>36.76</v>
      </c>
      <c r="M1229" s="184">
        <f t="shared" si="20"/>
        <v>-36.76</v>
      </c>
      <c r="N1229" s="183" t="s">
        <v>842</v>
      </c>
      <c r="O1229" s="183" t="s">
        <v>2015</v>
      </c>
      <c r="P1229" s="183"/>
      <c r="Q1229" s="183" t="s">
        <v>2063</v>
      </c>
      <c r="R1229" s="183" t="s">
        <v>797</v>
      </c>
    </row>
    <row r="1230" spans="1:18">
      <c r="A1230" s="183" t="s">
        <v>2062</v>
      </c>
      <c r="B1230" s="183" t="s">
        <v>794</v>
      </c>
      <c r="C1230" s="183" t="s">
        <v>808</v>
      </c>
      <c r="D1230" s="183" t="s">
        <v>812</v>
      </c>
      <c r="E1230" s="183" t="s">
        <v>398</v>
      </c>
      <c r="F1230" s="183" t="s">
        <v>836</v>
      </c>
      <c r="G1230" s="183" t="s">
        <v>48</v>
      </c>
      <c r="H1230" s="183" t="s">
        <v>521</v>
      </c>
      <c r="I1230" s="183" t="s">
        <v>796</v>
      </c>
      <c r="J1230" s="183" t="s">
        <v>2015</v>
      </c>
      <c r="K1230" s="184">
        <v>0</v>
      </c>
      <c r="L1230" s="184">
        <v>328.53</v>
      </c>
      <c r="M1230" s="184">
        <f t="shared" si="20"/>
        <v>-328.53</v>
      </c>
      <c r="N1230" s="183" t="s">
        <v>842</v>
      </c>
      <c r="O1230" s="183" t="s">
        <v>2015</v>
      </c>
      <c r="P1230" s="183"/>
      <c r="Q1230" s="183" t="s">
        <v>2063</v>
      </c>
      <c r="R1230" s="183" t="s">
        <v>797</v>
      </c>
    </row>
    <row r="1231" spans="1:18">
      <c r="A1231" s="183" t="s">
        <v>2062</v>
      </c>
      <c r="B1231" s="183" t="s">
        <v>794</v>
      </c>
      <c r="C1231" s="183" t="s">
        <v>808</v>
      </c>
      <c r="D1231" s="183" t="s">
        <v>812</v>
      </c>
      <c r="E1231" s="183" t="s">
        <v>380</v>
      </c>
      <c r="F1231" s="183" t="s">
        <v>710</v>
      </c>
      <c r="G1231" s="183" t="s">
        <v>48</v>
      </c>
      <c r="H1231" s="183" t="s">
        <v>521</v>
      </c>
      <c r="I1231" s="183" t="s">
        <v>796</v>
      </c>
      <c r="J1231" s="183" t="s">
        <v>2015</v>
      </c>
      <c r="K1231" s="184">
        <v>54.33</v>
      </c>
      <c r="L1231" s="184">
        <v>0</v>
      </c>
      <c r="M1231" s="184">
        <f t="shared" si="20"/>
        <v>54.33</v>
      </c>
      <c r="N1231" s="183" t="s">
        <v>842</v>
      </c>
      <c r="O1231" s="183" t="s">
        <v>2015</v>
      </c>
      <c r="P1231" s="183"/>
      <c r="Q1231" s="183" t="s">
        <v>2063</v>
      </c>
      <c r="R1231" s="183" t="s">
        <v>797</v>
      </c>
    </row>
    <row r="1232" spans="1:18">
      <c r="A1232" s="183" t="s">
        <v>2062</v>
      </c>
      <c r="B1232" s="183" t="s">
        <v>794</v>
      </c>
      <c r="C1232" s="183" t="s">
        <v>808</v>
      </c>
      <c r="D1232" s="183" t="s">
        <v>268</v>
      </c>
      <c r="E1232" s="183" t="s">
        <v>134</v>
      </c>
      <c r="F1232" s="183" t="s">
        <v>262</v>
      </c>
      <c r="G1232" s="183" t="s">
        <v>48</v>
      </c>
      <c r="H1232" s="183" t="s">
        <v>521</v>
      </c>
      <c r="I1232" s="183" t="s">
        <v>796</v>
      </c>
      <c r="J1232" s="183" t="s">
        <v>2015</v>
      </c>
      <c r="K1232" s="184">
        <v>0</v>
      </c>
      <c r="L1232" s="184">
        <v>609.53</v>
      </c>
      <c r="M1232" s="184">
        <f t="shared" si="20"/>
        <v>-609.53</v>
      </c>
      <c r="N1232" s="183" t="s">
        <v>842</v>
      </c>
      <c r="O1232" s="183" t="s">
        <v>2015</v>
      </c>
      <c r="P1232" s="183"/>
      <c r="Q1232" s="183" t="s">
        <v>2063</v>
      </c>
      <c r="R1232" s="183" t="s">
        <v>797</v>
      </c>
    </row>
    <row r="1233" spans="1:18">
      <c r="A1233" s="183" t="s">
        <v>2062</v>
      </c>
      <c r="B1233" s="183" t="s">
        <v>794</v>
      </c>
      <c r="C1233" s="183" t="s">
        <v>808</v>
      </c>
      <c r="D1233" s="183" t="s">
        <v>268</v>
      </c>
      <c r="E1233" s="183" t="s">
        <v>832</v>
      </c>
      <c r="F1233" s="183" t="s">
        <v>1004</v>
      </c>
      <c r="G1233" s="183" t="s">
        <v>48</v>
      </c>
      <c r="H1233" s="183" t="s">
        <v>521</v>
      </c>
      <c r="I1233" s="183" t="s">
        <v>796</v>
      </c>
      <c r="J1233" s="183" t="s">
        <v>2015</v>
      </c>
      <c r="K1233" s="184">
        <v>1.05</v>
      </c>
      <c r="L1233" s="184">
        <v>0</v>
      </c>
      <c r="M1233" s="184">
        <f t="shared" si="20"/>
        <v>1.05</v>
      </c>
      <c r="N1233" s="183" t="s">
        <v>842</v>
      </c>
      <c r="O1233" s="183" t="s">
        <v>2015</v>
      </c>
      <c r="P1233" s="183"/>
      <c r="Q1233" s="183" t="s">
        <v>2063</v>
      </c>
      <c r="R1233" s="183" t="s">
        <v>797</v>
      </c>
    </row>
    <row r="1234" spans="1:18">
      <c r="A1234" s="183" t="s">
        <v>2062</v>
      </c>
      <c r="B1234" s="183" t="s">
        <v>794</v>
      </c>
      <c r="C1234" s="183" t="s">
        <v>808</v>
      </c>
      <c r="D1234" s="183" t="s">
        <v>268</v>
      </c>
      <c r="E1234" s="183" t="s">
        <v>380</v>
      </c>
      <c r="F1234" s="183" t="s">
        <v>999</v>
      </c>
      <c r="G1234" s="183" t="s">
        <v>48</v>
      </c>
      <c r="H1234" s="183" t="s">
        <v>521</v>
      </c>
      <c r="I1234" s="183" t="s">
        <v>796</v>
      </c>
      <c r="J1234" s="183" t="s">
        <v>2015</v>
      </c>
      <c r="K1234" s="184">
        <v>0</v>
      </c>
      <c r="L1234" s="184">
        <v>239.31</v>
      </c>
      <c r="M1234" s="184">
        <f t="shared" si="20"/>
        <v>-239.31</v>
      </c>
      <c r="N1234" s="183" t="s">
        <v>842</v>
      </c>
      <c r="O1234" s="183" t="s">
        <v>2015</v>
      </c>
      <c r="P1234" s="183"/>
      <c r="Q1234" s="183" t="s">
        <v>2063</v>
      </c>
      <c r="R1234" s="183" t="s">
        <v>797</v>
      </c>
    </row>
    <row r="1235" spans="1:18">
      <c r="A1235" s="183" t="s">
        <v>2062</v>
      </c>
      <c r="B1235" s="183" t="s">
        <v>794</v>
      </c>
      <c r="C1235" s="183" t="s">
        <v>701</v>
      </c>
      <c r="D1235" s="183" t="s">
        <v>268</v>
      </c>
      <c r="E1235" s="183" t="s">
        <v>295</v>
      </c>
      <c r="F1235" s="183" t="s">
        <v>521</v>
      </c>
      <c r="G1235" s="183" t="s">
        <v>48</v>
      </c>
      <c r="H1235" s="183" t="s">
        <v>521</v>
      </c>
      <c r="I1235" s="183" t="s">
        <v>796</v>
      </c>
      <c r="J1235" s="183" t="s">
        <v>2015</v>
      </c>
      <c r="K1235" s="184">
        <v>31.34</v>
      </c>
      <c r="L1235" s="184">
        <v>0</v>
      </c>
      <c r="M1235" s="184">
        <f t="shared" si="20"/>
        <v>31.34</v>
      </c>
      <c r="N1235" s="183" t="s">
        <v>842</v>
      </c>
      <c r="O1235" s="183" t="s">
        <v>2015</v>
      </c>
      <c r="P1235" s="183"/>
      <c r="Q1235" s="183" t="s">
        <v>2063</v>
      </c>
      <c r="R1235" s="183" t="s">
        <v>797</v>
      </c>
    </row>
    <row r="1236" spans="1:18">
      <c r="A1236" s="183" t="s">
        <v>2062</v>
      </c>
      <c r="B1236" s="183" t="s">
        <v>794</v>
      </c>
      <c r="C1236" s="183" t="s">
        <v>707</v>
      </c>
      <c r="D1236" s="183" t="s">
        <v>803</v>
      </c>
      <c r="E1236" s="183" t="s">
        <v>295</v>
      </c>
      <c r="F1236" s="183" t="s">
        <v>521</v>
      </c>
      <c r="G1236" s="183" t="s">
        <v>48</v>
      </c>
      <c r="H1236" s="183" t="s">
        <v>521</v>
      </c>
      <c r="I1236" s="183" t="s">
        <v>796</v>
      </c>
      <c r="J1236" s="183" t="s">
        <v>2015</v>
      </c>
      <c r="K1236" s="184">
        <v>0</v>
      </c>
      <c r="L1236" s="184">
        <v>0.94</v>
      </c>
      <c r="M1236" s="184">
        <f t="shared" si="20"/>
        <v>-0.94</v>
      </c>
      <c r="N1236" s="183" t="s">
        <v>842</v>
      </c>
      <c r="O1236" s="183" t="s">
        <v>2015</v>
      </c>
      <c r="P1236" s="183"/>
      <c r="Q1236" s="183" t="s">
        <v>2063</v>
      </c>
      <c r="R1236" s="183" t="s">
        <v>797</v>
      </c>
    </row>
    <row r="1237" spans="1:18">
      <c r="A1237" s="183" t="s">
        <v>2062</v>
      </c>
      <c r="B1237" s="183" t="s">
        <v>794</v>
      </c>
      <c r="C1237" s="183" t="s">
        <v>808</v>
      </c>
      <c r="D1237" s="183" t="s">
        <v>794</v>
      </c>
      <c r="E1237" s="183" t="s">
        <v>380</v>
      </c>
      <c r="F1237" s="183" t="s">
        <v>710</v>
      </c>
      <c r="G1237" s="183" t="s">
        <v>48</v>
      </c>
      <c r="H1237" s="183" t="s">
        <v>521</v>
      </c>
      <c r="I1237" s="183" t="s">
        <v>796</v>
      </c>
      <c r="J1237" s="183" t="s">
        <v>2015</v>
      </c>
      <c r="K1237" s="184">
        <v>250</v>
      </c>
      <c r="L1237" s="184">
        <v>0</v>
      </c>
      <c r="M1237" s="184">
        <f t="shared" si="20"/>
        <v>250</v>
      </c>
      <c r="N1237" s="183" t="s">
        <v>842</v>
      </c>
      <c r="O1237" s="183" t="s">
        <v>2015</v>
      </c>
      <c r="P1237" s="183"/>
      <c r="Q1237" s="183" t="s">
        <v>2063</v>
      </c>
      <c r="R1237" s="183" t="s">
        <v>797</v>
      </c>
    </row>
    <row r="1238" spans="1:18">
      <c r="A1238" s="183" t="s">
        <v>2062</v>
      </c>
      <c r="B1238" s="183" t="s">
        <v>794</v>
      </c>
      <c r="C1238" s="183" t="s">
        <v>706</v>
      </c>
      <c r="D1238" s="183" t="s">
        <v>811</v>
      </c>
      <c r="E1238" s="183" t="s">
        <v>295</v>
      </c>
      <c r="F1238" s="183" t="s">
        <v>521</v>
      </c>
      <c r="G1238" s="183" t="s">
        <v>48</v>
      </c>
      <c r="H1238" s="183" t="s">
        <v>521</v>
      </c>
      <c r="I1238" s="183" t="s">
        <v>796</v>
      </c>
      <c r="J1238" s="183" t="s">
        <v>2015</v>
      </c>
      <c r="K1238" s="184">
        <v>22.69</v>
      </c>
      <c r="L1238" s="184">
        <v>0</v>
      </c>
      <c r="M1238" s="184">
        <f t="shared" si="20"/>
        <v>22.69</v>
      </c>
      <c r="N1238" s="183" t="s">
        <v>842</v>
      </c>
      <c r="O1238" s="183" t="s">
        <v>2015</v>
      </c>
      <c r="P1238" s="183"/>
      <c r="Q1238" s="183" t="s">
        <v>2063</v>
      </c>
      <c r="R1238" s="183" t="s">
        <v>797</v>
      </c>
    </row>
    <row r="1239" spans="1:18">
      <c r="A1239" s="183" t="s">
        <v>2062</v>
      </c>
      <c r="B1239" s="183" t="s">
        <v>794</v>
      </c>
      <c r="C1239" s="183" t="s">
        <v>808</v>
      </c>
      <c r="D1239" s="183" t="s">
        <v>831</v>
      </c>
      <c r="E1239" s="183" t="s">
        <v>832</v>
      </c>
      <c r="F1239" s="183" t="s">
        <v>1004</v>
      </c>
      <c r="G1239" s="183" t="s">
        <v>48</v>
      </c>
      <c r="H1239" s="183" t="s">
        <v>521</v>
      </c>
      <c r="I1239" s="183" t="s">
        <v>796</v>
      </c>
      <c r="J1239" s="183" t="s">
        <v>2015</v>
      </c>
      <c r="K1239" s="184">
        <v>980</v>
      </c>
      <c r="L1239" s="184">
        <v>0</v>
      </c>
      <c r="M1239" s="184">
        <f t="shared" si="20"/>
        <v>980</v>
      </c>
      <c r="N1239" s="183" t="s">
        <v>842</v>
      </c>
      <c r="O1239" s="183" t="s">
        <v>2015</v>
      </c>
      <c r="P1239" s="183"/>
      <c r="Q1239" s="183" t="s">
        <v>2063</v>
      </c>
      <c r="R1239" s="183" t="s">
        <v>797</v>
      </c>
    </row>
    <row r="1240" spans="1:18">
      <c r="A1240" s="183" t="s">
        <v>2062</v>
      </c>
      <c r="B1240" s="183" t="s">
        <v>794</v>
      </c>
      <c r="C1240" s="183" t="s">
        <v>242</v>
      </c>
      <c r="D1240" s="183" t="s">
        <v>798</v>
      </c>
      <c r="E1240" s="183" t="s">
        <v>818</v>
      </c>
      <c r="F1240" s="183" t="s">
        <v>710</v>
      </c>
      <c r="G1240" s="183" t="s">
        <v>48</v>
      </c>
      <c r="H1240" s="183" t="s">
        <v>521</v>
      </c>
      <c r="I1240" s="183" t="s">
        <v>796</v>
      </c>
      <c r="J1240" s="183" t="s">
        <v>2015</v>
      </c>
      <c r="K1240" s="184">
        <v>0</v>
      </c>
      <c r="L1240" s="184">
        <v>0.01</v>
      </c>
      <c r="M1240" s="184">
        <f t="shared" si="20"/>
        <v>-0.01</v>
      </c>
      <c r="N1240" s="183" t="s">
        <v>842</v>
      </c>
      <c r="O1240" s="183" t="s">
        <v>2015</v>
      </c>
      <c r="P1240" s="183"/>
      <c r="Q1240" s="183" t="s">
        <v>2063</v>
      </c>
      <c r="R1240" s="183" t="s">
        <v>797</v>
      </c>
    </row>
    <row r="1241" spans="1:18">
      <c r="A1241" s="183" t="s">
        <v>2062</v>
      </c>
      <c r="B1241" s="183" t="s">
        <v>794</v>
      </c>
      <c r="C1241" s="183" t="s">
        <v>707</v>
      </c>
      <c r="D1241" s="183" t="s">
        <v>803</v>
      </c>
      <c r="E1241" s="183" t="s">
        <v>21</v>
      </c>
      <c r="F1241" s="183" t="s">
        <v>521</v>
      </c>
      <c r="G1241" s="183" t="s">
        <v>48</v>
      </c>
      <c r="H1241" s="183" t="s">
        <v>521</v>
      </c>
      <c r="I1241" s="183" t="s">
        <v>796</v>
      </c>
      <c r="J1241" s="183" t="s">
        <v>2015</v>
      </c>
      <c r="K1241" s="184">
        <v>0</v>
      </c>
      <c r="L1241" s="184">
        <v>44.99</v>
      </c>
      <c r="M1241" s="184">
        <f t="shared" si="20"/>
        <v>-44.99</v>
      </c>
      <c r="N1241" s="183" t="s">
        <v>842</v>
      </c>
      <c r="O1241" s="183" t="s">
        <v>2015</v>
      </c>
      <c r="P1241" s="183"/>
      <c r="Q1241" s="183" t="s">
        <v>2063</v>
      </c>
      <c r="R1241" s="183" t="s">
        <v>797</v>
      </c>
    </row>
    <row r="1242" spans="1:18">
      <c r="A1242" s="183" t="s">
        <v>2062</v>
      </c>
      <c r="B1242" s="183" t="s">
        <v>794</v>
      </c>
      <c r="C1242" s="183" t="s">
        <v>804</v>
      </c>
      <c r="D1242" s="183" t="s">
        <v>794</v>
      </c>
      <c r="E1242" s="183" t="s">
        <v>799</v>
      </c>
      <c r="F1242" s="183" t="s">
        <v>710</v>
      </c>
      <c r="G1242" s="183" t="s">
        <v>48</v>
      </c>
      <c r="H1242" s="183" t="s">
        <v>521</v>
      </c>
      <c r="I1242" s="183" t="s">
        <v>796</v>
      </c>
      <c r="J1242" s="183" t="s">
        <v>2015</v>
      </c>
      <c r="K1242" s="184">
        <v>0</v>
      </c>
      <c r="L1242" s="184">
        <v>218.68</v>
      </c>
      <c r="M1242" s="184">
        <f t="shared" si="20"/>
        <v>-218.68</v>
      </c>
      <c r="N1242" s="183" t="s">
        <v>842</v>
      </c>
      <c r="O1242" s="183" t="s">
        <v>2015</v>
      </c>
      <c r="P1242" s="183"/>
      <c r="Q1242" s="183" t="s">
        <v>2063</v>
      </c>
      <c r="R1242" s="183" t="s">
        <v>797</v>
      </c>
    </row>
    <row r="1243" spans="1:18">
      <c r="A1243" s="183" t="s">
        <v>2062</v>
      </c>
      <c r="B1243" s="183" t="s">
        <v>794</v>
      </c>
      <c r="C1243" s="183" t="s">
        <v>804</v>
      </c>
      <c r="D1243" s="183" t="s">
        <v>268</v>
      </c>
      <c r="E1243" s="183" t="s">
        <v>799</v>
      </c>
      <c r="F1243" s="183" t="s">
        <v>710</v>
      </c>
      <c r="G1243" s="183" t="s">
        <v>48</v>
      </c>
      <c r="H1243" s="183" t="s">
        <v>521</v>
      </c>
      <c r="I1243" s="183" t="s">
        <v>796</v>
      </c>
      <c r="J1243" s="183" t="s">
        <v>2015</v>
      </c>
      <c r="K1243" s="184">
        <v>0</v>
      </c>
      <c r="L1243" s="184">
        <v>0.1</v>
      </c>
      <c r="M1243" s="184">
        <f t="shared" si="20"/>
        <v>-0.1</v>
      </c>
      <c r="N1243" s="183" t="s">
        <v>842</v>
      </c>
      <c r="O1243" s="183" t="s">
        <v>2015</v>
      </c>
      <c r="P1243" s="183"/>
      <c r="Q1243" s="183" t="s">
        <v>2063</v>
      </c>
      <c r="R1243" s="183" t="s">
        <v>797</v>
      </c>
    </row>
    <row r="1244" spans="1:18">
      <c r="A1244" s="183" t="s">
        <v>2062</v>
      </c>
      <c r="B1244" s="183" t="s">
        <v>794</v>
      </c>
      <c r="C1244" s="183" t="s">
        <v>706</v>
      </c>
      <c r="D1244" s="183" t="s">
        <v>268</v>
      </c>
      <c r="E1244" s="183" t="s">
        <v>818</v>
      </c>
      <c r="F1244" s="183" t="s">
        <v>710</v>
      </c>
      <c r="G1244" s="183" t="s">
        <v>48</v>
      </c>
      <c r="H1244" s="183" t="s">
        <v>521</v>
      </c>
      <c r="I1244" s="183" t="s">
        <v>796</v>
      </c>
      <c r="J1244" s="183" t="s">
        <v>2015</v>
      </c>
      <c r="K1244" s="184">
        <v>186.77</v>
      </c>
      <c r="L1244" s="184">
        <v>0</v>
      </c>
      <c r="M1244" s="184">
        <f t="shared" si="20"/>
        <v>186.77</v>
      </c>
      <c r="N1244" s="183" t="s">
        <v>842</v>
      </c>
      <c r="O1244" s="183" t="s">
        <v>2015</v>
      </c>
      <c r="P1244" s="183"/>
      <c r="Q1244" s="183" t="s">
        <v>2063</v>
      </c>
      <c r="R1244" s="183" t="s">
        <v>797</v>
      </c>
    </row>
    <row r="1245" spans="1:18">
      <c r="A1245" s="183" t="s">
        <v>2062</v>
      </c>
      <c r="B1245" s="183" t="s">
        <v>794</v>
      </c>
      <c r="C1245" s="183" t="s">
        <v>706</v>
      </c>
      <c r="D1245" s="183" t="s">
        <v>268</v>
      </c>
      <c r="E1245" s="183" t="s">
        <v>295</v>
      </c>
      <c r="F1245" s="183" t="s">
        <v>521</v>
      </c>
      <c r="G1245" s="183" t="s">
        <v>48</v>
      </c>
      <c r="H1245" s="183" t="s">
        <v>521</v>
      </c>
      <c r="I1245" s="183" t="s">
        <v>796</v>
      </c>
      <c r="J1245" s="183" t="s">
        <v>2015</v>
      </c>
      <c r="K1245" s="184">
        <v>0</v>
      </c>
      <c r="L1245" s="184">
        <v>311.58999999999997</v>
      </c>
      <c r="M1245" s="184">
        <f t="shared" si="20"/>
        <v>-311.58999999999997</v>
      </c>
      <c r="N1245" s="183" t="s">
        <v>842</v>
      </c>
      <c r="O1245" s="183" t="s">
        <v>2015</v>
      </c>
      <c r="P1245" s="183"/>
      <c r="Q1245" s="183" t="s">
        <v>2063</v>
      </c>
      <c r="R1245" s="183" t="s">
        <v>797</v>
      </c>
    </row>
    <row r="1246" spans="1:18">
      <c r="A1246" s="183" t="s">
        <v>2062</v>
      </c>
      <c r="B1246" s="183" t="s">
        <v>794</v>
      </c>
      <c r="C1246" s="183" t="s">
        <v>833</v>
      </c>
      <c r="D1246" s="183" t="s">
        <v>794</v>
      </c>
      <c r="E1246" s="183" t="s">
        <v>832</v>
      </c>
      <c r="F1246" s="183" t="s">
        <v>1004</v>
      </c>
      <c r="G1246" s="183" t="s">
        <v>48</v>
      </c>
      <c r="H1246" s="183" t="s">
        <v>521</v>
      </c>
      <c r="I1246" s="183" t="s">
        <v>796</v>
      </c>
      <c r="J1246" s="183" t="s">
        <v>2015</v>
      </c>
      <c r="K1246" s="184">
        <v>0</v>
      </c>
      <c r="L1246" s="184">
        <v>130.13</v>
      </c>
      <c r="M1246" s="184">
        <f t="shared" si="20"/>
        <v>-130.13</v>
      </c>
      <c r="N1246" s="183" t="s">
        <v>842</v>
      </c>
      <c r="O1246" s="183" t="s">
        <v>2015</v>
      </c>
      <c r="P1246" s="183"/>
      <c r="Q1246" s="183" t="s">
        <v>2063</v>
      </c>
      <c r="R1246" s="183" t="s">
        <v>797</v>
      </c>
    </row>
    <row r="1247" spans="1:18">
      <c r="A1247" s="183" t="s">
        <v>2062</v>
      </c>
      <c r="B1247" s="183" t="s">
        <v>794</v>
      </c>
      <c r="C1247" s="183" t="s">
        <v>856</v>
      </c>
      <c r="D1247" s="183" t="s">
        <v>837</v>
      </c>
      <c r="E1247" s="183" t="s">
        <v>134</v>
      </c>
      <c r="F1247" s="183" t="s">
        <v>279</v>
      </c>
      <c r="G1247" s="183" t="s">
        <v>48</v>
      </c>
      <c r="H1247" s="183" t="s">
        <v>521</v>
      </c>
      <c r="I1247" s="183" t="s">
        <v>796</v>
      </c>
      <c r="J1247" s="183" t="s">
        <v>2015</v>
      </c>
      <c r="K1247" s="184">
        <v>534.94000000000005</v>
      </c>
      <c r="L1247" s="184">
        <v>0</v>
      </c>
      <c r="M1247" s="184">
        <f t="shared" si="20"/>
        <v>534.94000000000005</v>
      </c>
      <c r="N1247" s="183" t="s">
        <v>842</v>
      </c>
      <c r="O1247" s="183" t="s">
        <v>2015</v>
      </c>
      <c r="P1247" s="183"/>
      <c r="Q1247" s="183" t="s">
        <v>2063</v>
      </c>
      <c r="R1247" s="183" t="s">
        <v>797</v>
      </c>
    </row>
    <row r="1248" spans="1:18">
      <c r="A1248" s="183" t="s">
        <v>2062</v>
      </c>
      <c r="B1248" s="183" t="s">
        <v>794</v>
      </c>
      <c r="C1248" s="183" t="s">
        <v>707</v>
      </c>
      <c r="D1248" s="183" t="s">
        <v>824</v>
      </c>
      <c r="E1248" s="183" t="s">
        <v>134</v>
      </c>
      <c r="F1248" s="183" t="s">
        <v>710</v>
      </c>
      <c r="G1248" s="183" t="s">
        <v>48</v>
      </c>
      <c r="H1248" s="183" t="s">
        <v>521</v>
      </c>
      <c r="I1248" s="183" t="s">
        <v>796</v>
      </c>
      <c r="J1248" s="183" t="s">
        <v>2015</v>
      </c>
      <c r="K1248" s="184">
        <v>0</v>
      </c>
      <c r="L1248" s="184">
        <v>231.92</v>
      </c>
      <c r="M1248" s="184">
        <f t="shared" si="20"/>
        <v>-231.92</v>
      </c>
      <c r="N1248" s="183" t="s">
        <v>842</v>
      </c>
      <c r="O1248" s="183" t="s">
        <v>2015</v>
      </c>
      <c r="P1248" s="183"/>
      <c r="Q1248" s="183" t="s">
        <v>2063</v>
      </c>
      <c r="R1248" s="183" t="s">
        <v>797</v>
      </c>
    </row>
    <row r="1249" spans="1:18">
      <c r="A1249" s="183" t="s">
        <v>2062</v>
      </c>
      <c r="B1249" s="183" t="s">
        <v>794</v>
      </c>
      <c r="C1249" s="183" t="s">
        <v>833</v>
      </c>
      <c r="D1249" s="183" t="s">
        <v>837</v>
      </c>
      <c r="E1249" s="183" t="s">
        <v>384</v>
      </c>
      <c r="F1249" s="183" t="s">
        <v>710</v>
      </c>
      <c r="G1249" s="183" t="s">
        <v>48</v>
      </c>
      <c r="H1249" s="183" t="s">
        <v>521</v>
      </c>
      <c r="I1249" s="183" t="s">
        <v>796</v>
      </c>
      <c r="J1249" s="183" t="s">
        <v>2015</v>
      </c>
      <c r="K1249" s="184">
        <v>71.36</v>
      </c>
      <c r="L1249" s="184">
        <v>0</v>
      </c>
      <c r="M1249" s="184">
        <f t="shared" si="20"/>
        <v>71.36</v>
      </c>
      <c r="N1249" s="183" t="s">
        <v>842</v>
      </c>
      <c r="O1249" s="183" t="s">
        <v>2015</v>
      </c>
      <c r="P1249" s="183"/>
      <c r="Q1249" s="183" t="s">
        <v>2063</v>
      </c>
      <c r="R1249" s="183" t="s">
        <v>797</v>
      </c>
    </row>
    <row r="1250" spans="1:18">
      <c r="A1250" s="183" t="s">
        <v>2062</v>
      </c>
      <c r="B1250" s="183" t="s">
        <v>794</v>
      </c>
      <c r="C1250" s="183" t="s">
        <v>833</v>
      </c>
      <c r="D1250" s="183" t="s">
        <v>837</v>
      </c>
      <c r="E1250" s="183" t="s">
        <v>21</v>
      </c>
      <c r="F1250" s="183" t="s">
        <v>710</v>
      </c>
      <c r="G1250" s="183" t="s">
        <v>48</v>
      </c>
      <c r="H1250" s="183" t="s">
        <v>521</v>
      </c>
      <c r="I1250" s="183" t="s">
        <v>796</v>
      </c>
      <c r="J1250" s="183" t="s">
        <v>2015</v>
      </c>
      <c r="K1250" s="184">
        <v>571.36</v>
      </c>
      <c r="L1250" s="184">
        <v>0</v>
      </c>
      <c r="M1250" s="184">
        <f t="shared" si="20"/>
        <v>571.36</v>
      </c>
      <c r="N1250" s="183" t="s">
        <v>842</v>
      </c>
      <c r="O1250" s="183" t="s">
        <v>2015</v>
      </c>
      <c r="P1250" s="183"/>
      <c r="Q1250" s="183" t="s">
        <v>2063</v>
      </c>
      <c r="R1250" s="183" t="s">
        <v>797</v>
      </c>
    </row>
    <row r="1251" spans="1:18">
      <c r="A1251" s="183" t="s">
        <v>2062</v>
      </c>
      <c r="B1251" s="183" t="s">
        <v>794</v>
      </c>
      <c r="C1251" s="183" t="s">
        <v>806</v>
      </c>
      <c r="D1251" s="183" t="s">
        <v>812</v>
      </c>
      <c r="E1251" s="183" t="s">
        <v>380</v>
      </c>
      <c r="F1251" s="183" t="s">
        <v>828</v>
      </c>
      <c r="G1251" s="183" t="s">
        <v>48</v>
      </c>
      <c r="H1251" s="183" t="s">
        <v>521</v>
      </c>
      <c r="I1251" s="183" t="s">
        <v>796</v>
      </c>
      <c r="J1251" s="183" t="s">
        <v>2015</v>
      </c>
      <c r="K1251" s="184">
        <v>485</v>
      </c>
      <c r="L1251" s="184">
        <v>0</v>
      </c>
      <c r="M1251" s="184">
        <f t="shared" si="20"/>
        <v>485</v>
      </c>
      <c r="N1251" s="183" t="s">
        <v>842</v>
      </c>
      <c r="O1251" s="183" t="s">
        <v>2015</v>
      </c>
      <c r="P1251" s="183"/>
      <c r="Q1251" s="183" t="s">
        <v>2063</v>
      </c>
      <c r="R1251" s="183" t="s">
        <v>797</v>
      </c>
    </row>
    <row r="1252" spans="1:18">
      <c r="A1252" s="183" t="s">
        <v>2062</v>
      </c>
      <c r="B1252" s="183" t="s">
        <v>794</v>
      </c>
      <c r="C1252" s="183" t="s">
        <v>833</v>
      </c>
      <c r="D1252" s="183" t="s">
        <v>813</v>
      </c>
      <c r="E1252" s="183" t="s">
        <v>380</v>
      </c>
      <c r="F1252" s="183" t="s">
        <v>710</v>
      </c>
      <c r="G1252" s="183" t="s">
        <v>48</v>
      </c>
      <c r="H1252" s="183" t="s">
        <v>521</v>
      </c>
      <c r="I1252" s="183" t="s">
        <v>796</v>
      </c>
      <c r="J1252" s="183" t="s">
        <v>2015</v>
      </c>
      <c r="K1252" s="184">
        <v>31.5</v>
      </c>
      <c r="L1252" s="184">
        <v>0</v>
      </c>
      <c r="M1252" s="184">
        <f t="shared" si="20"/>
        <v>31.5</v>
      </c>
      <c r="N1252" s="183" t="s">
        <v>842</v>
      </c>
      <c r="O1252" s="183" t="s">
        <v>2015</v>
      </c>
      <c r="P1252" s="183"/>
      <c r="Q1252" s="183" t="s">
        <v>2063</v>
      </c>
      <c r="R1252" s="183" t="s">
        <v>797</v>
      </c>
    </row>
    <row r="1253" spans="1:18">
      <c r="A1253" s="183" t="s">
        <v>2064</v>
      </c>
      <c r="B1253" s="183" t="s">
        <v>794</v>
      </c>
      <c r="C1253" s="183" t="s">
        <v>243</v>
      </c>
      <c r="D1253" s="183" t="s">
        <v>998</v>
      </c>
      <c r="E1253" s="183" t="s">
        <v>721</v>
      </c>
      <c r="F1253" s="183" t="s">
        <v>722</v>
      </c>
      <c r="G1253" s="183" t="s">
        <v>48</v>
      </c>
      <c r="H1253" s="183" t="s">
        <v>521</v>
      </c>
      <c r="I1253" s="183" t="s">
        <v>796</v>
      </c>
      <c r="J1253" s="183" t="s">
        <v>2015</v>
      </c>
      <c r="K1253" s="184">
        <v>0</v>
      </c>
      <c r="L1253" s="184">
        <v>1000</v>
      </c>
      <c r="M1253" s="184">
        <f t="shared" si="20"/>
        <v>-1000</v>
      </c>
      <c r="N1253" s="183" t="s">
        <v>2065</v>
      </c>
      <c r="O1253" s="183" t="s">
        <v>2015</v>
      </c>
      <c r="P1253" s="183"/>
      <c r="Q1253" s="183" t="s">
        <v>2066</v>
      </c>
      <c r="R1253" s="183" t="s">
        <v>801</v>
      </c>
    </row>
    <row r="1254" spans="1:18">
      <c r="A1254" s="183" t="s">
        <v>2064</v>
      </c>
      <c r="B1254" s="183" t="s">
        <v>794</v>
      </c>
      <c r="C1254" s="183" t="s">
        <v>243</v>
      </c>
      <c r="D1254" s="183" t="s">
        <v>805</v>
      </c>
      <c r="E1254" s="183" t="s">
        <v>721</v>
      </c>
      <c r="F1254" s="183" t="s">
        <v>722</v>
      </c>
      <c r="G1254" s="183" t="s">
        <v>48</v>
      </c>
      <c r="H1254" s="183" t="s">
        <v>521</v>
      </c>
      <c r="I1254" s="183" t="s">
        <v>796</v>
      </c>
      <c r="J1254" s="183" t="s">
        <v>2015</v>
      </c>
      <c r="K1254" s="184">
        <v>1000</v>
      </c>
      <c r="L1254" s="184">
        <v>0</v>
      </c>
      <c r="M1254" s="184">
        <f t="shared" si="20"/>
        <v>1000</v>
      </c>
      <c r="N1254" s="183" t="s">
        <v>2065</v>
      </c>
      <c r="O1254" s="183" t="s">
        <v>2015</v>
      </c>
      <c r="P1254" s="183"/>
      <c r="Q1254" s="183" t="s">
        <v>2066</v>
      </c>
      <c r="R1254" s="183" t="s">
        <v>801</v>
      </c>
    </row>
    <row r="1255" spans="1:18">
      <c r="A1255" s="183" t="s">
        <v>2067</v>
      </c>
      <c r="B1255" s="183" t="s">
        <v>794</v>
      </c>
      <c r="C1255" s="183" t="s">
        <v>704</v>
      </c>
      <c r="D1255" s="183" t="s">
        <v>815</v>
      </c>
      <c r="E1255" s="183" t="s">
        <v>895</v>
      </c>
      <c r="F1255" s="183" t="s">
        <v>867</v>
      </c>
      <c r="G1255" s="183" t="s">
        <v>48</v>
      </c>
      <c r="H1255" s="183" t="s">
        <v>521</v>
      </c>
      <c r="I1255" s="183" t="s">
        <v>796</v>
      </c>
      <c r="J1255" s="183" t="s">
        <v>2015</v>
      </c>
      <c r="K1255" s="184">
        <v>769</v>
      </c>
      <c r="L1255" s="184">
        <v>0</v>
      </c>
      <c r="M1255" s="184">
        <f t="shared" si="20"/>
        <v>769</v>
      </c>
      <c r="N1255" s="183" t="s">
        <v>1055</v>
      </c>
      <c r="O1255" s="183" t="s">
        <v>2015</v>
      </c>
      <c r="P1255" s="183"/>
      <c r="Q1255" s="183" t="s">
        <v>2068</v>
      </c>
      <c r="R1255" s="183" t="s">
        <v>801</v>
      </c>
    </row>
    <row r="1256" spans="1:18">
      <c r="A1256" s="183" t="s">
        <v>2067</v>
      </c>
      <c r="B1256" s="183" t="s">
        <v>794</v>
      </c>
      <c r="C1256" s="183" t="s">
        <v>702</v>
      </c>
      <c r="D1256" s="183" t="s">
        <v>268</v>
      </c>
      <c r="E1256" s="183" t="s">
        <v>895</v>
      </c>
      <c r="F1256" s="183" t="s">
        <v>867</v>
      </c>
      <c r="G1256" s="183" t="s">
        <v>48</v>
      </c>
      <c r="H1256" s="183" t="s">
        <v>521</v>
      </c>
      <c r="I1256" s="183" t="s">
        <v>796</v>
      </c>
      <c r="J1256" s="183" t="s">
        <v>2015</v>
      </c>
      <c r="K1256" s="184">
        <v>0</v>
      </c>
      <c r="L1256" s="184">
        <v>769</v>
      </c>
      <c r="M1256" s="184">
        <f t="shared" si="20"/>
        <v>-769</v>
      </c>
      <c r="N1256" s="183" t="s">
        <v>1055</v>
      </c>
      <c r="O1256" s="183" t="s">
        <v>2015</v>
      </c>
      <c r="P1256" s="183"/>
      <c r="Q1256" s="183" t="s">
        <v>2068</v>
      </c>
      <c r="R1256" s="183" t="s">
        <v>801</v>
      </c>
    </row>
    <row r="1257" spans="1:18">
      <c r="A1257" s="183" t="s">
        <v>2069</v>
      </c>
      <c r="B1257" s="183" t="s">
        <v>794</v>
      </c>
      <c r="C1257" s="183" t="s">
        <v>808</v>
      </c>
      <c r="D1257" s="183" t="s">
        <v>268</v>
      </c>
      <c r="E1257" s="183" t="s">
        <v>895</v>
      </c>
      <c r="F1257" s="183" t="s">
        <v>1871</v>
      </c>
      <c r="G1257" s="183" t="s">
        <v>48</v>
      </c>
      <c r="H1257" s="183" t="s">
        <v>521</v>
      </c>
      <c r="I1257" s="183" t="s">
        <v>796</v>
      </c>
      <c r="J1257" s="183" t="s">
        <v>2015</v>
      </c>
      <c r="K1257" s="184">
        <v>1700</v>
      </c>
      <c r="L1257" s="184">
        <v>0</v>
      </c>
      <c r="M1257" s="184">
        <f t="shared" si="20"/>
        <v>1700</v>
      </c>
      <c r="N1257" s="183" t="s">
        <v>2070</v>
      </c>
      <c r="O1257" s="183" t="s">
        <v>2015</v>
      </c>
      <c r="P1257" s="183"/>
      <c r="Q1257" s="183" t="s">
        <v>2071</v>
      </c>
      <c r="R1257" s="183" t="s">
        <v>847</v>
      </c>
    </row>
    <row r="1258" spans="1:18">
      <c r="A1258" s="183" t="s">
        <v>2069</v>
      </c>
      <c r="B1258" s="183" t="s">
        <v>794</v>
      </c>
      <c r="C1258" s="183" t="s">
        <v>808</v>
      </c>
      <c r="D1258" s="183" t="s">
        <v>794</v>
      </c>
      <c r="E1258" s="183" t="s">
        <v>895</v>
      </c>
      <c r="F1258" s="183" t="s">
        <v>1871</v>
      </c>
      <c r="G1258" s="183" t="s">
        <v>48</v>
      </c>
      <c r="H1258" s="183" t="s">
        <v>521</v>
      </c>
      <c r="I1258" s="183" t="s">
        <v>796</v>
      </c>
      <c r="J1258" s="183" t="s">
        <v>2015</v>
      </c>
      <c r="K1258" s="184">
        <v>0</v>
      </c>
      <c r="L1258" s="184">
        <v>1700</v>
      </c>
      <c r="M1258" s="184">
        <f t="shared" si="20"/>
        <v>-1700</v>
      </c>
      <c r="N1258" s="183" t="s">
        <v>2070</v>
      </c>
      <c r="O1258" s="183" t="s">
        <v>2015</v>
      </c>
      <c r="P1258" s="183"/>
      <c r="Q1258" s="183" t="s">
        <v>2071</v>
      </c>
      <c r="R1258" s="183" t="s">
        <v>847</v>
      </c>
    </row>
    <row r="1259" spans="1:18">
      <c r="A1259" s="183" t="s">
        <v>2072</v>
      </c>
      <c r="B1259" s="183" t="s">
        <v>794</v>
      </c>
      <c r="C1259" s="183" t="s">
        <v>706</v>
      </c>
      <c r="D1259" s="183" t="s">
        <v>826</v>
      </c>
      <c r="E1259" s="183" t="s">
        <v>18</v>
      </c>
      <c r="F1259" s="183" t="s">
        <v>521</v>
      </c>
      <c r="G1259" s="183" t="s">
        <v>48</v>
      </c>
      <c r="H1259" s="183" t="s">
        <v>521</v>
      </c>
      <c r="I1259" s="183" t="s">
        <v>796</v>
      </c>
      <c r="J1259" s="183" t="s">
        <v>2015</v>
      </c>
      <c r="K1259" s="184">
        <v>0</v>
      </c>
      <c r="L1259" s="184">
        <v>68.400000000000006</v>
      </c>
      <c r="M1259" s="184">
        <f t="shared" si="20"/>
        <v>-68.400000000000006</v>
      </c>
      <c r="N1259" s="183" t="s">
        <v>1029</v>
      </c>
      <c r="O1259" s="183" t="s">
        <v>2015</v>
      </c>
      <c r="P1259" s="183"/>
      <c r="Q1259" s="183" t="s">
        <v>2073</v>
      </c>
      <c r="R1259" s="183" t="s">
        <v>801</v>
      </c>
    </row>
    <row r="1260" spans="1:18">
      <c r="A1260" s="183" t="s">
        <v>2072</v>
      </c>
      <c r="B1260" s="183" t="s">
        <v>794</v>
      </c>
      <c r="C1260" s="183" t="s">
        <v>706</v>
      </c>
      <c r="D1260" s="183" t="s">
        <v>809</v>
      </c>
      <c r="E1260" s="183" t="s">
        <v>18</v>
      </c>
      <c r="F1260" s="183" t="s">
        <v>521</v>
      </c>
      <c r="G1260" s="183" t="s">
        <v>48</v>
      </c>
      <c r="H1260" s="183" t="s">
        <v>521</v>
      </c>
      <c r="I1260" s="183" t="s">
        <v>796</v>
      </c>
      <c r="J1260" s="183" t="s">
        <v>2015</v>
      </c>
      <c r="K1260" s="184">
        <v>0</v>
      </c>
      <c r="L1260" s="184">
        <v>646</v>
      </c>
      <c r="M1260" s="184">
        <f t="shared" si="20"/>
        <v>-646</v>
      </c>
      <c r="N1260" s="183" t="s">
        <v>1029</v>
      </c>
      <c r="O1260" s="183" t="s">
        <v>2015</v>
      </c>
      <c r="P1260" s="183"/>
      <c r="Q1260" s="183" t="s">
        <v>2073</v>
      </c>
      <c r="R1260" s="183" t="s">
        <v>801</v>
      </c>
    </row>
    <row r="1261" spans="1:18">
      <c r="A1261" s="183" t="s">
        <v>2072</v>
      </c>
      <c r="B1261" s="183" t="s">
        <v>794</v>
      </c>
      <c r="C1261" s="183" t="s">
        <v>706</v>
      </c>
      <c r="D1261" s="183" t="s">
        <v>268</v>
      </c>
      <c r="E1261" s="183" t="s">
        <v>18</v>
      </c>
      <c r="F1261" s="183" t="s">
        <v>521</v>
      </c>
      <c r="G1261" s="183" t="s">
        <v>48</v>
      </c>
      <c r="H1261" s="183" t="s">
        <v>521</v>
      </c>
      <c r="I1261" s="183" t="s">
        <v>796</v>
      </c>
      <c r="J1261" s="183" t="s">
        <v>2015</v>
      </c>
      <c r="K1261" s="184">
        <v>1014.4</v>
      </c>
      <c r="L1261" s="184">
        <v>0</v>
      </c>
      <c r="M1261" s="184">
        <f t="shared" si="20"/>
        <v>1014.4</v>
      </c>
      <c r="N1261" s="183" t="s">
        <v>1029</v>
      </c>
      <c r="O1261" s="183" t="s">
        <v>2015</v>
      </c>
      <c r="P1261" s="183"/>
      <c r="Q1261" s="183" t="s">
        <v>2073</v>
      </c>
      <c r="R1261" s="183" t="s">
        <v>801</v>
      </c>
    </row>
    <row r="1262" spans="1:18">
      <c r="A1262" s="183" t="s">
        <v>2072</v>
      </c>
      <c r="B1262" s="183" t="s">
        <v>794</v>
      </c>
      <c r="C1262" s="183" t="s">
        <v>706</v>
      </c>
      <c r="D1262" s="183" t="s">
        <v>811</v>
      </c>
      <c r="E1262" s="183" t="s">
        <v>18</v>
      </c>
      <c r="F1262" s="183" t="s">
        <v>521</v>
      </c>
      <c r="G1262" s="183" t="s">
        <v>48</v>
      </c>
      <c r="H1262" s="183" t="s">
        <v>521</v>
      </c>
      <c r="I1262" s="183" t="s">
        <v>796</v>
      </c>
      <c r="J1262" s="183" t="s">
        <v>2015</v>
      </c>
      <c r="K1262" s="184">
        <v>0</v>
      </c>
      <c r="L1262" s="184">
        <v>300</v>
      </c>
      <c r="M1262" s="184">
        <f t="shared" si="20"/>
        <v>-300</v>
      </c>
      <c r="N1262" s="183" t="s">
        <v>1029</v>
      </c>
      <c r="O1262" s="183" t="s">
        <v>2015</v>
      </c>
      <c r="P1262" s="183"/>
      <c r="Q1262" s="183" t="s">
        <v>2073</v>
      </c>
      <c r="R1262" s="183" t="s">
        <v>801</v>
      </c>
    </row>
    <row r="1263" spans="1:18">
      <c r="A1263" s="183" t="s">
        <v>2074</v>
      </c>
      <c r="B1263" s="183" t="s">
        <v>794</v>
      </c>
      <c r="C1263" s="183" t="s">
        <v>808</v>
      </c>
      <c r="D1263" s="183" t="s">
        <v>268</v>
      </c>
      <c r="E1263" s="183" t="s">
        <v>851</v>
      </c>
      <c r="F1263" s="183" t="s">
        <v>836</v>
      </c>
      <c r="G1263" s="183" t="s">
        <v>48</v>
      </c>
      <c r="H1263" s="183" t="s">
        <v>521</v>
      </c>
      <c r="I1263" s="183" t="s">
        <v>796</v>
      </c>
      <c r="J1263" s="183" t="s">
        <v>2015</v>
      </c>
      <c r="K1263" s="184">
        <v>0</v>
      </c>
      <c r="L1263" s="184">
        <v>1580</v>
      </c>
      <c r="M1263" s="184">
        <f t="shared" si="20"/>
        <v>-1580</v>
      </c>
      <c r="N1263" s="183" t="s">
        <v>1149</v>
      </c>
      <c r="O1263" s="183" t="s">
        <v>2015</v>
      </c>
      <c r="P1263" s="183"/>
      <c r="Q1263" s="183" t="s">
        <v>2075</v>
      </c>
      <c r="R1263" s="183" t="s">
        <v>801</v>
      </c>
    </row>
    <row r="1264" spans="1:18">
      <c r="A1264" s="183" t="s">
        <v>2074</v>
      </c>
      <c r="B1264" s="183" t="s">
        <v>794</v>
      </c>
      <c r="C1264" s="183" t="s">
        <v>806</v>
      </c>
      <c r="D1264" s="183" t="s">
        <v>831</v>
      </c>
      <c r="E1264" s="183" t="s">
        <v>851</v>
      </c>
      <c r="F1264" s="183" t="s">
        <v>828</v>
      </c>
      <c r="G1264" s="183" t="s">
        <v>48</v>
      </c>
      <c r="H1264" s="183" t="s">
        <v>521</v>
      </c>
      <c r="I1264" s="183" t="s">
        <v>796</v>
      </c>
      <c r="J1264" s="183" t="s">
        <v>2015</v>
      </c>
      <c r="K1264" s="184">
        <v>1595</v>
      </c>
      <c r="L1264" s="184">
        <v>0</v>
      </c>
      <c r="M1264" s="184">
        <f t="shared" si="20"/>
        <v>1595</v>
      </c>
      <c r="N1264" s="183" t="s">
        <v>1149</v>
      </c>
      <c r="O1264" s="183" t="s">
        <v>2015</v>
      </c>
      <c r="P1264" s="183"/>
      <c r="Q1264" s="183" t="s">
        <v>2075</v>
      </c>
      <c r="R1264" s="183" t="s">
        <v>801</v>
      </c>
    </row>
    <row r="1265" spans="1:18">
      <c r="A1265" s="183" t="s">
        <v>2074</v>
      </c>
      <c r="B1265" s="183" t="s">
        <v>794</v>
      </c>
      <c r="C1265" s="183" t="s">
        <v>808</v>
      </c>
      <c r="D1265" s="183" t="s">
        <v>831</v>
      </c>
      <c r="E1265" s="183" t="s">
        <v>851</v>
      </c>
      <c r="F1265" s="183" t="s">
        <v>836</v>
      </c>
      <c r="G1265" s="183" t="s">
        <v>48</v>
      </c>
      <c r="H1265" s="183" t="s">
        <v>521</v>
      </c>
      <c r="I1265" s="183" t="s">
        <v>796</v>
      </c>
      <c r="J1265" s="183" t="s">
        <v>2015</v>
      </c>
      <c r="K1265" s="184">
        <v>1580</v>
      </c>
      <c r="L1265" s="184">
        <v>0</v>
      </c>
      <c r="M1265" s="184">
        <f t="shared" si="20"/>
        <v>1580</v>
      </c>
      <c r="N1265" s="183" t="s">
        <v>1149</v>
      </c>
      <c r="O1265" s="183" t="s">
        <v>2015</v>
      </c>
      <c r="P1265" s="183"/>
      <c r="Q1265" s="183" t="s">
        <v>2075</v>
      </c>
      <c r="R1265" s="183" t="s">
        <v>801</v>
      </c>
    </row>
    <row r="1266" spans="1:18">
      <c r="A1266" s="183" t="s">
        <v>2074</v>
      </c>
      <c r="B1266" s="183" t="s">
        <v>794</v>
      </c>
      <c r="C1266" s="183" t="s">
        <v>806</v>
      </c>
      <c r="D1266" s="183" t="s">
        <v>268</v>
      </c>
      <c r="E1266" s="183" t="s">
        <v>851</v>
      </c>
      <c r="F1266" s="183" t="s">
        <v>828</v>
      </c>
      <c r="G1266" s="183" t="s">
        <v>48</v>
      </c>
      <c r="H1266" s="183" t="s">
        <v>521</v>
      </c>
      <c r="I1266" s="183" t="s">
        <v>796</v>
      </c>
      <c r="J1266" s="183" t="s">
        <v>2015</v>
      </c>
      <c r="K1266" s="184">
        <v>0</v>
      </c>
      <c r="L1266" s="184">
        <v>1595</v>
      </c>
      <c r="M1266" s="184">
        <f t="shared" si="20"/>
        <v>-1595</v>
      </c>
      <c r="N1266" s="183" t="s">
        <v>1149</v>
      </c>
      <c r="O1266" s="183" t="s">
        <v>2015</v>
      </c>
      <c r="P1266" s="183"/>
      <c r="Q1266" s="183" t="s">
        <v>2075</v>
      </c>
      <c r="R1266" s="183" t="s">
        <v>801</v>
      </c>
    </row>
    <row r="1267" spans="1:18">
      <c r="A1267" s="183" t="s">
        <v>2076</v>
      </c>
      <c r="B1267" s="183" t="s">
        <v>794</v>
      </c>
      <c r="C1267" s="183" t="s">
        <v>706</v>
      </c>
      <c r="D1267" s="183" t="s">
        <v>268</v>
      </c>
      <c r="E1267" s="183" t="s">
        <v>18</v>
      </c>
      <c r="F1267" s="183" t="s">
        <v>521</v>
      </c>
      <c r="G1267" s="183" t="s">
        <v>48</v>
      </c>
      <c r="H1267" s="183" t="s">
        <v>521</v>
      </c>
      <c r="I1267" s="183" t="s">
        <v>796</v>
      </c>
      <c r="J1267" s="183" t="s">
        <v>2015</v>
      </c>
      <c r="K1267" s="184">
        <v>2465.89</v>
      </c>
      <c r="L1267" s="184">
        <v>0</v>
      </c>
      <c r="M1267" s="184">
        <f t="shared" si="20"/>
        <v>2465.89</v>
      </c>
      <c r="N1267" s="183" t="s">
        <v>2077</v>
      </c>
      <c r="O1267" s="183" t="s">
        <v>2015</v>
      </c>
      <c r="P1267" s="183"/>
      <c r="Q1267" s="183" t="s">
        <v>2078</v>
      </c>
      <c r="R1267" s="183" t="s">
        <v>847</v>
      </c>
    </row>
    <row r="1268" spans="1:18">
      <c r="A1268" s="183" t="s">
        <v>2076</v>
      </c>
      <c r="B1268" s="183" t="s">
        <v>794</v>
      </c>
      <c r="C1268" s="183" t="s">
        <v>709</v>
      </c>
      <c r="D1268" s="183" t="s">
        <v>809</v>
      </c>
      <c r="E1268" s="183" t="s">
        <v>18</v>
      </c>
      <c r="F1268" s="183" t="s">
        <v>521</v>
      </c>
      <c r="G1268" s="183" t="s">
        <v>48</v>
      </c>
      <c r="H1268" s="183" t="s">
        <v>521</v>
      </c>
      <c r="I1268" s="183" t="s">
        <v>796</v>
      </c>
      <c r="J1268" s="183" t="s">
        <v>2015</v>
      </c>
      <c r="K1268" s="184">
        <v>0</v>
      </c>
      <c r="L1268" s="184">
        <v>152.25</v>
      </c>
      <c r="M1268" s="184">
        <f t="shared" si="20"/>
        <v>-152.25</v>
      </c>
      <c r="N1268" s="183" t="s">
        <v>2077</v>
      </c>
      <c r="O1268" s="183" t="s">
        <v>2015</v>
      </c>
      <c r="P1268" s="183"/>
      <c r="Q1268" s="183" t="s">
        <v>2078</v>
      </c>
      <c r="R1268" s="183" t="s">
        <v>847</v>
      </c>
    </row>
    <row r="1269" spans="1:18">
      <c r="A1269" s="183" t="s">
        <v>2076</v>
      </c>
      <c r="B1269" s="183" t="s">
        <v>794</v>
      </c>
      <c r="C1269" s="183" t="s">
        <v>709</v>
      </c>
      <c r="D1269" s="183" t="s">
        <v>268</v>
      </c>
      <c r="E1269" s="183" t="s">
        <v>18</v>
      </c>
      <c r="F1269" s="183" t="s">
        <v>521</v>
      </c>
      <c r="G1269" s="183" t="s">
        <v>48</v>
      </c>
      <c r="H1269" s="183" t="s">
        <v>521</v>
      </c>
      <c r="I1269" s="183" t="s">
        <v>796</v>
      </c>
      <c r="J1269" s="183" t="s">
        <v>2015</v>
      </c>
      <c r="K1269" s="184">
        <v>0</v>
      </c>
      <c r="L1269" s="184">
        <v>1564.95</v>
      </c>
      <c r="M1269" s="184">
        <f t="shared" si="20"/>
        <v>-1564.95</v>
      </c>
      <c r="N1269" s="183" t="s">
        <v>2077</v>
      </c>
      <c r="O1269" s="183" t="s">
        <v>2015</v>
      </c>
      <c r="P1269" s="183"/>
      <c r="Q1269" s="183" t="s">
        <v>2078</v>
      </c>
      <c r="R1269" s="183" t="s">
        <v>847</v>
      </c>
    </row>
    <row r="1270" spans="1:18">
      <c r="A1270" s="183" t="s">
        <v>2076</v>
      </c>
      <c r="B1270" s="183" t="s">
        <v>794</v>
      </c>
      <c r="C1270" s="183" t="s">
        <v>709</v>
      </c>
      <c r="D1270" s="183" t="s">
        <v>826</v>
      </c>
      <c r="E1270" s="183" t="s">
        <v>18</v>
      </c>
      <c r="F1270" s="183" t="s">
        <v>521</v>
      </c>
      <c r="G1270" s="183" t="s">
        <v>48</v>
      </c>
      <c r="H1270" s="183" t="s">
        <v>521</v>
      </c>
      <c r="I1270" s="183" t="s">
        <v>796</v>
      </c>
      <c r="J1270" s="183" t="s">
        <v>2015</v>
      </c>
      <c r="K1270" s="184">
        <v>0</v>
      </c>
      <c r="L1270" s="184">
        <v>32.049999999999997</v>
      </c>
      <c r="M1270" s="184">
        <f t="shared" si="20"/>
        <v>-32.049999999999997</v>
      </c>
      <c r="N1270" s="183" t="s">
        <v>2077</v>
      </c>
      <c r="O1270" s="183" t="s">
        <v>2015</v>
      </c>
      <c r="P1270" s="183"/>
      <c r="Q1270" s="183" t="s">
        <v>2078</v>
      </c>
      <c r="R1270" s="183" t="s">
        <v>847</v>
      </c>
    </row>
    <row r="1271" spans="1:18">
      <c r="A1271" s="183" t="s">
        <v>2076</v>
      </c>
      <c r="B1271" s="183" t="s">
        <v>794</v>
      </c>
      <c r="C1271" s="183" t="s">
        <v>709</v>
      </c>
      <c r="D1271" s="183" t="s">
        <v>798</v>
      </c>
      <c r="E1271" s="183" t="s">
        <v>18</v>
      </c>
      <c r="F1271" s="183" t="s">
        <v>521</v>
      </c>
      <c r="G1271" s="183" t="s">
        <v>48</v>
      </c>
      <c r="H1271" s="183" t="s">
        <v>521</v>
      </c>
      <c r="I1271" s="183" t="s">
        <v>796</v>
      </c>
      <c r="J1271" s="183" t="s">
        <v>2015</v>
      </c>
      <c r="K1271" s="184">
        <v>0</v>
      </c>
      <c r="L1271" s="184">
        <v>716.64</v>
      </c>
      <c r="M1271" s="184">
        <f t="shared" si="20"/>
        <v>-716.64</v>
      </c>
      <c r="N1271" s="183" t="s">
        <v>2077</v>
      </c>
      <c r="O1271" s="183" t="s">
        <v>2015</v>
      </c>
      <c r="P1271" s="183"/>
      <c r="Q1271" s="183" t="s">
        <v>2078</v>
      </c>
      <c r="R1271" s="183" t="s">
        <v>847</v>
      </c>
    </row>
    <row r="1272" spans="1:18">
      <c r="A1272" s="183" t="s">
        <v>2079</v>
      </c>
      <c r="B1272" s="183" t="s">
        <v>794</v>
      </c>
      <c r="C1272" s="183" t="s">
        <v>706</v>
      </c>
      <c r="D1272" s="183" t="s">
        <v>268</v>
      </c>
      <c r="E1272" s="183" t="s">
        <v>18</v>
      </c>
      <c r="F1272" s="183" t="s">
        <v>521</v>
      </c>
      <c r="G1272" s="183" t="s">
        <v>48</v>
      </c>
      <c r="H1272" s="183" t="s">
        <v>521</v>
      </c>
      <c r="I1272" s="183" t="s">
        <v>796</v>
      </c>
      <c r="J1272" s="183" t="s">
        <v>2015</v>
      </c>
      <c r="K1272" s="184">
        <v>1024.25</v>
      </c>
      <c r="L1272" s="184">
        <v>0</v>
      </c>
      <c r="M1272" s="184">
        <f t="shared" si="20"/>
        <v>1024.25</v>
      </c>
      <c r="N1272" s="183" t="s">
        <v>1029</v>
      </c>
      <c r="O1272" s="183" t="s">
        <v>2015</v>
      </c>
      <c r="P1272" s="183"/>
      <c r="Q1272" s="183" t="s">
        <v>2080</v>
      </c>
      <c r="R1272" s="183" t="s">
        <v>801</v>
      </c>
    </row>
    <row r="1273" spans="1:18">
      <c r="A1273" s="183" t="s">
        <v>2079</v>
      </c>
      <c r="B1273" s="183" t="s">
        <v>794</v>
      </c>
      <c r="C1273" s="183" t="s">
        <v>707</v>
      </c>
      <c r="D1273" s="183" t="s">
        <v>805</v>
      </c>
      <c r="E1273" s="183" t="s">
        <v>18</v>
      </c>
      <c r="F1273" s="183" t="s">
        <v>521</v>
      </c>
      <c r="G1273" s="183" t="s">
        <v>48</v>
      </c>
      <c r="H1273" s="183" t="s">
        <v>521</v>
      </c>
      <c r="I1273" s="183" t="s">
        <v>796</v>
      </c>
      <c r="J1273" s="183" t="s">
        <v>2015</v>
      </c>
      <c r="K1273" s="184">
        <v>0</v>
      </c>
      <c r="L1273" s="184">
        <v>1024.25</v>
      </c>
      <c r="M1273" s="184">
        <f t="shared" si="20"/>
        <v>-1024.25</v>
      </c>
      <c r="N1273" s="183" t="s">
        <v>1029</v>
      </c>
      <c r="O1273" s="183" t="s">
        <v>2015</v>
      </c>
      <c r="P1273" s="183"/>
      <c r="Q1273" s="183" t="s">
        <v>2080</v>
      </c>
      <c r="R1273" s="183" t="s">
        <v>801</v>
      </c>
    </row>
    <row r="1274" spans="1:18">
      <c r="A1274" s="183" t="s">
        <v>2081</v>
      </c>
      <c r="B1274" s="183" t="s">
        <v>794</v>
      </c>
      <c r="C1274" s="183" t="s">
        <v>244</v>
      </c>
      <c r="D1274" s="183" t="s">
        <v>812</v>
      </c>
      <c r="E1274" s="183" t="s">
        <v>210</v>
      </c>
      <c r="F1274" s="183" t="s">
        <v>2082</v>
      </c>
      <c r="G1274" s="183" t="s">
        <v>48</v>
      </c>
      <c r="H1274" s="183" t="s">
        <v>521</v>
      </c>
      <c r="I1274" s="183" t="s">
        <v>796</v>
      </c>
      <c r="J1274" s="183" t="s">
        <v>1562</v>
      </c>
      <c r="K1274" s="184">
        <v>240</v>
      </c>
      <c r="L1274" s="184">
        <v>0</v>
      </c>
      <c r="M1274" s="184">
        <f t="shared" si="20"/>
        <v>240</v>
      </c>
      <c r="N1274" s="183" t="s">
        <v>2083</v>
      </c>
      <c r="O1274" s="183" t="s">
        <v>1562</v>
      </c>
      <c r="P1274" s="183"/>
      <c r="Q1274" s="183" t="s">
        <v>2084</v>
      </c>
      <c r="R1274" s="183" t="s">
        <v>797</v>
      </c>
    </row>
    <row r="1275" spans="1:18">
      <c r="A1275" s="183" t="s">
        <v>2081</v>
      </c>
      <c r="B1275" s="183" t="s">
        <v>794</v>
      </c>
      <c r="C1275" s="183" t="s">
        <v>244</v>
      </c>
      <c r="D1275" s="183" t="s">
        <v>812</v>
      </c>
      <c r="E1275" s="183" t="s">
        <v>708</v>
      </c>
      <c r="F1275" s="183" t="s">
        <v>2082</v>
      </c>
      <c r="G1275" s="183" t="s">
        <v>48</v>
      </c>
      <c r="H1275" s="183" t="s">
        <v>521</v>
      </c>
      <c r="I1275" s="183" t="s">
        <v>796</v>
      </c>
      <c r="J1275" s="183" t="s">
        <v>1562</v>
      </c>
      <c r="K1275" s="184">
        <v>200</v>
      </c>
      <c r="L1275" s="184">
        <v>0</v>
      </c>
      <c r="M1275" s="184">
        <f t="shared" si="20"/>
        <v>200</v>
      </c>
      <c r="N1275" s="183" t="s">
        <v>2083</v>
      </c>
      <c r="O1275" s="183" t="s">
        <v>1562</v>
      </c>
      <c r="P1275" s="183"/>
      <c r="Q1275" s="183" t="s">
        <v>2084</v>
      </c>
      <c r="R1275" s="183" t="s">
        <v>797</v>
      </c>
    </row>
    <row r="1276" spans="1:18">
      <c r="A1276" s="183" t="s">
        <v>2081</v>
      </c>
      <c r="B1276" s="183" t="s">
        <v>794</v>
      </c>
      <c r="C1276" s="183" t="s">
        <v>244</v>
      </c>
      <c r="D1276" s="183" t="s">
        <v>794</v>
      </c>
      <c r="E1276" s="183" t="s">
        <v>20</v>
      </c>
      <c r="F1276" s="183" t="s">
        <v>2082</v>
      </c>
      <c r="G1276" s="183" t="s">
        <v>48</v>
      </c>
      <c r="H1276" s="183" t="s">
        <v>521</v>
      </c>
      <c r="I1276" s="183" t="s">
        <v>796</v>
      </c>
      <c r="J1276" s="183" t="s">
        <v>1562</v>
      </c>
      <c r="K1276" s="184">
        <v>0</v>
      </c>
      <c r="L1276" s="184">
        <v>350</v>
      </c>
      <c r="M1276" s="184">
        <f t="shared" si="20"/>
        <v>-350</v>
      </c>
      <c r="N1276" s="183" t="s">
        <v>2083</v>
      </c>
      <c r="O1276" s="183" t="s">
        <v>1562</v>
      </c>
      <c r="P1276" s="183"/>
      <c r="Q1276" s="183" t="s">
        <v>2084</v>
      </c>
      <c r="R1276" s="183" t="s">
        <v>797</v>
      </c>
    </row>
    <row r="1277" spans="1:18">
      <c r="A1277" s="183" t="s">
        <v>2081</v>
      </c>
      <c r="B1277" s="183" t="s">
        <v>794</v>
      </c>
      <c r="C1277" s="183" t="s">
        <v>244</v>
      </c>
      <c r="D1277" s="183" t="s">
        <v>812</v>
      </c>
      <c r="E1277" s="183" t="s">
        <v>20</v>
      </c>
      <c r="F1277" s="183" t="s">
        <v>2082</v>
      </c>
      <c r="G1277" s="183" t="s">
        <v>48</v>
      </c>
      <c r="H1277" s="183" t="s">
        <v>521</v>
      </c>
      <c r="I1277" s="183" t="s">
        <v>796</v>
      </c>
      <c r="J1277" s="183" t="s">
        <v>1562</v>
      </c>
      <c r="K1277" s="184">
        <v>0</v>
      </c>
      <c r="L1277" s="184">
        <v>75</v>
      </c>
      <c r="M1277" s="184">
        <f t="shared" ref="M1277:M1340" si="21">K1277-L1277</f>
        <v>-75</v>
      </c>
      <c r="N1277" s="183" t="s">
        <v>2083</v>
      </c>
      <c r="O1277" s="183" t="s">
        <v>1562</v>
      </c>
      <c r="P1277" s="183"/>
      <c r="Q1277" s="183" t="s">
        <v>2084</v>
      </c>
      <c r="R1277" s="183" t="s">
        <v>797</v>
      </c>
    </row>
    <row r="1278" spans="1:18">
      <c r="A1278" s="183" t="s">
        <v>2081</v>
      </c>
      <c r="B1278" s="183" t="s">
        <v>794</v>
      </c>
      <c r="C1278" s="183" t="s">
        <v>244</v>
      </c>
      <c r="D1278" s="183" t="s">
        <v>812</v>
      </c>
      <c r="E1278" s="183" t="s">
        <v>19</v>
      </c>
      <c r="F1278" s="183" t="s">
        <v>2082</v>
      </c>
      <c r="G1278" s="183" t="s">
        <v>48</v>
      </c>
      <c r="H1278" s="183" t="s">
        <v>521</v>
      </c>
      <c r="I1278" s="183" t="s">
        <v>796</v>
      </c>
      <c r="J1278" s="183" t="s">
        <v>1562</v>
      </c>
      <c r="K1278" s="184">
        <v>230</v>
      </c>
      <c r="L1278" s="184">
        <v>0</v>
      </c>
      <c r="M1278" s="184">
        <f t="shared" si="21"/>
        <v>230</v>
      </c>
      <c r="N1278" s="183" t="s">
        <v>2083</v>
      </c>
      <c r="O1278" s="183" t="s">
        <v>1562</v>
      </c>
      <c r="P1278" s="183"/>
      <c r="Q1278" s="183" t="s">
        <v>2084</v>
      </c>
      <c r="R1278" s="183" t="s">
        <v>797</v>
      </c>
    </row>
    <row r="1279" spans="1:18">
      <c r="A1279" s="183" t="s">
        <v>2081</v>
      </c>
      <c r="B1279" s="183" t="s">
        <v>794</v>
      </c>
      <c r="C1279" s="183" t="s">
        <v>706</v>
      </c>
      <c r="D1279" s="183" t="s">
        <v>812</v>
      </c>
      <c r="E1279" s="183" t="s">
        <v>816</v>
      </c>
      <c r="F1279" s="183" t="s">
        <v>2085</v>
      </c>
      <c r="G1279" s="183" t="s">
        <v>48</v>
      </c>
      <c r="H1279" s="183" t="s">
        <v>521</v>
      </c>
      <c r="I1279" s="183" t="s">
        <v>796</v>
      </c>
      <c r="J1279" s="183" t="s">
        <v>1562</v>
      </c>
      <c r="K1279" s="184">
        <v>100</v>
      </c>
      <c r="L1279" s="184">
        <v>0</v>
      </c>
      <c r="M1279" s="184">
        <f t="shared" si="21"/>
        <v>100</v>
      </c>
      <c r="N1279" s="183" t="s">
        <v>2083</v>
      </c>
      <c r="O1279" s="183" t="s">
        <v>1562</v>
      </c>
      <c r="P1279" s="183"/>
      <c r="Q1279" s="183" t="s">
        <v>2084</v>
      </c>
      <c r="R1279" s="183" t="s">
        <v>797</v>
      </c>
    </row>
    <row r="1280" spans="1:18">
      <c r="A1280" s="183" t="s">
        <v>2081</v>
      </c>
      <c r="B1280" s="183" t="s">
        <v>794</v>
      </c>
      <c r="C1280" s="183" t="s">
        <v>808</v>
      </c>
      <c r="D1280" s="183" t="s">
        <v>794</v>
      </c>
      <c r="E1280" s="183" t="s">
        <v>853</v>
      </c>
      <c r="F1280" s="183" t="s">
        <v>1967</v>
      </c>
      <c r="G1280" s="183" t="s">
        <v>48</v>
      </c>
      <c r="H1280" s="183" t="s">
        <v>521</v>
      </c>
      <c r="I1280" s="183" t="s">
        <v>796</v>
      </c>
      <c r="J1280" s="183" t="s">
        <v>1562</v>
      </c>
      <c r="K1280" s="184">
        <v>3000</v>
      </c>
      <c r="L1280" s="184">
        <v>0</v>
      </c>
      <c r="M1280" s="184">
        <f t="shared" si="21"/>
        <v>3000</v>
      </c>
      <c r="N1280" s="183" t="s">
        <v>2083</v>
      </c>
      <c r="O1280" s="183" t="s">
        <v>1562</v>
      </c>
      <c r="P1280" s="183"/>
      <c r="Q1280" s="183" t="s">
        <v>2084</v>
      </c>
      <c r="R1280" s="183" t="s">
        <v>797</v>
      </c>
    </row>
    <row r="1281" spans="1:18">
      <c r="A1281" s="183" t="s">
        <v>2081</v>
      </c>
      <c r="B1281" s="183" t="s">
        <v>794</v>
      </c>
      <c r="C1281" s="183" t="s">
        <v>808</v>
      </c>
      <c r="D1281" s="183" t="s">
        <v>794</v>
      </c>
      <c r="E1281" s="183" t="s">
        <v>799</v>
      </c>
      <c r="F1281" s="183" t="s">
        <v>2086</v>
      </c>
      <c r="G1281" s="183" t="s">
        <v>48</v>
      </c>
      <c r="H1281" s="183" t="s">
        <v>521</v>
      </c>
      <c r="I1281" s="183" t="s">
        <v>796</v>
      </c>
      <c r="J1281" s="183" t="s">
        <v>1562</v>
      </c>
      <c r="K1281" s="184">
        <v>71575</v>
      </c>
      <c r="L1281" s="184">
        <v>0</v>
      </c>
      <c r="M1281" s="184">
        <f t="shared" si="21"/>
        <v>71575</v>
      </c>
      <c r="N1281" s="183" t="s">
        <v>2083</v>
      </c>
      <c r="O1281" s="183" t="s">
        <v>1562</v>
      </c>
      <c r="P1281" s="183"/>
      <c r="Q1281" s="183" t="s">
        <v>2084</v>
      </c>
      <c r="R1281" s="183" t="s">
        <v>797</v>
      </c>
    </row>
    <row r="1282" spans="1:18">
      <c r="A1282" s="183" t="s">
        <v>2081</v>
      </c>
      <c r="B1282" s="183" t="s">
        <v>794</v>
      </c>
      <c r="C1282" s="183" t="s">
        <v>808</v>
      </c>
      <c r="D1282" s="183" t="s">
        <v>809</v>
      </c>
      <c r="E1282" s="183" t="s">
        <v>799</v>
      </c>
      <c r="F1282" s="183" t="s">
        <v>2086</v>
      </c>
      <c r="G1282" s="183" t="s">
        <v>48</v>
      </c>
      <c r="H1282" s="183" t="s">
        <v>521</v>
      </c>
      <c r="I1282" s="183" t="s">
        <v>796</v>
      </c>
      <c r="J1282" s="183" t="s">
        <v>1562</v>
      </c>
      <c r="K1282" s="184">
        <v>33900</v>
      </c>
      <c r="L1282" s="184">
        <v>0</v>
      </c>
      <c r="M1282" s="184">
        <f t="shared" si="21"/>
        <v>33900</v>
      </c>
      <c r="N1282" s="183" t="s">
        <v>2083</v>
      </c>
      <c r="O1282" s="183" t="s">
        <v>1562</v>
      </c>
      <c r="P1282" s="183"/>
      <c r="Q1282" s="183" t="s">
        <v>2084</v>
      </c>
      <c r="R1282" s="183" t="s">
        <v>797</v>
      </c>
    </row>
    <row r="1283" spans="1:18">
      <c r="A1283" s="183" t="s">
        <v>2081</v>
      </c>
      <c r="B1283" s="183" t="s">
        <v>794</v>
      </c>
      <c r="C1283" s="183" t="s">
        <v>808</v>
      </c>
      <c r="D1283" s="183" t="s">
        <v>809</v>
      </c>
      <c r="E1283" s="183" t="s">
        <v>380</v>
      </c>
      <c r="F1283" s="183" t="s">
        <v>2086</v>
      </c>
      <c r="G1283" s="183" t="s">
        <v>48</v>
      </c>
      <c r="H1283" s="183" t="s">
        <v>521</v>
      </c>
      <c r="I1283" s="183" t="s">
        <v>796</v>
      </c>
      <c r="J1283" s="183" t="s">
        <v>1562</v>
      </c>
      <c r="K1283" s="184">
        <v>1000</v>
      </c>
      <c r="L1283" s="184">
        <v>0</v>
      </c>
      <c r="M1283" s="184">
        <f t="shared" si="21"/>
        <v>1000</v>
      </c>
      <c r="N1283" s="183" t="s">
        <v>2083</v>
      </c>
      <c r="O1283" s="183" t="s">
        <v>1562</v>
      </c>
      <c r="P1283" s="183"/>
      <c r="Q1283" s="183" t="s">
        <v>2084</v>
      </c>
      <c r="R1283" s="183" t="s">
        <v>797</v>
      </c>
    </row>
    <row r="1284" spans="1:18">
      <c r="A1284" s="183" t="s">
        <v>2081</v>
      </c>
      <c r="B1284" s="183" t="s">
        <v>794</v>
      </c>
      <c r="C1284" s="183" t="s">
        <v>703</v>
      </c>
      <c r="D1284" s="183" t="s">
        <v>813</v>
      </c>
      <c r="E1284" s="183" t="s">
        <v>22</v>
      </c>
      <c r="F1284" s="183" t="s">
        <v>2087</v>
      </c>
      <c r="G1284" s="183" t="s">
        <v>48</v>
      </c>
      <c r="H1284" s="183" t="s">
        <v>521</v>
      </c>
      <c r="I1284" s="183" t="s">
        <v>796</v>
      </c>
      <c r="J1284" s="183" t="s">
        <v>1562</v>
      </c>
      <c r="K1284" s="184">
        <v>0</v>
      </c>
      <c r="L1284" s="184">
        <v>1000</v>
      </c>
      <c r="M1284" s="184">
        <f t="shared" si="21"/>
        <v>-1000</v>
      </c>
      <c r="N1284" s="183" t="s">
        <v>2083</v>
      </c>
      <c r="O1284" s="183" t="s">
        <v>1562</v>
      </c>
      <c r="P1284" s="183"/>
      <c r="Q1284" s="183" t="s">
        <v>2084</v>
      </c>
      <c r="R1284" s="183" t="s">
        <v>797</v>
      </c>
    </row>
    <row r="1285" spans="1:18">
      <c r="A1285" s="183" t="s">
        <v>2081</v>
      </c>
      <c r="B1285" s="183" t="s">
        <v>794</v>
      </c>
      <c r="C1285" s="183" t="s">
        <v>242</v>
      </c>
      <c r="D1285" s="183" t="s">
        <v>812</v>
      </c>
      <c r="E1285" s="183" t="s">
        <v>1337</v>
      </c>
      <c r="F1285" s="183" t="s">
        <v>1352</v>
      </c>
      <c r="G1285" s="183" t="s">
        <v>48</v>
      </c>
      <c r="H1285" s="183" t="s">
        <v>521</v>
      </c>
      <c r="I1285" s="183" t="s">
        <v>796</v>
      </c>
      <c r="J1285" s="183" t="s">
        <v>1562</v>
      </c>
      <c r="K1285" s="184">
        <v>1200</v>
      </c>
      <c r="L1285" s="184">
        <v>0</v>
      </c>
      <c r="M1285" s="184">
        <f t="shared" si="21"/>
        <v>1200</v>
      </c>
      <c r="N1285" s="183" t="s">
        <v>2083</v>
      </c>
      <c r="O1285" s="183" t="s">
        <v>1562</v>
      </c>
      <c r="P1285" s="183"/>
      <c r="Q1285" s="183" t="s">
        <v>2084</v>
      </c>
      <c r="R1285" s="183" t="s">
        <v>797</v>
      </c>
    </row>
    <row r="1286" spans="1:18">
      <c r="A1286" s="183" t="s">
        <v>2081</v>
      </c>
      <c r="B1286" s="183" t="s">
        <v>794</v>
      </c>
      <c r="C1286" s="183" t="s">
        <v>242</v>
      </c>
      <c r="D1286" s="183" t="s">
        <v>811</v>
      </c>
      <c r="E1286" s="183" t="s">
        <v>1337</v>
      </c>
      <c r="F1286" s="183" t="s">
        <v>1352</v>
      </c>
      <c r="G1286" s="183" t="s">
        <v>48</v>
      </c>
      <c r="H1286" s="183" t="s">
        <v>521</v>
      </c>
      <c r="I1286" s="183" t="s">
        <v>796</v>
      </c>
      <c r="J1286" s="183" t="s">
        <v>1562</v>
      </c>
      <c r="K1286" s="184">
        <v>0</v>
      </c>
      <c r="L1286" s="184">
        <v>412.16</v>
      </c>
      <c r="M1286" s="184">
        <f t="shared" si="21"/>
        <v>-412.16</v>
      </c>
      <c r="N1286" s="183" t="s">
        <v>2083</v>
      </c>
      <c r="O1286" s="183" t="s">
        <v>1562</v>
      </c>
      <c r="P1286" s="183"/>
      <c r="Q1286" s="183" t="s">
        <v>2084</v>
      </c>
      <c r="R1286" s="183" t="s">
        <v>797</v>
      </c>
    </row>
    <row r="1287" spans="1:18">
      <c r="A1287" s="183" t="s">
        <v>2081</v>
      </c>
      <c r="B1287" s="183" t="s">
        <v>794</v>
      </c>
      <c r="C1287" s="183" t="s">
        <v>703</v>
      </c>
      <c r="D1287" s="183" t="s">
        <v>813</v>
      </c>
      <c r="E1287" s="183" t="s">
        <v>21</v>
      </c>
      <c r="F1287" s="183" t="s">
        <v>2087</v>
      </c>
      <c r="G1287" s="183" t="s">
        <v>48</v>
      </c>
      <c r="H1287" s="183" t="s">
        <v>521</v>
      </c>
      <c r="I1287" s="183" t="s">
        <v>796</v>
      </c>
      <c r="J1287" s="183" t="s">
        <v>1562</v>
      </c>
      <c r="K1287" s="184">
        <v>0</v>
      </c>
      <c r="L1287" s="184">
        <v>500</v>
      </c>
      <c r="M1287" s="184">
        <f t="shared" si="21"/>
        <v>-500</v>
      </c>
      <c r="N1287" s="183" t="s">
        <v>2083</v>
      </c>
      <c r="O1287" s="183" t="s">
        <v>1562</v>
      </c>
      <c r="P1287" s="183"/>
      <c r="Q1287" s="183" t="s">
        <v>2084</v>
      </c>
      <c r="R1287" s="183" t="s">
        <v>797</v>
      </c>
    </row>
    <row r="1288" spans="1:18">
      <c r="A1288" s="183" t="s">
        <v>2081</v>
      </c>
      <c r="B1288" s="183" t="s">
        <v>794</v>
      </c>
      <c r="C1288" s="183" t="s">
        <v>703</v>
      </c>
      <c r="D1288" s="183" t="s">
        <v>813</v>
      </c>
      <c r="E1288" s="183" t="s">
        <v>400</v>
      </c>
      <c r="F1288" s="183" t="s">
        <v>2087</v>
      </c>
      <c r="G1288" s="183" t="s">
        <v>48</v>
      </c>
      <c r="H1288" s="183" t="s">
        <v>521</v>
      </c>
      <c r="I1288" s="183" t="s">
        <v>796</v>
      </c>
      <c r="J1288" s="183" t="s">
        <v>1562</v>
      </c>
      <c r="K1288" s="184">
        <v>10</v>
      </c>
      <c r="L1288" s="184">
        <v>0</v>
      </c>
      <c r="M1288" s="184">
        <f t="shared" si="21"/>
        <v>10</v>
      </c>
      <c r="N1288" s="183" t="s">
        <v>2083</v>
      </c>
      <c r="O1288" s="183" t="s">
        <v>1562</v>
      </c>
      <c r="P1288" s="183"/>
      <c r="Q1288" s="183" t="s">
        <v>2084</v>
      </c>
      <c r="R1288" s="183" t="s">
        <v>797</v>
      </c>
    </row>
    <row r="1289" spans="1:18">
      <c r="A1289" s="183" t="s">
        <v>2081</v>
      </c>
      <c r="B1289" s="183" t="s">
        <v>794</v>
      </c>
      <c r="C1289" s="183" t="s">
        <v>703</v>
      </c>
      <c r="D1289" s="183" t="s">
        <v>813</v>
      </c>
      <c r="E1289" s="183" t="s">
        <v>20</v>
      </c>
      <c r="F1289" s="183" t="s">
        <v>2087</v>
      </c>
      <c r="G1289" s="183" t="s">
        <v>48</v>
      </c>
      <c r="H1289" s="183" t="s">
        <v>521</v>
      </c>
      <c r="I1289" s="183" t="s">
        <v>796</v>
      </c>
      <c r="J1289" s="183" t="s">
        <v>1562</v>
      </c>
      <c r="K1289" s="184">
        <v>50</v>
      </c>
      <c r="L1289" s="184">
        <v>0</v>
      </c>
      <c r="M1289" s="184">
        <f t="shared" si="21"/>
        <v>50</v>
      </c>
      <c r="N1289" s="183" t="s">
        <v>2083</v>
      </c>
      <c r="O1289" s="183" t="s">
        <v>1562</v>
      </c>
      <c r="P1289" s="183"/>
      <c r="Q1289" s="183" t="s">
        <v>2084</v>
      </c>
      <c r="R1289" s="183" t="s">
        <v>797</v>
      </c>
    </row>
    <row r="1290" spans="1:18">
      <c r="A1290" s="183" t="s">
        <v>2081</v>
      </c>
      <c r="B1290" s="183" t="s">
        <v>794</v>
      </c>
      <c r="C1290" s="183" t="s">
        <v>703</v>
      </c>
      <c r="D1290" s="183" t="s">
        <v>813</v>
      </c>
      <c r="E1290" s="183" t="s">
        <v>342</v>
      </c>
      <c r="F1290" s="183" t="s">
        <v>2087</v>
      </c>
      <c r="G1290" s="183" t="s">
        <v>48</v>
      </c>
      <c r="H1290" s="183" t="s">
        <v>521</v>
      </c>
      <c r="I1290" s="183" t="s">
        <v>796</v>
      </c>
      <c r="J1290" s="183" t="s">
        <v>1562</v>
      </c>
      <c r="K1290" s="184">
        <v>10</v>
      </c>
      <c r="L1290" s="184">
        <v>0</v>
      </c>
      <c r="M1290" s="184">
        <f t="shared" si="21"/>
        <v>10</v>
      </c>
      <c r="N1290" s="183" t="s">
        <v>2083</v>
      </c>
      <c r="O1290" s="183" t="s">
        <v>1562</v>
      </c>
      <c r="P1290" s="183"/>
      <c r="Q1290" s="183" t="s">
        <v>2084</v>
      </c>
      <c r="R1290" s="183" t="s">
        <v>797</v>
      </c>
    </row>
    <row r="1291" spans="1:18">
      <c r="A1291" s="183" t="s">
        <v>2081</v>
      </c>
      <c r="B1291" s="183" t="s">
        <v>794</v>
      </c>
      <c r="C1291" s="183" t="s">
        <v>703</v>
      </c>
      <c r="D1291" s="183" t="s">
        <v>813</v>
      </c>
      <c r="E1291" s="183" t="s">
        <v>18</v>
      </c>
      <c r="F1291" s="183" t="s">
        <v>2087</v>
      </c>
      <c r="G1291" s="183" t="s">
        <v>48</v>
      </c>
      <c r="H1291" s="183" t="s">
        <v>521</v>
      </c>
      <c r="I1291" s="183" t="s">
        <v>796</v>
      </c>
      <c r="J1291" s="183" t="s">
        <v>1562</v>
      </c>
      <c r="K1291" s="184">
        <v>0</v>
      </c>
      <c r="L1291" s="184">
        <v>380</v>
      </c>
      <c r="M1291" s="184">
        <f t="shared" si="21"/>
        <v>-380</v>
      </c>
      <c r="N1291" s="183" t="s">
        <v>2083</v>
      </c>
      <c r="O1291" s="183" t="s">
        <v>1562</v>
      </c>
      <c r="P1291" s="183"/>
      <c r="Q1291" s="183" t="s">
        <v>2084</v>
      </c>
      <c r="R1291" s="183" t="s">
        <v>797</v>
      </c>
    </row>
    <row r="1292" spans="1:18">
      <c r="A1292" s="183" t="s">
        <v>2081</v>
      </c>
      <c r="B1292" s="183" t="s">
        <v>794</v>
      </c>
      <c r="C1292" s="183" t="s">
        <v>703</v>
      </c>
      <c r="D1292" s="183" t="s">
        <v>813</v>
      </c>
      <c r="E1292" s="183" t="s">
        <v>29</v>
      </c>
      <c r="F1292" s="183" t="s">
        <v>2087</v>
      </c>
      <c r="G1292" s="183" t="s">
        <v>48</v>
      </c>
      <c r="H1292" s="183" t="s">
        <v>521</v>
      </c>
      <c r="I1292" s="183" t="s">
        <v>796</v>
      </c>
      <c r="J1292" s="183" t="s">
        <v>1562</v>
      </c>
      <c r="K1292" s="184">
        <v>0</v>
      </c>
      <c r="L1292" s="184">
        <v>150</v>
      </c>
      <c r="M1292" s="184">
        <f t="shared" si="21"/>
        <v>-150</v>
      </c>
      <c r="N1292" s="183" t="s">
        <v>2083</v>
      </c>
      <c r="O1292" s="183" t="s">
        <v>1562</v>
      </c>
      <c r="P1292" s="183"/>
      <c r="Q1292" s="183" t="s">
        <v>2084</v>
      </c>
      <c r="R1292" s="183" t="s">
        <v>797</v>
      </c>
    </row>
    <row r="1293" spans="1:18">
      <c r="A1293" s="183" t="s">
        <v>2081</v>
      </c>
      <c r="B1293" s="183" t="s">
        <v>794</v>
      </c>
      <c r="C1293" s="183" t="s">
        <v>703</v>
      </c>
      <c r="D1293" s="183" t="s">
        <v>813</v>
      </c>
      <c r="E1293" s="183" t="s">
        <v>464</v>
      </c>
      <c r="F1293" s="183" t="s">
        <v>2087</v>
      </c>
      <c r="G1293" s="183" t="s">
        <v>48</v>
      </c>
      <c r="H1293" s="183" t="s">
        <v>521</v>
      </c>
      <c r="I1293" s="183" t="s">
        <v>796</v>
      </c>
      <c r="J1293" s="183" t="s">
        <v>1562</v>
      </c>
      <c r="K1293" s="184">
        <v>0</v>
      </c>
      <c r="L1293" s="184">
        <v>300</v>
      </c>
      <c r="M1293" s="184">
        <f t="shared" si="21"/>
        <v>-300</v>
      </c>
      <c r="N1293" s="183" t="s">
        <v>2083</v>
      </c>
      <c r="O1293" s="183" t="s">
        <v>1562</v>
      </c>
      <c r="P1293" s="183"/>
      <c r="Q1293" s="183" t="s">
        <v>2084</v>
      </c>
      <c r="R1293" s="183" t="s">
        <v>797</v>
      </c>
    </row>
    <row r="1294" spans="1:18">
      <c r="A1294" s="183" t="s">
        <v>2081</v>
      </c>
      <c r="B1294" s="183" t="s">
        <v>794</v>
      </c>
      <c r="C1294" s="183" t="s">
        <v>703</v>
      </c>
      <c r="D1294" s="183" t="s">
        <v>813</v>
      </c>
      <c r="E1294" s="183" t="s">
        <v>19</v>
      </c>
      <c r="F1294" s="183" t="s">
        <v>2087</v>
      </c>
      <c r="G1294" s="183" t="s">
        <v>48</v>
      </c>
      <c r="H1294" s="183" t="s">
        <v>521</v>
      </c>
      <c r="I1294" s="183" t="s">
        <v>796</v>
      </c>
      <c r="J1294" s="183" t="s">
        <v>1562</v>
      </c>
      <c r="K1294" s="184">
        <v>0</v>
      </c>
      <c r="L1294" s="184">
        <v>140</v>
      </c>
      <c r="M1294" s="184">
        <f t="shared" si="21"/>
        <v>-140</v>
      </c>
      <c r="N1294" s="183" t="s">
        <v>2083</v>
      </c>
      <c r="O1294" s="183" t="s">
        <v>1562</v>
      </c>
      <c r="P1294" s="183"/>
      <c r="Q1294" s="183" t="s">
        <v>2084</v>
      </c>
      <c r="R1294" s="183" t="s">
        <v>797</v>
      </c>
    </row>
    <row r="1295" spans="1:18">
      <c r="A1295" s="183" t="s">
        <v>2081</v>
      </c>
      <c r="B1295" s="183" t="s">
        <v>794</v>
      </c>
      <c r="C1295" s="183" t="s">
        <v>242</v>
      </c>
      <c r="D1295" s="183" t="s">
        <v>795</v>
      </c>
      <c r="E1295" s="183" t="s">
        <v>1007</v>
      </c>
      <c r="F1295" s="183" t="s">
        <v>2088</v>
      </c>
      <c r="G1295" s="183" t="s">
        <v>48</v>
      </c>
      <c r="H1295" s="183" t="s">
        <v>521</v>
      </c>
      <c r="I1295" s="183" t="s">
        <v>796</v>
      </c>
      <c r="J1295" s="183" t="s">
        <v>1562</v>
      </c>
      <c r="K1295" s="184">
        <v>291040</v>
      </c>
      <c r="L1295" s="184">
        <v>0</v>
      </c>
      <c r="M1295" s="184">
        <f t="shared" si="21"/>
        <v>291040</v>
      </c>
      <c r="N1295" s="183" t="s">
        <v>2083</v>
      </c>
      <c r="O1295" s="183" t="s">
        <v>1562</v>
      </c>
      <c r="P1295" s="183"/>
      <c r="Q1295" s="183" t="s">
        <v>2084</v>
      </c>
      <c r="R1295" s="183" t="s">
        <v>797</v>
      </c>
    </row>
    <row r="1296" spans="1:18">
      <c r="A1296" s="183" t="s">
        <v>2081</v>
      </c>
      <c r="B1296" s="183" t="s">
        <v>794</v>
      </c>
      <c r="C1296" s="183" t="s">
        <v>833</v>
      </c>
      <c r="D1296" s="183" t="s">
        <v>812</v>
      </c>
      <c r="E1296" s="183" t="s">
        <v>19</v>
      </c>
      <c r="F1296" s="183" t="s">
        <v>1967</v>
      </c>
      <c r="G1296" s="183" t="s">
        <v>48</v>
      </c>
      <c r="H1296" s="183" t="s">
        <v>521</v>
      </c>
      <c r="I1296" s="183" t="s">
        <v>796</v>
      </c>
      <c r="J1296" s="183" t="s">
        <v>1562</v>
      </c>
      <c r="K1296" s="184">
        <v>2200</v>
      </c>
      <c r="L1296" s="184">
        <v>0</v>
      </c>
      <c r="M1296" s="184">
        <f t="shared" si="21"/>
        <v>2200</v>
      </c>
      <c r="N1296" s="183" t="s">
        <v>2083</v>
      </c>
      <c r="O1296" s="183" t="s">
        <v>1562</v>
      </c>
      <c r="P1296" s="183"/>
      <c r="Q1296" s="183" t="s">
        <v>2084</v>
      </c>
      <c r="R1296" s="183" t="s">
        <v>797</v>
      </c>
    </row>
    <row r="1297" spans="1:18">
      <c r="A1297" s="183" t="s">
        <v>2081</v>
      </c>
      <c r="B1297" s="183" t="s">
        <v>794</v>
      </c>
      <c r="C1297" s="183" t="s">
        <v>702</v>
      </c>
      <c r="D1297" s="183" t="s">
        <v>812</v>
      </c>
      <c r="E1297" s="183" t="s">
        <v>1045</v>
      </c>
      <c r="F1297" s="183" t="s">
        <v>1090</v>
      </c>
      <c r="G1297" s="183" t="s">
        <v>48</v>
      </c>
      <c r="H1297" s="183" t="s">
        <v>521</v>
      </c>
      <c r="I1297" s="183" t="s">
        <v>796</v>
      </c>
      <c r="J1297" s="183" t="s">
        <v>1562</v>
      </c>
      <c r="K1297" s="184">
        <v>300</v>
      </c>
      <c r="L1297" s="184">
        <v>0</v>
      </c>
      <c r="M1297" s="184">
        <f t="shared" si="21"/>
        <v>300</v>
      </c>
      <c r="N1297" s="183" t="s">
        <v>2083</v>
      </c>
      <c r="O1297" s="183" t="s">
        <v>1562</v>
      </c>
      <c r="P1297" s="183"/>
      <c r="Q1297" s="183" t="s">
        <v>2084</v>
      </c>
      <c r="R1297" s="183" t="s">
        <v>797</v>
      </c>
    </row>
    <row r="1298" spans="1:18">
      <c r="A1298" s="183" t="s">
        <v>2081</v>
      </c>
      <c r="B1298" s="183" t="s">
        <v>794</v>
      </c>
      <c r="C1298" s="183" t="s">
        <v>833</v>
      </c>
      <c r="D1298" s="183" t="s">
        <v>812</v>
      </c>
      <c r="E1298" s="183" t="s">
        <v>827</v>
      </c>
      <c r="F1298" s="183" t="s">
        <v>1967</v>
      </c>
      <c r="G1298" s="183" t="s">
        <v>48</v>
      </c>
      <c r="H1298" s="183" t="s">
        <v>521</v>
      </c>
      <c r="I1298" s="183" t="s">
        <v>796</v>
      </c>
      <c r="J1298" s="183" t="s">
        <v>1562</v>
      </c>
      <c r="K1298" s="184">
        <v>200</v>
      </c>
      <c r="L1298" s="184">
        <v>0</v>
      </c>
      <c r="M1298" s="184">
        <f t="shared" si="21"/>
        <v>200</v>
      </c>
      <c r="N1298" s="183" t="s">
        <v>2083</v>
      </c>
      <c r="O1298" s="183" t="s">
        <v>1562</v>
      </c>
      <c r="P1298" s="183"/>
      <c r="Q1298" s="183" t="s">
        <v>2084</v>
      </c>
      <c r="R1298" s="183" t="s">
        <v>797</v>
      </c>
    </row>
    <row r="1299" spans="1:18">
      <c r="A1299" s="183" t="s">
        <v>2081</v>
      </c>
      <c r="B1299" s="183" t="s">
        <v>794</v>
      </c>
      <c r="C1299" s="183" t="s">
        <v>833</v>
      </c>
      <c r="D1299" s="183" t="s">
        <v>812</v>
      </c>
      <c r="E1299" s="183" t="s">
        <v>400</v>
      </c>
      <c r="F1299" s="183" t="s">
        <v>1967</v>
      </c>
      <c r="G1299" s="183" t="s">
        <v>48</v>
      </c>
      <c r="H1299" s="183" t="s">
        <v>521</v>
      </c>
      <c r="I1299" s="183" t="s">
        <v>796</v>
      </c>
      <c r="J1299" s="183" t="s">
        <v>1562</v>
      </c>
      <c r="K1299" s="184">
        <v>0</v>
      </c>
      <c r="L1299" s="184">
        <v>3000</v>
      </c>
      <c r="M1299" s="184">
        <f t="shared" si="21"/>
        <v>-3000</v>
      </c>
      <c r="N1299" s="183" t="s">
        <v>2083</v>
      </c>
      <c r="O1299" s="183" t="s">
        <v>1562</v>
      </c>
      <c r="P1299" s="183"/>
      <c r="Q1299" s="183" t="s">
        <v>2084</v>
      </c>
      <c r="R1299" s="183" t="s">
        <v>797</v>
      </c>
    </row>
    <row r="1300" spans="1:18">
      <c r="A1300" s="183" t="s">
        <v>2081</v>
      </c>
      <c r="B1300" s="183" t="s">
        <v>794</v>
      </c>
      <c r="C1300" s="183" t="s">
        <v>833</v>
      </c>
      <c r="D1300" s="183" t="s">
        <v>812</v>
      </c>
      <c r="E1300" s="183" t="s">
        <v>816</v>
      </c>
      <c r="F1300" s="183" t="s">
        <v>2089</v>
      </c>
      <c r="G1300" s="183" t="s">
        <v>48</v>
      </c>
      <c r="H1300" s="183" t="s">
        <v>521</v>
      </c>
      <c r="I1300" s="183" t="s">
        <v>796</v>
      </c>
      <c r="J1300" s="183" t="s">
        <v>1562</v>
      </c>
      <c r="K1300" s="184">
        <v>0</v>
      </c>
      <c r="L1300" s="184">
        <v>3800</v>
      </c>
      <c r="M1300" s="184">
        <f t="shared" si="21"/>
        <v>-3800</v>
      </c>
      <c r="N1300" s="183" t="s">
        <v>2083</v>
      </c>
      <c r="O1300" s="183" t="s">
        <v>1562</v>
      </c>
      <c r="P1300" s="183"/>
      <c r="Q1300" s="183" t="s">
        <v>2084</v>
      </c>
      <c r="R1300" s="183" t="s">
        <v>797</v>
      </c>
    </row>
    <row r="1301" spans="1:18">
      <c r="A1301" s="183" t="s">
        <v>2081</v>
      </c>
      <c r="B1301" s="183" t="s">
        <v>794</v>
      </c>
      <c r="C1301" s="183" t="s">
        <v>833</v>
      </c>
      <c r="D1301" s="183" t="s">
        <v>812</v>
      </c>
      <c r="E1301" s="183" t="s">
        <v>137</v>
      </c>
      <c r="F1301" s="183" t="s">
        <v>1967</v>
      </c>
      <c r="G1301" s="183" t="s">
        <v>48</v>
      </c>
      <c r="H1301" s="183" t="s">
        <v>521</v>
      </c>
      <c r="I1301" s="183" t="s">
        <v>796</v>
      </c>
      <c r="J1301" s="183" t="s">
        <v>1562</v>
      </c>
      <c r="K1301" s="184">
        <v>0</v>
      </c>
      <c r="L1301" s="184">
        <v>200</v>
      </c>
      <c r="M1301" s="184">
        <f t="shared" si="21"/>
        <v>-200</v>
      </c>
      <c r="N1301" s="183" t="s">
        <v>2083</v>
      </c>
      <c r="O1301" s="183" t="s">
        <v>1562</v>
      </c>
      <c r="P1301" s="183"/>
      <c r="Q1301" s="183" t="s">
        <v>2084</v>
      </c>
      <c r="R1301" s="183" t="s">
        <v>797</v>
      </c>
    </row>
    <row r="1302" spans="1:18">
      <c r="A1302" s="183" t="s">
        <v>2081</v>
      </c>
      <c r="B1302" s="183" t="s">
        <v>794</v>
      </c>
      <c r="C1302" s="183" t="s">
        <v>833</v>
      </c>
      <c r="D1302" s="183" t="s">
        <v>812</v>
      </c>
      <c r="E1302" s="183" t="s">
        <v>820</v>
      </c>
      <c r="F1302" s="183" t="s">
        <v>2089</v>
      </c>
      <c r="G1302" s="183" t="s">
        <v>48</v>
      </c>
      <c r="H1302" s="183" t="s">
        <v>521</v>
      </c>
      <c r="I1302" s="183" t="s">
        <v>796</v>
      </c>
      <c r="J1302" s="183" t="s">
        <v>1562</v>
      </c>
      <c r="K1302" s="184">
        <v>0</v>
      </c>
      <c r="L1302" s="184">
        <v>2000</v>
      </c>
      <c r="M1302" s="184">
        <f t="shared" si="21"/>
        <v>-2000</v>
      </c>
      <c r="N1302" s="183" t="s">
        <v>2083</v>
      </c>
      <c r="O1302" s="183" t="s">
        <v>1562</v>
      </c>
      <c r="P1302" s="183"/>
      <c r="Q1302" s="183" t="s">
        <v>2084</v>
      </c>
      <c r="R1302" s="183" t="s">
        <v>797</v>
      </c>
    </row>
    <row r="1303" spans="1:18">
      <c r="A1303" s="183" t="s">
        <v>2081</v>
      </c>
      <c r="B1303" s="183" t="s">
        <v>794</v>
      </c>
      <c r="C1303" s="183" t="s">
        <v>833</v>
      </c>
      <c r="D1303" s="183" t="s">
        <v>812</v>
      </c>
      <c r="E1303" s="183" t="s">
        <v>854</v>
      </c>
      <c r="F1303" s="183" t="s">
        <v>2089</v>
      </c>
      <c r="G1303" s="183" t="s">
        <v>48</v>
      </c>
      <c r="H1303" s="183" t="s">
        <v>521</v>
      </c>
      <c r="I1303" s="183" t="s">
        <v>796</v>
      </c>
      <c r="J1303" s="183" t="s">
        <v>1562</v>
      </c>
      <c r="K1303" s="184">
        <v>100</v>
      </c>
      <c r="L1303" s="184">
        <v>0</v>
      </c>
      <c r="M1303" s="184">
        <f t="shared" si="21"/>
        <v>100</v>
      </c>
      <c r="N1303" s="183" t="s">
        <v>2083</v>
      </c>
      <c r="O1303" s="183" t="s">
        <v>1562</v>
      </c>
      <c r="P1303" s="183"/>
      <c r="Q1303" s="183" t="s">
        <v>2084</v>
      </c>
      <c r="R1303" s="183" t="s">
        <v>797</v>
      </c>
    </row>
    <row r="1304" spans="1:18">
      <c r="A1304" s="183" t="s">
        <v>2081</v>
      </c>
      <c r="B1304" s="183" t="s">
        <v>794</v>
      </c>
      <c r="C1304" s="183" t="s">
        <v>833</v>
      </c>
      <c r="D1304" s="183" t="s">
        <v>812</v>
      </c>
      <c r="E1304" s="183" t="s">
        <v>810</v>
      </c>
      <c r="F1304" s="183" t="s">
        <v>2089</v>
      </c>
      <c r="G1304" s="183" t="s">
        <v>48</v>
      </c>
      <c r="H1304" s="183" t="s">
        <v>521</v>
      </c>
      <c r="I1304" s="183" t="s">
        <v>796</v>
      </c>
      <c r="J1304" s="183" t="s">
        <v>1562</v>
      </c>
      <c r="K1304" s="184">
        <v>2300</v>
      </c>
      <c r="L1304" s="184">
        <v>0</v>
      </c>
      <c r="M1304" s="184">
        <f t="shared" si="21"/>
        <v>2300</v>
      </c>
      <c r="N1304" s="183" t="s">
        <v>2083</v>
      </c>
      <c r="O1304" s="183" t="s">
        <v>1562</v>
      </c>
      <c r="P1304" s="183"/>
      <c r="Q1304" s="183" t="s">
        <v>2084</v>
      </c>
      <c r="R1304" s="183" t="s">
        <v>797</v>
      </c>
    </row>
    <row r="1305" spans="1:18">
      <c r="A1305" s="183" t="s">
        <v>2081</v>
      </c>
      <c r="B1305" s="183" t="s">
        <v>794</v>
      </c>
      <c r="C1305" s="183" t="s">
        <v>833</v>
      </c>
      <c r="D1305" s="183" t="s">
        <v>812</v>
      </c>
      <c r="E1305" s="183" t="s">
        <v>820</v>
      </c>
      <c r="F1305" s="183" t="s">
        <v>1967</v>
      </c>
      <c r="G1305" s="183" t="s">
        <v>48</v>
      </c>
      <c r="H1305" s="183" t="s">
        <v>521</v>
      </c>
      <c r="I1305" s="183" t="s">
        <v>796</v>
      </c>
      <c r="J1305" s="183" t="s">
        <v>1562</v>
      </c>
      <c r="K1305" s="184">
        <v>0</v>
      </c>
      <c r="L1305" s="184">
        <v>600</v>
      </c>
      <c r="M1305" s="184">
        <f t="shared" si="21"/>
        <v>-600</v>
      </c>
      <c r="N1305" s="183" t="s">
        <v>2083</v>
      </c>
      <c r="O1305" s="183" t="s">
        <v>1562</v>
      </c>
      <c r="P1305" s="183"/>
      <c r="Q1305" s="183" t="s">
        <v>2084</v>
      </c>
      <c r="R1305" s="183" t="s">
        <v>797</v>
      </c>
    </row>
    <row r="1306" spans="1:18">
      <c r="A1306" s="183" t="s">
        <v>2081</v>
      </c>
      <c r="B1306" s="183" t="s">
        <v>794</v>
      </c>
      <c r="C1306" s="183" t="s">
        <v>833</v>
      </c>
      <c r="D1306" s="183" t="s">
        <v>812</v>
      </c>
      <c r="E1306" s="183" t="s">
        <v>22</v>
      </c>
      <c r="F1306" s="183" t="s">
        <v>1967</v>
      </c>
      <c r="G1306" s="183" t="s">
        <v>48</v>
      </c>
      <c r="H1306" s="183" t="s">
        <v>521</v>
      </c>
      <c r="I1306" s="183" t="s">
        <v>796</v>
      </c>
      <c r="J1306" s="183" t="s">
        <v>1562</v>
      </c>
      <c r="K1306" s="184">
        <v>200</v>
      </c>
      <c r="L1306" s="184">
        <v>0</v>
      </c>
      <c r="M1306" s="184">
        <f t="shared" si="21"/>
        <v>200</v>
      </c>
      <c r="N1306" s="183" t="s">
        <v>2083</v>
      </c>
      <c r="O1306" s="183" t="s">
        <v>1562</v>
      </c>
      <c r="P1306" s="183"/>
      <c r="Q1306" s="183" t="s">
        <v>2084</v>
      </c>
      <c r="R1306" s="183" t="s">
        <v>797</v>
      </c>
    </row>
    <row r="1307" spans="1:18">
      <c r="A1307" s="183" t="s">
        <v>2081</v>
      </c>
      <c r="B1307" s="183" t="s">
        <v>794</v>
      </c>
      <c r="C1307" s="183" t="s">
        <v>702</v>
      </c>
      <c r="D1307" s="183" t="s">
        <v>812</v>
      </c>
      <c r="E1307" s="183" t="s">
        <v>22</v>
      </c>
      <c r="F1307" s="183" t="s">
        <v>1967</v>
      </c>
      <c r="G1307" s="183" t="s">
        <v>48</v>
      </c>
      <c r="H1307" s="183" t="s">
        <v>521</v>
      </c>
      <c r="I1307" s="183" t="s">
        <v>796</v>
      </c>
      <c r="J1307" s="183" t="s">
        <v>1562</v>
      </c>
      <c r="K1307" s="184">
        <v>50</v>
      </c>
      <c r="L1307" s="184">
        <v>0</v>
      </c>
      <c r="M1307" s="184">
        <f t="shared" si="21"/>
        <v>50</v>
      </c>
      <c r="N1307" s="183" t="s">
        <v>2083</v>
      </c>
      <c r="O1307" s="183" t="s">
        <v>1562</v>
      </c>
      <c r="P1307" s="183"/>
      <c r="Q1307" s="183" t="s">
        <v>2084</v>
      </c>
      <c r="R1307" s="183" t="s">
        <v>797</v>
      </c>
    </row>
    <row r="1308" spans="1:18">
      <c r="A1308" s="183" t="s">
        <v>2081</v>
      </c>
      <c r="B1308" s="183" t="s">
        <v>794</v>
      </c>
      <c r="C1308" s="183" t="s">
        <v>808</v>
      </c>
      <c r="D1308" s="183" t="s">
        <v>837</v>
      </c>
      <c r="E1308" s="183" t="s">
        <v>816</v>
      </c>
      <c r="F1308" s="183" t="s">
        <v>1967</v>
      </c>
      <c r="G1308" s="183" t="s">
        <v>48</v>
      </c>
      <c r="H1308" s="183" t="s">
        <v>521</v>
      </c>
      <c r="I1308" s="183" t="s">
        <v>796</v>
      </c>
      <c r="J1308" s="183" t="s">
        <v>1562</v>
      </c>
      <c r="K1308" s="184">
        <v>457.09</v>
      </c>
      <c r="L1308" s="184">
        <v>0</v>
      </c>
      <c r="M1308" s="184">
        <f t="shared" si="21"/>
        <v>457.09</v>
      </c>
      <c r="N1308" s="183" t="s">
        <v>2083</v>
      </c>
      <c r="O1308" s="183" t="s">
        <v>1562</v>
      </c>
      <c r="P1308" s="183"/>
      <c r="Q1308" s="183" t="s">
        <v>2084</v>
      </c>
      <c r="R1308" s="183" t="s">
        <v>797</v>
      </c>
    </row>
    <row r="1309" spans="1:18">
      <c r="A1309" s="183" t="s">
        <v>2081</v>
      </c>
      <c r="B1309" s="183" t="s">
        <v>794</v>
      </c>
      <c r="C1309" s="183" t="s">
        <v>808</v>
      </c>
      <c r="D1309" s="183" t="s">
        <v>837</v>
      </c>
      <c r="E1309" s="183" t="s">
        <v>22</v>
      </c>
      <c r="F1309" s="183" t="s">
        <v>1967</v>
      </c>
      <c r="G1309" s="183" t="s">
        <v>48</v>
      </c>
      <c r="H1309" s="183" t="s">
        <v>521</v>
      </c>
      <c r="I1309" s="183" t="s">
        <v>796</v>
      </c>
      <c r="J1309" s="183" t="s">
        <v>1562</v>
      </c>
      <c r="K1309" s="184">
        <v>714.2</v>
      </c>
      <c r="L1309" s="184">
        <v>0</v>
      </c>
      <c r="M1309" s="184">
        <f t="shared" si="21"/>
        <v>714.2</v>
      </c>
      <c r="N1309" s="183" t="s">
        <v>2083</v>
      </c>
      <c r="O1309" s="183" t="s">
        <v>1562</v>
      </c>
      <c r="P1309" s="183"/>
      <c r="Q1309" s="183" t="s">
        <v>2084</v>
      </c>
      <c r="R1309" s="183" t="s">
        <v>797</v>
      </c>
    </row>
    <row r="1310" spans="1:18">
      <c r="A1310" s="183" t="s">
        <v>2081</v>
      </c>
      <c r="B1310" s="183" t="s">
        <v>794</v>
      </c>
      <c r="C1310" s="183" t="s">
        <v>702</v>
      </c>
      <c r="D1310" s="183" t="s">
        <v>837</v>
      </c>
      <c r="E1310" s="183" t="s">
        <v>22</v>
      </c>
      <c r="F1310" s="183" t="s">
        <v>1967</v>
      </c>
      <c r="G1310" s="183" t="s">
        <v>48</v>
      </c>
      <c r="H1310" s="183" t="s">
        <v>521</v>
      </c>
      <c r="I1310" s="183" t="s">
        <v>796</v>
      </c>
      <c r="J1310" s="183" t="s">
        <v>1562</v>
      </c>
      <c r="K1310" s="184">
        <v>618.98</v>
      </c>
      <c r="L1310" s="184">
        <v>0</v>
      </c>
      <c r="M1310" s="184">
        <f t="shared" si="21"/>
        <v>618.98</v>
      </c>
      <c r="N1310" s="183" t="s">
        <v>2083</v>
      </c>
      <c r="O1310" s="183" t="s">
        <v>1562</v>
      </c>
      <c r="P1310" s="183"/>
      <c r="Q1310" s="183" t="s">
        <v>2084</v>
      </c>
      <c r="R1310" s="183" t="s">
        <v>797</v>
      </c>
    </row>
    <row r="1311" spans="1:18">
      <c r="A1311" s="183" t="s">
        <v>2081</v>
      </c>
      <c r="B1311" s="183" t="s">
        <v>794</v>
      </c>
      <c r="C1311" s="183" t="s">
        <v>703</v>
      </c>
      <c r="D1311" s="183" t="s">
        <v>812</v>
      </c>
      <c r="E1311" s="183" t="s">
        <v>708</v>
      </c>
      <c r="F1311" s="183" t="s">
        <v>2087</v>
      </c>
      <c r="G1311" s="183" t="s">
        <v>48</v>
      </c>
      <c r="H1311" s="183" t="s">
        <v>521</v>
      </c>
      <c r="I1311" s="183" t="s">
        <v>796</v>
      </c>
      <c r="J1311" s="183" t="s">
        <v>1562</v>
      </c>
      <c r="K1311" s="184">
        <v>60</v>
      </c>
      <c r="L1311" s="184">
        <v>0</v>
      </c>
      <c r="M1311" s="184">
        <f t="shared" si="21"/>
        <v>60</v>
      </c>
      <c r="N1311" s="183" t="s">
        <v>2083</v>
      </c>
      <c r="O1311" s="183" t="s">
        <v>1562</v>
      </c>
      <c r="P1311" s="183"/>
      <c r="Q1311" s="183" t="s">
        <v>2084</v>
      </c>
      <c r="R1311" s="183" t="s">
        <v>797</v>
      </c>
    </row>
    <row r="1312" spans="1:18">
      <c r="A1312" s="183" t="s">
        <v>2081</v>
      </c>
      <c r="B1312" s="183" t="s">
        <v>794</v>
      </c>
      <c r="C1312" s="183" t="s">
        <v>703</v>
      </c>
      <c r="D1312" s="183" t="s">
        <v>812</v>
      </c>
      <c r="E1312" s="183" t="s">
        <v>382</v>
      </c>
      <c r="F1312" s="183" t="s">
        <v>2087</v>
      </c>
      <c r="G1312" s="183" t="s">
        <v>48</v>
      </c>
      <c r="H1312" s="183" t="s">
        <v>521</v>
      </c>
      <c r="I1312" s="183" t="s">
        <v>796</v>
      </c>
      <c r="J1312" s="183" t="s">
        <v>1562</v>
      </c>
      <c r="K1312" s="184">
        <v>180</v>
      </c>
      <c r="L1312" s="184">
        <v>0</v>
      </c>
      <c r="M1312" s="184">
        <f t="shared" si="21"/>
        <v>180</v>
      </c>
      <c r="N1312" s="183" t="s">
        <v>2083</v>
      </c>
      <c r="O1312" s="183" t="s">
        <v>1562</v>
      </c>
      <c r="P1312" s="183"/>
      <c r="Q1312" s="183" t="s">
        <v>2084</v>
      </c>
      <c r="R1312" s="183" t="s">
        <v>797</v>
      </c>
    </row>
    <row r="1313" spans="1:18">
      <c r="A1313" s="183" t="s">
        <v>2081</v>
      </c>
      <c r="B1313" s="183" t="s">
        <v>794</v>
      </c>
      <c r="C1313" s="183" t="s">
        <v>833</v>
      </c>
      <c r="D1313" s="183" t="s">
        <v>812</v>
      </c>
      <c r="E1313" s="183" t="s">
        <v>816</v>
      </c>
      <c r="F1313" s="183" t="s">
        <v>1967</v>
      </c>
      <c r="G1313" s="183" t="s">
        <v>48</v>
      </c>
      <c r="H1313" s="183" t="s">
        <v>521</v>
      </c>
      <c r="I1313" s="183" t="s">
        <v>796</v>
      </c>
      <c r="J1313" s="183" t="s">
        <v>1562</v>
      </c>
      <c r="K1313" s="184">
        <v>0</v>
      </c>
      <c r="L1313" s="184">
        <v>3000</v>
      </c>
      <c r="M1313" s="184">
        <f t="shared" si="21"/>
        <v>-3000</v>
      </c>
      <c r="N1313" s="183" t="s">
        <v>2083</v>
      </c>
      <c r="O1313" s="183" t="s">
        <v>1562</v>
      </c>
      <c r="P1313" s="183"/>
      <c r="Q1313" s="183" t="s">
        <v>2084</v>
      </c>
      <c r="R1313" s="183" t="s">
        <v>797</v>
      </c>
    </row>
    <row r="1314" spans="1:18">
      <c r="A1314" s="183" t="s">
        <v>2081</v>
      </c>
      <c r="B1314" s="183" t="s">
        <v>794</v>
      </c>
      <c r="C1314" s="183" t="s">
        <v>707</v>
      </c>
      <c r="D1314" s="183" t="s">
        <v>794</v>
      </c>
      <c r="E1314" s="183" t="s">
        <v>816</v>
      </c>
      <c r="F1314" s="183" t="s">
        <v>2089</v>
      </c>
      <c r="G1314" s="183" t="s">
        <v>48</v>
      </c>
      <c r="H1314" s="183" t="s">
        <v>521</v>
      </c>
      <c r="I1314" s="183" t="s">
        <v>796</v>
      </c>
      <c r="J1314" s="183" t="s">
        <v>1562</v>
      </c>
      <c r="K1314" s="184">
        <v>0</v>
      </c>
      <c r="L1314" s="184">
        <v>60</v>
      </c>
      <c r="M1314" s="184">
        <f t="shared" si="21"/>
        <v>-60</v>
      </c>
      <c r="N1314" s="183" t="s">
        <v>2083</v>
      </c>
      <c r="O1314" s="183" t="s">
        <v>1562</v>
      </c>
      <c r="P1314" s="183"/>
      <c r="Q1314" s="183" t="s">
        <v>2084</v>
      </c>
      <c r="R1314" s="183" t="s">
        <v>797</v>
      </c>
    </row>
    <row r="1315" spans="1:18">
      <c r="A1315" s="183" t="s">
        <v>2081</v>
      </c>
      <c r="B1315" s="183" t="s">
        <v>794</v>
      </c>
      <c r="C1315" s="183" t="s">
        <v>244</v>
      </c>
      <c r="D1315" s="183" t="s">
        <v>794</v>
      </c>
      <c r="E1315" s="183" t="s">
        <v>403</v>
      </c>
      <c r="F1315" s="183" t="s">
        <v>2082</v>
      </c>
      <c r="G1315" s="183" t="s">
        <v>48</v>
      </c>
      <c r="H1315" s="183" t="s">
        <v>521</v>
      </c>
      <c r="I1315" s="183" t="s">
        <v>796</v>
      </c>
      <c r="J1315" s="183" t="s">
        <v>1562</v>
      </c>
      <c r="K1315" s="184">
        <v>0</v>
      </c>
      <c r="L1315" s="184">
        <v>300</v>
      </c>
      <c r="M1315" s="184">
        <f t="shared" si="21"/>
        <v>-300</v>
      </c>
      <c r="N1315" s="183" t="s">
        <v>2083</v>
      </c>
      <c r="O1315" s="183" t="s">
        <v>1562</v>
      </c>
      <c r="P1315" s="183"/>
      <c r="Q1315" s="183" t="s">
        <v>2084</v>
      </c>
      <c r="R1315" s="183" t="s">
        <v>797</v>
      </c>
    </row>
    <row r="1316" spans="1:18">
      <c r="A1316" s="183" t="s">
        <v>2081</v>
      </c>
      <c r="B1316" s="183" t="s">
        <v>794</v>
      </c>
      <c r="C1316" s="183" t="s">
        <v>244</v>
      </c>
      <c r="D1316" s="183" t="s">
        <v>812</v>
      </c>
      <c r="E1316" s="183" t="s">
        <v>403</v>
      </c>
      <c r="F1316" s="183" t="s">
        <v>2082</v>
      </c>
      <c r="G1316" s="183" t="s">
        <v>48</v>
      </c>
      <c r="H1316" s="183" t="s">
        <v>521</v>
      </c>
      <c r="I1316" s="183" t="s">
        <v>796</v>
      </c>
      <c r="J1316" s="183" t="s">
        <v>1562</v>
      </c>
      <c r="K1316" s="184">
        <v>240</v>
      </c>
      <c r="L1316" s="184">
        <v>0</v>
      </c>
      <c r="M1316" s="184">
        <f t="shared" si="21"/>
        <v>240</v>
      </c>
      <c r="N1316" s="183" t="s">
        <v>2083</v>
      </c>
      <c r="O1316" s="183" t="s">
        <v>1562</v>
      </c>
      <c r="P1316" s="183"/>
      <c r="Q1316" s="183" t="s">
        <v>2084</v>
      </c>
      <c r="R1316" s="183" t="s">
        <v>797</v>
      </c>
    </row>
    <row r="1317" spans="1:18">
      <c r="A1317" s="183" t="s">
        <v>2081</v>
      </c>
      <c r="B1317" s="183" t="s">
        <v>794</v>
      </c>
      <c r="C1317" s="183" t="s">
        <v>244</v>
      </c>
      <c r="D1317" s="183" t="s">
        <v>812</v>
      </c>
      <c r="E1317" s="183" t="s">
        <v>384</v>
      </c>
      <c r="F1317" s="183" t="s">
        <v>2082</v>
      </c>
      <c r="G1317" s="183" t="s">
        <v>48</v>
      </c>
      <c r="H1317" s="183" t="s">
        <v>521</v>
      </c>
      <c r="I1317" s="183" t="s">
        <v>796</v>
      </c>
      <c r="J1317" s="183" t="s">
        <v>1562</v>
      </c>
      <c r="K1317" s="184">
        <v>230</v>
      </c>
      <c r="L1317" s="184">
        <v>0</v>
      </c>
      <c r="M1317" s="184">
        <f t="shared" si="21"/>
        <v>230</v>
      </c>
      <c r="N1317" s="183" t="s">
        <v>2083</v>
      </c>
      <c r="O1317" s="183" t="s">
        <v>1562</v>
      </c>
      <c r="P1317" s="183"/>
      <c r="Q1317" s="183" t="s">
        <v>2084</v>
      </c>
      <c r="R1317" s="183" t="s">
        <v>797</v>
      </c>
    </row>
    <row r="1318" spans="1:18">
      <c r="A1318" s="183" t="s">
        <v>2081</v>
      </c>
      <c r="B1318" s="183" t="s">
        <v>794</v>
      </c>
      <c r="C1318" s="183" t="s">
        <v>244</v>
      </c>
      <c r="D1318" s="183" t="s">
        <v>812</v>
      </c>
      <c r="E1318" s="183" t="s">
        <v>818</v>
      </c>
      <c r="F1318" s="183" t="s">
        <v>2082</v>
      </c>
      <c r="G1318" s="183" t="s">
        <v>48</v>
      </c>
      <c r="H1318" s="183" t="s">
        <v>521</v>
      </c>
      <c r="I1318" s="183" t="s">
        <v>796</v>
      </c>
      <c r="J1318" s="183" t="s">
        <v>1562</v>
      </c>
      <c r="K1318" s="184">
        <v>200</v>
      </c>
      <c r="L1318" s="184">
        <v>0</v>
      </c>
      <c r="M1318" s="184">
        <f t="shared" si="21"/>
        <v>200</v>
      </c>
      <c r="N1318" s="183" t="s">
        <v>2083</v>
      </c>
      <c r="O1318" s="183" t="s">
        <v>1562</v>
      </c>
      <c r="P1318" s="183"/>
      <c r="Q1318" s="183" t="s">
        <v>2084</v>
      </c>
      <c r="R1318" s="183" t="s">
        <v>797</v>
      </c>
    </row>
    <row r="1319" spans="1:18">
      <c r="A1319" s="183" t="s">
        <v>2081</v>
      </c>
      <c r="B1319" s="183" t="s">
        <v>794</v>
      </c>
      <c r="C1319" s="183" t="s">
        <v>808</v>
      </c>
      <c r="D1319" s="183" t="s">
        <v>837</v>
      </c>
      <c r="E1319" s="183" t="s">
        <v>840</v>
      </c>
      <c r="F1319" s="183" t="s">
        <v>1967</v>
      </c>
      <c r="G1319" s="183" t="s">
        <v>48</v>
      </c>
      <c r="H1319" s="183" t="s">
        <v>521</v>
      </c>
      <c r="I1319" s="183" t="s">
        <v>796</v>
      </c>
      <c r="J1319" s="183" t="s">
        <v>1562</v>
      </c>
      <c r="K1319" s="184">
        <v>366.86</v>
      </c>
      <c r="L1319" s="184">
        <v>0</v>
      </c>
      <c r="M1319" s="184">
        <f t="shared" si="21"/>
        <v>366.86</v>
      </c>
      <c r="N1319" s="183" t="s">
        <v>2083</v>
      </c>
      <c r="O1319" s="183" t="s">
        <v>1562</v>
      </c>
      <c r="P1319" s="183"/>
      <c r="Q1319" s="183" t="s">
        <v>2084</v>
      </c>
      <c r="R1319" s="183" t="s">
        <v>797</v>
      </c>
    </row>
    <row r="1320" spans="1:18">
      <c r="A1320" s="183" t="s">
        <v>2081</v>
      </c>
      <c r="B1320" s="183" t="s">
        <v>794</v>
      </c>
      <c r="C1320" s="183" t="s">
        <v>244</v>
      </c>
      <c r="D1320" s="183" t="s">
        <v>794</v>
      </c>
      <c r="E1320" s="183" t="s">
        <v>195</v>
      </c>
      <c r="F1320" s="183" t="s">
        <v>2082</v>
      </c>
      <c r="G1320" s="183" t="s">
        <v>48</v>
      </c>
      <c r="H1320" s="183" t="s">
        <v>521</v>
      </c>
      <c r="I1320" s="183" t="s">
        <v>796</v>
      </c>
      <c r="J1320" s="183" t="s">
        <v>1562</v>
      </c>
      <c r="K1320" s="184">
        <v>0</v>
      </c>
      <c r="L1320" s="184">
        <v>800</v>
      </c>
      <c r="M1320" s="184">
        <f t="shared" si="21"/>
        <v>-800</v>
      </c>
      <c r="N1320" s="183" t="s">
        <v>2083</v>
      </c>
      <c r="O1320" s="183" t="s">
        <v>1562</v>
      </c>
      <c r="P1320" s="183"/>
      <c r="Q1320" s="183" t="s">
        <v>2084</v>
      </c>
      <c r="R1320" s="183" t="s">
        <v>797</v>
      </c>
    </row>
    <row r="1321" spans="1:18">
      <c r="A1321" s="183" t="s">
        <v>2081</v>
      </c>
      <c r="B1321" s="183" t="s">
        <v>794</v>
      </c>
      <c r="C1321" s="183" t="s">
        <v>244</v>
      </c>
      <c r="D1321" s="183" t="s">
        <v>812</v>
      </c>
      <c r="E1321" s="183" t="s">
        <v>195</v>
      </c>
      <c r="F1321" s="183" t="s">
        <v>2082</v>
      </c>
      <c r="G1321" s="183" t="s">
        <v>48</v>
      </c>
      <c r="H1321" s="183" t="s">
        <v>521</v>
      </c>
      <c r="I1321" s="183" t="s">
        <v>796</v>
      </c>
      <c r="J1321" s="183" t="s">
        <v>1562</v>
      </c>
      <c r="K1321" s="184">
        <v>280</v>
      </c>
      <c r="L1321" s="184">
        <v>0</v>
      </c>
      <c r="M1321" s="184">
        <f t="shared" si="21"/>
        <v>280</v>
      </c>
      <c r="N1321" s="183" t="s">
        <v>2083</v>
      </c>
      <c r="O1321" s="183" t="s">
        <v>1562</v>
      </c>
      <c r="P1321" s="183"/>
      <c r="Q1321" s="183" t="s">
        <v>2084</v>
      </c>
      <c r="R1321" s="183" t="s">
        <v>797</v>
      </c>
    </row>
    <row r="1322" spans="1:18">
      <c r="A1322" s="183" t="s">
        <v>2081</v>
      </c>
      <c r="B1322" s="183" t="s">
        <v>794</v>
      </c>
      <c r="C1322" s="183" t="s">
        <v>244</v>
      </c>
      <c r="D1322" s="183" t="s">
        <v>812</v>
      </c>
      <c r="E1322" s="183" t="s">
        <v>840</v>
      </c>
      <c r="F1322" s="183" t="s">
        <v>2082</v>
      </c>
      <c r="G1322" s="183" t="s">
        <v>48</v>
      </c>
      <c r="H1322" s="183" t="s">
        <v>521</v>
      </c>
      <c r="I1322" s="183" t="s">
        <v>796</v>
      </c>
      <c r="J1322" s="183" t="s">
        <v>1562</v>
      </c>
      <c r="K1322" s="184">
        <v>220</v>
      </c>
      <c r="L1322" s="184">
        <v>0</v>
      </c>
      <c r="M1322" s="184">
        <f t="shared" si="21"/>
        <v>220</v>
      </c>
      <c r="N1322" s="183" t="s">
        <v>2083</v>
      </c>
      <c r="O1322" s="183" t="s">
        <v>1562</v>
      </c>
      <c r="P1322" s="183"/>
      <c r="Q1322" s="183" t="s">
        <v>2084</v>
      </c>
      <c r="R1322" s="183" t="s">
        <v>797</v>
      </c>
    </row>
    <row r="1323" spans="1:18">
      <c r="A1323" s="183" t="s">
        <v>2081</v>
      </c>
      <c r="B1323" s="183" t="s">
        <v>794</v>
      </c>
      <c r="C1323" s="183" t="s">
        <v>244</v>
      </c>
      <c r="D1323" s="183" t="s">
        <v>812</v>
      </c>
      <c r="E1323" s="183" t="s">
        <v>18</v>
      </c>
      <c r="F1323" s="183" t="s">
        <v>2082</v>
      </c>
      <c r="G1323" s="183" t="s">
        <v>48</v>
      </c>
      <c r="H1323" s="183" t="s">
        <v>521</v>
      </c>
      <c r="I1323" s="183" t="s">
        <v>796</v>
      </c>
      <c r="J1323" s="183" t="s">
        <v>1562</v>
      </c>
      <c r="K1323" s="184">
        <v>260</v>
      </c>
      <c r="L1323" s="184">
        <v>0</v>
      </c>
      <c r="M1323" s="184">
        <f t="shared" si="21"/>
        <v>260</v>
      </c>
      <c r="N1323" s="183" t="s">
        <v>2083</v>
      </c>
      <c r="O1323" s="183" t="s">
        <v>1562</v>
      </c>
      <c r="P1323" s="183"/>
      <c r="Q1323" s="183" t="s">
        <v>2084</v>
      </c>
      <c r="R1323" s="183" t="s">
        <v>797</v>
      </c>
    </row>
    <row r="1324" spans="1:18">
      <c r="A1324" s="183" t="s">
        <v>2081</v>
      </c>
      <c r="B1324" s="183" t="s">
        <v>794</v>
      </c>
      <c r="C1324" s="183" t="s">
        <v>706</v>
      </c>
      <c r="D1324" s="183" t="s">
        <v>812</v>
      </c>
      <c r="E1324" s="183" t="s">
        <v>851</v>
      </c>
      <c r="F1324" s="183" t="s">
        <v>2085</v>
      </c>
      <c r="G1324" s="183" t="s">
        <v>48</v>
      </c>
      <c r="H1324" s="183" t="s">
        <v>521</v>
      </c>
      <c r="I1324" s="183" t="s">
        <v>796</v>
      </c>
      <c r="J1324" s="183" t="s">
        <v>1562</v>
      </c>
      <c r="K1324" s="184">
        <v>150</v>
      </c>
      <c r="L1324" s="184">
        <v>0</v>
      </c>
      <c r="M1324" s="184">
        <f t="shared" si="21"/>
        <v>150</v>
      </c>
      <c r="N1324" s="183" t="s">
        <v>2083</v>
      </c>
      <c r="O1324" s="183" t="s">
        <v>1562</v>
      </c>
      <c r="P1324" s="183"/>
      <c r="Q1324" s="183" t="s">
        <v>2084</v>
      </c>
      <c r="R1324" s="183" t="s">
        <v>797</v>
      </c>
    </row>
    <row r="1325" spans="1:18">
      <c r="A1325" s="183" t="s">
        <v>2081</v>
      </c>
      <c r="B1325" s="183" t="s">
        <v>794</v>
      </c>
      <c r="C1325" s="183" t="s">
        <v>244</v>
      </c>
      <c r="D1325" s="183" t="s">
        <v>812</v>
      </c>
      <c r="E1325" s="183" t="s">
        <v>22</v>
      </c>
      <c r="F1325" s="183" t="s">
        <v>2082</v>
      </c>
      <c r="G1325" s="183" t="s">
        <v>48</v>
      </c>
      <c r="H1325" s="183" t="s">
        <v>521</v>
      </c>
      <c r="I1325" s="183" t="s">
        <v>796</v>
      </c>
      <c r="J1325" s="183" t="s">
        <v>1562</v>
      </c>
      <c r="K1325" s="184">
        <v>180</v>
      </c>
      <c r="L1325" s="184">
        <v>0</v>
      </c>
      <c r="M1325" s="184">
        <f t="shared" si="21"/>
        <v>180</v>
      </c>
      <c r="N1325" s="183" t="s">
        <v>2083</v>
      </c>
      <c r="O1325" s="183" t="s">
        <v>1562</v>
      </c>
      <c r="P1325" s="183"/>
      <c r="Q1325" s="183" t="s">
        <v>2084</v>
      </c>
      <c r="R1325" s="183" t="s">
        <v>797</v>
      </c>
    </row>
    <row r="1326" spans="1:18">
      <c r="A1326" s="183" t="s">
        <v>2081</v>
      </c>
      <c r="B1326" s="183" t="s">
        <v>794</v>
      </c>
      <c r="C1326" s="183" t="s">
        <v>808</v>
      </c>
      <c r="D1326" s="183" t="s">
        <v>812</v>
      </c>
      <c r="E1326" s="183" t="s">
        <v>853</v>
      </c>
      <c r="F1326" s="183" t="s">
        <v>1967</v>
      </c>
      <c r="G1326" s="183" t="s">
        <v>48</v>
      </c>
      <c r="H1326" s="183" t="s">
        <v>521</v>
      </c>
      <c r="I1326" s="183" t="s">
        <v>796</v>
      </c>
      <c r="J1326" s="183" t="s">
        <v>1562</v>
      </c>
      <c r="K1326" s="184">
        <v>922.38</v>
      </c>
      <c r="L1326" s="184">
        <v>0</v>
      </c>
      <c r="M1326" s="184">
        <f t="shared" si="21"/>
        <v>922.38</v>
      </c>
      <c r="N1326" s="183" t="s">
        <v>2083</v>
      </c>
      <c r="O1326" s="183" t="s">
        <v>1562</v>
      </c>
      <c r="P1326" s="183"/>
      <c r="Q1326" s="183" t="s">
        <v>2084</v>
      </c>
      <c r="R1326" s="183" t="s">
        <v>797</v>
      </c>
    </row>
    <row r="1327" spans="1:18">
      <c r="A1327" s="183" t="s">
        <v>2081</v>
      </c>
      <c r="B1327" s="183" t="s">
        <v>794</v>
      </c>
      <c r="C1327" s="183" t="s">
        <v>808</v>
      </c>
      <c r="D1327" s="183" t="s">
        <v>812</v>
      </c>
      <c r="E1327" s="183" t="s">
        <v>799</v>
      </c>
      <c r="F1327" s="183" t="s">
        <v>2086</v>
      </c>
      <c r="G1327" s="183" t="s">
        <v>48</v>
      </c>
      <c r="H1327" s="183" t="s">
        <v>521</v>
      </c>
      <c r="I1327" s="183" t="s">
        <v>796</v>
      </c>
      <c r="J1327" s="183" t="s">
        <v>1562</v>
      </c>
      <c r="K1327" s="184">
        <v>15784.16</v>
      </c>
      <c r="L1327" s="184">
        <v>0</v>
      </c>
      <c r="M1327" s="184">
        <f t="shared" si="21"/>
        <v>15784.16</v>
      </c>
      <c r="N1327" s="183" t="s">
        <v>2083</v>
      </c>
      <c r="O1327" s="183" t="s">
        <v>1562</v>
      </c>
      <c r="P1327" s="183"/>
      <c r="Q1327" s="183" t="s">
        <v>2084</v>
      </c>
      <c r="R1327" s="183" t="s">
        <v>797</v>
      </c>
    </row>
    <row r="1328" spans="1:18">
      <c r="A1328" s="183" t="s">
        <v>2081</v>
      </c>
      <c r="B1328" s="183" t="s">
        <v>794</v>
      </c>
      <c r="C1328" s="183" t="s">
        <v>707</v>
      </c>
      <c r="D1328" s="183" t="s">
        <v>812</v>
      </c>
      <c r="E1328" s="183" t="s">
        <v>816</v>
      </c>
      <c r="F1328" s="183" t="s">
        <v>2089</v>
      </c>
      <c r="G1328" s="183" t="s">
        <v>48</v>
      </c>
      <c r="H1328" s="183" t="s">
        <v>521</v>
      </c>
      <c r="I1328" s="183" t="s">
        <v>796</v>
      </c>
      <c r="J1328" s="183" t="s">
        <v>1562</v>
      </c>
      <c r="K1328" s="184">
        <v>60</v>
      </c>
      <c r="L1328" s="184">
        <v>0</v>
      </c>
      <c r="M1328" s="184">
        <f t="shared" si="21"/>
        <v>60</v>
      </c>
      <c r="N1328" s="183" t="s">
        <v>2083</v>
      </c>
      <c r="O1328" s="183" t="s">
        <v>1562</v>
      </c>
      <c r="P1328" s="183"/>
      <c r="Q1328" s="183" t="s">
        <v>2084</v>
      </c>
      <c r="R1328" s="183" t="s">
        <v>797</v>
      </c>
    </row>
    <row r="1329" spans="1:18">
      <c r="A1329" s="183" t="s">
        <v>2081</v>
      </c>
      <c r="B1329" s="183" t="s">
        <v>794</v>
      </c>
      <c r="C1329" s="183" t="s">
        <v>702</v>
      </c>
      <c r="D1329" s="183" t="s">
        <v>823</v>
      </c>
      <c r="E1329" s="183" t="s">
        <v>721</v>
      </c>
      <c r="F1329" s="183" t="s">
        <v>1065</v>
      </c>
      <c r="G1329" s="183" t="s">
        <v>48</v>
      </c>
      <c r="H1329" s="183" t="s">
        <v>521</v>
      </c>
      <c r="I1329" s="183" t="s">
        <v>796</v>
      </c>
      <c r="J1329" s="183" t="s">
        <v>1562</v>
      </c>
      <c r="K1329" s="184">
        <v>0</v>
      </c>
      <c r="L1329" s="184">
        <v>31.11</v>
      </c>
      <c r="M1329" s="184">
        <f t="shared" si="21"/>
        <v>-31.11</v>
      </c>
      <c r="N1329" s="183" t="s">
        <v>2083</v>
      </c>
      <c r="O1329" s="183" t="s">
        <v>1562</v>
      </c>
      <c r="P1329" s="183"/>
      <c r="Q1329" s="183" t="s">
        <v>2084</v>
      </c>
      <c r="R1329" s="183" t="s">
        <v>797</v>
      </c>
    </row>
    <row r="1330" spans="1:18">
      <c r="A1330" s="183" t="s">
        <v>2081</v>
      </c>
      <c r="B1330" s="183" t="s">
        <v>794</v>
      </c>
      <c r="C1330" s="183" t="s">
        <v>703</v>
      </c>
      <c r="D1330" s="183" t="s">
        <v>809</v>
      </c>
      <c r="E1330" s="183" t="s">
        <v>860</v>
      </c>
      <c r="F1330" s="183" t="s">
        <v>1090</v>
      </c>
      <c r="G1330" s="183" t="s">
        <v>48</v>
      </c>
      <c r="H1330" s="183" t="s">
        <v>521</v>
      </c>
      <c r="I1330" s="183" t="s">
        <v>796</v>
      </c>
      <c r="J1330" s="183" t="s">
        <v>1562</v>
      </c>
      <c r="K1330" s="184">
        <v>0</v>
      </c>
      <c r="L1330" s="184">
        <v>9974.4599999999991</v>
      </c>
      <c r="M1330" s="184">
        <f t="shared" si="21"/>
        <v>-9974.4599999999991</v>
      </c>
      <c r="N1330" s="183" t="s">
        <v>2083</v>
      </c>
      <c r="O1330" s="183" t="s">
        <v>1562</v>
      </c>
      <c r="P1330" s="183"/>
      <c r="Q1330" s="183" t="s">
        <v>2084</v>
      </c>
      <c r="R1330" s="183" t="s">
        <v>797</v>
      </c>
    </row>
    <row r="1331" spans="1:18">
      <c r="A1331" s="183" t="s">
        <v>2081</v>
      </c>
      <c r="B1331" s="183" t="s">
        <v>794</v>
      </c>
      <c r="C1331" s="183" t="s">
        <v>366</v>
      </c>
      <c r="D1331" s="183" t="s">
        <v>802</v>
      </c>
      <c r="E1331" s="183" t="s">
        <v>860</v>
      </c>
      <c r="F1331" s="183" t="s">
        <v>1090</v>
      </c>
      <c r="G1331" s="183" t="s">
        <v>48</v>
      </c>
      <c r="H1331" s="183" t="s">
        <v>521</v>
      </c>
      <c r="I1331" s="183" t="s">
        <v>796</v>
      </c>
      <c r="J1331" s="183" t="s">
        <v>1562</v>
      </c>
      <c r="K1331" s="184">
        <v>4409.46</v>
      </c>
      <c r="L1331" s="184">
        <v>0</v>
      </c>
      <c r="M1331" s="184">
        <f t="shared" si="21"/>
        <v>4409.46</v>
      </c>
      <c r="N1331" s="183" t="s">
        <v>2083</v>
      </c>
      <c r="O1331" s="183" t="s">
        <v>1562</v>
      </c>
      <c r="P1331" s="183"/>
      <c r="Q1331" s="183" t="s">
        <v>2084</v>
      </c>
      <c r="R1331" s="183" t="s">
        <v>797</v>
      </c>
    </row>
    <row r="1332" spans="1:18">
      <c r="A1332" s="183" t="s">
        <v>2081</v>
      </c>
      <c r="B1332" s="183" t="s">
        <v>794</v>
      </c>
      <c r="C1332" s="183" t="s">
        <v>808</v>
      </c>
      <c r="D1332" s="183" t="s">
        <v>812</v>
      </c>
      <c r="E1332" s="183" t="s">
        <v>835</v>
      </c>
      <c r="F1332" s="183" t="s">
        <v>2090</v>
      </c>
      <c r="G1332" s="183" t="s">
        <v>48</v>
      </c>
      <c r="H1332" s="183" t="s">
        <v>521</v>
      </c>
      <c r="I1332" s="183" t="s">
        <v>796</v>
      </c>
      <c r="J1332" s="183" t="s">
        <v>1562</v>
      </c>
      <c r="K1332" s="184">
        <v>240</v>
      </c>
      <c r="L1332" s="184">
        <v>0</v>
      </c>
      <c r="M1332" s="184">
        <f t="shared" si="21"/>
        <v>240</v>
      </c>
      <c r="N1332" s="183" t="s">
        <v>2083</v>
      </c>
      <c r="O1332" s="183" t="s">
        <v>1562</v>
      </c>
      <c r="P1332" s="183"/>
      <c r="Q1332" s="183" t="s">
        <v>2084</v>
      </c>
      <c r="R1332" s="183" t="s">
        <v>797</v>
      </c>
    </row>
    <row r="1333" spans="1:18">
      <c r="A1333" s="183" t="s">
        <v>2081</v>
      </c>
      <c r="B1333" s="183" t="s">
        <v>794</v>
      </c>
      <c r="C1333" s="183" t="s">
        <v>706</v>
      </c>
      <c r="D1333" s="183" t="s">
        <v>794</v>
      </c>
      <c r="E1333" s="183" t="s">
        <v>851</v>
      </c>
      <c r="F1333" s="183" t="s">
        <v>2085</v>
      </c>
      <c r="G1333" s="183" t="s">
        <v>48</v>
      </c>
      <c r="H1333" s="183" t="s">
        <v>521</v>
      </c>
      <c r="I1333" s="183" t="s">
        <v>796</v>
      </c>
      <c r="J1333" s="183" t="s">
        <v>1562</v>
      </c>
      <c r="K1333" s="184">
        <v>240</v>
      </c>
      <c r="L1333" s="184">
        <v>0</v>
      </c>
      <c r="M1333" s="184">
        <f t="shared" si="21"/>
        <v>240</v>
      </c>
      <c r="N1333" s="183" t="s">
        <v>2083</v>
      </c>
      <c r="O1333" s="183" t="s">
        <v>1562</v>
      </c>
      <c r="P1333" s="183"/>
      <c r="Q1333" s="183" t="s">
        <v>2084</v>
      </c>
      <c r="R1333" s="183" t="s">
        <v>797</v>
      </c>
    </row>
    <row r="1334" spans="1:18">
      <c r="A1334" s="183" t="s">
        <v>2081</v>
      </c>
      <c r="B1334" s="183" t="s">
        <v>794</v>
      </c>
      <c r="C1334" s="183" t="s">
        <v>808</v>
      </c>
      <c r="D1334" s="183" t="s">
        <v>812</v>
      </c>
      <c r="E1334" s="183" t="s">
        <v>832</v>
      </c>
      <c r="F1334" s="183" t="s">
        <v>2086</v>
      </c>
      <c r="G1334" s="183" t="s">
        <v>48</v>
      </c>
      <c r="H1334" s="183" t="s">
        <v>521</v>
      </c>
      <c r="I1334" s="183" t="s">
        <v>796</v>
      </c>
      <c r="J1334" s="183" t="s">
        <v>1562</v>
      </c>
      <c r="K1334" s="184">
        <v>828.58</v>
      </c>
      <c r="L1334" s="184">
        <v>0</v>
      </c>
      <c r="M1334" s="184">
        <f t="shared" si="21"/>
        <v>828.58</v>
      </c>
      <c r="N1334" s="183" t="s">
        <v>2083</v>
      </c>
      <c r="O1334" s="183" t="s">
        <v>1562</v>
      </c>
      <c r="P1334" s="183"/>
      <c r="Q1334" s="183" t="s">
        <v>2084</v>
      </c>
      <c r="R1334" s="183" t="s">
        <v>797</v>
      </c>
    </row>
    <row r="1335" spans="1:18">
      <c r="A1335" s="183" t="s">
        <v>2081</v>
      </c>
      <c r="B1335" s="183" t="s">
        <v>794</v>
      </c>
      <c r="C1335" s="183" t="s">
        <v>808</v>
      </c>
      <c r="D1335" s="183" t="s">
        <v>812</v>
      </c>
      <c r="E1335" s="183" t="s">
        <v>835</v>
      </c>
      <c r="F1335" s="183" t="s">
        <v>2086</v>
      </c>
      <c r="G1335" s="183" t="s">
        <v>48</v>
      </c>
      <c r="H1335" s="183" t="s">
        <v>521</v>
      </c>
      <c r="I1335" s="183" t="s">
        <v>796</v>
      </c>
      <c r="J1335" s="183" t="s">
        <v>1562</v>
      </c>
      <c r="K1335" s="184">
        <v>9809.9</v>
      </c>
      <c r="L1335" s="184">
        <v>0</v>
      </c>
      <c r="M1335" s="184">
        <f t="shared" si="21"/>
        <v>9809.9</v>
      </c>
      <c r="N1335" s="183" t="s">
        <v>2083</v>
      </c>
      <c r="O1335" s="183" t="s">
        <v>1562</v>
      </c>
      <c r="P1335" s="183"/>
      <c r="Q1335" s="183" t="s">
        <v>2084</v>
      </c>
      <c r="R1335" s="183" t="s">
        <v>797</v>
      </c>
    </row>
    <row r="1336" spans="1:18">
      <c r="A1336" s="183" t="s">
        <v>2081</v>
      </c>
      <c r="B1336" s="183" t="s">
        <v>794</v>
      </c>
      <c r="C1336" s="183" t="s">
        <v>808</v>
      </c>
      <c r="D1336" s="183" t="s">
        <v>812</v>
      </c>
      <c r="E1336" s="183" t="s">
        <v>29</v>
      </c>
      <c r="F1336" s="183" t="s">
        <v>2086</v>
      </c>
      <c r="G1336" s="183" t="s">
        <v>48</v>
      </c>
      <c r="H1336" s="183" t="s">
        <v>521</v>
      </c>
      <c r="I1336" s="183" t="s">
        <v>796</v>
      </c>
      <c r="J1336" s="183" t="s">
        <v>1562</v>
      </c>
      <c r="K1336" s="184">
        <v>314.16000000000003</v>
      </c>
      <c r="L1336" s="184">
        <v>0</v>
      </c>
      <c r="M1336" s="184">
        <f t="shared" si="21"/>
        <v>314.16000000000003</v>
      </c>
      <c r="N1336" s="183" t="s">
        <v>2083</v>
      </c>
      <c r="O1336" s="183" t="s">
        <v>1562</v>
      </c>
      <c r="P1336" s="183"/>
      <c r="Q1336" s="183" t="s">
        <v>2084</v>
      </c>
      <c r="R1336" s="183" t="s">
        <v>797</v>
      </c>
    </row>
    <row r="1337" spans="1:18">
      <c r="A1337" s="183" t="s">
        <v>2081</v>
      </c>
      <c r="B1337" s="183" t="s">
        <v>794</v>
      </c>
      <c r="C1337" s="183" t="s">
        <v>706</v>
      </c>
      <c r="D1337" s="183" t="s">
        <v>794</v>
      </c>
      <c r="E1337" s="183" t="s">
        <v>818</v>
      </c>
      <c r="F1337" s="183" t="s">
        <v>2085</v>
      </c>
      <c r="G1337" s="183" t="s">
        <v>48</v>
      </c>
      <c r="H1337" s="183" t="s">
        <v>521</v>
      </c>
      <c r="I1337" s="183" t="s">
        <v>796</v>
      </c>
      <c r="J1337" s="183" t="s">
        <v>1562</v>
      </c>
      <c r="K1337" s="184">
        <v>0</v>
      </c>
      <c r="L1337" s="184">
        <v>120</v>
      </c>
      <c r="M1337" s="184">
        <f t="shared" si="21"/>
        <v>-120</v>
      </c>
      <c r="N1337" s="183" t="s">
        <v>2083</v>
      </c>
      <c r="O1337" s="183" t="s">
        <v>1562</v>
      </c>
      <c r="P1337" s="183"/>
      <c r="Q1337" s="183" t="s">
        <v>2084</v>
      </c>
      <c r="R1337" s="183" t="s">
        <v>797</v>
      </c>
    </row>
    <row r="1338" spans="1:18">
      <c r="A1338" s="183" t="s">
        <v>2081</v>
      </c>
      <c r="B1338" s="183" t="s">
        <v>794</v>
      </c>
      <c r="C1338" s="183" t="s">
        <v>2091</v>
      </c>
      <c r="D1338" s="183" t="s">
        <v>812</v>
      </c>
      <c r="E1338" s="183" t="s">
        <v>210</v>
      </c>
      <c r="F1338" s="183" t="s">
        <v>2092</v>
      </c>
      <c r="G1338" s="183" t="s">
        <v>48</v>
      </c>
      <c r="H1338" s="183" t="s">
        <v>521</v>
      </c>
      <c r="I1338" s="183" t="s">
        <v>796</v>
      </c>
      <c r="J1338" s="183" t="s">
        <v>1562</v>
      </c>
      <c r="K1338" s="184">
        <v>50</v>
      </c>
      <c r="L1338" s="184">
        <v>0</v>
      </c>
      <c r="M1338" s="184">
        <f t="shared" si="21"/>
        <v>50</v>
      </c>
      <c r="N1338" s="183" t="s">
        <v>2083</v>
      </c>
      <c r="O1338" s="183" t="s">
        <v>1562</v>
      </c>
      <c r="P1338" s="183"/>
      <c r="Q1338" s="183" t="s">
        <v>2084</v>
      </c>
      <c r="R1338" s="183" t="s">
        <v>797</v>
      </c>
    </row>
    <row r="1339" spans="1:18">
      <c r="A1339" s="183" t="s">
        <v>2081</v>
      </c>
      <c r="B1339" s="183" t="s">
        <v>794</v>
      </c>
      <c r="C1339" s="183" t="s">
        <v>808</v>
      </c>
      <c r="D1339" s="183" t="s">
        <v>812</v>
      </c>
      <c r="E1339" s="183" t="s">
        <v>820</v>
      </c>
      <c r="F1339" s="183" t="s">
        <v>2090</v>
      </c>
      <c r="G1339" s="183" t="s">
        <v>48</v>
      </c>
      <c r="H1339" s="183" t="s">
        <v>521</v>
      </c>
      <c r="I1339" s="183" t="s">
        <v>796</v>
      </c>
      <c r="J1339" s="183" t="s">
        <v>1562</v>
      </c>
      <c r="K1339" s="184">
        <v>120</v>
      </c>
      <c r="L1339" s="184">
        <v>0</v>
      </c>
      <c r="M1339" s="184">
        <f t="shared" si="21"/>
        <v>120</v>
      </c>
      <c r="N1339" s="183" t="s">
        <v>2083</v>
      </c>
      <c r="O1339" s="183" t="s">
        <v>1562</v>
      </c>
      <c r="P1339" s="183"/>
      <c r="Q1339" s="183" t="s">
        <v>2084</v>
      </c>
      <c r="R1339" s="183" t="s">
        <v>797</v>
      </c>
    </row>
    <row r="1340" spans="1:18">
      <c r="A1340" s="183" t="s">
        <v>2081</v>
      </c>
      <c r="B1340" s="183" t="s">
        <v>794</v>
      </c>
      <c r="C1340" s="183" t="s">
        <v>707</v>
      </c>
      <c r="D1340" s="183" t="s">
        <v>812</v>
      </c>
      <c r="E1340" s="183" t="s">
        <v>36</v>
      </c>
      <c r="F1340" s="183" t="s">
        <v>1967</v>
      </c>
      <c r="G1340" s="183" t="s">
        <v>48</v>
      </c>
      <c r="H1340" s="183" t="s">
        <v>521</v>
      </c>
      <c r="I1340" s="183" t="s">
        <v>796</v>
      </c>
      <c r="J1340" s="183" t="s">
        <v>1562</v>
      </c>
      <c r="K1340" s="184">
        <v>500</v>
      </c>
      <c r="L1340" s="184">
        <v>0</v>
      </c>
      <c r="M1340" s="184">
        <f t="shared" si="21"/>
        <v>500</v>
      </c>
      <c r="N1340" s="183" t="s">
        <v>2083</v>
      </c>
      <c r="O1340" s="183" t="s">
        <v>1562</v>
      </c>
      <c r="P1340" s="183"/>
      <c r="Q1340" s="183" t="s">
        <v>2084</v>
      </c>
      <c r="R1340" s="183" t="s">
        <v>797</v>
      </c>
    </row>
    <row r="1341" spans="1:18">
      <c r="A1341" s="183" t="s">
        <v>2081</v>
      </c>
      <c r="B1341" s="183" t="s">
        <v>794</v>
      </c>
      <c r="C1341" s="183" t="s">
        <v>808</v>
      </c>
      <c r="D1341" s="183" t="s">
        <v>812</v>
      </c>
      <c r="E1341" s="183" t="s">
        <v>818</v>
      </c>
      <c r="F1341" s="183" t="s">
        <v>2093</v>
      </c>
      <c r="G1341" s="183" t="s">
        <v>48</v>
      </c>
      <c r="H1341" s="183" t="s">
        <v>521</v>
      </c>
      <c r="I1341" s="183" t="s">
        <v>796</v>
      </c>
      <c r="J1341" s="183" t="s">
        <v>1562</v>
      </c>
      <c r="K1341" s="184">
        <v>20</v>
      </c>
      <c r="L1341" s="184">
        <v>0</v>
      </c>
      <c r="M1341" s="184">
        <f t="shared" ref="M1341:M1404" si="22">K1341-L1341</f>
        <v>20</v>
      </c>
      <c r="N1341" s="183" t="s">
        <v>2083</v>
      </c>
      <c r="O1341" s="183" t="s">
        <v>1562</v>
      </c>
      <c r="P1341" s="183"/>
      <c r="Q1341" s="183" t="s">
        <v>2084</v>
      </c>
      <c r="R1341" s="183" t="s">
        <v>797</v>
      </c>
    </row>
    <row r="1342" spans="1:18">
      <c r="A1342" s="183" t="s">
        <v>2081</v>
      </c>
      <c r="B1342" s="183" t="s">
        <v>794</v>
      </c>
      <c r="C1342" s="183" t="s">
        <v>808</v>
      </c>
      <c r="D1342" s="183" t="s">
        <v>812</v>
      </c>
      <c r="E1342" s="183" t="s">
        <v>820</v>
      </c>
      <c r="F1342" s="183" t="s">
        <v>2086</v>
      </c>
      <c r="G1342" s="183" t="s">
        <v>48</v>
      </c>
      <c r="H1342" s="183" t="s">
        <v>521</v>
      </c>
      <c r="I1342" s="183" t="s">
        <v>796</v>
      </c>
      <c r="J1342" s="183" t="s">
        <v>1562</v>
      </c>
      <c r="K1342" s="184">
        <v>14142.56</v>
      </c>
      <c r="L1342" s="184">
        <v>0</v>
      </c>
      <c r="M1342" s="184">
        <f t="shared" si="22"/>
        <v>14142.56</v>
      </c>
      <c r="N1342" s="183" t="s">
        <v>2083</v>
      </c>
      <c r="O1342" s="183" t="s">
        <v>1562</v>
      </c>
      <c r="P1342" s="183"/>
      <c r="Q1342" s="183" t="s">
        <v>2084</v>
      </c>
      <c r="R1342" s="183" t="s">
        <v>797</v>
      </c>
    </row>
    <row r="1343" spans="1:18">
      <c r="A1343" s="183" t="s">
        <v>2081</v>
      </c>
      <c r="B1343" s="183" t="s">
        <v>794</v>
      </c>
      <c r="C1343" s="183" t="s">
        <v>808</v>
      </c>
      <c r="D1343" s="183" t="s">
        <v>812</v>
      </c>
      <c r="E1343" s="183" t="s">
        <v>22</v>
      </c>
      <c r="F1343" s="183" t="s">
        <v>1967</v>
      </c>
      <c r="G1343" s="183" t="s">
        <v>48</v>
      </c>
      <c r="H1343" s="183" t="s">
        <v>521</v>
      </c>
      <c r="I1343" s="183" t="s">
        <v>796</v>
      </c>
      <c r="J1343" s="183" t="s">
        <v>1562</v>
      </c>
      <c r="K1343" s="184">
        <v>600</v>
      </c>
      <c r="L1343" s="184">
        <v>0</v>
      </c>
      <c r="M1343" s="184">
        <f t="shared" si="22"/>
        <v>600</v>
      </c>
      <c r="N1343" s="183" t="s">
        <v>2083</v>
      </c>
      <c r="O1343" s="183" t="s">
        <v>1562</v>
      </c>
      <c r="P1343" s="183"/>
      <c r="Q1343" s="183" t="s">
        <v>2084</v>
      </c>
      <c r="R1343" s="183" t="s">
        <v>797</v>
      </c>
    </row>
    <row r="1344" spans="1:18">
      <c r="A1344" s="183" t="s">
        <v>2081</v>
      </c>
      <c r="B1344" s="183" t="s">
        <v>794</v>
      </c>
      <c r="C1344" s="183" t="s">
        <v>833</v>
      </c>
      <c r="D1344" s="183" t="s">
        <v>813</v>
      </c>
      <c r="E1344" s="183" t="s">
        <v>342</v>
      </c>
      <c r="F1344" s="183" t="s">
        <v>1967</v>
      </c>
      <c r="G1344" s="183" t="s">
        <v>48</v>
      </c>
      <c r="H1344" s="183" t="s">
        <v>521</v>
      </c>
      <c r="I1344" s="183" t="s">
        <v>796</v>
      </c>
      <c r="J1344" s="183" t="s">
        <v>1562</v>
      </c>
      <c r="K1344" s="184">
        <v>0</v>
      </c>
      <c r="L1344" s="184">
        <v>500</v>
      </c>
      <c r="M1344" s="184">
        <f t="shared" si="22"/>
        <v>-500</v>
      </c>
      <c r="N1344" s="183" t="s">
        <v>2083</v>
      </c>
      <c r="O1344" s="183" t="s">
        <v>1562</v>
      </c>
      <c r="P1344" s="183"/>
      <c r="Q1344" s="183" t="s">
        <v>2084</v>
      </c>
      <c r="R1344" s="183" t="s">
        <v>797</v>
      </c>
    </row>
    <row r="1345" spans="1:18">
      <c r="A1345" s="183" t="s">
        <v>2081</v>
      </c>
      <c r="B1345" s="183" t="s">
        <v>794</v>
      </c>
      <c r="C1345" s="183" t="s">
        <v>242</v>
      </c>
      <c r="D1345" s="183" t="s">
        <v>846</v>
      </c>
      <c r="E1345" s="183" t="s">
        <v>1007</v>
      </c>
      <c r="F1345" s="183" t="s">
        <v>2088</v>
      </c>
      <c r="G1345" s="183" t="s">
        <v>48</v>
      </c>
      <c r="H1345" s="183" t="s">
        <v>521</v>
      </c>
      <c r="I1345" s="183" t="s">
        <v>796</v>
      </c>
      <c r="J1345" s="183" t="s">
        <v>1562</v>
      </c>
      <c r="K1345" s="184">
        <v>0</v>
      </c>
      <c r="L1345" s="184">
        <v>847945.9</v>
      </c>
      <c r="M1345" s="184">
        <f t="shared" si="22"/>
        <v>-847945.9</v>
      </c>
      <c r="N1345" s="183" t="s">
        <v>2083</v>
      </c>
      <c r="O1345" s="183" t="s">
        <v>1562</v>
      </c>
      <c r="P1345" s="183"/>
      <c r="Q1345" s="183" t="s">
        <v>2084</v>
      </c>
      <c r="R1345" s="183" t="s">
        <v>797</v>
      </c>
    </row>
    <row r="1346" spans="1:18">
      <c r="A1346" s="183" t="s">
        <v>2081</v>
      </c>
      <c r="B1346" s="183" t="s">
        <v>794</v>
      </c>
      <c r="C1346" s="183" t="s">
        <v>804</v>
      </c>
      <c r="D1346" s="183" t="s">
        <v>805</v>
      </c>
      <c r="E1346" s="183" t="s">
        <v>860</v>
      </c>
      <c r="F1346" s="183" t="s">
        <v>1090</v>
      </c>
      <c r="G1346" s="183" t="s">
        <v>48</v>
      </c>
      <c r="H1346" s="183" t="s">
        <v>521</v>
      </c>
      <c r="I1346" s="183" t="s">
        <v>796</v>
      </c>
      <c r="J1346" s="183" t="s">
        <v>1562</v>
      </c>
      <c r="K1346" s="184">
        <v>5565</v>
      </c>
      <c r="L1346" s="184">
        <v>0</v>
      </c>
      <c r="M1346" s="184">
        <f t="shared" si="22"/>
        <v>5565</v>
      </c>
      <c r="N1346" s="183" t="s">
        <v>2083</v>
      </c>
      <c r="O1346" s="183" t="s">
        <v>1562</v>
      </c>
      <c r="P1346" s="183"/>
      <c r="Q1346" s="183" t="s">
        <v>2084</v>
      </c>
      <c r="R1346" s="183" t="s">
        <v>797</v>
      </c>
    </row>
    <row r="1347" spans="1:18">
      <c r="A1347" s="183" t="s">
        <v>2081</v>
      </c>
      <c r="B1347" s="183" t="s">
        <v>794</v>
      </c>
      <c r="C1347" s="183" t="s">
        <v>833</v>
      </c>
      <c r="D1347" s="183" t="s">
        <v>794</v>
      </c>
      <c r="E1347" s="183" t="s">
        <v>400</v>
      </c>
      <c r="F1347" s="183" t="s">
        <v>1967</v>
      </c>
      <c r="G1347" s="183" t="s">
        <v>48</v>
      </c>
      <c r="H1347" s="183" t="s">
        <v>521</v>
      </c>
      <c r="I1347" s="183" t="s">
        <v>796</v>
      </c>
      <c r="J1347" s="183" t="s">
        <v>1562</v>
      </c>
      <c r="K1347" s="184">
        <v>0</v>
      </c>
      <c r="L1347" s="184">
        <v>300</v>
      </c>
      <c r="M1347" s="184">
        <f t="shared" si="22"/>
        <v>-300</v>
      </c>
      <c r="N1347" s="183" t="s">
        <v>2083</v>
      </c>
      <c r="O1347" s="183" t="s">
        <v>1562</v>
      </c>
      <c r="P1347" s="183"/>
      <c r="Q1347" s="183" t="s">
        <v>2084</v>
      </c>
      <c r="R1347" s="183" t="s">
        <v>797</v>
      </c>
    </row>
    <row r="1348" spans="1:18">
      <c r="A1348" s="183" t="s">
        <v>2081</v>
      </c>
      <c r="B1348" s="183" t="s">
        <v>794</v>
      </c>
      <c r="C1348" s="183" t="s">
        <v>833</v>
      </c>
      <c r="D1348" s="183" t="s">
        <v>794</v>
      </c>
      <c r="E1348" s="183" t="s">
        <v>342</v>
      </c>
      <c r="F1348" s="183" t="s">
        <v>1967</v>
      </c>
      <c r="G1348" s="183" t="s">
        <v>48</v>
      </c>
      <c r="H1348" s="183" t="s">
        <v>521</v>
      </c>
      <c r="I1348" s="183" t="s">
        <v>796</v>
      </c>
      <c r="J1348" s="183" t="s">
        <v>1562</v>
      </c>
      <c r="K1348" s="184">
        <v>0</v>
      </c>
      <c r="L1348" s="184">
        <v>900</v>
      </c>
      <c r="M1348" s="184">
        <f t="shared" si="22"/>
        <v>-900</v>
      </c>
      <c r="N1348" s="183" t="s">
        <v>2083</v>
      </c>
      <c r="O1348" s="183" t="s">
        <v>1562</v>
      </c>
      <c r="P1348" s="183"/>
      <c r="Q1348" s="183" t="s">
        <v>2084</v>
      </c>
      <c r="R1348" s="183" t="s">
        <v>797</v>
      </c>
    </row>
    <row r="1349" spans="1:18">
      <c r="A1349" s="183" t="s">
        <v>2081</v>
      </c>
      <c r="B1349" s="183" t="s">
        <v>794</v>
      </c>
      <c r="C1349" s="183" t="s">
        <v>2091</v>
      </c>
      <c r="D1349" s="183" t="s">
        <v>812</v>
      </c>
      <c r="E1349" s="183" t="s">
        <v>853</v>
      </c>
      <c r="F1349" s="183" t="s">
        <v>2092</v>
      </c>
      <c r="G1349" s="183" t="s">
        <v>48</v>
      </c>
      <c r="H1349" s="183" t="s">
        <v>521</v>
      </c>
      <c r="I1349" s="183" t="s">
        <v>796</v>
      </c>
      <c r="J1349" s="183" t="s">
        <v>1562</v>
      </c>
      <c r="K1349" s="184">
        <v>50</v>
      </c>
      <c r="L1349" s="184">
        <v>0</v>
      </c>
      <c r="M1349" s="184">
        <f t="shared" si="22"/>
        <v>50</v>
      </c>
      <c r="N1349" s="183" t="s">
        <v>2083</v>
      </c>
      <c r="O1349" s="183" t="s">
        <v>1562</v>
      </c>
      <c r="P1349" s="183"/>
      <c r="Q1349" s="183" t="s">
        <v>2084</v>
      </c>
      <c r="R1349" s="183" t="s">
        <v>797</v>
      </c>
    </row>
    <row r="1350" spans="1:18">
      <c r="A1350" s="183" t="s">
        <v>2081</v>
      </c>
      <c r="B1350" s="183" t="s">
        <v>794</v>
      </c>
      <c r="C1350" s="183" t="s">
        <v>833</v>
      </c>
      <c r="D1350" s="183" t="s">
        <v>813</v>
      </c>
      <c r="E1350" s="183" t="s">
        <v>19</v>
      </c>
      <c r="F1350" s="183" t="s">
        <v>1967</v>
      </c>
      <c r="G1350" s="183" t="s">
        <v>48</v>
      </c>
      <c r="H1350" s="183" t="s">
        <v>521</v>
      </c>
      <c r="I1350" s="183" t="s">
        <v>796</v>
      </c>
      <c r="J1350" s="183" t="s">
        <v>1562</v>
      </c>
      <c r="K1350" s="184">
        <v>8021.19</v>
      </c>
      <c r="L1350" s="184">
        <v>0</v>
      </c>
      <c r="M1350" s="184">
        <f t="shared" si="22"/>
        <v>8021.19</v>
      </c>
      <c r="N1350" s="183" t="s">
        <v>2083</v>
      </c>
      <c r="O1350" s="183" t="s">
        <v>1562</v>
      </c>
      <c r="P1350" s="183"/>
      <c r="Q1350" s="183" t="s">
        <v>2084</v>
      </c>
      <c r="R1350" s="183" t="s">
        <v>797</v>
      </c>
    </row>
    <row r="1351" spans="1:18">
      <c r="A1351" s="183" t="s">
        <v>2081</v>
      </c>
      <c r="B1351" s="183" t="s">
        <v>794</v>
      </c>
      <c r="C1351" s="183" t="s">
        <v>833</v>
      </c>
      <c r="D1351" s="183" t="s">
        <v>813</v>
      </c>
      <c r="E1351" s="183" t="s">
        <v>21</v>
      </c>
      <c r="F1351" s="183" t="s">
        <v>1967</v>
      </c>
      <c r="G1351" s="183" t="s">
        <v>48</v>
      </c>
      <c r="H1351" s="183" t="s">
        <v>521</v>
      </c>
      <c r="I1351" s="183" t="s">
        <v>796</v>
      </c>
      <c r="J1351" s="183" t="s">
        <v>1562</v>
      </c>
      <c r="K1351" s="184">
        <v>0</v>
      </c>
      <c r="L1351" s="184">
        <v>300</v>
      </c>
      <c r="M1351" s="184">
        <f t="shared" si="22"/>
        <v>-300</v>
      </c>
      <c r="N1351" s="183" t="s">
        <v>2083</v>
      </c>
      <c r="O1351" s="183" t="s">
        <v>1562</v>
      </c>
      <c r="P1351" s="183"/>
      <c r="Q1351" s="183" t="s">
        <v>2084</v>
      </c>
      <c r="R1351" s="183" t="s">
        <v>797</v>
      </c>
    </row>
    <row r="1352" spans="1:18">
      <c r="A1352" s="183" t="s">
        <v>2081</v>
      </c>
      <c r="B1352" s="183" t="s">
        <v>794</v>
      </c>
      <c r="C1352" s="183" t="s">
        <v>833</v>
      </c>
      <c r="D1352" s="183" t="s">
        <v>813</v>
      </c>
      <c r="E1352" s="183" t="s">
        <v>36</v>
      </c>
      <c r="F1352" s="183" t="s">
        <v>2089</v>
      </c>
      <c r="G1352" s="183" t="s">
        <v>48</v>
      </c>
      <c r="H1352" s="183" t="s">
        <v>521</v>
      </c>
      <c r="I1352" s="183" t="s">
        <v>796</v>
      </c>
      <c r="J1352" s="183" t="s">
        <v>1562</v>
      </c>
      <c r="K1352" s="184">
        <v>10</v>
      </c>
      <c r="L1352" s="184">
        <v>0</v>
      </c>
      <c r="M1352" s="184">
        <f t="shared" si="22"/>
        <v>10</v>
      </c>
      <c r="N1352" s="183" t="s">
        <v>2083</v>
      </c>
      <c r="O1352" s="183" t="s">
        <v>1562</v>
      </c>
      <c r="P1352" s="183"/>
      <c r="Q1352" s="183" t="s">
        <v>2084</v>
      </c>
      <c r="R1352" s="183" t="s">
        <v>797</v>
      </c>
    </row>
    <row r="1353" spans="1:18">
      <c r="A1353" s="183" t="s">
        <v>2081</v>
      </c>
      <c r="B1353" s="183" t="s">
        <v>794</v>
      </c>
      <c r="C1353" s="183" t="s">
        <v>833</v>
      </c>
      <c r="D1353" s="183" t="s">
        <v>813</v>
      </c>
      <c r="E1353" s="183" t="s">
        <v>400</v>
      </c>
      <c r="F1353" s="183" t="s">
        <v>1967</v>
      </c>
      <c r="G1353" s="183" t="s">
        <v>48</v>
      </c>
      <c r="H1353" s="183" t="s">
        <v>521</v>
      </c>
      <c r="I1353" s="183" t="s">
        <v>796</v>
      </c>
      <c r="J1353" s="183" t="s">
        <v>1562</v>
      </c>
      <c r="K1353" s="184">
        <v>0</v>
      </c>
      <c r="L1353" s="184">
        <v>6700</v>
      </c>
      <c r="M1353" s="184">
        <f t="shared" si="22"/>
        <v>-6700</v>
      </c>
      <c r="N1353" s="183" t="s">
        <v>2083</v>
      </c>
      <c r="O1353" s="183" t="s">
        <v>1562</v>
      </c>
      <c r="P1353" s="183"/>
      <c r="Q1353" s="183" t="s">
        <v>2084</v>
      </c>
      <c r="R1353" s="183" t="s">
        <v>797</v>
      </c>
    </row>
    <row r="1354" spans="1:18">
      <c r="A1354" s="183" t="s">
        <v>2081</v>
      </c>
      <c r="B1354" s="183" t="s">
        <v>794</v>
      </c>
      <c r="C1354" s="183" t="s">
        <v>833</v>
      </c>
      <c r="D1354" s="183" t="s">
        <v>813</v>
      </c>
      <c r="E1354" s="183" t="s">
        <v>816</v>
      </c>
      <c r="F1354" s="183" t="s">
        <v>2089</v>
      </c>
      <c r="G1354" s="183" t="s">
        <v>48</v>
      </c>
      <c r="H1354" s="183" t="s">
        <v>521</v>
      </c>
      <c r="I1354" s="183" t="s">
        <v>796</v>
      </c>
      <c r="J1354" s="183" t="s">
        <v>1562</v>
      </c>
      <c r="K1354" s="184">
        <v>0</v>
      </c>
      <c r="L1354" s="184">
        <v>7400</v>
      </c>
      <c r="M1354" s="184">
        <f t="shared" si="22"/>
        <v>-7400</v>
      </c>
      <c r="N1354" s="183" t="s">
        <v>2083</v>
      </c>
      <c r="O1354" s="183" t="s">
        <v>1562</v>
      </c>
      <c r="P1354" s="183"/>
      <c r="Q1354" s="183" t="s">
        <v>2084</v>
      </c>
      <c r="R1354" s="183" t="s">
        <v>797</v>
      </c>
    </row>
    <row r="1355" spans="1:18">
      <c r="A1355" s="183" t="s">
        <v>2081</v>
      </c>
      <c r="B1355" s="183" t="s">
        <v>794</v>
      </c>
      <c r="C1355" s="183" t="s">
        <v>833</v>
      </c>
      <c r="D1355" s="183" t="s">
        <v>813</v>
      </c>
      <c r="E1355" s="183" t="s">
        <v>137</v>
      </c>
      <c r="F1355" s="183" t="s">
        <v>1967</v>
      </c>
      <c r="G1355" s="183" t="s">
        <v>48</v>
      </c>
      <c r="H1355" s="183" t="s">
        <v>521</v>
      </c>
      <c r="I1355" s="183" t="s">
        <v>796</v>
      </c>
      <c r="J1355" s="183" t="s">
        <v>1562</v>
      </c>
      <c r="K1355" s="184">
        <v>0</v>
      </c>
      <c r="L1355" s="184">
        <v>135.22</v>
      </c>
      <c r="M1355" s="184">
        <f t="shared" si="22"/>
        <v>-135.22</v>
      </c>
      <c r="N1355" s="183" t="s">
        <v>2083</v>
      </c>
      <c r="O1355" s="183" t="s">
        <v>1562</v>
      </c>
      <c r="P1355" s="183"/>
      <c r="Q1355" s="183" t="s">
        <v>2084</v>
      </c>
      <c r="R1355" s="183" t="s">
        <v>797</v>
      </c>
    </row>
    <row r="1356" spans="1:18">
      <c r="A1356" s="183" t="s">
        <v>2081</v>
      </c>
      <c r="B1356" s="183" t="s">
        <v>794</v>
      </c>
      <c r="C1356" s="183" t="s">
        <v>833</v>
      </c>
      <c r="D1356" s="183" t="s">
        <v>813</v>
      </c>
      <c r="E1356" s="183" t="s">
        <v>854</v>
      </c>
      <c r="F1356" s="183" t="s">
        <v>2089</v>
      </c>
      <c r="G1356" s="183" t="s">
        <v>48</v>
      </c>
      <c r="H1356" s="183" t="s">
        <v>521</v>
      </c>
      <c r="I1356" s="183" t="s">
        <v>796</v>
      </c>
      <c r="J1356" s="183" t="s">
        <v>1562</v>
      </c>
      <c r="K1356" s="184">
        <v>240</v>
      </c>
      <c r="L1356" s="184">
        <v>0</v>
      </c>
      <c r="M1356" s="184">
        <f t="shared" si="22"/>
        <v>240</v>
      </c>
      <c r="N1356" s="183" t="s">
        <v>2083</v>
      </c>
      <c r="O1356" s="183" t="s">
        <v>1562</v>
      </c>
      <c r="P1356" s="183"/>
      <c r="Q1356" s="183" t="s">
        <v>2084</v>
      </c>
      <c r="R1356" s="183" t="s">
        <v>797</v>
      </c>
    </row>
    <row r="1357" spans="1:18">
      <c r="A1357" s="183" t="s">
        <v>2081</v>
      </c>
      <c r="B1357" s="183" t="s">
        <v>794</v>
      </c>
      <c r="C1357" s="183" t="s">
        <v>833</v>
      </c>
      <c r="D1357" s="183" t="s">
        <v>813</v>
      </c>
      <c r="E1357" s="183" t="s">
        <v>810</v>
      </c>
      <c r="F1357" s="183" t="s">
        <v>2089</v>
      </c>
      <c r="G1357" s="183" t="s">
        <v>48</v>
      </c>
      <c r="H1357" s="183" t="s">
        <v>521</v>
      </c>
      <c r="I1357" s="183" t="s">
        <v>796</v>
      </c>
      <c r="J1357" s="183" t="s">
        <v>1562</v>
      </c>
      <c r="K1357" s="184">
        <v>1520</v>
      </c>
      <c r="L1357" s="184">
        <v>0</v>
      </c>
      <c r="M1357" s="184">
        <f t="shared" si="22"/>
        <v>1520</v>
      </c>
      <c r="N1357" s="183" t="s">
        <v>2083</v>
      </c>
      <c r="O1357" s="183" t="s">
        <v>1562</v>
      </c>
      <c r="P1357" s="183"/>
      <c r="Q1357" s="183" t="s">
        <v>2084</v>
      </c>
      <c r="R1357" s="183" t="s">
        <v>797</v>
      </c>
    </row>
    <row r="1358" spans="1:18">
      <c r="A1358" s="183" t="s">
        <v>2081</v>
      </c>
      <c r="B1358" s="183" t="s">
        <v>794</v>
      </c>
      <c r="C1358" s="183" t="s">
        <v>833</v>
      </c>
      <c r="D1358" s="183" t="s">
        <v>813</v>
      </c>
      <c r="E1358" s="183" t="s">
        <v>839</v>
      </c>
      <c r="F1358" s="183" t="s">
        <v>1967</v>
      </c>
      <c r="G1358" s="183" t="s">
        <v>48</v>
      </c>
      <c r="H1358" s="183" t="s">
        <v>521</v>
      </c>
      <c r="I1358" s="183" t="s">
        <v>796</v>
      </c>
      <c r="J1358" s="183" t="s">
        <v>1562</v>
      </c>
      <c r="K1358" s="184">
        <v>0</v>
      </c>
      <c r="L1358" s="184">
        <v>100</v>
      </c>
      <c r="M1358" s="184">
        <f t="shared" si="22"/>
        <v>-100</v>
      </c>
      <c r="N1358" s="183" t="s">
        <v>2083</v>
      </c>
      <c r="O1358" s="183" t="s">
        <v>1562</v>
      </c>
      <c r="P1358" s="183"/>
      <c r="Q1358" s="183" t="s">
        <v>2084</v>
      </c>
      <c r="R1358" s="183" t="s">
        <v>797</v>
      </c>
    </row>
    <row r="1359" spans="1:18">
      <c r="A1359" s="183" t="s">
        <v>2081</v>
      </c>
      <c r="B1359" s="183" t="s">
        <v>794</v>
      </c>
      <c r="C1359" s="183" t="s">
        <v>833</v>
      </c>
      <c r="D1359" s="183" t="s">
        <v>813</v>
      </c>
      <c r="E1359" s="183" t="s">
        <v>36</v>
      </c>
      <c r="F1359" s="183" t="s">
        <v>1967</v>
      </c>
      <c r="G1359" s="183" t="s">
        <v>48</v>
      </c>
      <c r="H1359" s="183" t="s">
        <v>521</v>
      </c>
      <c r="I1359" s="183" t="s">
        <v>796</v>
      </c>
      <c r="J1359" s="183" t="s">
        <v>1562</v>
      </c>
      <c r="K1359" s="184">
        <v>0</v>
      </c>
      <c r="L1359" s="184">
        <v>1500</v>
      </c>
      <c r="M1359" s="184">
        <f t="shared" si="22"/>
        <v>-1500</v>
      </c>
      <c r="N1359" s="183" t="s">
        <v>2083</v>
      </c>
      <c r="O1359" s="183" t="s">
        <v>1562</v>
      </c>
      <c r="P1359" s="183"/>
      <c r="Q1359" s="183" t="s">
        <v>2084</v>
      </c>
      <c r="R1359" s="183" t="s">
        <v>797</v>
      </c>
    </row>
    <row r="1360" spans="1:18">
      <c r="A1360" s="183" t="s">
        <v>2081</v>
      </c>
      <c r="B1360" s="183" t="s">
        <v>794</v>
      </c>
      <c r="C1360" s="183" t="s">
        <v>833</v>
      </c>
      <c r="D1360" s="183" t="s">
        <v>813</v>
      </c>
      <c r="E1360" s="183" t="s">
        <v>835</v>
      </c>
      <c r="F1360" s="183" t="s">
        <v>1967</v>
      </c>
      <c r="G1360" s="183" t="s">
        <v>48</v>
      </c>
      <c r="H1360" s="183" t="s">
        <v>521</v>
      </c>
      <c r="I1360" s="183" t="s">
        <v>796</v>
      </c>
      <c r="J1360" s="183" t="s">
        <v>1562</v>
      </c>
      <c r="K1360" s="184">
        <v>0</v>
      </c>
      <c r="L1360" s="184">
        <v>1300</v>
      </c>
      <c r="M1360" s="184">
        <f t="shared" si="22"/>
        <v>-1300</v>
      </c>
      <c r="N1360" s="183" t="s">
        <v>2083</v>
      </c>
      <c r="O1360" s="183" t="s">
        <v>1562</v>
      </c>
      <c r="P1360" s="183"/>
      <c r="Q1360" s="183" t="s">
        <v>2084</v>
      </c>
      <c r="R1360" s="183" t="s">
        <v>797</v>
      </c>
    </row>
    <row r="1361" spans="1:18">
      <c r="A1361" s="183" t="s">
        <v>2081</v>
      </c>
      <c r="B1361" s="183" t="s">
        <v>794</v>
      </c>
      <c r="C1361" s="183" t="s">
        <v>833</v>
      </c>
      <c r="D1361" s="183" t="s">
        <v>813</v>
      </c>
      <c r="E1361" s="183" t="s">
        <v>820</v>
      </c>
      <c r="F1361" s="183" t="s">
        <v>1967</v>
      </c>
      <c r="G1361" s="183" t="s">
        <v>48</v>
      </c>
      <c r="H1361" s="183" t="s">
        <v>521</v>
      </c>
      <c r="I1361" s="183" t="s">
        <v>796</v>
      </c>
      <c r="J1361" s="183" t="s">
        <v>1562</v>
      </c>
      <c r="K1361" s="184">
        <v>0</v>
      </c>
      <c r="L1361" s="184">
        <v>1500</v>
      </c>
      <c r="M1361" s="184">
        <f t="shared" si="22"/>
        <v>-1500</v>
      </c>
      <c r="N1361" s="183" t="s">
        <v>2083</v>
      </c>
      <c r="O1361" s="183" t="s">
        <v>1562</v>
      </c>
      <c r="P1361" s="183"/>
      <c r="Q1361" s="183" t="s">
        <v>2084</v>
      </c>
      <c r="R1361" s="183" t="s">
        <v>797</v>
      </c>
    </row>
    <row r="1362" spans="1:18">
      <c r="A1362" s="183" t="s">
        <v>2081</v>
      </c>
      <c r="B1362" s="183" t="s">
        <v>794</v>
      </c>
      <c r="C1362" s="183" t="s">
        <v>2091</v>
      </c>
      <c r="D1362" s="183" t="s">
        <v>794</v>
      </c>
      <c r="E1362" s="183" t="s">
        <v>295</v>
      </c>
      <c r="F1362" s="183" t="s">
        <v>2089</v>
      </c>
      <c r="G1362" s="183" t="s">
        <v>48</v>
      </c>
      <c r="H1362" s="183" t="s">
        <v>521</v>
      </c>
      <c r="I1362" s="183" t="s">
        <v>796</v>
      </c>
      <c r="J1362" s="183" t="s">
        <v>1562</v>
      </c>
      <c r="K1362" s="184">
        <v>0</v>
      </c>
      <c r="L1362" s="184">
        <v>400</v>
      </c>
      <c r="M1362" s="184">
        <f t="shared" si="22"/>
        <v>-400</v>
      </c>
      <c r="N1362" s="183" t="s">
        <v>2083</v>
      </c>
      <c r="O1362" s="183" t="s">
        <v>1562</v>
      </c>
      <c r="P1362" s="183"/>
      <c r="Q1362" s="183" t="s">
        <v>2084</v>
      </c>
      <c r="R1362" s="183" t="s">
        <v>797</v>
      </c>
    </row>
    <row r="1363" spans="1:18">
      <c r="A1363" s="183" t="s">
        <v>2081</v>
      </c>
      <c r="B1363" s="183" t="s">
        <v>794</v>
      </c>
      <c r="C1363" s="183" t="s">
        <v>833</v>
      </c>
      <c r="D1363" s="183" t="s">
        <v>837</v>
      </c>
      <c r="E1363" s="183" t="s">
        <v>137</v>
      </c>
      <c r="F1363" s="183" t="s">
        <v>1967</v>
      </c>
      <c r="G1363" s="183" t="s">
        <v>48</v>
      </c>
      <c r="H1363" s="183" t="s">
        <v>521</v>
      </c>
      <c r="I1363" s="183" t="s">
        <v>796</v>
      </c>
      <c r="J1363" s="183" t="s">
        <v>1562</v>
      </c>
      <c r="K1363" s="184">
        <v>31.43</v>
      </c>
      <c r="L1363" s="184">
        <v>0</v>
      </c>
      <c r="M1363" s="184">
        <f t="shared" si="22"/>
        <v>31.43</v>
      </c>
      <c r="N1363" s="183" t="s">
        <v>2083</v>
      </c>
      <c r="O1363" s="183" t="s">
        <v>1562</v>
      </c>
      <c r="P1363" s="183"/>
      <c r="Q1363" s="183" t="s">
        <v>2084</v>
      </c>
      <c r="R1363" s="183" t="s">
        <v>797</v>
      </c>
    </row>
    <row r="1364" spans="1:18">
      <c r="A1364" s="183" t="s">
        <v>2081</v>
      </c>
      <c r="B1364" s="183" t="s">
        <v>794</v>
      </c>
      <c r="C1364" s="183" t="s">
        <v>833</v>
      </c>
      <c r="D1364" s="183" t="s">
        <v>813</v>
      </c>
      <c r="E1364" s="183" t="s">
        <v>854</v>
      </c>
      <c r="F1364" s="183" t="s">
        <v>1967</v>
      </c>
      <c r="G1364" s="183" t="s">
        <v>48</v>
      </c>
      <c r="H1364" s="183" t="s">
        <v>521</v>
      </c>
      <c r="I1364" s="183" t="s">
        <v>796</v>
      </c>
      <c r="J1364" s="183" t="s">
        <v>1562</v>
      </c>
      <c r="K1364" s="184">
        <v>10334.299999999999</v>
      </c>
      <c r="L1364" s="184">
        <v>0</v>
      </c>
      <c r="M1364" s="184">
        <f t="shared" si="22"/>
        <v>10334.299999999999</v>
      </c>
      <c r="N1364" s="183" t="s">
        <v>2083</v>
      </c>
      <c r="O1364" s="183" t="s">
        <v>1562</v>
      </c>
      <c r="P1364" s="183"/>
      <c r="Q1364" s="183" t="s">
        <v>2084</v>
      </c>
      <c r="R1364" s="183" t="s">
        <v>797</v>
      </c>
    </row>
    <row r="1365" spans="1:18">
      <c r="A1365" s="183" t="s">
        <v>2081</v>
      </c>
      <c r="B1365" s="183" t="s">
        <v>794</v>
      </c>
      <c r="C1365" s="183" t="s">
        <v>833</v>
      </c>
      <c r="D1365" s="183" t="s">
        <v>813</v>
      </c>
      <c r="E1365" s="183" t="s">
        <v>832</v>
      </c>
      <c r="F1365" s="183" t="s">
        <v>1967</v>
      </c>
      <c r="G1365" s="183" t="s">
        <v>48</v>
      </c>
      <c r="H1365" s="183" t="s">
        <v>521</v>
      </c>
      <c r="I1365" s="183" t="s">
        <v>796</v>
      </c>
      <c r="J1365" s="183" t="s">
        <v>1562</v>
      </c>
      <c r="K1365" s="184">
        <v>0</v>
      </c>
      <c r="L1365" s="184">
        <v>900</v>
      </c>
      <c r="M1365" s="184">
        <f t="shared" si="22"/>
        <v>-900</v>
      </c>
      <c r="N1365" s="183" t="s">
        <v>2083</v>
      </c>
      <c r="O1365" s="183" t="s">
        <v>1562</v>
      </c>
      <c r="P1365" s="183"/>
      <c r="Q1365" s="183" t="s">
        <v>2084</v>
      </c>
      <c r="R1365" s="183" t="s">
        <v>797</v>
      </c>
    </row>
    <row r="1366" spans="1:18">
      <c r="A1366" s="183" t="s">
        <v>2081</v>
      </c>
      <c r="B1366" s="183" t="s">
        <v>794</v>
      </c>
      <c r="C1366" s="183" t="s">
        <v>833</v>
      </c>
      <c r="D1366" s="183" t="s">
        <v>813</v>
      </c>
      <c r="E1366" s="183" t="s">
        <v>816</v>
      </c>
      <c r="F1366" s="183" t="s">
        <v>1967</v>
      </c>
      <c r="G1366" s="183" t="s">
        <v>48</v>
      </c>
      <c r="H1366" s="183" t="s">
        <v>521</v>
      </c>
      <c r="I1366" s="183" t="s">
        <v>796</v>
      </c>
      <c r="J1366" s="183" t="s">
        <v>1562</v>
      </c>
      <c r="K1366" s="184">
        <v>0</v>
      </c>
      <c r="L1366" s="184">
        <v>8200</v>
      </c>
      <c r="M1366" s="184">
        <f t="shared" si="22"/>
        <v>-8200</v>
      </c>
      <c r="N1366" s="183" t="s">
        <v>2083</v>
      </c>
      <c r="O1366" s="183" t="s">
        <v>1562</v>
      </c>
      <c r="P1366" s="183"/>
      <c r="Q1366" s="183" t="s">
        <v>2084</v>
      </c>
      <c r="R1366" s="183" t="s">
        <v>797</v>
      </c>
    </row>
    <row r="1367" spans="1:18">
      <c r="A1367" s="183" t="s">
        <v>2081</v>
      </c>
      <c r="B1367" s="183" t="s">
        <v>794</v>
      </c>
      <c r="C1367" s="183" t="s">
        <v>833</v>
      </c>
      <c r="D1367" s="183" t="s">
        <v>813</v>
      </c>
      <c r="E1367" s="183" t="s">
        <v>820</v>
      </c>
      <c r="F1367" s="183" t="s">
        <v>2089</v>
      </c>
      <c r="G1367" s="183" t="s">
        <v>48</v>
      </c>
      <c r="H1367" s="183" t="s">
        <v>521</v>
      </c>
      <c r="I1367" s="183" t="s">
        <v>796</v>
      </c>
      <c r="J1367" s="183" t="s">
        <v>1562</v>
      </c>
      <c r="K1367" s="184">
        <v>0</v>
      </c>
      <c r="L1367" s="184">
        <v>6100</v>
      </c>
      <c r="M1367" s="184">
        <f t="shared" si="22"/>
        <v>-6100</v>
      </c>
      <c r="N1367" s="183" t="s">
        <v>2083</v>
      </c>
      <c r="O1367" s="183" t="s">
        <v>1562</v>
      </c>
      <c r="P1367" s="183"/>
      <c r="Q1367" s="183" t="s">
        <v>2084</v>
      </c>
      <c r="R1367" s="183" t="s">
        <v>797</v>
      </c>
    </row>
    <row r="1368" spans="1:18">
      <c r="A1368" s="183" t="s">
        <v>2081</v>
      </c>
      <c r="B1368" s="183" t="s">
        <v>794</v>
      </c>
      <c r="C1368" s="183" t="s">
        <v>2091</v>
      </c>
      <c r="D1368" s="183" t="s">
        <v>794</v>
      </c>
      <c r="E1368" s="183" t="s">
        <v>22</v>
      </c>
      <c r="F1368" s="183" t="s">
        <v>2089</v>
      </c>
      <c r="G1368" s="183" t="s">
        <v>48</v>
      </c>
      <c r="H1368" s="183" t="s">
        <v>521</v>
      </c>
      <c r="I1368" s="183" t="s">
        <v>796</v>
      </c>
      <c r="J1368" s="183" t="s">
        <v>1562</v>
      </c>
      <c r="K1368" s="184">
        <v>0</v>
      </c>
      <c r="L1368" s="184">
        <v>400</v>
      </c>
      <c r="M1368" s="184">
        <f t="shared" si="22"/>
        <v>-400</v>
      </c>
      <c r="N1368" s="183" t="s">
        <v>2083</v>
      </c>
      <c r="O1368" s="183" t="s">
        <v>1562</v>
      </c>
      <c r="P1368" s="183"/>
      <c r="Q1368" s="183" t="s">
        <v>2084</v>
      </c>
      <c r="R1368" s="183" t="s">
        <v>797</v>
      </c>
    </row>
    <row r="1369" spans="1:18">
      <c r="A1369" s="183" t="s">
        <v>2081</v>
      </c>
      <c r="B1369" s="183" t="s">
        <v>794</v>
      </c>
      <c r="C1369" s="183" t="s">
        <v>2091</v>
      </c>
      <c r="D1369" s="183" t="s">
        <v>794</v>
      </c>
      <c r="E1369" s="183" t="s">
        <v>843</v>
      </c>
      <c r="F1369" s="183" t="s">
        <v>2092</v>
      </c>
      <c r="G1369" s="183" t="s">
        <v>48</v>
      </c>
      <c r="H1369" s="183" t="s">
        <v>521</v>
      </c>
      <c r="I1369" s="183" t="s">
        <v>796</v>
      </c>
      <c r="J1369" s="183" t="s">
        <v>1562</v>
      </c>
      <c r="K1369" s="184">
        <v>0</v>
      </c>
      <c r="L1369" s="184">
        <v>100</v>
      </c>
      <c r="M1369" s="184">
        <f t="shared" si="22"/>
        <v>-100</v>
      </c>
      <c r="N1369" s="183" t="s">
        <v>2083</v>
      </c>
      <c r="O1369" s="183" t="s">
        <v>1562</v>
      </c>
      <c r="P1369" s="183"/>
      <c r="Q1369" s="183" t="s">
        <v>2084</v>
      </c>
      <c r="R1369" s="183" t="s">
        <v>797</v>
      </c>
    </row>
    <row r="1370" spans="1:18">
      <c r="A1370" s="183" t="s">
        <v>2081</v>
      </c>
      <c r="B1370" s="183" t="s">
        <v>794</v>
      </c>
      <c r="C1370" s="183" t="s">
        <v>2091</v>
      </c>
      <c r="D1370" s="183" t="s">
        <v>794</v>
      </c>
      <c r="E1370" s="183" t="s">
        <v>844</v>
      </c>
      <c r="F1370" s="183" t="s">
        <v>2092</v>
      </c>
      <c r="G1370" s="183" t="s">
        <v>48</v>
      </c>
      <c r="H1370" s="183" t="s">
        <v>521</v>
      </c>
      <c r="I1370" s="183" t="s">
        <v>796</v>
      </c>
      <c r="J1370" s="183" t="s">
        <v>1562</v>
      </c>
      <c r="K1370" s="184">
        <v>0</v>
      </c>
      <c r="L1370" s="184">
        <v>100</v>
      </c>
      <c r="M1370" s="184">
        <f t="shared" si="22"/>
        <v>-100</v>
      </c>
      <c r="N1370" s="183" t="s">
        <v>2083</v>
      </c>
      <c r="O1370" s="183" t="s">
        <v>1562</v>
      </c>
      <c r="P1370" s="183"/>
      <c r="Q1370" s="183" t="s">
        <v>2084</v>
      </c>
      <c r="R1370" s="183" t="s">
        <v>797</v>
      </c>
    </row>
    <row r="1371" spans="1:18">
      <c r="A1371" s="183" t="s">
        <v>2081</v>
      </c>
      <c r="B1371" s="183" t="s">
        <v>794</v>
      </c>
      <c r="C1371" s="183" t="s">
        <v>833</v>
      </c>
      <c r="D1371" s="183" t="s">
        <v>837</v>
      </c>
      <c r="E1371" s="183" t="s">
        <v>827</v>
      </c>
      <c r="F1371" s="183" t="s">
        <v>1967</v>
      </c>
      <c r="G1371" s="183" t="s">
        <v>48</v>
      </c>
      <c r="H1371" s="183" t="s">
        <v>521</v>
      </c>
      <c r="I1371" s="183" t="s">
        <v>796</v>
      </c>
      <c r="J1371" s="183" t="s">
        <v>1562</v>
      </c>
      <c r="K1371" s="184">
        <v>1444.71</v>
      </c>
      <c r="L1371" s="184">
        <v>0</v>
      </c>
      <c r="M1371" s="184">
        <f t="shared" si="22"/>
        <v>1444.71</v>
      </c>
      <c r="N1371" s="183" t="s">
        <v>2083</v>
      </c>
      <c r="O1371" s="183" t="s">
        <v>1562</v>
      </c>
      <c r="P1371" s="183"/>
      <c r="Q1371" s="183" t="s">
        <v>2084</v>
      </c>
      <c r="R1371" s="183" t="s">
        <v>797</v>
      </c>
    </row>
    <row r="1372" spans="1:18">
      <c r="A1372" s="183" t="s">
        <v>2081</v>
      </c>
      <c r="B1372" s="183" t="s">
        <v>794</v>
      </c>
      <c r="C1372" s="183" t="s">
        <v>2091</v>
      </c>
      <c r="D1372" s="183" t="s">
        <v>794</v>
      </c>
      <c r="E1372" s="183" t="s">
        <v>853</v>
      </c>
      <c r="F1372" s="183" t="s">
        <v>2092</v>
      </c>
      <c r="G1372" s="183" t="s">
        <v>48</v>
      </c>
      <c r="H1372" s="183" t="s">
        <v>521</v>
      </c>
      <c r="I1372" s="183" t="s">
        <v>796</v>
      </c>
      <c r="J1372" s="183" t="s">
        <v>1562</v>
      </c>
      <c r="K1372" s="184">
        <v>0</v>
      </c>
      <c r="L1372" s="184">
        <v>200</v>
      </c>
      <c r="M1372" s="184">
        <f t="shared" si="22"/>
        <v>-200</v>
      </c>
      <c r="N1372" s="183" t="s">
        <v>2083</v>
      </c>
      <c r="O1372" s="183" t="s">
        <v>1562</v>
      </c>
      <c r="P1372" s="183"/>
      <c r="Q1372" s="183" t="s">
        <v>2084</v>
      </c>
      <c r="R1372" s="183" t="s">
        <v>797</v>
      </c>
    </row>
    <row r="1373" spans="1:18">
      <c r="A1373" s="183" t="s">
        <v>2081</v>
      </c>
      <c r="B1373" s="183" t="s">
        <v>794</v>
      </c>
      <c r="C1373" s="183" t="s">
        <v>2091</v>
      </c>
      <c r="D1373" s="183" t="s">
        <v>794</v>
      </c>
      <c r="E1373" s="183" t="s">
        <v>838</v>
      </c>
      <c r="F1373" s="183" t="s">
        <v>2089</v>
      </c>
      <c r="G1373" s="183" t="s">
        <v>48</v>
      </c>
      <c r="H1373" s="183" t="s">
        <v>521</v>
      </c>
      <c r="I1373" s="183" t="s">
        <v>796</v>
      </c>
      <c r="J1373" s="183" t="s">
        <v>1562</v>
      </c>
      <c r="K1373" s="184">
        <v>0</v>
      </c>
      <c r="L1373" s="184">
        <v>1000</v>
      </c>
      <c r="M1373" s="184">
        <f t="shared" si="22"/>
        <v>-1000</v>
      </c>
      <c r="N1373" s="183" t="s">
        <v>2083</v>
      </c>
      <c r="O1373" s="183" t="s">
        <v>1562</v>
      </c>
      <c r="P1373" s="183"/>
      <c r="Q1373" s="183" t="s">
        <v>2084</v>
      </c>
      <c r="R1373" s="183" t="s">
        <v>797</v>
      </c>
    </row>
    <row r="1374" spans="1:18">
      <c r="A1374" s="183" t="s">
        <v>2081</v>
      </c>
      <c r="B1374" s="183" t="s">
        <v>794</v>
      </c>
      <c r="C1374" s="183" t="s">
        <v>2091</v>
      </c>
      <c r="D1374" s="183" t="s">
        <v>794</v>
      </c>
      <c r="E1374" s="183" t="s">
        <v>19</v>
      </c>
      <c r="F1374" s="183" t="s">
        <v>2092</v>
      </c>
      <c r="G1374" s="183" t="s">
        <v>48</v>
      </c>
      <c r="H1374" s="183" t="s">
        <v>521</v>
      </c>
      <c r="I1374" s="183" t="s">
        <v>796</v>
      </c>
      <c r="J1374" s="183" t="s">
        <v>1562</v>
      </c>
      <c r="K1374" s="184">
        <v>1700</v>
      </c>
      <c r="L1374" s="184">
        <v>0</v>
      </c>
      <c r="M1374" s="184">
        <f t="shared" si="22"/>
        <v>1700</v>
      </c>
      <c r="N1374" s="183" t="s">
        <v>2083</v>
      </c>
      <c r="O1374" s="183" t="s">
        <v>1562</v>
      </c>
      <c r="P1374" s="183"/>
      <c r="Q1374" s="183" t="s">
        <v>2084</v>
      </c>
      <c r="R1374" s="183" t="s">
        <v>797</v>
      </c>
    </row>
    <row r="1375" spans="1:18">
      <c r="A1375" s="183" t="s">
        <v>2081</v>
      </c>
      <c r="B1375" s="183" t="s">
        <v>794</v>
      </c>
      <c r="C1375" s="183" t="s">
        <v>833</v>
      </c>
      <c r="D1375" s="183" t="s">
        <v>837</v>
      </c>
      <c r="E1375" s="183" t="s">
        <v>36</v>
      </c>
      <c r="F1375" s="183" t="s">
        <v>1967</v>
      </c>
      <c r="G1375" s="183" t="s">
        <v>48</v>
      </c>
      <c r="H1375" s="183" t="s">
        <v>521</v>
      </c>
      <c r="I1375" s="183" t="s">
        <v>796</v>
      </c>
      <c r="J1375" s="183" t="s">
        <v>1562</v>
      </c>
      <c r="K1375" s="184">
        <v>2826.13</v>
      </c>
      <c r="L1375" s="184">
        <v>0</v>
      </c>
      <c r="M1375" s="184">
        <f t="shared" si="22"/>
        <v>2826.13</v>
      </c>
      <c r="N1375" s="183" t="s">
        <v>2083</v>
      </c>
      <c r="O1375" s="183" t="s">
        <v>1562</v>
      </c>
      <c r="P1375" s="183"/>
      <c r="Q1375" s="183" t="s">
        <v>2084</v>
      </c>
      <c r="R1375" s="183" t="s">
        <v>797</v>
      </c>
    </row>
    <row r="1376" spans="1:18">
      <c r="A1376" s="183" t="s">
        <v>2081</v>
      </c>
      <c r="B1376" s="183" t="s">
        <v>794</v>
      </c>
      <c r="C1376" s="183" t="s">
        <v>833</v>
      </c>
      <c r="D1376" s="183" t="s">
        <v>837</v>
      </c>
      <c r="E1376" s="183" t="s">
        <v>22</v>
      </c>
      <c r="F1376" s="183" t="s">
        <v>1967</v>
      </c>
      <c r="G1376" s="183" t="s">
        <v>48</v>
      </c>
      <c r="H1376" s="183" t="s">
        <v>521</v>
      </c>
      <c r="I1376" s="183" t="s">
        <v>796</v>
      </c>
      <c r="J1376" s="183" t="s">
        <v>1562</v>
      </c>
      <c r="K1376" s="184">
        <v>142.88</v>
      </c>
      <c r="L1376" s="184">
        <v>0</v>
      </c>
      <c r="M1376" s="184">
        <f t="shared" si="22"/>
        <v>142.88</v>
      </c>
      <c r="N1376" s="183" t="s">
        <v>2083</v>
      </c>
      <c r="O1376" s="183" t="s">
        <v>1562</v>
      </c>
      <c r="P1376" s="183"/>
      <c r="Q1376" s="183" t="s">
        <v>2084</v>
      </c>
      <c r="R1376" s="183" t="s">
        <v>797</v>
      </c>
    </row>
    <row r="1377" spans="1:18">
      <c r="A1377" s="183" t="s">
        <v>2081</v>
      </c>
      <c r="B1377" s="183" t="s">
        <v>794</v>
      </c>
      <c r="C1377" s="183" t="s">
        <v>833</v>
      </c>
      <c r="D1377" s="183" t="s">
        <v>837</v>
      </c>
      <c r="E1377" s="183" t="s">
        <v>19</v>
      </c>
      <c r="F1377" s="183" t="s">
        <v>1967</v>
      </c>
      <c r="G1377" s="183" t="s">
        <v>48</v>
      </c>
      <c r="H1377" s="183" t="s">
        <v>521</v>
      </c>
      <c r="I1377" s="183" t="s">
        <v>796</v>
      </c>
      <c r="J1377" s="183" t="s">
        <v>1562</v>
      </c>
      <c r="K1377" s="184">
        <v>1205.97</v>
      </c>
      <c r="L1377" s="184">
        <v>0</v>
      </c>
      <c r="M1377" s="184">
        <f t="shared" si="22"/>
        <v>1205.97</v>
      </c>
      <c r="N1377" s="183" t="s">
        <v>2083</v>
      </c>
      <c r="O1377" s="183" t="s">
        <v>1562</v>
      </c>
      <c r="P1377" s="183"/>
      <c r="Q1377" s="183" t="s">
        <v>2084</v>
      </c>
      <c r="R1377" s="183" t="s">
        <v>797</v>
      </c>
    </row>
    <row r="1378" spans="1:18">
      <c r="A1378" s="183" t="s">
        <v>2081</v>
      </c>
      <c r="B1378" s="183" t="s">
        <v>794</v>
      </c>
      <c r="C1378" s="183" t="s">
        <v>2091</v>
      </c>
      <c r="D1378" s="183" t="s">
        <v>794</v>
      </c>
      <c r="E1378" s="183" t="s">
        <v>19</v>
      </c>
      <c r="F1378" s="183" t="s">
        <v>1967</v>
      </c>
      <c r="G1378" s="183" t="s">
        <v>48</v>
      </c>
      <c r="H1378" s="183" t="s">
        <v>521</v>
      </c>
      <c r="I1378" s="183" t="s">
        <v>796</v>
      </c>
      <c r="J1378" s="183" t="s">
        <v>1562</v>
      </c>
      <c r="K1378" s="184">
        <v>0</v>
      </c>
      <c r="L1378" s="184">
        <v>2000</v>
      </c>
      <c r="M1378" s="184">
        <f t="shared" si="22"/>
        <v>-2000</v>
      </c>
      <c r="N1378" s="183" t="s">
        <v>2083</v>
      </c>
      <c r="O1378" s="183" t="s">
        <v>1562</v>
      </c>
      <c r="P1378" s="183"/>
      <c r="Q1378" s="183" t="s">
        <v>2084</v>
      </c>
      <c r="R1378" s="183" t="s">
        <v>797</v>
      </c>
    </row>
    <row r="1379" spans="1:18">
      <c r="A1379" s="183" t="s">
        <v>2081</v>
      </c>
      <c r="B1379" s="183" t="s">
        <v>794</v>
      </c>
      <c r="C1379" s="183" t="s">
        <v>2091</v>
      </c>
      <c r="D1379" s="183" t="s">
        <v>794</v>
      </c>
      <c r="E1379" s="183" t="s">
        <v>818</v>
      </c>
      <c r="F1379" s="183" t="s">
        <v>2092</v>
      </c>
      <c r="G1379" s="183" t="s">
        <v>48</v>
      </c>
      <c r="H1379" s="183" t="s">
        <v>521</v>
      </c>
      <c r="I1379" s="183" t="s">
        <v>796</v>
      </c>
      <c r="J1379" s="183" t="s">
        <v>1562</v>
      </c>
      <c r="K1379" s="184">
        <v>0</v>
      </c>
      <c r="L1379" s="184">
        <v>10400</v>
      </c>
      <c r="M1379" s="184">
        <f t="shared" si="22"/>
        <v>-10400</v>
      </c>
      <c r="N1379" s="183" t="s">
        <v>2083</v>
      </c>
      <c r="O1379" s="183" t="s">
        <v>1562</v>
      </c>
      <c r="P1379" s="183"/>
      <c r="Q1379" s="183" t="s">
        <v>2084</v>
      </c>
      <c r="R1379" s="183" t="s">
        <v>797</v>
      </c>
    </row>
    <row r="1380" spans="1:18">
      <c r="A1380" s="183" t="s">
        <v>2081</v>
      </c>
      <c r="B1380" s="183" t="s">
        <v>794</v>
      </c>
      <c r="C1380" s="183" t="s">
        <v>242</v>
      </c>
      <c r="D1380" s="183" t="s">
        <v>809</v>
      </c>
      <c r="E1380" s="183" t="s">
        <v>1007</v>
      </c>
      <c r="F1380" s="183" t="s">
        <v>2088</v>
      </c>
      <c r="G1380" s="183" t="s">
        <v>48</v>
      </c>
      <c r="H1380" s="183" t="s">
        <v>521</v>
      </c>
      <c r="I1380" s="183" t="s">
        <v>796</v>
      </c>
      <c r="J1380" s="183" t="s">
        <v>1562</v>
      </c>
      <c r="K1380" s="184">
        <v>556905.9</v>
      </c>
      <c r="L1380" s="184">
        <v>0</v>
      </c>
      <c r="M1380" s="184">
        <f t="shared" si="22"/>
        <v>556905.9</v>
      </c>
      <c r="N1380" s="183" t="s">
        <v>2083</v>
      </c>
      <c r="O1380" s="183" t="s">
        <v>1562</v>
      </c>
      <c r="P1380" s="183"/>
      <c r="Q1380" s="183" t="s">
        <v>2084</v>
      </c>
      <c r="R1380" s="183" t="s">
        <v>797</v>
      </c>
    </row>
    <row r="1381" spans="1:18">
      <c r="A1381" s="183" t="s">
        <v>2081</v>
      </c>
      <c r="B1381" s="183" t="s">
        <v>794</v>
      </c>
      <c r="C1381" s="183" t="s">
        <v>242</v>
      </c>
      <c r="D1381" s="183" t="s">
        <v>809</v>
      </c>
      <c r="E1381" s="183" t="s">
        <v>1337</v>
      </c>
      <c r="F1381" s="183" t="s">
        <v>1352</v>
      </c>
      <c r="G1381" s="183" t="s">
        <v>48</v>
      </c>
      <c r="H1381" s="183" t="s">
        <v>521</v>
      </c>
      <c r="I1381" s="183" t="s">
        <v>796</v>
      </c>
      <c r="J1381" s="183" t="s">
        <v>1562</v>
      </c>
      <c r="K1381" s="184">
        <v>0</v>
      </c>
      <c r="L1381" s="184">
        <v>159</v>
      </c>
      <c r="M1381" s="184">
        <f t="shared" si="22"/>
        <v>-159</v>
      </c>
      <c r="N1381" s="183" t="s">
        <v>2083</v>
      </c>
      <c r="O1381" s="183" t="s">
        <v>1562</v>
      </c>
      <c r="P1381" s="183"/>
      <c r="Q1381" s="183" t="s">
        <v>2084</v>
      </c>
      <c r="R1381" s="183" t="s">
        <v>797</v>
      </c>
    </row>
    <row r="1382" spans="1:18">
      <c r="A1382" s="183" t="s">
        <v>2081</v>
      </c>
      <c r="B1382" s="183" t="s">
        <v>794</v>
      </c>
      <c r="C1382" s="183" t="s">
        <v>702</v>
      </c>
      <c r="D1382" s="183" t="s">
        <v>805</v>
      </c>
      <c r="E1382" s="183" t="s">
        <v>2094</v>
      </c>
      <c r="F1382" s="183" t="s">
        <v>1065</v>
      </c>
      <c r="G1382" s="183" t="s">
        <v>48</v>
      </c>
      <c r="H1382" s="183" t="s">
        <v>521</v>
      </c>
      <c r="I1382" s="183" t="s">
        <v>796</v>
      </c>
      <c r="J1382" s="183" t="s">
        <v>1562</v>
      </c>
      <c r="K1382" s="184">
        <v>430.68</v>
      </c>
      <c r="L1382" s="184">
        <v>0</v>
      </c>
      <c r="M1382" s="184">
        <f t="shared" si="22"/>
        <v>430.68</v>
      </c>
      <c r="N1382" s="183" t="s">
        <v>2083</v>
      </c>
      <c r="O1382" s="183" t="s">
        <v>1562</v>
      </c>
      <c r="P1382" s="183"/>
      <c r="Q1382" s="183" t="s">
        <v>2084</v>
      </c>
      <c r="R1382" s="183" t="s">
        <v>797</v>
      </c>
    </row>
    <row r="1383" spans="1:18">
      <c r="A1383" s="183" t="s">
        <v>2081</v>
      </c>
      <c r="B1383" s="183" t="s">
        <v>794</v>
      </c>
      <c r="C1383" s="183" t="s">
        <v>2091</v>
      </c>
      <c r="D1383" s="183" t="s">
        <v>794</v>
      </c>
      <c r="E1383" s="183" t="s">
        <v>810</v>
      </c>
      <c r="F1383" s="183" t="s">
        <v>2092</v>
      </c>
      <c r="G1383" s="183" t="s">
        <v>48</v>
      </c>
      <c r="H1383" s="183" t="s">
        <v>521</v>
      </c>
      <c r="I1383" s="183" t="s">
        <v>796</v>
      </c>
      <c r="J1383" s="183" t="s">
        <v>1562</v>
      </c>
      <c r="K1383" s="184">
        <v>0</v>
      </c>
      <c r="L1383" s="184">
        <v>1900</v>
      </c>
      <c r="M1383" s="184">
        <f t="shared" si="22"/>
        <v>-1900</v>
      </c>
      <c r="N1383" s="183" t="s">
        <v>2083</v>
      </c>
      <c r="O1383" s="183" t="s">
        <v>1562</v>
      </c>
      <c r="P1383" s="183"/>
      <c r="Q1383" s="183" t="s">
        <v>2084</v>
      </c>
      <c r="R1383" s="183" t="s">
        <v>797</v>
      </c>
    </row>
    <row r="1384" spans="1:18">
      <c r="A1384" s="183" t="s">
        <v>2081</v>
      </c>
      <c r="B1384" s="183" t="s">
        <v>794</v>
      </c>
      <c r="C1384" s="183" t="s">
        <v>2091</v>
      </c>
      <c r="D1384" s="183" t="s">
        <v>794</v>
      </c>
      <c r="E1384" s="183" t="s">
        <v>708</v>
      </c>
      <c r="F1384" s="183" t="s">
        <v>2092</v>
      </c>
      <c r="G1384" s="183" t="s">
        <v>48</v>
      </c>
      <c r="H1384" s="183" t="s">
        <v>521</v>
      </c>
      <c r="I1384" s="183" t="s">
        <v>796</v>
      </c>
      <c r="J1384" s="183" t="s">
        <v>1562</v>
      </c>
      <c r="K1384" s="184">
        <v>0</v>
      </c>
      <c r="L1384" s="184">
        <v>100</v>
      </c>
      <c r="M1384" s="184">
        <f t="shared" si="22"/>
        <v>-100</v>
      </c>
      <c r="N1384" s="183" t="s">
        <v>2083</v>
      </c>
      <c r="O1384" s="183" t="s">
        <v>1562</v>
      </c>
      <c r="P1384" s="183"/>
      <c r="Q1384" s="183" t="s">
        <v>2084</v>
      </c>
      <c r="R1384" s="183" t="s">
        <v>797</v>
      </c>
    </row>
    <row r="1385" spans="1:18">
      <c r="A1385" s="183" t="s">
        <v>2081</v>
      </c>
      <c r="B1385" s="183" t="s">
        <v>794</v>
      </c>
      <c r="C1385" s="183" t="s">
        <v>833</v>
      </c>
      <c r="D1385" s="183" t="s">
        <v>809</v>
      </c>
      <c r="E1385" s="183" t="s">
        <v>465</v>
      </c>
      <c r="F1385" s="183" t="s">
        <v>1967</v>
      </c>
      <c r="G1385" s="183" t="s">
        <v>48</v>
      </c>
      <c r="H1385" s="183" t="s">
        <v>521</v>
      </c>
      <c r="I1385" s="183" t="s">
        <v>796</v>
      </c>
      <c r="J1385" s="183" t="s">
        <v>1562</v>
      </c>
      <c r="K1385" s="184">
        <v>35000</v>
      </c>
      <c r="L1385" s="184">
        <v>0</v>
      </c>
      <c r="M1385" s="184">
        <f t="shared" si="22"/>
        <v>35000</v>
      </c>
      <c r="N1385" s="183" t="s">
        <v>2083</v>
      </c>
      <c r="O1385" s="183" t="s">
        <v>1562</v>
      </c>
      <c r="P1385" s="183"/>
      <c r="Q1385" s="183" t="s">
        <v>2084</v>
      </c>
      <c r="R1385" s="183" t="s">
        <v>797</v>
      </c>
    </row>
    <row r="1386" spans="1:18">
      <c r="A1386" s="183" t="s">
        <v>2081</v>
      </c>
      <c r="B1386" s="183" t="s">
        <v>794</v>
      </c>
      <c r="C1386" s="183" t="s">
        <v>808</v>
      </c>
      <c r="D1386" s="183" t="s">
        <v>812</v>
      </c>
      <c r="E1386" s="183" t="s">
        <v>894</v>
      </c>
      <c r="F1386" s="183" t="s">
        <v>2086</v>
      </c>
      <c r="G1386" s="183" t="s">
        <v>48</v>
      </c>
      <c r="H1386" s="183" t="s">
        <v>521</v>
      </c>
      <c r="I1386" s="183" t="s">
        <v>796</v>
      </c>
      <c r="J1386" s="183" t="s">
        <v>1562</v>
      </c>
      <c r="K1386" s="184">
        <v>454.66</v>
      </c>
      <c r="L1386" s="184">
        <v>0</v>
      </c>
      <c r="M1386" s="184">
        <f t="shared" si="22"/>
        <v>454.66</v>
      </c>
      <c r="N1386" s="183" t="s">
        <v>2083</v>
      </c>
      <c r="O1386" s="183" t="s">
        <v>1562</v>
      </c>
      <c r="P1386" s="183"/>
      <c r="Q1386" s="183" t="s">
        <v>2084</v>
      </c>
      <c r="R1386" s="183" t="s">
        <v>797</v>
      </c>
    </row>
    <row r="1387" spans="1:18">
      <c r="A1387" s="183" t="s">
        <v>2081</v>
      </c>
      <c r="B1387" s="183" t="s">
        <v>794</v>
      </c>
      <c r="C1387" s="183" t="s">
        <v>808</v>
      </c>
      <c r="D1387" s="183" t="s">
        <v>812</v>
      </c>
      <c r="E1387" s="183" t="s">
        <v>816</v>
      </c>
      <c r="F1387" s="183" t="s">
        <v>2093</v>
      </c>
      <c r="G1387" s="183" t="s">
        <v>48</v>
      </c>
      <c r="H1387" s="183" t="s">
        <v>521</v>
      </c>
      <c r="I1387" s="183" t="s">
        <v>796</v>
      </c>
      <c r="J1387" s="183" t="s">
        <v>1562</v>
      </c>
      <c r="K1387" s="184">
        <v>60</v>
      </c>
      <c r="L1387" s="184">
        <v>0</v>
      </c>
      <c r="M1387" s="184">
        <f t="shared" si="22"/>
        <v>60</v>
      </c>
      <c r="N1387" s="183" t="s">
        <v>2083</v>
      </c>
      <c r="O1387" s="183" t="s">
        <v>1562</v>
      </c>
      <c r="P1387" s="183"/>
      <c r="Q1387" s="183" t="s">
        <v>2084</v>
      </c>
      <c r="R1387" s="183" t="s">
        <v>797</v>
      </c>
    </row>
    <row r="1388" spans="1:18">
      <c r="A1388" s="183" t="s">
        <v>2081</v>
      </c>
      <c r="B1388" s="183" t="s">
        <v>794</v>
      </c>
      <c r="C1388" s="183" t="s">
        <v>808</v>
      </c>
      <c r="D1388" s="183" t="s">
        <v>812</v>
      </c>
      <c r="E1388" s="183" t="s">
        <v>799</v>
      </c>
      <c r="F1388" s="183" t="s">
        <v>2093</v>
      </c>
      <c r="G1388" s="183" t="s">
        <v>48</v>
      </c>
      <c r="H1388" s="183" t="s">
        <v>521</v>
      </c>
      <c r="I1388" s="183" t="s">
        <v>796</v>
      </c>
      <c r="J1388" s="183" t="s">
        <v>1562</v>
      </c>
      <c r="K1388" s="184">
        <v>20</v>
      </c>
      <c r="L1388" s="184">
        <v>0</v>
      </c>
      <c r="M1388" s="184">
        <f t="shared" si="22"/>
        <v>20</v>
      </c>
      <c r="N1388" s="183" t="s">
        <v>2083</v>
      </c>
      <c r="O1388" s="183" t="s">
        <v>1562</v>
      </c>
      <c r="P1388" s="183"/>
      <c r="Q1388" s="183" t="s">
        <v>2084</v>
      </c>
      <c r="R1388" s="183" t="s">
        <v>797</v>
      </c>
    </row>
    <row r="1389" spans="1:18">
      <c r="A1389" s="183" t="s">
        <v>2081</v>
      </c>
      <c r="B1389" s="183" t="s">
        <v>794</v>
      </c>
      <c r="C1389" s="183" t="s">
        <v>808</v>
      </c>
      <c r="D1389" s="183" t="s">
        <v>812</v>
      </c>
      <c r="E1389" s="183" t="s">
        <v>851</v>
      </c>
      <c r="F1389" s="183" t="s">
        <v>2086</v>
      </c>
      <c r="G1389" s="183" t="s">
        <v>48</v>
      </c>
      <c r="H1389" s="183" t="s">
        <v>521</v>
      </c>
      <c r="I1389" s="183" t="s">
        <v>796</v>
      </c>
      <c r="J1389" s="183" t="s">
        <v>1562</v>
      </c>
      <c r="K1389" s="184">
        <v>16044.48</v>
      </c>
      <c r="L1389" s="184">
        <v>0</v>
      </c>
      <c r="M1389" s="184">
        <f t="shared" si="22"/>
        <v>16044.48</v>
      </c>
      <c r="N1389" s="183" t="s">
        <v>2083</v>
      </c>
      <c r="O1389" s="183" t="s">
        <v>1562</v>
      </c>
      <c r="P1389" s="183"/>
      <c r="Q1389" s="183" t="s">
        <v>2084</v>
      </c>
      <c r="R1389" s="183" t="s">
        <v>797</v>
      </c>
    </row>
    <row r="1390" spans="1:18">
      <c r="A1390" s="183" t="s">
        <v>2081</v>
      </c>
      <c r="B1390" s="183" t="s">
        <v>794</v>
      </c>
      <c r="C1390" s="183" t="s">
        <v>808</v>
      </c>
      <c r="D1390" s="183" t="s">
        <v>812</v>
      </c>
      <c r="E1390" s="183" t="s">
        <v>384</v>
      </c>
      <c r="F1390" s="183" t="s">
        <v>2086</v>
      </c>
      <c r="G1390" s="183" t="s">
        <v>48</v>
      </c>
      <c r="H1390" s="183" t="s">
        <v>521</v>
      </c>
      <c r="I1390" s="183" t="s">
        <v>796</v>
      </c>
      <c r="J1390" s="183" t="s">
        <v>1562</v>
      </c>
      <c r="K1390" s="184">
        <v>215.1</v>
      </c>
      <c r="L1390" s="184">
        <v>0</v>
      </c>
      <c r="M1390" s="184">
        <f t="shared" si="22"/>
        <v>215.1</v>
      </c>
      <c r="N1390" s="183" t="s">
        <v>2083</v>
      </c>
      <c r="O1390" s="183" t="s">
        <v>1562</v>
      </c>
      <c r="P1390" s="183"/>
      <c r="Q1390" s="183" t="s">
        <v>2084</v>
      </c>
      <c r="R1390" s="183" t="s">
        <v>797</v>
      </c>
    </row>
    <row r="1391" spans="1:18">
      <c r="A1391" s="183" t="s">
        <v>2081</v>
      </c>
      <c r="B1391" s="183" t="s">
        <v>794</v>
      </c>
      <c r="C1391" s="183" t="s">
        <v>808</v>
      </c>
      <c r="D1391" s="183" t="s">
        <v>812</v>
      </c>
      <c r="E1391" s="183" t="s">
        <v>839</v>
      </c>
      <c r="F1391" s="183" t="s">
        <v>2090</v>
      </c>
      <c r="G1391" s="183" t="s">
        <v>48</v>
      </c>
      <c r="H1391" s="183" t="s">
        <v>521</v>
      </c>
      <c r="I1391" s="183" t="s">
        <v>796</v>
      </c>
      <c r="J1391" s="183" t="s">
        <v>1562</v>
      </c>
      <c r="K1391" s="184">
        <v>320</v>
      </c>
      <c r="L1391" s="184">
        <v>0</v>
      </c>
      <c r="M1391" s="184">
        <f t="shared" si="22"/>
        <v>320</v>
      </c>
      <c r="N1391" s="183" t="s">
        <v>2083</v>
      </c>
      <c r="O1391" s="183" t="s">
        <v>1562</v>
      </c>
      <c r="P1391" s="183"/>
      <c r="Q1391" s="183" t="s">
        <v>2084</v>
      </c>
      <c r="R1391" s="183" t="s">
        <v>797</v>
      </c>
    </row>
    <row r="1392" spans="1:18">
      <c r="A1392" s="183" t="s">
        <v>2081</v>
      </c>
      <c r="B1392" s="183" t="s">
        <v>794</v>
      </c>
      <c r="C1392" s="183" t="s">
        <v>242</v>
      </c>
      <c r="D1392" s="183" t="s">
        <v>805</v>
      </c>
      <c r="E1392" s="183" t="s">
        <v>1337</v>
      </c>
      <c r="F1392" s="183" t="s">
        <v>1352</v>
      </c>
      <c r="G1392" s="183" t="s">
        <v>48</v>
      </c>
      <c r="H1392" s="183" t="s">
        <v>521</v>
      </c>
      <c r="I1392" s="183" t="s">
        <v>796</v>
      </c>
      <c r="J1392" s="183" t="s">
        <v>1562</v>
      </c>
      <c r="K1392" s="184">
        <v>0</v>
      </c>
      <c r="L1392" s="184">
        <v>438.84</v>
      </c>
      <c r="M1392" s="184">
        <f t="shared" si="22"/>
        <v>-438.84</v>
      </c>
      <c r="N1392" s="183" t="s">
        <v>2083</v>
      </c>
      <c r="O1392" s="183" t="s">
        <v>1562</v>
      </c>
      <c r="P1392" s="183"/>
      <c r="Q1392" s="183" t="s">
        <v>2084</v>
      </c>
      <c r="R1392" s="183" t="s">
        <v>797</v>
      </c>
    </row>
    <row r="1393" spans="1:18">
      <c r="A1393" s="183" t="s">
        <v>2081</v>
      </c>
      <c r="B1393" s="183" t="s">
        <v>794</v>
      </c>
      <c r="C1393" s="183" t="s">
        <v>808</v>
      </c>
      <c r="D1393" s="183" t="s">
        <v>812</v>
      </c>
      <c r="E1393" s="183" t="s">
        <v>839</v>
      </c>
      <c r="F1393" s="183" t="s">
        <v>2093</v>
      </c>
      <c r="G1393" s="183" t="s">
        <v>48</v>
      </c>
      <c r="H1393" s="183" t="s">
        <v>521</v>
      </c>
      <c r="I1393" s="183" t="s">
        <v>796</v>
      </c>
      <c r="J1393" s="183" t="s">
        <v>1562</v>
      </c>
      <c r="K1393" s="184">
        <v>150</v>
      </c>
      <c r="L1393" s="184">
        <v>0</v>
      </c>
      <c r="M1393" s="184">
        <f t="shared" si="22"/>
        <v>150</v>
      </c>
      <c r="N1393" s="183" t="s">
        <v>2083</v>
      </c>
      <c r="O1393" s="183" t="s">
        <v>1562</v>
      </c>
      <c r="P1393" s="183"/>
      <c r="Q1393" s="183" t="s">
        <v>2084</v>
      </c>
      <c r="R1393" s="183" t="s">
        <v>797</v>
      </c>
    </row>
    <row r="1394" spans="1:18">
      <c r="A1394" s="183" t="s">
        <v>2081</v>
      </c>
      <c r="B1394" s="183" t="s">
        <v>794</v>
      </c>
      <c r="C1394" s="183" t="s">
        <v>707</v>
      </c>
      <c r="D1394" s="183" t="s">
        <v>812</v>
      </c>
      <c r="E1394" s="183" t="s">
        <v>848</v>
      </c>
      <c r="F1394" s="183" t="s">
        <v>1967</v>
      </c>
      <c r="G1394" s="183" t="s">
        <v>48</v>
      </c>
      <c r="H1394" s="183" t="s">
        <v>521</v>
      </c>
      <c r="I1394" s="183" t="s">
        <v>796</v>
      </c>
      <c r="J1394" s="183" t="s">
        <v>1562</v>
      </c>
      <c r="K1394" s="184">
        <v>400</v>
      </c>
      <c r="L1394" s="184">
        <v>0</v>
      </c>
      <c r="M1394" s="184">
        <f t="shared" si="22"/>
        <v>400</v>
      </c>
      <c r="N1394" s="183" t="s">
        <v>2083</v>
      </c>
      <c r="O1394" s="183" t="s">
        <v>1562</v>
      </c>
      <c r="P1394" s="183"/>
      <c r="Q1394" s="183" t="s">
        <v>2084</v>
      </c>
      <c r="R1394" s="183" t="s">
        <v>797</v>
      </c>
    </row>
    <row r="1395" spans="1:18">
      <c r="A1395" s="183" t="s">
        <v>2081</v>
      </c>
      <c r="B1395" s="183" t="s">
        <v>794</v>
      </c>
      <c r="C1395" s="183" t="s">
        <v>707</v>
      </c>
      <c r="D1395" s="183" t="s">
        <v>812</v>
      </c>
      <c r="E1395" s="183" t="s">
        <v>832</v>
      </c>
      <c r="F1395" s="183" t="s">
        <v>1967</v>
      </c>
      <c r="G1395" s="183" t="s">
        <v>48</v>
      </c>
      <c r="H1395" s="183" t="s">
        <v>521</v>
      </c>
      <c r="I1395" s="183" t="s">
        <v>796</v>
      </c>
      <c r="J1395" s="183" t="s">
        <v>1562</v>
      </c>
      <c r="K1395" s="184">
        <v>400</v>
      </c>
      <c r="L1395" s="184">
        <v>0</v>
      </c>
      <c r="M1395" s="184">
        <f t="shared" si="22"/>
        <v>400</v>
      </c>
      <c r="N1395" s="183" t="s">
        <v>2083</v>
      </c>
      <c r="O1395" s="183" t="s">
        <v>1562</v>
      </c>
      <c r="P1395" s="183"/>
      <c r="Q1395" s="183" t="s">
        <v>2084</v>
      </c>
      <c r="R1395" s="183" t="s">
        <v>797</v>
      </c>
    </row>
    <row r="1396" spans="1:18">
      <c r="A1396" s="183" t="s">
        <v>2081</v>
      </c>
      <c r="B1396" s="183" t="s">
        <v>794</v>
      </c>
      <c r="C1396" s="183" t="s">
        <v>808</v>
      </c>
      <c r="D1396" s="183" t="s">
        <v>812</v>
      </c>
      <c r="E1396" s="183" t="s">
        <v>403</v>
      </c>
      <c r="F1396" s="183" t="s">
        <v>2086</v>
      </c>
      <c r="G1396" s="183" t="s">
        <v>48</v>
      </c>
      <c r="H1396" s="183" t="s">
        <v>521</v>
      </c>
      <c r="I1396" s="183" t="s">
        <v>796</v>
      </c>
      <c r="J1396" s="183" t="s">
        <v>1562</v>
      </c>
      <c r="K1396" s="184">
        <v>472.83</v>
      </c>
      <c r="L1396" s="184">
        <v>0</v>
      </c>
      <c r="M1396" s="184">
        <f t="shared" si="22"/>
        <v>472.83</v>
      </c>
      <c r="N1396" s="183" t="s">
        <v>2083</v>
      </c>
      <c r="O1396" s="183" t="s">
        <v>1562</v>
      </c>
      <c r="P1396" s="183"/>
      <c r="Q1396" s="183" t="s">
        <v>2084</v>
      </c>
      <c r="R1396" s="183" t="s">
        <v>797</v>
      </c>
    </row>
    <row r="1397" spans="1:18">
      <c r="A1397" s="183" t="s">
        <v>2081</v>
      </c>
      <c r="B1397" s="183" t="s">
        <v>794</v>
      </c>
      <c r="C1397" s="183" t="s">
        <v>808</v>
      </c>
      <c r="D1397" s="183" t="s">
        <v>812</v>
      </c>
      <c r="E1397" s="183" t="s">
        <v>816</v>
      </c>
      <c r="F1397" s="183" t="s">
        <v>1967</v>
      </c>
      <c r="G1397" s="183" t="s">
        <v>48</v>
      </c>
      <c r="H1397" s="183" t="s">
        <v>521</v>
      </c>
      <c r="I1397" s="183" t="s">
        <v>796</v>
      </c>
      <c r="J1397" s="183" t="s">
        <v>1562</v>
      </c>
      <c r="K1397" s="184">
        <v>7400</v>
      </c>
      <c r="L1397" s="184">
        <v>0</v>
      </c>
      <c r="M1397" s="184">
        <f t="shared" si="22"/>
        <v>7400</v>
      </c>
      <c r="N1397" s="183" t="s">
        <v>2083</v>
      </c>
      <c r="O1397" s="183" t="s">
        <v>1562</v>
      </c>
      <c r="P1397" s="183"/>
      <c r="Q1397" s="183" t="s">
        <v>2084</v>
      </c>
      <c r="R1397" s="183" t="s">
        <v>797</v>
      </c>
    </row>
    <row r="1398" spans="1:18">
      <c r="A1398" s="183" t="s">
        <v>2081</v>
      </c>
      <c r="B1398" s="183" t="s">
        <v>794</v>
      </c>
      <c r="C1398" s="183" t="s">
        <v>706</v>
      </c>
      <c r="D1398" s="183" t="s">
        <v>794</v>
      </c>
      <c r="E1398" s="183" t="s">
        <v>816</v>
      </c>
      <c r="F1398" s="183" t="s">
        <v>2085</v>
      </c>
      <c r="G1398" s="183" t="s">
        <v>48</v>
      </c>
      <c r="H1398" s="183" t="s">
        <v>521</v>
      </c>
      <c r="I1398" s="183" t="s">
        <v>796</v>
      </c>
      <c r="J1398" s="183" t="s">
        <v>1562</v>
      </c>
      <c r="K1398" s="184">
        <v>10</v>
      </c>
      <c r="L1398" s="184">
        <v>0</v>
      </c>
      <c r="M1398" s="184">
        <f t="shared" si="22"/>
        <v>10</v>
      </c>
      <c r="N1398" s="183" t="s">
        <v>2083</v>
      </c>
      <c r="O1398" s="183" t="s">
        <v>1562</v>
      </c>
      <c r="P1398" s="183"/>
      <c r="Q1398" s="183" t="s">
        <v>2084</v>
      </c>
      <c r="R1398" s="183" t="s">
        <v>797</v>
      </c>
    </row>
    <row r="1399" spans="1:18">
      <c r="A1399" s="183" t="s">
        <v>2081</v>
      </c>
      <c r="B1399" s="183" t="s">
        <v>794</v>
      </c>
      <c r="C1399" s="183" t="s">
        <v>707</v>
      </c>
      <c r="D1399" s="183" t="s">
        <v>812</v>
      </c>
      <c r="E1399" s="183" t="s">
        <v>28</v>
      </c>
      <c r="F1399" s="183" t="s">
        <v>1967</v>
      </c>
      <c r="G1399" s="183" t="s">
        <v>48</v>
      </c>
      <c r="H1399" s="183" t="s">
        <v>521</v>
      </c>
      <c r="I1399" s="183" t="s">
        <v>796</v>
      </c>
      <c r="J1399" s="183" t="s">
        <v>1562</v>
      </c>
      <c r="K1399" s="184">
        <v>2000</v>
      </c>
      <c r="L1399" s="184">
        <v>0</v>
      </c>
      <c r="M1399" s="184">
        <f t="shared" si="22"/>
        <v>2000</v>
      </c>
      <c r="N1399" s="183" t="s">
        <v>2083</v>
      </c>
      <c r="O1399" s="183" t="s">
        <v>1562</v>
      </c>
      <c r="P1399" s="183"/>
      <c r="Q1399" s="183" t="s">
        <v>2084</v>
      </c>
      <c r="R1399" s="183" t="s">
        <v>797</v>
      </c>
    </row>
    <row r="1400" spans="1:18">
      <c r="A1400" s="183" t="s">
        <v>2081</v>
      </c>
      <c r="B1400" s="183" t="s">
        <v>794</v>
      </c>
      <c r="C1400" s="183" t="s">
        <v>808</v>
      </c>
      <c r="D1400" s="183" t="s">
        <v>812</v>
      </c>
      <c r="E1400" s="183" t="s">
        <v>845</v>
      </c>
      <c r="F1400" s="183" t="s">
        <v>2086</v>
      </c>
      <c r="G1400" s="183" t="s">
        <v>48</v>
      </c>
      <c r="H1400" s="183" t="s">
        <v>521</v>
      </c>
      <c r="I1400" s="183" t="s">
        <v>796</v>
      </c>
      <c r="J1400" s="183" t="s">
        <v>1562</v>
      </c>
      <c r="K1400" s="184">
        <v>213.37</v>
      </c>
      <c r="L1400" s="184">
        <v>0</v>
      </c>
      <c r="M1400" s="184">
        <f t="shared" si="22"/>
        <v>213.37</v>
      </c>
      <c r="N1400" s="183" t="s">
        <v>2083</v>
      </c>
      <c r="O1400" s="183" t="s">
        <v>1562</v>
      </c>
      <c r="P1400" s="183"/>
      <c r="Q1400" s="183" t="s">
        <v>2084</v>
      </c>
      <c r="R1400" s="183" t="s">
        <v>797</v>
      </c>
    </row>
    <row r="1401" spans="1:18">
      <c r="A1401" s="183" t="s">
        <v>2081</v>
      </c>
      <c r="B1401" s="183" t="s">
        <v>794</v>
      </c>
      <c r="C1401" s="183" t="s">
        <v>706</v>
      </c>
      <c r="D1401" s="183" t="s">
        <v>794</v>
      </c>
      <c r="E1401" s="183" t="s">
        <v>810</v>
      </c>
      <c r="F1401" s="183" t="s">
        <v>2085</v>
      </c>
      <c r="G1401" s="183" t="s">
        <v>48</v>
      </c>
      <c r="H1401" s="183" t="s">
        <v>521</v>
      </c>
      <c r="I1401" s="183" t="s">
        <v>796</v>
      </c>
      <c r="J1401" s="183" t="s">
        <v>1562</v>
      </c>
      <c r="K1401" s="184">
        <v>10</v>
      </c>
      <c r="L1401" s="184">
        <v>0</v>
      </c>
      <c r="M1401" s="184">
        <f t="shared" si="22"/>
        <v>10</v>
      </c>
      <c r="N1401" s="183" t="s">
        <v>2083</v>
      </c>
      <c r="O1401" s="183" t="s">
        <v>1562</v>
      </c>
      <c r="P1401" s="183"/>
      <c r="Q1401" s="183" t="s">
        <v>2084</v>
      </c>
      <c r="R1401" s="183" t="s">
        <v>797</v>
      </c>
    </row>
    <row r="1402" spans="1:18">
      <c r="A1402" s="183" t="s">
        <v>2081</v>
      </c>
      <c r="B1402" s="183" t="s">
        <v>794</v>
      </c>
      <c r="C1402" s="183" t="s">
        <v>707</v>
      </c>
      <c r="D1402" s="183" t="s">
        <v>812</v>
      </c>
      <c r="E1402" s="183" t="s">
        <v>818</v>
      </c>
      <c r="F1402" s="183" t="s">
        <v>2089</v>
      </c>
      <c r="G1402" s="183" t="s">
        <v>48</v>
      </c>
      <c r="H1402" s="183" t="s">
        <v>521</v>
      </c>
      <c r="I1402" s="183" t="s">
        <v>796</v>
      </c>
      <c r="J1402" s="183" t="s">
        <v>1562</v>
      </c>
      <c r="K1402" s="184">
        <v>350</v>
      </c>
      <c r="L1402" s="184">
        <v>0</v>
      </c>
      <c r="M1402" s="184">
        <f t="shared" si="22"/>
        <v>350</v>
      </c>
      <c r="N1402" s="183" t="s">
        <v>2083</v>
      </c>
      <c r="O1402" s="183" t="s">
        <v>1562</v>
      </c>
      <c r="P1402" s="183"/>
      <c r="Q1402" s="183" t="s">
        <v>2084</v>
      </c>
      <c r="R1402" s="183" t="s">
        <v>797</v>
      </c>
    </row>
    <row r="1403" spans="1:18">
      <c r="A1403" s="183" t="s">
        <v>2081</v>
      </c>
      <c r="B1403" s="183" t="s">
        <v>794</v>
      </c>
      <c r="C1403" s="183" t="s">
        <v>808</v>
      </c>
      <c r="D1403" s="183" t="s">
        <v>812</v>
      </c>
      <c r="E1403" s="183" t="s">
        <v>210</v>
      </c>
      <c r="F1403" s="183" t="s">
        <v>2086</v>
      </c>
      <c r="G1403" s="183" t="s">
        <v>48</v>
      </c>
      <c r="H1403" s="183" t="s">
        <v>521</v>
      </c>
      <c r="I1403" s="183" t="s">
        <v>796</v>
      </c>
      <c r="J1403" s="183" t="s">
        <v>1562</v>
      </c>
      <c r="K1403" s="184">
        <v>144.32</v>
      </c>
      <c r="L1403" s="184">
        <v>0</v>
      </c>
      <c r="M1403" s="184">
        <f t="shared" si="22"/>
        <v>144.32</v>
      </c>
      <c r="N1403" s="183" t="s">
        <v>2083</v>
      </c>
      <c r="O1403" s="183" t="s">
        <v>1562</v>
      </c>
      <c r="P1403" s="183"/>
      <c r="Q1403" s="183" t="s">
        <v>2084</v>
      </c>
      <c r="R1403" s="183" t="s">
        <v>797</v>
      </c>
    </row>
    <row r="1404" spans="1:18">
      <c r="A1404" s="183" t="s">
        <v>2081</v>
      </c>
      <c r="B1404" s="183" t="s">
        <v>794</v>
      </c>
      <c r="C1404" s="183" t="s">
        <v>808</v>
      </c>
      <c r="D1404" s="183" t="s">
        <v>812</v>
      </c>
      <c r="E1404" s="183" t="s">
        <v>382</v>
      </c>
      <c r="F1404" s="183" t="s">
        <v>2086</v>
      </c>
      <c r="G1404" s="183" t="s">
        <v>48</v>
      </c>
      <c r="H1404" s="183" t="s">
        <v>521</v>
      </c>
      <c r="I1404" s="183" t="s">
        <v>796</v>
      </c>
      <c r="J1404" s="183" t="s">
        <v>1562</v>
      </c>
      <c r="K1404" s="184">
        <v>579.5</v>
      </c>
      <c r="L1404" s="184">
        <v>0</v>
      </c>
      <c r="M1404" s="184">
        <f t="shared" si="22"/>
        <v>579.5</v>
      </c>
      <c r="N1404" s="183" t="s">
        <v>2083</v>
      </c>
      <c r="O1404" s="183" t="s">
        <v>1562</v>
      </c>
      <c r="P1404" s="183"/>
      <c r="Q1404" s="183" t="s">
        <v>2084</v>
      </c>
      <c r="R1404" s="183" t="s">
        <v>797</v>
      </c>
    </row>
    <row r="1405" spans="1:18">
      <c r="A1405" s="183" t="s">
        <v>2081</v>
      </c>
      <c r="B1405" s="183" t="s">
        <v>794</v>
      </c>
      <c r="C1405" s="183" t="s">
        <v>707</v>
      </c>
      <c r="D1405" s="183" t="s">
        <v>812</v>
      </c>
      <c r="E1405" s="183" t="s">
        <v>136</v>
      </c>
      <c r="F1405" s="183" t="s">
        <v>1967</v>
      </c>
      <c r="G1405" s="183" t="s">
        <v>48</v>
      </c>
      <c r="H1405" s="183" t="s">
        <v>521</v>
      </c>
      <c r="I1405" s="183" t="s">
        <v>796</v>
      </c>
      <c r="J1405" s="183" t="s">
        <v>1562</v>
      </c>
      <c r="K1405" s="184">
        <v>400</v>
      </c>
      <c r="L1405" s="184">
        <v>0</v>
      </c>
      <c r="M1405" s="184">
        <f t="shared" ref="M1405:M1468" si="23">K1405-L1405</f>
        <v>400</v>
      </c>
      <c r="N1405" s="183" t="s">
        <v>2083</v>
      </c>
      <c r="O1405" s="183" t="s">
        <v>1562</v>
      </c>
      <c r="P1405" s="183"/>
      <c r="Q1405" s="183" t="s">
        <v>2084</v>
      </c>
      <c r="R1405" s="183" t="s">
        <v>797</v>
      </c>
    </row>
    <row r="1406" spans="1:18">
      <c r="A1406" s="183" t="s">
        <v>2081</v>
      </c>
      <c r="B1406" s="183" t="s">
        <v>794</v>
      </c>
      <c r="C1406" s="183" t="s">
        <v>808</v>
      </c>
      <c r="D1406" s="183" t="s">
        <v>812</v>
      </c>
      <c r="E1406" s="183" t="s">
        <v>816</v>
      </c>
      <c r="F1406" s="183" t="s">
        <v>2086</v>
      </c>
      <c r="G1406" s="183" t="s">
        <v>48</v>
      </c>
      <c r="H1406" s="183" t="s">
        <v>521</v>
      </c>
      <c r="I1406" s="183" t="s">
        <v>796</v>
      </c>
      <c r="J1406" s="183" t="s">
        <v>1562</v>
      </c>
      <c r="K1406" s="184">
        <v>6881.07</v>
      </c>
      <c r="L1406" s="184">
        <v>0</v>
      </c>
      <c r="M1406" s="184">
        <f t="shared" si="23"/>
        <v>6881.07</v>
      </c>
      <c r="N1406" s="183" t="s">
        <v>2083</v>
      </c>
      <c r="O1406" s="183" t="s">
        <v>1562</v>
      </c>
      <c r="P1406" s="183"/>
      <c r="Q1406" s="183" t="s">
        <v>2084</v>
      </c>
      <c r="R1406" s="183" t="s">
        <v>797</v>
      </c>
    </row>
    <row r="1407" spans="1:18">
      <c r="A1407" s="183" t="s">
        <v>2081</v>
      </c>
      <c r="B1407" s="183" t="s">
        <v>794</v>
      </c>
      <c r="C1407" s="183" t="s">
        <v>808</v>
      </c>
      <c r="D1407" s="183" t="s">
        <v>812</v>
      </c>
      <c r="E1407" s="183" t="s">
        <v>700</v>
      </c>
      <c r="F1407" s="183" t="s">
        <v>2086</v>
      </c>
      <c r="G1407" s="183" t="s">
        <v>48</v>
      </c>
      <c r="H1407" s="183" t="s">
        <v>521</v>
      </c>
      <c r="I1407" s="183" t="s">
        <v>796</v>
      </c>
      <c r="J1407" s="183" t="s">
        <v>1562</v>
      </c>
      <c r="K1407" s="184">
        <v>0</v>
      </c>
      <c r="L1407" s="184">
        <v>141433.26999999999</v>
      </c>
      <c r="M1407" s="184">
        <f t="shared" si="23"/>
        <v>-141433.26999999999</v>
      </c>
      <c r="N1407" s="183" t="s">
        <v>2083</v>
      </c>
      <c r="O1407" s="183" t="s">
        <v>1562</v>
      </c>
      <c r="P1407" s="183"/>
      <c r="Q1407" s="183" t="s">
        <v>2084</v>
      </c>
      <c r="R1407" s="183" t="s">
        <v>797</v>
      </c>
    </row>
    <row r="1408" spans="1:18">
      <c r="A1408" s="183" t="s">
        <v>2081</v>
      </c>
      <c r="B1408" s="183" t="s">
        <v>794</v>
      </c>
      <c r="C1408" s="183" t="s">
        <v>808</v>
      </c>
      <c r="D1408" s="183" t="s">
        <v>812</v>
      </c>
      <c r="E1408" s="183" t="s">
        <v>799</v>
      </c>
      <c r="F1408" s="183" t="s">
        <v>2090</v>
      </c>
      <c r="G1408" s="183" t="s">
        <v>48</v>
      </c>
      <c r="H1408" s="183" t="s">
        <v>521</v>
      </c>
      <c r="I1408" s="183" t="s">
        <v>796</v>
      </c>
      <c r="J1408" s="183" t="s">
        <v>1562</v>
      </c>
      <c r="K1408" s="184">
        <v>150</v>
      </c>
      <c r="L1408" s="184">
        <v>0</v>
      </c>
      <c r="M1408" s="184">
        <f t="shared" si="23"/>
        <v>150</v>
      </c>
      <c r="N1408" s="183" t="s">
        <v>2083</v>
      </c>
      <c r="O1408" s="183" t="s">
        <v>1562</v>
      </c>
      <c r="P1408" s="183"/>
      <c r="Q1408" s="183" t="s">
        <v>2084</v>
      </c>
      <c r="R1408" s="183" t="s">
        <v>797</v>
      </c>
    </row>
    <row r="1409" spans="1:18">
      <c r="A1409" s="183" t="s">
        <v>2081</v>
      </c>
      <c r="B1409" s="183" t="s">
        <v>794</v>
      </c>
      <c r="C1409" s="183" t="s">
        <v>808</v>
      </c>
      <c r="D1409" s="183" t="s">
        <v>812</v>
      </c>
      <c r="E1409" s="183" t="s">
        <v>810</v>
      </c>
      <c r="F1409" s="183" t="s">
        <v>2086</v>
      </c>
      <c r="G1409" s="183" t="s">
        <v>48</v>
      </c>
      <c r="H1409" s="183" t="s">
        <v>521</v>
      </c>
      <c r="I1409" s="183" t="s">
        <v>796</v>
      </c>
      <c r="J1409" s="183" t="s">
        <v>1562</v>
      </c>
      <c r="K1409" s="184">
        <v>2540.17</v>
      </c>
      <c r="L1409" s="184">
        <v>0</v>
      </c>
      <c r="M1409" s="184">
        <f t="shared" si="23"/>
        <v>2540.17</v>
      </c>
      <c r="N1409" s="183" t="s">
        <v>2083</v>
      </c>
      <c r="O1409" s="183" t="s">
        <v>1562</v>
      </c>
      <c r="P1409" s="183"/>
      <c r="Q1409" s="183" t="s">
        <v>2084</v>
      </c>
      <c r="R1409" s="183" t="s">
        <v>797</v>
      </c>
    </row>
    <row r="1410" spans="1:18">
      <c r="A1410" s="183" t="s">
        <v>2081</v>
      </c>
      <c r="B1410" s="183" t="s">
        <v>794</v>
      </c>
      <c r="C1410" s="183" t="s">
        <v>808</v>
      </c>
      <c r="D1410" s="183" t="s">
        <v>812</v>
      </c>
      <c r="E1410" s="183" t="s">
        <v>835</v>
      </c>
      <c r="F1410" s="183" t="s">
        <v>2093</v>
      </c>
      <c r="G1410" s="183" t="s">
        <v>48</v>
      </c>
      <c r="H1410" s="183" t="s">
        <v>521</v>
      </c>
      <c r="I1410" s="183" t="s">
        <v>796</v>
      </c>
      <c r="J1410" s="183" t="s">
        <v>1562</v>
      </c>
      <c r="K1410" s="184">
        <v>50</v>
      </c>
      <c r="L1410" s="184">
        <v>0</v>
      </c>
      <c r="M1410" s="184">
        <f t="shared" si="23"/>
        <v>50</v>
      </c>
      <c r="N1410" s="183" t="s">
        <v>2083</v>
      </c>
      <c r="O1410" s="183" t="s">
        <v>1562</v>
      </c>
      <c r="P1410" s="183"/>
      <c r="Q1410" s="183" t="s">
        <v>2084</v>
      </c>
      <c r="R1410" s="183" t="s">
        <v>797</v>
      </c>
    </row>
    <row r="1411" spans="1:18">
      <c r="A1411" s="183" t="s">
        <v>2081</v>
      </c>
      <c r="B1411" s="183" t="s">
        <v>794</v>
      </c>
      <c r="C1411" s="183" t="s">
        <v>808</v>
      </c>
      <c r="D1411" s="183" t="s">
        <v>812</v>
      </c>
      <c r="E1411" s="183" t="s">
        <v>840</v>
      </c>
      <c r="F1411" s="183" t="s">
        <v>2086</v>
      </c>
      <c r="G1411" s="183" t="s">
        <v>48</v>
      </c>
      <c r="H1411" s="183" t="s">
        <v>521</v>
      </c>
      <c r="I1411" s="183" t="s">
        <v>796</v>
      </c>
      <c r="J1411" s="183" t="s">
        <v>1562</v>
      </c>
      <c r="K1411" s="184">
        <v>561.34</v>
      </c>
      <c r="L1411" s="184">
        <v>0</v>
      </c>
      <c r="M1411" s="184">
        <f t="shared" si="23"/>
        <v>561.34</v>
      </c>
      <c r="N1411" s="183" t="s">
        <v>2083</v>
      </c>
      <c r="O1411" s="183" t="s">
        <v>1562</v>
      </c>
      <c r="P1411" s="183"/>
      <c r="Q1411" s="183" t="s">
        <v>2084</v>
      </c>
      <c r="R1411" s="183" t="s">
        <v>797</v>
      </c>
    </row>
    <row r="1412" spans="1:18">
      <c r="A1412" s="183" t="s">
        <v>2081</v>
      </c>
      <c r="B1412" s="183" t="s">
        <v>794</v>
      </c>
      <c r="C1412" s="183" t="s">
        <v>707</v>
      </c>
      <c r="D1412" s="183" t="s">
        <v>812</v>
      </c>
      <c r="E1412" s="183" t="s">
        <v>465</v>
      </c>
      <c r="F1412" s="183" t="s">
        <v>2089</v>
      </c>
      <c r="G1412" s="183" t="s">
        <v>48</v>
      </c>
      <c r="H1412" s="183" t="s">
        <v>521</v>
      </c>
      <c r="I1412" s="183" t="s">
        <v>796</v>
      </c>
      <c r="J1412" s="183" t="s">
        <v>1562</v>
      </c>
      <c r="K1412" s="184">
        <v>1600</v>
      </c>
      <c r="L1412" s="184">
        <v>0</v>
      </c>
      <c r="M1412" s="184">
        <f t="shared" si="23"/>
        <v>1600</v>
      </c>
      <c r="N1412" s="183" t="s">
        <v>2083</v>
      </c>
      <c r="O1412" s="183" t="s">
        <v>1562</v>
      </c>
      <c r="P1412" s="183"/>
      <c r="Q1412" s="183" t="s">
        <v>2084</v>
      </c>
      <c r="R1412" s="183" t="s">
        <v>797</v>
      </c>
    </row>
    <row r="1413" spans="1:18">
      <c r="A1413" s="183" t="s">
        <v>2081</v>
      </c>
      <c r="B1413" s="183" t="s">
        <v>794</v>
      </c>
      <c r="C1413" s="183" t="s">
        <v>707</v>
      </c>
      <c r="D1413" s="183" t="s">
        <v>812</v>
      </c>
      <c r="E1413" s="183" t="s">
        <v>29</v>
      </c>
      <c r="F1413" s="183" t="s">
        <v>1967</v>
      </c>
      <c r="G1413" s="183" t="s">
        <v>48</v>
      </c>
      <c r="H1413" s="183" t="s">
        <v>521</v>
      </c>
      <c r="I1413" s="183" t="s">
        <v>796</v>
      </c>
      <c r="J1413" s="183" t="s">
        <v>1562</v>
      </c>
      <c r="K1413" s="184">
        <v>400</v>
      </c>
      <c r="L1413" s="184">
        <v>0</v>
      </c>
      <c r="M1413" s="184">
        <f t="shared" si="23"/>
        <v>400</v>
      </c>
      <c r="N1413" s="183" t="s">
        <v>2083</v>
      </c>
      <c r="O1413" s="183" t="s">
        <v>1562</v>
      </c>
      <c r="P1413" s="183"/>
      <c r="Q1413" s="183" t="s">
        <v>2084</v>
      </c>
      <c r="R1413" s="183" t="s">
        <v>797</v>
      </c>
    </row>
    <row r="1414" spans="1:18">
      <c r="A1414" s="183" t="s">
        <v>2081</v>
      </c>
      <c r="B1414" s="183" t="s">
        <v>794</v>
      </c>
      <c r="C1414" s="183" t="s">
        <v>808</v>
      </c>
      <c r="D1414" s="183" t="s">
        <v>812</v>
      </c>
      <c r="E1414" s="183" t="s">
        <v>818</v>
      </c>
      <c r="F1414" s="183" t="s">
        <v>2086</v>
      </c>
      <c r="G1414" s="183" t="s">
        <v>48</v>
      </c>
      <c r="H1414" s="183" t="s">
        <v>521</v>
      </c>
      <c r="I1414" s="183" t="s">
        <v>796</v>
      </c>
      <c r="J1414" s="183" t="s">
        <v>1562</v>
      </c>
      <c r="K1414" s="184">
        <v>8572.7800000000007</v>
      </c>
      <c r="L1414" s="184">
        <v>0</v>
      </c>
      <c r="M1414" s="184">
        <f t="shared" si="23"/>
        <v>8572.7800000000007</v>
      </c>
      <c r="N1414" s="183" t="s">
        <v>2083</v>
      </c>
      <c r="O1414" s="183" t="s">
        <v>1562</v>
      </c>
      <c r="P1414" s="183"/>
      <c r="Q1414" s="183" t="s">
        <v>2084</v>
      </c>
      <c r="R1414" s="183" t="s">
        <v>797</v>
      </c>
    </row>
    <row r="1415" spans="1:18">
      <c r="A1415" s="183" t="s">
        <v>2081</v>
      </c>
      <c r="B1415" s="183" t="s">
        <v>794</v>
      </c>
      <c r="C1415" s="183" t="s">
        <v>808</v>
      </c>
      <c r="D1415" s="183" t="s">
        <v>812</v>
      </c>
      <c r="E1415" s="183" t="s">
        <v>840</v>
      </c>
      <c r="F1415" s="183" t="s">
        <v>1967</v>
      </c>
      <c r="G1415" s="183" t="s">
        <v>48</v>
      </c>
      <c r="H1415" s="183" t="s">
        <v>521</v>
      </c>
      <c r="I1415" s="183" t="s">
        <v>796</v>
      </c>
      <c r="J1415" s="183" t="s">
        <v>1562</v>
      </c>
      <c r="K1415" s="184">
        <v>300</v>
      </c>
      <c r="L1415" s="184">
        <v>0</v>
      </c>
      <c r="M1415" s="184">
        <f t="shared" si="23"/>
        <v>300</v>
      </c>
      <c r="N1415" s="183" t="s">
        <v>2083</v>
      </c>
      <c r="O1415" s="183" t="s">
        <v>1562</v>
      </c>
      <c r="P1415" s="183"/>
      <c r="Q1415" s="183" t="s">
        <v>2084</v>
      </c>
      <c r="R1415" s="183" t="s">
        <v>797</v>
      </c>
    </row>
    <row r="1416" spans="1:18">
      <c r="A1416" s="183" t="s">
        <v>2081</v>
      </c>
      <c r="B1416" s="183" t="s">
        <v>794</v>
      </c>
      <c r="C1416" s="183" t="s">
        <v>706</v>
      </c>
      <c r="D1416" s="183" t="s">
        <v>794</v>
      </c>
      <c r="E1416" s="183" t="s">
        <v>835</v>
      </c>
      <c r="F1416" s="183" t="s">
        <v>2085</v>
      </c>
      <c r="G1416" s="183" t="s">
        <v>48</v>
      </c>
      <c r="H1416" s="183" t="s">
        <v>521</v>
      </c>
      <c r="I1416" s="183" t="s">
        <v>796</v>
      </c>
      <c r="J1416" s="183" t="s">
        <v>1562</v>
      </c>
      <c r="K1416" s="184">
        <v>0</v>
      </c>
      <c r="L1416" s="184">
        <v>200</v>
      </c>
      <c r="M1416" s="184">
        <f t="shared" si="23"/>
        <v>-200</v>
      </c>
      <c r="N1416" s="183" t="s">
        <v>2083</v>
      </c>
      <c r="O1416" s="183" t="s">
        <v>1562</v>
      </c>
      <c r="P1416" s="183"/>
      <c r="Q1416" s="183" t="s">
        <v>2084</v>
      </c>
      <c r="R1416" s="183" t="s">
        <v>797</v>
      </c>
    </row>
    <row r="1417" spans="1:18">
      <c r="A1417" s="183" t="s">
        <v>2081</v>
      </c>
      <c r="B1417" s="183" t="s">
        <v>794</v>
      </c>
      <c r="C1417" s="183" t="s">
        <v>808</v>
      </c>
      <c r="D1417" s="183" t="s">
        <v>812</v>
      </c>
      <c r="E1417" s="183" t="s">
        <v>851</v>
      </c>
      <c r="F1417" s="183" t="s">
        <v>2090</v>
      </c>
      <c r="G1417" s="183" t="s">
        <v>48</v>
      </c>
      <c r="H1417" s="183" t="s">
        <v>521</v>
      </c>
      <c r="I1417" s="183" t="s">
        <v>796</v>
      </c>
      <c r="J1417" s="183" t="s">
        <v>1562</v>
      </c>
      <c r="K1417" s="184">
        <v>320</v>
      </c>
      <c r="L1417" s="184">
        <v>0</v>
      </c>
      <c r="M1417" s="184">
        <f t="shared" si="23"/>
        <v>320</v>
      </c>
      <c r="N1417" s="183" t="s">
        <v>2083</v>
      </c>
      <c r="O1417" s="183" t="s">
        <v>1562</v>
      </c>
      <c r="P1417" s="183"/>
      <c r="Q1417" s="183" t="s">
        <v>2084</v>
      </c>
      <c r="R1417" s="183" t="s">
        <v>797</v>
      </c>
    </row>
    <row r="1418" spans="1:18">
      <c r="A1418" s="183" t="s">
        <v>2081</v>
      </c>
      <c r="B1418" s="183" t="s">
        <v>794</v>
      </c>
      <c r="C1418" s="183" t="s">
        <v>808</v>
      </c>
      <c r="D1418" s="183" t="s">
        <v>812</v>
      </c>
      <c r="E1418" s="183" t="s">
        <v>398</v>
      </c>
      <c r="F1418" s="183" t="s">
        <v>2086</v>
      </c>
      <c r="G1418" s="183" t="s">
        <v>48</v>
      </c>
      <c r="H1418" s="183" t="s">
        <v>521</v>
      </c>
      <c r="I1418" s="183" t="s">
        <v>796</v>
      </c>
      <c r="J1418" s="183" t="s">
        <v>1562</v>
      </c>
      <c r="K1418" s="184">
        <v>442.09</v>
      </c>
      <c r="L1418" s="184">
        <v>0</v>
      </c>
      <c r="M1418" s="184">
        <f t="shared" si="23"/>
        <v>442.09</v>
      </c>
      <c r="N1418" s="183" t="s">
        <v>2083</v>
      </c>
      <c r="O1418" s="183" t="s">
        <v>1562</v>
      </c>
      <c r="P1418" s="183"/>
      <c r="Q1418" s="183" t="s">
        <v>2084</v>
      </c>
      <c r="R1418" s="183" t="s">
        <v>797</v>
      </c>
    </row>
    <row r="1419" spans="1:18">
      <c r="A1419" s="183" t="s">
        <v>2081</v>
      </c>
      <c r="B1419" s="183" t="s">
        <v>794</v>
      </c>
      <c r="C1419" s="183" t="s">
        <v>808</v>
      </c>
      <c r="D1419" s="183" t="s">
        <v>812</v>
      </c>
      <c r="E1419" s="183" t="s">
        <v>708</v>
      </c>
      <c r="F1419" s="183" t="s">
        <v>2086</v>
      </c>
      <c r="G1419" s="183" t="s">
        <v>48</v>
      </c>
      <c r="H1419" s="183" t="s">
        <v>521</v>
      </c>
      <c r="I1419" s="183" t="s">
        <v>796</v>
      </c>
      <c r="J1419" s="183" t="s">
        <v>1562</v>
      </c>
      <c r="K1419" s="184">
        <v>216.82</v>
      </c>
      <c r="L1419" s="184">
        <v>0</v>
      </c>
      <c r="M1419" s="184">
        <f t="shared" si="23"/>
        <v>216.82</v>
      </c>
      <c r="N1419" s="183" t="s">
        <v>2083</v>
      </c>
      <c r="O1419" s="183" t="s">
        <v>1562</v>
      </c>
      <c r="P1419" s="183"/>
      <c r="Q1419" s="183" t="s">
        <v>2084</v>
      </c>
      <c r="R1419" s="183" t="s">
        <v>797</v>
      </c>
    </row>
    <row r="1420" spans="1:18">
      <c r="A1420" s="183" t="s">
        <v>2081</v>
      </c>
      <c r="B1420" s="183" t="s">
        <v>794</v>
      </c>
      <c r="C1420" s="183" t="s">
        <v>808</v>
      </c>
      <c r="D1420" s="183" t="s">
        <v>812</v>
      </c>
      <c r="E1420" s="183" t="s">
        <v>848</v>
      </c>
      <c r="F1420" s="183" t="s">
        <v>2086</v>
      </c>
      <c r="G1420" s="183" t="s">
        <v>48</v>
      </c>
      <c r="H1420" s="183" t="s">
        <v>521</v>
      </c>
      <c r="I1420" s="183" t="s">
        <v>796</v>
      </c>
      <c r="J1420" s="183" t="s">
        <v>1562</v>
      </c>
      <c r="K1420" s="184">
        <v>77.83</v>
      </c>
      <c r="L1420" s="184">
        <v>0</v>
      </c>
      <c r="M1420" s="184">
        <f t="shared" si="23"/>
        <v>77.83</v>
      </c>
      <c r="N1420" s="183" t="s">
        <v>2083</v>
      </c>
      <c r="O1420" s="183" t="s">
        <v>1562</v>
      </c>
      <c r="P1420" s="183"/>
      <c r="Q1420" s="183" t="s">
        <v>2084</v>
      </c>
      <c r="R1420" s="183" t="s">
        <v>797</v>
      </c>
    </row>
    <row r="1421" spans="1:18">
      <c r="A1421" s="183" t="s">
        <v>2081</v>
      </c>
      <c r="B1421" s="183" t="s">
        <v>794</v>
      </c>
      <c r="C1421" s="183" t="s">
        <v>808</v>
      </c>
      <c r="D1421" s="183" t="s">
        <v>812</v>
      </c>
      <c r="E1421" s="183" t="s">
        <v>839</v>
      </c>
      <c r="F1421" s="183" t="s">
        <v>2086</v>
      </c>
      <c r="G1421" s="183" t="s">
        <v>48</v>
      </c>
      <c r="H1421" s="183" t="s">
        <v>521</v>
      </c>
      <c r="I1421" s="183" t="s">
        <v>796</v>
      </c>
      <c r="J1421" s="183" t="s">
        <v>1562</v>
      </c>
      <c r="K1421" s="184">
        <v>12113.17</v>
      </c>
      <c r="L1421" s="184">
        <v>0</v>
      </c>
      <c r="M1421" s="184">
        <f t="shared" si="23"/>
        <v>12113.17</v>
      </c>
      <c r="N1421" s="183" t="s">
        <v>2083</v>
      </c>
      <c r="O1421" s="183" t="s">
        <v>1562</v>
      </c>
      <c r="P1421" s="183"/>
      <c r="Q1421" s="183" t="s">
        <v>2084</v>
      </c>
      <c r="R1421" s="183" t="s">
        <v>797</v>
      </c>
    </row>
    <row r="1422" spans="1:18">
      <c r="A1422" s="183" t="s">
        <v>2081</v>
      </c>
      <c r="B1422" s="183" t="s">
        <v>794</v>
      </c>
      <c r="C1422" s="183" t="s">
        <v>808</v>
      </c>
      <c r="D1422" s="183" t="s">
        <v>812</v>
      </c>
      <c r="E1422" s="183" t="s">
        <v>513</v>
      </c>
      <c r="F1422" s="183" t="s">
        <v>2086</v>
      </c>
      <c r="G1422" s="183" t="s">
        <v>48</v>
      </c>
      <c r="H1422" s="183" t="s">
        <v>521</v>
      </c>
      <c r="I1422" s="183" t="s">
        <v>796</v>
      </c>
      <c r="J1422" s="183" t="s">
        <v>1562</v>
      </c>
      <c r="K1422" s="184">
        <v>772.79</v>
      </c>
      <c r="L1422" s="184">
        <v>0</v>
      </c>
      <c r="M1422" s="184">
        <f t="shared" si="23"/>
        <v>772.79</v>
      </c>
      <c r="N1422" s="183" t="s">
        <v>2083</v>
      </c>
      <c r="O1422" s="183" t="s">
        <v>1562</v>
      </c>
      <c r="P1422" s="183"/>
      <c r="Q1422" s="183" t="s">
        <v>2084</v>
      </c>
      <c r="R1422" s="183" t="s">
        <v>797</v>
      </c>
    </row>
    <row r="1423" spans="1:18">
      <c r="A1423" s="183" t="s">
        <v>2081</v>
      </c>
      <c r="B1423" s="183" t="s">
        <v>794</v>
      </c>
      <c r="C1423" s="183" t="s">
        <v>808</v>
      </c>
      <c r="D1423" s="183" t="s">
        <v>812</v>
      </c>
      <c r="E1423" s="183" t="s">
        <v>818</v>
      </c>
      <c r="F1423" s="183" t="s">
        <v>2090</v>
      </c>
      <c r="G1423" s="183" t="s">
        <v>48</v>
      </c>
      <c r="H1423" s="183" t="s">
        <v>521</v>
      </c>
      <c r="I1423" s="183" t="s">
        <v>796</v>
      </c>
      <c r="J1423" s="183" t="s">
        <v>1562</v>
      </c>
      <c r="K1423" s="184">
        <v>240</v>
      </c>
      <c r="L1423" s="184">
        <v>0</v>
      </c>
      <c r="M1423" s="184">
        <f t="shared" si="23"/>
        <v>240</v>
      </c>
      <c r="N1423" s="183" t="s">
        <v>2083</v>
      </c>
      <c r="O1423" s="183" t="s">
        <v>1562</v>
      </c>
      <c r="P1423" s="183"/>
      <c r="Q1423" s="183" t="s">
        <v>2084</v>
      </c>
      <c r="R1423" s="183" t="s">
        <v>797</v>
      </c>
    </row>
    <row r="1424" spans="1:18">
      <c r="A1424" s="183" t="s">
        <v>2081</v>
      </c>
      <c r="B1424" s="183" t="s">
        <v>794</v>
      </c>
      <c r="C1424" s="183" t="s">
        <v>808</v>
      </c>
      <c r="D1424" s="183" t="s">
        <v>812</v>
      </c>
      <c r="E1424" s="183" t="s">
        <v>827</v>
      </c>
      <c r="F1424" s="183" t="s">
        <v>2086</v>
      </c>
      <c r="G1424" s="183" t="s">
        <v>48</v>
      </c>
      <c r="H1424" s="183" t="s">
        <v>521</v>
      </c>
      <c r="I1424" s="183" t="s">
        <v>796</v>
      </c>
      <c r="J1424" s="183" t="s">
        <v>1562</v>
      </c>
      <c r="K1424" s="184">
        <v>927.05</v>
      </c>
      <c r="L1424" s="184">
        <v>0</v>
      </c>
      <c r="M1424" s="184">
        <f t="shared" si="23"/>
        <v>927.05</v>
      </c>
      <c r="N1424" s="183" t="s">
        <v>2083</v>
      </c>
      <c r="O1424" s="183" t="s">
        <v>1562</v>
      </c>
      <c r="P1424" s="183"/>
      <c r="Q1424" s="183" t="s">
        <v>2084</v>
      </c>
      <c r="R1424" s="183" t="s">
        <v>797</v>
      </c>
    </row>
    <row r="1425" spans="1:18">
      <c r="A1425" s="183" t="s">
        <v>2081</v>
      </c>
      <c r="B1425" s="183" t="s">
        <v>794</v>
      </c>
      <c r="C1425" s="183" t="s">
        <v>808</v>
      </c>
      <c r="D1425" s="183" t="s">
        <v>812</v>
      </c>
      <c r="E1425" s="183" t="s">
        <v>850</v>
      </c>
      <c r="F1425" s="183" t="s">
        <v>2086</v>
      </c>
      <c r="G1425" s="183" t="s">
        <v>48</v>
      </c>
      <c r="H1425" s="183" t="s">
        <v>521</v>
      </c>
      <c r="I1425" s="183" t="s">
        <v>796</v>
      </c>
      <c r="J1425" s="183" t="s">
        <v>1562</v>
      </c>
      <c r="K1425" s="184">
        <v>471.19</v>
      </c>
      <c r="L1425" s="184">
        <v>0</v>
      </c>
      <c r="M1425" s="184">
        <f t="shared" si="23"/>
        <v>471.19</v>
      </c>
      <c r="N1425" s="183" t="s">
        <v>2083</v>
      </c>
      <c r="O1425" s="183" t="s">
        <v>1562</v>
      </c>
      <c r="P1425" s="183"/>
      <c r="Q1425" s="183" t="s">
        <v>2084</v>
      </c>
      <c r="R1425" s="183" t="s">
        <v>797</v>
      </c>
    </row>
    <row r="1426" spans="1:18">
      <c r="A1426" s="183" t="s">
        <v>2081</v>
      </c>
      <c r="B1426" s="183" t="s">
        <v>794</v>
      </c>
      <c r="C1426" s="183" t="s">
        <v>706</v>
      </c>
      <c r="D1426" s="183" t="s">
        <v>794</v>
      </c>
      <c r="E1426" s="183" t="s">
        <v>839</v>
      </c>
      <c r="F1426" s="183" t="s">
        <v>2085</v>
      </c>
      <c r="G1426" s="183" t="s">
        <v>48</v>
      </c>
      <c r="H1426" s="183" t="s">
        <v>521</v>
      </c>
      <c r="I1426" s="183" t="s">
        <v>796</v>
      </c>
      <c r="J1426" s="183" t="s">
        <v>1562</v>
      </c>
      <c r="K1426" s="184">
        <v>10</v>
      </c>
      <c r="L1426" s="184">
        <v>0</v>
      </c>
      <c r="M1426" s="184">
        <f t="shared" si="23"/>
        <v>10</v>
      </c>
      <c r="N1426" s="183" t="s">
        <v>2083</v>
      </c>
      <c r="O1426" s="183" t="s">
        <v>1562</v>
      </c>
      <c r="P1426" s="183"/>
      <c r="Q1426" s="183" t="s">
        <v>2084</v>
      </c>
      <c r="R1426" s="183" t="s">
        <v>797</v>
      </c>
    </row>
    <row r="1427" spans="1:18">
      <c r="A1427" s="183" t="s">
        <v>2081</v>
      </c>
      <c r="B1427" s="183" t="s">
        <v>794</v>
      </c>
      <c r="C1427" s="183" t="s">
        <v>707</v>
      </c>
      <c r="D1427" s="183" t="s">
        <v>812</v>
      </c>
      <c r="E1427" s="183" t="s">
        <v>855</v>
      </c>
      <c r="F1427" s="183" t="s">
        <v>2089</v>
      </c>
      <c r="G1427" s="183" t="s">
        <v>48</v>
      </c>
      <c r="H1427" s="183" t="s">
        <v>521</v>
      </c>
      <c r="I1427" s="183" t="s">
        <v>796</v>
      </c>
      <c r="J1427" s="183" t="s">
        <v>1562</v>
      </c>
      <c r="K1427" s="184">
        <v>300</v>
      </c>
      <c r="L1427" s="184">
        <v>0</v>
      </c>
      <c r="M1427" s="184">
        <f t="shared" si="23"/>
        <v>300</v>
      </c>
      <c r="N1427" s="183" t="s">
        <v>2083</v>
      </c>
      <c r="O1427" s="183" t="s">
        <v>1562</v>
      </c>
      <c r="P1427" s="183"/>
      <c r="Q1427" s="183" t="s">
        <v>2084</v>
      </c>
      <c r="R1427" s="183" t="s">
        <v>797</v>
      </c>
    </row>
    <row r="1428" spans="1:18">
      <c r="A1428" s="183" t="s">
        <v>2081</v>
      </c>
      <c r="B1428" s="183" t="s">
        <v>794</v>
      </c>
      <c r="C1428" s="183" t="s">
        <v>703</v>
      </c>
      <c r="D1428" s="183" t="s">
        <v>812</v>
      </c>
      <c r="E1428" s="183" t="s">
        <v>400</v>
      </c>
      <c r="F1428" s="183" t="s">
        <v>2087</v>
      </c>
      <c r="G1428" s="183" t="s">
        <v>48</v>
      </c>
      <c r="H1428" s="183" t="s">
        <v>521</v>
      </c>
      <c r="I1428" s="183" t="s">
        <v>796</v>
      </c>
      <c r="J1428" s="183" t="s">
        <v>1562</v>
      </c>
      <c r="K1428" s="184">
        <v>130</v>
      </c>
      <c r="L1428" s="184">
        <v>0</v>
      </c>
      <c r="M1428" s="184">
        <f t="shared" si="23"/>
        <v>130</v>
      </c>
      <c r="N1428" s="183" t="s">
        <v>2083</v>
      </c>
      <c r="O1428" s="183" t="s">
        <v>1562</v>
      </c>
      <c r="P1428" s="183"/>
      <c r="Q1428" s="183" t="s">
        <v>2084</v>
      </c>
      <c r="R1428" s="183" t="s">
        <v>797</v>
      </c>
    </row>
    <row r="1429" spans="1:18">
      <c r="A1429" s="183" t="s">
        <v>2081</v>
      </c>
      <c r="B1429" s="183" t="s">
        <v>794</v>
      </c>
      <c r="C1429" s="183" t="s">
        <v>703</v>
      </c>
      <c r="D1429" s="183" t="s">
        <v>812</v>
      </c>
      <c r="E1429" s="183" t="s">
        <v>195</v>
      </c>
      <c r="F1429" s="183" t="s">
        <v>2087</v>
      </c>
      <c r="G1429" s="183" t="s">
        <v>48</v>
      </c>
      <c r="H1429" s="183" t="s">
        <v>521</v>
      </c>
      <c r="I1429" s="183" t="s">
        <v>796</v>
      </c>
      <c r="J1429" s="183" t="s">
        <v>1562</v>
      </c>
      <c r="K1429" s="184">
        <v>100</v>
      </c>
      <c r="L1429" s="184">
        <v>0</v>
      </c>
      <c r="M1429" s="184">
        <f t="shared" si="23"/>
        <v>100</v>
      </c>
      <c r="N1429" s="183" t="s">
        <v>2083</v>
      </c>
      <c r="O1429" s="183" t="s">
        <v>1562</v>
      </c>
      <c r="P1429" s="183"/>
      <c r="Q1429" s="183" t="s">
        <v>2084</v>
      </c>
      <c r="R1429" s="183" t="s">
        <v>797</v>
      </c>
    </row>
    <row r="1430" spans="1:18">
      <c r="A1430" s="183" t="s">
        <v>2081</v>
      </c>
      <c r="B1430" s="183" t="s">
        <v>794</v>
      </c>
      <c r="C1430" s="183" t="s">
        <v>703</v>
      </c>
      <c r="D1430" s="183" t="s">
        <v>812</v>
      </c>
      <c r="E1430" s="183" t="s">
        <v>513</v>
      </c>
      <c r="F1430" s="183" t="s">
        <v>2087</v>
      </c>
      <c r="G1430" s="183" t="s">
        <v>48</v>
      </c>
      <c r="H1430" s="183" t="s">
        <v>521</v>
      </c>
      <c r="I1430" s="183" t="s">
        <v>796</v>
      </c>
      <c r="J1430" s="183" t="s">
        <v>1562</v>
      </c>
      <c r="K1430" s="184">
        <v>120</v>
      </c>
      <c r="L1430" s="184">
        <v>0</v>
      </c>
      <c r="M1430" s="184">
        <f t="shared" si="23"/>
        <v>120</v>
      </c>
      <c r="N1430" s="183" t="s">
        <v>2083</v>
      </c>
      <c r="O1430" s="183" t="s">
        <v>1562</v>
      </c>
      <c r="P1430" s="183"/>
      <c r="Q1430" s="183" t="s">
        <v>2084</v>
      </c>
      <c r="R1430" s="183" t="s">
        <v>797</v>
      </c>
    </row>
    <row r="1431" spans="1:18">
      <c r="A1431" s="183" t="s">
        <v>2081</v>
      </c>
      <c r="B1431" s="183" t="s">
        <v>794</v>
      </c>
      <c r="C1431" s="183" t="s">
        <v>703</v>
      </c>
      <c r="D1431" s="183" t="s">
        <v>812</v>
      </c>
      <c r="E1431" s="183" t="s">
        <v>845</v>
      </c>
      <c r="F1431" s="183" t="s">
        <v>2087</v>
      </c>
      <c r="G1431" s="183" t="s">
        <v>48</v>
      </c>
      <c r="H1431" s="183" t="s">
        <v>521</v>
      </c>
      <c r="I1431" s="183" t="s">
        <v>796</v>
      </c>
      <c r="J1431" s="183" t="s">
        <v>1562</v>
      </c>
      <c r="K1431" s="184">
        <v>170</v>
      </c>
      <c r="L1431" s="184">
        <v>0</v>
      </c>
      <c r="M1431" s="184">
        <f t="shared" si="23"/>
        <v>170</v>
      </c>
      <c r="N1431" s="183" t="s">
        <v>2083</v>
      </c>
      <c r="O1431" s="183" t="s">
        <v>1562</v>
      </c>
      <c r="P1431" s="183"/>
      <c r="Q1431" s="183" t="s">
        <v>2084</v>
      </c>
      <c r="R1431" s="183" t="s">
        <v>797</v>
      </c>
    </row>
    <row r="1432" spans="1:18">
      <c r="A1432" s="183" t="s">
        <v>2081</v>
      </c>
      <c r="B1432" s="183" t="s">
        <v>794</v>
      </c>
      <c r="C1432" s="183" t="s">
        <v>703</v>
      </c>
      <c r="D1432" s="183" t="s">
        <v>812</v>
      </c>
      <c r="E1432" s="183" t="s">
        <v>848</v>
      </c>
      <c r="F1432" s="183" t="s">
        <v>2087</v>
      </c>
      <c r="G1432" s="183" t="s">
        <v>48</v>
      </c>
      <c r="H1432" s="183" t="s">
        <v>521</v>
      </c>
      <c r="I1432" s="183" t="s">
        <v>796</v>
      </c>
      <c r="J1432" s="183" t="s">
        <v>1562</v>
      </c>
      <c r="K1432" s="184">
        <v>200</v>
      </c>
      <c r="L1432" s="184">
        <v>0</v>
      </c>
      <c r="M1432" s="184">
        <f t="shared" si="23"/>
        <v>200</v>
      </c>
      <c r="N1432" s="183" t="s">
        <v>2083</v>
      </c>
      <c r="O1432" s="183" t="s">
        <v>1562</v>
      </c>
      <c r="P1432" s="183"/>
      <c r="Q1432" s="183" t="s">
        <v>2084</v>
      </c>
      <c r="R1432" s="183" t="s">
        <v>797</v>
      </c>
    </row>
    <row r="1433" spans="1:18">
      <c r="A1433" s="183" t="s">
        <v>2081</v>
      </c>
      <c r="B1433" s="183" t="s">
        <v>794</v>
      </c>
      <c r="C1433" s="183" t="s">
        <v>703</v>
      </c>
      <c r="D1433" s="183" t="s">
        <v>812</v>
      </c>
      <c r="E1433" s="183" t="s">
        <v>20</v>
      </c>
      <c r="F1433" s="183" t="s">
        <v>2087</v>
      </c>
      <c r="G1433" s="183" t="s">
        <v>48</v>
      </c>
      <c r="H1433" s="183" t="s">
        <v>521</v>
      </c>
      <c r="I1433" s="183" t="s">
        <v>796</v>
      </c>
      <c r="J1433" s="183" t="s">
        <v>1562</v>
      </c>
      <c r="K1433" s="184">
        <v>100</v>
      </c>
      <c r="L1433" s="184">
        <v>0</v>
      </c>
      <c r="M1433" s="184">
        <f t="shared" si="23"/>
        <v>100</v>
      </c>
      <c r="N1433" s="183" t="s">
        <v>2083</v>
      </c>
      <c r="O1433" s="183" t="s">
        <v>1562</v>
      </c>
      <c r="P1433" s="183"/>
      <c r="Q1433" s="183" t="s">
        <v>2084</v>
      </c>
      <c r="R1433" s="183" t="s">
        <v>797</v>
      </c>
    </row>
    <row r="1434" spans="1:18">
      <c r="A1434" s="183" t="s">
        <v>2081</v>
      </c>
      <c r="B1434" s="183" t="s">
        <v>794</v>
      </c>
      <c r="C1434" s="183" t="s">
        <v>703</v>
      </c>
      <c r="D1434" s="183" t="s">
        <v>812</v>
      </c>
      <c r="E1434" s="183" t="s">
        <v>295</v>
      </c>
      <c r="F1434" s="183" t="s">
        <v>2087</v>
      </c>
      <c r="G1434" s="183" t="s">
        <v>48</v>
      </c>
      <c r="H1434" s="183" t="s">
        <v>521</v>
      </c>
      <c r="I1434" s="183" t="s">
        <v>796</v>
      </c>
      <c r="J1434" s="183" t="s">
        <v>1562</v>
      </c>
      <c r="K1434" s="184">
        <v>100</v>
      </c>
      <c r="L1434" s="184">
        <v>0</v>
      </c>
      <c r="M1434" s="184">
        <f t="shared" si="23"/>
        <v>100</v>
      </c>
      <c r="N1434" s="183" t="s">
        <v>2083</v>
      </c>
      <c r="O1434" s="183" t="s">
        <v>1562</v>
      </c>
      <c r="P1434" s="183"/>
      <c r="Q1434" s="183" t="s">
        <v>2084</v>
      </c>
      <c r="R1434" s="183" t="s">
        <v>797</v>
      </c>
    </row>
    <row r="1435" spans="1:18">
      <c r="A1435" s="183" t="s">
        <v>2081</v>
      </c>
      <c r="B1435" s="183" t="s">
        <v>794</v>
      </c>
      <c r="C1435" s="183" t="s">
        <v>703</v>
      </c>
      <c r="D1435" s="183" t="s">
        <v>812</v>
      </c>
      <c r="E1435" s="183" t="s">
        <v>36</v>
      </c>
      <c r="F1435" s="183" t="s">
        <v>2087</v>
      </c>
      <c r="G1435" s="183" t="s">
        <v>48</v>
      </c>
      <c r="H1435" s="183" t="s">
        <v>521</v>
      </c>
      <c r="I1435" s="183" t="s">
        <v>796</v>
      </c>
      <c r="J1435" s="183" t="s">
        <v>1562</v>
      </c>
      <c r="K1435" s="184">
        <v>100</v>
      </c>
      <c r="L1435" s="184">
        <v>0</v>
      </c>
      <c r="M1435" s="184">
        <f t="shared" si="23"/>
        <v>100</v>
      </c>
      <c r="N1435" s="183" t="s">
        <v>2083</v>
      </c>
      <c r="O1435" s="183" t="s">
        <v>1562</v>
      </c>
      <c r="P1435" s="183"/>
      <c r="Q1435" s="183" t="s">
        <v>2084</v>
      </c>
      <c r="R1435" s="183" t="s">
        <v>797</v>
      </c>
    </row>
    <row r="1436" spans="1:18">
      <c r="A1436" s="183" t="s">
        <v>2081</v>
      </c>
      <c r="B1436" s="183" t="s">
        <v>794</v>
      </c>
      <c r="C1436" s="183" t="s">
        <v>703</v>
      </c>
      <c r="D1436" s="183" t="s">
        <v>812</v>
      </c>
      <c r="E1436" s="183" t="s">
        <v>843</v>
      </c>
      <c r="F1436" s="183" t="s">
        <v>2087</v>
      </c>
      <c r="G1436" s="183" t="s">
        <v>48</v>
      </c>
      <c r="H1436" s="183" t="s">
        <v>521</v>
      </c>
      <c r="I1436" s="183" t="s">
        <v>796</v>
      </c>
      <c r="J1436" s="183" t="s">
        <v>1562</v>
      </c>
      <c r="K1436" s="184">
        <v>150</v>
      </c>
      <c r="L1436" s="184">
        <v>0</v>
      </c>
      <c r="M1436" s="184">
        <f t="shared" si="23"/>
        <v>150</v>
      </c>
      <c r="N1436" s="183" t="s">
        <v>2083</v>
      </c>
      <c r="O1436" s="183" t="s">
        <v>1562</v>
      </c>
      <c r="P1436" s="183"/>
      <c r="Q1436" s="183" t="s">
        <v>2084</v>
      </c>
      <c r="R1436" s="183" t="s">
        <v>797</v>
      </c>
    </row>
    <row r="1437" spans="1:18">
      <c r="A1437" s="183" t="s">
        <v>2081</v>
      </c>
      <c r="B1437" s="183" t="s">
        <v>794</v>
      </c>
      <c r="C1437" s="183" t="s">
        <v>703</v>
      </c>
      <c r="D1437" s="183" t="s">
        <v>812</v>
      </c>
      <c r="E1437" s="183" t="s">
        <v>136</v>
      </c>
      <c r="F1437" s="183" t="s">
        <v>2087</v>
      </c>
      <c r="G1437" s="183" t="s">
        <v>48</v>
      </c>
      <c r="H1437" s="183" t="s">
        <v>521</v>
      </c>
      <c r="I1437" s="183" t="s">
        <v>796</v>
      </c>
      <c r="J1437" s="183" t="s">
        <v>1562</v>
      </c>
      <c r="K1437" s="184">
        <v>100</v>
      </c>
      <c r="L1437" s="184">
        <v>0</v>
      </c>
      <c r="M1437" s="184">
        <f t="shared" si="23"/>
        <v>100</v>
      </c>
      <c r="N1437" s="183" t="s">
        <v>2083</v>
      </c>
      <c r="O1437" s="183" t="s">
        <v>1562</v>
      </c>
      <c r="P1437" s="183"/>
      <c r="Q1437" s="183" t="s">
        <v>2084</v>
      </c>
      <c r="R1437" s="183" t="s">
        <v>797</v>
      </c>
    </row>
    <row r="1438" spans="1:18">
      <c r="A1438" s="183" t="s">
        <v>2081</v>
      </c>
      <c r="B1438" s="183" t="s">
        <v>794</v>
      </c>
      <c r="C1438" s="183" t="s">
        <v>703</v>
      </c>
      <c r="D1438" s="183" t="s">
        <v>812</v>
      </c>
      <c r="E1438" s="183" t="s">
        <v>21</v>
      </c>
      <c r="F1438" s="183" t="s">
        <v>2087</v>
      </c>
      <c r="G1438" s="183" t="s">
        <v>48</v>
      </c>
      <c r="H1438" s="183" t="s">
        <v>521</v>
      </c>
      <c r="I1438" s="183" t="s">
        <v>796</v>
      </c>
      <c r="J1438" s="183" t="s">
        <v>1562</v>
      </c>
      <c r="K1438" s="184">
        <v>50</v>
      </c>
      <c r="L1438" s="184">
        <v>0</v>
      </c>
      <c r="M1438" s="184">
        <f t="shared" si="23"/>
        <v>50</v>
      </c>
      <c r="N1438" s="183" t="s">
        <v>2083</v>
      </c>
      <c r="O1438" s="183" t="s">
        <v>1562</v>
      </c>
      <c r="P1438" s="183"/>
      <c r="Q1438" s="183" t="s">
        <v>2084</v>
      </c>
      <c r="R1438" s="183" t="s">
        <v>797</v>
      </c>
    </row>
    <row r="1439" spans="1:18">
      <c r="A1439" s="183" t="s">
        <v>2081</v>
      </c>
      <c r="B1439" s="183" t="s">
        <v>794</v>
      </c>
      <c r="C1439" s="183" t="s">
        <v>703</v>
      </c>
      <c r="D1439" s="183" t="s">
        <v>812</v>
      </c>
      <c r="E1439" s="183" t="s">
        <v>210</v>
      </c>
      <c r="F1439" s="183" t="s">
        <v>2087</v>
      </c>
      <c r="G1439" s="183" t="s">
        <v>48</v>
      </c>
      <c r="H1439" s="183" t="s">
        <v>521</v>
      </c>
      <c r="I1439" s="183" t="s">
        <v>796</v>
      </c>
      <c r="J1439" s="183" t="s">
        <v>1562</v>
      </c>
      <c r="K1439" s="184">
        <v>50</v>
      </c>
      <c r="L1439" s="184">
        <v>0</v>
      </c>
      <c r="M1439" s="184">
        <f t="shared" si="23"/>
        <v>50</v>
      </c>
      <c r="N1439" s="183" t="s">
        <v>2083</v>
      </c>
      <c r="O1439" s="183" t="s">
        <v>1562</v>
      </c>
      <c r="P1439" s="183"/>
      <c r="Q1439" s="183" t="s">
        <v>2084</v>
      </c>
      <c r="R1439" s="183" t="s">
        <v>797</v>
      </c>
    </row>
    <row r="1440" spans="1:18">
      <c r="A1440" s="183" t="s">
        <v>2081</v>
      </c>
      <c r="B1440" s="183" t="s">
        <v>794</v>
      </c>
      <c r="C1440" s="183" t="s">
        <v>703</v>
      </c>
      <c r="D1440" s="183" t="s">
        <v>812</v>
      </c>
      <c r="E1440" s="183" t="s">
        <v>29</v>
      </c>
      <c r="F1440" s="183" t="s">
        <v>2087</v>
      </c>
      <c r="G1440" s="183" t="s">
        <v>48</v>
      </c>
      <c r="H1440" s="183" t="s">
        <v>521</v>
      </c>
      <c r="I1440" s="183" t="s">
        <v>796</v>
      </c>
      <c r="J1440" s="183" t="s">
        <v>1562</v>
      </c>
      <c r="K1440" s="184">
        <v>130</v>
      </c>
      <c r="L1440" s="184">
        <v>0</v>
      </c>
      <c r="M1440" s="184">
        <f t="shared" si="23"/>
        <v>130</v>
      </c>
      <c r="N1440" s="183" t="s">
        <v>2083</v>
      </c>
      <c r="O1440" s="183" t="s">
        <v>1562</v>
      </c>
      <c r="P1440" s="183"/>
      <c r="Q1440" s="183" t="s">
        <v>2084</v>
      </c>
      <c r="R1440" s="183" t="s">
        <v>797</v>
      </c>
    </row>
    <row r="1441" spans="1:18">
      <c r="A1441" s="183" t="s">
        <v>2081</v>
      </c>
      <c r="B1441" s="183" t="s">
        <v>794</v>
      </c>
      <c r="C1441" s="183" t="s">
        <v>704</v>
      </c>
      <c r="D1441" s="183" t="s">
        <v>812</v>
      </c>
      <c r="E1441" s="183" t="s">
        <v>895</v>
      </c>
      <c r="F1441" s="183" t="s">
        <v>1090</v>
      </c>
      <c r="G1441" s="183" t="s">
        <v>48</v>
      </c>
      <c r="H1441" s="183" t="s">
        <v>521</v>
      </c>
      <c r="I1441" s="183" t="s">
        <v>796</v>
      </c>
      <c r="J1441" s="183" t="s">
        <v>1562</v>
      </c>
      <c r="K1441" s="184">
        <v>350</v>
      </c>
      <c r="L1441" s="184">
        <v>0</v>
      </c>
      <c r="M1441" s="184">
        <f t="shared" si="23"/>
        <v>350</v>
      </c>
      <c r="N1441" s="183" t="s">
        <v>2083</v>
      </c>
      <c r="O1441" s="183" t="s">
        <v>1562</v>
      </c>
      <c r="P1441" s="183"/>
      <c r="Q1441" s="183" t="s">
        <v>2084</v>
      </c>
      <c r="R1441" s="183" t="s">
        <v>797</v>
      </c>
    </row>
    <row r="1442" spans="1:18">
      <c r="A1442" s="183" t="s">
        <v>2081</v>
      </c>
      <c r="B1442" s="183" t="s">
        <v>794</v>
      </c>
      <c r="C1442" s="183" t="s">
        <v>703</v>
      </c>
      <c r="D1442" s="183" t="s">
        <v>812</v>
      </c>
      <c r="E1442" s="183" t="s">
        <v>464</v>
      </c>
      <c r="F1442" s="183" t="s">
        <v>2087</v>
      </c>
      <c r="G1442" s="183" t="s">
        <v>48</v>
      </c>
      <c r="H1442" s="183" t="s">
        <v>521</v>
      </c>
      <c r="I1442" s="183" t="s">
        <v>796</v>
      </c>
      <c r="J1442" s="183" t="s">
        <v>1562</v>
      </c>
      <c r="K1442" s="184">
        <v>100</v>
      </c>
      <c r="L1442" s="184">
        <v>0</v>
      </c>
      <c r="M1442" s="184">
        <f t="shared" si="23"/>
        <v>100</v>
      </c>
      <c r="N1442" s="183" t="s">
        <v>2083</v>
      </c>
      <c r="O1442" s="183" t="s">
        <v>1562</v>
      </c>
      <c r="P1442" s="183"/>
      <c r="Q1442" s="183" t="s">
        <v>2084</v>
      </c>
      <c r="R1442" s="183" t="s">
        <v>797</v>
      </c>
    </row>
    <row r="1443" spans="1:18">
      <c r="A1443" s="183" t="s">
        <v>2081</v>
      </c>
      <c r="B1443" s="183" t="s">
        <v>794</v>
      </c>
      <c r="C1443" s="183" t="s">
        <v>704</v>
      </c>
      <c r="D1443" s="183" t="s">
        <v>812</v>
      </c>
      <c r="E1443" s="183" t="s">
        <v>465</v>
      </c>
      <c r="F1443" s="183" t="s">
        <v>2089</v>
      </c>
      <c r="G1443" s="183" t="s">
        <v>48</v>
      </c>
      <c r="H1443" s="183" t="s">
        <v>521</v>
      </c>
      <c r="I1443" s="183" t="s">
        <v>796</v>
      </c>
      <c r="J1443" s="183" t="s">
        <v>1562</v>
      </c>
      <c r="K1443" s="184">
        <v>0</v>
      </c>
      <c r="L1443" s="184">
        <v>1000</v>
      </c>
      <c r="M1443" s="184">
        <f t="shared" si="23"/>
        <v>-1000</v>
      </c>
      <c r="N1443" s="183" t="s">
        <v>2083</v>
      </c>
      <c r="O1443" s="183" t="s">
        <v>1562</v>
      </c>
      <c r="P1443" s="183"/>
      <c r="Q1443" s="183" t="s">
        <v>2084</v>
      </c>
      <c r="R1443" s="183" t="s">
        <v>797</v>
      </c>
    </row>
    <row r="1444" spans="1:18">
      <c r="A1444" s="183" t="s">
        <v>2081</v>
      </c>
      <c r="B1444" s="183" t="s">
        <v>794</v>
      </c>
      <c r="C1444" s="183" t="s">
        <v>2091</v>
      </c>
      <c r="D1444" s="183" t="s">
        <v>809</v>
      </c>
      <c r="E1444" s="183" t="s">
        <v>2095</v>
      </c>
      <c r="F1444" s="183" t="s">
        <v>2092</v>
      </c>
      <c r="G1444" s="183" t="s">
        <v>48</v>
      </c>
      <c r="H1444" s="183" t="s">
        <v>521</v>
      </c>
      <c r="I1444" s="183" t="s">
        <v>796</v>
      </c>
      <c r="J1444" s="183" t="s">
        <v>1562</v>
      </c>
      <c r="K1444" s="184">
        <v>0</v>
      </c>
      <c r="L1444" s="184">
        <v>9410</v>
      </c>
      <c r="M1444" s="184">
        <f t="shared" si="23"/>
        <v>-9410</v>
      </c>
      <c r="N1444" s="183" t="s">
        <v>2083</v>
      </c>
      <c r="O1444" s="183" t="s">
        <v>1562</v>
      </c>
      <c r="P1444" s="183"/>
      <c r="Q1444" s="183" t="s">
        <v>2084</v>
      </c>
      <c r="R1444" s="183" t="s">
        <v>797</v>
      </c>
    </row>
    <row r="1445" spans="1:18">
      <c r="A1445" s="183" t="s">
        <v>2081</v>
      </c>
      <c r="B1445" s="183" t="s">
        <v>794</v>
      </c>
      <c r="C1445" s="183" t="s">
        <v>703</v>
      </c>
      <c r="D1445" s="183" t="s">
        <v>812</v>
      </c>
      <c r="E1445" s="183" t="s">
        <v>28</v>
      </c>
      <c r="F1445" s="183" t="s">
        <v>2087</v>
      </c>
      <c r="G1445" s="183" t="s">
        <v>48</v>
      </c>
      <c r="H1445" s="183" t="s">
        <v>521</v>
      </c>
      <c r="I1445" s="183" t="s">
        <v>796</v>
      </c>
      <c r="J1445" s="183" t="s">
        <v>1562</v>
      </c>
      <c r="K1445" s="184">
        <v>200</v>
      </c>
      <c r="L1445" s="184">
        <v>0</v>
      </c>
      <c r="M1445" s="184">
        <f t="shared" si="23"/>
        <v>200</v>
      </c>
      <c r="N1445" s="183" t="s">
        <v>2083</v>
      </c>
      <c r="O1445" s="183" t="s">
        <v>1562</v>
      </c>
      <c r="P1445" s="183"/>
      <c r="Q1445" s="183" t="s">
        <v>2084</v>
      </c>
      <c r="R1445" s="183" t="s">
        <v>797</v>
      </c>
    </row>
    <row r="1446" spans="1:18">
      <c r="A1446" s="183" t="s">
        <v>2081</v>
      </c>
      <c r="B1446" s="183" t="s">
        <v>794</v>
      </c>
      <c r="C1446" s="183" t="s">
        <v>808</v>
      </c>
      <c r="D1446" s="183" t="s">
        <v>794</v>
      </c>
      <c r="E1446" s="183" t="s">
        <v>29</v>
      </c>
      <c r="F1446" s="183" t="s">
        <v>2086</v>
      </c>
      <c r="G1446" s="183" t="s">
        <v>48</v>
      </c>
      <c r="H1446" s="183" t="s">
        <v>521</v>
      </c>
      <c r="I1446" s="183" t="s">
        <v>796</v>
      </c>
      <c r="J1446" s="183" t="s">
        <v>1562</v>
      </c>
      <c r="K1446" s="184">
        <v>1522.33</v>
      </c>
      <c r="L1446" s="184">
        <v>0</v>
      </c>
      <c r="M1446" s="184">
        <f t="shared" si="23"/>
        <v>1522.33</v>
      </c>
      <c r="N1446" s="183" t="s">
        <v>2083</v>
      </c>
      <c r="O1446" s="183" t="s">
        <v>1562</v>
      </c>
      <c r="P1446" s="183"/>
      <c r="Q1446" s="183" t="s">
        <v>2084</v>
      </c>
      <c r="R1446" s="183" t="s">
        <v>797</v>
      </c>
    </row>
    <row r="1447" spans="1:18">
      <c r="A1447" s="183" t="s">
        <v>2081</v>
      </c>
      <c r="B1447" s="183" t="s">
        <v>794</v>
      </c>
      <c r="C1447" s="183" t="s">
        <v>808</v>
      </c>
      <c r="D1447" s="183" t="s">
        <v>794</v>
      </c>
      <c r="E1447" s="183" t="s">
        <v>844</v>
      </c>
      <c r="F1447" s="183" t="s">
        <v>1090</v>
      </c>
      <c r="G1447" s="183" t="s">
        <v>48</v>
      </c>
      <c r="H1447" s="183" t="s">
        <v>521</v>
      </c>
      <c r="I1447" s="183" t="s">
        <v>796</v>
      </c>
      <c r="J1447" s="183" t="s">
        <v>1562</v>
      </c>
      <c r="K1447" s="184">
        <v>0</v>
      </c>
      <c r="L1447" s="184">
        <v>1700</v>
      </c>
      <c r="M1447" s="184">
        <f t="shared" si="23"/>
        <v>-1700</v>
      </c>
      <c r="N1447" s="183" t="s">
        <v>2083</v>
      </c>
      <c r="O1447" s="183" t="s">
        <v>1562</v>
      </c>
      <c r="P1447" s="183"/>
      <c r="Q1447" s="183" t="s">
        <v>2084</v>
      </c>
      <c r="R1447" s="183" t="s">
        <v>797</v>
      </c>
    </row>
    <row r="1448" spans="1:18">
      <c r="A1448" s="183" t="s">
        <v>2081</v>
      </c>
      <c r="B1448" s="183" t="s">
        <v>794</v>
      </c>
      <c r="C1448" s="183" t="s">
        <v>808</v>
      </c>
      <c r="D1448" s="183" t="s">
        <v>794</v>
      </c>
      <c r="E1448" s="183" t="s">
        <v>810</v>
      </c>
      <c r="F1448" s="183" t="s">
        <v>2090</v>
      </c>
      <c r="G1448" s="183" t="s">
        <v>48</v>
      </c>
      <c r="H1448" s="183" t="s">
        <v>521</v>
      </c>
      <c r="I1448" s="183" t="s">
        <v>796</v>
      </c>
      <c r="J1448" s="183" t="s">
        <v>1562</v>
      </c>
      <c r="K1448" s="184">
        <v>0</v>
      </c>
      <c r="L1448" s="184">
        <v>1390</v>
      </c>
      <c r="M1448" s="184">
        <f t="shared" si="23"/>
        <v>-1390</v>
      </c>
      <c r="N1448" s="183" t="s">
        <v>2083</v>
      </c>
      <c r="O1448" s="183" t="s">
        <v>1562</v>
      </c>
      <c r="P1448" s="183"/>
      <c r="Q1448" s="183" t="s">
        <v>2084</v>
      </c>
      <c r="R1448" s="183" t="s">
        <v>797</v>
      </c>
    </row>
    <row r="1449" spans="1:18">
      <c r="A1449" s="183" t="s">
        <v>2081</v>
      </c>
      <c r="B1449" s="183" t="s">
        <v>794</v>
      </c>
      <c r="C1449" s="183" t="s">
        <v>703</v>
      </c>
      <c r="D1449" s="183" t="s">
        <v>812</v>
      </c>
      <c r="E1449" s="183" t="s">
        <v>137</v>
      </c>
      <c r="F1449" s="183" t="s">
        <v>2087</v>
      </c>
      <c r="G1449" s="183" t="s">
        <v>48</v>
      </c>
      <c r="H1449" s="183" t="s">
        <v>521</v>
      </c>
      <c r="I1449" s="183" t="s">
        <v>796</v>
      </c>
      <c r="J1449" s="183" t="s">
        <v>1562</v>
      </c>
      <c r="K1449" s="184">
        <v>160</v>
      </c>
      <c r="L1449" s="184">
        <v>0</v>
      </c>
      <c r="M1449" s="184">
        <f t="shared" si="23"/>
        <v>160</v>
      </c>
      <c r="N1449" s="183" t="s">
        <v>2083</v>
      </c>
      <c r="O1449" s="183" t="s">
        <v>1562</v>
      </c>
      <c r="P1449" s="183"/>
      <c r="Q1449" s="183" t="s">
        <v>2084</v>
      </c>
      <c r="R1449" s="183" t="s">
        <v>797</v>
      </c>
    </row>
    <row r="1450" spans="1:18">
      <c r="A1450" s="183" t="s">
        <v>2081</v>
      </c>
      <c r="B1450" s="183" t="s">
        <v>794</v>
      </c>
      <c r="C1450" s="183" t="s">
        <v>703</v>
      </c>
      <c r="D1450" s="183" t="s">
        <v>812</v>
      </c>
      <c r="E1450" s="183" t="s">
        <v>342</v>
      </c>
      <c r="F1450" s="183" t="s">
        <v>2087</v>
      </c>
      <c r="G1450" s="183" t="s">
        <v>48</v>
      </c>
      <c r="H1450" s="183" t="s">
        <v>521</v>
      </c>
      <c r="I1450" s="183" t="s">
        <v>796</v>
      </c>
      <c r="J1450" s="183" t="s">
        <v>1562</v>
      </c>
      <c r="K1450" s="184">
        <v>100</v>
      </c>
      <c r="L1450" s="184">
        <v>0</v>
      </c>
      <c r="M1450" s="184">
        <f t="shared" si="23"/>
        <v>100</v>
      </c>
      <c r="N1450" s="183" t="s">
        <v>2083</v>
      </c>
      <c r="O1450" s="183" t="s">
        <v>1562</v>
      </c>
      <c r="P1450" s="183"/>
      <c r="Q1450" s="183" t="s">
        <v>2084</v>
      </c>
      <c r="R1450" s="183" t="s">
        <v>797</v>
      </c>
    </row>
    <row r="1451" spans="1:18">
      <c r="A1451" s="183" t="s">
        <v>2081</v>
      </c>
      <c r="B1451" s="183" t="s">
        <v>794</v>
      </c>
      <c r="C1451" s="183" t="s">
        <v>703</v>
      </c>
      <c r="D1451" s="183" t="s">
        <v>812</v>
      </c>
      <c r="E1451" s="183" t="s">
        <v>18</v>
      </c>
      <c r="F1451" s="183" t="s">
        <v>2087</v>
      </c>
      <c r="G1451" s="183" t="s">
        <v>48</v>
      </c>
      <c r="H1451" s="183" t="s">
        <v>521</v>
      </c>
      <c r="I1451" s="183" t="s">
        <v>796</v>
      </c>
      <c r="J1451" s="183" t="s">
        <v>1562</v>
      </c>
      <c r="K1451" s="184">
        <v>100</v>
      </c>
      <c r="L1451" s="184">
        <v>0</v>
      </c>
      <c r="M1451" s="184">
        <f t="shared" si="23"/>
        <v>100</v>
      </c>
      <c r="N1451" s="183" t="s">
        <v>2083</v>
      </c>
      <c r="O1451" s="183" t="s">
        <v>1562</v>
      </c>
      <c r="P1451" s="183"/>
      <c r="Q1451" s="183" t="s">
        <v>2084</v>
      </c>
      <c r="R1451" s="183" t="s">
        <v>797</v>
      </c>
    </row>
    <row r="1452" spans="1:18">
      <c r="A1452" s="183" t="s">
        <v>2081</v>
      </c>
      <c r="B1452" s="183" t="s">
        <v>794</v>
      </c>
      <c r="C1452" s="183" t="s">
        <v>808</v>
      </c>
      <c r="D1452" s="183" t="s">
        <v>794</v>
      </c>
      <c r="E1452" s="183" t="s">
        <v>820</v>
      </c>
      <c r="F1452" s="183" t="s">
        <v>2086</v>
      </c>
      <c r="G1452" s="183" t="s">
        <v>48</v>
      </c>
      <c r="H1452" s="183" t="s">
        <v>521</v>
      </c>
      <c r="I1452" s="183" t="s">
        <v>796</v>
      </c>
      <c r="J1452" s="183" t="s">
        <v>1562</v>
      </c>
      <c r="K1452" s="184">
        <v>63817.5</v>
      </c>
      <c r="L1452" s="184">
        <v>0</v>
      </c>
      <c r="M1452" s="184">
        <f t="shared" si="23"/>
        <v>63817.5</v>
      </c>
      <c r="N1452" s="183" t="s">
        <v>2083</v>
      </c>
      <c r="O1452" s="183" t="s">
        <v>1562</v>
      </c>
      <c r="P1452" s="183"/>
      <c r="Q1452" s="183" t="s">
        <v>2084</v>
      </c>
      <c r="R1452" s="183" t="s">
        <v>797</v>
      </c>
    </row>
    <row r="1453" spans="1:18">
      <c r="A1453" s="183" t="s">
        <v>2081</v>
      </c>
      <c r="B1453" s="183" t="s">
        <v>794</v>
      </c>
      <c r="C1453" s="183" t="s">
        <v>808</v>
      </c>
      <c r="D1453" s="183" t="s">
        <v>809</v>
      </c>
      <c r="E1453" s="183" t="s">
        <v>820</v>
      </c>
      <c r="F1453" s="183" t="s">
        <v>2086</v>
      </c>
      <c r="G1453" s="183" t="s">
        <v>48</v>
      </c>
      <c r="H1453" s="183" t="s">
        <v>521</v>
      </c>
      <c r="I1453" s="183" t="s">
        <v>796</v>
      </c>
      <c r="J1453" s="183" t="s">
        <v>1562</v>
      </c>
      <c r="K1453" s="184">
        <v>67762.5</v>
      </c>
      <c r="L1453" s="184">
        <v>0</v>
      </c>
      <c r="M1453" s="184">
        <f t="shared" si="23"/>
        <v>67762.5</v>
      </c>
      <c r="N1453" s="183" t="s">
        <v>2083</v>
      </c>
      <c r="O1453" s="183" t="s">
        <v>1562</v>
      </c>
      <c r="P1453" s="183"/>
      <c r="Q1453" s="183" t="s">
        <v>2084</v>
      </c>
      <c r="R1453" s="183" t="s">
        <v>797</v>
      </c>
    </row>
    <row r="1454" spans="1:18">
      <c r="A1454" s="183" t="s">
        <v>2081</v>
      </c>
      <c r="B1454" s="183" t="s">
        <v>794</v>
      </c>
      <c r="C1454" s="183" t="s">
        <v>808</v>
      </c>
      <c r="D1454" s="183" t="s">
        <v>794</v>
      </c>
      <c r="E1454" s="183" t="s">
        <v>832</v>
      </c>
      <c r="F1454" s="183" t="s">
        <v>2086</v>
      </c>
      <c r="G1454" s="183" t="s">
        <v>48</v>
      </c>
      <c r="H1454" s="183" t="s">
        <v>521</v>
      </c>
      <c r="I1454" s="183" t="s">
        <v>796</v>
      </c>
      <c r="J1454" s="183" t="s">
        <v>1562</v>
      </c>
      <c r="K1454" s="184">
        <v>3750</v>
      </c>
      <c r="L1454" s="184">
        <v>0</v>
      </c>
      <c r="M1454" s="184">
        <f t="shared" si="23"/>
        <v>3750</v>
      </c>
      <c r="N1454" s="183" t="s">
        <v>2083</v>
      </c>
      <c r="O1454" s="183" t="s">
        <v>1562</v>
      </c>
      <c r="P1454" s="183"/>
      <c r="Q1454" s="183" t="s">
        <v>2084</v>
      </c>
      <c r="R1454" s="183" t="s">
        <v>797</v>
      </c>
    </row>
    <row r="1455" spans="1:18">
      <c r="A1455" s="183" t="s">
        <v>2081</v>
      </c>
      <c r="B1455" s="183" t="s">
        <v>794</v>
      </c>
      <c r="C1455" s="183" t="s">
        <v>808</v>
      </c>
      <c r="D1455" s="183" t="s">
        <v>809</v>
      </c>
      <c r="E1455" s="183" t="s">
        <v>832</v>
      </c>
      <c r="F1455" s="183" t="s">
        <v>2086</v>
      </c>
      <c r="G1455" s="183" t="s">
        <v>48</v>
      </c>
      <c r="H1455" s="183" t="s">
        <v>521</v>
      </c>
      <c r="I1455" s="183" t="s">
        <v>796</v>
      </c>
      <c r="J1455" s="183" t="s">
        <v>1562</v>
      </c>
      <c r="K1455" s="184">
        <v>1000</v>
      </c>
      <c r="L1455" s="184">
        <v>0</v>
      </c>
      <c r="M1455" s="184">
        <f t="shared" si="23"/>
        <v>1000</v>
      </c>
      <c r="N1455" s="183" t="s">
        <v>2083</v>
      </c>
      <c r="O1455" s="183" t="s">
        <v>1562</v>
      </c>
      <c r="P1455" s="183"/>
      <c r="Q1455" s="183" t="s">
        <v>2084</v>
      </c>
      <c r="R1455" s="183" t="s">
        <v>797</v>
      </c>
    </row>
    <row r="1456" spans="1:18">
      <c r="A1456" s="183" t="s">
        <v>2081</v>
      </c>
      <c r="B1456" s="183" t="s">
        <v>794</v>
      </c>
      <c r="C1456" s="183" t="s">
        <v>808</v>
      </c>
      <c r="D1456" s="183" t="s">
        <v>794</v>
      </c>
      <c r="E1456" s="183" t="s">
        <v>835</v>
      </c>
      <c r="F1456" s="183" t="s">
        <v>2086</v>
      </c>
      <c r="G1456" s="183" t="s">
        <v>48</v>
      </c>
      <c r="H1456" s="183" t="s">
        <v>521</v>
      </c>
      <c r="I1456" s="183" t="s">
        <v>796</v>
      </c>
      <c r="J1456" s="183" t="s">
        <v>1562</v>
      </c>
      <c r="K1456" s="184">
        <v>44625</v>
      </c>
      <c r="L1456" s="184">
        <v>0</v>
      </c>
      <c r="M1456" s="184">
        <f t="shared" si="23"/>
        <v>44625</v>
      </c>
      <c r="N1456" s="183" t="s">
        <v>2083</v>
      </c>
      <c r="O1456" s="183" t="s">
        <v>1562</v>
      </c>
      <c r="P1456" s="183"/>
      <c r="Q1456" s="183" t="s">
        <v>2084</v>
      </c>
      <c r="R1456" s="183" t="s">
        <v>797</v>
      </c>
    </row>
    <row r="1457" spans="1:18">
      <c r="A1457" s="183" t="s">
        <v>2081</v>
      </c>
      <c r="B1457" s="183" t="s">
        <v>794</v>
      </c>
      <c r="C1457" s="183" t="s">
        <v>808</v>
      </c>
      <c r="D1457" s="183" t="s">
        <v>809</v>
      </c>
      <c r="E1457" s="183" t="s">
        <v>835</v>
      </c>
      <c r="F1457" s="183" t="s">
        <v>2086</v>
      </c>
      <c r="G1457" s="183" t="s">
        <v>48</v>
      </c>
      <c r="H1457" s="183" t="s">
        <v>521</v>
      </c>
      <c r="I1457" s="183" t="s">
        <v>796</v>
      </c>
      <c r="J1457" s="183" t="s">
        <v>1562</v>
      </c>
      <c r="K1457" s="184">
        <v>103425</v>
      </c>
      <c r="L1457" s="184">
        <v>0</v>
      </c>
      <c r="M1457" s="184">
        <f t="shared" si="23"/>
        <v>103425</v>
      </c>
      <c r="N1457" s="183" t="s">
        <v>2083</v>
      </c>
      <c r="O1457" s="183" t="s">
        <v>1562</v>
      </c>
      <c r="P1457" s="183"/>
      <c r="Q1457" s="183" t="s">
        <v>2084</v>
      </c>
      <c r="R1457" s="183" t="s">
        <v>797</v>
      </c>
    </row>
    <row r="1458" spans="1:18">
      <c r="A1458" s="183" t="s">
        <v>2081</v>
      </c>
      <c r="B1458" s="183" t="s">
        <v>794</v>
      </c>
      <c r="C1458" s="183" t="s">
        <v>808</v>
      </c>
      <c r="D1458" s="183" t="s">
        <v>794</v>
      </c>
      <c r="E1458" s="183" t="s">
        <v>894</v>
      </c>
      <c r="F1458" s="183" t="s">
        <v>2086</v>
      </c>
      <c r="G1458" s="183" t="s">
        <v>48</v>
      </c>
      <c r="H1458" s="183" t="s">
        <v>521</v>
      </c>
      <c r="I1458" s="183" t="s">
        <v>796</v>
      </c>
      <c r="J1458" s="183" t="s">
        <v>1562</v>
      </c>
      <c r="K1458" s="184">
        <v>2000</v>
      </c>
      <c r="L1458" s="184">
        <v>0</v>
      </c>
      <c r="M1458" s="184">
        <f t="shared" si="23"/>
        <v>2000</v>
      </c>
      <c r="N1458" s="183" t="s">
        <v>2083</v>
      </c>
      <c r="O1458" s="183" t="s">
        <v>1562</v>
      </c>
      <c r="P1458" s="183"/>
      <c r="Q1458" s="183" t="s">
        <v>2084</v>
      </c>
      <c r="R1458" s="183" t="s">
        <v>797</v>
      </c>
    </row>
    <row r="1459" spans="1:18">
      <c r="A1459" s="183" t="s">
        <v>2081</v>
      </c>
      <c r="B1459" s="183" t="s">
        <v>794</v>
      </c>
      <c r="C1459" s="183" t="s">
        <v>808</v>
      </c>
      <c r="D1459" s="183" t="s">
        <v>794</v>
      </c>
      <c r="E1459" s="183" t="s">
        <v>851</v>
      </c>
      <c r="F1459" s="183" t="s">
        <v>2086</v>
      </c>
      <c r="G1459" s="183" t="s">
        <v>48</v>
      </c>
      <c r="H1459" s="183" t="s">
        <v>521</v>
      </c>
      <c r="I1459" s="183" t="s">
        <v>796</v>
      </c>
      <c r="J1459" s="183" t="s">
        <v>1562</v>
      </c>
      <c r="K1459" s="184">
        <v>72134.59</v>
      </c>
      <c r="L1459" s="184">
        <v>0</v>
      </c>
      <c r="M1459" s="184">
        <f t="shared" si="23"/>
        <v>72134.59</v>
      </c>
      <c r="N1459" s="183" t="s">
        <v>2083</v>
      </c>
      <c r="O1459" s="183" t="s">
        <v>1562</v>
      </c>
      <c r="P1459" s="183"/>
      <c r="Q1459" s="183" t="s">
        <v>2084</v>
      </c>
      <c r="R1459" s="183" t="s">
        <v>797</v>
      </c>
    </row>
    <row r="1460" spans="1:18">
      <c r="A1460" s="183" t="s">
        <v>2081</v>
      </c>
      <c r="B1460" s="183" t="s">
        <v>794</v>
      </c>
      <c r="C1460" s="183" t="s">
        <v>808</v>
      </c>
      <c r="D1460" s="183" t="s">
        <v>809</v>
      </c>
      <c r="E1460" s="183" t="s">
        <v>851</v>
      </c>
      <c r="F1460" s="183" t="s">
        <v>2086</v>
      </c>
      <c r="G1460" s="183" t="s">
        <v>48</v>
      </c>
      <c r="H1460" s="183" t="s">
        <v>521</v>
      </c>
      <c r="I1460" s="183" t="s">
        <v>796</v>
      </c>
      <c r="J1460" s="183" t="s">
        <v>1562</v>
      </c>
      <c r="K1460" s="184">
        <v>66810</v>
      </c>
      <c r="L1460" s="184">
        <v>0</v>
      </c>
      <c r="M1460" s="184">
        <f t="shared" si="23"/>
        <v>66810</v>
      </c>
      <c r="N1460" s="183" t="s">
        <v>2083</v>
      </c>
      <c r="O1460" s="183" t="s">
        <v>1562</v>
      </c>
      <c r="P1460" s="183"/>
      <c r="Q1460" s="183" t="s">
        <v>2084</v>
      </c>
      <c r="R1460" s="183" t="s">
        <v>797</v>
      </c>
    </row>
    <row r="1461" spans="1:18">
      <c r="A1461" s="183" t="s">
        <v>2081</v>
      </c>
      <c r="B1461" s="183" t="s">
        <v>794</v>
      </c>
      <c r="C1461" s="183" t="s">
        <v>808</v>
      </c>
      <c r="D1461" s="183" t="s">
        <v>794</v>
      </c>
      <c r="E1461" s="183" t="s">
        <v>384</v>
      </c>
      <c r="F1461" s="183" t="s">
        <v>2086</v>
      </c>
      <c r="G1461" s="183" t="s">
        <v>48</v>
      </c>
      <c r="H1461" s="183" t="s">
        <v>521</v>
      </c>
      <c r="I1461" s="183" t="s">
        <v>796</v>
      </c>
      <c r="J1461" s="183" t="s">
        <v>1562</v>
      </c>
      <c r="K1461" s="184">
        <v>1000</v>
      </c>
      <c r="L1461" s="184">
        <v>0</v>
      </c>
      <c r="M1461" s="184">
        <f t="shared" si="23"/>
        <v>1000</v>
      </c>
      <c r="N1461" s="183" t="s">
        <v>2083</v>
      </c>
      <c r="O1461" s="183" t="s">
        <v>1562</v>
      </c>
      <c r="P1461" s="183"/>
      <c r="Q1461" s="183" t="s">
        <v>2084</v>
      </c>
      <c r="R1461" s="183" t="s">
        <v>797</v>
      </c>
    </row>
    <row r="1462" spans="1:18">
      <c r="A1462" s="183" t="s">
        <v>2081</v>
      </c>
      <c r="B1462" s="183" t="s">
        <v>794</v>
      </c>
      <c r="C1462" s="183" t="s">
        <v>808</v>
      </c>
      <c r="D1462" s="183" t="s">
        <v>809</v>
      </c>
      <c r="E1462" s="183" t="s">
        <v>384</v>
      </c>
      <c r="F1462" s="183" t="s">
        <v>2086</v>
      </c>
      <c r="G1462" s="183" t="s">
        <v>48</v>
      </c>
      <c r="H1462" s="183" t="s">
        <v>521</v>
      </c>
      <c r="I1462" s="183" t="s">
        <v>796</v>
      </c>
      <c r="J1462" s="183" t="s">
        <v>1562</v>
      </c>
      <c r="K1462" s="184">
        <v>1250</v>
      </c>
      <c r="L1462" s="184">
        <v>0</v>
      </c>
      <c r="M1462" s="184">
        <f t="shared" si="23"/>
        <v>1250</v>
      </c>
      <c r="N1462" s="183" t="s">
        <v>2083</v>
      </c>
      <c r="O1462" s="183" t="s">
        <v>1562</v>
      </c>
      <c r="P1462" s="183"/>
      <c r="Q1462" s="183" t="s">
        <v>2084</v>
      </c>
      <c r="R1462" s="183" t="s">
        <v>797</v>
      </c>
    </row>
    <row r="1463" spans="1:18">
      <c r="A1463" s="183" t="s">
        <v>2081</v>
      </c>
      <c r="B1463" s="183" t="s">
        <v>794</v>
      </c>
      <c r="C1463" s="183" t="s">
        <v>808</v>
      </c>
      <c r="D1463" s="183" t="s">
        <v>794</v>
      </c>
      <c r="E1463" s="183" t="s">
        <v>18</v>
      </c>
      <c r="F1463" s="183" t="s">
        <v>1090</v>
      </c>
      <c r="G1463" s="183" t="s">
        <v>48</v>
      </c>
      <c r="H1463" s="183" t="s">
        <v>521</v>
      </c>
      <c r="I1463" s="183" t="s">
        <v>796</v>
      </c>
      <c r="J1463" s="183" t="s">
        <v>1562</v>
      </c>
      <c r="K1463" s="184">
        <v>0</v>
      </c>
      <c r="L1463" s="184">
        <v>400</v>
      </c>
      <c r="M1463" s="184">
        <f t="shared" si="23"/>
        <v>-400</v>
      </c>
      <c r="N1463" s="183" t="s">
        <v>2083</v>
      </c>
      <c r="O1463" s="183" t="s">
        <v>1562</v>
      </c>
      <c r="P1463" s="183"/>
      <c r="Q1463" s="183" t="s">
        <v>2084</v>
      </c>
      <c r="R1463" s="183" t="s">
        <v>797</v>
      </c>
    </row>
    <row r="1464" spans="1:18">
      <c r="A1464" s="183" t="s">
        <v>2081</v>
      </c>
      <c r="B1464" s="183" t="s">
        <v>794</v>
      </c>
      <c r="C1464" s="183" t="s">
        <v>808</v>
      </c>
      <c r="D1464" s="183" t="s">
        <v>794</v>
      </c>
      <c r="E1464" s="183" t="s">
        <v>210</v>
      </c>
      <c r="F1464" s="183" t="s">
        <v>2086</v>
      </c>
      <c r="G1464" s="183" t="s">
        <v>48</v>
      </c>
      <c r="H1464" s="183" t="s">
        <v>521</v>
      </c>
      <c r="I1464" s="183" t="s">
        <v>796</v>
      </c>
      <c r="J1464" s="183" t="s">
        <v>1562</v>
      </c>
      <c r="K1464" s="184">
        <v>750</v>
      </c>
      <c r="L1464" s="184">
        <v>0</v>
      </c>
      <c r="M1464" s="184">
        <f t="shared" si="23"/>
        <v>750</v>
      </c>
      <c r="N1464" s="183" t="s">
        <v>2083</v>
      </c>
      <c r="O1464" s="183" t="s">
        <v>1562</v>
      </c>
      <c r="P1464" s="183"/>
      <c r="Q1464" s="183" t="s">
        <v>2084</v>
      </c>
      <c r="R1464" s="183" t="s">
        <v>797</v>
      </c>
    </row>
    <row r="1465" spans="1:18">
      <c r="A1465" s="183" t="s">
        <v>2081</v>
      </c>
      <c r="B1465" s="183" t="s">
        <v>794</v>
      </c>
      <c r="C1465" s="183" t="s">
        <v>808</v>
      </c>
      <c r="D1465" s="183" t="s">
        <v>809</v>
      </c>
      <c r="E1465" s="183" t="s">
        <v>210</v>
      </c>
      <c r="F1465" s="183" t="s">
        <v>2086</v>
      </c>
      <c r="G1465" s="183" t="s">
        <v>48</v>
      </c>
      <c r="H1465" s="183" t="s">
        <v>521</v>
      </c>
      <c r="I1465" s="183" t="s">
        <v>796</v>
      </c>
      <c r="J1465" s="183" t="s">
        <v>1562</v>
      </c>
      <c r="K1465" s="184">
        <v>1000</v>
      </c>
      <c r="L1465" s="184">
        <v>0</v>
      </c>
      <c r="M1465" s="184">
        <f t="shared" si="23"/>
        <v>1000</v>
      </c>
      <c r="N1465" s="183" t="s">
        <v>2083</v>
      </c>
      <c r="O1465" s="183" t="s">
        <v>1562</v>
      </c>
      <c r="P1465" s="183"/>
      <c r="Q1465" s="183" t="s">
        <v>2084</v>
      </c>
      <c r="R1465" s="183" t="s">
        <v>797</v>
      </c>
    </row>
    <row r="1466" spans="1:18">
      <c r="A1466" s="183" t="s">
        <v>2081</v>
      </c>
      <c r="B1466" s="183" t="s">
        <v>794</v>
      </c>
      <c r="C1466" s="183" t="s">
        <v>808</v>
      </c>
      <c r="D1466" s="183" t="s">
        <v>809</v>
      </c>
      <c r="E1466" s="183" t="s">
        <v>838</v>
      </c>
      <c r="F1466" s="183" t="s">
        <v>2086</v>
      </c>
      <c r="G1466" s="183" t="s">
        <v>48</v>
      </c>
      <c r="H1466" s="183" t="s">
        <v>521</v>
      </c>
      <c r="I1466" s="183" t="s">
        <v>796</v>
      </c>
      <c r="J1466" s="183" t="s">
        <v>1562</v>
      </c>
      <c r="K1466" s="184">
        <v>2000</v>
      </c>
      <c r="L1466" s="184">
        <v>0</v>
      </c>
      <c r="M1466" s="184">
        <f t="shared" si="23"/>
        <v>2000</v>
      </c>
      <c r="N1466" s="183" t="s">
        <v>2083</v>
      </c>
      <c r="O1466" s="183" t="s">
        <v>1562</v>
      </c>
      <c r="P1466" s="183"/>
      <c r="Q1466" s="183" t="s">
        <v>2084</v>
      </c>
      <c r="R1466" s="183" t="s">
        <v>797</v>
      </c>
    </row>
    <row r="1467" spans="1:18">
      <c r="A1467" s="183" t="s">
        <v>2081</v>
      </c>
      <c r="B1467" s="183" t="s">
        <v>794</v>
      </c>
      <c r="C1467" s="183" t="s">
        <v>242</v>
      </c>
      <c r="D1467" s="183" t="s">
        <v>807</v>
      </c>
      <c r="E1467" s="183" t="s">
        <v>1337</v>
      </c>
      <c r="F1467" s="183" t="s">
        <v>1352</v>
      </c>
      <c r="G1467" s="183" t="s">
        <v>48</v>
      </c>
      <c r="H1467" s="183" t="s">
        <v>521</v>
      </c>
      <c r="I1467" s="183" t="s">
        <v>796</v>
      </c>
      <c r="J1467" s="183" t="s">
        <v>1562</v>
      </c>
      <c r="K1467" s="184">
        <v>0</v>
      </c>
      <c r="L1467" s="184">
        <v>71</v>
      </c>
      <c r="M1467" s="184">
        <f t="shared" si="23"/>
        <v>-71</v>
      </c>
      <c r="N1467" s="183" t="s">
        <v>2083</v>
      </c>
      <c r="O1467" s="183" t="s">
        <v>1562</v>
      </c>
      <c r="P1467" s="183"/>
      <c r="Q1467" s="183" t="s">
        <v>2084</v>
      </c>
      <c r="R1467" s="183" t="s">
        <v>797</v>
      </c>
    </row>
    <row r="1468" spans="1:18">
      <c r="A1468" s="183" t="s">
        <v>2081</v>
      </c>
      <c r="B1468" s="183" t="s">
        <v>794</v>
      </c>
      <c r="C1468" s="183" t="s">
        <v>808</v>
      </c>
      <c r="D1468" s="183" t="s">
        <v>794</v>
      </c>
      <c r="E1468" s="183" t="s">
        <v>403</v>
      </c>
      <c r="F1468" s="183" t="s">
        <v>2086</v>
      </c>
      <c r="G1468" s="183" t="s">
        <v>48</v>
      </c>
      <c r="H1468" s="183" t="s">
        <v>521</v>
      </c>
      <c r="I1468" s="183" t="s">
        <v>796</v>
      </c>
      <c r="J1468" s="183" t="s">
        <v>1562</v>
      </c>
      <c r="K1468" s="184">
        <v>2125</v>
      </c>
      <c r="L1468" s="184">
        <v>0</v>
      </c>
      <c r="M1468" s="184">
        <f t="shared" si="23"/>
        <v>2125</v>
      </c>
      <c r="N1468" s="183" t="s">
        <v>2083</v>
      </c>
      <c r="O1468" s="183" t="s">
        <v>1562</v>
      </c>
      <c r="P1468" s="183"/>
      <c r="Q1468" s="183" t="s">
        <v>2084</v>
      </c>
      <c r="R1468" s="183" t="s">
        <v>797</v>
      </c>
    </row>
    <row r="1469" spans="1:18">
      <c r="A1469" s="183" t="s">
        <v>2081</v>
      </c>
      <c r="B1469" s="183" t="s">
        <v>794</v>
      </c>
      <c r="C1469" s="183" t="s">
        <v>808</v>
      </c>
      <c r="D1469" s="183" t="s">
        <v>794</v>
      </c>
      <c r="E1469" s="183" t="s">
        <v>816</v>
      </c>
      <c r="F1469" s="183" t="s">
        <v>1967</v>
      </c>
      <c r="G1469" s="183" t="s">
        <v>48</v>
      </c>
      <c r="H1469" s="183" t="s">
        <v>521</v>
      </c>
      <c r="I1469" s="183" t="s">
        <v>796</v>
      </c>
      <c r="J1469" s="183" t="s">
        <v>1562</v>
      </c>
      <c r="K1469" s="184">
        <v>66.180000000000007</v>
      </c>
      <c r="L1469" s="184">
        <v>0</v>
      </c>
      <c r="M1469" s="184">
        <f t="shared" ref="M1469:M1532" si="24">K1469-L1469</f>
        <v>66.180000000000007</v>
      </c>
      <c r="N1469" s="183" t="s">
        <v>2083</v>
      </c>
      <c r="O1469" s="183" t="s">
        <v>1562</v>
      </c>
      <c r="P1469" s="183"/>
      <c r="Q1469" s="183" t="s">
        <v>2084</v>
      </c>
      <c r="R1469" s="183" t="s">
        <v>797</v>
      </c>
    </row>
    <row r="1470" spans="1:18">
      <c r="A1470" s="183" t="s">
        <v>2081</v>
      </c>
      <c r="B1470" s="183" t="s">
        <v>794</v>
      </c>
      <c r="C1470" s="183" t="s">
        <v>2091</v>
      </c>
      <c r="D1470" s="183" t="s">
        <v>812</v>
      </c>
      <c r="E1470" s="183" t="s">
        <v>19</v>
      </c>
      <c r="F1470" s="183" t="s">
        <v>1967</v>
      </c>
      <c r="G1470" s="183" t="s">
        <v>48</v>
      </c>
      <c r="H1470" s="183" t="s">
        <v>521</v>
      </c>
      <c r="I1470" s="183" t="s">
        <v>796</v>
      </c>
      <c r="J1470" s="183" t="s">
        <v>1562</v>
      </c>
      <c r="K1470" s="184">
        <v>3500</v>
      </c>
      <c r="L1470" s="184">
        <v>0</v>
      </c>
      <c r="M1470" s="184">
        <f t="shared" si="24"/>
        <v>3500</v>
      </c>
      <c r="N1470" s="183" t="s">
        <v>2083</v>
      </c>
      <c r="O1470" s="183" t="s">
        <v>1562</v>
      </c>
      <c r="P1470" s="183"/>
      <c r="Q1470" s="183" t="s">
        <v>2084</v>
      </c>
      <c r="R1470" s="183" t="s">
        <v>797</v>
      </c>
    </row>
    <row r="1471" spans="1:18">
      <c r="A1471" s="183" t="s">
        <v>2081</v>
      </c>
      <c r="B1471" s="183" t="s">
        <v>794</v>
      </c>
      <c r="C1471" s="183" t="s">
        <v>2091</v>
      </c>
      <c r="D1471" s="183" t="s">
        <v>812</v>
      </c>
      <c r="E1471" s="183" t="s">
        <v>818</v>
      </c>
      <c r="F1471" s="183" t="s">
        <v>2092</v>
      </c>
      <c r="G1471" s="183" t="s">
        <v>48</v>
      </c>
      <c r="H1471" s="183" t="s">
        <v>521</v>
      </c>
      <c r="I1471" s="183" t="s">
        <v>796</v>
      </c>
      <c r="J1471" s="183" t="s">
        <v>1562</v>
      </c>
      <c r="K1471" s="184">
        <v>100</v>
      </c>
      <c r="L1471" s="184">
        <v>0</v>
      </c>
      <c r="M1471" s="184">
        <f t="shared" si="24"/>
        <v>100</v>
      </c>
      <c r="N1471" s="183" t="s">
        <v>2083</v>
      </c>
      <c r="O1471" s="183" t="s">
        <v>1562</v>
      </c>
      <c r="P1471" s="183"/>
      <c r="Q1471" s="183" t="s">
        <v>2084</v>
      </c>
      <c r="R1471" s="183" t="s">
        <v>797</v>
      </c>
    </row>
    <row r="1472" spans="1:18">
      <c r="A1472" s="183" t="s">
        <v>2081</v>
      </c>
      <c r="B1472" s="183" t="s">
        <v>794</v>
      </c>
      <c r="C1472" s="183" t="s">
        <v>2091</v>
      </c>
      <c r="D1472" s="183" t="s">
        <v>812</v>
      </c>
      <c r="E1472" s="183" t="s">
        <v>827</v>
      </c>
      <c r="F1472" s="183" t="s">
        <v>2092</v>
      </c>
      <c r="G1472" s="183" t="s">
        <v>48</v>
      </c>
      <c r="H1472" s="183" t="s">
        <v>521</v>
      </c>
      <c r="I1472" s="183" t="s">
        <v>796</v>
      </c>
      <c r="J1472" s="183" t="s">
        <v>1562</v>
      </c>
      <c r="K1472" s="184">
        <v>30</v>
      </c>
      <c r="L1472" s="184">
        <v>0</v>
      </c>
      <c r="M1472" s="184">
        <f t="shared" si="24"/>
        <v>30</v>
      </c>
      <c r="N1472" s="183" t="s">
        <v>2083</v>
      </c>
      <c r="O1472" s="183" t="s">
        <v>1562</v>
      </c>
      <c r="P1472" s="183"/>
      <c r="Q1472" s="183" t="s">
        <v>2084</v>
      </c>
      <c r="R1472" s="183" t="s">
        <v>797</v>
      </c>
    </row>
    <row r="1473" spans="1:18">
      <c r="A1473" s="183" t="s">
        <v>2081</v>
      </c>
      <c r="B1473" s="183" t="s">
        <v>794</v>
      </c>
      <c r="C1473" s="183" t="s">
        <v>2091</v>
      </c>
      <c r="D1473" s="183" t="s">
        <v>812</v>
      </c>
      <c r="E1473" s="183" t="s">
        <v>843</v>
      </c>
      <c r="F1473" s="183" t="s">
        <v>2092</v>
      </c>
      <c r="G1473" s="183" t="s">
        <v>48</v>
      </c>
      <c r="H1473" s="183" t="s">
        <v>521</v>
      </c>
      <c r="I1473" s="183" t="s">
        <v>796</v>
      </c>
      <c r="J1473" s="183" t="s">
        <v>1562</v>
      </c>
      <c r="K1473" s="184">
        <v>0</v>
      </c>
      <c r="L1473" s="184">
        <v>700</v>
      </c>
      <c r="M1473" s="184">
        <f t="shared" si="24"/>
        <v>-700</v>
      </c>
      <c r="N1473" s="183" t="s">
        <v>2083</v>
      </c>
      <c r="O1473" s="183" t="s">
        <v>1562</v>
      </c>
      <c r="P1473" s="183"/>
      <c r="Q1473" s="183" t="s">
        <v>2084</v>
      </c>
      <c r="R1473" s="183" t="s">
        <v>797</v>
      </c>
    </row>
    <row r="1474" spans="1:18">
      <c r="A1474" s="183" t="s">
        <v>2081</v>
      </c>
      <c r="B1474" s="183" t="s">
        <v>794</v>
      </c>
      <c r="C1474" s="183" t="s">
        <v>2091</v>
      </c>
      <c r="D1474" s="183" t="s">
        <v>812</v>
      </c>
      <c r="E1474" s="183" t="s">
        <v>28</v>
      </c>
      <c r="F1474" s="183" t="s">
        <v>2092</v>
      </c>
      <c r="G1474" s="183" t="s">
        <v>48</v>
      </c>
      <c r="H1474" s="183" t="s">
        <v>521</v>
      </c>
      <c r="I1474" s="183" t="s">
        <v>796</v>
      </c>
      <c r="J1474" s="183" t="s">
        <v>1562</v>
      </c>
      <c r="K1474" s="184">
        <v>300</v>
      </c>
      <c r="L1474" s="184">
        <v>0</v>
      </c>
      <c r="M1474" s="184">
        <f t="shared" si="24"/>
        <v>300</v>
      </c>
      <c r="N1474" s="183" t="s">
        <v>2083</v>
      </c>
      <c r="O1474" s="183" t="s">
        <v>1562</v>
      </c>
      <c r="P1474" s="183"/>
      <c r="Q1474" s="183" t="s">
        <v>2084</v>
      </c>
      <c r="R1474" s="183" t="s">
        <v>797</v>
      </c>
    </row>
    <row r="1475" spans="1:18">
      <c r="A1475" s="183" t="s">
        <v>2081</v>
      </c>
      <c r="B1475" s="183" t="s">
        <v>794</v>
      </c>
      <c r="C1475" s="183" t="s">
        <v>2091</v>
      </c>
      <c r="D1475" s="183" t="s">
        <v>812</v>
      </c>
      <c r="E1475" s="183" t="s">
        <v>844</v>
      </c>
      <c r="F1475" s="183" t="s">
        <v>2092</v>
      </c>
      <c r="G1475" s="183" t="s">
        <v>48</v>
      </c>
      <c r="H1475" s="183" t="s">
        <v>521</v>
      </c>
      <c r="I1475" s="183" t="s">
        <v>796</v>
      </c>
      <c r="J1475" s="183" t="s">
        <v>1562</v>
      </c>
      <c r="K1475" s="184">
        <v>30</v>
      </c>
      <c r="L1475" s="184">
        <v>0</v>
      </c>
      <c r="M1475" s="184">
        <f t="shared" si="24"/>
        <v>30</v>
      </c>
      <c r="N1475" s="183" t="s">
        <v>2083</v>
      </c>
      <c r="O1475" s="183" t="s">
        <v>1562</v>
      </c>
      <c r="P1475" s="183"/>
      <c r="Q1475" s="183" t="s">
        <v>2084</v>
      </c>
      <c r="R1475" s="183" t="s">
        <v>797</v>
      </c>
    </row>
    <row r="1476" spans="1:18">
      <c r="A1476" s="183" t="s">
        <v>2081</v>
      </c>
      <c r="B1476" s="183" t="s">
        <v>794</v>
      </c>
      <c r="C1476" s="183" t="s">
        <v>2091</v>
      </c>
      <c r="D1476" s="183" t="s">
        <v>812</v>
      </c>
      <c r="E1476" s="183" t="s">
        <v>19</v>
      </c>
      <c r="F1476" s="183" t="s">
        <v>2092</v>
      </c>
      <c r="G1476" s="183" t="s">
        <v>48</v>
      </c>
      <c r="H1476" s="183" t="s">
        <v>521</v>
      </c>
      <c r="I1476" s="183" t="s">
        <v>796</v>
      </c>
      <c r="J1476" s="183" t="s">
        <v>1562</v>
      </c>
      <c r="K1476" s="184">
        <v>500</v>
      </c>
      <c r="L1476" s="184">
        <v>0</v>
      </c>
      <c r="M1476" s="184">
        <f t="shared" si="24"/>
        <v>500</v>
      </c>
      <c r="N1476" s="183" t="s">
        <v>2083</v>
      </c>
      <c r="O1476" s="183" t="s">
        <v>1562</v>
      </c>
      <c r="P1476" s="183"/>
      <c r="Q1476" s="183" t="s">
        <v>2084</v>
      </c>
      <c r="R1476" s="183" t="s">
        <v>797</v>
      </c>
    </row>
    <row r="1477" spans="1:18">
      <c r="A1477" s="183" t="s">
        <v>2081</v>
      </c>
      <c r="B1477" s="183" t="s">
        <v>794</v>
      </c>
      <c r="C1477" s="183" t="s">
        <v>2091</v>
      </c>
      <c r="D1477" s="183" t="s">
        <v>812</v>
      </c>
      <c r="E1477" s="183" t="s">
        <v>18</v>
      </c>
      <c r="F1477" s="183" t="s">
        <v>2092</v>
      </c>
      <c r="G1477" s="183" t="s">
        <v>48</v>
      </c>
      <c r="H1477" s="183" t="s">
        <v>521</v>
      </c>
      <c r="I1477" s="183" t="s">
        <v>796</v>
      </c>
      <c r="J1477" s="183" t="s">
        <v>1562</v>
      </c>
      <c r="K1477" s="184">
        <v>60</v>
      </c>
      <c r="L1477" s="184">
        <v>0</v>
      </c>
      <c r="M1477" s="184">
        <f t="shared" si="24"/>
        <v>60</v>
      </c>
      <c r="N1477" s="183" t="s">
        <v>2083</v>
      </c>
      <c r="O1477" s="183" t="s">
        <v>1562</v>
      </c>
      <c r="P1477" s="183"/>
      <c r="Q1477" s="183" t="s">
        <v>2084</v>
      </c>
      <c r="R1477" s="183" t="s">
        <v>797</v>
      </c>
    </row>
    <row r="1478" spans="1:18">
      <c r="A1478" s="183" t="s">
        <v>2081</v>
      </c>
      <c r="B1478" s="183" t="s">
        <v>794</v>
      </c>
      <c r="C1478" s="183" t="s">
        <v>2091</v>
      </c>
      <c r="D1478" s="183" t="s">
        <v>812</v>
      </c>
      <c r="E1478" s="183" t="s">
        <v>195</v>
      </c>
      <c r="F1478" s="183" t="s">
        <v>2089</v>
      </c>
      <c r="G1478" s="183" t="s">
        <v>48</v>
      </c>
      <c r="H1478" s="183" t="s">
        <v>521</v>
      </c>
      <c r="I1478" s="183" t="s">
        <v>796</v>
      </c>
      <c r="J1478" s="183" t="s">
        <v>1562</v>
      </c>
      <c r="K1478" s="184">
        <v>50</v>
      </c>
      <c r="L1478" s="184">
        <v>0</v>
      </c>
      <c r="M1478" s="184">
        <f t="shared" si="24"/>
        <v>50</v>
      </c>
      <c r="N1478" s="183" t="s">
        <v>2083</v>
      </c>
      <c r="O1478" s="183" t="s">
        <v>1562</v>
      </c>
      <c r="P1478" s="183"/>
      <c r="Q1478" s="183" t="s">
        <v>2084</v>
      </c>
      <c r="R1478" s="183" t="s">
        <v>797</v>
      </c>
    </row>
    <row r="1479" spans="1:18">
      <c r="A1479" s="183" t="s">
        <v>2081</v>
      </c>
      <c r="B1479" s="183" t="s">
        <v>794</v>
      </c>
      <c r="C1479" s="183" t="s">
        <v>2091</v>
      </c>
      <c r="D1479" s="183" t="s">
        <v>812</v>
      </c>
      <c r="E1479" s="183" t="s">
        <v>29</v>
      </c>
      <c r="F1479" s="183" t="s">
        <v>2092</v>
      </c>
      <c r="G1479" s="183" t="s">
        <v>48</v>
      </c>
      <c r="H1479" s="183" t="s">
        <v>521</v>
      </c>
      <c r="I1479" s="183" t="s">
        <v>796</v>
      </c>
      <c r="J1479" s="183" t="s">
        <v>1562</v>
      </c>
      <c r="K1479" s="184">
        <v>200</v>
      </c>
      <c r="L1479" s="184">
        <v>0</v>
      </c>
      <c r="M1479" s="184">
        <f t="shared" si="24"/>
        <v>200</v>
      </c>
      <c r="N1479" s="183" t="s">
        <v>2083</v>
      </c>
      <c r="O1479" s="183" t="s">
        <v>1562</v>
      </c>
      <c r="P1479" s="183"/>
      <c r="Q1479" s="183" t="s">
        <v>2084</v>
      </c>
      <c r="R1479" s="183" t="s">
        <v>797</v>
      </c>
    </row>
    <row r="1480" spans="1:18">
      <c r="A1480" s="183" t="s">
        <v>2081</v>
      </c>
      <c r="B1480" s="183" t="s">
        <v>794</v>
      </c>
      <c r="C1480" s="183" t="s">
        <v>2091</v>
      </c>
      <c r="D1480" s="183" t="s">
        <v>812</v>
      </c>
      <c r="E1480" s="183" t="s">
        <v>800</v>
      </c>
      <c r="F1480" s="183" t="s">
        <v>2092</v>
      </c>
      <c r="G1480" s="183" t="s">
        <v>48</v>
      </c>
      <c r="H1480" s="183" t="s">
        <v>521</v>
      </c>
      <c r="I1480" s="183" t="s">
        <v>796</v>
      </c>
      <c r="J1480" s="183" t="s">
        <v>1562</v>
      </c>
      <c r="K1480" s="184">
        <v>50</v>
      </c>
      <c r="L1480" s="184">
        <v>0</v>
      </c>
      <c r="M1480" s="184">
        <f t="shared" si="24"/>
        <v>50</v>
      </c>
      <c r="N1480" s="183" t="s">
        <v>2083</v>
      </c>
      <c r="O1480" s="183" t="s">
        <v>1562</v>
      </c>
      <c r="P1480" s="183"/>
      <c r="Q1480" s="183" t="s">
        <v>2084</v>
      </c>
      <c r="R1480" s="183" t="s">
        <v>797</v>
      </c>
    </row>
    <row r="1481" spans="1:18">
      <c r="A1481" s="183" t="s">
        <v>2081</v>
      </c>
      <c r="B1481" s="183" t="s">
        <v>794</v>
      </c>
      <c r="C1481" s="183" t="s">
        <v>2091</v>
      </c>
      <c r="D1481" s="183" t="s">
        <v>812</v>
      </c>
      <c r="E1481" s="183" t="s">
        <v>840</v>
      </c>
      <c r="F1481" s="183" t="s">
        <v>2092</v>
      </c>
      <c r="G1481" s="183" t="s">
        <v>48</v>
      </c>
      <c r="H1481" s="183" t="s">
        <v>521</v>
      </c>
      <c r="I1481" s="183" t="s">
        <v>796</v>
      </c>
      <c r="J1481" s="183" t="s">
        <v>1562</v>
      </c>
      <c r="K1481" s="184">
        <v>150</v>
      </c>
      <c r="L1481" s="184">
        <v>0</v>
      </c>
      <c r="M1481" s="184">
        <f t="shared" si="24"/>
        <v>150</v>
      </c>
      <c r="N1481" s="183" t="s">
        <v>2083</v>
      </c>
      <c r="O1481" s="183" t="s">
        <v>1562</v>
      </c>
      <c r="P1481" s="183"/>
      <c r="Q1481" s="183" t="s">
        <v>2084</v>
      </c>
      <c r="R1481" s="183" t="s">
        <v>797</v>
      </c>
    </row>
    <row r="1482" spans="1:18">
      <c r="A1482" s="183" t="s">
        <v>2081</v>
      </c>
      <c r="B1482" s="183" t="s">
        <v>794</v>
      </c>
      <c r="C1482" s="183" t="s">
        <v>2091</v>
      </c>
      <c r="D1482" s="183" t="s">
        <v>812</v>
      </c>
      <c r="E1482" s="183" t="s">
        <v>851</v>
      </c>
      <c r="F1482" s="183" t="s">
        <v>2092</v>
      </c>
      <c r="G1482" s="183" t="s">
        <v>48</v>
      </c>
      <c r="H1482" s="183" t="s">
        <v>521</v>
      </c>
      <c r="I1482" s="183" t="s">
        <v>796</v>
      </c>
      <c r="J1482" s="183" t="s">
        <v>1562</v>
      </c>
      <c r="K1482" s="184">
        <v>100</v>
      </c>
      <c r="L1482" s="184">
        <v>0</v>
      </c>
      <c r="M1482" s="184">
        <f t="shared" si="24"/>
        <v>100</v>
      </c>
      <c r="N1482" s="183" t="s">
        <v>2083</v>
      </c>
      <c r="O1482" s="183" t="s">
        <v>1562</v>
      </c>
      <c r="P1482" s="183"/>
      <c r="Q1482" s="183" t="s">
        <v>2084</v>
      </c>
      <c r="R1482" s="183" t="s">
        <v>797</v>
      </c>
    </row>
    <row r="1483" spans="1:18">
      <c r="A1483" s="183" t="s">
        <v>2081</v>
      </c>
      <c r="B1483" s="183" t="s">
        <v>794</v>
      </c>
      <c r="C1483" s="183" t="s">
        <v>2091</v>
      </c>
      <c r="D1483" s="183" t="s">
        <v>812</v>
      </c>
      <c r="E1483" s="183" t="s">
        <v>380</v>
      </c>
      <c r="F1483" s="183" t="s">
        <v>2092</v>
      </c>
      <c r="G1483" s="183" t="s">
        <v>48</v>
      </c>
      <c r="H1483" s="183" t="s">
        <v>521</v>
      </c>
      <c r="I1483" s="183" t="s">
        <v>796</v>
      </c>
      <c r="J1483" s="183" t="s">
        <v>1562</v>
      </c>
      <c r="K1483" s="184">
        <v>30</v>
      </c>
      <c r="L1483" s="184">
        <v>0</v>
      </c>
      <c r="M1483" s="184">
        <f t="shared" si="24"/>
        <v>30</v>
      </c>
      <c r="N1483" s="183" t="s">
        <v>2083</v>
      </c>
      <c r="O1483" s="183" t="s">
        <v>1562</v>
      </c>
      <c r="P1483" s="183"/>
      <c r="Q1483" s="183" t="s">
        <v>2084</v>
      </c>
      <c r="R1483" s="183" t="s">
        <v>797</v>
      </c>
    </row>
    <row r="1484" spans="1:18">
      <c r="A1484" s="183" t="s">
        <v>2081</v>
      </c>
      <c r="B1484" s="183" t="s">
        <v>794</v>
      </c>
      <c r="C1484" s="183" t="s">
        <v>2091</v>
      </c>
      <c r="D1484" s="183" t="s">
        <v>812</v>
      </c>
      <c r="E1484" s="183" t="s">
        <v>854</v>
      </c>
      <c r="F1484" s="183" t="s">
        <v>1967</v>
      </c>
      <c r="G1484" s="183" t="s">
        <v>48</v>
      </c>
      <c r="H1484" s="183" t="s">
        <v>521</v>
      </c>
      <c r="I1484" s="183" t="s">
        <v>796</v>
      </c>
      <c r="J1484" s="183" t="s">
        <v>1562</v>
      </c>
      <c r="K1484" s="184">
        <v>100</v>
      </c>
      <c r="L1484" s="184">
        <v>0</v>
      </c>
      <c r="M1484" s="184">
        <f t="shared" si="24"/>
        <v>100</v>
      </c>
      <c r="N1484" s="183" t="s">
        <v>2083</v>
      </c>
      <c r="O1484" s="183" t="s">
        <v>1562</v>
      </c>
      <c r="P1484" s="183"/>
      <c r="Q1484" s="183" t="s">
        <v>2084</v>
      </c>
      <c r="R1484" s="183" t="s">
        <v>797</v>
      </c>
    </row>
    <row r="1485" spans="1:18">
      <c r="A1485" s="183" t="s">
        <v>2081</v>
      </c>
      <c r="B1485" s="183" t="s">
        <v>794</v>
      </c>
      <c r="C1485" s="183" t="s">
        <v>2091</v>
      </c>
      <c r="D1485" s="183" t="s">
        <v>812</v>
      </c>
      <c r="E1485" s="183" t="s">
        <v>810</v>
      </c>
      <c r="F1485" s="183" t="s">
        <v>2092</v>
      </c>
      <c r="G1485" s="183" t="s">
        <v>48</v>
      </c>
      <c r="H1485" s="183" t="s">
        <v>521</v>
      </c>
      <c r="I1485" s="183" t="s">
        <v>796</v>
      </c>
      <c r="J1485" s="183" t="s">
        <v>1562</v>
      </c>
      <c r="K1485" s="184">
        <v>60</v>
      </c>
      <c r="L1485" s="184">
        <v>0</v>
      </c>
      <c r="M1485" s="184">
        <f t="shared" si="24"/>
        <v>60</v>
      </c>
      <c r="N1485" s="183" t="s">
        <v>2083</v>
      </c>
      <c r="O1485" s="183" t="s">
        <v>1562</v>
      </c>
      <c r="P1485" s="183"/>
      <c r="Q1485" s="183" t="s">
        <v>2084</v>
      </c>
      <c r="R1485" s="183" t="s">
        <v>797</v>
      </c>
    </row>
    <row r="1486" spans="1:18">
      <c r="A1486" s="183" t="s">
        <v>2081</v>
      </c>
      <c r="B1486" s="183" t="s">
        <v>794</v>
      </c>
      <c r="C1486" s="183" t="s">
        <v>2091</v>
      </c>
      <c r="D1486" s="183" t="s">
        <v>812</v>
      </c>
      <c r="E1486" s="183" t="s">
        <v>708</v>
      </c>
      <c r="F1486" s="183" t="s">
        <v>2092</v>
      </c>
      <c r="G1486" s="183" t="s">
        <v>48</v>
      </c>
      <c r="H1486" s="183" t="s">
        <v>521</v>
      </c>
      <c r="I1486" s="183" t="s">
        <v>796</v>
      </c>
      <c r="J1486" s="183" t="s">
        <v>1562</v>
      </c>
      <c r="K1486" s="184">
        <v>1800</v>
      </c>
      <c r="L1486" s="184">
        <v>0</v>
      </c>
      <c r="M1486" s="184">
        <f t="shared" si="24"/>
        <v>1800</v>
      </c>
      <c r="N1486" s="183" t="s">
        <v>2083</v>
      </c>
      <c r="O1486" s="183" t="s">
        <v>1562</v>
      </c>
      <c r="P1486" s="183"/>
      <c r="Q1486" s="183" t="s">
        <v>2084</v>
      </c>
      <c r="R1486" s="183" t="s">
        <v>797</v>
      </c>
    </row>
    <row r="1487" spans="1:18">
      <c r="A1487" s="183" t="s">
        <v>2081</v>
      </c>
      <c r="B1487" s="183" t="s">
        <v>794</v>
      </c>
      <c r="C1487" s="183" t="s">
        <v>2091</v>
      </c>
      <c r="D1487" s="183" t="s">
        <v>812</v>
      </c>
      <c r="E1487" s="183" t="s">
        <v>136</v>
      </c>
      <c r="F1487" s="183" t="s">
        <v>2092</v>
      </c>
      <c r="G1487" s="183" t="s">
        <v>48</v>
      </c>
      <c r="H1487" s="183" t="s">
        <v>521</v>
      </c>
      <c r="I1487" s="183" t="s">
        <v>796</v>
      </c>
      <c r="J1487" s="183" t="s">
        <v>1562</v>
      </c>
      <c r="K1487" s="184">
        <v>30</v>
      </c>
      <c r="L1487" s="184">
        <v>0</v>
      </c>
      <c r="M1487" s="184">
        <f t="shared" si="24"/>
        <v>30</v>
      </c>
      <c r="N1487" s="183" t="s">
        <v>2083</v>
      </c>
      <c r="O1487" s="183" t="s">
        <v>1562</v>
      </c>
      <c r="P1487" s="183"/>
      <c r="Q1487" s="183" t="s">
        <v>2084</v>
      </c>
      <c r="R1487" s="183" t="s">
        <v>797</v>
      </c>
    </row>
    <row r="1488" spans="1:18">
      <c r="A1488" s="183" t="s">
        <v>2081</v>
      </c>
      <c r="B1488" s="183" t="s">
        <v>794</v>
      </c>
      <c r="C1488" s="183" t="s">
        <v>833</v>
      </c>
      <c r="D1488" s="183" t="s">
        <v>794</v>
      </c>
      <c r="E1488" s="183" t="s">
        <v>835</v>
      </c>
      <c r="F1488" s="183" t="s">
        <v>1967</v>
      </c>
      <c r="G1488" s="183" t="s">
        <v>48</v>
      </c>
      <c r="H1488" s="183" t="s">
        <v>521</v>
      </c>
      <c r="I1488" s="183" t="s">
        <v>796</v>
      </c>
      <c r="J1488" s="183" t="s">
        <v>1562</v>
      </c>
      <c r="K1488" s="184">
        <v>0</v>
      </c>
      <c r="L1488" s="184">
        <v>1300</v>
      </c>
      <c r="M1488" s="184">
        <f t="shared" si="24"/>
        <v>-1300</v>
      </c>
      <c r="N1488" s="183" t="s">
        <v>2083</v>
      </c>
      <c r="O1488" s="183" t="s">
        <v>1562</v>
      </c>
      <c r="P1488" s="183"/>
      <c r="Q1488" s="183" t="s">
        <v>2084</v>
      </c>
      <c r="R1488" s="183" t="s">
        <v>797</v>
      </c>
    </row>
    <row r="1489" spans="1:18">
      <c r="A1489" s="183" t="s">
        <v>2081</v>
      </c>
      <c r="B1489" s="183" t="s">
        <v>794</v>
      </c>
      <c r="C1489" s="183" t="s">
        <v>833</v>
      </c>
      <c r="D1489" s="183" t="s">
        <v>794</v>
      </c>
      <c r="E1489" s="183" t="s">
        <v>820</v>
      </c>
      <c r="F1489" s="183" t="s">
        <v>1967</v>
      </c>
      <c r="G1489" s="183" t="s">
        <v>48</v>
      </c>
      <c r="H1489" s="183" t="s">
        <v>521</v>
      </c>
      <c r="I1489" s="183" t="s">
        <v>796</v>
      </c>
      <c r="J1489" s="183" t="s">
        <v>1562</v>
      </c>
      <c r="K1489" s="184">
        <v>0</v>
      </c>
      <c r="L1489" s="184">
        <v>200</v>
      </c>
      <c r="M1489" s="184">
        <f t="shared" si="24"/>
        <v>-200</v>
      </c>
      <c r="N1489" s="183" t="s">
        <v>2083</v>
      </c>
      <c r="O1489" s="183" t="s">
        <v>1562</v>
      </c>
      <c r="P1489" s="183"/>
      <c r="Q1489" s="183" t="s">
        <v>2084</v>
      </c>
      <c r="R1489" s="183" t="s">
        <v>797</v>
      </c>
    </row>
    <row r="1490" spans="1:18">
      <c r="A1490" s="183" t="s">
        <v>2081</v>
      </c>
      <c r="B1490" s="183" t="s">
        <v>794</v>
      </c>
      <c r="C1490" s="183" t="s">
        <v>833</v>
      </c>
      <c r="D1490" s="183" t="s">
        <v>794</v>
      </c>
      <c r="E1490" s="183" t="s">
        <v>19</v>
      </c>
      <c r="F1490" s="183" t="s">
        <v>1967</v>
      </c>
      <c r="G1490" s="183" t="s">
        <v>48</v>
      </c>
      <c r="H1490" s="183" t="s">
        <v>521</v>
      </c>
      <c r="I1490" s="183" t="s">
        <v>796</v>
      </c>
      <c r="J1490" s="183" t="s">
        <v>1562</v>
      </c>
      <c r="K1490" s="184">
        <v>0</v>
      </c>
      <c r="L1490" s="184">
        <v>9500</v>
      </c>
      <c r="M1490" s="184">
        <f t="shared" si="24"/>
        <v>-9500</v>
      </c>
      <c r="N1490" s="183" t="s">
        <v>2083</v>
      </c>
      <c r="O1490" s="183" t="s">
        <v>1562</v>
      </c>
      <c r="P1490" s="183"/>
      <c r="Q1490" s="183" t="s">
        <v>2084</v>
      </c>
      <c r="R1490" s="183" t="s">
        <v>797</v>
      </c>
    </row>
    <row r="1491" spans="1:18">
      <c r="A1491" s="183" t="s">
        <v>2081</v>
      </c>
      <c r="B1491" s="183" t="s">
        <v>794</v>
      </c>
      <c r="C1491" s="183" t="s">
        <v>833</v>
      </c>
      <c r="D1491" s="183" t="s">
        <v>794</v>
      </c>
      <c r="E1491" s="183" t="s">
        <v>827</v>
      </c>
      <c r="F1491" s="183" t="s">
        <v>1967</v>
      </c>
      <c r="G1491" s="183" t="s">
        <v>48</v>
      </c>
      <c r="H1491" s="183" t="s">
        <v>521</v>
      </c>
      <c r="I1491" s="183" t="s">
        <v>796</v>
      </c>
      <c r="J1491" s="183" t="s">
        <v>1562</v>
      </c>
      <c r="K1491" s="184">
        <v>0</v>
      </c>
      <c r="L1491" s="184">
        <v>400</v>
      </c>
      <c r="M1491" s="184">
        <f t="shared" si="24"/>
        <v>-400</v>
      </c>
      <c r="N1491" s="183" t="s">
        <v>2083</v>
      </c>
      <c r="O1491" s="183" t="s">
        <v>1562</v>
      </c>
      <c r="P1491" s="183"/>
      <c r="Q1491" s="183" t="s">
        <v>2084</v>
      </c>
      <c r="R1491" s="183" t="s">
        <v>797</v>
      </c>
    </row>
    <row r="1492" spans="1:18">
      <c r="A1492" s="183" t="s">
        <v>2081</v>
      </c>
      <c r="B1492" s="183" t="s">
        <v>794</v>
      </c>
      <c r="C1492" s="183" t="s">
        <v>2091</v>
      </c>
      <c r="D1492" s="183" t="s">
        <v>812</v>
      </c>
      <c r="E1492" s="183" t="s">
        <v>398</v>
      </c>
      <c r="F1492" s="183" t="s">
        <v>2092</v>
      </c>
      <c r="G1492" s="183" t="s">
        <v>48</v>
      </c>
      <c r="H1492" s="183" t="s">
        <v>521</v>
      </c>
      <c r="I1492" s="183" t="s">
        <v>796</v>
      </c>
      <c r="J1492" s="183" t="s">
        <v>1562</v>
      </c>
      <c r="K1492" s="184">
        <v>100</v>
      </c>
      <c r="L1492" s="184">
        <v>0</v>
      </c>
      <c r="M1492" s="184">
        <f t="shared" si="24"/>
        <v>100</v>
      </c>
      <c r="N1492" s="183" t="s">
        <v>2083</v>
      </c>
      <c r="O1492" s="183" t="s">
        <v>1562</v>
      </c>
      <c r="P1492" s="183"/>
      <c r="Q1492" s="183" t="s">
        <v>2084</v>
      </c>
      <c r="R1492" s="183" t="s">
        <v>797</v>
      </c>
    </row>
    <row r="1493" spans="1:18">
      <c r="A1493" s="183" t="s">
        <v>2081</v>
      </c>
      <c r="B1493" s="183" t="s">
        <v>794</v>
      </c>
      <c r="C1493" s="183" t="s">
        <v>2091</v>
      </c>
      <c r="D1493" s="183" t="s">
        <v>812</v>
      </c>
      <c r="E1493" s="183" t="s">
        <v>382</v>
      </c>
      <c r="F1493" s="183" t="s">
        <v>2092</v>
      </c>
      <c r="G1493" s="183" t="s">
        <v>48</v>
      </c>
      <c r="H1493" s="183" t="s">
        <v>521</v>
      </c>
      <c r="I1493" s="183" t="s">
        <v>796</v>
      </c>
      <c r="J1493" s="183" t="s">
        <v>1562</v>
      </c>
      <c r="K1493" s="184">
        <v>40</v>
      </c>
      <c r="L1493" s="184">
        <v>0</v>
      </c>
      <c r="M1493" s="184">
        <f t="shared" si="24"/>
        <v>40</v>
      </c>
      <c r="N1493" s="183" t="s">
        <v>2083</v>
      </c>
      <c r="O1493" s="183" t="s">
        <v>1562</v>
      </c>
      <c r="P1493" s="183"/>
      <c r="Q1493" s="183" t="s">
        <v>2084</v>
      </c>
      <c r="R1493" s="183" t="s">
        <v>797</v>
      </c>
    </row>
    <row r="1494" spans="1:18">
      <c r="A1494" s="183" t="s">
        <v>2081</v>
      </c>
      <c r="B1494" s="183" t="s">
        <v>794</v>
      </c>
      <c r="C1494" s="183" t="s">
        <v>833</v>
      </c>
      <c r="D1494" s="183" t="s">
        <v>794</v>
      </c>
      <c r="E1494" s="183" t="s">
        <v>398</v>
      </c>
      <c r="F1494" s="183" t="s">
        <v>1967</v>
      </c>
      <c r="G1494" s="183" t="s">
        <v>48</v>
      </c>
      <c r="H1494" s="183" t="s">
        <v>521</v>
      </c>
      <c r="I1494" s="183" t="s">
        <v>796</v>
      </c>
      <c r="J1494" s="183" t="s">
        <v>1562</v>
      </c>
      <c r="K1494" s="184">
        <v>0</v>
      </c>
      <c r="L1494" s="184">
        <v>6700</v>
      </c>
      <c r="M1494" s="184">
        <f t="shared" si="24"/>
        <v>-6700</v>
      </c>
      <c r="N1494" s="183" t="s">
        <v>2083</v>
      </c>
      <c r="O1494" s="183" t="s">
        <v>1562</v>
      </c>
      <c r="P1494" s="183"/>
      <c r="Q1494" s="183" t="s">
        <v>2084</v>
      </c>
      <c r="R1494" s="183" t="s">
        <v>797</v>
      </c>
    </row>
    <row r="1495" spans="1:18">
      <c r="A1495" s="183" t="s">
        <v>2081</v>
      </c>
      <c r="B1495" s="183" t="s">
        <v>794</v>
      </c>
      <c r="C1495" s="183" t="s">
        <v>833</v>
      </c>
      <c r="D1495" s="183" t="s">
        <v>794</v>
      </c>
      <c r="E1495" s="183" t="s">
        <v>295</v>
      </c>
      <c r="F1495" s="183" t="s">
        <v>1967</v>
      </c>
      <c r="G1495" s="183" t="s">
        <v>48</v>
      </c>
      <c r="H1495" s="183" t="s">
        <v>521</v>
      </c>
      <c r="I1495" s="183" t="s">
        <v>796</v>
      </c>
      <c r="J1495" s="183" t="s">
        <v>1562</v>
      </c>
      <c r="K1495" s="184">
        <v>0</v>
      </c>
      <c r="L1495" s="184">
        <v>16500</v>
      </c>
      <c r="M1495" s="184">
        <f t="shared" si="24"/>
        <v>-16500</v>
      </c>
      <c r="N1495" s="183" t="s">
        <v>2083</v>
      </c>
      <c r="O1495" s="183" t="s">
        <v>1562</v>
      </c>
      <c r="P1495" s="183"/>
      <c r="Q1495" s="183" t="s">
        <v>2084</v>
      </c>
      <c r="R1495" s="183" t="s">
        <v>797</v>
      </c>
    </row>
    <row r="1496" spans="1:18">
      <c r="A1496" s="183" t="s">
        <v>2081</v>
      </c>
      <c r="B1496" s="183" t="s">
        <v>794</v>
      </c>
      <c r="C1496" s="183" t="s">
        <v>833</v>
      </c>
      <c r="D1496" s="183" t="s">
        <v>794</v>
      </c>
      <c r="E1496" s="183" t="s">
        <v>848</v>
      </c>
      <c r="F1496" s="183" t="s">
        <v>1967</v>
      </c>
      <c r="G1496" s="183" t="s">
        <v>48</v>
      </c>
      <c r="H1496" s="183" t="s">
        <v>521</v>
      </c>
      <c r="I1496" s="183" t="s">
        <v>796</v>
      </c>
      <c r="J1496" s="183" t="s">
        <v>1562</v>
      </c>
      <c r="K1496" s="184">
        <v>0</v>
      </c>
      <c r="L1496" s="184">
        <v>900</v>
      </c>
      <c r="M1496" s="184">
        <f t="shared" si="24"/>
        <v>-900</v>
      </c>
      <c r="N1496" s="183" t="s">
        <v>2083</v>
      </c>
      <c r="O1496" s="183" t="s">
        <v>1562</v>
      </c>
      <c r="P1496" s="183"/>
      <c r="Q1496" s="183" t="s">
        <v>2084</v>
      </c>
      <c r="R1496" s="183" t="s">
        <v>797</v>
      </c>
    </row>
    <row r="1497" spans="1:18">
      <c r="A1497" s="183" t="s">
        <v>2081</v>
      </c>
      <c r="B1497" s="183" t="s">
        <v>794</v>
      </c>
      <c r="C1497" s="183" t="s">
        <v>833</v>
      </c>
      <c r="D1497" s="183" t="s">
        <v>794</v>
      </c>
      <c r="E1497" s="183" t="s">
        <v>816</v>
      </c>
      <c r="F1497" s="183" t="s">
        <v>1967</v>
      </c>
      <c r="G1497" s="183" t="s">
        <v>48</v>
      </c>
      <c r="H1497" s="183" t="s">
        <v>521</v>
      </c>
      <c r="I1497" s="183" t="s">
        <v>796</v>
      </c>
      <c r="J1497" s="183" t="s">
        <v>1562</v>
      </c>
      <c r="K1497" s="184">
        <v>87.09</v>
      </c>
      <c r="L1497" s="184">
        <v>0</v>
      </c>
      <c r="M1497" s="184">
        <f t="shared" si="24"/>
        <v>87.09</v>
      </c>
      <c r="N1497" s="183" t="s">
        <v>2083</v>
      </c>
      <c r="O1497" s="183" t="s">
        <v>1562</v>
      </c>
      <c r="P1497" s="183"/>
      <c r="Q1497" s="183" t="s">
        <v>2084</v>
      </c>
      <c r="R1497" s="183" t="s">
        <v>797</v>
      </c>
    </row>
    <row r="1498" spans="1:18">
      <c r="A1498" s="183" t="s">
        <v>2081</v>
      </c>
      <c r="B1498" s="183" t="s">
        <v>794</v>
      </c>
      <c r="C1498" s="183" t="s">
        <v>808</v>
      </c>
      <c r="D1498" s="183" t="s">
        <v>813</v>
      </c>
      <c r="E1498" s="183" t="s">
        <v>816</v>
      </c>
      <c r="F1498" s="183" t="s">
        <v>2093</v>
      </c>
      <c r="G1498" s="183" t="s">
        <v>48</v>
      </c>
      <c r="H1498" s="183" t="s">
        <v>521</v>
      </c>
      <c r="I1498" s="183" t="s">
        <v>796</v>
      </c>
      <c r="J1498" s="183" t="s">
        <v>1562</v>
      </c>
      <c r="K1498" s="184">
        <v>110</v>
      </c>
      <c r="L1498" s="184">
        <v>0</v>
      </c>
      <c r="M1498" s="184">
        <f t="shared" si="24"/>
        <v>110</v>
      </c>
      <c r="N1498" s="183" t="s">
        <v>2083</v>
      </c>
      <c r="O1498" s="183" t="s">
        <v>1562</v>
      </c>
      <c r="P1498" s="183"/>
      <c r="Q1498" s="183" t="s">
        <v>2084</v>
      </c>
      <c r="R1498" s="183" t="s">
        <v>797</v>
      </c>
    </row>
    <row r="1499" spans="1:18">
      <c r="A1499" s="183" t="s">
        <v>2081</v>
      </c>
      <c r="B1499" s="183" t="s">
        <v>794</v>
      </c>
      <c r="C1499" s="183" t="s">
        <v>833</v>
      </c>
      <c r="D1499" s="183" t="s">
        <v>794</v>
      </c>
      <c r="E1499" s="183" t="s">
        <v>36</v>
      </c>
      <c r="F1499" s="183" t="s">
        <v>1967</v>
      </c>
      <c r="G1499" s="183" t="s">
        <v>48</v>
      </c>
      <c r="H1499" s="183" t="s">
        <v>521</v>
      </c>
      <c r="I1499" s="183" t="s">
        <v>796</v>
      </c>
      <c r="J1499" s="183" t="s">
        <v>1562</v>
      </c>
      <c r="K1499" s="184">
        <v>0</v>
      </c>
      <c r="L1499" s="184">
        <v>400</v>
      </c>
      <c r="M1499" s="184">
        <f t="shared" si="24"/>
        <v>-400</v>
      </c>
      <c r="N1499" s="183" t="s">
        <v>2083</v>
      </c>
      <c r="O1499" s="183" t="s">
        <v>1562</v>
      </c>
      <c r="P1499" s="183"/>
      <c r="Q1499" s="183" t="s">
        <v>2084</v>
      </c>
      <c r="R1499" s="183" t="s">
        <v>797</v>
      </c>
    </row>
    <row r="1500" spans="1:18">
      <c r="A1500" s="183" t="s">
        <v>2081</v>
      </c>
      <c r="B1500" s="183" t="s">
        <v>794</v>
      </c>
      <c r="C1500" s="183" t="s">
        <v>808</v>
      </c>
      <c r="D1500" s="183" t="s">
        <v>813</v>
      </c>
      <c r="E1500" s="183" t="s">
        <v>810</v>
      </c>
      <c r="F1500" s="183" t="s">
        <v>2093</v>
      </c>
      <c r="G1500" s="183" t="s">
        <v>48</v>
      </c>
      <c r="H1500" s="183" t="s">
        <v>521</v>
      </c>
      <c r="I1500" s="183" t="s">
        <v>796</v>
      </c>
      <c r="J1500" s="183" t="s">
        <v>1562</v>
      </c>
      <c r="K1500" s="184">
        <v>10</v>
      </c>
      <c r="L1500" s="184">
        <v>0</v>
      </c>
      <c r="M1500" s="184">
        <f t="shared" si="24"/>
        <v>10</v>
      </c>
      <c r="N1500" s="183" t="s">
        <v>2083</v>
      </c>
      <c r="O1500" s="183" t="s">
        <v>1562</v>
      </c>
      <c r="P1500" s="183"/>
      <c r="Q1500" s="183" t="s">
        <v>2084</v>
      </c>
      <c r="R1500" s="183" t="s">
        <v>797</v>
      </c>
    </row>
    <row r="1501" spans="1:18">
      <c r="A1501" s="183" t="s">
        <v>2081</v>
      </c>
      <c r="B1501" s="183" t="s">
        <v>794</v>
      </c>
      <c r="C1501" s="183" t="s">
        <v>833</v>
      </c>
      <c r="D1501" s="183" t="s">
        <v>794</v>
      </c>
      <c r="E1501" s="183" t="s">
        <v>210</v>
      </c>
      <c r="F1501" s="183" t="s">
        <v>1967</v>
      </c>
      <c r="G1501" s="183" t="s">
        <v>48</v>
      </c>
      <c r="H1501" s="183" t="s">
        <v>521</v>
      </c>
      <c r="I1501" s="183" t="s">
        <v>796</v>
      </c>
      <c r="J1501" s="183" t="s">
        <v>1562</v>
      </c>
      <c r="K1501" s="184">
        <v>0</v>
      </c>
      <c r="L1501" s="184">
        <v>200</v>
      </c>
      <c r="M1501" s="184">
        <f t="shared" si="24"/>
        <v>-200</v>
      </c>
      <c r="N1501" s="183" t="s">
        <v>2083</v>
      </c>
      <c r="O1501" s="183" t="s">
        <v>1562</v>
      </c>
      <c r="P1501" s="183"/>
      <c r="Q1501" s="183" t="s">
        <v>2084</v>
      </c>
      <c r="R1501" s="183" t="s">
        <v>797</v>
      </c>
    </row>
    <row r="1502" spans="1:18">
      <c r="A1502" s="183" t="s">
        <v>2081</v>
      </c>
      <c r="B1502" s="183" t="s">
        <v>794</v>
      </c>
      <c r="C1502" s="183" t="s">
        <v>833</v>
      </c>
      <c r="D1502" s="183" t="s">
        <v>794</v>
      </c>
      <c r="E1502" s="183" t="s">
        <v>382</v>
      </c>
      <c r="F1502" s="183" t="s">
        <v>1967</v>
      </c>
      <c r="G1502" s="183" t="s">
        <v>48</v>
      </c>
      <c r="H1502" s="183" t="s">
        <v>521</v>
      </c>
      <c r="I1502" s="183" t="s">
        <v>796</v>
      </c>
      <c r="J1502" s="183" t="s">
        <v>1562</v>
      </c>
      <c r="K1502" s="184">
        <v>0</v>
      </c>
      <c r="L1502" s="184">
        <v>21100</v>
      </c>
      <c r="M1502" s="184">
        <f t="shared" si="24"/>
        <v>-21100</v>
      </c>
      <c r="N1502" s="183" t="s">
        <v>2083</v>
      </c>
      <c r="O1502" s="183" t="s">
        <v>1562</v>
      </c>
      <c r="P1502" s="183"/>
      <c r="Q1502" s="183" t="s">
        <v>2084</v>
      </c>
      <c r="R1502" s="183" t="s">
        <v>797</v>
      </c>
    </row>
    <row r="1503" spans="1:18">
      <c r="A1503" s="183" t="s">
        <v>2081</v>
      </c>
      <c r="B1503" s="183" t="s">
        <v>794</v>
      </c>
      <c r="C1503" s="183" t="s">
        <v>833</v>
      </c>
      <c r="D1503" s="183" t="s">
        <v>794</v>
      </c>
      <c r="E1503" s="183" t="s">
        <v>850</v>
      </c>
      <c r="F1503" s="183" t="s">
        <v>1967</v>
      </c>
      <c r="G1503" s="183" t="s">
        <v>48</v>
      </c>
      <c r="H1503" s="183" t="s">
        <v>521</v>
      </c>
      <c r="I1503" s="183" t="s">
        <v>796</v>
      </c>
      <c r="J1503" s="183" t="s">
        <v>1562</v>
      </c>
      <c r="K1503" s="184">
        <v>0</v>
      </c>
      <c r="L1503" s="184">
        <v>21100</v>
      </c>
      <c r="M1503" s="184">
        <f t="shared" si="24"/>
        <v>-21100</v>
      </c>
      <c r="N1503" s="183" t="s">
        <v>2083</v>
      </c>
      <c r="O1503" s="183" t="s">
        <v>1562</v>
      </c>
      <c r="P1503" s="183"/>
      <c r="Q1503" s="183" t="s">
        <v>2084</v>
      </c>
      <c r="R1503" s="183" t="s">
        <v>797</v>
      </c>
    </row>
    <row r="1504" spans="1:18">
      <c r="A1504" s="183" t="s">
        <v>2081</v>
      </c>
      <c r="B1504" s="183" t="s">
        <v>794</v>
      </c>
      <c r="C1504" s="183" t="s">
        <v>833</v>
      </c>
      <c r="D1504" s="183" t="s">
        <v>794</v>
      </c>
      <c r="E1504" s="183" t="s">
        <v>28</v>
      </c>
      <c r="F1504" s="183" t="s">
        <v>1967</v>
      </c>
      <c r="G1504" s="183" t="s">
        <v>48</v>
      </c>
      <c r="H1504" s="183" t="s">
        <v>521</v>
      </c>
      <c r="I1504" s="183" t="s">
        <v>796</v>
      </c>
      <c r="J1504" s="183" t="s">
        <v>1562</v>
      </c>
      <c r="K1504" s="184">
        <v>0</v>
      </c>
      <c r="L1504" s="184">
        <v>1400</v>
      </c>
      <c r="M1504" s="184">
        <f t="shared" si="24"/>
        <v>-1400</v>
      </c>
      <c r="N1504" s="183" t="s">
        <v>2083</v>
      </c>
      <c r="O1504" s="183" t="s">
        <v>1562</v>
      </c>
      <c r="P1504" s="183"/>
      <c r="Q1504" s="183" t="s">
        <v>2084</v>
      </c>
      <c r="R1504" s="183" t="s">
        <v>797</v>
      </c>
    </row>
    <row r="1505" spans="1:18">
      <c r="A1505" s="183" t="s">
        <v>2081</v>
      </c>
      <c r="B1505" s="183" t="s">
        <v>794</v>
      </c>
      <c r="C1505" s="183" t="s">
        <v>833</v>
      </c>
      <c r="D1505" s="183" t="s">
        <v>794</v>
      </c>
      <c r="E1505" s="183" t="s">
        <v>838</v>
      </c>
      <c r="F1505" s="183" t="s">
        <v>1967</v>
      </c>
      <c r="G1505" s="183" t="s">
        <v>48</v>
      </c>
      <c r="H1505" s="183" t="s">
        <v>521</v>
      </c>
      <c r="I1505" s="183" t="s">
        <v>796</v>
      </c>
      <c r="J1505" s="183" t="s">
        <v>1562</v>
      </c>
      <c r="K1505" s="184">
        <v>0</v>
      </c>
      <c r="L1505" s="184">
        <v>150</v>
      </c>
      <c r="M1505" s="184">
        <f t="shared" si="24"/>
        <v>-150</v>
      </c>
      <c r="N1505" s="183" t="s">
        <v>2083</v>
      </c>
      <c r="O1505" s="183" t="s">
        <v>1562</v>
      </c>
      <c r="P1505" s="183"/>
      <c r="Q1505" s="183" t="s">
        <v>2084</v>
      </c>
      <c r="R1505" s="183" t="s">
        <v>797</v>
      </c>
    </row>
    <row r="1506" spans="1:18">
      <c r="A1506" s="183" t="s">
        <v>2081</v>
      </c>
      <c r="B1506" s="183" t="s">
        <v>794</v>
      </c>
      <c r="C1506" s="183" t="s">
        <v>244</v>
      </c>
      <c r="D1506" s="183" t="s">
        <v>812</v>
      </c>
      <c r="E1506" s="183" t="s">
        <v>464</v>
      </c>
      <c r="F1506" s="183" t="s">
        <v>2082</v>
      </c>
      <c r="G1506" s="183" t="s">
        <v>48</v>
      </c>
      <c r="H1506" s="183" t="s">
        <v>521</v>
      </c>
      <c r="I1506" s="183" t="s">
        <v>796</v>
      </c>
      <c r="J1506" s="183" t="s">
        <v>1562</v>
      </c>
      <c r="K1506" s="184">
        <v>200</v>
      </c>
      <c r="L1506" s="184">
        <v>0</v>
      </c>
      <c r="M1506" s="184">
        <f t="shared" si="24"/>
        <v>200</v>
      </c>
      <c r="N1506" s="183" t="s">
        <v>2083</v>
      </c>
      <c r="O1506" s="183" t="s">
        <v>1562</v>
      </c>
      <c r="P1506" s="183"/>
      <c r="Q1506" s="183" t="s">
        <v>2084</v>
      </c>
      <c r="R1506" s="183" t="s">
        <v>797</v>
      </c>
    </row>
    <row r="1507" spans="1:18">
      <c r="A1507" s="183" t="s">
        <v>2081</v>
      </c>
      <c r="B1507" s="183" t="s">
        <v>794</v>
      </c>
      <c r="C1507" s="183" t="s">
        <v>244</v>
      </c>
      <c r="D1507" s="183" t="s">
        <v>812</v>
      </c>
      <c r="E1507" s="183" t="s">
        <v>843</v>
      </c>
      <c r="F1507" s="183" t="s">
        <v>2082</v>
      </c>
      <c r="G1507" s="183" t="s">
        <v>48</v>
      </c>
      <c r="H1507" s="183" t="s">
        <v>521</v>
      </c>
      <c r="I1507" s="183" t="s">
        <v>796</v>
      </c>
      <c r="J1507" s="183" t="s">
        <v>1562</v>
      </c>
      <c r="K1507" s="184">
        <v>230</v>
      </c>
      <c r="L1507" s="184">
        <v>0</v>
      </c>
      <c r="M1507" s="184">
        <f t="shared" si="24"/>
        <v>230</v>
      </c>
      <c r="N1507" s="183" t="s">
        <v>2083</v>
      </c>
      <c r="O1507" s="183" t="s">
        <v>1562</v>
      </c>
      <c r="P1507" s="183"/>
      <c r="Q1507" s="183" t="s">
        <v>2084</v>
      </c>
      <c r="R1507" s="183" t="s">
        <v>797</v>
      </c>
    </row>
    <row r="1508" spans="1:18">
      <c r="A1508" s="183" t="s">
        <v>2081</v>
      </c>
      <c r="B1508" s="183" t="s">
        <v>794</v>
      </c>
      <c r="C1508" s="183" t="s">
        <v>244</v>
      </c>
      <c r="D1508" s="183" t="s">
        <v>812</v>
      </c>
      <c r="E1508" s="183" t="s">
        <v>800</v>
      </c>
      <c r="F1508" s="183" t="s">
        <v>2082</v>
      </c>
      <c r="G1508" s="183" t="s">
        <v>48</v>
      </c>
      <c r="H1508" s="183" t="s">
        <v>521</v>
      </c>
      <c r="I1508" s="183" t="s">
        <v>796</v>
      </c>
      <c r="J1508" s="183" t="s">
        <v>1562</v>
      </c>
      <c r="K1508" s="184">
        <v>200</v>
      </c>
      <c r="L1508" s="184">
        <v>0</v>
      </c>
      <c r="M1508" s="184">
        <f t="shared" si="24"/>
        <v>200</v>
      </c>
      <c r="N1508" s="183" t="s">
        <v>2083</v>
      </c>
      <c r="O1508" s="183" t="s">
        <v>1562</v>
      </c>
      <c r="P1508" s="183"/>
      <c r="Q1508" s="183" t="s">
        <v>2084</v>
      </c>
      <c r="R1508" s="183" t="s">
        <v>797</v>
      </c>
    </row>
    <row r="1509" spans="1:18">
      <c r="A1509" s="183" t="s">
        <v>2081</v>
      </c>
      <c r="B1509" s="183" t="s">
        <v>794</v>
      </c>
      <c r="C1509" s="183" t="s">
        <v>244</v>
      </c>
      <c r="D1509" s="183" t="s">
        <v>812</v>
      </c>
      <c r="E1509" s="183" t="s">
        <v>820</v>
      </c>
      <c r="F1509" s="183" t="s">
        <v>2082</v>
      </c>
      <c r="G1509" s="183" t="s">
        <v>48</v>
      </c>
      <c r="H1509" s="183" t="s">
        <v>521</v>
      </c>
      <c r="I1509" s="183" t="s">
        <v>796</v>
      </c>
      <c r="J1509" s="183" t="s">
        <v>1562</v>
      </c>
      <c r="K1509" s="184">
        <v>220</v>
      </c>
      <c r="L1509" s="184">
        <v>0</v>
      </c>
      <c r="M1509" s="184">
        <f t="shared" si="24"/>
        <v>220</v>
      </c>
      <c r="N1509" s="183" t="s">
        <v>2083</v>
      </c>
      <c r="O1509" s="183" t="s">
        <v>1562</v>
      </c>
      <c r="P1509" s="183"/>
      <c r="Q1509" s="183" t="s">
        <v>2084</v>
      </c>
      <c r="R1509" s="183" t="s">
        <v>797</v>
      </c>
    </row>
    <row r="1510" spans="1:18">
      <c r="A1510" s="183" t="s">
        <v>2081</v>
      </c>
      <c r="B1510" s="183" t="s">
        <v>794</v>
      </c>
      <c r="C1510" s="183" t="s">
        <v>808</v>
      </c>
      <c r="D1510" s="183" t="s">
        <v>813</v>
      </c>
      <c r="E1510" s="183" t="s">
        <v>820</v>
      </c>
      <c r="F1510" s="183" t="s">
        <v>2093</v>
      </c>
      <c r="G1510" s="183" t="s">
        <v>48</v>
      </c>
      <c r="H1510" s="183" t="s">
        <v>521</v>
      </c>
      <c r="I1510" s="183" t="s">
        <v>796</v>
      </c>
      <c r="J1510" s="183" t="s">
        <v>1562</v>
      </c>
      <c r="K1510" s="184">
        <v>0</v>
      </c>
      <c r="L1510" s="184">
        <v>425</v>
      </c>
      <c r="M1510" s="184">
        <f t="shared" si="24"/>
        <v>-425</v>
      </c>
      <c r="N1510" s="183" t="s">
        <v>2083</v>
      </c>
      <c r="O1510" s="183" t="s">
        <v>1562</v>
      </c>
      <c r="P1510" s="183"/>
      <c r="Q1510" s="183" t="s">
        <v>2084</v>
      </c>
      <c r="R1510" s="183" t="s">
        <v>797</v>
      </c>
    </row>
    <row r="1511" spans="1:18">
      <c r="A1511" s="183" t="s">
        <v>2081</v>
      </c>
      <c r="B1511" s="183" t="s">
        <v>794</v>
      </c>
      <c r="C1511" s="183" t="s">
        <v>808</v>
      </c>
      <c r="D1511" s="183" t="s">
        <v>813</v>
      </c>
      <c r="E1511" s="183" t="s">
        <v>835</v>
      </c>
      <c r="F1511" s="183" t="s">
        <v>2093</v>
      </c>
      <c r="G1511" s="183" t="s">
        <v>48</v>
      </c>
      <c r="H1511" s="183" t="s">
        <v>521</v>
      </c>
      <c r="I1511" s="183" t="s">
        <v>796</v>
      </c>
      <c r="J1511" s="183" t="s">
        <v>1562</v>
      </c>
      <c r="K1511" s="184">
        <v>5</v>
      </c>
      <c r="L1511" s="184">
        <v>0</v>
      </c>
      <c r="M1511" s="184">
        <f t="shared" si="24"/>
        <v>5</v>
      </c>
      <c r="N1511" s="183" t="s">
        <v>2083</v>
      </c>
      <c r="O1511" s="183" t="s">
        <v>1562</v>
      </c>
      <c r="P1511" s="183"/>
      <c r="Q1511" s="183" t="s">
        <v>2084</v>
      </c>
      <c r="R1511" s="183" t="s">
        <v>797</v>
      </c>
    </row>
    <row r="1512" spans="1:18">
      <c r="A1512" s="183" t="s">
        <v>2081</v>
      </c>
      <c r="B1512" s="183" t="s">
        <v>794</v>
      </c>
      <c r="C1512" s="183" t="s">
        <v>244</v>
      </c>
      <c r="D1512" s="183" t="s">
        <v>812</v>
      </c>
      <c r="E1512" s="183" t="s">
        <v>810</v>
      </c>
      <c r="F1512" s="183" t="s">
        <v>2082</v>
      </c>
      <c r="G1512" s="183" t="s">
        <v>48</v>
      </c>
      <c r="H1512" s="183" t="s">
        <v>521</v>
      </c>
      <c r="I1512" s="183" t="s">
        <v>796</v>
      </c>
      <c r="J1512" s="183" t="s">
        <v>1562</v>
      </c>
      <c r="K1512" s="184">
        <v>230</v>
      </c>
      <c r="L1512" s="184">
        <v>0</v>
      </c>
      <c r="M1512" s="184">
        <f t="shared" si="24"/>
        <v>230</v>
      </c>
      <c r="N1512" s="183" t="s">
        <v>2083</v>
      </c>
      <c r="O1512" s="183" t="s">
        <v>1562</v>
      </c>
      <c r="P1512" s="183"/>
      <c r="Q1512" s="183" t="s">
        <v>2084</v>
      </c>
      <c r="R1512" s="183" t="s">
        <v>797</v>
      </c>
    </row>
    <row r="1513" spans="1:18">
      <c r="A1513" s="183" t="s">
        <v>2081</v>
      </c>
      <c r="B1513" s="183" t="s">
        <v>794</v>
      </c>
      <c r="C1513" s="183" t="s">
        <v>706</v>
      </c>
      <c r="D1513" s="183" t="s">
        <v>812</v>
      </c>
      <c r="E1513" s="183" t="s">
        <v>820</v>
      </c>
      <c r="F1513" s="183" t="s">
        <v>2085</v>
      </c>
      <c r="G1513" s="183" t="s">
        <v>48</v>
      </c>
      <c r="H1513" s="183" t="s">
        <v>521</v>
      </c>
      <c r="I1513" s="183" t="s">
        <v>796</v>
      </c>
      <c r="J1513" s="183" t="s">
        <v>1562</v>
      </c>
      <c r="K1513" s="184">
        <v>150</v>
      </c>
      <c r="L1513" s="184">
        <v>0</v>
      </c>
      <c r="M1513" s="184">
        <f t="shared" si="24"/>
        <v>150</v>
      </c>
      <c r="N1513" s="183" t="s">
        <v>2083</v>
      </c>
      <c r="O1513" s="183" t="s">
        <v>1562</v>
      </c>
      <c r="P1513" s="183"/>
      <c r="Q1513" s="183" t="s">
        <v>2084</v>
      </c>
      <c r="R1513" s="183" t="s">
        <v>797</v>
      </c>
    </row>
    <row r="1514" spans="1:18">
      <c r="A1514" s="183" t="s">
        <v>2081</v>
      </c>
      <c r="B1514" s="183" t="s">
        <v>794</v>
      </c>
      <c r="C1514" s="183" t="s">
        <v>706</v>
      </c>
      <c r="D1514" s="183" t="s">
        <v>812</v>
      </c>
      <c r="E1514" s="183" t="s">
        <v>799</v>
      </c>
      <c r="F1514" s="183" t="s">
        <v>2085</v>
      </c>
      <c r="G1514" s="183" t="s">
        <v>48</v>
      </c>
      <c r="H1514" s="183" t="s">
        <v>521</v>
      </c>
      <c r="I1514" s="183" t="s">
        <v>796</v>
      </c>
      <c r="J1514" s="183" t="s">
        <v>1562</v>
      </c>
      <c r="K1514" s="184">
        <v>100</v>
      </c>
      <c r="L1514" s="184">
        <v>0</v>
      </c>
      <c r="M1514" s="184">
        <f t="shared" si="24"/>
        <v>100</v>
      </c>
      <c r="N1514" s="183" t="s">
        <v>2083</v>
      </c>
      <c r="O1514" s="183" t="s">
        <v>1562</v>
      </c>
      <c r="P1514" s="183"/>
      <c r="Q1514" s="183" t="s">
        <v>2084</v>
      </c>
      <c r="R1514" s="183" t="s">
        <v>797</v>
      </c>
    </row>
    <row r="1515" spans="1:18">
      <c r="A1515" s="183" t="s">
        <v>2081</v>
      </c>
      <c r="B1515" s="183" t="s">
        <v>794</v>
      </c>
      <c r="C1515" s="183" t="s">
        <v>244</v>
      </c>
      <c r="D1515" s="183" t="s">
        <v>812</v>
      </c>
      <c r="E1515" s="183" t="s">
        <v>36</v>
      </c>
      <c r="F1515" s="183" t="s">
        <v>2082</v>
      </c>
      <c r="G1515" s="183" t="s">
        <v>48</v>
      </c>
      <c r="H1515" s="183" t="s">
        <v>521</v>
      </c>
      <c r="I1515" s="183" t="s">
        <v>796</v>
      </c>
      <c r="J1515" s="183" t="s">
        <v>1562</v>
      </c>
      <c r="K1515" s="184">
        <v>240</v>
      </c>
      <c r="L1515" s="184">
        <v>0</v>
      </c>
      <c r="M1515" s="184">
        <f t="shared" si="24"/>
        <v>240</v>
      </c>
      <c r="N1515" s="183" t="s">
        <v>2083</v>
      </c>
      <c r="O1515" s="183" t="s">
        <v>1562</v>
      </c>
      <c r="P1515" s="183"/>
      <c r="Q1515" s="183" t="s">
        <v>2084</v>
      </c>
      <c r="R1515" s="183" t="s">
        <v>797</v>
      </c>
    </row>
    <row r="1516" spans="1:18">
      <c r="A1516" s="183" t="s">
        <v>2081</v>
      </c>
      <c r="B1516" s="183" t="s">
        <v>794</v>
      </c>
      <c r="C1516" s="183" t="s">
        <v>244</v>
      </c>
      <c r="D1516" s="183" t="s">
        <v>794</v>
      </c>
      <c r="E1516" s="183" t="s">
        <v>134</v>
      </c>
      <c r="F1516" s="183" t="s">
        <v>2082</v>
      </c>
      <c r="G1516" s="183" t="s">
        <v>48</v>
      </c>
      <c r="H1516" s="183" t="s">
        <v>521</v>
      </c>
      <c r="I1516" s="183" t="s">
        <v>796</v>
      </c>
      <c r="J1516" s="183" t="s">
        <v>1562</v>
      </c>
      <c r="K1516" s="184">
        <v>0</v>
      </c>
      <c r="L1516" s="184">
        <v>700</v>
      </c>
      <c r="M1516" s="184">
        <f t="shared" si="24"/>
        <v>-700</v>
      </c>
      <c r="N1516" s="183" t="s">
        <v>2083</v>
      </c>
      <c r="O1516" s="183" t="s">
        <v>1562</v>
      </c>
      <c r="P1516" s="183"/>
      <c r="Q1516" s="183" t="s">
        <v>2084</v>
      </c>
      <c r="R1516" s="183" t="s">
        <v>797</v>
      </c>
    </row>
    <row r="1517" spans="1:18">
      <c r="A1517" s="183" t="s">
        <v>2081</v>
      </c>
      <c r="B1517" s="183" t="s">
        <v>794</v>
      </c>
      <c r="C1517" s="183" t="s">
        <v>244</v>
      </c>
      <c r="D1517" s="183" t="s">
        <v>812</v>
      </c>
      <c r="E1517" s="183" t="s">
        <v>134</v>
      </c>
      <c r="F1517" s="183" t="s">
        <v>2082</v>
      </c>
      <c r="G1517" s="183" t="s">
        <v>48</v>
      </c>
      <c r="H1517" s="183" t="s">
        <v>521</v>
      </c>
      <c r="I1517" s="183" t="s">
        <v>796</v>
      </c>
      <c r="J1517" s="183" t="s">
        <v>1562</v>
      </c>
      <c r="K1517" s="184">
        <v>200</v>
      </c>
      <c r="L1517" s="184">
        <v>0</v>
      </c>
      <c r="M1517" s="184">
        <f t="shared" si="24"/>
        <v>200</v>
      </c>
      <c r="N1517" s="183" t="s">
        <v>2083</v>
      </c>
      <c r="O1517" s="183" t="s">
        <v>1562</v>
      </c>
      <c r="P1517" s="183"/>
      <c r="Q1517" s="183" t="s">
        <v>2084</v>
      </c>
      <c r="R1517" s="183" t="s">
        <v>797</v>
      </c>
    </row>
    <row r="1518" spans="1:18">
      <c r="A1518" s="183" t="s">
        <v>2081</v>
      </c>
      <c r="B1518" s="183" t="s">
        <v>794</v>
      </c>
      <c r="C1518" s="183" t="s">
        <v>707</v>
      </c>
      <c r="D1518" s="183" t="s">
        <v>794</v>
      </c>
      <c r="E1518" s="183" t="s">
        <v>28</v>
      </c>
      <c r="F1518" s="183" t="s">
        <v>1967</v>
      </c>
      <c r="G1518" s="183" t="s">
        <v>48</v>
      </c>
      <c r="H1518" s="183" t="s">
        <v>521</v>
      </c>
      <c r="I1518" s="183" t="s">
        <v>796</v>
      </c>
      <c r="J1518" s="183" t="s">
        <v>1562</v>
      </c>
      <c r="K1518" s="184">
        <v>7006.26</v>
      </c>
      <c r="L1518" s="184">
        <v>0</v>
      </c>
      <c r="M1518" s="184">
        <f t="shared" si="24"/>
        <v>7006.26</v>
      </c>
      <c r="N1518" s="183" t="s">
        <v>2083</v>
      </c>
      <c r="O1518" s="183" t="s">
        <v>1562</v>
      </c>
      <c r="P1518" s="183"/>
      <c r="Q1518" s="183" t="s">
        <v>2084</v>
      </c>
      <c r="R1518" s="183" t="s">
        <v>797</v>
      </c>
    </row>
    <row r="1519" spans="1:18">
      <c r="A1519" s="183" t="s">
        <v>2081</v>
      </c>
      <c r="B1519" s="183" t="s">
        <v>794</v>
      </c>
      <c r="C1519" s="183" t="s">
        <v>244</v>
      </c>
      <c r="D1519" s="183" t="s">
        <v>812</v>
      </c>
      <c r="E1519" s="183" t="s">
        <v>799</v>
      </c>
      <c r="F1519" s="183" t="s">
        <v>2082</v>
      </c>
      <c r="G1519" s="183" t="s">
        <v>48</v>
      </c>
      <c r="H1519" s="183" t="s">
        <v>521</v>
      </c>
      <c r="I1519" s="183" t="s">
        <v>796</v>
      </c>
      <c r="J1519" s="183" t="s">
        <v>1562</v>
      </c>
      <c r="K1519" s="184">
        <v>250</v>
      </c>
      <c r="L1519" s="184">
        <v>0</v>
      </c>
      <c r="M1519" s="184">
        <f t="shared" si="24"/>
        <v>250</v>
      </c>
      <c r="N1519" s="183" t="s">
        <v>2083</v>
      </c>
      <c r="O1519" s="183" t="s">
        <v>1562</v>
      </c>
      <c r="P1519" s="183"/>
      <c r="Q1519" s="183" t="s">
        <v>2084</v>
      </c>
      <c r="R1519" s="183" t="s">
        <v>797</v>
      </c>
    </row>
    <row r="1520" spans="1:18">
      <c r="A1520" s="183" t="s">
        <v>2081</v>
      </c>
      <c r="B1520" s="183" t="s">
        <v>794</v>
      </c>
      <c r="C1520" s="183" t="s">
        <v>244</v>
      </c>
      <c r="D1520" s="183" t="s">
        <v>812</v>
      </c>
      <c r="E1520" s="183" t="s">
        <v>816</v>
      </c>
      <c r="F1520" s="183" t="s">
        <v>2082</v>
      </c>
      <c r="G1520" s="183" t="s">
        <v>48</v>
      </c>
      <c r="H1520" s="183" t="s">
        <v>521</v>
      </c>
      <c r="I1520" s="183" t="s">
        <v>796</v>
      </c>
      <c r="J1520" s="183" t="s">
        <v>1562</v>
      </c>
      <c r="K1520" s="184">
        <v>240</v>
      </c>
      <c r="L1520" s="184">
        <v>0</v>
      </c>
      <c r="M1520" s="184">
        <f t="shared" si="24"/>
        <v>240</v>
      </c>
      <c r="N1520" s="183" t="s">
        <v>2083</v>
      </c>
      <c r="O1520" s="183" t="s">
        <v>1562</v>
      </c>
      <c r="P1520" s="183"/>
      <c r="Q1520" s="183" t="s">
        <v>2084</v>
      </c>
      <c r="R1520" s="183" t="s">
        <v>797</v>
      </c>
    </row>
    <row r="1521" spans="1:18">
      <c r="A1521" s="183" t="s">
        <v>2081</v>
      </c>
      <c r="B1521" s="183" t="s">
        <v>794</v>
      </c>
      <c r="C1521" s="183" t="s">
        <v>706</v>
      </c>
      <c r="D1521" s="183" t="s">
        <v>812</v>
      </c>
      <c r="E1521" s="183" t="s">
        <v>810</v>
      </c>
      <c r="F1521" s="183" t="s">
        <v>2085</v>
      </c>
      <c r="G1521" s="183" t="s">
        <v>48</v>
      </c>
      <c r="H1521" s="183" t="s">
        <v>521</v>
      </c>
      <c r="I1521" s="183" t="s">
        <v>796</v>
      </c>
      <c r="J1521" s="183" t="s">
        <v>1562</v>
      </c>
      <c r="K1521" s="184">
        <v>100</v>
      </c>
      <c r="L1521" s="184">
        <v>0</v>
      </c>
      <c r="M1521" s="184">
        <f t="shared" si="24"/>
        <v>100</v>
      </c>
      <c r="N1521" s="183" t="s">
        <v>2083</v>
      </c>
      <c r="O1521" s="183" t="s">
        <v>1562</v>
      </c>
      <c r="P1521" s="183"/>
      <c r="Q1521" s="183" t="s">
        <v>2084</v>
      </c>
      <c r="R1521" s="183" t="s">
        <v>797</v>
      </c>
    </row>
    <row r="1522" spans="1:18">
      <c r="A1522" s="183" t="s">
        <v>2081</v>
      </c>
      <c r="B1522" s="183" t="s">
        <v>794</v>
      </c>
      <c r="C1522" s="183" t="s">
        <v>707</v>
      </c>
      <c r="D1522" s="183" t="s">
        <v>794</v>
      </c>
      <c r="E1522" s="183" t="s">
        <v>818</v>
      </c>
      <c r="F1522" s="183" t="s">
        <v>2089</v>
      </c>
      <c r="G1522" s="183" t="s">
        <v>48</v>
      </c>
      <c r="H1522" s="183" t="s">
        <v>521</v>
      </c>
      <c r="I1522" s="183" t="s">
        <v>796</v>
      </c>
      <c r="J1522" s="183" t="s">
        <v>1562</v>
      </c>
      <c r="K1522" s="184">
        <v>0</v>
      </c>
      <c r="L1522" s="184">
        <v>100</v>
      </c>
      <c r="M1522" s="184">
        <f t="shared" si="24"/>
        <v>-100</v>
      </c>
      <c r="N1522" s="183" t="s">
        <v>2083</v>
      </c>
      <c r="O1522" s="183" t="s">
        <v>1562</v>
      </c>
      <c r="P1522" s="183"/>
      <c r="Q1522" s="183" t="s">
        <v>2084</v>
      </c>
      <c r="R1522" s="183" t="s">
        <v>797</v>
      </c>
    </row>
    <row r="1523" spans="1:18">
      <c r="A1523" s="183" t="s">
        <v>2081</v>
      </c>
      <c r="B1523" s="183" t="s">
        <v>794</v>
      </c>
      <c r="C1523" s="183" t="s">
        <v>244</v>
      </c>
      <c r="D1523" s="183" t="s">
        <v>812</v>
      </c>
      <c r="E1523" s="183" t="s">
        <v>1008</v>
      </c>
      <c r="F1523" s="183" t="s">
        <v>1090</v>
      </c>
      <c r="G1523" s="183" t="s">
        <v>48</v>
      </c>
      <c r="H1523" s="183" t="s">
        <v>521</v>
      </c>
      <c r="I1523" s="183" t="s">
        <v>796</v>
      </c>
      <c r="J1523" s="183" t="s">
        <v>1562</v>
      </c>
      <c r="K1523" s="184">
        <v>200</v>
      </c>
      <c r="L1523" s="184">
        <v>0</v>
      </c>
      <c r="M1523" s="184">
        <f t="shared" si="24"/>
        <v>200</v>
      </c>
      <c r="N1523" s="183" t="s">
        <v>2083</v>
      </c>
      <c r="O1523" s="183" t="s">
        <v>1562</v>
      </c>
      <c r="P1523" s="183"/>
      <c r="Q1523" s="183" t="s">
        <v>2084</v>
      </c>
      <c r="R1523" s="183" t="s">
        <v>797</v>
      </c>
    </row>
    <row r="1524" spans="1:18">
      <c r="A1524" s="183" t="s">
        <v>2081</v>
      </c>
      <c r="B1524" s="183" t="s">
        <v>794</v>
      </c>
      <c r="C1524" s="183" t="s">
        <v>244</v>
      </c>
      <c r="D1524" s="183" t="s">
        <v>812</v>
      </c>
      <c r="E1524" s="183" t="s">
        <v>21</v>
      </c>
      <c r="F1524" s="183" t="s">
        <v>2082</v>
      </c>
      <c r="G1524" s="183" t="s">
        <v>48</v>
      </c>
      <c r="H1524" s="183" t="s">
        <v>521</v>
      </c>
      <c r="I1524" s="183" t="s">
        <v>796</v>
      </c>
      <c r="J1524" s="183" t="s">
        <v>1562</v>
      </c>
      <c r="K1524" s="184">
        <v>230</v>
      </c>
      <c r="L1524" s="184">
        <v>0</v>
      </c>
      <c r="M1524" s="184">
        <f t="shared" si="24"/>
        <v>230</v>
      </c>
      <c r="N1524" s="183" t="s">
        <v>2083</v>
      </c>
      <c r="O1524" s="183" t="s">
        <v>1562</v>
      </c>
      <c r="P1524" s="183"/>
      <c r="Q1524" s="183" t="s">
        <v>2084</v>
      </c>
      <c r="R1524" s="183" t="s">
        <v>797</v>
      </c>
    </row>
    <row r="1525" spans="1:18">
      <c r="A1525" s="183" t="s">
        <v>2081</v>
      </c>
      <c r="B1525" s="183" t="s">
        <v>794</v>
      </c>
      <c r="C1525" s="183" t="s">
        <v>244</v>
      </c>
      <c r="D1525" s="183" t="s">
        <v>812</v>
      </c>
      <c r="E1525" s="183" t="s">
        <v>894</v>
      </c>
      <c r="F1525" s="183" t="s">
        <v>1090</v>
      </c>
      <c r="G1525" s="183" t="s">
        <v>48</v>
      </c>
      <c r="H1525" s="183" t="s">
        <v>521</v>
      </c>
      <c r="I1525" s="183" t="s">
        <v>796</v>
      </c>
      <c r="J1525" s="183" t="s">
        <v>1562</v>
      </c>
      <c r="K1525" s="184">
        <v>150</v>
      </c>
      <c r="L1525" s="184">
        <v>0</v>
      </c>
      <c r="M1525" s="184">
        <f t="shared" si="24"/>
        <v>150</v>
      </c>
      <c r="N1525" s="183" t="s">
        <v>2083</v>
      </c>
      <c r="O1525" s="183" t="s">
        <v>1562</v>
      </c>
      <c r="P1525" s="183"/>
      <c r="Q1525" s="183" t="s">
        <v>2084</v>
      </c>
      <c r="R1525" s="183" t="s">
        <v>797</v>
      </c>
    </row>
    <row r="1526" spans="1:18">
      <c r="A1526" s="183" t="s">
        <v>2081</v>
      </c>
      <c r="B1526" s="183" t="s">
        <v>794</v>
      </c>
      <c r="C1526" s="183" t="s">
        <v>244</v>
      </c>
      <c r="D1526" s="183" t="s">
        <v>812</v>
      </c>
      <c r="E1526" s="183" t="s">
        <v>845</v>
      </c>
      <c r="F1526" s="183" t="s">
        <v>2082</v>
      </c>
      <c r="G1526" s="183" t="s">
        <v>48</v>
      </c>
      <c r="H1526" s="183" t="s">
        <v>521</v>
      </c>
      <c r="I1526" s="183" t="s">
        <v>796</v>
      </c>
      <c r="J1526" s="183" t="s">
        <v>1562</v>
      </c>
      <c r="K1526" s="184">
        <v>240</v>
      </c>
      <c r="L1526" s="184">
        <v>0</v>
      </c>
      <c r="M1526" s="184">
        <f t="shared" si="24"/>
        <v>240</v>
      </c>
      <c r="N1526" s="183" t="s">
        <v>2083</v>
      </c>
      <c r="O1526" s="183" t="s">
        <v>1562</v>
      </c>
      <c r="P1526" s="183"/>
      <c r="Q1526" s="183" t="s">
        <v>2084</v>
      </c>
      <c r="R1526" s="183" t="s">
        <v>797</v>
      </c>
    </row>
    <row r="1527" spans="1:18">
      <c r="A1527" s="183" t="s">
        <v>2081</v>
      </c>
      <c r="B1527" s="183" t="s">
        <v>794</v>
      </c>
      <c r="C1527" s="183" t="s">
        <v>244</v>
      </c>
      <c r="D1527" s="183" t="s">
        <v>812</v>
      </c>
      <c r="E1527" s="183" t="s">
        <v>851</v>
      </c>
      <c r="F1527" s="183" t="s">
        <v>2082</v>
      </c>
      <c r="G1527" s="183" t="s">
        <v>48</v>
      </c>
      <c r="H1527" s="183" t="s">
        <v>521</v>
      </c>
      <c r="I1527" s="183" t="s">
        <v>796</v>
      </c>
      <c r="J1527" s="183" t="s">
        <v>1562</v>
      </c>
      <c r="K1527" s="184">
        <v>240</v>
      </c>
      <c r="L1527" s="184">
        <v>0</v>
      </c>
      <c r="M1527" s="184">
        <f t="shared" si="24"/>
        <v>240</v>
      </c>
      <c r="N1527" s="183" t="s">
        <v>2083</v>
      </c>
      <c r="O1527" s="183" t="s">
        <v>1562</v>
      </c>
      <c r="P1527" s="183"/>
      <c r="Q1527" s="183" t="s">
        <v>2084</v>
      </c>
      <c r="R1527" s="183" t="s">
        <v>797</v>
      </c>
    </row>
    <row r="1528" spans="1:18">
      <c r="A1528" s="183" t="s">
        <v>2081</v>
      </c>
      <c r="B1528" s="183" t="s">
        <v>794</v>
      </c>
      <c r="C1528" s="183" t="s">
        <v>244</v>
      </c>
      <c r="D1528" s="183" t="s">
        <v>812</v>
      </c>
      <c r="E1528" s="183" t="s">
        <v>850</v>
      </c>
      <c r="F1528" s="183" t="s">
        <v>2082</v>
      </c>
      <c r="G1528" s="183" t="s">
        <v>48</v>
      </c>
      <c r="H1528" s="183" t="s">
        <v>521</v>
      </c>
      <c r="I1528" s="183" t="s">
        <v>796</v>
      </c>
      <c r="J1528" s="183" t="s">
        <v>1562</v>
      </c>
      <c r="K1528" s="184">
        <v>230</v>
      </c>
      <c r="L1528" s="184">
        <v>0</v>
      </c>
      <c r="M1528" s="184">
        <f t="shared" si="24"/>
        <v>230</v>
      </c>
      <c r="N1528" s="183" t="s">
        <v>2083</v>
      </c>
      <c r="O1528" s="183" t="s">
        <v>1562</v>
      </c>
      <c r="P1528" s="183"/>
      <c r="Q1528" s="183" t="s">
        <v>2084</v>
      </c>
      <c r="R1528" s="183" t="s">
        <v>797</v>
      </c>
    </row>
    <row r="1529" spans="1:18">
      <c r="A1529" s="183" t="s">
        <v>2081</v>
      </c>
      <c r="B1529" s="183" t="s">
        <v>794</v>
      </c>
      <c r="C1529" s="183" t="s">
        <v>244</v>
      </c>
      <c r="D1529" s="183" t="s">
        <v>812</v>
      </c>
      <c r="E1529" s="183" t="s">
        <v>848</v>
      </c>
      <c r="F1529" s="183" t="s">
        <v>1090</v>
      </c>
      <c r="G1529" s="183" t="s">
        <v>48</v>
      </c>
      <c r="H1529" s="183" t="s">
        <v>521</v>
      </c>
      <c r="I1529" s="183" t="s">
        <v>796</v>
      </c>
      <c r="J1529" s="183" t="s">
        <v>1562</v>
      </c>
      <c r="K1529" s="184">
        <v>150</v>
      </c>
      <c r="L1529" s="184">
        <v>0</v>
      </c>
      <c r="M1529" s="184">
        <f t="shared" si="24"/>
        <v>150</v>
      </c>
      <c r="N1529" s="183" t="s">
        <v>2083</v>
      </c>
      <c r="O1529" s="183" t="s">
        <v>1562</v>
      </c>
      <c r="P1529" s="183"/>
      <c r="Q1529" s="183" t="s">
        <v>2084</v>
      </c>
      <c r="R1529" s="183" t="s">
        <v>797</v>
      </c>
    </row>
    <row r="1530" spans="1:18">
      <c r="A1530" s="183" t="s">
        <v>2081</v>
      </c>
      <c r="B1530" s="183" t="s">
        <v>794</v>
      </c>
      <c r="C1530" s="183" t="s">
        <v>702</v>
      </c>
      <c r="D1530" s="183" t="s">
        <v>268</v>
      </c>
      <c r="E1530" s="183" t="s">
        <v>721</v>
      </c>
      <c r="F1530" s="183" t="s">
        <v>1065</v>
      </c>
      <c r="G1530" s="183" t="s">
        <v>48</v>
      </c>
      <c r="H1530" s="183" t="s">
        <v>521</v>
      </c>
      <c r="I1530" s="183" t="s">
        <v>796</v>
      </c>
      <c r="J1530" s="183" t="s">
        <v>1562</v>
      </c>
      <c r="K1530" s="184">
        <v>0</v>
      </c>
      <c r="L1530" s="184">
        <v>399.57</v>
      </c>
      <c r="M1530" s="184">
        <f t="shared" si="24"/>
        <v>-399.57</v>
      </c>
      <c r="N1530" s="183" t="s">
        <v>2083</v>
      </c>
      <c r="O1530" s="183" t="s">
        <v>1562</v>
      </c>
      <c r="P1530" s="183"/>
      <c r="Q1530" s="183" t="s">
        <v>2084</v>
      </c>
      <c r="R1530" s="183" t="s">
        <v>797</v>
      </c>
    </row>
    <row r="1531" spans="1:18">
      <c r="A1531" s="183" t="s">
        <v>2081</v>
      </c>
      <c r="B1531" s="183" t="s">
        <v>794</v>
      </c>
      <c r="C1531" s="183" t="s">
        <v>2091</v>
      </c>
      <c r="D1531" s="183" t="s">
        <v>812</v>
      </c>
      <c r="E1531" s="183" t="s">
        <v>816</v>
      </c>
      <c r="F1531" s="183" t="s">
        <v>2092</v>
      </c>
      <c r="G1531" s="183" t="s">
        <v>48</v>
      </c>
      <c r="H1531" s="183" t="s">
        <v>521</v>
      </c>
      <c r="I1531" s="183" t="s">
        <v>796</v>
      </c>
      <c r="J1531" s="183" t="s">
        <v>1562</v>
      </c>
      <c r="K1531" s="184">
        <v>130</v>
      </c>
      <c r="L1531" s="184">
        <v>0</v>
      </c>
      <c r="M1531" s="184">
        <f t="shared" si="24"/>
        <v>130</v>
      </c>
      <c r="N1531" s="183" t="s">
        <v>2083</v>
      </c>
      <c r="O1531" s="183" t="s">
        <v>1562</v>
      </c>
      <c r="P1531" s="183"/>
      <c r="Q1531" s="183" t="s">
        <v>2084</v>
      </c>
      <c r="R1531" s="183" t="s">
        <v>797</v>
      </c>
    </row>
    <row r="1532" spans="1:18">
      <c r="A1532" s="183" t="s">
        <v>2081</v>
      </c>
      <c r="B1532" s="183" t="s">
        <v>794</v>
      </c>
      <c r="C1532" s="183" t="s">
        <v>2091</v>
      </c>
      <c r="D1532" s="183" t="s">
        <v>812</v>
      </c>
      <c r="E1532" s="183" t="s">
        <v>403</v>
      </c>
      <c r="F1532" s="183" t="s">
        <v>2092</v>
      </c>
      <c r="G1532" s="183" t="s">
        <v>48</v>
      </c>
      <c r="H1532" s="183" t="s">
        <v>521</v>
      </c>
      <c r="I1532" s="183" t="s">
        <v>796</v>
      </c>
      <c r="J1532" s="183" t="s">
        <v>1562</v>
      </c>
      <c r="K1532" s="184">
        <v>150</v>
      </c>
      <c r="L1532" s="184">
        <v>0</v>
      </c>
      <c r="M1532" s="184">
        <f t="shared" si="24"/>
        <v>150</v>
      </c>
      <c r="N1532" s="183" t="s">
        <v>2083</v>
      </c>
      <c r="O1532" s="183" t="s">
        <v>1562</v>
      </c>
      <c r="P1532" s="183"/>
      <c r="Q1532" s="183" t="s">
        <v>2084</v>
      </c>
      <c r="R1532" s="183" t="s">
        <v>797</v>
      </c>
    </row>
    <row r="1533" spans="1:18">
      <c r="A1533" s="183" t="s">
        <v>2081</v>
      </c>
      <c r="B1533" s="183" t="s">
        <v>794</v>
      </c>
      <c r="C1533" s="183" t="s">
        <v>2091</v>
      </c>
      <c r="D1533" s="183" t="s">
        <v>812</v>
      </c>
      <c r="E1533" s="183" t="s">
        <v>400</v>
      </c>
      <c r="F1533" s="183" t="s">
        <v>2092</v>
      </c>
      <c r="G1533" s="183" t="s">
        <v>48</v>
      </c>
      <c r="H1533" s="183" t="s">
        <v>521</v>
      </c>
      <c r="I1533" s="183" t="s">
        <v>796</v>
      </c>
      <c r="J1533" s="183" t="s">
        <v>1562</v>
      </c>
      <c r="K1533" s="184">
        <v>50</v>
      </c>
      <c r="L1533" s="184">
        <v>0</v>
      </c>
      <c r="M1533" s="184">
        <f t="shared" ref="M1533:M1596" si="25">K1533-L1533</f>
        <v>50</v>
      </c>
      <c r="N1533" s="183" t="s">
        <v>2083</v>
      </c>
      <c r="O1533" s="183" t="s">
        <v>1562</v>
      </c>
      <c r="P1533" s="183"/>
      <c r="Q1533" s="183" t="s">
        <v>2084</v>
      </c>
      <c r="R1533" s="183" t="s">
        <v>797</v>
      </c>
    </row>
    <row r="1534" spans="1:18">
      <c r="A1534" s="183" t="s">
        <v>2081</v>
      </c>
      <c r="B1534" s="183" t="s">
        <v>794</v>
      </c>
      <c r="C1534" s="183" t="s">
        <v>2091</v>
      </c>
      <c r="D1534" s="183" t="s">
        <v>812</v>
      </c>
      <c r="E1534" s="183" t="s">
        <v>894</v>
      </c>
      <c r="F1534" s="183" t="s">
        <v>2092</v>
      </c>
      <c r="G1534" s="183" t="s">
        <v>48</v>
      </c>
      <c r="H1534" s="183" t="s">
        <v>521</v>
      </c>
      <c r="I1534" s="183" t="s">
        <v>796</v>
      </c>
      <c r="J1534" s="183" t="s">
        <v>1562</v>
      </c>
      <c r="K1534" s="184">
        <v>0</v>
      </c>
      <c r="L1534" s="184">
        <v>300</v>
      </c>
      <c r="M1534" s="184">
        <f t="shared" si="25"/>
        <v>-300</v>
      </c>
      <c r="N1534" s="183" t="s">
        <v>2083</v>
      </c>
      <c r="O1534" s="183" t="s">
        <v>1562</v>
      </c>
      <c r="P1534" s="183"/>
      <c r="Q1534" s="183" t="s">
        <v>2084</v>
      </c>
      <c r="R1534" s="183" t="s">
        <v>797</v>
      </c>
    </row>
    <row r="1535" spans="1:18">
      <c r="A1535" s="183" t="s">
        <v>2081</v>
      </c>
      <c r="B1535" s="183" t="s">
        <v>794</v>
      </c>
      <c r="C1535" s="183" t="s">
        <v>2091</v>
      </c>
      <c r="D1535" s="183" t="s">
        <v>812</v>
      </c>
      <c r="E1535" s="183" t="s">
        <v>799</v>
      </c>
      <c r="F1535" s="183" t="s">
        <v>2092</v>
      </c>
      <c r="G1535" s="183" t="s">
        <v>48</v>
      </c>
      <c r="H1535" s="183" t="s">
        <v>521</v>
      </c>
      <c r="I1535" s="183" t="s">
        <v>796</v>
      </c>
      <c r="J1535" s="183" t="s">
        <v>1562</v>
      </c>
      <c r="K1535" s="184">
        <v>30</v>
      </c>
      <c r="L1535" s="184">
        <v>0</v>
      </c>
      <c r="M1535" s="184">
        <f t="shared" si="25"/>
        <v>30</v>
      </c>
      <c r="N1535" s="183" t="s">
        <v>2083</v>
      </c>
      <c r="O1535" s="183" t="s">
        <v>1562</v>
      </c>
      <c r="P1535" s="183"/>
      <c r="Q1535" s="183" t="s">
        <v>2084</v>
      </c>
      <c r="R1535" s="183" t="s">
        <v>797</v>
      </c>
    </row>
    <row r="1536" spans="1:18">
      <c r="A1536" s="183" t="s">
        <v>2081</v>
      </c>
      <c r="B1536" s="183" t="s">
        <v>794</v>
      </c>
      <c r="C1536" s="183" t="s">
        <v>2091</v>
      </c>
      <c r="D1536" s="183" t="s">
        <v>812</v>
      </c>
      <c r="E1536" s="183" t="s">
        <v>137</v>
      </c>
      <c r="F1536" s="183" t="s">
        <v>2092</v>
      </c>
      <c r="G1536" s="183" t="s">
        <v>48</v>
      </c>
      <c r="H1536" s="183" t="s">
        <v>521</v>
      </c>
      <c r="I1536" s="183" t="s">
        <v>796</v>
      </c>
      <c r="J1536" s="183" t="s">
        <v>1562</v>
      </c>
      <c r="K1536" s="184">
        <v>50</v>
      </c>
      <c r="L1536" s="184">
        <v>0</v>
      </c>
      <c r="M1536" s="184">
        <f t="shared" si="25"/>
        <v>50</v>
      </c>
      <c r="N1536" s="183" t="s">
        <v>2083</v>
      </c>
      <c r="O1536" s="183" t="s">
        <v>1562</v>
      </c>
      <c r="P1536" s="183"/>
      <c r="Q1536" s="183" t="s">
        <v>2084</v>
      </c>
      <c r="R1536" s="183" t="s">
        <v>797</v>
      </c>
    </row>
    <row r="1537" spans="1:18">
      <c r="A1537" s="183" t="s">
        <v>2081</v>
      </c>
      <c r="B1537" s="183" t="s">
        <v>794</v>
      </c>
      <c r="C1537" s="183" t="s">
        <v>2091</v>
      </c>
      <c r="D1537" s="183" t="s">
        <v>812</v>
      </c>
      <c r="E1537" s="183" t="s">
        <v>295</v>
      </c>
      <c r="F1537" s="183" t="s">
        <v>2092</v>
      </c>
      <c r="G1537" s="183" t="s">
        <v>48</v>
      </c>
      <c r="H1537" s="183" t="s">
        <v>521</v>
      </c>
      <c r="I1537" s="183" t="s">
        <v>796</v>
      </c>
      <c r="J1537" s="183" t="s">
        <v>1562</v>
      </c>
      <c r="K1537" s="184">
        <v>0</v>
      </c>
      <c r="L1537" s="184">
        <v>1200</v>
      </c>
      <c r="M1537" s="184">
        <f t="shared" si="25"/>
        <v>-1200</v>
      </c>
      <c r="N1537" s="183" t="s">
        <v>2083</v>
      </c>
      <c r="O1537" s="183" t="s">
        <v>1562</v>
      </c>
      <c r="P1537" s="183"/>
      <c r="Q1537" s="183" t="s">
        <v>2084</v>
      </c>
      <c r="R1537" s="183" t="s">
        <v>797</v>
      </c>
    </row>
    <row r="1538" spans="1:18">
      <c r="A1538" s="183" t="s">
        <v>2081</v>
      </c>
      <c r="B1538" s="183" t="s">
        <v>794</v>
      </c>
      <c r="C1538" s="183" t="s">
        <v>2091</v>
      </c>
      <c r="D1538" s="183" t="s">
        <v>812</v>
      </c>
      <c r="E1538" s="183" t="s">
        <v>134</v>
      </c>
      <c r="F1538" s="183" t="s">
        <v>2092</v>
      </c>
      <c r="G1538" s="183" t="s">
        <v>48</v>
      </c>
      <c r="H1538" s="183" t="s">
        <v>521</v>
      </c>
      <c r="I1538" s="183" t="s">
        <v>796</v>
      </c>
      <c r="J1538" s="183" t="s">
        <v>1562</v>
      </c>
      <c r="K1538" s="184">
        <v>30</v>
      </c>
      <c r="L1538" s="184">
        <v>0</v>
      </c>
      <c r="M1538" s="184">
        <f t="shared" si="25"/>
        <v>30</v>
      </c>
      <c r="N1538" s="183" t="s">
        <v>2083</v>
      </c>
      <c r="O1538" s="183" t="s">
        <v>1562</v>
      </c>
      <c r="P1538" s="183"/>
      <c r="Q1538" s="183" t="s">
        <v>2084</v>
      </c>
      <c r="R1538" s="183" t="s">
        <v>797</v>
      </c>
    </row>
    <row r="1539" spans="1:18">
      <c r="A1539" s="183" t="s">
        <v>2081</v>
      </c>
      <c r="B1539" s="183" t="s">
        <v>794</v>
      </c>
      <c r="C1539" s="183" t="s">
        <v>2091</v>
      </c>
      <c r="D1539" s="183" t="s">
        <v>812</v>
      </c>
      <c r="E1539" s="183" t="s">
        <v>839</v>
      </c>
      <c r="F1539" s="183" t="s">
        <v>2092</v>
      </c>
      <c r="G1539" s="183" t="s">
        <v>48</v>
      </c>
      <c r="H1539" s="183" t="s">
        <v>521</v>
      </c>
      <c r="I1539" s="183" t="s">
        <v>796</v>
      </c>
      <c r="J1539" s="183" t="s">
        <v>1562</v>
      </c>
      <c r="K1539" s="184">
        <v>240</v>
      </c>
      <c r="L1539" s="184">
        <v>0</v>
      </c>
      <c r="M1539" s="184">
        <f t="shared" si="25"/>
        <v>240</v>
      </c>
      <c r="N1539" s="183" t="s">
        <v>2083</v>
      </c>
      <c r="O1539" s="183" t="s">
        <v>1562</v>
      </c>
      <c r="P1539" s="183"/>
      <c r="Q1539" s="183" t="s">
        <v>2084</v>
      </c>
      <c r="R1539" s="183" t="s">
        <v>797</v>
      </c>
    </row>
    <row r="1540" spans="1:18">
      <c r="A1540" s="183" t="s">
        <v>2081</v>
      </c>
      <c r="B1540" s="183" t="s">
        <v>794</v>
      </c>
      <c r="C1540" s="183" t="s">
        <v>2091</v>
      </c>
      <c r="D1540" s="183" t="s">
        <v>812</v>
      </c>
      <c r="E1540" s="183" t="s">
        <v>2095</v>
      </c>
      <c r="F1540" s="183" t="s">
        <v>2092</v>
      </c>
      <c r="G1540" s="183" t="s">
        <v>48</v>
      </c>
      <c r="H1540" s="183" t="s">
        <v>521</v>
      </c>
      <c r="I1540" s="183" t="s">
        <v>796</v>
      </c>
      <c r="J1540" s="183" t="s">
        <v>1562</v>
      </c>
      <c r="K1540" s="184">
        <v>2300</v>
      </c>
      <c r="L1540" s="184">
        <v>0</v>
      </c>
      <c r="M1540" s="184">
        <f t="shared" si="25"/>
        <v>2300</v>
      </c>
      <c r="N1540" s="183" t="s">
        <v>2083</v>
      </c>
      <c r="O1540" s="183" t="s">
        <v>1562</v>
      </c>
      <c r="P1540" s="183"/>
      <c r="Q1540" s="183" t="s">
        <v>2084</v>
      </c>
      <c r="R1540" s="183" t="s">
        <v>797</v>
      </c>
    </row>
    <row r="1541" spans="1:18">
      <c r="A1541" s="183" t="s">
        <v>2081</v>
      </c>
      <c r="B1541" s="183" t="s">
        <v>794</v>
      </c>
      <c r="C1541" s="183" t="s">
        <v>2091</v>
      </c>
      <c r="D1541" s="183" t="s">
        <v>812</v>
      </c>
      <c r="E1541" s="183" t="s">
        <v>845</v>
      </c>
      <c r="F1541" s="183" t="s">
        <v>2092</v>
      </c>
      <c r="G1541" s="183" t="s">
        <v>48</v>
      </c>
      <c r="H1541" s="183" t="s">
        <v>521</v>
      </c>
      <c r="I1541" s="183" t="s">
        <v>796</v>
      </c>
      <c r="J1541" s="183" t="s">
        <v>1562</v>
      </c>
      <c r="K1541" s="184">
        <v>100</v>
      </c>
      <c r="L1541" s="184">
        <v>0</v>
      </c>
      <c r="M1541" s="184">
        <f t="shared" si="25"/>
        <v>100</v>
      </c>
      <c r="N1541" s="183" t="s">
        <v>2083</v>
      </c>
      <c r="O1541" s="183" t="s">
        <v>1562</v>
      </c>
      <c r="P1541" s="183"/>
      <c r="Q1541" s="183" t="s">
        <v>2084</v>
      </c>
      <c r="R1541" s="183" t="s">
        <v>797</v>
      </c>
    </row>
    <row r="1542" spans="1:18">
      <c r="A1542" s="183" t="s">
        <v>2081</v>
      </c>
      <c r="B1542" s="183" t="s">
        <v>794</v>
      </c>
      <c r="C1542" s="183" t="s">
        <v>2091</v>
      </c>
      <c r="D1542" s="183" t="s">
        <v>812</v>
      </c>
      <c r="E1542" s="183" t="s">
        <v>820</v>
      </c>
      <c r="F1542" s="183" t="s">
        <v>2092</v>
      </c>
      <c r="G1542" s="183" t="s">
        <v>48</v>
      </c>
      <c r="H1542" s="183" t="s">
        <v>521</v>
      </c>
      <c r="I1542" s="183" t="s">
        <v>796</v>
      </c>
      <c r="J1542" s="183" t="s">
        <v>1562</v>
      </c>
      <c r="K1542" s="184">
        <v>30</v>
      </c>
      <c r="L1542" s="184">
        <v>0</v>
      </c>
      <c r="M1542" s="184">
        <f t="shared" si="25"/>
        <v>30</v>
      </c>
      <c r="N1542" s="183" t="s">
        <v>2083</v>
      </c>
      <c r="O1542" s="183" t="s">
        <v>1562</v>
      </c>
      <c r="P1542" s="183"/>
      <c r="Q1542" s="183" t="s">
        <v>2084</v>
      </c>
      <c r="R1542" s="183" t="s">
        <v>797</v>
      </c>
    </row>
    <row r="1543" spans="1:18">
      <c r="A1543" s="183" t="s">
        <v>2081</v>
      </c>
      <c r="B1543" s="183" t="s">
        <v>794</v>
      </c>
      <c r="C1543" s="183" t="s">
        <v>2091</v>
      </c>
      <c r="D1543" s="183" t="s">
        <v>812</v>
      </c>
      <c r="E1543" s="183" t="s">
        <v>513</v>
      </c>
      <c r="F1543" s="183" t="s">
        <v>2092</v>
      </c>
      <c r="G1543" s="183" t="s">
        <v>48</v>
      </c>
      <c r="H1543" s="183" t="s">
        <v>521</v>
      </c>
      <c r="I1543" s="183" t="s">
        <v>796</v>
      </c>
      <c r="J1543" s="183" t="s">
        <v>1562</v>
      </c>
      <c r="K1543" s="184">
        <v>50</v>
      </c>
      <c r="L1543" s="184">
        <v>0</v>
      </c>
      <c r="M1543" s="184">
        <f t="shared" si="25"/>
        <v>50</v>
      </c>
      <c r="N1543" s="183" t="s">
        <v>2083</v>
      </c>
      <c r="O1543" s="183" t="s">
        <v>1562</v>
      </c>
      <c r="P1543" s="183"/>
      <c r="Q1543" s="183" t="s">
        <v>2084</v>
      </c>
      <c r="R1543" s="183" t="s">
        <v>797</v>
      </c>
    </row>
    <row r="1544" spans="1:18">
      <c r="A1544" s="183" t="s">
        <v>2081</v>
      </c>
      <c r="B1544" s="183" t="s">
        <v>794</v>
      </c>
      <c r="C1544" s="183" t="s">
        <v>2091</v>
      </c>
      <c r="D1544" s="183" t="s">
        <v>812</v>
      </c>
      <c r="E1544" s="183" t="s">
        <v>464</v>
      </c>
      <c r="F1544" s="183" t="s">
        <v>2092</v>
      </c>
      <c r="G1544" s="183" t="s">
        <v>48</v>
      </c>
      <c r="H1544" s="183" t="s">
        <v>521</v>
      </c>
      <c r="I1544" s="183" t="s">
        <v>796</v>
      </c>
      <c r="J1544" s="183" t="s">
        <v>1562</v>
      </c>
      <c r="K1544" s="184">
        <v>100</v>
      </c>
      <c r="L1544" s="184">
        <v>0</v>
      </c>
      <c r="M1544" s="184">
        <f t="shared" si="25"/>
        <v>100</v>
      </c>
      <c r="N1544" s="183" t="s">
        <v>2083</v>
      </c>
      <c r="O1544" s="183" t="s">
        <v>1562</v>
      </c>
      <c r="P1544" s="183"/>
      <c r="Q1544" s="183" t="s">
        <v>2084</v>
      </c>
      <c r="R1544" s="183" t="s">
        <v>797</v>
      </c>
    </row>
    <row r="1545" spans="1:18">
      <c r="A1545" s="183" t="s">
        <v>2081</v>
      </c>
      <c r="B1545" s="183" t="s">
        <v>794</v>
      </c>
      <c r="C1545" s="183" t="s">
        <v>2091</v>
      </c>
      <c r="D1545" s="183" t="s">
        <v>812</v>
      </c>
      <c r="E1545" s="183" t="s">
        <v>838</v>
      </c>
      <c r="F1545" s="183" t="s">
        <v>2092</v>
      </c>
      <c r="G1545" s="183" t="s">
        <v>48</v>
      </c>
      <c r="H1545" s="183" t="s">
        <v>521</v>
      </c>
      <c r="I1545" s="183" t="s">
        <v>796</v>
      </c>
      <c r="J1545" s="183" t="s">
        <v>1562</v>
      </c>
      <c r="K1545" s="184">
        <v>0</v>
      </c>
      <c r="L1545" s="184">
        <v>800</v>
      </c>
      <c r="M1545" s="184">
        <f t="shared" si="25"/>
        <v>-800</v>
      </c>
      <c r="N1545" s="183" t="s">
        <v>2083</v>
      </c>
      <c r="O1545" s="183" t="s">
        <v>1562</v>
      </c>
      <c r="P1545" s="183"/>
      <c r="Q1545" s="183" t="s">
        <v>2084</v>
      </c>
      <c r="R1545" s="183" t="s">
        <v>797</v>
      </c>
    </row>
    <row r="1546" spans="1:18">
      <c r="A1546" s="183" t="s">
        <v>2081</v>
      </c>
      <c r="B1546" s="183" t="s">
        <v>794</v>
      </c>
      <c r="C1546" s="183" t="s">
        <v>2091</v>
      </c>
      <c r="D1546" s="183" t="s">
        <v>812</v>
      </c>
      <c r="E1546" s="183" t="s">
        <v>850</v>
      </c>
      <c r="F1546" s="183" t="s">
        <v>2092</v>
      </c>
      <c r="G1546" s="183" t="s">
        <v>48</v>
      </c>
      <c r="H1546" s="183" t="s">
        <v>521</v>
      </c>
      <c r="I1546" s="183" t="s">
        <v>796</v>
      </c>
      <c r="J1546" s="183" t="s">
        <v>1562</v>
      </c>
      <c r="K1546" s="184">
        <v>80</v>
      </c>
      <c r="L1546" s="184">
        <v>0</v>
      </c>
      <c r="M1546" s="184">
        <f t="shared" si="25"/>
        <v>80</v>
      </c>
      <c r="N1546" s="183" t="s">
        <v>2083</v>
      </c>
      <c r="O1546" s="183" t="s">
        <v>1562</v>
      </c>
      <c r="P1546" s="183"/>
      <c r="Q1546" s="183" t="s">
        <v>2084</v>
      </c>
      <c r="R1546" s="183" t="s">
        <v>797</v>
      </c>
    </row>
    <row r="1547" spans="1:18">
      <c r="A1547" s="183" t="s">
        <v>2081</v>
      </c>
      <c r="B1547" s="183" t="s">
        <v>794</v>
      </c>
      <c r="C1547" s="183" t="s">
        <v>2091</v>
      </c>
      <c r="D1547" s="183" t="s">
        <v>812</v>
      </c>
      <c r="E1547" s="183" t="s">
        <v>210</v>
      </c>
      <c r="F1547" s="183" t="s">
        <v>2089</v>
      </c>
      <c r="G1547" s="183" t="s">
        <v>48</v>
      </c>
      <c r="H1547" s="183" t="s">
        <v>521</v>
      </c>
      <c r="I1547" s="183" t="s">
        <v>796</v>
      </c>
      <c r="J1547" s="183" t="s">
        <v>1562</v>
      </c>
      <c r="K1547" s="184">
        <v>0</v>
      </c>
      <c r="L1547" s="184">
        <v>3000</v>
      </c>
      <c r="M1547" s="184">
        <f t="shared" si="25"/>
        <v>-3000</v>
      </c>
      <c r="N1547" s="183" t="s">
        <v>2083</v>
      </c>
      <c r="O1547" s="183" t="s">
        <v>1562</v>
      </c>
      <c r="P1547" s="183"/>
      <c r="Q1547" s="183" t="s">
        <v>2084</v>
      </c>
      <c r="R1547" s="183" t="s">
        <v>797</v>
      </c>
    </row>
    <row r="1548" spans="1:18">
      <c r="A1548" s="183" t="s">
        <v>2081</v>
      </c>
      <c r="B1548" s="183" t="s">
        <v>794</v>
      </c>
      <c r="C1548" s="183" t="s">
        <v>833</v>
      </c>
      <c r="D1548" s="183" t="s">
        <v>813</v>
      </c>
      <c r="E1548" s="183" t="s">
        <v>398</v>
      </c>
      <c r="F1548" s="183" t="s">
        <v>1967</v>
      </c>
      <c r="G1548" s="183" t="s">
        <v>48</v>
      </c>
      <c r="H1548" s="183" t="s">
        <v>521</v>
      </c>
      <c r="I1548" s="183" t="s">
        <v>796</v>
      </c>
      <c r="J1548" s="183" t="s">
        <v>1562</v>
      </c>
      <c r="K1548" s="184">
        <v>7.32</v>
      </c>
      <c r="L1548" s="184">
        <v>0</v>
      </c>
      <c r="M1548" s="184">
        <f t="shared" si="25"/>
        <v>7.32</v>
      </c>
      <c r="N1548" s="183" t="s">
        <v>2083</v>
      </c>
      <c r="O1548" s="183" t="s">
        <v>1562</v>
      </c>
      <c r="P1548" s="183"/>
      <c r="Q1548" s="183" t="s">
        <v>2084</v>
      </c>
      <c r="R1548" s="183" t="s">
        <v>797</v>
      </c>
    </row>
    <row r="1549" spans="1:18">
      <c r="A1549" s="183" t="s">
        <v>2081</v>
      </c>
      <c r="B1549" s="183" t="s">
        <v>794</v>
      </c>
      <c r="C1549" s="183" t="s">
        <v>833</v>
      </c>
      <c r="D1549" s="183" t="s">
        <v>813</v>
      </c>
      <c r="E1549" s="183" t="s">
        <v>295</v>
      </c>
      <c r="F1549" s="183" t="s">
        <v>1967</v>
      </c>
      <c r="G1549" s="183" t="s">
        <v>48</v>
      </c>
      <c r="H1549" s="183" t="s">
        <v>521</v>
      </c>
      <c r="I1549" s="183" t="s">
        <v>796</v>
      </c>
      <c r="J1549" s="183" t="s">
        <v>1562</v>
      </c>
      <c r="K1549" s="184">
        <v>0</v>
      </c>
      <c r="L1549" s="184">
        <v>1200</v>
      </c>
      <c r="M1549" s="184">
        <f t="shared" si="25"/>
        <v>-1200</v>
      </c>
      <c r="N1549" s="183" t="s">
        <v>2083</v>
      </c>
      <c r="O1549" s="183" t="s">
        <v>1562</v>
      </c>
      <c r="P1549" s="183"/>
      <c r="Q1549" s="183" t="s">
        <v>2084</v>
      </c>
      <c r="R1549" s="183" t="s">
        <v>797</v>
      </c>
    </row>
    <row r="1550" spans="1:18">
      <c r="A1550" s="183" t="s">
        <v>2081</v>
      </c>
      <c r="B1550" s="183" t="s">
        <v>794</v>
      </c>
      <c r="C1550" s="183" t="s">
        <v>833</v>
      </c>
      <c r="D1550" s="183" t="s">
        <v>813</v>
      </c>
      <c r="E1550" s="183" t="s">
        <v>818</v>
      </c>
      <c r="F1550" s="183" t="s">
        <v>1967</v>
      </c>
      <c r="G1550" s="183" t="s">
        <v>48</v>
      </c>
      <c r="H1550" s="183" t="s">
        <v>521</v>
      </c>
      <c r="I1550" s="183" t="s">
        <v>796</v>
      </c>
      <c r="J1550" s="183" t="s">
        <v>1562</v>
      </c>
      <c r="K1550" s="184">
        <v>0</v>
      </c>
      <c r="L1550" s="184">
        <v>700</v>
      </c>
      <c r="M1550" s="184">
        <f t="shared" si="25"/>
        <v>-700</v>
      </c>
      <c r="N1550" s="183" t="s">
        <v>2083</v>
      </c>
      <c r="O1550" s="183" t="s">
        <v>1562</v>
      </c>
      <c r="P1550" s="183"/>
      <c r="Q1550" s="183" t="s">
        <v>2084</v>
      </c>
      <c r="R1550" s="183" t="s">
        <v>797</v>
      </c>
    </row>
    <row r="1551" spans="1:18">
      <c r="A1551" s="183" t="s">
        <v>2081</v>
      </c>
      <c r="B1551" s="183" t="s">
        <v>794</v>
      </c>
      <c r="C1551" s="183" t="s">
        <v>833</v>
      </c>
      <c r="D1551" s="183" t="s">
        <v>813</v>
      </c>
      <c r="E1551" s="183" t="s">
        <v>848</v>
      </c>
      <c r="F1551" s="183" t="s">
        <v>1967</v>
      </c>
      <c r="G1551" s="183" t="s">
        <v>48</v>
      </c>
      <c r="H1551" s="183" t="s">
        <v>521</v>
      </c>
      <c r="I1551" s="183" t="s">
        <v>796</v>
      </c>
      <c r="J1551" s="183" t="s">
        <v>1562</v>
      </c>
      <c r="K1551" s="184">
        <v>261.58</v>
      </c>
      <c r="L1551" s="184">
        <v>0</v>
      </c>
      <c r="M1551" s="184">
        <f t="shared" si="25"/>
        <v>261.58</v>
      </c>
      <c r="N1551" s="183" t="s">
        <v>2083</v>
      </c>
      <c r="O1551" s="183" t="s">
        <v>1562</v>
      </c>
      <c r="P1551" s="183"/>
      <c r="Q1551" s="183" t="s">
        <v>2084</v>
      </c>
      <c r="R1551" s="183" t="s">
        <v>797</v>
      </c>
    </row>
    <row r="1552" spans="1:18">
      <c r="A1552" s="183" t="s">
        <v>2081</v>
      </c>
      <c r="B1552" s="183" t="s">
        <v>794</v>
      </c>
      <c r="C1552" s="183" t="s">
        <v>2091</v>
      </c>
      <c r="D1552" s="183" t="s">
        <v>812</v>
      </c>
      <c r="E1552" s="183" t="s">
        <v>20</v>
      </c>
      <c r="F1552" s="183" t="s">
        <v>2092</v>
      </c>
      <c r="G1552" s="183" t="s">
        <v>48</v>
      </c>
      <c r="H1552" s="183" t="s">
        <v>521</v>
      </c>
      <c r="I1552" s="183" t="s">
        <v>796</v>
      </c>
      <c r="J1552" s="183" t="s">
        <v>1562</v>
      </c>
      <c r="K1552" s="184">
        <v>50</v>
      </c>
      <c r="L1552" s="184">
        <v>0</v>
      </c>
      <c r="M1552" s="184">
        <f t="shared" si="25"/>
        <v>50</v>
      </c>
      <c r="N1552" s="183" t="s">
        <v>2083</v>
      </c>
      <c r="O1552" s="183" t="s">
        <v>1562</v>
      </c>
      <c r="P1552" s="183"/>
      <c r="Q1552" s="183" t="s">
        <v>2084</v>
      </c>
      <c r="R1552" s="183" t="s">
        <v>797</v>
      </c>
    </row>
    <row r="1553" spans="1:18">
      <c r="A1553" s="183" t="s">
        <v>2081</v>
      </c>
      <c r="B1553" s="183" t="s">
        <v>794</v>
      </c>
      <c r="C1553" s="183" t="s">
        <v>2091</v>
      </c>
      <c r="D1553" s="183" t="s">
        <v>812</v>
      </c>
      <c r="E1553" s="183" t="s">
        <v>36</v>
      </c>
      <c r="F1553" s="183" t="s">
        <v>2092</v>
      </c>
      <c r="G1553" s="183" t="s">
        <v>48</v>
      </c>
      <c r="H1553" s="183" t="s">
        <v>521</v>
      </c>
      <c r="I1553" s="183" t="s">
        <v>796</v>
      </c>
      <c r="J1553" s="183" t="s">
        <v>1562</v>
      </c>
      <c r="K1553" s="184">
        <v>30</v>
      </c>
      <c r="L1553" s="184">
        <v>0</v>
      </c>
      <c r="M1553" s="184">
        <f t="shared" si="25"/>
        <v>30</v>
      </c>
      <c r="N1553" s="183" t="s">
        <v>2083</v>
      </c>
      <c r="O1553" s="183" t="s">
        <v>1562</v>
      </c>
      <c r="P1553" s="183"/>
      <c r="Q1553" s="183" t="s">
        <v>2084</v>
      </c>
      <c r="R1553" s="183" t="s">
        <v>797</v>
      </c>
    </row>
    <row r="1554" spans="1:18">
      <c r="A1554" s="183" t="s">
        <v>2081</v>
      </c>
      <c r="B1554" s="183" t="s">
        <v>794</v>
      </c>
      <c r="C1554" s="183" t="s">
        <v>833</v>
      </c>
      <c r="D1554" s="183" t="s">
        <v>813</v>
      </c>
      <c r="E1554" s="183" t="s">
        <v>850</v>
      </c>
      <c r="F1554" s="183" t="s">
        <v>1967</v>
      </c>
      <c r="G1554" s="183" t="s">
        <v>48</v>
      </c>
      <c r="H1554" s="183" t="s">
        <v>521</v>
      </c>
      <c r="I1554" s="183" t="s">
        <v>796</v>
      </c>
      <c r="J1554" s="183" t="s">
        <v>1562</v>
      </c>
      <c r="K1554" s="184">
        <v>0</v>
      </c>
      <c r="L1554" s="184">
        <v>9300</v>
      </c>
      <c r="M1554" s="184">
        <f t="shared" si="25"/>
        <v>-9300</v>
      </c>
      <c r="N1554" s="183" t="s">
        <v>2083</v>
      </c>
      <c r="O1554" s="183" t="s">
        <v>1562</v>
      </c>
      <c r="P1554" s="183"/>
      <c r="Q1554" s="183" t="s">
        <v>2084</v>
      </c>
      <c r="R1554" s="183" t="s">
        <v>797</v>
      </c>
    </row>
    <row r="1555" spans="1:18">
      <c r="A1555" s="183" t="s">
        <v>2081</v>
      </c>
      <c r="B1555" s="183" t="s">
        <v>794</v>
      </c>
      <c r="C1555" s="183" t="s">
        <v>833</v>
      </c>
      <c r="D1555" s="183" t="s">
        <v>813</v>
      </c>
      <c r="E1555" s="183" t="s">
        <v>843</v>
      </c>
      <c r="F1555" s="183" t="s">
        <v>1967</v>
      </c>
      <c r="G1555" s="183" t="s">
        <v>48</v>
      </c>
      <c r="H1555" s="183" t="s">
        <v>521</v>
      </c>
      <c r="I1555" s="183" t="s">
        <v>796</v>
      </c>
      <c r="J1555" s="183" t="s">
        <v>1562</v>
      </c>
      <c r="K1555" s="184">
        <v>0</v>
      </c>
      <c r="L1555" s="184">
        <v>200</v>
      </c>
      <c r="M1555" s="184">
        <f t="shared" si="25"/>
        <v>-200</v>
      </c>
      <c r="N1555" s="183" t="s">
        <v>2083</v>
      </c>
      <c r="O1555" s="183" t="s">
        <v>1562</v>
      </c>
      <c r="P1555" s="183"/>
      <c r="Q1555" s="183" t="s">
        <v>2084</v>
      </c>
      <c r="R1555" s="183" t="s">
        <v>797</v>
      </c>
    </row>
    <row r="1556" spans="1:18">
      <c r="A1556" s="183" t="s">
        <v>2081</v>
      </c>
      <c r="B1556" s="183" t="s">
        <v>794</v>
      </c>
      <c r="C1556" s="183" t="s">
        <v>833</v>
      </c>
      <c r="D1556" s="183" t="s">
        <v>813</v>
      </c>
      <c r="E1556" s="183" t="s">
        <v>28</v>
      </c>
      <c r="F1556" s="183" t="s">
        <v>1967</v>
      </c>
      <c r="G1556" s="183" t="s">
        <v>48</v>
      </c>
      <c r="H1556" s="183" t="s">
        <v>521</v>
      </c>
      <c r="I1556" s="183" t="s">
        <v>796</v>
      </c>
      <c r="J1556" s="183" t="s">
        <v>1562</v>
      </c>
      <c r="K1556" s="184">
        <v>0</v>
      </c>
      <c r="L1556" s="184">
        <v>500</v>
      </c>
      <c r="M1556" s="184">
        <f t="shared" si="25"/>
        <v>-500</v>
      </c>
      <c r="N1556" s="183" t="s">
        <v>2083</v>
      </c>
      <c r="O1556" s="183" t="s">
        <v>1562</v>
      </c>
      <c r="P1556" s="183"/>
      <c r="Q1556" s="183" t="s">
        <v>2084</v>
      </c>
      <c r="R1556" s="183" t="s">
        <v>797</v>
      </c>
    </row>
    <row r="1557" spans="1:18">
      <c r="A1557" s="183" t="s">
        <v>2081</v>
      </c>
      <c r="B1557" s="183" t="s">
        <v>794</v>
      </c>
      <c r="C1557" s="183" t="s">
        <v>833</v>
      </c>
      <c r="D1557" s="183" t="s">
        <v>813</v>
      </c>
      <c r="E1557" s="183" t="s">
        <v>838</v>
      </c>
      <c r="F1557" s="183" t="s">
        <v>1967</v>
      </c>
      <c r="G1557" s="183" t="s">
        <v>48</v>
      </c>
      <c r="H1557" s="183" t="s">
        <v>521</v>
      </c>
      <c r="I1557" s="183" t="s">
        <v>796</v>
      </c>
      <c r="J1557" s="183" t="s">
        <v>1562</v>
      </c>
      <c r="K1557" s="184">
        <v>0</v>
      </c>
      <c r="L1557" s="184">
        <v>100</v>
      </c>
      <c r="M1557" s="184">
        <f t="shared" si="25"/>
        <v>-100</v>
      </c>
      <c r="N1557" s="183" t="s">
        <v>2083</v>
      </c>
      <c r="O1557" s="183" t="s">
        <v>1562</v>
      </c>
      <c r="P1557" s="183"/>
      <c r="Q1557" s="183" t="s">
        <v>2084</v>
      </c>
      <c r="R1557" s="183" t="s">
        <v>797</v>
      </c>
    </row>
    <row r="1558" spans="1:18">
      <c r="A1558" s="183" t="s">
        <v>2081</v>
      </c>
      <c r="B1558" s="183" t="s">
        <v>794</v>
      </c>
      <c r="C1558" s="183" t="s">
        <v>833</v>
      </c>
      <c r="D1558" s="183" t="s">
        <v>813</v>
      </c>
      <c r="E1558" s="183" t="s">
        <v>818</v>
      </c>
      <c r="F1558" s="183" t="s">
        <v>2089</v>
      </c>
      <c r="G1558" s="183" t="s">
        <v>48</v>
      </c>
      <c r="H1558" s="183" t="s">
        <v>521</v>
      </c>
      <c r="I1558" s="183" t="s">
        <v>796</v>
      </c>
      <c r="J1558" s="183" t="s">
        <v>1562</v>
      </c>
      <c r="K1558" s="184">
        <v>0</v>
      </c>
      <c r="L1558" s="184">
        <v>250</v>
      </c>
      <c r="M1558" s="184">
        <f t="shared" si="25"/>
        <v>-250</v>
      </c>
      <c r="N1558" s="183" t="s">
        <v>2083</v>
      </c>
      <c r="O1558" s="183" t="s">
        <v>1562</v>
      </c>
      <c r="P1558" s="183"/>
      <c r="Q1558" s="183" t="s">
        <v>2084</v>
      </c>
      <c r="R1558" s="183" t="s">
        <v>797</v>
      </c>
    </row>
    <row r="1559" spans="1:18">
      <c r="A1559" s="183" t="s">
        <v>2081</v>
      </c>
      <c r="B1559" s="183" t="s">
        <v>794</v>
      </c>
      <c r="C1559" s="183" t="s">
        <v>833</v>
      </c>
      <c r="D1559" s="183" t="s">
        <v>813</v>
      </c>
      <c r="E1559" s="183" t="s">
        <v>839</v>
      </c>
      <c r="F1559" s="183" t="s">
        <v>2089</v>
      </c>
      <c r="G1559" s="183" t="s">
        <v>48</v>
      </c>
      <c r="H1559" s="183" t="s">
        <v>521</v>
      </c>
      <c r="I1559" s="183" t="s">
        <v>796</v>
      </c>
      <c r="J1559" s="183" t="s">
        <v>1562</v>
      </c>
      <c r="K1559" s="184">
        <v>9240</v>
      </c>
      <c r="L1559" s="184">
        <v>0</v>
      </c>
      <c r="M1559" s="184">
        <f t="shared" si="25"/>
        <v>9240</v>
      </c>
      <c r="N1559" s="183" t="s">
        <v>2083</v>
      </c>
      <c r="O1559" s="183" t="s">
        <v>1562</v>
      </c>
      <c r="P1559" s="183"/>
      <c r="Q1559" s="183" t="s">
        <v>2084</v>
      </c>
      <c r="R1559" s="183" t="s">
        <v>797</v>
      </c>
    </row>
    <row r="1560" spans="1:18">
      <c r="A1560" s="183" t="s">
        <v>2081</v>
      </c>
      <c r="B1560" s="183" t="s">
        <v>794</v>
      </c>
      <c r="C1560" s="183" t="s">
        <v>833</v>
      </c>
      <c r="D1560" s="183" t="s">
        <v>813</v>
      </c>
      <c r="E1560" s="183" t="s">
        <v>29</v>
      </c>
      <c r="F1560" s="183" t="s">
        <v>1967</v>
      </c>
      <c r="G1560" s="183" t="s">
        <v>48</v>
      </c>
      <c r="H1560" s="183" t="s">
        <v>521</v>
      </c>
      <c r="I1560" s="183" t="s">
        <v>796</v>
      </c>
      <c r="J1560" s="183" t="s">
        <v>1562</v>
      </c>
      <c r="K1560" s="184">
        <v>47.56</v>
      </c>
      <c r="L1560" s="184">
        <v>0</v>
      </c>
      <c r="M1560" s="184">
        <f t="shared" si="25"/>
        <v>47.56</v>
      </c>
      <c r="N1560" s="183" t="s">
        <v>2083</v>
      </c>
      <c r="O1560" s="183" t="s">
        <v>1562</v>
      </c>
      <c r="P1560" s="183"/>
      <c r="Q1560" s="183" t="s">
        <v>2084</v>
      </c>
      <c r="R1560" s="183" t="s">
        <v>797</v>
      </c>
    </row>
    <row r="1561" spans="1:18">
      <c r="A1561" s="183" t="s">
        <v>2081</v>
      </c>
      <c r="B1561" s="183" t="s">
        <v>794</v>
      </c>
      <c r="C1561" s="183" t="s">
        <v>833</v>
      </c>
      <c r="D1561" s="183" t="s">
        <v>813</v>
      </c>
      <c r="E1561" s="183" t="s">
        <v>384</v>
      </c>
      <c r="F1561" s="183" t="s">
        <v>1967</v>
      </c>
      <c r="G1561" s="183" t="s">
        <v>48</v>
      </c>
      <c r="H1561" s="183" t="s">
        <v>521</v>
      </c>
      <c r="I1561" s="183" t="s">
        <v>796</v>
      </c>
      <c r="J1561" s="183" t="s">
        <v>1562</v>
      </c>
      <c r="K1561" s="184">
        <v>0</v>
      </c>
      <c r="L1561" s="184">
        <v>700</v>
      </c>
      <c r="M1561" s="184">
        <f t="shared" si="25"/>
        <v>-700</v>
      </c>
      <c r="N1561" s="183" t="s">
        <v>2083</v>
      </c>
      <c r="O1561" s="183" t="s">
        <v>1562</v>
      </c>
      <c r="P1561" s="183"/>
      <c r="Q1561" s="183" t="s">
        <v>2084</v>
      </c>
      <c r="R1561" s="183" t="s">
        <v>797</v>
      </c>
    </row>
    <row r="1562" spans="1:18">
      <c r="A1562" s="183" t="s">
        <v>2081</v>
      </c>
      <c r="B1562" s="183" t="s">
        <v>794</v>
      </c>
      <c r="C1562" s="183" t="s">
        <v>833</v>
      </c>
      <c r="D1562" s="183" t="s">
        <v>813</v>
      </c>
      <c r="E1562" s="183" t="s">
        <v>851</v>
      </c>
      <c r="F1562" s="183" t="s">
        <v>2089</v>
      </c>
      <c r="G1562" s="183" t="s">
        <v>48</v>
      </c>
      <c r="H1562" s="183" t="s">
        <v>521</v>
      </c>
      <c r="I1562" s="183" t="s">
        <v>796</v>
      </c>
      <c r="J1562" s="183" t="s">
        <v>1562</v>
      </c>
      <c r="K1562" s="184">
        <v>0</v>
      </c>
      <c r="L1562" s="184">
        <v>600</v>
      </c>
      <c r="M1562" s="184">
        <f t="shared" si="25"/>
        <v>-600</v>
      </c>
      <c r="N1562" s="183" t="s">
        <v>2083</v>
      </c>
      <c r="O1562" s="183" t="s">
        <v>1562</v>
      </c>
      <c r="P1562" s="183"/>
      <c r="Q1562" s="183" t="s">
        <v>2084</v>
      </c>
      <c r="R1562" s="183" t="s">
        <v>797</v>
      </c>
    </row>
    <row r="1563" spans="1:18">
      <c r="A1563" s="183" t="s">
        <v>2081</v>
      </c>
      <c r="B1563" s="183" t="s">
        <v>794</v>
      </c>
      <c r="C1563" s="183" t="s">
        <v>833</v>
      </c>
      <c r="D1563" s="183" t="s">
        <v>813</v>
      </c>
      <c r="E1563" s="183" t="s">
        <v>20</v>
      </c>
      <c r="F1563" s="183" t="s">
        <v>1967</v>
      </c>
      <c r="G1563" s="183" t="s">
        <v>48</v>
      </c>
      <c r="H1563" s="183" t="s">
        <v>521</v>
      </c>
      <c r="I1563" s="183" t="s">
        <v>796</v>
      </c>
      <c r="J1563" s="183" t="s">
        <v>1562</v>
      </c>
      <c r="K1563" s="184">
        <v>0</v>
      </c>
      <c r="L1563" s="184">
        <v>200</v>
      </c>
      <c r="M1563" s="184">
        <f t="shared" si="25"/>
        <v>-200</v>
      </c>
      <c r="N1563" s="183" t="s">
        <v>2083</v>
      </c>
      <c r="O1563" s="183" t="s">
        <v>1562</v>
      </c>
      <c r="P1563" s="183"/>
      <c r="Q1563" s="183" t="s">
        <v>2084</v>
      </c>
      <c r="R1563" s="183" t="s">
        <v>797</v>
      </c>
    </row>
    <row r="1564" spans="1:18">
      <c r="A1564" s="183" t="s">
        <v>2081</v>
      </c>
      <c r="B1564" s="183" t="s">
        <v>794</v>
      </c>
      <c r="C1564" s="183" t="s">
        <v>833</v>
      </c>
      <c r="D1564" s="183" t="s">
        <v>813</v>
      </c>
      <c r="E1564" s="183" t="s">
        <v>134</v>
      </c>
      <c r="F1564" s="183" t="s">
        <v>1967</v>
      </c>
      <c r="G1564" s="183" t="s">
        <v>48</v>
      </c>
      <c r="H1564" s="183" t="s">
        <v>521</v>
      </c>
      <c r="I1564" s="183" t="s">
        <v>796</v>
      </c>
      <c r="J1564" s="183" t="s">
        <v>1562</v>
      </c>
      <c r="K1564" s="184">
        <v>0</v>
      </c>
      <c r="L1564" s="184">
        <v>200</v>
      </c>
      <c r="M1564" s="184">
        <f t="shared" si="25"/>
        <v>-200</v>
      </c>
      <c r="N1564" s="183" t="s">
        <v>2083</v>
      </c>
      <c r="O1564" s="183" t="s">
        <v>1562</v>
      </c>
      <c r="P1564" s="183"/>
      <c r="Q1564" s="183" t="s">
        <v>2084</v>
      </c>
      <c r="R1564" s="183" t="s">
        <v>797</v>
      </c>
    </row>
    <row r="1565" spans="1:18">
      <c r="A1565" s="183" t="s">
        <v>2081</v>
      </c>
      <c r="B1565" s="183" t="s">
        <v>794</v>
      </c>
      <c r="C1565" s="183" t="s">
        <v>833</v>
      </c>
      <c r="D1565" s="183" t="s">
        <v>813</v>
      </c>
      <c r="E1565" s="183" t="s">
        <v>136</v>
      </c>
      <c r="F1565" s="183" t="s">
        <v>1967</v>
      </c>
      <c r="G1565" s="183" t="s">
        <v>48</v>
      </c>
      <c r="H1565" s="183" t="s">
        <v>521</v>
      </c>
      <c r="I1565" s="183" t="s">
        <v>796</v>
      </c>
      <c r="J1565" s="183" t="s">
        <v>1562</v>
      </c>
      <c r="K1565" s="184">
        <v>233.98</v>
      </c>
      <c r="L1565" s="184">
        <v>0</v>
      </c>
      <c r="M1565" s="184">
        <f t="shared" si="25"/>
        <v>233.98</v>
      </c>
      <c r="N1565" s="183" t="s">
        <v>2083</v>
      </c>
      <c r="O1565" s="183" t="s">
        <v>1562</v>
      </c>
      <c r="P1565" s="183"/>
      <c r="Q1565" s="183" t="s">
        <v>2084</v>
      </c>
      <c r="R1565" s="183" t="s">
        <v>797</v>
      </c>
    </row>
    <row r="1566" spans="1:18">
      <c r="A1566" s="183" t="s">
        <v>2081</v>
      </c>
      <c r="B1566" s="183" t="s">
        <v>794</v>
      </c>
      <c r="C1566" s="183" t="s">
        <v>833</v>
      </c>
      <c r="D1566" s="183" t="s">
        <v>813</v>
      </c>
      <c r="E1566" s="183" t="s">
        <v>21</v>
      </c>
      <c r="F1566" s="183" t="s">
        <v>2089</v>
      </c>
      <c r="G1566" s="183" t="s">
        <v>48</v>
      </c>
      <c r="H1566" s="183" t="s">
        <v>521</v>
      </c>
      <c r="I1566" s="183" t="s">
        <v>796</v>
      </c>
      <c r="J1566" s="183" t="s">
        <v>1562</v>
      </c>
      <c r="K1566" s="184">
        <v>11500</v>
      </c>
      <c r="L1566" s="184">
        <v>0</v>
      </c>
      <c r="M1566" s="184">
        <f t="shared" si="25"/>
        <v>11500</v>
      </c>
      <c r="N1566" s="183" t="s">
        <v>2083</v>
      </c>
      <c r="O1566" s="183" t="s">
        <v>1562</v>
      </c>
      <c r="P1566" s="183"/>
      <c r="Q1566" s="183" t="s">
        <v>2084</v>
      </c>
      <c r="R1566" s="183" t="s">
        <v>797</v>
      </c>
    </row>
    <row r="1567" spans="1:18">
      <c r="A1567" s="183" t="s">
        <v>2081</v>
      </c>
      <c r="B1567" s="183" t="s">
        <v>794</v>
      </c>
      <c r="C1567" s="183" t="s">
        <v>833</v>
      </c>
      <c r="D1567" s="183" t="s">
        <v>813</v>
      </c>
      <c r="E1567" s="183" t="s">
        <v>810</v>
      </c>
      <c r="F1567" s="183" t="s">
        <v>1967</v>
      </c>
      <c r="G1567" s="183" t="s">
        <v>48</v>
      </c>
      <c r="H1567" s="183" t="s">
        <v>521</v>
      </c>
      <c r="I1567" s="183" t="s">
        <v>796</v>
      </c>
      <c r="J1567" s="183" t="s">
        <v>1562</v>
      </c>
      <c r="K1567" s="184">
        <v>0</v>
      </c>
      <c r="L1567" s="184">
        <v>200</v>
      </c>
      <c r="M1567" s="184">
        <f t="shared" si="25"/>
        <v>-200</v>
      </c>
      <c r="N1567" s="183" t="s">
        <v>2083</v>
      </c>
      <c r="O1567" s="183" t="s">
        <v>1562</v>
      </c>
      <c r="P1567" s="183"/>
      <c r="Q1567" s="183" t="s">
        <v>2084</v>
      </c>
      <c r="R1567" s="183" t="s">
        <v>797</v>
      </c>
    </row>
    <row r="1568" spans="1:18">
      <c r="A1568" s="183" t="s">
        <v>2081</v>
      </c>
      <c r="B1568" s="183" t="s">
        <v>794</v>
      </c>
      <c r="C1568" s="183" t="s">
        <v>704</v>
      </c>
      <c r="D1568" s="183" t="s">
        <v>794</v>
      </c>
      <c r="E1568" s="183" t="s">
        <v>465</v>
      </c>
      <c r="F1568" s="183" t="s">
        <v>2089</v>
      </c>
      <c r="G1568" s="183" t="s">
        <v>48</v>
      </c>
      <c r="H1568" s="183" t="s">
        <v>521</v>
      </c>
      <c r="I1568" s="183" t="s">
        <v>796</v>
      </c>
      <c r="J1568" s="183" t="s">
        <v>1562</v>
      </c>
      <c r="K1568" s="184">
        <v>0</v>
      </c>
      <c r="L1568" s="184">
        <v>600</v>
      </c>
      <c r="M1568" s="184">
        <f t="shared" si="25"/>
        <v>-600</v>
      </c>
      <c r="N1568" s="183" t="s">
        <v>2083</v>
      </c>
      <c r="O1568" s="183" t="s">
        <v>1562</v>
      </c>
      <c r="P1568" s="183"/>
      <c r="Q1568" s="183" t="s">
        <v>2084</v>
      </c>
      <c r="R1568" s="183" t="s">
        <v>797</v>
      </c>
    </row>
    <row r="1569" spans="1:18">
      <c r="A1569" s="183" t="s">
        <v>2081</v>
      </c>
      <c r="B1569" s="183" t="s">
        <v>794</v>
      </c>
      <c r="C1569" s="183" t="s">
        <v>833</v>
      </c>
      <c r="D1569" s="183" t="s">
        <v>813</v>
      </c>
      <c r="E1569" s="183" t="s">
        <v>850</v>
      </c>
      <c r="F1569" s="183" t="s">
        <v>2089</v>
      </c>
      <c r="G1569" s="183" t="s">
        <v>48</v>
      </c>
      <c r="H1569" s="183" t="s">
        <v>521</v>
      </c>
      <c r="I1569" s="183" t="s">
        <v>796</v>
      </c>
      <c r="J1569" s="183" t="s">
        <v>1562</v>
      </c>
      <c r="K1569" s="184">
        <v>10</v>
      </c>
      <c r="L1569" s="184">
        <v>0</v>
      </c>
      <c r="M1569" s="184">
        <f t="shared" si="25"/>
        <v>10</v>
      </c>
      <c r="N1569" s="183" t="s">
        <v>2083</v>
      </c>
      <c r="O1569" s="183" t="s">
        <v>1562</v>
      </c>
      <c r="P1569" s="183"/>
      <c r="Q1569" s="183" t="s">
        <v>2084</v>
      </c>
      <c r="R1569" s="183" t="s">
        <v>797</v>
      </c>
    </row>
    <row r="1570" spans="1:18">
      <c r="A1570" s="183" t="s">
        <v>2081</v>
      </c>
      <c r="B1570" s="183" t="s">
        <v>794</v>
      </c>
      <c r="C1570" s="183" t="s">
        <v>833</v>
      </c>
      <c r="D1570" s="183" t="s">
        <v>813</v>
      </c>
      <c r="E1570" s="183" t="s">
        <v>832</v>
      </c>
      <c r="F1570" s="183" t="s">
        <v>2089</v>
      </c>
      <c r="G1570" s="183" t="s">
        <v>48</v>
      </c>
      <c r="H1570" s="183" t="s">
        <v>521</v>
      </c>
      <c r="I1570" s="183" t="s">
        <v>796</v>
      </c>
      <c r="J1570" s="183" t="s">
        <v>1562</v>
      </c>
      <c r="K1570" s="184">
        <v>7100</v>
      </c>
      <c r="L1570" s="184">
        <v>0</v>
      </c>
      <c r="M1570" s="184">
        <f t="shared" si="25"/>
        <v>7100</v>
      </c>
      <c r="N1570" s="183" t="s">
        <v>2083</v>
      </c>
      <c r="O1570" s="183" t="s">
        <v>1562</v>
      </c>
      <c r="P1570" s="183"/>
      <c r="Q1570" s="183" t="s">
        <v>2084</v>
      </c>
      <c r="R1570" s="183" t="s">
        <v>797</v>
      </c>
    </row>
    <row r="1571" spans="1:18">
      <c r="A1571" s="183" t="s">
        <v>2081</v>
      </c>
      <c r="B1571" s="183" t="s">
        <v>794</v>
      </c>
      <c r="C1571" s="183" t="s">
        <v>833</v>
      </c>
      <c r="D1571" s="183" t="s">
        <v>813</v>
      </c>
      <c r="E1571" s="183" t="s">
        <v>800</v>
      </c>
      <c r="F1571" s="183" t="s">
        <v>2089</v>
      </c>
      <c r="G1571" s="183" t="s">
        <v>48</v>
      </c>
      <c r="H1571" s="183" t="s">
        <v>521</v>
      </c>
      <c r="I1571" s="183" t="s">
        <v>796</v>
      </c>
      <c r="J1571" s="183" t="s">
        <v>1562</v>
      </c>
      <c r="K1571" s="184">
        <v>0</v>
      </c>
      <c r="L1571" s="184">
        <v>2700</v>
      </c>
      <c r="M1571" s="184">
        <f t="shared" si="25"/>
        <v>-2700</v>
      </c>
      <c r="N1571" s="183" t="s">
        <v>2083</v>
      </c>
      <c r="O1571" s="183" t="s">
        <v>1562</v>
      </c>
      <c r="P1571" s="183"/>
      <c r="Q1571" s="183" t="s">
        <v>2084</v>
      </c>
      <c r="R1571" s="183" t="s">
        <v>797</v>
      </c>
    </row>
    <row r="1572" spans="1:18">
      <c r="A1572" s="183" t="s">
        <v>2081</v>
      </c>
      <c r="B1572" s="183" t="s">
        <v>794</v>
      </c>
      <c r="C1572" s="183" t="s">
        <v>833</v>
      </c>
      <c r="D1572" s="183" t="s">
        <v>837</v>
      </c>
      <c r="E1572" s="183" t="s">
        <v>398</v>
      </c>
      <c r="F1572" s="183" t="s">
        <v>1967</v>
      </c>
      <c r="G1572" s="183" t="s">
        <v>48</v>
      </c>
      <c r="H1572" s="183" t="s">
        <v>521</v>
      </c>
      <c r="I1572" s="183" t="s">
        <v>796</v>
      </c>
      <c r="J1572" s="183" t="s">
        <v>1562</v>
      </c>
      <c r="K1572" s="184">
        <v>174.56</v>
      </c>
      <c r="L1572" s="184">
        <v>0</v>
      </c>
      <c r="M1572" s="184">
        <f t="shared" si="25"/>
        <v>174.56</v>
      </c>
      <c r="N1572" s="183" t="s">
        <v>2083</v>
      </c>
      <c r="O1572" s="183" t="s">
        <v>1562</v>
      </c>
      <c r="P1572" s="183"/>
      <c r="Q1572" s="183" t="s">
        <v>2084</v>
      </c>
      <c r="R1572" s="183" t="s">
        <v>797</v>
      </c>
    </row>
    <row r="1573" spans="1:18">
      <c r="A1573" s="183" t="s">
        <v>2081</v>
      </c>
      <c r="B1573" s="183" t="s">
        <v>794</v>
      </c>
      <c r="C1573" s="183" t="s">
        <v>833</v>
      </c>
      <c r="D1573" s="183" t="s">
        <v>837</v>
      </c>
      <c r="E1573" s="183" t="s">
        <v>818</v>
      </c>
      <c r="F1573" s="183" t="s">
        <v>1967</v>
      </c>
      <c r="G1573" s="183" t="s">
        <v>48</v>
      </c>
      <c r="H1573" s="183" t="s">
        <v>521</v>
      </c>
      <c r="I1573" s="183" t="s">
        <v>796</v>
      </c>
      <c r="J1573" s="183" t="s">
        <v>1562</v>
      </c>
      <c r="K1573" s="184">
        <v>2145.73</v>
      </c>
      <c r="L1573" s="184">
        <v>0</v>
      </c>
      <c r="M1573" s="184">
        <f t="shared" si="25"/>
        <v>2145.73</v>
      </c>
      <c r="N1573" s="183" t="s">
        <v>2083</v>
      </c>
      <c r="O1573" s="183" t="s">
        <v>1562</v>
      </c>
      <c r="P1573" s="183"/>
      <c r="Q1573" s="183" t="s">
        <v>2084</v>
      </c>
      <c r="R1573" s="183" t="s">
        <v>797</v>
      </c>
    </row>
    <row r="1574" spans="1:18">
      <c r="A1574" s="183" t="s">
        <v>2081</v>
      </c>
      <c r="B1574" s="183" t="s">
        <v>794</v>
      </c>
      <c r="C1574" s="183" t="s">
        <v>833</v>
      </c>
      <c r="D1574" s="183" t="s">
        <v>837</v>
      </c>
      <c r="E1574" s="183" t="s">
        <v>848</v>
      </c>
      <c r="F1574" s="183" t="s">
        <v>1967</v>
      </c>
      <c r="G1574" s="183" t="s">
        <v>48</v>
      </c>
      <c r="H1574" s="183" t="s">
        <v>521</v>
      </c>
      <c r="I1574" s="183" t="s">
        <v>796</v>
      </c>
      <c r="J1574" s="183" t="s">
        <v>1562</v>
      </c>
      <c r="K1574" s="184">
        <v>3994.64</v>
      </c>
      <c r="L1574" s="184">
        <v>0</v>
      </c>
      <c r="M1574" s="184">
        <f t="shared" si="25"/>
        <v>3994.64</v>
      </c>
      <c r="N1574" s="183" t="s">
        <v>2083</v>
      </c>
      <c r="O1574" s="183" t="s">
        <v>1562</v>
      </c>
      <c r="P1574" s="183"/>
      <c r="Q1574" s="183" t="s">
        <v>2084</v>
      </c>
      <c r="R1574" s="183" t="s">
        <v>797</v>
      </c>
    </row>
    <row r="1575" spans="1:18">
      <c r="A1575" s="183" t="s">
        <v>2081</v>
      </c>
      <c r="B1575" s="183" t="s">
        <v>794</v>
      </c>
      <c r="C1575" s="183" t="s">
        <v>833</v>
      </c>
      <c r="D1575" s="183" t="s">
        <v>837</v>
      </c>
      <c r="E1575" s="183" t="s">
        <v>854</v>
      </c>
      <c r="F1575" s="183" t="s">
        <v>1967</v>
      </c>
      <c r="G1575" s="183" t="s">
        <v>48</v>
      </c>
      <c r="H1575" s="183" t="s">
        <v>521</v>
      </c>
      <c r="I1575" s="183" t="s">
        <v>796</v>
      </c>
      <c r="J1575" s="183" t="s">
        <v>1562</v>
      </c>
      <c r="K1575" s="184">
        <v>1575.63</v>
      </c>
      <c r="L1575" s="184">
        <v>0</v>
      </c>
      <c r="M1575" s="184">
        <f t="shared" si="25"/>
        <v>1575.63</v>
      </c>
      <c r="N1575" s="183" t="s">
        <v>2083</v>
      </c>
      <c r="O1575" s="183" t="s">
        <v>1562</v>
      </c>
      <c r="P1575" s="183"/>
      <c r="Q1575" s="183" t="s">
        <v>2084</v>
      </c>
      <c r="R1575" s="183" t="s">
        <v>797</v>
      </c>
    </row>
    <row r="1576" spans="1:18">
      <c r="A1576" s="183" t="s">
        <v>2081</v>
      </c>
      <c r="B1576" s="183" t="s">
        <v>794</v>
      </c>
      <c r="C1576" s="183" t="s">
        <v>833</v>
      </c>
      <c r="D1576" s="183" t="s">
        <v>837</v>
      </c>
      <c r="E1576" s="183" t="s">
        <v>832</v>
      </c>
      <c r="F1576" s="183" t="s">
        <v>1967</v>
      </c>
      <c r="G1576" s="183" t="s">
        <v>48</v>
      </c>
      <c r="H1576" s="183" t="s">
        <v>521</v>
      </c>
      <c r="I1576" s="183" t="s">
        <v>796</v>
      </c>
      <c r="J1576" s="183" t="s">
        <v>1562</v>
      </c>
      <c r="K1576" s="184">
        <v>1505.31</v>
      </c>
      <c r="L1576" s="184">
        <v>0</v>
      </c>
      <c r="M1576" s="184">
        <f t="shared" si="25"/>
        <v>1505.31</v>
      </c>
      <c r="N1576" s="183" t="s">
        <v>2083</v>
      </c>
      <c r="O1576" s="183" t="s">
        <v>1562</v>
      </c>
      <c r="P1576" s="183"/>
      <c r="Q1576" s="183" t="s">
        <v>2084</v>
      </c>
      <c r="R1576" s="183" t="s">
        <v>797</v>
      </c>
    </row>
    <row r="1577" spans="1:18">
      <c r="A1577" s="183" t="s">
        <v>2081</v>
      </c>
      <c r="B1577" s="183" t="s">
        <v>794</v>
      </c>
      <c r="C1577" s="183" t="s">
        <v>833</v>
      </c>
      <c r="D1577" s="183" t="s">
        <v>837</v>
      </c>
      <c r="E1577" s="183" t="s">
        <v>816</v>
      </c>
      <c r="F1577" s="183" t="s">
        <v>1967</v>
      </c>
      <c r="G1577" s="183" t="s">
        <v>48</v>
      </c>
      <c r="H1577" s="183" t="s">
        <v>521</v>
      </c>
      <c r="I1577" s="183" t="s">
        <v>796</v>
      </c>
      <c r="J1577" s="183" t="s">
        <v>1562</v>
      </c>
      <c r="K1577" s="184">
        <v>4581.45</v>
      </c>
      <c r="L1577" s="184">
        <v>0</v>
      </c>
      <c r="M1577" s="184">
        <f t="shared" si="25"/>
        <v>4581.45</v>
      </c>
      <c r="N1577" s="183" t="s">
        <v>2083</v>
      </c>
      <c r="O1577" s="183" t="s">
        <v>1562</v>
      </c>
      <c r="P1577" s="183"/>
      <c r="Q1577" s="183" t="s">
        <v>2084</v>
      </c>
      <c r="R1577" s="183" t="s">
        <v>797</v>
      </c>
    </row>
    <row r="1578" spans="1:18">
      <c r="A1578" s="183" t="s">
        <v>2081</v>
      </c>
      <c r="B1578" s="183" t="s">
        <v>794</v>
      </c>
      <c r="C1578" s="183" t="s">
        <v>833</v>
      </c>
      <c r="D1578" s="183" t="s">
        <v>837</v>
      </c>
      <c r="E1578" s="183" t="s">
        <v>384</v>
      </c>
      <c r="F1578" s="183" t="s">
        <v>1967</v>
      </c>
      <c r="G1578" s="183" t="s">
        <v>48</v>
      </c>
      <c r="H1578" s="183" t="s">
        <v>521</v>
      </c>
      <c r="I1578" s="183" t="s">
        <v>796</v>
      </c>
      <c r="J1578" s="183" t="s">
        <v>1562</v>
      </c>
      <c r="K1578" s="184">
        <v>12413.94</v>
      </c>
      <c r="L1578" s="184">
        <v>0</v>
      </c>
      <c r="M1578" s="184">
        <f t="shared" si="25"/>
        <v>12413.94</v>
      </c>
      <c r="N1578" s="183" t="s">
        <v>2083</v>
      </c>
      <c r="O1578" s="183" t="s">
        <v>1562</v>
      </c>
      <c r="P1578" s="183"/>
      <c r="Q1578" s="183" t="s">
        <v>2084</v>
      </c>
      <c r="R1578" s="183" t="s">
        <v>797</v>
      </c>
    </row>
    <row r="1579" spans="1:18">
      <c r="A1579" s="183" t="s">
        <v>2081</v>
      </c>
      <c r="B1579" s="183" t="s">
        <v>794</v>
      </c>
      <c r="C1579" s="183" t="s">
        <v>2091</v>
      </c>
      <c r="D1579" s="183" t="s">
        <v>794</v>
      </c>
      <c r="E1579" s="183" t="s">
        <v>894</v>
      </c>
      <c r="F1579" s="183" t="s">
        <v>2092</v>
      </c>
      <c r="G1579" s="183" t="s">
        <v>48</v>
      </c>
      <c r="H1579" s="183" t="s">
        <v>521</v>
      </c>
      <c r="I1579" s="183" t="s">
        <v>796</v>
      </c>
      <c r="J1579" s="183" t="s">
        <v>1562</v>
      </c>
      <c r="K1579" s="184">
        <v>0</v>
      </c>
      <c r="L1579" s="184">
        <v>6100</v>
      </c>
      <c r="M1579" s="184">
        <f t="shared" si="25"/>
        <v>-6100</v>
      </c>
      <c r="N1579" s="183" t="s">
        <v>2083</v>
      </c>
      <c r="O1579" s="183" t="s">
        <v>1562</v>
      </c>
      <c r="P1579" s="183"/>
      <c r="Q1579" s="183" t="s">
        <v>2084</v>
      </c>
      <c r="R1579" s="183" t="s">
        <v>797</v>
      </c>
    </row>
    <row r="1580" spans="1:18">
      <c r="A1580" s="183" t="s">
        <v>2081</v>
      </c>
      <c r="B1580" s="183" t="s">
        <v>794</v>
      </c>
      <c r="C1580" s="183" t="s">
        <v>833</v>
      </c>
      <c r="D1580" s="183" t="s">
        <v>837</v>
      </c>
      <c r="E1580" s="183" t="s">
        <v>136</v>
      </c>
      <c r="F1580" s="183" t="s">
        <v>1967</v>
      </c>
      <c r="G1580" s="183" t="s">
        <v>48</v>
      </c>
      <c r="H1580" s="183" t="s">
        <v>521</v>
      </c>
      <c r="I1580" s="183" t="s">
        <v>796</v>
      </c>
      <c r="J1580" s="183" t="s">
        <v>1562</v>
      </c>
      <c r="K1580" s="184">
        <v>5788.7</v>
      </c>
      <c r="L1580" s="184">
        <v>0</v>
      </c>
      <c r="M1580" s="184">
        <f t="shared" si="25"/>
        <v>5788.7</v>
      </c>
      <c r="N1580" s="183" t="s">
        <v>2083</v>
      </c>
      <c r="O1580" s="183" t="s">
        <v>1562</v>
      </c>
      <c r="P1580" s="183"/>
      <c r="Q1580" s="183" t="s">
        <v>2084</v>
      </c>
      <c r="R1580" s="183" t="s">
        <v>797</v>
      </c>
    </row>
    <row r="1581" spans="1:18">
      <c r="A1581" s="183" t="s">
        <v>2081</v>
      </c>
      <c r="B1581" s="183" t="s">
        <v>794</v>
      </c>
      <c r="C1581" s="183" t="s">
        <v>833</v>
      </c>
      <c r="D1581" s="183" t="s">
        <v>837</v>
      </c>
      <c r="E1581" s="183" t="s">
        <v>28</v>
      </c>
      <c r="F1581" s="183" t="s">
        <v>1967</v>
      </c>
      <c r="G1581" s="183" t="s">
        <v>48</v>
      </c>
      <c r="H1581" s="183" t="s">
        <v>521</v>
      </c>
      <c r="I1581" s="183" t="s">
        <v>796</v>
      </c>
      <c r="J1581" s="183" t="s">
        <v>1562</v>
      </c>
      <c r="K1581" s="184">
        <v>8867.9</v>
      </c>
      <c r="L1581" s="184">
        <v>0</v>
      </c>
      <c r="M1581" s="184">
        <f t="shared" si="25"/>
        <v>8867.9</v>
      </c>
      <c r="N1581" s="183" t="s">
        <v>2083</v>
      </c>
      <c r="O1581" s="183" t="s">
        <v>1562</v>
      </c>
      <c r="P1581" s="183"/>
      <c r="Q1581" s="183" t="s">
        <v>2084</v>
      </c>
      <c r="R1581" s="183" t="s">
        <v>797</v>
      </c>
    </row>
    <row r="1582" spans="1:18">
      <c r="A1582" s="183" t="s">
        <v>2081</v>
      </c>
      <c r="B1582" s="183" t="s">
        <v>794</v>
      </c>
      <c r="C1582" s="183" t="s">
        <v>2091</v>
      </c>
      <c r="D1582" s="183" t="s">
        <v>794</v>
      </c>
      <c r="E1582" s="183" t="s">
        <v>848</v>
      </c>
      <c r="F1582" s="183" t="s">
        <v>2092</v>
      </c>
      <c r="G1582" s="183" t="s">
        <v>48</v>
      </c>
      <c r="H1582" s="183" t="s">
        <v>521</v>
      </c>
      <c r="I1582" s="183" t="s">
        <v>796</v>
      </c>
      <c r="J1582" s="183" t="s">
        <v>1562</v>
      </c>
      <c r="K1582" s="184">
        <v>0</v>
      </c>
      <c r="L1582" s="184">
        <v>200</v>
      </c>
      <c r="M1582" s="184">
        <f t="shared" si="25"/>
        <v>-200</v>
      </c>
      <c r="N1582" s="183" t="s">
        <v>2083</v>
      </c>
      <c r="O1582" s="183" t="s">
        <v>1562</v>
      </c>
      <c r="P1582" s="183"/>
      <c r="Q1582" s="183" t="s">
        <v>2084</v>
      </c>
      <c r="R1582" s="183" t="s">
        <v>797</v>
      </c>
    </row>
    <row r="1583" spans="1:18">
      <c r="A1583" s="183" t="s">
        <v>2081</v>
      </c>
      <c r="B1583" s="183" t="s">
        <v>794</v>
      </c>
      <c r="C1583" s="183" t="s">
        <v>2091</v>
      </c>
      <c r="D1583" s="183" t="s">
        <v>794</v>
      </c>
      <c r="E1583" s="183" t="s">
        <v>382</v>
      </c>
      <c r="F1583" s="183" t="s">
        <v>2092</v>
      </c>
      <c r="G1583" s="183" t="s">
        <v>48</v>
      </c>
      <c r="H1583" s="183" t="s">
        <v>521</v>
      </c>
      <c r="I1583" s="183" t="s">
        <v>796</v>
      </c>
      <c r="J1583" s="183" t="s">
        <v>1562</v>
      </c>
      <c r="K1583" s="184">
        <v>0</v>
      </c>
      <c r="L1583" s="184">
        <v>100</v>
      </c>
      <c r="M1583" s="184">
        <f t="shared" si="25"/>
        <v>-100</v>
      </c>
      <c r="N1583" s="183" t="s">
        <v>2083</v>
      </c>
      <c r="O1583" s="183" t="s">
        <v>1562</v>
      </c>
      <c r="P1583" s="183"/>
      <c r="Q1583" s="183" t="s">
        <v>2084</v>
      </c>
      <c r="R1583" s="183" t="s">
        <v>797</v>
      </c>
    </row>
    <row r="1584" spans="1:18">
      <c r="A1584" s="183" t="s">
        <v>2081</v>
      </c>
      <c r="B1584" s="183" t="s">
        <v>794</v>
      </c>
      <c r="C1584" s="183" t="s">
        <v>2091</v>
      </c>
      <c r="D1584" s="183" t="s">
        <v>794</v>
      </c>
      <c r="E1584" s="183" t="s">
        <v>838</v>
      </c>
      <c r="F1584" s="183" t="s">
        <v>2092</v>
      </c>
      <c r="G1584" s="183" t="s">
        <v>48</v>
      </c>
      <c r="H1584" s="183" t="s">
        <v>521</v>
      </c>
      <c r="I1584" s="183" t="s">
        <v>796</v>
      </c>
      <c r="J1584" s="183" t="s">
        <v>1562</v>
      </c>
      <c r="K1584" s="184">
        <v>0</v>
      </c>
      <c r="L1584" s="184">
        <v>1700</v>
      </c>
      <c r="M1584" s="184">
        <f t="shared" si="25"/>
        <v>-1700</v>
      </c>
      <c r="N1584" s="183" t="s">
        <v>2083</v>
      </c>
      <c r="O1584" s="183" t="s">
        <v>1562</v>
      </c>
      <c r="P1584" s="183"/>
      <c r="Q1584" s="183" t="s">
        <v>2084</v>
      </c>
      <c r="R1584" s="183" t="s">
        <v>797</v>
      </c>
    </row>
    <row r="1585" spans="1:18">
      <c r="A1585" s="183" t="s">
        <v>2081</v>
      </c>
      <c r="B1585" s="183" t="s">
        <v>794</v>
      </c>
      <c r="C1585" s="183" t="s">
        <v>2091</v>
      </c>
      <c r="D1585" s="183" t="s">
        <v>794</v>
      </c>
      <c r="E1585" s="183" t="s">
        <v>210</v>
      </c>
      <c r="F1585" s="183" t="s">
        <v>2089</v>
      </c>
      <c r="G1585" s="183" t="s">
        <v>48</v>
      </c>
      <c r="H1585" s="183" t="s">
        <v>521</v>
      </c>
      <c r="I1585" s="183" t="s">
        <v>796</v>
      </c>
      <c r="J1585" s="183" t="s">
        <v>1562</v>
      </c>
      <c r="K1585" s="184">
        <v>0</v>
      </c>
      <c r="L1585" s="184">
        <v>6800</v>
      </c>
      <c r="M1585" s="184">
        <f t="shared" si="25"/>
        <v>-6800</v>
      </c>
      <c r="N1585" s="183" t="s">
        <v>2083</v>
      </c>
      <c r="O1585" s="183" t="s">
        <v>1562</v>
      </c>
      <c r="P1585" s="183"/>
      <c r="Q1585" s="183" t="s">
        <v>2084</v>
      </c>
      <c r="R1585" s="183" t="s">
        <v>797</v>
      </c>
    </row>
    <row r="1586" spans="1:18">
      <c r="A1586" s="183" t="s">
        <v>2081</v>
      </c>
      <c r="B1586" s="183" t="s">
        <v>794</v>
      </c>
      <c r="C1586" s="183" t="s">
        <v>2091</v>
      </c>
      <c r="D1586" s="183" t="s">
        <v>794</v>
      </c>
      <c r="E1586" s="183" t="s">
        <v>295</v>
      </c>
      <c r="F1586" s="183" t="s">
        <v>2092</v>
      </c>
      <c r="G1586" s="183" t="s">
        <v>48</v>
      </c>
      <c r="H1586" s="183" t="s">
        <v>521</v>
      </c>
      <c r="I1586" s="183" t="s">
        <v>796</v>
      </c>
      <c r="J1586" s="183" t="s">
        <v>1562</v>
      </c>
      <c r="K1586" s="184">
        <v>0</v>
      </c>
      <c r="L1586" s="184">
        <v>2800</v>
      </c>
      <c r="M1586" s="184">
        <f t="shared" si="25"/>
        <v>-2800</v>
      </c>
      <c r="N1586" s="183" t="s">
        <v>2083</v>
      </c>
      <c r="O1586" s="183" t="s">
        <v>1562</v>
      </c>
      <c r="P1586" s="183"/>
      <c r="Q1586" s="183" t="s">
        <v>2084</v>
      </c>
      <c r="R1586" s="183" t="s">
        <v>797</v>
      </c>
    </row>
    <row r="1587" spans="1:18">
      <c r="A1587" s="183" t="s">
        <v>2081</v>
      </c>
      <c r="B1587" s="183" t="s">
        <v>794</v>
      </c>
      <c r="C1587" s="183" t="s">
        <v>2091</v>
      </c>
      <c r="D1587" s="183" t="s">
        <v>794</v>
      </c>
      <c r="E1587" s="183" t="s">
        <v>845</v>
      </c>
      <c r="F1587" s="183" t="s">
        <v>2089</v>
      </c>
      <c r="G1587" s="183" t="s">
        <v>48</v>
      </c>
      <c r="H1587" s="183" t="s">
        <v>521</v>
      </c>
      <c r="I1587" s="183" t="s">
        <v>796</v>
      </c>
      <c r="J1587" s="183" t="s">
        <v>1562</v>
      </c>
      <c r="K1587" s="184">
        <v>0</v>
      </c>
      <c r="L1587" s="184">
        <v>180</v>
      </c>
      <c r="M1587" s="184">
        <f t="shared" si="25"/>
        <v>-180</v>
      </c>
      <c r="N1587" s="183" t="s">
        <v>2083</v>
      </c>
      <c r="O1587" s="183" t="s">
        <v>1562</v>
      </c>
      <c r="P1587" s="183"/>
      <c r="Q1587" s="183" t="s">
        <v>2084</v>
      </c>
      <c r="R1587" s="183" t="s">
        <v>797</v>
      </c>
    </row>
    <row r="1588" spans="1:18">
      <c r="A1588" s="183" t="s">
        <v>2081</v>
      </c>
      <c r="B1588" s="183" t="s">
        <v>794</v>
      </c>
      <c r="C1588" s="183" t="s">
        <v>833</v>
      </c>
      <c r="D1588" s="183" t="s">
        <v>837</v>
      </c>
      <c r="E1588" s="183" t="s">
        <v>29</v>
      </c>
      <c r="F1588" s="183" t="s">
        <v>1967</v>
      </c>
      <c r="G1588" s="183" t="s">
        <v>48</v>
      </c>
      <c r="H1588" s="183" t="s">
        <v>521</v>
      </c>
      <c r="I1588" s="183" t="s">
        <v>796</v>
      </c>
      <c r="J1588" s="183" t="s">
        <v>1562</v>
      </c>
      <c r="K1588" s="184">
        <v>201.27</v>
      </c>
      <c r="L1588" s="184">
        <v>0</v>
      </c>
      <c r="M1588" s="184">
        <f t="shared" si="25"/>
        <v>201.27</v>
      </c>
      <c r="N1588" s="183" t="s">
        <v>2083</v>
      </c>
      <c r="O1588" s="183" t="s">
        <v>1562</v>
      </c>
      <c r="P1588" s="183"/>
      <c r="Q1588" s="183" t="s">
        <v>2084</v>
      </c>
      <c r="R1588" s="183" t="s">
        <v>797</v>
      </c>
    </row>
    <row r="1589" spans="1:18">
      <c r="A1589" s="183" t="s">
        <v>2081</v>
      </c>
      <c r="B1589" s="183" t="s">
        <v>794</v>
      </c>
      <c r="C1589" s="183" t="s">
        <v>2091</v>
      </c>
      <c r="D1589" s="183" t="s">
        <v>794</v>
      </c>
      <c r="E1589" s="183" t="s">
        <v>2095</v>
      </c>
      <c r="F1589" s="183" t="s">
        <v>2092</v>
      </c>
      <c r="G1589" s="183" t="s">
        <v>48</v>
      </c>
      <c r="H1589" s="183" t="s">
        <v>521</v>
      </c>
      <c r="I1589" s="183" t="s">
        <v>796</v>
      </c>
      <c r="J1589" s="183" t="s">
        <v>1562</v>
      </c>
      <c r="K1589" s="184">
        <v>27310</v>
      </c>
      <c r="L1589" s="184">
        <v>0</v>
      </c>
      <c r="M1589" s="184">
        <f t="shared" si="25"/>
        <v>27310</v>
      </c>
      <c r="N1589" s="183" t="s">
        <v>2083</v>
      </c>
      <c r="O1589" s="183" t="s">
        <v>1562</v>
      </c>
      <c r="P1589" s="183"/>
      <c r="Q1589" s="183" t="s">
        <v>2084</v>
      </c>
      <c r="R1589" s="183" t="s">
        <v>797</v>
      </c>
    </row>
    <row r="1590" spans="1:18">
      <c r="A1590" s="183" t="s">
        <v>2081</v>
      </c>
      <c r="B1590" s="183" t="s">
        <v>794</v>
      </c>
      <c r="C1590" s="183" t="s">
        <v>833</v>
      </c>
      <c r="D1590" s="183" t="s">
        <v>812</v>
      </c>
      <c r="E1590" s="183" t="s">
        <v>295</v>
      </c>
      <c r="F1590" s="183" t="s">
        <v>1967</v>
      </c>
      <c r="G1590" s="183" t="s">
        <v>48</v>
      </c>
      <c r="H1590" s="183" t="s">
        <v>521</v>
      </c>
      <c r="I1590" s="183" t="s">
        <v>796</v>
      </c>
      <c r="J1590" s="183" t="s">
        <v>1562</v>
      </c>
      <c r="K1590" s="184">
        <v>0</v>
      </c>
      <c r="L1590" s="184">
        <v>3000</v>
      </c>
      <c r="M1590" s="184">
        <f t="shared" si="25"/>
        <v>-3000</v>
      </c>
      <c r="N1590" s="183" t="s">
        <v>2083</v>
      </c>
      <c r="O1590" s="183" t="s">
        <v>1562</v>
      </c>
      <c r="P1590" s="183"/>
      <c r="Q1590" s="183" t="s">
        <v>2084</v>
      </c>
      <c r="R1590" s="183" t="s">
        <v>797</v>
      </c>
    </row>
    <row r="1591" spans="1:18">
      <c r="A1591" s="183" t="s">
        <v>2081</v>
      </c>
      <c r="B1591" s="183" t="s">
        <v>794</v>
      </c>
      <c r="C1591" s="183" t="s">
        <v>833</v>
      </c>
      <c r="D1591" s="183" t="s">
        <v>812</v>
      </c>
      <c r="E1591" s="183" t="s">
        <v>818</v>
      </c>
      <c r="F1591" s="183" t="s">
        <v>1967</v>
      </c>
      <c r="G1591" s="183" t="s">
        <v>48</v>
      </c>
      <c r="H1591" s="183" t="s">
        <v>521</v>
      </c>
      <c r="I1591" s="183" t="s">
        <v>796</v>
      </c>
      <c r="J1591" s="183" t="s">
        <v>1562</v>
      </c>
      <c r="K1591" s="184">
        <v>1400</v>
      </c>
      <c r="L1591" s="184">
        <v>0</v>
      </c>
      <c r="M1591" s="184">
        <f t="shared" si="25"/>
        <v>1400</v>
      </c>
      <c r="N1591" s="183" t="s">
        <v>2083</v>
      </c>
      <c r="O1591" s="183" t="s">
        <v>1562</v>
      </c>
      <c r="P1591" s="183"/>
      <c r="Q1591" s="183" t="s">
        <v>2084</v>
      </c>
      <c r="R1591" s="183" t="s">
        <v>797</v>
      </c>
    </row>
    <row r="1592" spans="1:18">
      <c r="A1592" s="183" t="s">
        <v>2081</v>
      </c>
      <c r="B1592" s="183" t="s">
        <v>794</v>
      </c>
      <c r="C1592" s="183" t="s">
        <v>242</v>
      </c>
      <c r="D1592" s="183" t="s">
        <v>826</v>
      </c>
      <c r="E1592" s="183" t="s">
        <v>1337</v>
      </c>
      <c r="F1592" s="183" t="s">
        <v>1352</v>
      </c>
      <c r="G1592" s="183" t="s">
        <v>48</v>
      </c>
      <c r="H1592" s="183" t="s">
        <v>521</v>
      </c>
      <c r="I1592" s="183" t="s">
        <v>796</v>
      </c>
      <c r="J1592" s="183" t="s">
        <v>1562</v>
      </c>
      <c r="K1592" s="184">
        <v>0</v>
      </c>
      <c r="L1592" s="184">
        <v>119</v>
      </c>
      <c r="M1592" s="184">
        <f t="shared" si="25"/>
        <v>-119</v>
      </c>
      <c r="N1592" s="183" t="s">
        <v>2083</v>
      </c>
      <c r="O1592" s="183" t="s">
        <v>1562</v>
      </c>
      <c r="P1592" s="183"/>
      <c r="Q1592" s="183" t="s">
        <v>2084</v>
      </c>
      <c r="R1592" s="183" t="s">
        <v>797</v>
      </c>
    </row>
    <row r="1593" spans="1:18">
      <c r="A1593" s="183" t="s">
        <v>2081</v>
      </c>
      <c r="B1593" s="183" t="s">
        <v>794</v>
      </c>
      <c r="C1593" s="183" t="s">
        <v>833</v>
      </c>
      <c r="D1593" s="183" t="s">
        <v>812</v>
      </c>
      <c r="E1593" s="183" t="s">
        <v>848</v>
      </c>
      <c r="F1593" s="183" t="s">
        <v>1967</v>
      </c>
      <c r="G1593" s="183" t="s">
        <v>48</v>
      </c>
      <c r="H1593" s="183" t="s">
        <v>521</v>
      </c>
      <c r="I1593" s="183" t="s">
        <v>796</v>
      </c>
      <c r="J1593" s="183" t="s">
        <v>1562</v>
      </c>
      <c r="K1593" s="184">
        <v>1200</v>
      </c>
      <c r="L1593" s="184">
        <v>0</v>
      </c>
      <c r="M1593" s="184">
        <f t="shared" si="25"/>
        <v>1200</v>
      </c>
      <c r="N1593" s="183" t="s">
        <v>2083</v>
      </c>
      <c r="O1593" s="183" t="s">
        <v>1562</v>
      </c>
      <c r="P1593" s="183"/>
      <c r="Q1593" s="183" t="s">
        <v>2084</v>
      </c>
      <c r="R1593" s="183" t="s">
        <v>797</v>
      </c>
    </row>
    <row r="1594" spans="1:18">
      <c r="A1594" s="183" t="s">
        <v>2081</v>
      </c>
      <c r="B1594" s="183" t="s">
        <v>794</v>
      </c>
      <c r="C1594" s="183" t="s">
        <v>833</v>
      </c>
      <c r="D1594" s="183" t="s">
        <v>812</v>
      </c>
      <c r="E1594" s="183" t="s">
        <v>854</v>
      </c>
      <c r="F1594" s="183" t="s">
        <v>1967</v>
      </c>
      <c r="G1594" s="183" t="s">
        <v>48</v>
      </c>
      <c r="H1594" s="183" t="s">
        <v>521</v>
      </c>
      <c r="I1594" s="183" t="s">
        <v>796</v>
      </c>
      <c r="J1594" s="183" t="s">
        <v>1562</v>
      </c>
      <c r="K1594" s="184">
        <v>7640</v>
      </c>
      <c r="L1594" s="184">
        <v>0</v>
      </c>
      <c r="M1594" s="184">
        <f t="shared" si="25"/>
        <v>7640</v>
      </c>
      <c r="N1594" s="183" t="s">
        <v>2083</v>
      </c>
      <c r="O1594" s="183" t="s">
        <v>1562</v>
      </c>
      <c r="P1594" s="183"/>
      <c r="Q1594" s="183" t="s">
        <v>2084</v>
      </c>
      <c r="R1594" s="183" t="s">
        <v>797</v>
      </c>
    </row>
    <row r="1595" spans="1:18">
      <c r="A1595" s="183" t="s">
        <v>2081</v>
      </c>
      <c r="B1595" s="183" t="s">
        <v>794</v>
      </c>
      <c r="C1595" s="183" t="s">
        <v>833</v>
      </c>
      <c r="D1595" s="183" t="s">
        <v>812</v>
      </c>
      <c r="E1595" s="183" t="s">
        <v>832</v>
      </c>
      <c r="F1595" s="183" t="s">
        <v>1967</v>
      </c>
      <c r="G1595" s="183" t="s">
        <v>48</v>
      </c>
      <c r="H1595" s="183" t="s">
        <v>521</v>
      </c>
      <c r="I1595" s="183" t="s">
        <v>796</v>
      </c>
      <c r="J1595" s="183" t="s">
        <v>1562</v>
      </c>
      <c r="K1595" s="184">
        <v>500</v>
      </c>
      <c r="L1595" s="184">
        <v>0</v>
      </c>
      <c r="M1595" s="184">
        <f t="shared" si="25"/>
        <v>500</v>
      </c>
      <c r="N1595" s="183" t="s">
        <v>2083</v>
      </c>
      <c r="O1595" s="183" t="s">
        <v>1562</v>
      </c>
      <c r="P1595" s="183"/>
      <c r="Q1595" s="183" t="s">
        <v>2084</v>
      </c>
      <c r="R1595" s="183" t="s">
        <v>797</v>
      </c>
    </row>
    <row r="1596" spans="1:18">
      <c r="A1596" s="183" t="s">
        <v>2081</v>
      </c>
      <c r="B1596" s="183" t="s">
        <v>794</v>
      </c>
      <c r="C1596" s="183" t="s">
        <v>833</v>
      </c>
      <c r="D1596" s="183" t="s">
        <v>812</v>
      </c>
      <c r="E1596" s="183" t="s">
        <v>382</v>
      </c>
      <c r="F1596" s="183" t="s">
        <v>1967</v>
      </c>
      <c r="G1596" s="183" t="s">
        <v>48</v>
      </c>
      <c r="H1596" s="183" t="s">
        <v>521</v>
      </c>
      <c r="I1596" s="183" t="s">
        <v>796</v>
      </c>
      <c r="J1596" s="183" t="s">
        <v>1562</v>
      </c>
      <c r="K1596" s="184">
        <v>0</v>
      </c>
      <c r="L1596" s="184">
        <v>6000</v>
      </c>
      <c r="M1596" s="184">
        <f t="shared" si="25"/>
        <v>-6000</v>
      </c>
      <c r="N1596" s="183" t="s">
        <v>2083</v>
      </c>
      <c r="O1596" s="183" t="s">
        <v>1562</v>
      </c>
      <c r="P1596" s="183"/>
      <c r="Q1596" s="183" t="s">
        <v>2084</v>
      </c>
      <c r="R1596" s="183" t="s">
        <v>797</v>
      </c>
    </row>
    <row r="1597" spans="1:18">
      <c r="A1597" s="183" t="s">
        <v>2081</v>
      </c>
      <c r="B1597" s="183" t="s">
        <v>794</v>
      </c>
      <c r="C1597" s="183" t="s">
        <v>833</v>
      </c>
      <c r="D1597" s="183" t="s">
        <v>812</v>
      </c>
      <c r="E1597" s="183" t="s">
        <v>384</v>
      </c>
      <c r="F1597" s="183" t="s">
        <v>1967</v>
      </c>
      <c r="G1597" s="183" t="s">
        <v>48</v>
      </c>
      <c r="H1597" s="183" t="s">
        <v>521</v>
      </c>
      <c r="I1597" s="183" t="s">
        <v>796</v>
      </c>
      <c r="J1597" s="183" t="s">
        <v>1562</v>
      </c>
      <c r="K1597" s="184">
        <v>100</v>
      </c>
      <c r="L1597" s="184">
        <v>0</v>
      </c>
      <c r="M1597" s="184">
        <f t="shared" ref="M1597:M1645" si="26">K1597-L1597</f>
        <v>100</v>
      </c>
      <c r="N1597" s="183" t="s">
        <v>2083</v>
      </c>
      <c r="O1597" s="183" t="s">
        <v>1562</v>
      </c>
      <c r="P1597" s="183"/>
      <c r="Q1597" s="183" t="s">
        <v>2084</v>
      </c>
      <c r="R1597" s="183" t="s">
        <v>797</v>
      </c>
    </row>
    <row r="1598" spans="1:18">
      <c r="A1598" s="183" t="s">
        <v>2081</v>
      </c>
      <c r="B1598" s="183" t="s">
        <v>794</v>
      </c>
      <c r="C1598" s="183" t="s">
        <v>833</v>
      </c>
      <c r="D1598" s="183" t="s">
        <v>812</v>
      </c>
      <c r="E1598" s="183" t="s">
        <v>136</v>
      </c>
      <c r="F1598" s="183" t="s">
        <v>1967</v>
      </c>
      <c r="G1598" s="183" t="s">
        <v>48</v>
      </c>
      <c r="H1598" s="183" t="s">
        <v>521</v>
      </c>
      <c r="I1598" s="183" t="s">
        <v>796</v>
      </c>
      <c r="J1598" s="183" t="s">
        <v>1562</v>
      </c>
      <c r="K1598" s="184">
        <v>1000</v>
      </c>
      <c r="L1598" s="184">
        <v>0</v>
      </c>
      <c r="M1598" s="184">
        <f t="shared" si="26"/>
        <v>1000</v>
      </c>
      <c r="N1598" s="183" t="s">
        <v>2083</v>
      </c>
      <c r="O1598" s="183" t="s">
        <v>1562</v>
      </c>
      <c r="P1598" s="183"/>
      <c r="Q1598" s="183" t="s">
        <v>2084</v>
      </c>
      <c r="R1598" s="183" t="s">
        <v>797</v>
      </c>
    </row>
    <row r="1599" spans="1:18">
      <c r="A1599" s="183" t="s">
        <v>2081</v>
      </c>
      <c r="B1599" s="183" t="s">
        <v>794</v>
      </c>
      <c r="C1599" s="183" t="s">
        <v>833</v>
      </c>
      <c r="D1599" s="183" t="s">
        <v>812</v>
      </c>
      <c r="E1599" s="183" t="s">
        <v>850</v>
      </c>
      <c r="F1599" s="183" t="s">
        <v>1967</v>
      </c>
      <c r="G1599" s="183" t="s">
        <v>48</v>
      </c>
      <c r="H1599" s="183" t="s">
        <v>521</v>
      </c>
      <c r="I1599" s="183" t="s">
        <v>796</v>
      </c>
      <c r="J1599" s="183" t="s">
        <v>1562</v>
      </c>
      <c r="K1599" s="184">
        <v>0</v>
      </c>
      <c r="L1599" s="184">
        <v>11000</v>
      </c>
      <c r="M1599" s="184">
        <f t="shared" si="26"/>
        <v>-11000</v>
      </c>
      <c r="N1599" s="183" t="s">
        <v>2083</v>
      </c>
      <c r="O1599" s="183" t="s">
        <v>1562</v>
      </c>
      <c r="P1599" s="183"/>
      <c r="Q1599" s="183" t="s">
        <v>2084</v>
      </c>
      <c r="R1599" s="183" t="s">
        <v>797</v>
      </c>
    </row>
    <row r="1600" spans="1:18">
      <c r="A1600" s="183" t="s">
        <v>2081</v>
      </c>
      <c r="B1600" s="183" t="s">
        <v>794</v>
      </c>
      <c r="C1600" s="183" t="s">
        <v>833</v>
      </c>
      <c r="D1600" s="183" t="s">
        <v>812</v>
      </c>
      <c r="E1600" s="183" t="s">
        <v>28</v>
      </c>
      <c r="F1600" s="183" t="s">
        <v>1967</v>
      </c>
      <c r="G1600" s="183" t="s">
        <v>48</v>
      </c>
      <c r="H1600" s="183" t="s">
        <v>521</v>
      </c>
      <c r="I1600" s="183" t="s">
        <v>796</v>
      </c>
      <c r="J1600" s="183" t="s">
        <v>1562</v>
      </c>
      <c r="K1600" s="184">
        <v>50</v>
      </c>
      <c r="L1600" s="184">
        <v>0</v>
      </c>
      <c r="M1600" s="184">
        <f t="shared" si="26"/>
        <v>50</v>
      </c>
      <c r="N1600" s="183" t="s">
        <v>2083</v>
      </c>
      <c r="O1600" s="183" t="s">
        <v>1562</v>
      </c>
      <c r="P1600" s="183"/>
      <c r="Q1600" s="183" t="s">
        <v>2084</v>
      </c>
      <c r="R1600" s="183" t="s">
        <v>797</v>
      </c>
    </row>
    <row r="1601" spans="1:18">
      <c r="A1601" s="183" t="s">
        <v>2081</v>
      </c>
      <c r="B1601" s="183" t="s">
        <v>794</v>
      </c>
      <c r="C1601" s="183" t="s">
        <v>833</v>
      </c>
      <c r="D1601" s="183" t="s">
        <v>812</v>
      </c>
      <c r="E1601" s="183" t="s">
        <v>839</v>
      </c>
      <c r="F1601" s="183" t="s">
        <v>2089</v>
      </c>
      <c r="G1601" s="183" t="s">
        <v>48</v>
      </c>
      <c r="H1601" s="183" t="s">
        <v>521</v>
      </c>
      <c r="I1601" s="183" t="s">
        <v>796</v>
      </c>
      <c r="J1601" s="183" t="s">
        <v>1562</v>
      </c>
      <c r="K1601" s="184">
        <v>5800</v>
      </c>
      <c r="L1601" s="184">
        <v>0</v>
      </c>
      <c r="M1601" s="184">
        <f t="shared" si="26"/>
        <v>5800</v>
      </c>
      <c r="N1601" s="183" t="s">
        <v>2083</v>
      </c>
      <c r="O1601" s="183" t="s">
        <v>1562</v>
      </c>
      <c r="P1601" s="183"/>
      <c r="Q1601" s="183" t="s">
        <v>2084</v>
      </c>
      <c r="R1601" s="183" t="s">
        <v>797</v>
      </c>
    </row>
    <row r="1602" spans="1:18">
      <c r="A1602" s="183" t="s">
        <v>2081</v>
      </c>
      <c r="B1602" s="183" t="s">
        <v>794</v>
      </c>
      <c r="C1602" s="183" t="s">
        <v>808</v>
      </c>
      <c r="D1602" s="183" t="s">
        <v>809</v>
      </c>
      <c r="E1602" s="183" t="s">
        <v>810</v>
      </c>
      <c r="F1602" s="183" t="s">
        <v>2086</v>
      </c>
      <c r="G1602" s="183" t="s">
        <v>48</v>
      </c>
      <c r="H1602" s="183" t="s">
        <v>521</v>
      </c>
      <c r="I1602" s="183" t="s">
        <v>796</v>
      </c>
      <c r="J1602" s="183" t="s">
        <v>1562</v>
      </c>
      <c r="K1602" s="184">
        <v>108082</v>
      </c>
      <c r="L1602" s="184">
        <v>0</v>
      </c>
      <c r="M1602" s="184">
        <f t="shared" si="26"/>
        <v>108082</v>
      </c>
      <c r="N1602" s="183" t="s">
        <v>2083</v>
      </c>
      <c r="O1602" s="183" t="s">
        <v>1562</v>
      </c>
      <c r="P1602" s="183"/>
      <c r="Q1602" s="183" t="s">
        <v>2084</v>
      </c>
      <c r="R1602" s="183" t="s">
        <v>797</v>
      </c>
    </row>
    <row r="1603" spans="1:18">
      <c r="A1603" s="183" t="s">
        <v>2081</v>
      </c>
      <c r="B1603" s="183" t="s">
        <v>794</v>
      </c>
      <c r="C1603" s="183" t="s">
        <v>833</v>
      </c>
      <c r="D1603" s="183" t="s">
        <v>812</v>
      </c>
      <c r="E1603" s="183" t="s">
        <v>21</v>
      </c>
      <c r="F1603" s="183" t="s">
        <v>2089</v>
      </c>
      <c r="G1603" s="183" t="s">
        <v>48</v>
      </c>
      <c r="H1603" s="183" t="s">
        <v>521</v>
      </c>
      <c r="I1603" s="183" t="s">
        <v>796</v>
      </c>
      <c r="J1603" s="183" t="s">
        <v>1562</v>
      </c>
      <c r="K1603" s="184">
        <v>7200</v>
      </c>
      <c r="L1603" s="184">
        <v>0</v>
      </c>
      <c r="M1603" s="184">
        <f t="shared" si="26"/>
        <v>7200</v>
      </c>
      <c r="N1603" s="183" t="s">
        <v>2083</v>
      </c>
      <c r="O1603" s="183" t="s">
        <v>1562</v>
      </c>
      <c r="P1603" s="183"/>
      <c r="Q1603" s="183" t="s">
        <v>2084</v>
      </c>
      <c r="R1603" s="183" t="s">
        <v>797</v>
      </c>
    </row>
    <row r="1604" spans="1:18">
      <c r="A1604" s="183" t="s">
        <v>2081</v>
      </c>
      <c r="B1604" s="183" t="s">
        <v>794</v>
      </c>
      <c r="C1604" s="183" t="s">
        <v>833</v>
      </c>
      <c r="D1604" s="183" t="s">
        <v>812</v>
      </c>
      <c r="E1604" s="183" t="s">
        <v>465</v>
      </c>
      <c r="F1604" s="183" t="s">
        <v>2089</v>
      </c>
      <c r="G1604" s="183" t="s">
        <v>48</v>
      </c>
      <c r="H1604" s="183" t="s">
        <v>521</v>
      </c>
      <c r="I1604" s="183" t="s">
        <v>796</v>
      </c>
      <c r="J1604" s="183" t="s">
        <v>1562</v>
      </c>
      <c r="K1604" s="184">
        <v>0</v>
      </c>
      <c r="L1604" s="184">
        <v>15160</v>
      </c>
      <c r="M1604" s="184">
        <f t="shared" si="26"/>
        <v>-15160</v>
      </c>
      <c r="N1604" s="183" t="s">
        <v>2083</v>
      </c>
      <c r="O1604" s="183" t="s">
        <v>1562</v>
      </c>
      <c r="P1604" s="183"/>
      <c r="Q1604" s="183" t="s">
        <v>2084</v>
      </c>
      <c r="R1604" s="183" t="s">
        <v>797</v>
      </c>
    </row>
    <row r="1605" spans="1:18">
      <c r="A1605" s="183" t="s">
        <v>2081</v>
      </c>
      <c r="B1605" s="183" t="s">
        <v>794</v>
      </c>
      <c r="C1605" s="183" t="s">
        <v>833</v>
      </c>
      <c r="D1605" s="183" t="s">
        <v>812</v>
      </c>
      <c r="E1605" s="183" t="s">
        <v>850</v>
      </c>
      <c r="F1605" s="183" t="s">
        <v>2089</v>
      </c>
      <c r="G1605" s="183" t="s">
        <v>48</v>
      </c>
      <c r="H1605" s="183" t="s">
        <v>521</v>
      </c>
      <c r="I1605" s="183" t="s">
        <v>796</v>
      </c>
      <c r="J1605" s="183" t="s">
        <v>1562</v>
      </c>
      <c r="K1605" s="184">
        <v>170</v>
      </c>
      <c r="L1605" s="184">
        <v>0</v>
      </c>
      <c r="M1605" s="184">
        <f t="shared" si="26"/>
        <v>170</v>
      </c>
      <c r="N1605" s="183" t="s">
        <v>2083</v>
      </c>
      <c r="O1605" s="183" t="s">
        <v>1562</v>
      </c>
      <c r="P1605" s="183"/>
      <c r="Q1605" s="183" t="s">
        <v>2084</v>
      </c>
      <c r="R1605" s="183" t="s">
        <v>797</v>
      </c>
    </row>
    <row r="1606" spans="1:18">
      <c r="A1606" s="183" t="s">
        <v>2081</v>
      </c>
      <c r="B1606" s="183" t="s">
        <v>794</v>
      </c>
      <c r="C1606" s="183" t="s">
        <v>833</v>
      </c>
      <c r="D1606" s="183" t="s">
        <v>812</v>
      </c>
      <c r="E1606" s="183" t="s">
        <v>832</v>
      </c>
      <c r="F1606" s="183" t="s">
        <v>2089</v>
      </c>
      <c r="G1606" s="183" t="s">
        <v>48</v>
      </c>
      <c r="H1606" s="183" t="s">
        <v>521</v>
      </c>
      <c r="I1606" s="183" t="s">
        <v>796</v>
      </c>
      <c r="J1606" s="183" t="s">
        <v>1562</v>
      </c>
      <c r="K1606" s="184">
        <v>4000</v>
      </c>
      <c r="L1606" s="184">
        <v>0</v>
      </c>
      <c r="M1606" s="184">
        <f t="shared" si="26"/>
        <v>4000</v>
      </c>
      <c r="N1606" s="183" t="s">
        <v>2083</v>
      </c>
      <c r="O1606" s="183" t="s">
        <v>1562</v>
      </c>
      <c r="P1606" s="183"/>
      <c r="Q1606" s="183" t="s">
        <v>2084</v>
      </c>
      <c r="R1606" s="183" t="s">
        <v>797</v>
      </c>
    </row>
    <row r="1607" spans="1:18">
      <c r="A1607" s="183" t="s">
        <v>2081</v>
      </c>
      <c r="B1607" s="183" t="s">
        <v>794</v>
      </c>
      <c r="C1607" s="183" t="s">
        <v>833</v>
      </c>
      <c r="D1607" s="183" t="s">
        <v>812</v>
      </c>
      <c r="E1607" s="183" t="s">
        <v>29</v>
      </c>
      <c r="F1607" s="183" t="s">
        <v>1967</v>
      </c>
      <c r="G1607" s="183" t="s">
        <v>48</v>
      </c>
      <c r="H1607" s="183" t="s">
        <v>521</v>
      </c>
      <c r="I1607" s="183" t="s">
        <v>796</v>
      </c>
      <c r="J1607" s="183" t="s">
        <v>1562</v>
      </c>
      <c r="K1607" s="184">
        <v>200</v>
      </c>
      <c r="L1607" s="184">
        <v>0</v>
      </c>
      <c r="M1607" s="184">
        <f t="shared" si="26"/>
        <v>200</v>
      </c>
      <c r="N1607" s="183" t="s">
        <v>2083</v>
      </c>
      <c r="O1607" s="183" t="s">
        <v>1562</v>
      </c>
      <c r="P1607" s="183"/>
      <c r="Q1607" s="183" t="s">
        <v>2084</v>
      </c>
      <c r="R1607" s="183" t="s">
        <v>797</v>
      </c>
    </row>
    <row r="1608" spans="1:18">
      <c r="A1608" s="183" t="s">
        <v>2081</v>
      </c>
      <c r="B1608" s="183" t="s">
        <v>794</v>
      </c>
      <c r="C1608" s="183" t="s">
        <v>808</v>
      </c>
      <c r="D1608" s="183" t="s">
        <v>794</v>
      </c>
      <c r="E1608" s="183" t="s">
        <v>382</v>
      </c>
      <c r="F1608" s="183" t="s">
        <v>2086</v>
      </c>
      <c r="G1608" s="183" t="s">
        <v>48</v>
      </c>
      <c r="H1608" s="183" t="s">
        <v>521</v>
      </c>
      <c r="I1608" s="183" t="s">
        <v>796</v>
      </c>
      <c r="J1608" s="183" t="s">
        <v>1562</v>
      </c>
      <c r="K1608" s="184">
        <v>2588</v>
      </c>
      <c r="L1608" s="184">
        <v>0</v>
      </c>
      <c r="M1608" s="184">
        <f t="shared" si="26"/>
        <v>2588</v>
      </c>
      <c r="N1608" s="183" t="s">
        <v>2083</v>
      </c>
      <c r="O1608" s="183" t="s">
        <v>1562</v>
      </c>
      <c r="P1608" s="183"/>
      <c r="Q1608" s="183" t="s">
        <v>2084</v>
      </c>
      <c r="R1608" s="183" t="s">
        <v>797</v>
      </c>
    </row>
    <row r="1609" spans="1:18">
      <c r="A1609" s="183" t="s">
        <v>2081</v>
      </c>
      <c r="B1609" s="183" t="s">
        <v>794</v>
      </c>
      <c r="C1609" s="183" t="s">
        <v>808</v>
      </c>
      <c r="D1609" s="183" t="s">
        <v>794</v>
      </c>
      <c r="E1609" s="183" t="s">
        <v>816</v>
      </c>
      <c r="F1609" s="183" t="s">
        <v>2086</v>
      </c>
      <c r="G1609" s="183" t="s">
        <v>48</v>
      </c>
      <c r="H1609" s="183" t="s">
        <v>521</v>
      </c>
      <c r="I1609" s="183" t="s">
        <v>796</v>
      </c>
      <c r="J1609" s="183" t="s">
        <v>1562</v>
      </c>
      <c r="K1609" s="184">
        <v>31000</v>
      </c>
      <c r="L1609" s="184">
        <v>0</v>
      </c>
      <c r="M1609" s="184">
        <f t="shared" si="26"/>
        <v>31000</v>
      </c>
      <c r="N1609" s="183" t="s">
        <v>2083</v>
      </c>
      <c r="O1609" s="183" t="s">
        <v>1562</v>
      </c>
      <c r="P1609" s="183"/>
      <c r="Q1609" s="183" t="s">
        <v>2084</v>
      </c>
      <c r="R1609" s="183" t="s">
        <v>797</v>
      </c>
    </row>
    <row r="1610" spans="1:18">
      <c r="A1610" s="183" t="s">
        <v>2081</v>
      </c>
      <c r="B1610" s="183" t="s">
        <v>794</v>
      </c>
      <c r="C1610" s="183" t="s">
        <v>808</v>
      </c>
      <c r="D1610" s="183" t="s">
        <v>809</v>
      </c>
      <c r="E1610" s="183" t="s">
        <v>816</v>
      </c>
      <c r="F1610" s="183" t="s">
        <v>2086</v>
      </c>
      <c r="G1610" s="183" t="s">
        <v>48</v>
      </c>
      <c r="H1610" s="183" t="s">
        <v>521</v>
      </c>
      <c r="I1610" s="183" t="s">
        <v>796</v>
      </c>
      <c r="J1610" s="183" t="s">
        <v>1562</v>
      </c>
      <c r="K1610" s="184">
        <v>75137.5</v>
      </c>
      <c r="L1610" s="184">
        <v>0</v>
      </c>
      <c r="M1610" s="184">
        <f t="shared" si="26"/>
        <v>75137.5</v>
      </c>
      <c r="N1610" s="183" t="s">
        <v>2083</v>
      </c>
      <c r="O1610" s="183" t="s">
        <v>1562</v>
      </c>
      <c r="P1610" s="183"/>
      <c r="Q1610" s="183" t="s">
        <v>2084</v>
      </c>
      <c r="R1610" s="183" t="s">
        <v>797</v>
      </c>
    </row>
    <row r="1611" spans="1:18">
      <c r="A1611" s="183" t="s">
        <v>2081</v>
      </c>
      <c r="B1611" s="183" t="s">
        <v>794</v>
      </c>
      <c r="C1611" s="183" t="s">
        <v>808</v>
      </c>
      <c r="D1611" s="183" t="s">
        <v>794</v>
      </c>
      <c r="E1611" s="183" t="s">
        <v>700</v>
      </c>
      <c r="F1611" s="183" t="s">
        <v>2086</v>
      </c>
      <c r="G1611" s="183" t="s">
        <v>48</v>
      </c>
      <c r="H1611" s="183" t="s">
        <v>521</v>
      </c>
      <c r="I1611" s="183" t="s">
        <v>796</v>
      </c>
      <c r="J1611" s="183" t="s">
        <v>1562</v>
      </c>
      <c r="K1611" s="184">
        <v>0</v>
      </c>
      <c r="L1611" s="184">
        <v>1000000</v>
      </c>
      <c r="M1611" s="184">
        <f t="shared" si="26"/>
        <v>-1000000</v>
      </c>
      <c r="N1611" s="183" t="s">
        <v>2083</v>
      </c>
      <c r="O1611" s="183" t="s">
        <v>1562</v>
      </c>
      <c r="P1611" s="183"/>
      <c r="Q1611" s="183" t="s">
        <v>2084</v>
      </c>
      <c r="R1611" s="183" t="s">
        <v>797</v>
      </c>
    </row>
    <row r="1612" spans="1:18">
      <c r="A1612" s="183" t="s">
        <v>2081</v>
      </c>
      <c r="B1612" s="183" t="s">
        <v>794</v>
      </c>
      <c r="C1612" s="183" t="s">
        <v>808</v>
      </c>
      <c r="D1612" s="183" t="s">
        <v>794</v>
      </c>
      <c r="E1612" s="183" t="s">
        <v>845</v>
      </c>
      <c r="F1612" s="183" t="s">
        <v>2086</v>
      </c>
      <c r="G1612" s="183" t="s">
        <v>48</v>
      </c>
      <c r="H1612" s="183" t="s">
        <v>521</v>
      </c>
      <c r="I1612" s="183" t="s">
        <v>796</v>
      </c>
      <c r="J1612" s="183" t="s">
        <v>1562</v>
      </c>
      <c r="K1612" s="184">
        <v>1000</v>
      </c>
      <c r="L1612" s="184">
        <v>0</v>
      </c>
      <c r="M1612" s="184">
        <f t="shared" si="26"/>
        <v>1000</v>
      </c>
      <c r="N1612" s="183" t="s">
        <v>2083</v>
      </c>
      <c r="O1612" s="183" t="s">
        <v>1562</v>
      </c>
      <c r="P1612" s="183"/>
      <c r="Q1612" s="183" t="s">
        <v>2084</v>
      </c>
      <c r="R1612" s="183" t="s">
        <v>797</v>
      </c>
    </row>
    <row r="1613" spans="1:18">
      <c r="A1613" s="183" t="s">
        <v>2081</v>
      </c>
      <c r="B1613" s="183" t="s">
        <v>794</v>
      </c>
      <c r="C1613" s="183" t="s">
        <v>808</v>
      </c>
      <c r="D1613" s="183" t="s">
        <v>794</v>
      </c>
      <c r="E1613" s="183" t="s">
        <v>810</v>
      </c>
      <c r="F1613" s="183" t="s">
        <v>2086</v>
      </c>
      <c r="G1613" s="183" t="s">
        <v>48</v>
      </c>
      <c r="H1613" s="183" t="s">
        <v>521</v>
      </c>
      <c r="I1613" s="183" t="s">
        <v>796</v>
      </c>
      <c r="J1613" s="183" t="s">
        <v>1562</v>
      </c>
      <c r="K1613" s="184">
        <v>11500</v>
      </c>
      <c r="L1613" s="184">
        <v>0</v>
      </c>
      <c r="M1613" s="184">
        <f t="shared" si="26"/>
        <v>11500</v>
      </c>
      <c r="N1613" s="183" t="s">
        <v>2083</v>
      </c>
      <c r="O1613" s="183" t="s">
        <v>1562</v>
      </c>
      <c r="P1613" s="183"/>
      <c r="Q1613" s="183" t="s">
        <v>2084</v>
      </c>
      <c r="R1613" s="183" t="s">
        <v>797</v>
      </c>
    </row>
    <row r="1614" spans="1:18">
      <c r="A1614" s="183" t="s">
        <v>2081</v>
      </c>
      <c r="B1614" s="183" t="s">
        <v>794</v>
      </c>
      <c r="C1614" s="183" t="s">
        <v>808</v>
      </c>
      <c r="D1614" s="183" t="s">
        <v>794</v>
      </c>
      <c r="E1614" s="183" t="s">
        <v>839</v>
      </c>
      <c r="F1614" s="183" t="s">
        <v>2086</v>
      </c>
      <c r="G1614" s="183" t="s">
        <v>48</v>
      </c>
      <c r="H1614" s="183" t="s">
        <v>521</v>
      </c>
      <c r="I1614" s="183" t="s">
        <v>796</v>
      </c>
      <c r="J1614" s="183" t="s">
        <v>1562</v>
      </c>
      <c r="K1614" s="184">
        <v>53387.5</v>
      </c>
      <c r="L1614" s="184">
        <v>0</v>
      </c>
      <c r="M1614" s="184">
        <f t="shared" si="26"/>
        <v>53387.5</v>
      </c>
      <c r="N1614" s="183" t="s">
        <v>2083</v>
      </c>
      <c r="O1614" s="183" t="s">
        <v>1562</v>
      </c>
      <c r="P1614" s="183"/>
      <c r="Q1614" s="183" t="s">
        <v>2084</v>
      </c>
      <c r="R1614" s="183" t="s">
        <v>797</v>
      </c>
    </row>
    <row r="1615" spans="1:18">
      <c r="A1615" s="183" t="s">
        <v>2081</v>
      </c>
      <c r="B1615" s="183" t="s">
        <v>794</v>
      </c>
      <c r="C1615" s="183" t="s">
        <v>808</v>
      </c>
      <c r="D1615" s="183" t="s">
        <v>809</v>
      </c>
      <c r="E1615" s="183" t="s">
        <v>839</v>
      </c>
      <c r="F1615" s="183" t="s">
        <v>2086</v>
      </c>
      <c r="G1615" s="183" t="s">
        <v>48</v>
      </c>
      <c r="H1615" s="183" t="s">
        <v>521</v>
      </c>
      <c r="I1615" s="183" t="s">
        <v>796</v>
      </c>
      <c r="J1615" s="183" t="s">
        <v>1562</v>
      </c>
      <c r="K1615" s="184">
        <v>101264.63</v>
      </c>
      <c r="L1615" s="184">
        <v>0</v>
      </c>
      <c r="M1615" s="184">
        <f t="shared" si="26"/>
        <v>101264.63</v>
      </c>
      <c r="N1615" s="183" t="s">
        <v>2083</v>
      </c>
      <c r="O1615" s="183" t="s">
        <v>1562</v>
      </c>
      <c r="P1615" s="183"/>
      <c r="Q1615" s="183" t="s">
        <v>2084</v>
      </c>
      <c r="R1615" s="183" t="s">
        <v>797</v>
      </c>
    </row>
    <row r="1616" spans="1:18">
      <c r="A1616" s="183" t="s">
        <v>2081</v>
      </c>
      <c r="B1616" s="183" t="s">
        <v>794</v>
      </c>
      <c r="C1616" s="183" t="s">
        <v>808</v>
      </c>
      <c r="D1616" s="183" t="s">
        <v>794</v>
      </c>
      <c r="E1616" s="183" t="s">
        <v>840</v>
      </c>
      <c r="F1616" s="183" t="s">
        <v>2086</v>
      </c>
      <c r="G1616" s="183" t="s">
        <v>48</v>
      </c>
      <c r="H1616" s="183" t="s">
        <v>521</v>
      </c>
      <c r="I1616" s="183" t="s">
        <v>796</v>
      </c>
      <c r="J1616" s="183" t="s">
        <v>1562</v>
      </c>
      <c r="K1616" s="184">
        <v>2500</v>
      </c>
      <c r="L1616" s="184">
        <v>0</v>
      </c>
      <c r="M1616" s="184">
        <f t="shared" si="26"/>
        <v>2500</v>
      </c>
      <c r="N1616" s="183" t="s">
        <v>2083</v>
      </c>
      <c r="O1616" s="183" t="s">
        <v>1562</v>
      </c>
      <c r="P1616" s="183"/>
      <c r="Q1616" s="183" t="s">
        <v>2084</v>
      </c>
      <c r="R1616" s="183" t="s">
        <v>797</v>
      </c>
    </row>
    <row r="1617" spans="1:18">
      <c r="A1617" s="183" t="s">
        <v>2081</v>
      </c>
      <c r="B1617" s="183" t="s">
        <v>794</v>
      </c>
      <c r="C1617" s="183" t="s">
        <v>808</v>
      </c>
      <c r="D1617" s="183" t="s">
        <v>809</v>
      </c>
      <c r="E1617" s="183" t="s">
        <v>840</v>
      </c>
      <c r="F1617" s="183" t="s">
        <v>2086</v>
      </c>
      <c r="G1617" s="183" t="s">
        <v>48</v>
      </c>
      <c r="H1617" s="183" t="s">
        <v>521</v>
      </c>
      <c r="I1617" s="183" t="s">
        <v>796</v>
      </c>
      <c r="J1617" s="183" t="s">
        <v>1562</v>
      </c>
      <c r="K1617" s="184">
        <v>1000</v>
      </c>
      <c r="L1617" s="184">
        <v>0</v>
      </c>
      <c r="M1617" s="184">
        <f t="shared" si="26"/>
        <v>1000</v>
      </c>
      <c r="N1617" s="183" t="s">
        <v>2083</v>
      </c>
      <c r="O1617" s="183" t="s">
        <v>1562</v>
      </c>
      <c r="P1617" s="183"/>
      <c r="Q1617" s="183" t="s">
        <v>2084</v>
      </c>
      <c r="R1617" s="183" t="s">
        <v>797</v>
      </c>
    </row>
    <row r="1618" spans="1:18">
      <c r="A1618" s="183" t="s">
        <v>2081</v>
      </c>
      <c r="B1618" s="183" t="s">
        <v>794</v>
      </c>
      <c r="C1618" s="183" t="s">
        <v>808</v>
      </c>
      <c r="D1618" s="183" t="s">
        <v>794</v>
      </c>
      <c r="E1618" s="183" t="s">
        <v>818</v>
      </c>
      <c r="F1618" s="183" t="s">
        <v>2086</v>
      </c>
      <c r="G1618" s="183" t="s">
        <v>48</v>
      </c>
      <c r="H1618" s="183" t="s">
        <v>521</v>
      </c>
      <c r="I1618" s="183" t="s">
        <v>796</v>
      </c>
      <c r="J1618" s="183" t="s">
        <v>1562</v>
      </c>
      <c r="K1618" s="184">
        <v>38750</v>
      </c>
      <c r="L1618" s="184">
        <v>0</v>
      </c>
      <c r="M1618" s="184">
        <f t="shared" si="26"/>
        <v>38750</v>
      </c>
      <c r="N1618" s="183" t="s">
        <v>2083</v>
      </c>
      <c r="O1618" s="183" t="s">
        <v>1562</v>
      </c>
      <c r="P1618" s="183"/>
      <c r="Q1618" s="183" t="s">
        <v>2084</v>
      </c>
      <c r="R1618" s="183" t="s">
        <v>797</v>
      </c>
    </row>
    <row r="1619" spans="1:18">
      <c r="A1619" s="183" t="s">
        <v>2081</v>
      </c>
      <c r="B1619" s="183" t="s">
        <v>794</v>
      </c>
      <c r="C1619" s="183" t="s">
        <v>808</v>
      </c>
      <c r="D1619" s="183" t="s">
        <v>809</v>
      </c>
      <c r="E1619" s="183" t="s">
        <v>818</v>
      </c>
      <c r="F1619" s="183" t="s">
        <v>2086</v>
      </c>
      <c r="G1619" s="183" t="s">
        <v>48</v>
      </c>
      <c r="H1619" s="183" t="s">
        <v>521</v>
      </c>
      <c r="I1619" s="183" t="s">
        <v>796</v>
      </c>
      <c r="J1619" s="183" t="s">
        <v>1562</v>
      </c>
      <c r="K1619" s="184">
        <v>65224.800000000003</v>
      </c>
      <c r="L1619" s="184">
        <v>0</v>
      </c>
      <c r="M1619" s="184">
        <f t="shared" si="26"/>
        <v>65224.800000000003</v>
      </c>
      <c r="N1619" s="183" t="s">
        <v>2083</v>
      </c>
      <c r="O1619" s="183" t="s">
        <v>1562</v>
      </c>
      <c r="P1619" s="183"/>
      <c r="Q1619" s="183" t="s">
        <v>2084</v>
      </c>
      <c r="R1619" s="183" t="s">
        <v>797</v>
      </c>
    </row>
    <row r="1620" spans="1:18">
      <c r="A1620" s="183" t="s">
        <v>2081</v>
      </c>
      <c r="B1620" s="183" t="s">
        <v>794</v>
      </c>
      <c r="C1620" s="183" t="s">
        <v>808</v>
      </c>
      <c r="D1620" s="183" t="s">
        <v>794</v>
      </c>
      <c r="E1620" s="183" t="s">
        <v>827</v>
      </c>
      <c r="F1620" s="183" t="s">
        <v>2086</v>
      </c>
      <c r="G1620" s="183" t="s">
        <v>48</v>
      </c>
      <c r="H1620" s="183" t="s">
        <v>521</v>
      </c>
      <c r="I1620" s="183" t="s">
        <v>796</v>
      </c>
      <c r="J1620" s="183" t="s">
        <v>1562</v>
      </c>
      <c r="K1620" s="184">
        <v>4275</v>
      </c>
      <c r="L1620" s="184">
        <v>0</v>
      </c>
      <c r="M1620" s="184">
        <f t="shared" si="26"/>
        <v>4275</v>
      </c>
      <c r="N1620" s="183" t="s">
        <v>2083</v>
      </c>
      <c r="O1620" s="183" t="s">
        <v>1562</v>
      </c>
      <c r="P1620" s="183"/>
      <c r="Q1620" s="183" t="s">
        <v>2084</v>
      </c>
      <c r="R1620" s="183" t="s">
        <v>797</v>
      </c>
    </row>
    <row r="1621" spans="1:18">
      <c r="A1621" s="183" t="s">
        <v>2081</v>
      </c>
      <c r="B1621" s="183" t="s">
        <v>794</v>
      </c>
      <c r="C1621" s="183" t="s">
        <v>808</v>
      </c>
      <c r="D1621" s="183" t="s">
        <v>809</v>
      </c>
      <c r="E1621" s="183" t="s">
        <v>827</v>
      </c>
      <c r="F1621" s="183" t="s">
        <v>2086</v>
      </c>
      <c r="G1621" s="183" t="s">
        <v>48</v>
      </c>
      <c r="H1621" s="183" t="s">
        <v>521</v>
      </c>
      <c r="I1621" s="183" t="s">
        <v>796</v>
      </c>
      <c r="J1621" s="183" t="s">
        <v>1562</v>
      </c>
      <c r="K1621" s="184">
        <v>1000</v>
      </c>
      <c r="L1621" s="184">
        <v>0</v>
      </c>
      <c r="M1621" s="184">
        <f t="shared" si="26"/>
        <v>1000</v>
      </c>
      <c r="N1621" s="183" t="s">
        <v>2083</v>
      </c>
      <c r="O1621" s="183" t="s">
        <v>1562</v>
      </c>
      <c r="P1621" s="183"/>
      <c r="Q1621" s="183" t="s">
        <v>2084</v>
      </c>
      <c r="R1621" s="183" t="s">
        <v>797</v>
      </c>
    </row>
    <row r="1622" spans="1:18">
      <c r="A1622" s="183" t="s">
        <v>2081</v>
      </c>
      <c r="B1622" s="183" t="s">
        <v>794</v>
      </c>
      <c r="C1622" s="183" t="s">
        <v>808</v>
      </c>
      <c r="D1622" s="183" t="s">
        <v>794</v>
      </c>
      <c r="E1622" s="183" t="s">
        <v>850</v>
      </c>
      <c r="F1622" s="183" t="s">
        <v>2086</v>
      </c>
      <c r="G1622" s="183" t="s">
        <v>48</v>
      </c>
      <c r="H1622" s="183" t="s">
        <v>521</v>
      </c>
      <c r="I1622" s="183" t="s">
        <v>796</v>
      </c>
      <c r="J1622" s="183" t="s">
        <v>1562</v>
      </c>
      <c r="K1622" s="184">
        <v>2000</v>
      </c>
      <c r="L1622" s="184">
        <v>0</v>
      </c>
      <c r="M1622" s="184">
        <f t="shared" si="26"/>
        <v>2000</v>
      </c>
      <c r="N1622" s="183" t="s">
        <v>2083</v>
      </c>
      <c r="O1622" s="183" t="s">
        <v>1562</v>
      </c>
      <c r="P1622" s="183"/>
      <c r="Q1622" s="183" t="s">
        <v>2084</v>
      </c>
      <c r="R1622" s="183" t="s">
        <v>797</v>
      </c>
    </row>
    <row r="1623" spans="1:18">
      <c r="A1623" s="183" t="s">
        <v>2081</v>
      </c>
      <c r="B1623" s="183" t="s">
        <v>794</v>
      </c>
      <c r="C1623" s="183" t="s">
        <v>808</v>
      </c>
      <c r="D1623" s="183" t="s">
        <v>794</v>
      </c>
      <c r="E1623" s="183" t="s">
        <v>398</v>
      </c>
      <c r="F1623" s="183" t="s">
        <v>2086</v>
      </c>
      <c r="G1623" s="183" t="s">
        <v>48</v>
      </c>
      <c r="H1623" s="183" t="s">
        <v>521</v>
      </c>
      <c r="I1623" s="183" t="s">
        <v>796</v>
      </c>
      <c r="J1623" s="183" t="s">
        <v>1562</v>
      </c>
      <c r="K1623" s="184">
        <v>2000</v>
      </c>
      <c r="L1623" s="184">
        <v>0</v>
      </c>
      <c r="M1623" s="184">
        <f t="shared" si="26"/>
        <v>2000</v>
      </c>
      <c r="N1623" s="183" t="s">
        <v>2083</v>
      </c>
      <c r="O1623" s="183" t="s">
        <v>1562</v>
      </c>
      <c r="P1623" s="183"/>
      <c r="Q1623" s="183" t="s">
        <v>2084</v>
      </c>
      <c r="R1623" s="183" t="s">
        <v>797</v>
      </c>
    </row>
    <row r="1624" spans="1:18">
      <c r="A1624" s="183" t="s">
        <v>2081</v>
      </c>
      <c r="B1624" s="183" t="s">
        <v>794</v>
      </c>
      <c r="C1624" s="183" t="s">
        <v>808</v>
      </c>
      <c r="D1624" s="183" t="s">
        <v>794</v>
      </c>
      <c r="E1624" s="183" t="s">
        <v>708</v>
      </c>
      <c r="F1624" s="183" t="s">
        <v>2086</v>
      </c>
      <c r="G1624" s="183" t="s">
        <v>48</v>
      </c>
      <c r="H1624" s="183" t="s">
        <v>521</v>
      </c>
      <c r="I1624" s="183" t="s">
        <v>796</v>
      </c>
      <c r="J1624" s="183" t="s">
        <v>1562</v>
      </c>
      <c r="K1624" s="184">
        <v>1000</v>
      </c>
      <c r="L1624" s="184">
        <v>0</v>
      </c>
      <c r="M1624" s="184">
        <f t="shared" si="26"/>
        <v>1000</v>
      </c>
      <c r="N1624" s="183" t="s">
        <v>2083</v>
      </c>
      <c r="O1624" s="183" t="s">
        <v>1562</v>
      </c>
      <c r="P1624" s="183"/>
      <c r="Q1624" s="183" t="s">
        <v>2084</v>
      </c>
      <c r="R1624" s="183" t="s">
        <v>797</v>
      </c>
    </row>
    <row r="1625" spans="1:18">
      <c r="A1625" s="183" t="s">
        <v>2081</v>
      </c>
      <c r="B1625" s="183" t="s">
        <v>794</v>
      </c>
      <c r="C1625" s="183" t="s">
        <v>808</v>
      </c>
      <c r="D1625" s="183" t="s">
        <v>794</v>
      </c>
      <c r="E1625" s="183" t="s">
        <v>848</v>
      </c>
      <c r="F1625" s="183" t="s">
        <v>2086</v>
      </c>
      <c r="G1625" s="183" t="s">
        <v>48</v>
      </c>
      <c r="H1625" s="183" t="s">
        <v>521</v>
      </c>
      <c r="I1625" s="183" t="s">
        <v>796</v>
      </c>
      <c r="J1625" s="183" t="s">
        <v>1562</v>
      </c>
      <c r="K1625" s="184">
        <v>369</v>
      </c>
      <c r="L1625" s="184">
        <v>0</v>
      </c>
      <c r="M1625" s="184">
        <f t="shared" si="26"/>
        <v>369</v>
      </c>
      <c r="N1625" s="183" t="s">
        <v>2083</v>
      </c>
      <c r="O1625" s="183" t="s">
        <v>1562</v>
      </c>
      <c r="P1625" s="183"/>
      <c r="Q1625" s="183" t="s">
        <v>2084</v>
      </c>
      <c r="R1625" s="183" t="s">
        <v>797</v>
      </c>
    </row>
    <row r="1626" spans="1:18">
      <c r="A1626" s="183" t="s">
        <v>2081</v>
      </c>
      <c r="B1626" s="183" t="s">
        <v>794</v>
      </c>
      <c r="C1626" s="183" t="s">
        <v>244</v>
      </c>
      <c r="D1626" s="183" t="s">
        <v>812</v>
      </c>
      <c r="E1626" s="183" t="s">
        <v>342</v>
      </c>
      <c r="F1626" s="183" t="s">
        <v>1090</v>
      </c>
      <c r="G1626" s="183" t="s">
        <v>48</v>
      </c>
      <c r="H1626" s="183" t="s">
        <v>521</v>
      </c>
      <c r="I1626" s="183" t="s">
        <v>796</v>
      </c>
      <c r="J1626" s="183" t="s">
        <v>1562</v>
      </c>
      <c r="K1626" s="184">
        <v>200</v>
      </c>
      <c r="L1626" s="184">
        <v>0</v>
      </c>
      <c r="M1626" s="184">
        <f t="shared" si="26"/>
        <v>200</v>
      </c>
      <c r="N1626" s="183" t="s">
        <v>2083</v>
      </c>
      <c r="O1626" s="183" t="s">
        <v>1562</v>
      </c>
      <c r="P1626" s="183"/>
      <c r="Q1626" s="183" t="s">
        <v>2084</v>
      </c>
      <c r="R1626" s="183" t="s">
        <v>797</v>
      </c>
    </row>
    <row r="1627" spans="1:18">
      <c r="A1627" s="183" t="s">
        <v>2081</v>
      </c>
      <c r="B1627" s="183" t="s">
        <v>794</v>
      </c>
      <c r="C1627" s="183" t="s">
        <v>244</v>
      </c>
      <c r="D1627" s="183" t="s">
        <v>812</v>
      </c>
      <c r="E1627" s="183" t="s">
        <v>398</v>
      </c>
      <c r="F1627" s="183" t="s">
        <v>1090</v>
      </c>
      <c r="G1627" s="183" t="s">
        <v>48</v>
      </c>
      <c r="H1627" s="183" t="s">
        <v>521</v>
      </c>
      <c r="I1627" s="183" t="s">
        <v>796</v>
      </c>
      <c r="J1627" s="183" t="s">
        <v>1562</v>
      </c>
      <c r="K1627" s="184">
        <v>150</v>
      </c>
      <c r="L1627" s="184">
        <v>0</v>
      </c>
      <c r="M1627" s="184">
        <f t="shared" si="26"/>
        <v>150</v>
      </c>
      <c r="N1627" s="183" t="s">
        <v>2083</v>
      </c>
      <c r="O1627" s="183" t="s">
        <v>1562</v>
      </c>
      <c r="P1627" s="183"/>
      <c r="Q1627" s="183" t="s">
        <v>2084</v>
      </c>
      <c r="R1627" s="183" t="s">
        <v>797</v>
      </c>
    </row>
    <row r="1628" spans="1:18">
      <c r="A1628" s="183" t="s">
        <v>2081</v>
      </c>
      <c r="B1628" s="183" t="s">
        <v>794</v>
      </c>
      <c r="C1628" s="183" t="s">
        <v>808</v>
      </c>
      <c r="D1628" s="183" t="s">
        <v>794</v>
      </c>
      <c r="E1628" s="183" t="s">
        <v>845</v>
      </c>
      <c r="F1628" s="183" t="s">
        <v>1967</v>
      </c>
      <c r="G1628" s="183" t="s">
        <v>48</v>
      </c>
      <c r="H1628" s="183" t="s">
        <v>521</v>
      </c>
      <c r="I1628" s="183" t="s">
        <v>796</v>
      </c>
      <c r="J1628" s="183" t="s">
        <v>1562</v>
      </c>
      <c r="K1628" s="184">
        <v>0</v>
      </c>
      <c r="L1628" s="184">
        <v>500</v>
      </c>
      <c r="M1628" s="184">
        <f t="shared" si="26"/>
        <v>-500</v>
      </c>
      <c r="N1628" s="183" t="s">
        <v>2083</v>
      </c>
      <c r="O1628" s="183" t="s">
        <v>1562</v>
      </c>
      <c r="P1628" s="183"/>
      <c r="Q1628" s="183" t="s">
        <v>2084</v>
      </c>
      <c r="R1628" s="183" t="s">
        <v>797</v>
      </c>
    </row>
    <row r="1629" spans="1:18">
      <c r="A1629" s="183" t="s">
        <v>2081</v>
      </c>
      <c r="B1629" s="183" t="s">
        <v>794</v>
      </c>
      <c r="C1629" s="183" t="s">
        <v>808</v>
      </c>
      <c r="D1629" s="183" t="s">
        <v>809</v>
      </c>
      <c r="E1629" s="183" t="s">
        <v>22</v>
      </c>
      <c r="F1629" s="183" t="s">
        <v>2086</v>
      </c>
      <c r="G1629" s="183" t="s">
        <v>48</v>
      </c>
      <c r="H1629" s="183" t="s">
        <v>521</v>
      </c>
      <c r="I1629" s="183" t="s">
        <v>796</v>
      </c>
      <c r="J1629" s="183" t="s">
        <v>1562</v>
      </c>
      <c r="K1629" s="184">
        <v>620</v>
      </c>
      <c r="L1629" s="184">
        <v>0</v>
      </c>
      <c r="M1629" s="184">
        <f t="shared" si="26"/>
        <v>620</v>
      </c>
      <c r="N1629" s="183" t="s">
        <v>2083</v>
      </c>
      <c r="O1629" s="183" t="s">
        <v>1562</v>
      </c>
      <c r="P1629" s="183"/>
      <c r="Q1629" s="183" t="s">
        <v>2084</v>
      </c>
      <c r="R1629" s="183" t="s">
        <v>797</v>
      </c>
    </row>
    <row r="1630" spans="1:18">
      <c r="A1630" s="183" t="s">
        <v>2081</v>
      </c>
      <c r="B1630" s="183" t="s">
        <v>794</v>
      </c>
      <c r="C1630" s="183" t="s">
        <v>808</v>
      </c>
      <c r="D1630" s="183" t="s">
        <v>794</v>
      </c>
      <c r="E1630" s="183" t="s">
        <v>513</v>
      </c>
      <c r="F1630" s="183" t="s">
        <v>2086</v>
      </c>
      <c r="G1630" s="183" t="s">
        <v>48</v>
      </c>
      <c r="H1630" s="183" t="s">
        <v>521</v>
      </c>
      <c r="I1630" s="183" t="s">
        <v>796</v>
      </c>
      <c r="J1630" s="183" t="s">
        <v>1562</v>
      </c>
      <c r="K1630" s="184">
        <v>3458</v>
      </c>
      <c r="L1630" s="184">
        <v>0</v>
      </c>
      <c r="M1630" s="184">
        <f t="shared" si="26"/>
        <v>3458</v>
      </c>
      <c r="N1630" s="183" t="s">
        <v>2083</v>
      </c>
      <c r="O1630" s="183" t="s">
        <v>1562</v>
      </c>
      <c r="P1630" s="183"/>
      <c r="Q1630" s="183" t="s">
        <v>2084</v>
      </c>
      <c r="R1630" s="183" t="s">
        <v>797</v>
      </c>
    </row>
    <row r="1631" spans="1:18">
      <c r="A1631" s="183" t="s">
        <v>2081</v>
      </c>
      <c r="B1631" s="183" t="s">
        <v>794</v>
      </c>
      <c r="C1631" s="183" t="s">
        <v>808</v>
      </c>
      <c r="D1631" s="183" t="s">
        <v>809</v>
      </c>
      <c r="E1631" s="183" t="s">
        <v>513</v>
      </c>
      <c r="F1631" s="183" t="s">
        <v>2086</v>
      </c>
      <c r="G1631" s="183" t="s">
        <v>48</v>
      </c>
      <c r="H1631" s="183" t="s">
        <v>521</v>
      </c>
      <c r="I1631" s="183" t="s">
        <v>796</v>
      </c>
      <c r="J1631" s="183" t="s">
        <v>1562</v>
      </c>
      <c r="K1631" s="184">
        <v>1250</v>
      </c>
      <c r="L1631" s="184">
        <v>0</v>
      </c>
      <c r="M1631" s="184">
        <f t="shared" si="26"/>
        <v>1250</v>
      </c>
      <c r="N1631" s="183" t="s">
        <v>2083</v>
      </c>
      <c r="O1631" s="183" t="s">
        <v>1562</v>
      </c>
      <c r="P1631" s="183"/>
      <c r="Q1631" s="183" t="s">
        <v>2084</v>
      </c>
      <c r="R1631" s="183" t="s">
        <v>797</v>
      </c>
    </row>
    <row r="1632" spans="1:18">
      <c r="A1632" s="183" t="s">
        <v>2081</v>
      </c>
      <c r="B1632" s="183" t="s">
        <v>794</v>
      </c>
      <c r="C1632" s="183" t="s">
        <v>244</v>
      </c>
      <c r="D1632" s="183" t="s">
        <v>794</v>
      </c>
      <c r="E1632" s="183" t="s">
        <v>513</v>
      </c>
      <c r="F1632" s="183" t="s">
        <v>2082</v>
      </c>
      <c r="G1632" s="183" t="s">
        <v>48</v>
      </c>
      <c r="H1632" s="183" t="s">
        <v>521</v>
      </c>
      <c r="I1632" s="183" t="s">
        <v>796</v>
      </c>
      <c r="J1632" s="183" t="s">
        <v>1562</v>
      </c>
      <c r="K1632" s="184">
        <v>0</v>
      </c>
      <c r="L1632" s="184">
        <v>4515</v>
      </c>
      <c r="M1632" s="184">
        <f t="shared" si="26"/>
        <v>-4515</v>
      </c>
      <c r="N1632" s="183" t="s">
        <v>2083</v>
      </c>
      <c r="O1632" s="183" t="s">
        <v>1562</v>
      </c>
      <c r="P1632" s="183"/>
      <c r="Q1632" s="183" t="s">
        <v>2084</v>
      </c>
      <c r="R1632" s="183" t="s">
        <v>797</v>
      </c>
    </row>
    <row r="1633" spans="1:18">
      <c r="A1633" s="183" t="s">
        <v>2081</v>
      </c>
      <c r="B1633" s="183" t="s">
        <v>794</v>
      </c>
      <c r="C1633" s="183" t="s">
        <v>244</v>
      </c>
      <c r="D1633" s="183" t="s">
        <v>812</v>
      </c>
      <c r="E1633" s="183" t="s">
        <v>29</v>
      </c>
      <c r="F1633" s="183" t="s">
        <v>2082</v>
      </c>
      <c r="G1633" s="183" t="s">
        <v>48</v>
      </c>
      <c r="H1633" s="183" t="s">
        <v>521</v>
      </c>
      <c r="I1633" s="183" t="s">
        <v>796</v>
      </c>
      <c r="J1633" s="183" t="s">
        <v>1562</v>
      </c>
      <c r="K1633" s="184">
        <v>240</v>
      </c>
      <c r="L1633" s="184">
        <v>0</v>
      </c>
      <c r="M1633" s="184">
        <f t="shared" si="26"/>
        <v>240</v>
      </c>
      <c r="N1633" s="183" t="s">
        <v>2083</v>
      </c>
      <c r="O1633" s="183" t="s">
        <v>1562</v>
      </c>
      <c r="P1633" s="183"/>
      <c r="Q1633" s="183" t="s">
        <v>2084</v>
      </c>
      <c r="R1633" s="183" t="s">
        <v>797</v>
      </c>
    </row>
    <row r="1634" spans="1:18">
      <c r="A1634" s="183" t="s">
        <v>2081</v>
      </c>
      <c r="B1634" s="183" t="s">
        <v>794</v>
      </c>
      <c r="C1634" s="183" t="s">
        <v>706</v>
      </c>
      <c r="D1634" s="183" t="s">
        <v>812</v>
      </c>
      <c r="E1634" s="183" t="s">
        <v>835</v>
      </c>
      <c r="F1634" s="183" t="s">
        <v>2085</v>
      </c>
      <c r="G1634" s="183" t="s">
        <v>48</v>
      </c>
      <c r="H1634" s="183" t="s">
        <v>521</v>
      </c>
      <c r="I1634" s="183" t="s">
        <v>796</v>
      </c>
      <c r="J1634" s="183" t="s">
        <v>1562</v>
      </c>
      <c r="K1634" s="184">
        <v>150</v>
      </c>
      <c r="L1634" s="184">
        <v>0</v>
      </c>
      <c r="M1634" s="184">
        <f t="shared" si="26"/>
        <v>150</v>
      </c>
      <c r="N1634" s="183" t="s">
        <v>2083</v>
      </c>
      <c r="O1634" s="183" t="s">
        <v>1562</v>
      </c>
      <c r="P1634" s="183"/>
      <c r="Q1634" s="183" t="s">
        <v>2084</v>
      </c>
      <c r="R1634" s="183" t="s">
        <v>797</v>
      </c>
    </row>
    <row r="1635" spans="1:18">
      <c r="A1635" s="183" t="s">
        <v>2081</v>
      </c>
      <c r="B1635" s="183" t="s">
        <v>794</v>
      </c>
      <c r="C1635" s="183" t="s">
        <v>244</v>
      </c>
      <c r="D1635" s="183" t="s">
        <v>812</v>
      </c>
      <c r="E1635" s="183" t="s">
        <v>382</v>
      </c>
      <c r="F1635" s="183" t="s">
        <v>2082</v>
      </c>
      <c r="G1635" s="183" t="s">
        <v>48</v>
      </c>
      <c r="H1635" s="183" t="s">
        <v>521</v>
      </c>
      <c r="I1635" s="183" t="s">
        <v>796</v>
      </c>
      <c r="J1635" s="183" t="s">
        <v>1562</v>
      </c>
      <c r="K1635" s="184">
        <v>240</v>
      </c>
      <c r="L1635" s="184">
        <v>0</v>
      </c>
      <c r="M1635" s="184">
        <f t="shared" si="26"/>
        <v>240</v>
      </c>
      <c r="N1635" s="183" t="s">
        <v>2083</v>
      </c>
      <c r="O1635" s="183" t="s">
        <v>1562</v>
      </c>
      <c r="P1635" s="183"/>
      <c r="Q1635" s="183" t="s">
        <v>2084</v>
      </c>
      <c r="R1635" s="183" t="s">
        <v>797</v>
      </c>
    </row>
    <row r="1636" spans="1:18">
      <c r="A1636" s="183" t="s">
        <v>2081</v>
      </c>
      <c r="B1636" s="183" t="s">
        <v>794</v>
      </c>
      <c r="C1636" s="183" t="s">
        <v>244</v>
      </c>
      <c r="D1636" s="183" t="s">
        <v>812</v>
      </c>
      <c r="E1636" s="183" t="s">
        <v>844</v>
      </c>
      <c r="F1636" s="183" t="s">
        <v>2082</v>
      </c>
      <c r="G1636" s="183" t="s">
        <v>48</v>
      </c>
      <c r="H1636" s="183" t="s">
        <v>521</v>
      </c>
      <c r="I1636" s="183" t="s">
        <v>796</v>
      </c>
      <c r="J1636" s="183" t="s">
        <v>1562</v>
      </c>
      <c r="K1636" s="184">
        <v>200</v>
      </c>
      <c r="L1636" s="184">
        <v>0</v>
      </c>
      <c r="M1636" s="184">
        <f t="shared" si="26"/>
        <v>200</v>
      </c>
      <c r="N1636" s="183" t="s">
        <v>2083</v>
      </c>
      <c r="O1636" s="183" t="s">
        <v>1562</v>
      </c>
      <c r="P1636" s="183"/>
      <c r="Q1636" s="183" t="s">
        <v>2084</v>
      </c>
      <c r="R1636" s="183" t="s">
        <v>797</v>
      </c>
    </row>
    <row r="1637" spans="1:18">
      <c r="A1637" s="183" t="s">
        <v>2081</v>
      </c>
      <c r="B1637" s="183" t="s">
        <v>794</v>
      </c>
      <c r="C1637" s="183" t="s">
        <v>244</v>
      </c>
      <c r="D1637" s="183" t="s">
        <v>812</v>
      </c>
      <c r="E1637" s="183" t="s">
        <v>137</v>
      </c>
      <c r="F1637" s="183" t="s">
        <v>1090</v>
      </c>
      <c r="G1637" s="183" t="s">
        <v>48</v>
      </c>
      <c r="H1637" s="183" t="s">
        <v>521</v>
      </c>
      <c r="I1637" s="183" t="s">
        <v>796</v>
      </c>
      <c r="J1637" s="183" t="s">
        <v>1562</v>
      </c>
      <c r="K1637" s="184">
        <v>600</v>
      </c>
      <c r="L1637" s="184">
        <v>0</v>
      </c>
      <c r="M1637" s="184">
        <f t="shared" si="26"/>
        <v>600</v>
      </c>
      <c r="N1637" s="183" t="s">
        <v>2083</v>
      </c>
      <c r="O1637" s="183" t="s">
        <v>1562</v>
      </c>
      <c r="P1637" s="183"/>
      <c r="Q1637" s="183" t="s">
        <v>2084</v>
      </c>
      <c r="R1637" s="183" t="s">
        <v>797</v>
      </c>
    </row>
    <row r="1638" spans="1:18">
      <c r="A1638" s="183" t="s">
        <v>2081</v>
      </c>
      <c r="B1638" s="183" t="s">
        <v>794</v>
      </c>
      <c r="C1638" s="183" t="s">
        <v>244</v>
      </c>
      <c r="D1638" s="183" t="s">
        <v>812</v>
      </c>
      <c r="E1638" s="183" t="s">
        <v>380</v>
      </c>
      <c r="F1638" s="183" t="s">
        <v>2082</v>
      </c>
      <c r="G1638" s="183" t="s">
        <v>48</v>
      </c>
      <c r="H1638" s="183" t="s">
        <v>521</v>
      </c>
      <c r="I1638" s="183" t="s">
        <v>796</v>
      </c>
      <c r="J1638" s="183" t="s">
        <v>1562</v>
      </c>
      <c r="K1638" s="184">
        <v>220</v>
      </c>
      <c r="L1638" s="184">
        <v>0</v>
      </c>
      <c r="M1638" s="184">
        <f t="shared" si="26"/>
        <v>220</v>
      </c>
      <c r="N1638" s="183" t="s">
        <v>2083</v>
      </c>
      <c r="O1638" s="183" t="s">
        <v>1562</v>
      </c>
      <c r="P1638" s="183"/>
      <c r="Q1638" s="183" t="s">
        <v>2084</v>
      </c>
      <c r="R1638" s="183" t="s">
        <v>797</v>
      </c>
    </row>
    <row r="1639" spans="1:18">
      <c r="A1639" s="183" t="s">
        <v>2081</v>
      </c>
      <c r="B1639" s="183" t="s">
        <v>794</v>
      </c>
      <c r="C1639" s="183" t="s">
        <v>706</v>
      </c>
      <c r="D1639" s="183" t="s">
        <v>812</v>
      </c>
      <c r="E1639" s="183" t="s">
        <v>839</v>
      </c>
      <c r="F1639" s="183" t="s">
        <v>2085</v>
      </c>
      <c r="G1639" s="183" t="s">
        <v>48</v>
      </c>
      <c r="H1639" s="183" t="s">
        <v>521</v>
      </c>
      <c r="I1639" s="183" t="s">
        <v>796</v>
      </c>
      <c r="J1639" s="183" t="s">
        <v>1562</v>
      </c>
      <c r="K1639" s="184">
        <v>0</v>
      </c>
      <c r="L1639" s="184">
        <v>700</v>
      </c>
      <c r="M1639" s="184">
        <f t="shared" si="26"/>
        <v>-700</v>
      </c>
      <c r="N1639" s="183" t="s">
        <v>2083</v>
      </c>
      <c r="O1639" s="183" t="s">
        <v>1562</v>
      </c>
      <c r="P1639" s="183"/>
      <c r="Q1639" s="183" t="s">
        <v>2084</v>
      </c>
      <c r="R1639" s="183" t="s">
        <v>797</v>
      </c>
    </row>
    <row r="1640" spans="1:18">
      <c r="A1640" s="183" t="s">
        <v>2081</v>
      </c>
      <c r="B1640" s="183" t="s">
        <v>794</v>
      </c>
      <c r="C1640" s="183" t="s">
        <v>244</v>
      </c>
      <c r="D1640" s="183" t="s">
        <v>812</v>
      </c>
      <c r="E1640" s="183" t="s">
        <v>136</v>
      </c>
      <c r="F1640" s="183" t="s">
        <v>2082</v>
      </c>
      <c r="G1640" s="183" t="s">
        <v>48</v>
      </c>
      <c r="H1640" s="183" t="s">
        <v>521</v>
      </c>
      <c r="I1640" s="183" t="s">
        <v>796</v>
      </c>
      <c r="J1640" s="183" t="s">
        <v>1562</v>
      </c>
      <c r="K1640" s="184">
        <v>230</v>
      </c>
      <c r="L1640" s="184">
        <v>0</v>
      </c>
      <c r="M1640" s="184">
        <f t="shared" si="26"/>
        <v>230</v>
      </c>
      <c r="N1640" s="183" t="s">
        <v>2083</v>
      </c>
      <c r="O1640" s="183" t="s">
        <v>1562</v>
      </c>
      <c r="P1640" s="183"/>
      <c r="Q1640" s="183" t="s">
        <v>2084</v>
      </c>
      <c r="R1640" s="183" t="s">
        <v>797</v>
      </c>
    </row>
    <row r="1641" spans="1:18">
      <c r="A1641" s="183" t="s">
        <v>2081</v>
      </c>
      <c r="B1641" s="183" t="s">
        <v>794</v>
      </c>
      <c r="C1641" s="183" t="s">
        <v>244</v>
      </c>
      <c r="D1641" s="183" t="s">
        <v>812</v>
      </c>
      <c r="E1641" s="183" t="s">
        <v>835</v>
      </c>
      <c r="F1641" s="183" t="s">
        <v>2082</v>
      </c>
      <c r="G1641" s="183" t="s">
        <v>48</v>
      </c>
      <c r="H1641" s="183" t="s">
        <v>521</v>
      </c>
      <c r="I1641" s="183" t="s">
        <v>796</v>
      </c>
      <c r="J1641" s="183" t="s">
        <v>1562</v>
      </c>
      <c r="K1641" s="184">
        <v>180</v>
      </c>
      <c r="L1641" s="184">
        <v>0</v>
      </c>
      <c r="M1641" s="184">
        <f t="shared" si="26"/>
        <v>180</v>
      </c>
      <c r="N1641" s="183" t="s">
        <v>2083</v>
      </c>
      <c r="O1641" s="183" t="s">
        <v>1562</v>
      </c>
      <c r="P1641" s="183"/>
      <c r="Q1641" s="183" t="s">
        <v>2084</v>
      </c>
      <c r="R1641" s="183" t="s">
        <v>797</v>
      </c>
    </row>
    <row r="1642" spans="1:18">
      <c r="A1642" s="183" t="s">
        <v>2081</v>
      </c>
      <c r="B1642" s="183" t="s">
        <v>794</v>
      </c>
      <c r="C1642" s="183" t="s">
        <v>244</v>
      </c>
      <c r="D1642" s="183" t="s">
        <v>812</v>
      </c>
      <c r="E1642" s="183" t="s">
        <v>838</v>
      </c>
      <c r="F1642" s="183" t="s">
        <v>2082</v>
      </c>
      <c r="G1642" s="183" t="s">
        <v>48</v>
      </c>
      <c r="H1642" s="183" t="s">
        <v>521</v>
      </c>
      <c r="I1642" s="183" t="s">
        <v>796</v>
      </c>
      <c r="J1642" s="183" t="s">
        <v>1562</v>
      </c>
      <c r="K1642" s="184">
        <v>100</v>
      </c>
      <c r="L1642" s="184">
        <v>0</v>
      </c>
      <c r="M1642" s="184">
        <f t="shared" si="26"/>
        <v>100</v>
      </c>
      <c r="N1642" s="183" t="s">
        <v>2083</v>
      </c>
      <c r="O1642" s="183" t="s">
        <v>1562</v>
      </c>
      <c r="P1642" s="183"/>
      <c r="Q1642" s="183" t="s">
        <v>2084</v>
      </c>
      <c r="R1642" s="183" t="s">
        <v>797</v>
      </c>
    </row>
    <row r="1643" spans="1:18">
      <c r="A1643" s="183" t="s">
        <v>2081</v>
      </c>
      <c r="B1643" s="183" t="s">
        <v>794</v>
      </c>
      <c r="C1643" s="183" t="s">
        <v>244</v>
      </c>
      <c r="D1643" s="183" t="s">
        <v>812</v>
      </c>
      <c r="E1643" s="183" t="s">
        <v>832</v>
      </c>
      <c r="F1643" s="183" t="s">
        <v>2082</v>
      </c>
      <c r="G1643" s="183" t="s">
        <v>48</v>
      </c>
      <c r="H1643" s="183" t="s">
        <v>521</v>
      </c>
      <c r="I1643" s="183" t="s">
        <v>796</v>
      </c>
      <c r="J1643" s="183" t="s">
        <v>1562</v>
      </c>
      <c r="K1643" s="184">
        <v>100</v>
      </c>
      <c r="L1643" s="184">
        <v>0</v>
      </c>
      <c r="M1643" s="184">
        <f t="shared" si="26"/>
        <v>100</v>
      </c>
      <c r="N1643" s="183" t="s">
        <v>2083</v>
      </c>
      <c r="O1643" s="183" t="s">
        <v>1562</v>
      </c>
      <c r="P1643" s="183"/>
      <c r="Q1643" s="183" t="s">
        <v>2084</v>
      </c>
      <c r="R1643" s="183" t="s">
        <v>797</v>
      </c>
    </row>
    <row r="1644" spans="1:18">
      <c r="A1644" s="183" t="s">
        <v>2100</v>
      </c>
      <c r="B1644" s="183" t="s">
        <v>794</v>
      </c>
      <c r="C1644" s="183" t="s">
        <v>806</v>
      </c>
      <c r="D1644" s="183" t="s">
        <v>794</v>
      </c>
      <c r="E1644" s="183" t="s">
        <v>839</v>
      </c>
      <c r="F1644" s="183" t="s">
        <v>828</v>
      </c>
      <c r="G1644" s="183" t="s">
        <v>48</v>
      </c>
      <c r="H1644" s="183" t="s">
        <v>521</v>
      </c>
      <c r="I1644" s="183" t="s">
        <v>796</v>
      </c>
      <c r="J1644" s="183" t="s">
        <v>1478</v>
      </c>
      <c r="K1644" s="184">
        <v>0</v>
      </c>
      <c r="L1644" s="184">
        <v>4650</v>
      </c>
      <c r="M1644" s="184">
        <f t="shared" si="26"/>
        <v>-4650</v>
      </c>
      <c r="N1644" s="183" t="s">
        <v>2101</v>
      </c>
      <c r="O1644" s="183" t="s">
        <v>1478</v>
      </c>
      <c r="P1644" s="183"/>
      <c r="Q1644" s="183" t="s">
        <v>2102</v>
      </c>
      <c r="R1644" s="183" t="s">
        <v>797</v>
      </c>
    </row>
    <row r="1645" spans="1:18">
      <c r="A1645" s="183" t="s">
        <v>2100</v>
      </c>
      <c r="B1645" s="183" t="s">
        <v>794</v>
      </c>
      <c r="C1645" s="183" t="s">
        <v>806</v>
      </c>
      <c r="D1645" s="183" t="s">
        <v>794</v>
      </c>
      <c r="E1645" s="183" t="s">
        <v>799</v>
      </c>
      <c r="F1645" s="183" t="s">
        <v>828</v>
      </c>
      <c r="G1645" s="183" t="s">
        <v>48</v>
      </c>
      <c r="H1645" s="183" t="s">
        <v>521</v>
      </c>
      <c r="I1645" s="183" t="s">
        <v>796</v>
      </c>
      <c r="J1645" s="183" t="s">
        <v>1478</v>
      </c>
      <c r="K1645" s="184">
        <v>4650</v>
      </c>
      <c r="L1645" s="184">
        <v>0</v>
      </c>
      <c r="M1645" s="184">
        <f t="shared" si="26"/>
        <v>4650</v>
      </c>
      <c r="N1645" s="183" t="s">
        <v>2101</v>
      </c>
      <c r="O1645" s="183" t="s">
        <v>1478</v>
      </c>
      <c r="P1645" s="183"/>
      <c r="Q1645" s="183" t="s">
        <v>2102</v>
      </c>
      <c r="R1645" s="183" t="s">
        <v>797</v>
      </c>
    </row>
  </sheetData>
  <autoFilter ref="A5:R1645" xr:uid="{DDB5B7DD-3CFB-4A53-B4F2-23C0FAAE483C}"/>
  <pageMargins left="0.5" right="0.5" top="0.5" bottom="0.5" header="0.5" footer="0.5"/>
  <pageSetup orientation="landscape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AC7F64-3940-442A-8B08-735F4759088B}">
  <dimension ref="A1:R24"/>
  <sheetViews>
    <sheetView workbookViewId="0"/>
  </sheetViews>
  <sheetFormatPr defaultColWidth="11.42578125" defaultRowHeight="12.75"/>
  <cols>
    <col min="1" max="1" width="30" style="182" customWidth="1"/>
    <col min="2" max="2" width="6" style="182" customWidth="1"/>
    <col min="3" max="4" width="7" style="182" customWidth="1"/>
    <col min="5" max="5" width="12" style="182" customWidth="1"/>
    <col min="6" max="6" width="9" style="182" customWidth="1"/>
    <col min="7" max="7" width="6" style="182" customWidth="1"/>
    <col min="8" max="8" width="12" style="182" customWidth="1"/>
    <col min="9" max="9" width="5" style="182" customWidth="1"/>
    <col min="10" max="11" width="14" style="182" customWidth="1"/>
    <col min="12" max="13" width="15" style="182" customWidth="1"/>
    <col min="14" max="14" width="33" style="182" customWidth="1"/>
    <col min="15" max="15" width="14" style="182" customWidth="1"/>
    <col min="16" max="16" width="11" style="182" customWidth="1"/>
    <col min="17" max="17" width="13" style="182" customWidth="1"/>
    <col min="18" max="18" width="9" style="182" customWidth="1"/>
    <col min="19" max="16384" width="11.42578125" style="182"/>
  </cols>
  <sheetData>
    <row r="1" spans="1:18">
      <c r="A1" s="186" t="s">
        <v>776</v>
      </c>
    </row>
    <row r="2" spans="1:18">
      <c r="A2" s="186" t="s">
        <v>777</v>
      </c>
    </row>
    <row r="3" spans="1:18">
      <c r="A3" s="183" t="s">
        <v>1161</v>
      </c>
    </row>
    <row r="4" spans="1:18">
      <c r="K4" s="201">
        <f>SUBTOTAL(9,K6:K24)</f>
        <v>493761.11000000004</v>
      </c>
      <c r="L4" s="201">
        <f>SUBTOTAL(9,L6:L24)</f>
        <v>493761.11000000004</v>
      </c>
      <c r="M4" s="203">
        <f>SUBTOTAL(9,M6:M24)</f>
        <v>-3.2741809263825417E-11</v>
      </c>
    </row>
    <row r="5" spans="1:18" ht="13.5" thickBot="1">
      <c r="A5" s="185" t="s">
        <v>778</v>
      </c>
      <c r="B5" s="185" t="s">
        <v>779</v>
      </c>
      <c r="C5" s="185" t="s">
        <v>780</v>
      </c>
      <c r="D5" s="185" t="s">
        <v>781</v>
      </c>
      <c r="E5" s="185" t="s">
        <v>782</v>
      </c>
      <c r="F5" s="185" t="s">
        <v>783</v>
      </c>
      <c r="G5" s="185" t="s">
        <v>17</v>
      </c>
      <c r="H5" s="185" t="s">
        <v>784</v>
      </c>
      <c r="I5" s="185" t="s">
        <v>785</v>
      </c>
      <c r="J5" s="185" t="s">
        <v>786</v>
      </c>
      <c r="K5" s="185" t="s">
        <v>787</v>
      </c>
      <c r="L5" s="185" t="s">
        <v>788</v>
      </c>
      <c r="M5" s="185" t="s">
        <v>1162</v>
      </c>
      <c r="N5" s="185" t="s">
        <v>789</v>
      </c>
      <c r="O5" s="185" t="s">
        <v>790</v>
      </c>
      <c r="P5" s="185" t="s">
        <v>791</v>
      </c>
      <c r="Q5" s="185" t="s">
        <v>792</v>
      </c>
      <c r="R5" s="185" t="s">
        <v>793</v>
      </c>
    </row>
    <row r="6" spans="1:18">
      <c r="A6" s="221" t="s">
        <v>1255</v>
      </c>
      <c r="B6" s="183" t="s">
        <v>794</v>
      </c>
      <c r="C6" s="183" t="s">
        <v>808</v>
      </c>
      <c r="D6" s="183" t="s">
        <v>268</v>
      </c>
      <c r="E6" s="183" t="s">
        <v>700</v>
      </c>
      <c r="F6" s="221" t="s">
        <v>1080</v>
      </c>
      <c r="G6" s="183" t="s">
        <v>48</v>
      </c>
      <c r="H6" s="183" t="s">
        <v>521</v>
      </c>
      <c r="I6" s="183" t="s">
        <v>796</v>
      </c>
      <c r="J6" s="183" t="s">
        <v>1164</v>
      </c>
      <c r="K6" s="184">
        <v>0</v>
      </c>
      <c r="L6" s="184">
        <v>48097.82</v>
      </c>
      <c r="M6" s="184">
        <f t="shared" ref="M6:M17" si="0">K6-L6</f>
        <v>-48097.82</v>
      </c>
      <c r="N6" s="183" t="s">
        <v>1256</v>
      </c>
      <c r="O6" s="183" t="s">
        <v>1164</v>
      </c>
      <c r="P6" s="183"/>
      <c r="Q6" s="183" t="s">
        <v>1257</v>
      </c>
      <c r="R6" s="183" t="s">
        <v>797</v>
      </c>
    </row>
    <row r="7" spans="1:18">
      <c r="A7" s="221" t="s">
        <v>1255</v>
      </c>
      <c r="B7" s="183" t="s">
        <v>794</v>
      </c>
      <c r="C7" s="183" t="s">
        <v>808</v>
      </c>
      <c r="D7" s="183" t="s">
        <v>809</v>
      </c>
      <c r="E7" s="183" t="s">
        <v>818</v>
      </c>
      <c r="F7" s="183" t="s">
        <v>1258</v>
      </c>
      <c r="G7" s="183" t="s">
        <v>48</v>
      </c>
      <c r="H7" s="183" t="s">
        <v>521</v>
      </c>
      <c r="I7" s="183" t="s">
        <v>796</v>
      </c>
      <c r="J7" s="183" t="s">
        <v>1164</v>
      </c>
      <c r="K7" s="184">
        <v>32534.959999999999</v>
      </c>
      <c r="L7" s="184">
        <v>0</v>
      </c>
      <c r="M7" s="184">
        <f t="shared" si="0"/>
        <v>32534.959999999999</v>
      </c>
      <c r="N7" s="183" t="s">
        <v>1256</v>
      </c>
      <c r="O7" s="183" t="s">
        <v>1164</v>
      </c>
      <c r="P7" s="183"/>
      <c r="Q7" s="183" t="s">
        <v>1257</v>
      </c>
      <c r="R7" s="183" t="s">
        <v>797</v>
      </c>
    </row>
    <row r="8" spans="1:18">
      <c r="A8" s="221" t="s">
        <v>1255</v>
      </c>
      <c r="B8" s="183" t="s">
        <v>794</v>
      </c>
      <c r="C8" s="183" t="s">
        <v>808</v>
      </c>
      <c r="D8" s="183" t="s">
        <v>809</v>
      </c>
      <c r="E8" s="183" t="s">
        <v>851</v>
      </c>
      <c r="F8" s="183" t="s">
        <v>1258</v>
      </c>
      <c r="G8" s="183" t="s">
        <v>48</v>
      </c>
      <c r="H8" s="183" t="s">
        <v>521</v>
      </c>
      <c r="I8" s="183" t="s">
        <v>796</v>
      </c>
      <c r="J8" s="183" t="s">
        <v>1164</v>
      </c>
      <c r="K8" s="184">
        <v>54914.94</v>
      </c>
      <c r="L8" s="184">
        <v>0</v>
      </c>
      <c r="M8" s="184">
        <f t="shared" si="0"/>
        <v>54914.94</v>
      </c>
      <c r="N8" s="183" t="s">
        <v>1256</v>
      </c>
      <c r="O8" s="183" t="s">
        <v>1164</v>
      </c>
      <c r="P8" s="183"/>
      <c r="Q8" s="183" t="s">
        <v>1257</v>
      </c>
      <c r="R8" s="183" t="s">
        <v>797</v>
      </c>
    </row>
    <row r="9" spans="1:18">
      <c r="A9" s="221" t="s">
        <v>1255</v>
      </c>
      <c r="B9" s="183" t="s">
        <v>794</v>
      </c>
      <c r="C9" s="183" t="s">
        <v>808</v>
      </c>
      <c r="D9" s="183" t="s">
        <v>809</v>
      </c>
      <c r="E9" s="183" t="s">
        <v>799</v>
      </c>
      <c r="F9" s="183" t="s">
        <v>1258</v>
      </c>
      <c r="G9" s="183" t="s">
        <v>48</v>
      </c>
      <c r="H9" s="183" t="s">
        <v>521</v>
      </c>
      <c r="I9" s="183" t="s">
        <v>796</v>
      </c>
      <c r="J9" s="183" t="s">
        <v>1164</v>
      </c>
      <c r="K9" s="184">
        <v>95050.78</v>
      </c>
      <c r="L9" s="184">
        <v>0</v>
      </c>
      <c r="M9" s="184">
        <f t="shared" si="0"/>
        <v>95050.78</v>
      </c>
      <c r="N9" s="183" t="s">
        <v>1256</v>
      </c>
      <c r="O9" s="183" t="s">
        <v>1164</v>
      </c>
      <c r="P9" s="183"/>
      <c r="Q9" s="183" t="s">
        <v>1257</v>
      </c>
      <c r="R9" s="183" t="s">
        <v>797</v>
      </c>
    </row>
    <row r="10" spans="1:18">
      <c r="A10" s="221" t="s">
        <v>1255</v>
      </c>
      <c r="B10" s="183" t="s">
        <v>794</v>
      </c>
      <c r="C10" s="183" t="s">
        <v>808</v>
      </c>
      <c r="D10" s="183" t="s">
        <v>809</v>
      </c>
      <c r="E10" s="183" t="s">
        <v>861</v>
      </c>
      <c r="F10" s="183" t="s">
        <v>1258</v>
      </c>
      <c r="G10" s="183" t="s">
        <v>48</v>
      </c>
      <c r="H10" s="183" t="s">
        <v>521</v>
      </c>
      <c r="I10" s="183" t="s">
        <v>796</v>
      </c>
      <c r="J10" s="183" t="s">
        <v>1164</v>
      </c>
      <c r="K10" s="184">
        <v>2663.26</v>
      </c>
      <c r="L10" s="184">
        <v>0</v>
      </c>
      <c r="M10" s="184">
        <f t="shared" si="0"/>
        <v>2663.26</v>
      </c>
      <c r="N10" s="183" t="s">
        <v>1256</v>
      </c>
      <c r="O10" s="183" t="s">
        <v>1164</v>
      </c>
      <c r="P10" s="183"/>
      <c r="Q10" s="183" t="s">
        <v>1257</v>
      </c>
      <c r="R10" s="183" t="s">
        <v>797</v>
      </c>
    </row>
    <row r="11" spans="1:18">
      <c r="A11" s="221" t="s">
        <v>1255</v>
      </c>
      <c r="B11" s="183" t="s">
        <v>794</v>
      </c>
      <c r="C11" s="183" t="s">
        <v>808</v>
      </c>
      <c r="D11" s="183" t="s">
        <v>809</v>
      </c>
      <c r="E11" s="183" t="s">
        <v>839</v>
      </c>
      <c r="F11" s="183" t="s">
        <v>1258</v>
      </c>
      <c r="G11" s="183" t="s">
        <v>48</v>
      </c>
      <c r="H11" s="183" t="s">
        <v>521</v>
      </c>
      <c r="I11" s="183" t="s">
        <v>796</v>
      </c>
      <c r="J11" s="183" t="s">
        <v>1164</v>
      </c>
      <c r="K11" s="184">
        <v>46211.16</v>
      </c>
      <c r="L11" s="184">
        <v>0</v>
      </c>
      <c r="M11" s="184">
        <f t="shared" si="0"/>
        <v>46211.16</v>
      </c>
      <c r="N11" s="183" t="s">
        <v>1256</v>
      </c>
      <c r="O11" s="183" t="s">
        <v>1164</v>
      </c>
      <c r="P11" s="183"/>
      <c r="Q11" s="183" t="s">
        <v>1257</v>
      </c>
      <c r="R11" s="183" t="s">
        <v>797</v>
      </c>
    </row>
    <row r="12" spans="1:18">
      <c r="A12" s="221" t="s">
        <v>1255</v>
      </c>
      <c r="B12" s="183" t="s">
        <v>794</v>
      </c>
      <c r="C12" s="183" t="s">
        <v>808</v>
      </c>
      <c r="D12" s="183" t="s">
        <v>809</v>
      </c>
      <c r="E12" s="183" t="s">
        <v>700</v>
      </c>
      <c r="F12" s="183" t="s">
        <v>1258</v>
      </c>
      <c r="G12" s="183" t="s">
        <v>48</v>
      </c>
      <c r="H12" s="183" t="s">
        <v>521</v>
      </c>
      <c r="I12" s="183" t="s">
        <v>796</v>
      </c>
      <c r="J12" s="183" t="s">
        <v>1164</v>
      </c>
      <c r="K12" s="184">
        <v>0</v>
      </c>
      <c r="L12" s="184">
        <v>411218.83</v>
      </c>
      <c r="M12" s="184">
        <f t="shared" si="0"/>
        <v>-411218.83</v>
      </c>
      <c r="N12" s="183" t="s">
        <v>1256</v>
      </c>
      <c r="O12" s="183" t="s">
        <v>1164</v>
      </c>
      <c r="P12" s="183"/>
      <c r="Q12" s="183" t="s">
        <v>1257</v>
      </c>
      <c r="R12" s="183" t="s">
        <v>797</v>
      </c>
    </row>
    <row r="13" spans="1:18">
      <c r="A13" s="221" t="s">
        <v>1255</v>
      </c>
      <c r="B13" s="183" t="s">
        <v>794</v>
      </c>
      <c r="C13" s="183" t="s">
        <v>808</v>
      </c>
      <c r="D13" s="183" t="s">
        <v>809</v>
      </c>
      <c r="E13" s="183" t="s">
        <v>816</v>
      </c>
      <c r="F13" s="183" t="s">
        <v>1258</v>
      </c>
      <c r="G13" s="183" t="s">
        <v>48</v>
      </c>
      <c r="H13" s="183" t="s">
        <v>521</v>
      </c>
      <c r="I13" s="183" t="s">
        <v>796</v>
      </c>
      <c r="J13" s="183" t="s">
        <v>1164</v>
      </c>
      <c r="K13" s="184">
        <v>98540.62</v>
      </c>
      <c r="L13" s="184">
        <v>0</v>
      </c>
      <c r="M13" s="184">
        <f t="shared" si="0"/>
        <v>98540.62</v>
      </c>
      <c r="N13" s="183" t="s">
        <v>1256</v>
      </c>
      <c r="O13" s="183" t="s">
        <v>1164</v>
      </c>
      <c r="P13" s="183"/>
      <c r="Q13" s="183" t="s">
        <v>1257</v>
      </c>
      <c r="R13" s="183" t="s">
        <v>797</v>
      </c>
    </row>
    <row r="14" spans="1:18">
      <c r="A14" s="221" t="s">
        <v>1255</v>
      </c>
      <c r="B14" s="183" t="s">
        <v>794</v>
      </c>
      <c r="C14" s="183" t="s">
        <v>808</v>
      </c>
      <c r="D14" s="183" t="s">
        <v>809</v>
      </c>
      <c r="E14" s="183" t="s">
        <v>1044</v>
      </c>
      <c r="F14" s="183" t="s">
        <v>1258</v>
      </c>
      <c r="G14" s="183" t="s">
        <v>48</v>
      </c>
      <c r="H14" s="183" t="s">
        <v>521</v>
      </c>
      <c r="I14" s="183" t="s">
        <v>796</v>
      </c>
      <c r="J14" s="183" t="s">
        <v>1164</v>
      </c>
      <c r="K14" s="184">
        <v>20658.259999999998</v>
      </c>
      <c r="L14" s="184">
        <v>0</v>
      </c>
      <c r="M14" s="184">
        <f t="shared" si="0"/>
        <v>20658.259999999998</v>
      </c>
      <c r="N14" s="183" t="s">
        <v>1256</v>
      </c>
      <c r="O14" s="183" t="s">
        <v>1164</v>
      </c>
      <c r="P14" s="183"/>
      <c r="Q14" s="183" t="s">
        <v>1257</v>
      </c>
      <c r="R14" s="183" t="s">
        <v>797</v>
      </c>
    </row>
    <row r="15" spans="1:18">
      <c r="A15" s="221" t="s">
        <v>1255</v>
      </c>
      <c r="B15" s="183" t="s">
        <v>794</v>
      </c>
      <c r="C15" s="183" t="s">
        <v>808</v>
      </c>
      <c r="D15" s="183" t="s">
        <v>809</v>
      </c>
      <c r="E15" s="183" t="s">
        <v>810</v>
      </c>
      <c r="F15" s="183" t="s">
        <v>1258</v>
      </c>
      <c r="G15" s="183" t="s">
        <v>48</v>
      </c>
      <c r="H15" s="183" t="s">
        <v>521</v>
      </c>
      <c r="I15" s="183" t="s">
        <v>796</v>
      </c>
      <c r="J15" s="183" t="s">
        <v>1164</v>
      </c>
      <c r="K15" s="184">
        <v>24272.95</v>
      </c>
      <c r="L15" s="184">
        <v>0</v>
      </c>
      <c r="M15" s="184">
        <f t="shared" si="0"/>
        <v>24272.95</v>
      </c>
      <c r="N15" s="183" t="s">
        <v>1256</v>
      </c>
      <c r="O15" s="183" t="s">
        <v>1164</v>
      </c>
      <c r="P15" s="183"/>
      <c r="Q15" s="183" t="s">
        <v>1257</v>
      </c>
      <c r="R15" s="183" t="s">
        <v>797</v>
      </c>
    </row>
    <row r="16" spans="1:18">
      <c r="A16" s="221" t="s">
        <v>1255</v>
      </c>
      <c r="B16" s="183" t="s">
        <v>794</v>
      </c>
      <c r="C16" s="183" t="s">
        <v>808</v>
      </c>
      <c r="D16" s="183" t="s">
        <v>809</v>
      </c>
      <c r="E16" s="183" t="s">
        <v>835</v>
      </c>
      <c r="F16" s="183" t="s">
        <v>1258</v>
      </c>
      <c r="G16" s="183" t="s">
        <v>48</v>
      </c>
      <c r="H16" s="183" t="s">
        <v>521</v>
      </c>
      <c r="I16" s="183" t="s">
        <v>796</v>
      </c>
      <c r="J16" s="183" t="s">
        <v>1164</v>
      </c>
      <c r="K16" s="184">
        <v>53014.46</v>
      </c>
      <c r="L16" s="184">
        <v>0</v>
      </c>
      <c r="M16" s="184">
        <f t="shared" si="0"/>
        <v>53014.46</v>
      </c>
      <c r="N16" s="183" t="s">
        <v>1256</v>
      </c>
      <c r="O16" s="183" t="s">
        <v>1164</v>
      </c>
      <c r="P16" s="183"/>
      <c r="Q16" s="183" t="s">
        <v>1257</v>
      </c>
      <c r="R16" s="183" t="s">
        <v>797</v>
      </c>
    </row>
    <row r="17" spans="1:18">
      <c r="A17" s="221" t="s">
        <v>1255</v>
      </c>
      <c r="B17" s="183" t="s">
        <v>794</v>
      </c>
      <c r="C17" s="183" t="s">
        <v>808</v>
      </c>
      <c r="D17" s="183" t="s">
        <v>809</v>
      </c>
      <c r="E17" s="183" t="s">
        <v>820</v>
      </c>
      <c r="F17" s="183" t="s">
        <v>1258</v>
      </c>
      <c r="G17" s="183" t="s">
        <v>48</v>
      </c>
      <c r="H17" s="183" t="s">
        <v>521</v>
      </c>
      <c r="I17" s="183" t="s">
        <v>796</v>
      </c>
      <c r="J17" s="183" t="s">
        <v>1164</v>
      </c>
      <c r="K17" s="184">
        <v>31455.26</v>
      </c>
      <c r="L17" s="184">
        <v>0</v>
      </c>
      <c r="M17" s="184">
        <f t="shared" si="0"/>
        <v>31455.26</v>
      </c>
      <c r="N17" s="183" t="s">
        <v>1256</v>
      </c>
      <c r="O17" s="183" t="s">
        <v>1164</v>
      </c>
      <c r="P17" s="183"/>
      <c r="Q17" s="183" t="s">
        <v>1257</v>
      </c>
      <c r="R17" s="183" t="s">
        <v>797</v>
      </c>
    </row>
    <row r="18" spans="1:18">
      <c r="A18" s="221" t="s">
        <v>1725</v>
      </c>
      <c r="B18" s="183" t="s">
        <v>794</v>
      </c>
      <c r="C18" s="183" t="s">
        <v>808</v>
      </c>
      <c r="D18" s="183" t="s">
        <v>268</v>
      </c>
      <c r="E18" s="183" t="s">
        <v>700</v>
      </c>
      <c r="F18" s="221" t="s">
        <v>1080</v>
      </c>
      <c r="G18" s="183" t="s">
        <v>48</v>
      </c>
      <c r="H18" s="183" t="s">
        <v>521</v>
      </c>
      <c r="I18" s="183" t="s">
        <v>796</v>
      </c>
      <c r="J18" s="183" t="s">
        <v>1635</v>
      </c>
      <c r="K18" s="184">
        <v>21950</v>
      </c>
      <c r="L18" s="184">
        <v>0</v>
      </c>
      <c r="M18" s="184">
        <f t="shared" ref="M18:M19" si="1">K18-L18</f>
        <v>21950</v>
      </c>
      <c r="N18" s="183" t="s">
        <v>1726</v>
      </c>
      <c r="O18" s="183" t="s">
        <v>1635</v>
      </c>
      <c r="P18" s="183"/>
      <c r="Q18" s="183" t="s">
        <v>1727</v>
      </c>
      <c r="R18" s="183" t="s">
        <v>797</v>
      </c>
    </row>
    <row r="19" spans="1:18">
      <c r="A19" s="221" t="s">
        <v>1725</v>
      </c>
      <c r="B19" s="183" t="s">
        <v>794</v>
      </c>
      <c r="C19" s="183" t="s">
        <v>243</v>
      </c>
      <c r="D19" s="183" t="s">
        <v>809</v>
      </c>
      <c r="E19" s="183" t="s">
        <v>1728</v>
      </c>
      <c r="F19" s="183" t="s">
        <v>1729</v>
      </c>
      <c r="G19" s="183" t="s">
        <v>48</v>
      </c>
      <c r="H19" s="183" t="s">
        <v>521</v>
      </c>
      <c r="I19" s="183" t="s">
        <v>796</v>
      </c>
      <c r="J19" s="183" t="s">
        <v>1635</v>
      </c>
      <c r="K19" s="184">
        <v>0</v>
      </c>
      <c r="L19" s="184">
        <v>21950</v>
      </c>
      <c r="M19" s="184">
        <f t="shared" si="1"/>
        <v>-21950</v>
      </c>
      <c r="N19" s="183" t="s">
        <v>1726</v>
      </c>
      <c r="O19" s="183" t="s">
        <v>1635</v>
      </c>
      <c r="P19" s="183"/>
      <c r="Q19" s="183" t="s">
        <v>1727</v>
      </c>
      <c r="R19" s="183" t="s">
        <v>797</v>
      </c>
    </row>
    <row r="20" spans="1:18">
      <c r="A20" s="221" t="s">
        <v>2049</v>
      </c>
      <c r="B20" s="183" t="s">
        <v>794</v>
      </c>
      <c r="C20" s="183" t="s">
        <v>808</v>
      </c>
      <c r="D20" s="183" t="s">
        <v>268</v>
      </c>
      <c r="E20" s="183" t="s">
        <v>700</v>
      </c>
      <c r="F20" s="221" t="s">
        <v>1080</v>
      </c>
      <c r="G20" s="183" t="s">
        <v>48</v>
      </c>
      <c r="H20" s="183" t="s">
        <v>521</v>
      </c>
      <c r="I20" s="183" t="s">
        <v>796</v>
      </c>
      <c r="J20" s="183" t="s">
        <v>2015</v>
      </c>
      <c r="K20" s="184">
        <v>0</v>
      </c>
      <c r="L20" s="184">
        <v>458.46</v>
      </c>
      <c r="M20" s="184">
        <f t="shared" ref="M20" si="2">K20-L20</f>
        <v>-458.46</v>
      </c>
      <c r="N20" s="183" t="s">
        <v>2050</v>
      </c>
      <c r="O20" s="183" t="s">
        <v>2015</v>
      </c>
      <c r="P20" s="183"/>
      <c r="Q20" s="183" t="s">
        <v>2051</v>
      </c>
      <c r="R20" s="183" t="s">
        <v>797</v>
      </c>
    </row>
    <row r="21" spans="1:18">
      <c r="A21" s="221" t="s">
        <v>2049</v>
      </c>
      <c r="B21" s="183" t="s">
        <v>794</v>
      </c>
      <c r="C21" s="183" t="s">
        <v>707</v>
      </c>
      <c r="D21" s="183" t="s">
        <v>809</v>
      </c>
      <c r="E21" s="183" t="s">
        <v>861</v>
      </c>
      <c r="F21" s="183" t="s">
        <v>521</v>
      </c>
      <c r="G21" s="183" t="s">
        <v>48</v>
      </c>
      <c r="H21" s="183" t="s">
        <v>521</v>
      </c>
      <c r="I21" s="183" t="s">
        <v>796</v>
      </c>
      <c r="J21" s="183" t="s">
        <v>2015</v>
      </c>
      <c r="K21" s="184">
        <v>458.46</v>
      </c>
      <c r="L21" s="184">
        <v>0</v>
      </c>
      <c r="M21" s="184">
        <f t="shared" ref="M21" si="3">K21-L21</f>
        <v>458.46</v>
      </c>
      <c r="N21" s="183" t="s">
        <v>2050</v>
      </c>
      <c r="O21" s="183" t="s">
        <v>2015</v>
      </c>
      <c r="P21" s="183"/>
      <c r="Q21" s="183" t="s">
        <v>2051</v>
      </c>
      <c r="R21" s="183" t="s">
        <v>797</v>
      </c>
    </row>
    <row r="22" spans="1:18">
      <c r="A22" s="221" t="s">
        <v>2103</v>
      </c>
      <c r="B22" s="183" t="s">
        <v>794</v>
      </c>
      <c r="C22" s="183" t="s">
        <v>808</v>
      </c>
      <c r="D22" s="183" t="s">
        <v>268</v>
      </c>
      <c r="E22" s="183" t="s">
        <v>700</v>
      </c>
      <c r="F22" s="221" t="s">
        <v>1080</v>
      </c>
      <c r="G22" s="183" t="s">
        <v>48</v>
      </c>
      <c r="H22" s="183" t="s">
        <v>521</v>
      </c>
      <c r="I22" s="183" t="s">
        <v>796</v>
      </c>
      <c r="J22" s="183" t="s">
        <v>1309</v>
      </c>
      <c r="K22" s="184">
        <v>0</v>
      </c>
      <c r="L22" s="184">
        <v>12036</v>
      </c>
      <c r="M22" s="184">
        <f t="shared" ref="M22:M24" si="4">K22-L22</f>
        <v>-12036</v>
      </c>
      <c r="N22" s="183" t="s">
        <v>2104</v>
      </c>
      <c r="O22" s="183" t="s">
        <v>1309</v>
      </c>
      <c r="P22" s="183"/>
      <c r="Q22" s="183" t="s">
        <v>2105</v>
      </c>
      <c r="R22" s="183" t="s">
        <v>797</v>
      </c>
    </row>
    <row r="23" spans="1:18">
      <c r="A23" s="221" t="s">
        <v>2103</v>
      </c>
      <c r="B23" s="183" t="s">
        <v>794</v>
      </c>
      <c r="C23" s="183" t="s">
        <v>707</v>
      </c>
      <c r="D23" s="183" t="s">
        <v>809</v>
      </c>
      <c r="E23" s="183" t="s">
        <v>1046</v>
      </c>
      <c r="F23" s="183" t="s">
        <v>521</v>
      </c>
      <c r="G23" s="183" t="s">
        <v>48</v>
      </c>
      <c r="H23" s="183" t="s">
        <v>521</v>
      </c>
      <c r="I23" s="183" t="s">
        <v>796</v>
      </c>
      <c r="J23" s="183" t="s">
        <v>1309</v>
      </c>
      <c r="K23" s="184">
        <v>7422</v>
      </c>
      <c r="L23" s="184">
        <v>0</v>
      </c>
      <c r="M23" s="184">
        <f t="shared" si="4"/>
        <v>7422</v>
      </c>
      <c r="N23" s="183" t="s">
        <v>2104</v>
      </c>
      <c r="O23" s="183" t="s">
        <v>1309</v>
      </c>
      <c r="P23" s="183"/>
      <c r="Q23" s="183" t="s">
        <v>2105</v>
      </c>
      <c r="R23" s="183" t="s">
        <v>797</v>
      </c>
    </row>
    <row r="24" spans="1:18">
      <c r="A24" s="221" t="s">
        <v>2103</v>
      </c>
      <c r="B24" s="183" t="s">
        <v>794</v>
      </c>
      <c r="C24" s="183" t="s">
        <v>707</v>
      </c>
      <c r="D24" s="183" t="s">
        <v>809</v>
      </c>
      <c r="E24" s="183" t="s">
        <v>2106</v>
      </c>
      <c r="F24" s="183" t="s">
        <v>521</v>
      </c>
      <c r="G24" s="183" t="s">
        <v>48</v>
      </c>
      <c r="H24" s="183" t="s">
        <v>521</v>
      </c>
      <c r="I24" s="183" t="s">
        <v>796</v>
      </c>
      <c r="J24" s="183" t="s">
        <v>1309</v>
      </c>
      <c r="K24" s="184">
        <v>4614</v>
      </c>
      <c r="L24" s="184">
        <v>0</v>
      </c>
      <c r="M24" s="184">
        <f t="shared" si="4"/>
        <v>4614</v>
      </c>
      <c r="N24" s="183" t="s">
        <v>2104</v>
      </c>
      <c r="O24" s="183" t="s">
        <v>1309</v>
      </c>
      <c r="P24" s="183"/>
      <c r="Q24" s="183" t="s">
        <v>2105</v>
      </c>
      <c r="R24" s="183" t="s">
        <v>797</v>
      </c>
    </row>
  </sheetData>
  <autoFilter ref="A5:R24" xr:uid="{DDB5B7DD-3CFB-4A53-B4F2-23C0FAAE483C}"/>
  <pageMargins left="0.5" right="0.5" top="0.5" bottom="0.5" header="0.5" footer="0.5"/>
  <pageSetup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C389"/>
  <sheetViews>
    <sheetView topLeftCell="A365" workbookViewId="0"/>
  </sheetViews>
  <sheetFormatPr defaultColWidth="9.140625" defaultRowHeight="30" customHeight="1"/>
  <cols>
    <col min="1" max="1" width="81.28515625" style="73" bestFit="1" customWidth="1"/>
    <col min="2" max="2" width="21.85546875" style="82" bestFit="1" customWidth="1"/>
    <col min="3" max="3" width="80.28515625" style="83" customWidth="1"/>
    <col min="4" max="4" width="9.140625" style="73"/>
    <col min="5" max="5" width="9.140625" style="73" customWidth="1"/>
    <col min="6" max="16384" width="9.140625" style="73"/>
  </cols>
  <sheetData>
    <row r="1" spans="1:3" ht="30" customHeight="1">
      <c r="A1" s="75" t="s">
        <v>499</v>
      </c>
      <c r="B1" s="76" t="s">
        <v>186</v>
      </c>
      <c r="C1" s="77" t="s">
        <v>23</v>
      </c>
    </row>
    <row r="2" spans="1:3" ht="30" customHeight="1">
      <c r="A2" s="62" t="s">
        <v>2</v>
      </c>
      <c r="B2" s="63"/>
      <c r="C2" s="64"/>
    </row>
    <row r="3" spans="1:3" ht="30" customHeight="1">
      <c r="A3" s="65" t="s">
        <v>529</v>
      </c>
      <c r="B3" s="63"/>
      <c r="C3" s="64" t="s">
        <v>425</v>
      </c>
    </row>
    <row r="4" spans="1:3" ht="30" customHeight="1">
      <c r="A4" s="65" t="s">
        <v>108</v>
      </c>
      <c r="B4" s="63">
        <v>0</v>
      </c>
      <c r="C4" s="64" t="s">
        <v>425</v>
      </c>
    </row>
    <row r="5" spans="1:3" ht="30" customHeight="1">
      <c r="A5" s="65" t="s">
        <v>109</v>
      </c>
      <c r="B5" s="63">
        <v>0</v>
      </c>
      <c r="C5" s="64"/>
    </row>
    <row r="6" spans="1:3" ht="30" customHeight="1">
      <c r="A6" s="62" t="s">
        <v>24</v>
      </c>
      <c r="B6" s="66">
        <f>SUBTOTAL(9,B2:B5)</f>
        <v>0</v>
      </c>
      <c r="C6" s="64"/>
    </row>
    <row r="7" spans="1:3" ht="30" customHeight="1">
      <c r="A7" s="62"/>
      <c r="B7" s="66"/>
      <c r="C7" s="64"/>
    </row>
    <row r="8" spans="1:3" ht="30" customHeight="1">
      <c r="A8" s="62" t="s">
        <v>470</v>
      </c>
      <c r="B8" s="66"/>
      <c r="C8" s="64"/>
    </row>
    <row r="9" spans="1:3" ht="30" customHeight="1">
      <c r="A9" s="67" t="s">
        <v>472</v>
      </c>
      <c r="B9" s="63">
        <v>52200</v>
      </c>
      <c r="C9" s="64" t="s">
        <v>739</v>
      </c>
    </row>
    <row r="10" spans="1:3" ht="30" customHeight="1">
      <c r="A10" s="67" t="s">
        <v>968</v>
      </c>
      <c r="B10" s="63"/>
      <c r="C10" s="64" t="s">
        <v>969</v>
      </c>
    </row>
    <row r="11" spans="1:3" ht="30" customHeight="1">
      <c r="A11" s="67" t="s">
        <v>903</v>
      </c>
      <c r="B11" s="63"/>
      <c r="C11" s="64" t="s">
        <v>874</v>
      </c>
    </row>
    <row r="12" spans="1:3" ht="30" customHeight="1">
      <c r="A12" s="62" t="s">
        <v>471</v>
      </c>
      <c r="B12" s="66">
        <f>SUBTOTAL(9,B9:B11)</f>
        <v>52200</v>
      </c>
      <c r="C12" s="64"/>
    </row>
    <row r="13" spans="1:3" ht="30" customHeight="1">
      <c r="A13" s="65"/>
      <c r="B13" s="63"/>
      <c r="C13" s="64"/>
    </row>
    <row r="14" spans="1:3" ht="30" customHeight="1">
      <c r="A14" s="62" t="s">
        <v>3</v>
      </c>
      <c r="B14" s="63"/>
      <c r="C14" s="64"/>
    </row>
    <row r="15" spans="1:3" ht="30" customHeight="1">
      <c r="A15" s="62"/>
      <c r="B15" s="63"/>
      <c r="C15" s="64"/>
    </row>
    <row r="16" spans="1:3" ht="30" customHeight="1">
      <c r="A16" s="65" t="s">
        <v>160</v>
      </c>
      <c r="B16" s="63"/>
      <c r="C16" s="64" t="s">
        <v>425</v>
      </c>
    </row>
    <row r="17" spans="1:3" ht="30" customHeight="1">
      <c r="A17" s="65" t="s">
        <v>757</v>
      </c>
      <c r="B17" s="63"/>
      <c r="C17" s="64" t="s">
        <v>758</v>
      </c>
    </row>
    <row r="18" spans="1:3" ht="30" customHeight="1">
      <c r="A18" s="65" t="s">
        <v>206</v>
      </c>
      <c r="B18" s="63">
        <v>0</v>
      </c>
      <c r="C18" s="64"/>
    </row>
    <row r="19" spans="1:3" ht="30" customHeight="1">
      <c r="A19" s="65" t="s">
        <v>81</v>
      </c>
      <c r="B19" s="63">
        <v>0</v>
      </c>
      <c r="C19" s="64"/>
    </row>
    <row r="20" spans="1:3" ht="30" customHeight="1">
      <c r="A20" s="65" t="s">
        <v>161</v>
      </c>
      <c r="B20" s="63">
        <v>0</v>
      </c>
      <c r="C20" s="64" t="s">
        <v>426</v>
      </c>
    </row>
    <row r="21" spans="1:3" ht="30" customHeight="1">
      <c r="A21" s="65" t="s">
        <v>162</v>
      </c>
      <c r="B21" s="63">
        <v>0</v>
      </c>
      <c r="C21" s="64"/>
    </row>
    <row r="22" spans="1:3" ht="30" customHeight="1">
      <c r="A22" s="65" t="s">
        <v>110</v>
      </c>
      <c r="B22" s="63">
        <v>0</v>
      </c>
      <c r="C22" s="64"/>
    </row>
    <row r="23" spans="1:3" ht="30" customHeight="1">
      <c r="A23" s="65" t="s">
        <v>163</v>
      </c>
      <c r="B23" s="63">
        <v>0</v>
      </c>
      <c r="C23" s="64"/>
    </row>
    <row r="24" spans="1:3" ht="30" customHeight="1">
      <c r="A24" s="65" t="s">
        <v>165</v>
      </c>
      <c r="B24" s="63">
        <v>0</v>
      </c>
      <c r="C24" s="64" t="s">
        <v>425</v>
      </c>
    </row>
    <row r="25" spans="1:3" ht="30" customHeight="1">
      <c r="A25" s="65" t="s">
        <v>166</v>
      </c>
      <c r="B25" s="63">
        <v>0</v>
      </c>
      <c r="C25" s="64"/>
    </row>
    <row r="26" spans="1:3" ht="30" customHeight="1">
      <c r="A26" s="65" t="s">
        <v>106</v>
      </c>
      <c r="B26" s="63">
        <v>0</v>
      </c>
      <c r="C26" s="64"/>
    </row>
    <row r="27" spans="1:3" ht="30" customHeight="1">
      <c r="A27" s="65" t="s">
        <v>167</v>
      </c>
      <c r="B27" s="63"/>
      <c r="C27" s="64"/>
    </row>
    <row r="28" spans="1:3" ht="30" customHeight="1">
      <c r="A28" s="65" t="s">
        <v>148</v>
      </c>
      <c r="B28" s="63"/>
      <c r="C28" s="64" t="s">
        <v>862</v>
      </c>
    </row>
    <row r="29" spans="1:3" ht="30" customHeight="1">
      <c r="A29" s="65" t="s">
        <v>100</v>
      </c>
      <c r="B29" s="63">
        <v>0</v>
      </c>
      <c r="C29" s="64"/>
    </row>
    <row r="30" spans="1:3" ht="30" customHeight="1">
      <c r="A30" s="65" t="s">
        <v>302</v>
      </c>
      <c r="B30" s="84">
        <f>'INCREASE(DECREASE)'!W3</f>
        <v>0</v>
      </c>
      <c r="C30" s="64" t="s">
        <v>476</v>
      </c>
    </row>
    <row r="31" spans="1:3" ht="30" customHeight="1">
      <c r="A31" s="65" t="s">
        <v>352</v>
      </c>
      <c r="B31" s="84">
        <f>'INCREASE(DECREASE)'!W4</f>
        <v>0</v>
      </c>
      <c r="C31" s="78" t="s">
        <v>430</v>
      </c>
    </row>
    <row r="32" spans="1:3" ht="30" customHeight="1">
      <c r="A32" s="65" t="s">
        <v>303</v>
      </c>
      <c r="B32" s="84">
        <f>'INCREASE(DECREASE)'!W5</f>
        <v>0</v>
      </c>
      <c r="C32" s="78" t="s">
        <v>431</v>
      </c>
    </row>
    <row r="33" spans="1:3" ht="30" customHeight="1">
      <c r="A33" s="65" t="s">
        <v>318</v>
      </c>
      <c r="B33" s="84">
        <f>'INCREASE(DECREASE)'!W6</f>
        <v>0</v>
      </c>
      <c r="C33" s="78" t="s">
        <v>432</v>
      </c>
    </row>
    <row r="34" spans="1:3" ht="30" customHeight="1">
      <c r="A34" s="65" t="s">
        <v>304</v>
      </c>
      <c r="B34" s="84">
        <f>'INCREASE(DECREASE)'!W7</f>
        <v>0</v>
      </c>
      <c r="C34" s="78" t="s">
        <v>433</v>
      </c>
    </row>
    <row r="35" spans="1:3" ht="30" customHeight="1">
      <c r="A35" s="65" t="s">
        <v>305</v>
      </c>
      <c r="B35" s="84">
        <f>'INCREASE(DECREASE)'!W8</f>
        <v>0</v>
      </c>
      <c r="C35" s="78" t="s">
        <v>434</v>
      </c>
    </row>
    <row r="36" spans="1:3" ht="30" customHeight="1">
      <c r="A36" s="65" t="s">
        <v>456</v>
      </c>
      <c r="B36" s="84">
        <f>'INCREASE(DECREASE)'!W9</f>
        <v>0</v>
      </c>
      <c r="C36" s="78" t="s">
        <v>434</v>
      </c>
    </row>
    <row r="37" spans="1:3" ht="30" customHeight="1">
      <c r="A37" s="65" t="s">
        <v>306</v>
      </c>
      <c r="B37" s="84">
        <f>'INCREASE(DECREASE)'!W10</f>
        <v>0</v>
      </c>
      <c r="C37" s="64" t="s">
        <v>477</v>
      </c>
    </row>
    <row r="38" spans="1:3" ht="30" customHeight="1">
      <c r="A38" s="65" t="s">
        <v>914</v>
      </c>
      <c r="B38" s="84">
        <f>'INCREASE(DECREASE)'!W108</f>
        <v>5424.5</v>
      </c>
      <c r="C38" s="64" t="s">
        <v>884</v>
      </c>
    </row>
    <row r="39" spans="1:3" ht="30" customHeight="1">
      <c r="A39" s="65" t="s">
        <v>988</v>
      </c>
      <c r="B39" s="84">
        <f>'INCREASE(DECREASE)'!W109</f>
        <v>0</v>
      </c>
      <c r="C39" s="64" t="s">
        <v>872</v>
      </c>
    </row>
    <row r="40" spans="1:3" ht="30" customHeight="1">
      <c r="A40" s="65" t="s">
        <v>691</v>
      </c>
      <c r="B40" s="63"/>
      <c r="C40" s="64" t="s">
        <v>692</v>
      </c>
    </row>
    <row r="41" spans="1:3" ht="30" customHeight="1">
      <c r="A41" s="65" t="s">
        <v>111</v>
      </c>
      <c r="B41" s="63"/>
      <c r="C41" s="64"/>
    </row>
    <row r="42" spans="1:3" ht="30" customHeight="1">
      <c r="A42" s="65" t="s">
        <v>112</v>
      </c>
      <c r="B42" s="63"/>
      <c r="C42" s="64"/>
    </row>
    <row r="43" spans="1:3" ht="30" customHeight="1">
      <c r="A43" s="65" t="s">
        <v>307</v>
      </c>
      <c r="B43" s="63"/>
      <c r="C43" s="64" t="s">
        <v>417</v>
      </c>
    </row>
    <row r="44" spans="1:3" ht="30" customHeight="1">
      <c r="A44" s="65" t="s">
        <v>319</v>
      </c>
      <c r="B44" s="63"/>
      <c r="C44" s="64" t="s">
        <v>427</v>
      </c>
    </row>
    <row r="45" spans="1:3" ht="30" customHeight="1">
      <c r="A45" s="65" t="s">
        <v>391</v>
      </c>
      <c r="B45" s="63"/>
      <c r="C45" s="64" t="s">
        <v>427</v>
      </c>
    </row>
    <row r="46" spans="1:3" ht="30" customHeight="1">
      <c r="A46" s="65" t="s">
        <v>392</v>
      </c>
      <c r="B46" s="63"/>
      <c r="C46" s="64" t="s">
        <v>427</v>
      </c>
    </row>
    <row r="47" spans="1:3" ht="30" customHeight="1">
      <c r="A47" s="65" t="s">
        <v>320</v>
      </c>
      <c r="B47" s="63">
        <v>0</v>
      </c>
      <c r="C47" s="64" t="s">
        <v>427</v>
      </c>
    </row>
    <row r="48" spans="1:3" ht="30" customHeight="1">
      <c r="A48" s="65" t="s">
        <v>355</v>
      </c>
      <c r="B48" s="63"/>
      <c r="C48" s="64" t="s">
        <v>427</v>
      </c>
    </row>
    <row r="49" spans="1:3" ht="30" customHeight="1">
      <c r="A49" s="65" t="s">
        <v>308</v>
      </c>
      <c r="B49" s="63"/>
      <c r="C49" s="64" t="s">
        <v>428</v>
      </c>
    </row>
    <row r="50" spans="1:3" ht="30" customHeight="1">
      <c r="A50" s="65" t="s">
        <v>107</v>
      </c>
      <c r="B50" s="63"/>
      <c r="C50" s="64"/>
    </row>
    <row r="51" spans="1:3" ht="30" customHeight="1">
      <c r="A51" s="65" t="s">
        <v>309</v>
      </c>
      <c r="B51" s="63"/>
      <c r="C51" s="64"/>
    </row>
    <row r="52" spans="1:3" ht="30" customHeight="1">
      <c r="A52" s="67" t="s">
        <v>485</v>
      </c>
      <c r="B52" s="63">
        <v>0</v>
      </c>
      <c r="C52" s="64" t="s">
        <v>483</v>
      </c>
    </row>
    <row r="53" spans="1:3" ht="30" customHeight="1">
      <c r="A53" s="65" t="s">
        <v>904</v>
      </c>
      <c r="B53" s="63">
        <v>0</v>
      </c>
      <c r="C53" s="64" t="s">
        <v>425</v>
      </c>
    </row>
    <row r="54" spans="1:3" ht="30" customHeight="1">
      <c r="A54" s="67" t="s">
        <v>520</v>
      </c>
      <c r="B54" s="113"/>
      <c r="C54" s="78" t="s">
        <v>522</v>
      </c>
    </row>
    <row r="55" spans="1:3" ht="30" customHeight="1">
      <c r="A55" s="67" t="s">
        <v>876</v>
      </c>
      <c r="B55" s="113"/>
      <c r="C55" s="78" t="s">
        <v>877</v>
      </c>
    </row>
    <row r="56" spans="1:3" ht="30" customHeight="1">
      <c r="A56" s="65" t="s">
        <v>933</v>
      </c>
      <c r="B56" s="113"/>
      <c r="C56" s="78" t="s">
        <v>1039</v>
      </c>
    </row>
    <row r="57" spans="1:3" ht="30" customHeight="1">
      <c r="A57" s="65" t="s">
        <v>934</v>
      </c>
      <c r="B57" s="113"/>
      <c r="C57" s="78" t="s">
        <v>1155</v>
      </c>
    </row>
    <row r="58" spans="1:3" ht="30" customHeight="1">
      <c r="A58" s="65" t="s">
        <v>760</v>
      </c>
      <c r="B58" s="113"/>
      <c r="C58" s="78" t="s">
        <v>759</v>
      </c>
    </row>
    <row r="59" spans="1:3" ht="30" customHeight="1">
      <c r="A59" s="65" t="s">
        <v>761</v>
      </c>
      <c r="B59" s="113"/>
      <c r="C59" s="78" t="s">
        <v>752</v>
      </c>
    </row>
    <row r="60" spans="1:3" ht="30" customHeight="1">
      <c r="A60" s="65" t="s">
        <v>957</v>
      </c>
      <c r="B60" s="113">
        <v>51738.5</v>
      </c>
      <c r="C60" s="78" t="s">
        <v>915</v>
      </c>
    </row>
    <row r="61" spans="1:3" ht="30" customHeight="1">
      <c r="A61" s="65" t="s">
        <v>1040</v>
      </c>
      <c r="B61" s="113"/>
      <c r="C61" s="78" t="s">
        <v>1041</v>
      </c>
    </row>
    <row r="62" spans="1:3" ht="30" customHeight="1">
      <c r="A62" s="65" t="s">
        <v>960</v>
      </c>
      <c r="B62" s="113"/>
      <c r="C62" s="78" t="s">
        <v>992</v>
      </c>
    </row>
    <row r="63" spans="1:3" ht="30" customHeight="1">
      <c r="A63" s="68" t="s">
        <v>766</v>
      </c>
      <c r="B63" s="113">
        <v>0</v>
      </c>
      <c r="C63" s="78" t="s">
        <v>987</v>
      </c>
    </row>
    <row r="64" spans="1:3" ht="30" customHeight="1">
      <c r="A64" s="69" t="s">
        <v>9</v>
      </c>
      <c r="B64" s="70">
        <f>SUBTOTAL(9,B14:B63)</f>
        <v>57163</v>
      </c>
      <c r="C64" s="78" t="s">
        <v>9</v>
      </c>
    </row>
    <row r="65" spans="1:3" ht="30" customHeight="1">
      <c r="A65" s="71"/>
      <c r="B65" s="72"/>
      <c r="C65" s="78"/>
    </row>
    <row r="66" spans="1:3" ht="30" customHeight="1">
      <c r="A66" s="69" t="s">
        <v>10</v>
      </c>
      <c r="B66" s="72"/>
      <c r="C66" s="78" t="s">
        <v>10</v>
      </c>
    </row>
    <row r="67" spans="1:3" ht="30" customHeight="1">
      <c r="A67" s="71"/>
      <c r="B67" s="72"/>
      <c r="C67" s="78"/>
    </row>
    <row r="68" spans="1:3" ht="30" customHeight="1">
      <c r="A68" s="71" t="s">
        <v>237</v>
      </c>
      <c r="B68" s="72"/>
      <c r="C68" s="78" t="s">
        <v>536</v>
      </c>
    </row>
    <row r="69" spans="1:3" ht="30" customHeight="1">
      <c r="A69" s="71" t="s">
        <v>310</v>
      </c>
      <c r="B69" s="72">
        <v>0</v>
      </c>
      <c r="C69" s="78" t="s">
        <v>425</v>
      </c>
    </row>
    <row r="70" spans="1:3" ht="30" customHeight="1">
      <c r="A70" s="71" t="s">
        <v>311</v>
      </c>
      <c r="B70" s="72">
        <v>0</v>
      </c>
      <c r="C70" s="78" t="s">
        <v>425</v>
      </c>
    </row>
    <row r="71" spans="1:3" ht="30" customHeight="1">
      <c r="A71" s="71" t="s">
        <v>312</v>
      </c>
      <c r="B71" s="72"/>
      <c r="C71" s="78" t="s">
        <v>425</v>
      </c>
    </row>
    <row r="72" spans="1:3" ht="30" customHeight="1">
      <c r="A72" s="71" t="s">
        <v>238</v>
      </c>
      <c r="B72" s="70">
        <f>SUBTOTAL(9,B69:B71)</f>
        <v>0</v>
      </c>
      <c r="C72" s="78" t="s">
        <v>537</v>
      </c>
    </row>
    <row r="73" spans="1:3" ht="30" customHeight="1">
      <c r="A73" s="71"/>
      <c r="B73" s="72"/>
      <c r="C73" s="78"/>
    </row>
    <row r="74" spans="1:3" ht="30" customHeight="1">
      <c r="A74" s="71" t="s">
        <v>236</v>
      </c>
      <c r="B74" s="70">
        <v>0</v>
      </c>
      <c r="C74" s="78" t="s">
        <v>425</v>
      </c>
    </row>
    <row r="75" spans="1:3" ht="30" customHeight="1">
      <c r="A75" s="71"/>
      <c r="B75" s="72"/>
      <c r="C75" s="78"/>
    </row>
    <row r="76" spans="1:3" ht="30" customHeight="1">
      <c r="A76" s="71" t="s">
        <v>252</v>
      </c>
      <c r="B76" s="70">
        <v>0</v>
      </c>
      <c r="C76" s="78" t="s">
        <v>530</v>
      </c>
    </row>
    <row r="77" spans="1:3" ht="30" customHeight="1">
      <c r="A77" s="71"/>
      <c r="B77" s="72"/>
      <c r="C77" s="78"/>
    </row>
    <row r="78" spans="1:3" ht="30" customHeight="1">
      <c r="A78" s="65" t="s">
        <v>174</v>
      </c>
      <c r="B78" s="72"/>
      <c r="C78" s="78" t="s">
        <v>538</v>
      </c>
    </row>
    <row r="79" spans="1:3" ht="30" customHeight="1">
      <c r="A79" s="65" t="s">
        <v>59</v>
      </c>
      <c r="B79" s="85">
        <f>'INCREASE(DECREASE)'!W12</f>
        <v>0</v>
      </c>
      <c r="C79" s="64" t="s">
        <v>197</v>
      </c>
    </row>
    <row r="80" spans="1:3" ht="30" customHeight="1">
      <c r="A80" s="65" t="s">
        <v>605</v>
      </c>
      <c r="B80" s="85">
        <f>'INCREASE(DECREASE)'!W13</f>
        <v>4200</v>
      </c>
      <c r="C80" s="64" t="s">
        <v>197</v>
      </c>
    </row>
    <row r="81" spans="1:3" ht="30" customHeight="1">
      <c r="A81" s="65" t="s">
        <v>204</v>
      </c>
      <c r="B81" s="85">
        <f>'INCREASE(DECREASE)'!W14</f>
        <v>1420</v>
      </c>
      <c r="C81" s="64" t="s">
        <v>197</v>
      </c>
    </row>
    <row r="82" spans="1:3" ht="30" customHeight="1">
      <c r="A82" s="65" t="s">
        <v>188</v>
      </c>
      <c r="B82" s="85">
        <f>'INCREASE(DECREASE)'!W15</f>
        <v>2295</v>
      </c>
      <c r="C82" s="64" t="s">
        <v>197</v>
      </c>
    </row>
    <row r="83" spans="1:3" ht="30" customHeight="1">
      <c r="A83" s="65" t="s">
        <v>69</v>
      </c>
      <c r="B83" s="85">
        <f>'INCREASE(DECREASE)'!W16</f>
        <v>1505</v>
      </c>
      <c r="C83" s="64" t="s">
        <v>197</v>
      </c>
    </row>
    <row r="84" spans="1:3" ht="30" customHeight="1">
      <c r="A84" s="65" t="s">
        <v>72</v>
      </c>
      <c r="B84" s="85">
        <f>'INCREASE(DECREASE)'!W17</f>
        <v>7777.87</v>
      </c>
      <c r="C84" s="64" t="s">
        <v>197</v>
      </c>
    </row>
    <row r="85" spans="1:3" ht="30" customHeight="1">
      <c r="A85" s="65" t="s">
        <v>463</v>
      </c>
      <c r="B85" s="85">
        <f>'INCREASE(DECREASE)'!W18</f>
        <v>5095.4000000000005</v>
      </c>
      <c r="C85" s="64" t="s">
        <v>197</v>
      </c>
    </row>
    <row r="86" spans="1:3" ht="30" customHeight="1">
      <c r="A86" s="65" t="s">
        <v>73</v>
      </c>
      <c r="B86" s="85">
        <f>'INCREASE(DECREASE)'!W19</f>
        <v>6210</v>
      </c>
      <c r="C86" s="64" t="s">
        <v>197</v>
      </c>
    </row>
    <row r="87" spans="1:3" ht="30" customHeight="1">
      <c r="A87" s="65" t="s">
        <v>985</v>
      </c>
      <c r="B87" s="85">
        <f>'INCREASE(DECREASE)'!W20</f>
        <v>1500</v>
      </c>
      <c r="C87" s="64" t="s">
        <v>197</v>
      </c>
    </row>
    <row r="88" spans="1:3" ht="30" customHeight="1">
      <c r="A88" s="65" t="s">
        <v>63</v>
      </c>
      <c r="B88" s="85">
        <f>'INCREASE(DECREASE)'!W21</f>
        <v>343.2</v>
      </c>
      <c r="C88" s="64" t="s">
        <v>197</v>
      </c>
    </row>
    <row r="89" spans="1:3" ht="30" customHeight="1">
      <c r="A89" s="65" t="s">
        <v>131</v>
      </c>
      <c r="B89" s="85">
        <f>'INCREASE(DECREASE)'!W22</f>
        <v>991.18000000000006</v>
      </c>
      <c r="C89" s="64" t="s">
        <v>197</v>
      </c>
    </row>
    <row r="90" spans="1:3" ht="30" customHeight="1">
      <c r="A90" s="65" t="s">
        <v>60</v>
      </c>
      <c r="B90" s="85">
        <f>'INCREASE(DECREASE)'!W23</f>
        <v>813.29</v>
      </c>
      <c r="C90" s="64" t="s">
        <v>197</v>
      </c>
    </row>
    <row r="91" spans="1:3" ht="30" customHeight="1">
      <c r="A91" s="65" t="s">
        <v>61</v>
      </c>
      <c r="B91" s="85">
        <f>'INCREASE(DECREASE)'!W24</f>
        <v>5244.7800000000007</v>
      </c>
      <c r="C91" s="64" t="s">
        <v>197</v>
      </c>
    </row>
    <row r="92" spans="1:3" ht="30" customHeight="1">
      <c r="A92" s="65" t="s">
        <v>132</v>
      </c>
      <c r="B92" s="85">
        <f>'INCREASE(DECREASE)'!W25</f>
        <v>4155.41</v>
      </c>
      <c r="C92" s="64" t="s">
        <v>197</v>
      </c>
    </row>
    <row r="93" spans="1:3" ht="30" customHeight="1">
      <c r="A93" s="65" t="s">
        <v>768</v>
      </c>
      <c r="B93" s="85">
        <f>'INCREASE(DECREASE)'!W26</f>
        <v>7934.5</v>
      </c>
      <c r="C93" s="64" t="s">
        <v>197</v>
      </c>
    </row>
    <row r="94" spans="1:3" ht="30" customHeight="1">
      <c r="A94" s="65" t="s">
        <v>64</v>
      </c>
      <c r="B94" s="85">
        <f>'INCREASE(DECREASE)'!W27</f>
        <v>0</v>
      </c>
      <c r="C94" s="64" t="s">
        <v>197</v>
      </c>
    </row>
    <row r="95" spans="1:3" ht="30" customHeight="1">
      <c r="A95" s="65" t="s">
        <v>213</v>
      </c>
      <c r="B95" s="85">
        <f>'INCREASE(DECREASE)'!W28</f>
        <v>2290.1099999999997</v>
      </c>
      <c r="C95" s="64" t="s">
        <v>197</v>
      </c>
    </row>
    <row r="96" spans="1:3" ht="30" customHeight="1">
      <c r="A96" s="65" t="s">
        <v>101</v>
      </c>
      <c r="B96" s="85">
        <f>'INCREASE(DECREASE)'!W29</f>
        <v>430</v>
      </c>
      <c r="C96" s="64" t="s">
        <v>197</v>
      </c>
    </row>
    <row r="97" spans="1:3" ht="30" customHeight="1">
      <c r="A97" s="65" t="s">
        <v>71</v>
      </c>
      <c r="B97" s="85">
        <f>'INCREASE(DECREASE)'!W30</f>
        <v>7550</v>
      </c>
      <c r="C97" s="64" t="s">
        <v>197</v>
      </c>
    </row>
    <row r="98" spans="1:3" ht="30" customHeight="1">
      <c r="A98" s="65" t="s">
        <v>67</v>
      </c>
      <c r="B98" s="85">
        <f>'INCREASE(DECREASE)'!W31</f>
        <v>686</v>
      </c>
      <c r="C98" s="64" t="s">
        <v>197</v>
      </c>
    </row>
    <row r="99" spans="1:3" ht="30" customHeight="1">
      <c r="A99" s="65" t="s">
        <v>98</v>
      </c>
      <c r="B99" s="85">
        <f>'INCREASE(DECREASE)'!W32</f>
        <v>820</v>
      </c>
      <c r="C99" s="64" t="s">
        <v>197</v>
      </c>
    </row>
    <row r="100" spans="1:3" ht="30" customHeight="1">
      <c r="A100" s="65" t="s">
        <v>62</v>
      </c>
      <c r="B100" s="85">
        <f>'INCREASE(DECREASE)'!W33</f>
        <v>800</v>
      </c>
      <c r="C100" s="64" t="s">
        <v>197</v>
      </c>
    </row>
    <row r="101" spans="1:3" ht="30" customHeight="1">
      <c r="A101" s="65" t="s">
        <v>70</v>
      </c>
      <c r="B101" s="85">
        <f>'INCREASE(DECREASE)'!W34</f>
        <v>2290.41</v>
      </c>
      <c r="C101" s="64" t="s">
        <v>197</v>
      </c>
    </row>
    <row r="102" spans="1:3" ht="30" customHeight="1">
      <c r="A102" s="65" t="s">
        <v>66</v>
      </c>
      <c r="B102" s="85">
        <f>'INCREASE(DECREASE)'!W35</f>
        <v>104</v>
      </c>
      <c r="C102" s="64" t="s">
        <v>197</v>
      </c>
    </row>
    <row r="103" spans="1:3" ht="30" customHeight="1">
      <c r="A103" s="65" t="s">
        <v>198</v>
      </c>
      <c r="B103" s="85">
        <f>'INCREASE(DECREASE)'!W36</f>
        <v>5775</v>
      </c>
      <c r="C103" s="64" t="s">
        <v>197</v>
      </c>
    </row>
    <row r="104" spans="1:3" ht="30" customHeight="1">
      <c r="A104" s="65" t="s">
        <v>313</v>
      </c>
      <c r="B104" s="85">
        <f>'INCREASE(DECREASE)'!W37</f>
        <v>3900</v>
      </c>
      <c r="C104" s="64" t="s">
        <v>197</v>
      </c>
    </row>
    <row r="105" spans="1:3" ht="30" customHeight="1">
      <c r="A105" s="65" t="s">
        <v>457</v>
      </c>
      <c r="B105" s="85">
        <f>'INCREASE(DECREASE)'!W38</f>
        <v>506.2</v>
      </c>
      <c r="C105" s="64" t="s">
        <v>197</v>
      </c>
    </row>
    <row r="106" spans="1:3" ht="30" customHeight="1">
      <c r="A106" s="65" t="s">
        <v>373</v>
      </c>
      <c r="B106" s="85">
        <f>'INCREASE(DECREASE)'!W39</f>
        <v>7559.95</v>
      </c>
      <c r="C106" s="64" t="s">
        <v>197</v>
      </c>
    </row>
    <row r="107" spans="1:3" ht="30" customHeight="1">
      <c r="A107" s="65" t="s">
        <v>460</v>
      </c>
      <c r="B107" s="85">
        <f>'INCREASE(DECREASE)'!W40</f>
        <v>6660</v>
      </c>
      <c r="C107" s="64" t="s">
        <v>197</v>
      </c>
    </row>
    <row r="108" spans="1:3" ht="30" customHeight="1">
      <c r="A108" s="65" t="s">
        <v>671</v>
      </c>
      <c r="B108" s="85">
        <f>'INCREASE(DECREASE)'!W41</f>
        <v>7620</v>
      </c>
      <c r="C108" s="64" t="s">
        <v>197</v>
      </c>
    </row>
    <row r="109" spans="1:3" ht="30" customHeight="1">
      <c r="A109" s="65" t="s">
        <v>212</v>
      </c>
      <c r="B109" s="85">
        <f>'INCREASE(DECREASE)'!W42</f>
        <v>32275</v>
      </c>
      <c r="C109" s="64" t="s">
        <v>197</v>
      </c>
    </row>
    <row r="110" spans="1:3" ht="30" customHeight="1">
      <c r="A110" s="65" t="s">
        <v>200</v>
      </c>
      <c r="B110" s="85">
        <f>'INCREASE(DECREASE)'!W43</f>
        <v>3284.38</v>
      </c>
      <c r="C110" s="64" t="s">
        <v>197</v>
      </c>
    </row>
    <row r="111" spans="1:3" ht="30" customHeight="1">
      <c r="A111" s="65" t="s">
        <v>68</v>
      </c>
      <c r="B111" s="85">
        <f>'INCREASE(DECREASE)'!W44</f>
        <v>3700</v>
      </c>
      <c r="C111" s="64" t="s">
        <v>197</v>
      </c>
    </row>
    <row r="112" spans="1:3" ht="30" customHeight="1">
      <c r="A112" s="65" t="s">
        <v>152</v>
      </c>
      <c r="B112" s="85">
        <f>'INCREASE(DECREASE)'!W45</f>
        <v>0</v>
      </c>
      <c r="C112" s="64" t="s">
        <v>197</v>
      </c>
    </row>
    <row r="113" spans="1:3" ht="30" customHeight="1">
      <c r="A113" s="65" t="s">
        <v>77</v>
      </c>
      <c r="B113" s="85">
        <f>'INCREASE(DECREASE)'!W46</f>
        <v>1800</v>
      </c>
      <c r="C113" s="64" t="s">
        <v>197</v>
      </c>
    </row>
    <row r="114" spans="1:3" ht="30" customHeight="1">
      <c r="A114" s="65" t="s">
        <v>130</v>
      </c>
      <c r="B114" s="85">
        <f>'INCREASE(DECREASE)'!W47</f>
        <v>0</v>
      </c>
      <c r="C114" s="64" t="s">
        <v>197</v>
      </c>
    </row>
    <row r="115" spans="1:3" ht="30" customHeight="1">
      <c r="A115" s="65" t="s">
        <v>65</v>
      </c>
      <c r="B115" s="85">
        <f>'INCREASE(DECREASE)'!W48</f>
        <v>2410</v>
      </c>
      <c r="C115" s="64" t="s">
        <v>197</v>
      </c>
    </row>
    <row r="116" spans="1:3" ht="30" customHeight="1">
      <c r="A116" s="65" t="s">
        <v>129</v>
      </c>
      <c r="B116" s="85">
        <f>'INCREASE(DECREASE)'!W49</f>
        <v>1800.34</v>
      </c>
      <c r="C116" s="64" t="s">
        <v>197</v>
      </c>
    </row>
    <row r="117" spans="1:3" ht="30" customHeight="1">
      <c r="A117" s="65" t="s">
        <v>662</v>
      </c>
      <c r="B117" s="85">
        <f>'INCREASE(DECREASE)'!W50</f>
        <v>9650</v>
      </c>
      <c r="C117" s="64" t="s">
        <v>197</v>
      </c>
    </row>
    <row r="118" spans="1:3" ht="30" customHeight="1">
      <c r="A118" s="65" t="s">
        <v>774</v>
      </c>
      <c r="B118" s="85">
        <f>'INCREASE(DECREASE)'!W51</f>
        <v>0</v>
      </c>
      <c r="C118" s="64" t="s">
        <v>197</v>
      </c>
    </row>
    <row r="119" spans="1:3" ht="30" customHeight="1">
      <c r="A119" s="65" t="s">
        <v>764</v>
      </c>
      <c r="B119" s="85">
        <f>'INCREASE(DECREASE)'!W52</f>
        <v>15973.27</v>
      </c>
      <c r="C119" s="64" t="s">
        <v>197</v>
      </c>
    </row>
    <row r="120" spans="1:3" ht="30" customHeight="1">
      <c r="A120" s="65" t="s">
        <v>388</v>
      </c>
      <c r="B120" s="85">
        <f>'INCREASE(DECREASE)'!W53</f>
        <v>858.4</v>
      </c>
      <c r="C120" s="64" t="s">
        <v>197</v>
      </c>
    </row>
    <row r="121" spans="1:3" ht="30" customHeight="1">
      <c r="A121" s="65" t="s">
        <v>199</v>
      </c>
      <c r="B121" s="85">
        <f>'INCREASE(DECREASE)'!W54</f>
        <v>3728.24</v>
      </c>
      <c r="C121" s="64" t="s">
        <v>197</v>
      </c>
    </row>
    <row r="122" spans="1:3" ht="30" customHeight="1">
      <c r="A122" s="65" t="s">
        <v>99</v>
      </c>
      <c r="B122" s="85">
        <f>'INCREASE(DECREASE)'!W55</f>
        <v>600</v>
      </c>
      <c r="C122" s="64" t="s">
        <v>197</v>
      </c>
    </row>
    <row r="123" spans="1:3" ht="30" customHeight="1">
      <c r="A123" s="65" t="s">
        <v>251</v>
      </c>
      <c r="B123" s="85">
        <f>'INCREASE(DECREASE)'!W56</f>
        <v>0</v>
      </c>
      <c r="C123" s="64" t="s">
        <v>197</v>
      </c>
    </row>
    <row r="124" spans="1:3" ht="30" customHeight="1">
      <c r="A124" s="65" t="s">
        <v>91</v>
      </c>
      <c r="B124" s="70">
        <f>SUBTOTAL(9,B79:B123)</f>
        <v>172556.92999999996</v>
      </c>
      <c r="C124" s="78" t="s">
        <v>539</v>
      </c>
    </row>
    <row r="125" spans="1:3" ht="30" customHeight="1">
      <c r="A125" s="65"/>
      <c r="B125" s="72"/>
      <c r="C125" s="78"/>
    </row>
    <row r="126" spans="1:3" ht="30" customHeight="1">
      <c r="A126" s="65" t="s">
        <v>569</v>
      </c>
      <c r="B126" s="70">
        <v>0</v>
      </c>
      <c r="C126" s="78" t="s">
        <v>425</v>
      </c>
    </row>
    <row r="127" spans="1:3" ht="30" customHeight="1">
      <c r="A127" s="65"/>
      <c r="B127" s="63"/>
      <c r="C127" s="78"/>
    </row>
    <row r="128" spans="1:3" ht="30" customHeight="1">
      <c r="A128" s="65" t="s">
        <v>172</v>
      </c>
      <c r="B128" s="72"/>
      <c r="C128" s="78" t="s">
        <v>531</v>
      </c>
    </row>
    <row r="129" spans="1:3" ht="30" customHeight="1">
      <c r="A129" s="65" t="s">
        <v>59</v>
      </c>
      <c r="B129" s="85">
        <f>'INCREASE(DECREASE)'!W58</f>
        <v>0</v>
      </c>
      <c r="C129" s="64"/>
    </row>
    <row r="130" spans="1:3" ht="30" customHeight="1">
      <c r="A130" s="65" t="s">
        <v>627</v>
      </c>
      <c r="B130" s="85">
        <f>'INCREASE(DECREASE)'!W59</f>
        <v>0</v>
      </c>
      <c r="C130" s="64"/>
    </row>
    <row r="131" spans="1:3" ht="30" customHeight="1">
      <c r="A131" s="65" t="s">
        <v>204</v>
      </c>
      <c r="B131" s="85">
        <f>'INCREASE(DECREASE)'!W60</f>
        <v>0</v>
      </c>
      <c r="C131" s="64"/>
    </row>
    <row r="132" spans="1:3" ht="30" customHeight="1">
      <c r="A132" s="67" t="s">
        <v>185</v>
      </c>
      <c r="B132" s="85">
        <f>'INCREASE(DECREASE)'!W61</f>
        <v>0</v>
      </c>
      <c r="C132" s="64"/>
    </row>
    <row r="133" spans="1:3" ht="30" customHeight="1">
      <c r="A133" s="65" t="s">
        <v>74</v>
      </c>
      <c r="B133" s="85">
        <f>'INCREASE(DECREASE)'!W62</f>
        <v>0</v>
      </c>
      <c r="C133" s="64"/>
    </row>
    <row r="134" spans="1:3" ht="30" customHeight="1">
      <c r="A134" s="65" t="s">
        <v>179</v>
      </c>
      <c r="B134" s="85">
        <f>'INCREASE(DECREASE)'!W63</f>
        <v>0</v>
      </c>
      <c r="C134" s="78"/>
    </row>
    <row r="135" spans="1:3" ht="30" customHeight="1">
      <c r="A135" s="67" t="s">
        <v>523</v>
      </c>
      <c r="B135" s="85">
        <f>'INCREASE(DECREASE)'!W64</f>
        <v>0</v>
      </c>
      <c r="C135" s="78"/>
    </row>
    <row r="136" spans="1:3" ht="30" customHeight="1">
      <c r="A136" s="65" t="s">
        <v>73</v>
      </c>
      <c r="B136" s="85">
        <f>'INCREASE(DECREASE)'!W65</f>
        <v>0</v>
      </c>
      <c r="C136" s="64"/>
    </row>
    <row r="137" spans="1:3" ht="30" customHeight="1">
      <c r="A137" s="65" t="s">
        <v>183</v>
      </c>
      <c r="B137" s="85">
        <f>'INCREASE(DECREASE)'!W66</f>
        <v>0</v>
      </c>
      <c r="C137" s="78"/>
    </row>
    <row r="138" spans="1:3" ht="30" customHeight="1">
      <c r="A138" s="65" t="s">
        <v>131</v>
      </c>
      <c r="B138" s="85">
        <f>'INCREASE(DECREASE)'!W67</f>
        <v>0</v>
      </c>
      <c r="C138" s="78"/>
    </row>
    <row r="139" spans="1:3" ht="30" customHeight="1">
      <c r="A139" s="65" t="s">
        <v>203</v>
      </c>
      <c r="B139" s="85">
        <f>'INCREASE(DECREASE)'!W68</f>
        <v>0</v>
      </c>
      <c r="C139" s="78"/>
    </row>
    <row r="140" spans="1:3" ht="30" customHeight="1">
      <c r="A140" s="65" t="s">
        <v>61</v>
      </c>
      <c r="B140" s="85">
        <f>'INCREASE(DECREASE)'!W69</f>
        <v>0</v>
      </c>
      <c r="C140" s="78"/>
    </row>
    <row r="141" spans="1:3" ht="30" customHeight="1">
      <c r="A141" s="65" t="s">
        <v>132</v>
      </c>
      <c r="B141" s="85">
        <f>'INCREASE(DECREASE)'!W70</f>
        <v>0</v>
      </c>
      <c r="C141" s="78"/>
    </row>
    <row r="142" spans="1:3" ht="30" customHeight="1">
      <c r="A142" s="65" t="s">
        <v>889</v>
      </c>
      <c r="B142" s="85">
        <f>'INCREASE(DECREASE)'!W71</f>
        <v>0</v>
      </c>
      <c r="C142" s="78"/>
    </row>
    <row r="143" spans="1:3" ht="30" customHeight="1">
      <c r="A143" s="65" t="s">
        <v>64</v>
      </c>
      <c r="B143" s="85">
        <f>'INCREASE(DECREASE)'!W72</f>
        <v>0</v>
      </c>
      <c r="C143" s="64"/>
    </row>
    <row r="144" spans="1:3" ht="30" customHeight="1">
      <c r="A144" s="65" t="s">
        <v>217</v>
      </c>
      <c r="B144" s="85">
        <f>'INCREASE(DECREASE)'!W73</f>
        <v>0</v>
      </c>
      <c r="C144" s="64"/>
    </row>
    <row r="145" spans="1:3" ht="30" customHeight="1">
      <c r="A145" s="65" t="s">
        <v>101</v>
      </c>
      <c r="B145" s="85">
        <f>'INCREASE(DECREASE)'!W74</f>
        <v>0</v>
      </c>
      <c r="C145" s="78"/>
    </row>
    <row r="146" spans="1:3" ht="30" customHeight="1">
      <c r="A146" s="65" t="s">
        <v>71</v>
      </c>
      <c r="B146" s="85">
        <f>'INCREASE(DECREASE)'!W75</f>
        <v>0</v>
      </c>
      <c r="C146" s="64"/>
    </row>
    <row r="147" spans="1:3" ht="30" customHeight="1">
      <c r="A147" s="65" t="s">
        <v>67</v>
      </c>
      <c r="B147" s="85">
        <f>'INCREASE(DECREASE)'!W76</f>
        <v>0</v>
      </c>
      <c r="C147" s="64"/>
    </row>
    <row r="148" spans="1:3" ht="30" customHeight="1">
      <c r="A148" s="79" t="s">
        <v>214</v>
      </c>
      <c r="B148" s="85">
        <f>'INCREASE(DECREASE)'!W77</f>
        <v>0</v>
      </c>
      <c r="C148" s="78"/>
    </row>
    <row r="149" spans="1:3" ht="30" customHeight="1">
      <c r="A149" s="65" t="s">
        <v>62</v>
      </c>
      <c r="B149" s="85">
        <f>'INCREASE(DECREASE)'!W78</f>
        <v>0</v>
      </c>
      <c r="C149" s="78"/>
    </row>
    <row r="150" spans="1:3" ht="30" customHeight="1">
      <c r="A150" s="65" t="s">
        <v>70</v>
      </c>
      <c r="B150" s="85">
        <f>'INCREASE(DECREASE)'!W79</f>
        <v>0</v>
      </c>
      <c r="C150" s="78"/>
    </row>
    <row r="151" spans="1:3" ht="30" customHeight="1">
      <c r="A151" s="65" t="s">
        <v>66</v>
      </c>
      <c r="B151" s="85">
        <f>'INCREASE(DECREASE)'!W80</f>
        <v>0</v>
      </c>
      <c r="C151" s="78"/>
    </row>
    <row r="152" spans="1:3" ht="30" customHeight="1">
      <c r="A152" s="65" t="s">
        <v>198</v>
      </c>
      <c r="B152" s="85">
        <f>'INCREASE(DECREASE)'!W81</f>
        <v>0</v>
      </c>
      <c r="C152" s="64"/>
    </row>
    <row r="153" spans="1:3" ht="30" customHeight="1">
      <c r="A153" s="65" t="s">
        <v>313</v>
      </c>
      <c r="B153" s="85">
        <f>'INCREASE(DECREASE)'!W82</f>
        <v>49976.51</v>
      </c>
      <c r="C153" s="64" t="s">
        <v>2226</v>
      </c>
    </row>
    <row r="154" spans="1:3" ht="30" customHeight="1">
      <c r="A154" s="65" t="s">
        <v>457</v>
      </c>
      <c r="B154" s="85">
        <f>'INCREASE(DECREASE)'!W83</f>
        <v>0</v>
      </c>
      <c r="C154" s="64"/>
    </row>
    <row r="155" spans="1:3" ht="30" customHeight="1">
      <c r="A155" s="80" t="s">
        <v>373</v>
      </c>
      <c r="B155" s="85">
        <f>'INCREASE(DECREASE)'!W84</f>
        <v>0</v>
      </c>
      <c r="C155" s="78"/>
    </row>
    <row r="156" spans="1:3" ht="30" customHeight="1">
      <c r="A156" s="65" t="s">
        <v>460</v>
      </c>
      <c r="B156" s="85">
        <f>'INCREASE(DECREASE)'!W85</f>
        <v>0</v>
      </c>
      <c r="C156" s="78"/>
    </row>
    <row r="157" spans="1:3" ht="30" customHeight="1">
      <c r="A157" s="65" t="s">
        <v>628</v>
      </c>
      <c r="B157" s="85">
        <f>'INCREASE(DECREASE)'!W86</f>
        <v>0</v>
      </c>
      <c r="C157" s="78"/>
    </row>
    <row r="158" spans="1:3" ht="30" customHeight="1">
      <c r="A158" s="65" t="s">
        <v>202</v>
      </c>
      <c r="B158" s="85">
        <f>'INCREASE(DECREASE)'!W87</f>
        <v>0</v>
      </c>
      <c r="C158" s="78"/>
    </row>
    <row r="159" spans="1:3" ht="30" customHeight="1">
      <c r="A159" s="65" t="s">
        <v>200</v>
      </c>
      <c r="B159" s="85">
        <f>'INCREASE(DECREASE)'!W88</f>
        <v>0</v>
      </c>
      <c r="C159" s="64"/>
    </row>
    <row r="160" spans="1:3" ht="30" customHeight="1">
      <c r="A160" s="65" t="s">
        <v>68</v>
      </c>
      <c r="B160" s="85">
        <f>'INCREASE(DECREASE)'!W89</f>
        <v>0</v>
      </c>
      <c r="C160" s="78"/>
    </row>
    <row r="161" spans="1:3" ht="30" customHeight="1">
      <c r="A161" s="65" t="s">
        <v>224</v>
      </c>
      <c r="B161" s="85">
        <f>'INCREASE(DECREASE)'!W90</f>
        <v>4000</v>
      </c>
      <c r="C161" s="78" t="s">
        <v>1051</v>
      </c>
    </row>
    <row r="162" spans="1:3" ht="30" customHeight="1">
      <c r="A162" s="67" t="s">
        <v>512</v>
      </c>
      <c r="B162" s="85">
        <f>'INCREASE(DECREASE)'!W91</f>
        <v>0</v>
      </c>
      <c r="C162" s="64"/>
    </row>
    <row r="163" spans="1:3" ht="30" customHeight="1">
      <c r="A163" s="65" t="s">
        <v>77</v>
      </c>
      <c r="B163" s="85">
        <f>'INCREASE(DECREASE)'!W92</f>
        <v>0</v>
      </c>
      <c r="C163" s="64"/>
    </row>
    <row r="164" spans="1:3" ht="30" customHeight="1">
      <c r="A164" s="65" t="s">
        <v>130</v>
      </c>
      <c r="B164" s="85">
        <f>'INCREASE(DECREASE)'!W93</f>
        <v>0</v>
      </c>
      <c r="C164" s="78"/>
    </row>
    <row r="165" spans="1:3" ht="30" customHeight="1">
      <c r="A165" s="65" t="s">
        <v>65</v>
      </c>
      <c r="B165" s="85">
        <f>'INCREASE(DECREASE)'!W94</f>
        <v>0</v>
      </c>
      <c r="C165" s="78"/>
    </row>
    <row r="166" spans="1:3" ht="30" customHeight="1">
      <c r="A166" s="65" t="s">
        <v>129</v>
      </c>
      <c r="B166" s="85">
        <f>'INCREASE(DECREASE)'!W95</f>
        <v>0</v>
      </c>
      <c r="C166" s="78"/>
    </row>
    <row r="167" spans="1:3" ht="30" customHeight="1">
      <c r="A167" s="65" t="s">
        <v>524</v>
      </c>
      <c r="B167" s="85">
        <f>'INCREASE(DECREASE)'!W96</f>
        <v>0</v>
      </c>
      <c r="C167" s="78"/>
    </row>
    <row r="168" spans="1:3" ht="30" customHeight="1">
      <c r="A168" s="65" t="s">
        <v>478</v>
      </c>
      <c r="B168" s="85">
        <f>'INCREASE(DECREASE)'!W97</f>
        <v>0</v>
      </c>
      <c r="C168" s="78"/>
    </row>
    <row r="169" spans="1:3" ht="30" customHeight="1">
      <c r="A169" s="65" t="s">
        <v>890</v>
      </c>
      <c r="B169" s="85">
        <f>'INCREASE(DECREASE)'!W98</f>
        <v>0</v>
      </c>
      <c r="C169" s="78"/>
    </row>
    <row r="170" spans="1:3" ht="30" customHeight="1">
      <c r="A170" s="65" t="s">
        <v>387</v>
      </c>
      <c r="B170" s="85">
        <f>'INCREASE(DECREASE)'!W99</f>
        <v>0</v>
      </c>
      <c r="C170" s="78"/>
    </row>
    <row r="171" spans="1:3" ht="30" customHeight="1">
      <c r="A171" s="67" t="s">
        <v>420</v>
      </c>
      <c r="B171" s="85">
        <f>'INCREASE(DECREASE)'!W100</f>
        <v>0</v>
      </c>
      <c r="C171" s="64"/>
    </row>
    <row r="172" spans="1:3" ht="30" customHeight="1">
      <c r="A172" s="65" t="s">
        <v>99</v>
      </c>
      <c r="B172" s="85">
        <f>'INCREASE(DECREASE)'!W101</f>
        <v>0</v>
      </c>
      <c r="C172" s="78"/>
    </row>
    <row r="173" spans="1:3" ht="30" customHeight="1">
      <c r="A173" s="67" t="s">
        <v>519</v>
      </c>
      <c r="B173" s="85">
        <f>'INCREASE(DECREASE)'!W103</f>
        <v>0</v>
      </c>
      <c r="C173" s="64"/>
    </row>
    <row r="174" spans="1:3" ht="30" customHeight="1">
      <c r="A174" s="80" t="s">
        <v>469</v>
      </c>
      <c r="B174" s="85">
        <f>'INCREASE(DECREASE)'!W103</f>
        <v>0</v>
      </c>
      <c r="C174" s="78"/>
    </row>
    <row r="175" spans="1:3" ht="30" customHeight="1">
      <c r="A175" s="68" t="s">
        <v>423</v>
      </c>
      <c r="B175" s="85">
        <f>'INCREASE(DECREASE)'!W104</f>
        <v>200</v>
      </c>
      <c r="C175" s="78" t="s">
        <v>911</v>
      </c>
    </row>
    <row r="176" spans="1:3" ht="30" customHeight="1">
      <c r="A176" s="68" t="s">
        <v>993</v>
      </c>
      <c r="B176" s="85"/>
      <c r="C176" s="78" t="s">
        <v>994</v>
      </c>
    </row>
    <row r="177" spans="1:3" ht="30" customHeight="1">
      <c r="A177" s="68" t="s">
        <v>935</v>
      </c>
      <c r="B177" s="85">
        <v>0</v>
      </c>
      <c r="C177" s="64" t="s">
        <v>425</v>
      </c>
    </row>
    <row r="178" spans="1:3" ht="30" customHeight="1">
      <c r="A178" s="65" t="s">
        <v>92</v>
      </c>
      <c r="B178" s="70">
        <f>SUBTOTAL(9,B128:B177)</f>
        <v>54176.51</v>
      </c>
      <c r="C178" s="78" t="s">
        <v>532</v>
      </c>
    </row>
    <row r="179" spans="1:3" ht="30" customHeight="1">
      <c r="A179" s="65"/>
      <c r="B179" s="70"/>
      <c r="C179" s="78"/>
    </row>
    <row r="180" spans="1:3" ht="30" hidden="1" customHeight="1">
      <c r="A180" s="65" t="s">
        <v>233</v>
      </c>
      <c r="B180" s="70"/>
      <c r="C180" s="78" t="s">
        <v>533</v>
      </c>
    </row>
    <row r="181" spans="1:3" ht="30" hidden="1" customHeight="1">
      <c r="A181" s="65" t="s">
        <v>418</v>
      </c>
      <c r="B181" s="72">
        <v>0</v>
      </c>
      <c r="C181" s="64" t="s">
        <v>412</v>
      </c>
    </row>
    <row r="182" spans="1:3" ht="30" hidden="1" customHeight="1">
      <c r="A182" s="65" t="s">
        <v>234</v>
      </c>
      <c r="B182" s="70">
        <f>SUBTOTAL(9,B181)</f>
        <v>0</v>
      </c>
      <c r="C182" s="78" t="s">
        <v>534</v>
      </c>
    </row>
    <row r="183" spans="1:3" ht="30" hidden="1" customHeight="1">
      <c r="A183" s="65"/>
      <c r="B183" s="70"/>
      <c r="C183" s="78"/>
    </row>
    <row r="184" spans="1:3" ht="30" customHeight="1">
      <c r="A184" s="65" t="s">
        <v>207</v>
      </c>
      <c r="B184" s="72"/>
      <c r="C184" s="64" t="s">
        <v>425</v>
      </c>
    </row>
    <row r="185" spans="1:3" ht="30" customHeight="1">
      <c r="A185" s="65" t="s">
        <v>168</v>
      </c>
      <c r="B185" s="72">
        <v>0</v>
      </c>
      <c r="C185" s="64" t="s">
        <v>425</v>
      </c>
    </row>
    <row r="186" spans="1:3" ht="30" customHeight="1">
      <c r="A186" s="65" t="s">
        <v>208</v>
      </c>
      <c r="B186" s="70">
        <f>SUBTOTAL(9,B184:B185)</f>
        <v>0</v>
      </c>
      <c r="C186" s="78" t="s">
        <v>535</v>
      </c>
    </row>
    <row r="187" spans="1:3" ht="30" customHeight="1">
      <c r="A187" s="65"/>
      <c r="B187" s="72"/>
      <c r="C187" s="78"/>
    </row>
    <row r="188" spans="1:3" ht="30" customHeight="1">
      <c r="A188" s="65" t="s">
        <v>171</v>
      </c>
      <c r="B188" s="70"/>
      <c r="C188" s="78" t="s">
        <v>540</v>
      </c>
    </row>
    <row r="189" spans="1:3" ht="30" customHeight="1">
      <c r="A189" s="65" t="s">
        <v>293</v>
      </c>
      <c r="B189" s="85">
        <f>'INCREASE(DECREASE)'!W106</f>
        <v>0</v>
      </c>
      <c r="C189" s="64" t="s">
        <v>345</v>
      </c>
    </row>
    <row r="190" spans="1:3" ht="30" customHeight="1">
      <c r="A190" s="65" t="s">
        <v>294</v>
      </c>
      <c r="B190" s="85">
        <f>'INCREASE(DECREASE)'!W107</f>
        <v>0</v>
      </c>
      <c r="C190" s="64" t="s">
        <v>346</v>
      </c>
    </row>
    <row r="191" spans="1:3" ht="30" customHeight="1">
      <c r="A191" s="65" t="s">
        <v>926</v>
      </c>
      <c r="B191" s="85">
        <f>'INCREASE(DECREASE)'!W111</f>
        <v>0</v>
      </c>
      <c r="C191" s="64" t="s">
        <v>901</v>
      </c>
    </row>
    <row r="192" spans="1:3" ht="30" customHeight="1">
      <c r="A192" s="65" t="s">
        <v>927</v>
      </c>
      <c r="B192" s="85">
        <f>'INCREASE(DECREASE)'!W110</f>
        <v>0</v>
      </c>
      <c r="C192" s="64" t="s">
        <v>901</v>
      </c>
    </row>
    <row r="193" spans="1:3" ht="30" customHeight="1">
      <c r="A193" s="65" t="s">
        <v>925</v>
      </c>
      <c r="B193" s="85">
        <f>'INCREASE(DECREASE)'!W112</f>
        <v>0</v>
      </c>
      <c r="C193" s="64" t="s">
        <v>901</v>
      </c>
    </row>
    <row r="194" spans="1:3" ht="30" customHeight="1">
      <c r="A194" s="65" t="s">
        <v>93</v>
      </c>
      <c r="B194" s="70">
        <f>SUBTOTAL(9,B188:B193)</f>
        <v>0</v>
      </c>
      <c r="C194" s="78" t="s">
        <v>541</v>
      </c>
    </row>
    <row r="195" spans="1:3" ht="30" customHeight="1">
      <c r="A195" s="65"/>
      <c r="B195" s="70"/>
      <c r="C195" s="78"/>
    </row>
    <row r="196" spans="1:3" ht="30" customHeight="1">
      <c r="A196" s="65" t="s">
        <v>564</v>
      </c>
      <c r="B196" s="70"/>
      <c r="C196" s="78" t="s">
        <v>567</v>
      </c>
    </row>
    <row r="197" spans="1:3" ht="30" customHeight="1">
      <c r="A197" s="65" t="s">
        <v>565</v>
      </c>
      <c r="B197" s="72">
        <v>0</v>
      </c>
      <c r="C197" s="78" t="s">
        <v>425</v>
      </c>
    </row>
    <row r="198" spans="1:3" ht="30" customHeight="1">
      <c r="A198" s="65" t="s">
        <v>566</v>
      </c>
      <c r="B198" s="70">
        <f>SUBTOTAL(9,B197:B197)</f>
        <v>0</v>
      </c>
      <c r="C198" s="78" t="s">
        <v>568</v>
      </c>
    </row>
    <row r="199" spans="1:3" ht="30" customHeight="1">
      <c r="A199" s="65"/>
      <c r="B199" s="72"/>
      <c r="C199" s="78"/>
    </row>
    <row r="200" spans="1:3" ht="30" customHeight="1">
      <c r="A200" s="65" t="s">
        <v>173</v>
      </c>
      <c r="B200" s="72"/>
      <c r="C200" s="78" t="s">
        <v>542</v>
      </c>
    </row>
    <row r="201" spans="1:3" ht="30" customHeight="1">
      <c r="A201" s="65" t="s">
        <v>292</v>
      </c>
      <c r="B201" s="85">
        <f>'INCREASE(DECREASE)'!W113</f>
        <v>0</v>
      </c>
      <c r="C201" s="64" t="s">
        <v>347</v>
      </c>
    </row>
    <row r="202" spans="1:3" ht="30" customHeight="1">
      <c r="A202" s="65" t="s">
        <v>280</v>
      </c>
      <c r="B202" s="85">
        <f>'INCREASE(DECREASE)'!W114</f>
        <v>0</v>
      </c>
      <c r="C202" s="64" t="s">
        <v>348</v>
      </c>
    </row>
    <row r="203" spans="1:3" ht="30" customHeight="1">
      <c r="A203" s="65" t="s">
        <v>281</v>
      </c>
      <c r="B203" s="85">
        <f>'INCREASE(DECREASE)'!W115</f>
        <v>65279.25</v>
      </c>
      <c r="C203" s="64" t="s">
        <v>349</v>
      </c>
    </row>
    <row r="204" spans="1:3" ht="30" customHeight="1">
      <c r="A204" s="65" t="s">
        <v>755</v>
      </c>
      <c r="B204" s="85">
        <f>'INCREASE(DECREASE)'!W116</f>
        <v>0</v>
      </c>
      <c r="C204" s="64" t="s">
        <v>756</v>
      </c>
    </row>
    <row r="205" spans="1:3" ht="30" customHeight="1">
      <c r="A205" s="67" t="s">
        <v>487</v>
      </c>
      <c r="B205" s="85">
        <f>'INCREASE(DECREASE)'!W117</f>
        <v>6573.85</v>
      </c>
      <c r="C205" s="64" t="s">
        <v>488</v>
      </c>
    </row>
    <row r="206" spans="1:3" ht="30" customHeight="1">
      <c r="A206" s="65" t="s">
        <v>282</v>
      </c>
      <c r="B206" s="85">
        <f>'INCREASE(DECREASE)'!W118</f>
        <v>27246</v>
      </c>
      <c r="C206" s="64" t="s">
        <v>358</v>
      </c>
    </row>
    <row r="207" spans="1:3" ht="30" customHeight="1">
      <c r="A207" s="65" t="s">
        <v>283</v>
      </c>
      <c r="B207" s="85">
        <f>'INCREASE(DECREASE)'!W119</f>
        <v>0</v>
      </c>
      <c r="C207" s="64" t="s">
        <v>359</v>
      </c>
    </row>
    <row r="208" spans="1:3" ht="30" customHeight="1">
      <c r="A208" s="65" t="s">
        <v>284</v>
      </c>
      <c r="B208" s="85">
        <f>'INCREASE(DECREASE)'!W120</f>
        <v>0</v>
      </c>
      <c r="C208" s="64" t="s">
        <v>369</v>
      </c>
    </row>
    <row r="209" spans="1:3" ht="30" customHeight="1">
      <c r="A209" s="65" t="s">
        <v>285</v>
      </c>
      <c r="B209" s="85">
        <f>'INCREASE(DECREASE)'!W121</f>
        <v>0</v>
      </c>
      <c r="C209" s="64" t="s">
        <v>370</v>
      </c>
    </row>
    <row r="210" spans="1:3" ht="30" customHeight="1">
      <c r="A210" s="65" t="s">
        <v>930</v>
      </c>
      <c r="B210" s="85">
        <f>'INCREASE(DECREASE)'!W122</f>
        <v>37367.699999999997</v>
      </c>
      <c r="C210" s="64" t="s">
        <v>931</v>
      </c>
    </row>
    <row r="211" spans="1:3" ht="30" customHeight="1">
      <c r="A211" s="65" t="s">
        <v>286</v>
      </c>
      <c r="B211" s="85">
        <f>'INCREASE(DECREASE)'!W123</f>
        <v>53038.350000000006</v>
      </c>
      <c r="C211" s="64" t="s">
        <v>360</v>
      </c>
    </row>
    <row r="212" spans="1:3" ht="30" customHeight="1">
      <c r="A212" s="65" t="s">
        <v>287</v>
      </c>
      <c r="B212" s="85">
        <f>'INCREASE(DECREASE)'!W124</f>
        <v>0</v>
      </c>
      <c r="C212" s="64" t="s">
        <v>361</v>
      </c>
    </row>
    <row r="213" spans="1:3" ht="30" customHeight="1">
      <c r="A213" s="65" t="s">
        <v>288</v>
      </c>
      <c r="B213" s="85">
        <f>'INCREASE(DECREASE)'!W125</f>
        <v>29375</v>
      </c>
      <c r="C213" s="64" t="s">
        <v>372</v>
      </c>
    </row>
    <row r="214" spans="1:3" ht="30" customHeight="1">
      <c r="A214" s="65" t="s">
        <v>395</v>
      </c>
      <c r="B214" s="85">
        <f>'INCREASE(DECREASE)'!W126</f>
        <v>0</v>
      </c>
      <c r="C214" s="64" t="s">
        <v>396</v>
      </c>
    </row>
    <row r="215" spans="1:3" ht="30" customHeight="1">
      <c r="A215" s="65" t="s">
        <v>289</v>
      </c>
      <c r="B215" s="85">
        <f>'INCREASE(DECREASE)'!W127</f>
        <v>0</v>
      </c>
      <c r="C215" s="64" t="s">
        <v>371</v>
      </c>
    </row>
    <row r="216" spans="1:3" ht="30" customHeight="1">
      <c r="A216" s="65" t="s">
        <v>517</v>
      </c>
      <c r="B216" s="85">
        <f>'INCREASE(DECREASE)'!W128</f>
        <v>0</v>
      </c>
      <c r="C216" s="64" t="s">
        <v>397</v>
      </c>
    </row>
    <row r="217" spans="1:3" ht="30" customHeight="1">
      <c r="A217" s="65" t="s">
        <v>376</v>
      </c>
      <c r="B217" s="85">
        <f>'INCREASE(DECREASE)'!W129</f>
        <v>1650.1</v>
      </c>
      <c r="C217" s="64" t="s">
        <v>377</v>
      </c>
    </row>
    <row r="218" spans="1:3" ht="30" customHeight="1">
      <c r="A218" s="65" t="s">
        <v>328</v>
      </c>
      <c r="B218" s="85">
        <f>'INCREASE(DECREASE)'!W130</f>
        <v>0</v>
      </c>
      <c r="C218" s="64" t="s">
        <v>362</v>
      </c>
    </row>
    <row r="219" spans="1:3" ht="30" hidden="1" customHeight="1">
      <c r="A219" s="65" t="s">
        <v>393</v>
      </c>
      <c r="B219" s="85">
        <f>'INCREASE(DECREASE)'!W131</f>
        <v>0</v>
      </c>
      <c r="C219" s="64" t="s">
        <v>394</v>
      </c>
    </row>
    <row r="220" spans="1:3" ht="30" customHeight="1">
      <c r="A220" s="65" t="s">
        <v>301</v>
      </c>
      <c r="B220" s="85">
        <f>'INCREASE(DECREASE)'!W132</f>
        <v>0</v>
      </c>
      <c r="C220" s="64" t="s">
        <v>363</v>
      </c>
    </row>
    <row r="221" spans="1:3" ht="30" hidden="1" customHeight="1">
      <c r="A221" s="65" t="s">
        <v>374</v>
      </c>
      <c r="B221" s="85">
        <f>'INCREASE(DECREASE)'!W133</f>
        <v>0</v>
      </c>
      <c r="C221" s="64" t="s">
        <v>375</v>
      </c>
    </row>
    <row r="222" spans="1:3" ht="30" customHeight="1">
      <c r="A222" s="65" t="s">
        <v>290</v>
      </c>
      <c r="B222" s="85">
        <f>'INCREASE(DECREASE)'!W134</f>
        <v>4850</v>
      </c>
      <c r="C222" s="64" t="s">
        <v>350</v>
      </c>
    </row>
    <row r="223" spans="1:3" ht="30" customHeight="1">
      <c r="A223" s="65" t="s">
        <v>378</v>
      </c>
      <c r="B223" s="85">
        <f>'INCREASE(DECREASE)'!W135</f>
        <v>2327.5</v>
      </c>
      <c r="C223" s="64" t="s">
        <v>379</v>
      </c>
    </row>
    <row r="224" spans="1:3" ht="30" customHeight="1">
      <c r="A224" s="65" t="s">
        <v>291</v>
      </c>
      <c r="B224" s="85">
        <f>'INCREASE(DECREASE)'!W136</f>
        <v>15249.07</v>
      </c>
      <c r="C224" s="64" t="s">
        <v>351</v>
      </c>
    </row>
    <row r="225" spans="1:3" ht="30" customHeight="1">
      <c r="A225" s="65" t="s">
        <v>771</v>
      </c>
      <c r="B225" s="85">
        <f>'INCREASE(DECREASE)'!W137</f>
        <v>0</v>
      </c>
      <c r="C225" s="64" t="s">
        <v>772</v>
      </c>
    </row>
    <row r="226" spans="1:3" ht="30" customHeight="1">
      <c r="A226" s="65" t="s">
        <v>94</v>
      </c>
      <c r="B226" s="70">
        <f>SUBTOTAL(9,B200:B225)</f>
        <v>242956.82</v>
      </c>
      <c r="C226" s="78" t="s">
        <v>543</v>
      </c>
    </row>
    <row r="227" spans="1:3" ht="30" customHeight="1">
      <c r="A227" s="65"/>
      <c r="B227" s="72"/>
      <c r="C227" s="78"/>
    </row>
    <row r="228" spans="1:3" ht="30" customHeight="1">
      <c r="A228" s="65" t="s">
        <v>175</v>
      </c>
      <c r="B228" s="72"/>
      <c r="C228" s="78" t="s">
        <v>544</v>
      </c>
    </row>
    <row r="229" spans="1:3" ht="30" customHeight="1">
      <c r="A229" s="80" t="s">
        <v>59</v>
      </c>
      <c r="B229" s="85">
        <f>'INCREASE(DECREASE)'!W139</f>
        <v>0</v>
      </c>
      <c r="C229" s="64" t="s">
        <v>353</v>
      </c>
    </row>
    <row r="230" spans="1:3" ht="30" customHeight="1">
      <c r="A230" s="80" t="s">
        <v>605</v>
      </c>
      <c r="B230" s="85">
        <f>'INCREASE(DECREASE)'!W140</f>
        <v>0</v>
      </c>
      <c r="C230" s="64" t="s">
        <v>353</v>
      </c>
    </row>
    <row r="231" spans="1:3" ht="30" customHeight="1">
      <c r="A231" s="80" t="s">
        <v>204</v>
      </c>
      <c r="B231" s="85">
        <f>'INCREASE(DECREASE)'!W141</f>
        <v>0</v>
      </c>
      <c r="C231" s="64" t="s">
        <v>353</v>
      </c>
    </row>
    <row r="232" spans="1:3" ht="30" customHeight="1">
      <c r="A232" s="65" t="s">
        <v>205</v>
      </c>
      <c r="B232" s="85">
        <f>'INCREASE(DECREASE)'!W142</f>
        <v>0</v>
      </c>
      <c r="C232" s="64" t="s">
        <v>353</v>
      </c>
    </row>
    <row r="233" spans="1:3" ht="30" customHeight="1">
      <c r="A233" s="65" t="s">
        <v>72</v>
      </c>
      <c r="B233" s="85">
        <f>'INCREASE(DECREASE)'!W143</f>
        <v>0</v>
      </c>
      <c r="C233" s="64" t="s">
        <v>353</v>
      </c>
    </row>
    <row r="234" spans="1:3" ht="30" customHeight="1">
      <c r="A234" s="67" t="s">
        <v>486</v>
      </c>
      <c r="B234" s="85">
        <f>'INCREASE(DECREASE)'!W144</f>
        <v>1160</v>
      </c>
      <c r="C234" s="64" t="s">
        <v>353</v>
      </c>
    </row>
    <row r="235" spans="1:3" ht="30" customHeight="1">
      <c r="A235" s="65" t="s">
        <v>154</v>
      </c>
      <c r="B235" s="85">
        <f>'INCREASE(DECREASE)'!W145</f>
        <v>0</v>
      </c>
      <c r="C235" s="64" t="s">
        <v>353</v>
      </c>
    </row>
    <row r="236" spans="1:3" ht="30" customHeight="1">
      <c r="A236" s="65" t="s">
        <v>183</v>
      </c>
      <c r="B236" s="85">
        <f>'INCREASE(DECREASE)'!W146</f>
        <v>0</v>
      </c>
      <c r="C236" s="64" t="s">
        <v>353</v>
      </c>
    </row>
    <row r="237" spans="1:3" ht="30" customHeight="1">
      <c r="A237" s="65" t="s">
        <v>203</v>
      </c>
      <c r="B237" s="85">
        <f>'INCREASE(DECREASE)'!W147</f>
        <v>0</v>
      </c>
      <c r="C237" s="64" t="s">
        <v>353</v>
      </c>
    </row>
    <row r="238" spans="1:3" ht="30" customHeight="1">
      <c r="A238" s="65" t="s">
        <v>170</v>
      </c>
      <c r="B238" s="85">
        <f>'INCREASE(DECREASE)'!W148</f>
        <v>7975</v>
      </c>
      <c r="C238" s="64" t="s">
        <v>353</v>
      </c>
    </row>
    <row r="239" spans="1:3" ht="30" customHeight="1">
      <c r="A239" s="65" t="s">
        <v>132</v>
      </c>
      <c r="B239" s="85">
        <f>'INCREASE(DECREASE)'!W149</f>
        <v>0</v>
      </c>
      <c r="C239" s="64" t="s">
        <v>353</v>
      </c>
    </row>
    <row r="240" spans="1:3" ht="30" customHeight="1">
      <c r="A240" s="65" t="s">
        <v>916</v>
      </c>
      <c r="B240" s="85">
        <f>'INCREASE(DECREASE)'!W150</f>
        <v>5960</v>
      </c>
      <c r="C240" s="64" t="s">
        <v>353</v>
      </c>
    </row>
    <row r="241" spans="1:3" ht="30" customHeight="1">
      <c r="A241" s="65" t="s">
        <v>64</v>
      </c>
      <c r="B241" s="85">
        <f>'INCREASE(DECREASE)'!W151</f>
        <v>0</v>
      </c>
      <c r="C241" s="64" t="s">
        <v>353</v>
      </c>
    </row>
    <row r="242" spans="1:3" ht="30" customHeight="1">
      <c r="A242" s="65" t="s">
        <v>216</v>
      </c>
      <c r="B242" s="85">
        <f>'INCREASE(DECREASE)'!W152</f>
        <v>0</v>
      </c>
      <c r="C242" s="64" t="s">
        <v>353</v>
      </c>
    </row>
    <row r="243" spans="1:3" ht="30" customHeight="1">
      <c r="A243" s="65" t="s">
        <v>182</v>
      </c>
      <c r="B243" s="85">
        <f>'INCREASE(DECREASE)'!W153</f>
        <v>360</v>
      </c>
      <c r="C243" s="64" t="s">
        <v>353</v>
      </c>
    </row>
    <row r="244" spans="1:3" ht="30" customHeight="1">
      <c r="A244" s="65" t="s">
        <v>71</v>
      </c>
      <c r="B244" s="85">
        <f>'INCREASE(DECREASE)'!W154</f>
        <v>0</v>
      </c>
      <c r="C244" s="64" t="s">
        <v>353</v>
      </c>
    </row>
    <row r="245" spans="1:3" ht="30" customHeight="1">
      <c r="A245" s="65" t="s">
        <v>576</v>
      </c>
      <c r="B245" s="85">
        <f>'INCREASE(DECREASE)'!W155</f>
        <v>0</v>
      </c>
      <c r="C245" s="64" t="s">
        <v>353</v>
      </c>
    </row>
    <row r="246" spans="1:3" ht="30" customHeight="1">
      <c r="A246" s="65" t="s">
        <v>62</v>
      </c>
      <c r="B246" s="85">
        <f>'INCREASE(DECREASE)'!W156</f>
        <v>0</v>
      </c>
      <c r="C246" s="64" t="s">
        <v>353</v>
      </c>
    </row>
    <row r="247" spans="1:3" ht="30" customHeight="1">
      <c r="A247" s="65" t="s">
        <v>70</v>
      </c>
      <c r="B247" s="85">
        <f>'INCREASE(DECREASE)'!W157</f>
        <v>0</v>
      </c>
      <c r="C247" s="64" t="s">
        <v>353</v>
      </c>
    </row>
    <row r="248" spans="1:3" ht="30" customHeight="1">
      <c r="A248" s="65" t="s">
        <v>198</v>
      </c>
      <c r="B248" s="85">
        <f>'INCREASE(DECREASE)'!W158</f>
        <v>0</v>
      </c>
      <c r="C248" s="64" t="s">
        <v>353</v>
      </c>
    </row>
    <row r="249" spans="1:3" ht="30" customHeight="1">
      <c r="A249" s="65" t="s">
        <v>313</v>
      </c>
      <c r="B249" s="85">
        <f>'INCREASE(DECREASE)'!W159</f>
        <v>0</v>
      </c>
      <c r="C249" s="64" t="s">
        <v>353</v>
      </c>
    </row>
    <row r="250" spans="1:3" ht="30" customHeight="1">
      <c r="A250" s="80" t="s">
        <v>457</v>
      </c>
      <c r="B250" s="85">
        <f>'INCREASE(DECREASE)'!W160</f>
        <v>0</v>
      </c>
      <c r="C250" s="64" t="s">
        <v>353</v>
      </c>
    </row>
    <row r="251" spans="1:3" ht="30" customHeight="1">
      <c r="A251" s="65" t="s">
        <v>373</v>
      </c>
      <c r="B251" s="85">
        <f>'INCREASE(DECREASE)'!W161</f>
        <v>0</v>
      </c>
      <c r="C251" s="64" t="s">
        <v>353</v>
      </c>
    </row>
    <row r="252" spans="1:3" ht="30" customHeight="1">
      <c r="A252" s="65" t="s">
        <v>671</v>
      </c>
      <c r="B252" s="85">
        <f>'INCREASE(DECREASE)'!W162</f>
        <v>0</v>
      </c>
      <c r="C252" s="64" t="s">
        <v>353</v>
      </c>
    </row>
    <row r="253" spans="1:3" ht="30" customHeight="1">
      <c r="A253" s="65" t="s">
        <v>235</v>
      </c>
      <c r="B253" s="85">
        <f>'INCREASE(DECREASE)'!W163</f>
        <v>0</v>
      </c>
      <c r="C253" s="64" t="s">
        <v>353</v>
      </c>
    </row>
    <row r="254" spans="1:3" ht="30" customHeight="1">
      <c r="A254" s="65" t="s">
        <v>481</v>
      </c>
      <c r="B254" s="85">
        <f>'INCREASE(DECREASE)'!W164</f>
        <v>5850</v>
      </c>
      <c r="C254" s="64" t="s">
        <v>353</v>
      </c>
    </row>
    <row r="255" spans="1:3" ht="30" customHeight="1">
      <c r="A255" s="65" t="s">
        <v>68</v>
      </c>
      <c r="B255" s="85">
        <f>'INCREASE(DECREASE)'!W165</f>
        <v>0</v>
      </c>
      <c r="C255" s="64" t="s">
        <v>353</v>
      </c>
    </row>
    <row r="256" spans="1:3" ht="30" customHeight="1">
      <c r="A256" s="65" t="s">
        <v>152</v>
      </c>
      <c r="B256" s="85">
        <f>'INCREASE(DECREASE)'!W166</f>
        <v>0</v>
      </c>
      <c r="C256" s="64" t="s">
        <v>353</v>
      </c>
    </row>
    <row r="257" spans="1:3" ht="30" customHeight="1">
      <c r="A257" s="67" t="s">
        <v>429</v>
      </c>
      <c r="B257" s="85">
        <f>'INCREASE(DECREASE)'!W167</f>
        <v>0</v>
      </c>
      <c r="C257" s="64" t="s">
        <v>353</v>
      </c>
    </row>
    <row r="258" spans="1:3" ht="30" customHeight="1">
      <c r="A258" s="65" t="s">
        <v>65</v>
      </c>
      <c r="B258" s="85">
        <f>'INCREASE(DECREASE)'!W168</f>
        <v>28245</v>
      </c>
      <c r="C258" s="64" t="s">
        <v>353</v>
      </c>
    </row>
    <row r="259" spans="1:3" ht="30" customHeight="1">
      <c r="A259" s="80" t="s">
        <v>524</v>
      </c>
      <c r="B259" s="85">
        <f>'INCREASE(DECREASE)'!W170</f>
        <v>9890</v>
      </c>
      <c r="C259" s="64" t="s">
        <v>353</v>
      </c>
    </row>
    <row r="260" spans="1:3" ht="30" customHeight="1">
      <c r="A260" s="65" t="s">
        <v>153</v>
      </c>
      <c r="B260" s="85">
        <f>'INCREASE(DECREASE)'!W169</f>
        <v>0</v>
      </c>
      <c r="C260" s="64" t="s">
        <v>353</v>
      </c>
    </row>
    <row r="261" spans="1:3" ht="30" customHeight="1">
      <c r="A261" s="65" t="s">
        <v>387</v>
      </c>
      <c r="B261" s="85">
        <f>'INCREASE(DECREASE)'!W172</f>
        <v>0</v>
      </c>
      <c r="C261" s="64" t="s">
        <v>353</v>
      </c>
    </row>
    <row r="262" spans="1:3" ht="30" customHeight="1">
      <c r="A262" s="65" t="s">
        <v>201</v>
      </c>
      <c r="B262" s="85">
        <f>'INCREASE(DECREASE)'!W173</f>
        <v>0</v>
      </c>
      <c r="C262" s="64" t="s">
        <v>353</v>
      </c>
    </row>
    <row r="263" spans="1:3" ht="30" customHeight="1">
      <c r="A263" s="65" t="s">
        <v>273</v>
      </c>
      <c r="B263" s="85">
        <f>'INCREASE(DECREASE)'!W174</f>
        <v>242912.55</v>
      </c>
      <c r="C263" s="64" t="s">
        <v>353</v>
      </c>
    </row>
    <row r="264" spans="1:3" ht="30" customHeight="1">
      <c r="A264" s="65" t="s">
        <v>176</v>
      </c>
      <c r="B264" s="70">
        <f>SUBTOTAL(9,B228:B263)</f>
        <v>302352.55</v>
      </c>
      <c r="C264" s="78" t="s">
        <v>545</v>
      </c>
    </row>
    <row r="265" spans="1:3" ht="30" customHeight="1">
      <c r="A265" s="65"/>
      <c r="B265" s="72"/>
      <c r="C265" s="78"/>
    </row>
    <row r="266" spans="1:3" ht="30" customHeight="1">
      <c r="A266" s="65" t="s">
        <v>113</v>
      </c>
      <c r="B266" s="72"/>
      <c r="C266" s="78" t="s">
        <v>546</v>
      </c>
    </row>
    <row r="267" spans="1:3" ht="30" customHeight="1">
      <c r="A267" s="65" t="s">
        <v>114</v>
      </c>
      <c r="B267" s="72">
        <v>0</v>
      </c>
      <c r="C267" s="78" t="s">
        <v>425</v>
      </c>
    </row>
    <row r="268" spans="1:3" ht="30" customHeight="1">
      <c r="A268" s="65" t="s">
        <v>115</v>
      </c>
      <c r="B268" s="72">
        <v>0</v>
      </c>
      <c r="C268" s="78" t="s">
        <v>425</v>
      </c>
    </row>
    <row r="269" spans="1:3" ht="30" customHeight="1">
      <c r="A269" s="65" t="s">
        <v>116</v>
      </c>
      <c r="B269" s="70">
        <f>SUBTOTAL(9,B266:B268)</f>
        <v>0</v>
      </c>
      <c r="C269" s="78" t="s">
        <v>547</v>
      </c>
    </row>
    <row r="270" spans="1:3" ht="30" customHeight="1">
      <c r="A270" s="65"/>
      <c r="B270" s="72"/>
      <c r="C270" s="78"/>
    </row>
    <row r="271" spans="1:3" ht="30" customHeight="1">
      <c r="A271" s="65" t="s">
        <v>51</v>
      </c>
      <c r="C271" s="78" t="s">
        <v>548</v>
      </c>
    </row>
    <row r="272" spans="1:3" ht="30" customHeight="1">
      <c r="A272" s="65" t="s">
        <v>215</v>
      </c>
      <c r="B272" s="72">
        <v>0</v>
      </c>
      <c r="C272" s="78" t="s">
        <v>549</v>
      </c>
    </row>
    <row r="273" spans="1:3" ht="30" customHeight="1">
      <c r="A273" s="65" t="s">
        <v>220</v>
      </c>
      <c r="B273" s="72">
        <v>0</v>
      </c>
      <c r="C273" s="78" t="s">
        <v>726</v>
      </c>
    </row>
    <row r="274" spans="1:3" ht="30" customHeight="1">
      <c r="A274" s="65" t="s">
        <v>314</v>
      </c>
      <c r="B274" s="72">
        <v>0</v>
      </c>
      <c r="C274" s="64" t="s">
        <v>425</v>
      </c>
    </row>
    <row r="275" spans="1:3" ht="30" customHeight="1">
      <c r="A275" s="65" t="s">
        <v>52</v>
      </c>
      <c r="B275" s="70">
        <f>SUBTOTAL(9,B272:B274)</f>
        <v>0</v>
      </c>
      <c r="C275" s="78" t="s">
        <v>550</v>
      </c>
    </row>
    <row r="276" spans="1:3" ht="30" customHeight="1">
      <c r="A276" s="65"/>
      <c r="B276" s="70"/>
      <c r="C276" s="78"/>
    </row>
    <row r="277" spans="1:3" ht="30" customHeight="1">
      <c r="A277" s="65" t="s">
        <v>223</v>
      </c>
      <c r="B277" s="70">
        <v>0</v>
      </c>
      <c r="C277" s="78" t="s">
        <v>425</v>
      </c>
    </row>
    <row r="278" spans="1:3" ht="30" customHeight="1">
      <c r="A278" s="65"/>
      <c r="B278" s="70"/>
      <c r="C278" s="78"/>
    </row>
    <row r="279" spans="1:3" ht="30" customHeight="1">
      <c r="A279" s="65" t="s">
        <v>105</v>
      </c>
      <c r="B279" s="72"/>
      <c r="C279" s="78" t="s">
        <v>551</v>
      </c>
    </row>
    <row r="280" spans="1:3" ht="30" customHeight="1">
      <c r="A280" s="65" t="s">
        <v>627</v>
      </c>
      <c r="B280" s="85">
        <f>'INCREASE(DECREASE)'!W176</f>
        <v>34843.160000000003</v>
      </c>
      <c r="C280" s="78" t="s">
        <v>2227</v>
      </c>
    </row>
    <row r="281" spans="1:3" ht="30" customHeight="1">
      <c r="A281" s="65" t="s">
        <v>59</v>
      </c>
      <c r="B281" s="85">
        <f>'INCREASE(DECREASE)'!W177</f>
        <v>2177</v>
      </c>
      <c r="C281" s="64" t="s">
        <v>2228</v>
      </c>
    </row>
    <row r="282" spans="1:3" ht="30" customHeight="1">
      <c r="A282" s="65" t="s">
        <v>204</v>
      </c>
      <c r="B282" s="85">
        <f>'INCREASE(DECREASE)'!W178</f>
        <v>14035.98</v>
      </c>
      <c r="C282" s="64" t="s">
        <v>852</v>
      </c>
    </row>
    <row r="283" spans="1:3" ht="30" customHeight="1">
      <c r="A283" s="65" t="s">
        <v>104</v>
      </c>
      <c r="B283" s="85">
        <f>'INCREASE(DECREASE)'!W179</f>
        <v>0</v>
      </c>
      <c r="C283" s="64"/>
    </row>
    <row r="284" spans="1:3" ht="30" customHeight="1">
      <c r="A284" s="65" t="s">
        <v>69</v>
      </c>
      <c r="B284" s="85">
        <f>'INCREASE(DECREASE)'!W180</f>
        <v>0</v>
      </c>
      <c r="C284" s="64"/>
    </row>
    <row r="285" spans="1:3" ht="30" customHeight="1">
      <c r="A285" s="65" t="s">
        <v>78</v>
      </c>
      <c r="B285" s="85">
        <f>'INCREASE(DECREASE)'!W181</f>
        <v>0</v>
      </c>
      <c r="C285" s="64"/>
    </row>
    <row r="286" spans="1:3" ht="30" customHeight="1">
      <c r="A286" s="65" t="s">
        <v>463</v>
      </c>
      <c r="B286" s="85">
        <f>'INCREASE(DECREASE)'!W182</f>
        <v>16893.75</v>
      </c>
      <c r="C286" s="64" t="s">
        <v>865</v>
      </c>
    </row>
    <row r="287" spans="1:3" ht="30" customHeight="1">
      <c r="A287" s="65" t="s">
        <v>73</v>
      </c>
      <c r="B287" s="85">
        <f>'INCREASE(DECREASE)'!W183</f>
        <v>0</v>
      </c>
      <c r="C287" s="64"/>
    </row>
    <row r="288" spans="1:3" ht="30" customHeight="1">
      <c r="A288" s="65" t="s">
        <v>189</v>
      </c>
      <c r="B288" s="85">
        <f>'INCREASE(DECREASE)'!W184</f>
        <v>0</v>
      </c>
      <c r="C288" s="78"/>
    </row>
    <row r="289" spans="1:3" ht="30" customHeight="1">
      <c r="A289" s="65" t="s">
        <v>1156</v>
      </c>
      <c r="B289" s="85">
        <f>'INCREASE(DECREASE)'!W185</f>
        <v>0</v>
      </c>
      <c r="C289" s="78"/>
    </row>
    <row r="290" spans="1:3" ht="30" customHeight="1">
      <c r="A290" s="65" t="s">
        <v>63</v>
      </c>
      <c r="B290" s="85">
        <f>'INCREASE(DECREASE)'!W186</f>
        <v>0</v>
      </c>
      <c r="C290" s="64"/>
    </row>
    <row r="291" spans="1:3" ht="30" customHeight="1">
      <c r="A291" s="65" t="s">
        <v>149</v>
      </c>
      <c r="B291" s="85">
        <f>'INCREASE(DECREASE)'!W187</f>
        <v>0</v>
      </c>
      <c r="C291" s="78"/>
    </row>
    <row r="292" spans="1:3" ht="30" customHeight="1">
      <c r="A292" s="65" t="s">
        <v>60</v>
      </c>
      <c r="B292" s="85">
        <f>'INCREASE(DECREASE)'!W188</f>
        <v>0</v>
      </c>
      <c r="C292" s="78"/>
    </row>
    <row r="293" spans="1:3" ht="30" customHeight="1">
      <c r="A293" s="65" t="s">
        <v>170</v>
      </c>
      <c r="B293" s="85">
        <f>'INCREASE(DECREASE)'!W189</f>
        <v>0</v>
      </c>
      <c r="C293" s="64"/>
    </row>
    <row r="294" spans="1:3" ht="30" customHeight="1">
      <c r="A294" s="65" t="s">
        <v>75</v>
      </c>
      <c r="B294" s="85">
        <f>'INCREASE(DECREASE)'!W190</f>
        <v>625.01</v>
      </c>
      <c r="C294" s="64" t="s">
        <v>852</v>
      </c>
    </row>
    <row r="295" spans="1:3" ht="30" customHeight="1">
      <c r="A295" s="65" t="s">
        <v>1038</v>
      </c>
      <c r="B295" s="85">
        <f>'INCREASE(DECREASE)'!W191</f>
        <v>1021.67</v>
      </c>
      <c r="C295" s="64" t="s">
        <v>852</v>
      </c>
    </row>
    <row r="296" spans="1:3" ht="30" customHeight="1">
      <c r="A296" s="65" t="s">
        <v>64</v>
      </c>
      <c r="B296" s="85">
        <f>'INCREASE(DECREASE)'!W192</f>
        <v>1500</v>
      </c>
      <c r="C296" s="64" t="s">
        <v>964</v>
      </c>
    </row>
    <row r="297" spans="1:3" ht="30" customHeight="1">
      <c r="A297" s="65" t="s">
        <v>213</v>
      </c>
      <c r="B297" s="85">
        <f>'INCREASE(DECREASE)'!W193</f>
        <v>0</v>
      </c>
      <c r="C297" s="78"/>
    </row>
    <row r="298" spans="1:3" ht="30" customHeight="1">
      <c r="A298" s="65" t="s">
        <v>182</v>
      </c>
      <c r="B298" s="85">
        <f>'INCREASE(DECREASE)'!W194</f>
        <v>5739.2800000000007</v>
      </c>
      <c r="C298" s="64" t="s">
        <v>2229</v>
      </c>
    </row>
    <row r="299" spans="1:3" ht="30" customHeight="1">
      <c r="A299" s="65" t="s">
        <v>71</v>
      </c>
      <c r="B299" s="85">
        <f>'INCREASE(DECREASE)'!W195</f>
        <v>8376.0500000000011</v>
      </c>
      <c r="C299" s="64" t="s">
        <v>2230</v>
      </c>
    </row>
    <row r="300" spans="1:3" ht="30" customHeight="1">
      <c r="A300" s="65" t="s">
        <v>67</v>
      </c>
      <c r="B300" s="85">
        <f>'INCREASE(DECREASE)'!W196</f>
        <v>0</v>
      </c>
      <c r="C300" s="78"/>
    </row>
    <row r="301" spans="1:3" ht="30" customHeight="1">
      <c r="A301" s="65" t="s">
        <v>98</v>
      </c>
      <c r="B301" s="85">
        <f>'INCREASE(DECREASE)'!W197</f>
        <v>0</v>
      </c>
      <c r="C301" s="64"/>
    </row>
    <row r="302" spans="1:3" ht="30" customHeight="1">
      <c r="A302" s="65" t="s">
        <v>62</v>
      </c>
      <c r="B302" s="85">
        <f>'INCREASE(DECREASE)'!W198</f>
        <v>12568.41</v>
      </c>
      <c r="C302" s="64" t="s">
        <v>2231</v>
      </c>
    </row>
    <row r="303" spans="1:3" ht="30" customHeight="1">
      <c r="A303" s="65" t="s">
        <v>70</v>
      </c>
      <c r="B303" s="85">
        <f>'INCREASE(DECREASE)'!W199</f>
        <v>0</v>
      </c>
      <c r="C303" s="78"/>
    </row>
    <row r="304" spans="1:3" ht="30" customHeight="1">
      <c r="A304" s="65" t="s">
        <v>66</v>
      </c>
      <c r="B304" s="85">
        <f>'INCREASE(DECREASE)'!W200</f>
        <v>0</v>
      </c>
      <c r="C304" s="78"/>
    </row>
    <row r="305" spans="1:3" ht="30" customHeight="1">
      <c r="A305" s="65" t="s">
        <v>198</v>
      </c>
      <c r="B305" s="85">
        <f>'INCREASE(DECREASE)'!W201</f>
        <v>0</v>
      </c>
      <c r="C305" s="64"/>
    </row>
    <row r="306" spans="1:3" ht="30" customHeight="1">
      <c r="A306" s="65" t="s">
        <v>313</v>
      </c>
      <c r="B306" s="85">
        <f>'INCREASE(DECREASE)'!W202</f>
        <v>0</v>
      </c>
      <c r="C306" s="78"/>
    </row>
    <row r="307" spans="1:3" ht="30" customHeight="1">
      <c r="A307" s="65" t="s">
        <v>457</v>
      </c>
      <c r="B307" s="85">
        <f>'INCREASE(DECREASE)'!W203</f>
        <v>142.84</v>
      </c>
      <c r="C307" s="78" t="s">
        <v>2232</v>
      </c>
    </row>
    <row r="308" spans="1:3" ht="30" customHeight="1">
      <c r="A308" s="65" t="s">
        <v>373</v>
      </c>
      <c r="B308" s="85">
        <f>'INCREASE(DECREASE)'!W204</f>
        <v>488.91</v>
      </c>
      <c r="C308" s="78" t="s">
        <v>2233</v>
      </c>
    </row>
    <row r="309" spans="1:3" ht="30" customHeight="1">
      <c r="A309" s="65" t="s">
        <v>460</v>
      </c>
      <c r="B309" s="85">
        <f>'INCREASE(DECREASE)'!W205</f>
        <v>0</v>
      </c>
      <c r="C309" s="64"/>
    </row>
    <row r="310" spans="1:3" ht="30" customHeight="1">
      <c r="A310" s="65" t="s">
        <v>628</v>
      </c>
      <c r="B310" s="85">
        <f>'INCREASE(DECREASE)'!W206</f>
        <v>2717</v>
      </c>
      <c r="C310" s="64" t="s">
        <v>2234</v>
      </c>
    </row>
    <row r="311" spans="1:3" ht="30" customHeight="1">
      <c r="A311" s="65" t="s">
        <v>202</v>
      </c>
      <c r="B311" s="85">
        <f>'INCREASE(DECREASE)'!W207</f>
        <v>0</v>
      </c>
      <c r="C311" s="64"/>
    </row>
    <row r="312" spans="1:3" ht="30" customHeight="1">
      <c r="A312" s="65" t="s">
        <v>200</v>
      </c>
      <c r="B312" s="85">
        <f>'INCREASE(DECREASE)'!W208</f>
        <v>930.23</v>
      </c>
      <c r="C312" s="64" t="s">
        <v>1050</v>
      </c>
    </row>
    <row r="313" spans="1:3" ht="30" customHeight="1">
      <c r="A313" s="65" t="s">
        <v>68</v>
      </c>
      <c r="B313" s="85">
        <f>'INCREASE(DECREASE)'!W209</f>
        <v>0</v>
      </c>
      <c r="C313" s="78"/>
    </row>
    <row r="314" spans="1:3" ht="30" customHeight="1">
      <c r="A314" s="65" t="s">
        <v>76</v>
      </c>
      <c r="B314" s="85">
        <f>'INCREASE(DECREASE)'!W210</f>
        <v>11141.13</v>
      </c>
      <c r="C314" s="64" t="s">
        <v>2235</v>
      </c>
    </row>
    <row r="315" spans="1:3" ht="30" customHeight="1">
      <c r="A315" s="65" t="s">
        <v>97</v>
      </c>
      <c r="B315" s="85">
        <f>'INCREASE(DECREASE)'!W211</f>
        <v>0</v>
      </c>
      <c r="C315" s="78"/>
    </row>
    <row r="316" spans="1:3" ht="30" customHeight="1">
      <c r="A316" s="65" t="s">
        <v>77</v>
      </c>
      <c r="B316" s="85">
        <f>'INCREASE(DECREASE)'!W212</f>
        <v>0</v>
      </c>
      <c r="C316" s="64"/>
    </row>
    <row r="317" spans="1:3" ht="30" customHeight="1">
      <c r="A317" s="65" t="s">
        <v>130</v>
      </c>
      <c r="B317" s="85">
        <f>'INCREASE(DECREASE)'!W213</f>
        <v>0</v>
      </c>
      <c r="C317" s="64"/>
    </row>
    <row r="318" spans="1:3" ht="30" customHeight="1">
      <c r="A318" s="65" t="s">
        <v>65</v>
      </c>
      <c r="B318" s="85">
        <f>'INCREASE(DECREASE)'!W214</f>
        <v>80</v>
      </c>
      <c r="C318" s="64" t="s">
        <v>2236</v>
      </c>
    </row>
    <row r="319" spans="1:3" ht="30" customHeight="1">
      <c r="A319" s="65" t="s">
        <v>190</v>
      </c>
      <c r="B319" s="85">
        <f>'INCREASE(DECREASE)'!W215</f>
        <v>0</v>
      </c>
      <c r="C319" s="64"/>
    </row>
    <row r="320" spans="1:3" ht="30" customHeight="1">
      <c r="A320" s="65" t="s">
        <v>649</v>
      </c>
      <c r="B320" s="85">
        <f>'INCREASE(DECREASE)'!W216</f>
        <v>61363</v>
      </c>
      <c r="C320" s="64" t="s">
        <v>2237</v>
      </c>
    </row>
    <row r="321" spans="1:3" ht="30" customHeight="1">
      <c r="A321" s="65" t="s">
        <v>764</v>
      </c>
      <c r="B321" s="85">
        <f>'INCREASE(DECREASE)'!W217</f>
        <v>2330.85</v>
      </c>
      <c r="C321" s="64" t="s">
        <v>852</v>
      </c>
    </row>
    <row r="322" spans="1:3" ht="30" customHeight="1">
      <c r="A322" s="65" t="s">
        <v>421</v>
      </c>
      <c r="B322" s="85">
        <f>'INCREASE(DECREASE)'!W218</f>
        <v>0</v>
      </c>
      <c r="C322" s="78"/>
    </row>
    <row r="323" spans="1:3" ht="30" customHeight="1">
      <c r="A323" s="65" t="s">
        <v>387</v>
      </c>
      <c r="B323" s="85">
        <f>'INCREASE(DECREASE)'!W219</f>
        <v>0</v>
      </c>
      <c r="C323" s="64"/>
    </row>
    <row r="324" spans="1:3" ht="30" customHeight="1">
      <c r="A324" s="65" t="s">
        <v>201</v>
      </c>
      <c r="B324" s="85">
        <f>'INCREASE(DECREASE)'!W220</f>
        <v>436.8</v>
      </c>
      <c r="C324" s="64" t="s">
        <v>1119</v>
      </c>
    </row>
    <row r="325" spans="1:3" ht="30" customHeight="1">
      <c r="A325" s="65" t="s">
        <v>99</v>
      </c>
      <c r="B325" s="85">
        <f>'INCREASE(DECREASE)'!W221</f>
        <v>0</v>
      </c>
      <c r="C325" s="64"/>
    </row>
    <row r="326" spans="1:3" ht="30" customHeight="1">
      <c r="A326" s="80" t="s">
        <v>423</v>
      </c>
      <c r="B326" s="85">
        <f>'INCREASE(DECREASE)'!W222</f>
        <v>0</v>
      </c>
      <c r="C326" s="78" t="s">
        <v>865</v>
      </c>
    </row>
    <row r="327" spans="1:3" ht="30" customHeight="1">
      <c r="A327" s="65" t="s">
        <v>150</v>
      </c>
      <c r="B327" s="85">
        <f>'INCREASE(DECREASE)'!W223</f>
        <v>0</v>
      </c>
      <c r="C327" s="64" t="s">
        <v>906</v>
      </c>
    </row>
    <row r="328" spans="1:3" ht="30" customHeight="1">
      <c r="A328" s="65" t="s">
        <v>356</v>
      </c>
      <c r="B328" s="85">
        <f>'INCREASE(DECREASE)'!W224</f>
        <v>0</v>
      </c>
      <c r="C328" s="64"/>
    </row>
    <row r="329" spans="1:3" ht="30" customHeight="1">
      <c r="A329" s="65" t="s">
        <v>317</v>
      </c>
      <c r="B329" s="85">
        <f>'INCREASE(DECREASE)'!W225</f>
        <v>0</v>
      </c>
      <c r="C329" s="78"/>
    </row>
    <row r="330" spans="1:3" ht="30" customHeight="1">
      <c r="A330" s="65" t="s">
        <v>386</v>
      </c>
      <c r="B330" s="85">
        <f>'INCREASE(DECREASE)'!W226</f>
        <v>1002.5</v>
      </c>
      <c r="C330" s="64" t="s">
        <v>912</v>
      </c>
    </row>
    <row r="331" spans="1:3" ht="30" customHeight="1">
      <c r="A331" s="67" t="s">
        <v>479</v>
      </c>
      <c r="B331" s="85">
        <f>'INCREASE(DECREASE)'!W227</f>
        <v>0</v>
      </c>
      <c r="C331" s="64"/>
    </row>
    <row r="332" spans="1:3" ht="30" customHeight="1">
      <c r="A332" s="80" t="s">
        <v>868</v>
      </c>
      <c r="B332" s="85">
        <f>'INCREASE(DECREASE)'!W228</f>
        <v>0</v>
      </c>
      <c r="C332" s="64" t="s">
        <v>958</v>
      </c>
    </row>
    <row r="333" spans="1:3" ht="30" customHeight="1">
      <c r="A333" s="80" t="s">
        <v>714</v>
      </c>
      <c r="B333" s="85">
        <f>'INCREASE(DECREASE)'!W229</f>
        <v>5300</v>
      </c>
      <c r="C333" s="64" t="s">
        <v>725</v>
      </c>
    </row>
    <row r="334" spans="1:3" ht="30" customHeight="1">
      <c r="A334" s="65" t="s">
        <v>315</v>
      </c>
      <c r="B334" s="85">
        <f>'INCREASE(DECREASE)'!W230</f>
        <v>0</v>
      </c>
      <c r="C334" s="78"/>
    </row>
    <row r="335" spans="1:3" ht="30" customHeight="1">
      <c r="A335" s="65" t="s">
        <v>687</v>
      </c>
      <c r="B335" s="85">
        <f>'INCREASE(DECREASE)'!W231</f>
        <v>0</v>
      </c>
      <c r="C335" s="78" t="s">
        <v>697</v>
      </c>
    </row>
    <row r="336" spans="1:3" ht="30" customHeight="1">
      <c r="A336" s="67" t="s">
        <v>461</v>
      </c>
      <c r="B336" s="85">
        <f>'INCREASE(DECREASE)'!W232</f>
        <v>0</v>
      </c>
      <c r="C336" s="78"/>
    </row>
    <row r="337" spans="1:3" ht="30" customHeight="1">
      <c r="A337" s="65" t="s">
        <v>316</v>
      </c>
      <c r="B337" s="85">
        <f>'INCREASE(DECREASE)'!W234</f>
        <v>150</v>
      </c>
      <c r="C337" s="78" t="s">
        <v>664</v>
      </c>
    </row>
    <row r="338" spans="1:3" s="81" customFormat="1" ht="30" customHeight="1">
      <c r="A338" s="65" t="s">
        <v>389</v>
      </c>
      <c r="B338" s="85">
        <f>'INCREASE(DECREASE)'!W235</f>
        <v>0</v>
      </c>
      <c r="C338" s="64" t="s">
        <v>913</v>
      </c>
    </row>
    <row r="339" spans="1:3" s="81" customFormat="1" ht="30" customHeight="1">
      <c r="A339" s="65" t="s">
        <v>411</v>
      </c>
      <c r="B339" s="85">
        <f>'INCREASE(DECREASE)'!W236</f>
        <v>136</v>
      </c>
      <c r="C339" s="78" t="s">
        <v>913</v>
      </c>
    </row>
    <row r="340" spans="1:3" ht="30" customHeight="1">
      <c r="A340" s="65" t="s">
        <v>158</v>
      </c>
      <c r="B340" s="70">
        <f>SUBTOTAL(9,B280:B339)</f>
        <v>183999.56999999998</v>
      </c>
      <c r="C340" s="78" t="s">
        <v>552</v>
      </c>
    </row>
    <row r="341" spans="1:3" ht="30" customHeight="1">
      <c r="A341" s="65"/>
      <c r="B341" s="70"/>
      <c r="C341" s="78"/>
    </row>
    <row r="342" spans="1:3" ht="30" customHeight="1">
      <c r="A342" s="65" t="s">
        <v>573</v>
      </c>
      <c r="B342" s="70">
        <f>45</f>
        <v>45</v>
      </c>
      <c r="C342" s="78" t="s">
        <v>1060</v>
      </c>
    </row>
    <row r="343" spans="1:3" ht="30" customHeight="1">
      <c r="A343" s="65"/>
      <c r="B343" s="70"/>
      <c r="C343" s="78"/>
    </row>
    <row r="344" spans="1:3" ht="30" customHeight="1">
      <c r="A344" s="65" t="s">
        <v>117</v>
      </c>
      <c r="B344" s="70">
        <v>0</v>
      </c>
      <c r="C344" s="78" t="s">
        <v>425</v>
      </c>
    </row>
    <row r="345" spans="1:3" ht="30" customHeight="1">
      <c r="A345" s="65"/>
      <c r="B345" s="70"/>
      <c r="C345" s="78"/>
    </row>
    <row r="346" spans="1:3" ht="30" customHeight="1">
      <c r="A346" s="65" t="s">
        <v>44</v>
      </c>
      <c r="B346" s="70"/>
      <c r="C346" s="78" t="s">
        <v>553</v>
      </c>
    </row>
    <row r="347" spans="1:3" ht="30" customHeight="1">
      <c r="A347" s="65" t="s">
        <v>169</v>
      </c>
      <c r="B347" s="72"/>
      <c r="C347" s="64" t="s">
        <v>425</v>
      </c>
    </row>
    <row r="348" spans="1:3" ht="30" customHeight="1">
      <c r="A348" s="65" t="s">
        <v>45</v>
      </c>
      <c r="B348" s="70">
        <f>SUBTOTAL(9,B347:B347)</f>
        <v>0</v>
      </c>
      <c r="C348" s="78" t="s">
        <v>554</v>
      </c>
    </row>
    <row r="349" spans="1:3" ht="30" customHeight="1">
      <c r="A349" s="65"/>
      <c r="B349" s="70"/>
      <c r="C349" s="78"/>
    </row>
    <row r="350" spans="1:3" ht="30" customHeight="1">
      <c r="A350" s="65" t="s">
        <v>221</v>
      </c>
      <c r="B350" s="70">
        <v>0</v>
      </c>
      <c r="C350" s="78" t="s">
        <v>425</v>
      </c>
    </row>
    <row r="351" spans="1:3" ht="30" customHeight="1">
      <c r="A351" s="65"/>
      <c r="B351" s="70"/>
      <c r="C351" s="78"/>
    </row>
    <row r="352" spans="1:3" ht="30" customHeight="1">
      <c r="A352" s="65" t="s">
        <v>746</v>
      </c>
      <c r="B352" s="70"/>
      <c r="C352" s="78" t="s">
        <v>745</v>
      </c>
    </row>
    <row r="353" spans="1:3" ht="30" customHeight="1">
      <c r="A353" s="65" t="s">
        <v>54</v>
      </c>
      <c r="B353" s="70">
        <v>134287.10999999999</v>
      </c>
      <c r="C353" s="78" t="s">
        <v>556</v>
      </c>
    </row>
    <row r="354" spans="1:3" ht="30" customHeight="1">
      <c r="A354" s="65" t="s">
        <v>187</v>
      </c>
      <c r="B354" s="72"/>
      <c r="C354" s="78" t="s">
        <v>557</v>
      </c>
    </row>
    <row r="355" spans="1:3" ht="30" customHeight="1">
      <c r="A355" s="65" t="s">
        <v>80</v>
      </c>
      <c r="B355" s="72"/>
      <c r="C355" s="78" t="s">
        <v>425</v>
      </c>
    </row>
    <row r="356" spans="1:3" ht="30" customHeight="1">
      <c r="A356" s="65" t="s">
        <v>55</v>
      </c>
      <c r="B356" s="70">
        <f>SUBTOTAL(9,B352:B355)</f>
        <v>134287.10999999999</v>
      </c>
      <c r="C356" s="78" t="s">
        <v>559</v>
      </c>
    </row>
    <row r="357" spans="1:3" ht="30" hidden="1" customHeight="1">
      <c r="A357" s="65"/>
      <c r="B357" s="70"/>
      <c r="C357" s="78"/>
    </row>
    <row r="358" spans="1:3" ht="30" hidden="1" customHeight="1">
      <c r="A358" s="65" t="s">
        <v>95</v>
      </c>
      <c r="B358" s="70"/>
      <c r="C358" s="78" t="s">
        <v>560</v>
      </c>
    </row>
    <row r="359" spans="1:3" ht="30" hidden="1" customHeight="1">
      <c r="A359" s="65" t="s">
        <v>79</v>
      </c>
      <c r="B359" s="72">
        <v>0</v>
      </c>
      <c r="C359" s="78" t="s">
        <v>561</v>
      </c>
    </row>
    <row r="360" spans="1:3" ht="30" hidden="1" customHeight="1">
      <c r="A360" s="65" t="s">
        <v>80</v>
      </c>
      <c r="B360" s="72">
        <v>0</v>
      </c>
      <c r="C360" s="78" t="s">
        <v>558</v>
      </c>
    </row>
    <row r="361" spans="1:3" ht="30" hidden="1" customHeight="1">
      <c r="A361" s="65" t="s">
        <v>96</v>
      </c>
      <c r="B361" s="70">
        <f>SUBTOTAL(9,B358:B360)</f>
        <v>0</v>
      </c>
      <c r="C361" s="78" t="s">
        <v>562</v>
      </c>
    </row>
    <row r="362" spans="1:3" ht="30" hidden="1" customHeight="1">
      <c r="B362" s="70"/>
      <c r="C362" s="78"/>
    </row>
    <row r="363" spans="1:3" ht="30" hidden="1" customHeight="1">
      <c r="A363" s="65" t="s">
        <v>222</v>
      </c>
      <c r="B363" s="70">
        <v>0</v>
      </c>
      <c r="C363" s="78" t="s">
        <v>563</v>
      </c>
    </row>
    <row r="364" spans="1:3" ht="30" customHeight="1">
      <c r="A364" s="65"/>
      <c r="B364" s="72"/>
      <c r="C364" s="78"/>
    </row>
    <row r="365" spans="1:3" ht="30" customHeight="1">
      <c r="A365" s="62" t="s">
        <v>741</v>
      </c>
      <c r="B365" s="66">
        <f>SUBTOTAL(9,B66:B357)</f>
        <v>1090374.4900000002</v>
      </c>
      <c r="C365" s="78" t="s">
        <v>743</v>
      </c>
    </row>
    <row r="366" spans="1:3" ht="30" customHeight="1">
      <c r="A366" s="62"/>
      <c r="B366" s="66"/>
      <c r="C366" s="78"/>
    </row>
    <row r="367" spans="1:3" ht="30" customHeight="1">
      <c r="A367" s="62" t="s">
        <v>151</v>
      </c>
      <c r="B367" s="66"/>
      <c r="C367" s="78" t="s">
        <v>555</v>
      </c>
    </row>
    <row r="368" spans="1:3" ht="30" customHeight="1">
      <c r="A368" s="62"/>
      <c r="B368" s="66"/>
      <c r="C368" s="78"/>
    </row>
    <row r="369" spans="1:3" ht="30" customHeight="1">
      <c r="A369" s="62" t="s">
        <v>193</v>
      </c>
      <c r="B369" s="66"/>
      <c r="C369" s="78" t="s">
        <v>425</v>
      </c>
    </row>
    <row r="370" spans="1:3" ht="30" customHeight="1">
      <c r="A370" s="62"/>
      <c r="B370" s="66"/>
      <c r="C370" s="78"/>
    </row>
    <row r="371" spans="1:3" ht="30" customHeight="1">
      <c r="A371" s="62" t="s">
        <v>330</v>
      </c>
      <c r="B371" s="66"/>
      <c r="C371" s="78" t="s">
        <v>368</v>
      </c>
    </row>
    <row r="372" spans="1:3" ht="30" customHeight="1">
      <c r="A372" s="62"/>
      <c r="B372" s="66"/>
      <c r="C372" s="78"/>
    </row>
    <row r="373" spans="1:3" ht="30" customHeight="1">
      <c r="A373" s="62" t="s">
        <v>740</v>
      </c>
      <c r="B373" s="66">
        <f>SUBTOTAL(9,B367:B371)</f>
        <v>0</v>
      </c>
      <c r="C373" s="78" t="s">
        <v>742</v>
      </c>
    </row>
    <row r="374" spans="1:3" ht="30" customHeight="1">
      <c r="A374" s="62"/>
      <c r="B374" s="66"/>
      <c r="C374" s="78"/>
    </row>
    <row r="375" spans="1:3" ht="30" customHeight="1">
      <c r="A375" s="62" t="s">
        <v>25</v>
      </c>
      <c r="B375" s="66">
        <f>SUBTOTAL(9,B2:B374)</f>
        <v>1199737.4900000002</v>
      </c>
      <c r="C375" s="78" t="s">
        <v>25</v>
      </c>
    </row>
    <row r="376" spans="1:3" ht="30" customHeight="1">
      <c r="A376" s="70"/>
      <c r="B376" s="70"/>
      <c r="C376" s="70"/>
    </row>
    <row r="377" spans="1:3" ht="30" hidden="1" customHeight="1">
      <c r="A377" s="62" t="s">
        <v>274</v>
      </c>
      <c r="B377" s="63">
        <v>0</v>
      </c>
      <c r="C377" s="64"/>
    </row>
    <row r="378" spans="1:3" ht="30" hidden="1" customHeight="1">
      <c r="A378" s="62" t="s">
        <v>275</v>
      </c>
      <c r="B378" s="63">
        <v>0</v>
      </c>
      <c r="C378" s="64"/>
    </row>
    <row r="379" spans="1:3" ht="30" hidden="1" customHeight="1">
      <c r="A379" s="62" t="s">
        <v>276</v>
      </c>
      <c r="B379" s="63">
        <v>0</v>
      </c>
      <c r="C379" s="64"/>
    </row>
    <row r="380" spans="1:3" ht="30" hidden="1" customHeight="1">
      <c r="A380" s="62" t="s">
        <v>277</v>
      </c>
      <c r="B380" s="63">
        <v>0</v>
      </c>
      <c r="C380" s="74"/>
    </row>
    <row r="381" spans="1:3" ht="30" hidden="1" customHeight="1">
      <c r="A381" s="62" t="s">
        <v>278</v>
      </c>
      <c r="B381" s="63">
        <v>0</v>
      </c>
      <c r="C381" s="74"/>
    </row>
    <row r="382" spans="1:3" ht="30" hidden="1" customHeight="1">
      <c r="A382" s="62" t="s">
        <v>230</v>
      </c>
      <c r="B382" s="66">
        <f>SUBTOTAL(9,B377:B381)</f>
        <v>0</v>
      </c>
      <c r="C382" s="74"/>
    </row>
    <row r="383" spans="1:3" ht="30" hidden="1" customHeight="1">
      <c r="A383" s="62"/>
      <c r="B383" s="66"/>
      <c r="C383" s="74"/>
    </row>
    <row r="384" spans="1:3" ht="30" customHeight="1">
      <c r="A384" s="62" t="s">
        <v>410</v>
      </c>
      <c r="B384" s="66">
        <f>B375+B382</f>
        <v>1199737.4900000002</v>
      </c>
      <c r="C384" s="74" t="s">
        <v>25</v>
      </c>
    </row>
    <row r="389" spans="1:1" ht="30" customHeight="1">
      <c r="A389" s="82"/>
    </row>
  </sheetData>
  <sheetProtection formatCells="0" formatColumns="0" formatRows="0" insertColumns="0" insertRows="0" insertHyperlinks="0" deleteColumns="0" deleteRows="0" selectLockedCells="1" sort="0" autoFilter="0" pivotTables="0"/>
  <autoFilter ref="A1:C381" xr:uid="{00000000-0009-0000-0000-000002000000}"/>
  <phoneticPr fontId="56" type="noConversion"/>
  <printOptions horizontalCentered="1" gridLines="1"/>
  <pageMargins left="0" right="0" top="0" bottom="0" header="0.3" footer="0.3"/>
  <pageSetup paperSize="5" scale="48" firstPageNumber="4" fitToHeight="4" orientation="portrait" r:id="rId1"/>
  <headerFooter scaleWithDoc="0"/>
  <rowBreaks count="1" manualBreakCount="1">
    <brk id="278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"/>
  <dimension ref="A1:Y256"/>
  <sheetViews>
    <sheetView zoomScale="50" zoomScaleNormal="50" workbookViewId="0">
      <pane ySplit="1" topLeftCell="A181" activePane="bottomLeft" state="frozen"/>
      <selection pane="bottomLeft" activeCell="A247" sqref="A247:XFD247"/>
    </sheetView>
  </sheetViews>
  <sheetFormatPr defaultColWidth="19.7109375" defaultRowHeight="18"/>
  <cols>
    <col min="1" max="1" width="65.28515625" style="163" customWidth="1"/>
    <col min="2" max="2" width="24" style="46" customWidth="1"/>
    <col min="3" max="3" width="21.7109375" style="46" bestFit="1" customWidth="1"/>
    <col min="4" max="4" width="17.85546875" style="46" bestFit="1" customWidth="1"/>
    <col min="5" max="6" width="21.7109375" style="46" bestFit="1" customWidth="1"/>
    <col min="7" max="7" width="21.7109375" style="46" customWidth="1"/>
    <col min="8" max="8" width="20" style="46" hidden="1" customWidth="1"/>
    <col min="9" max="9" width="18.5703125" style="46" hidden="1" customWidth="1"/>
    <col min="10" max="10" width="20.5703125" style="46" bestFit="1" customWidth="1"/>
    <col min="11" max="11" width="23.140625" style="46" bestFit="1" customWidth="1"/>
    <col min="12" max="13" width="18" style="46" hidden="1" customWidth="1"/>
    <col min="14" max="14" width="20" style="46" bestFit="1" customWidth="1"/>
    <col min="15" max="15" width="20.85546875" style="46" customWidth="1"/>
    <col min="16" max="16" width="21.7109375" style="46" bestFit="1" customWidth="1"/>
    <col min="17" max="17" width="21.5703125" style="46" customWidth="1"/>
    <col min="18" max="18" width="15.85546875" style="46" hidden="1" customWidth="1"/>
    <col min="19" max="19" width="23.5703125" style="46" customWidth="1"/>
    <col min="20" max="20" width="23.5703125" style="46" hidden="1" customWidth="1"/>
    <col min="21" max="21" width="24.5703125" style="46" hidden="1" customWidth="1"/>
    <col min="22" max="22" width="15.85546875" style="46" hidden="1" customWidth="1"/>
    <col min="23" max="23" width="36.85546875" style="46" bestFit="1" customWidth="1"/>
    <col min="24" max="24" width="27.85546875" style="46" customWidth="1"/>
    <col min="25" max="25" width="26.7109375" style="47" customWidth="1"/>
    <col min="26" max="16384" width="19.7109375" style="47"/>
  </cols>
  <sheetData>
    <row r="1" spans="1:24" s="42" customFormat="1">
      <c r="A1" s="161" t="s">
        <v>0</v>
      </c>
      <c r="B1" s="42" t="s">
        <v>241</v>
      </c>
      <c r="C1" s="42" t="s">
        <v>703</v>
      </c>
      <c r="D1" s="42" t="s">
        <v>701</v>
      </c>
      <c r="E1" s="42" t="s">
        <v>704</v>
      </c>
      <c r="F1" s="42" t="s">
        <v>702</v>
      </c>
      <c r="G1" s="42" t="s">
        <v>244</v>
      </c>
      <c r="H1" s="42" t="s">
        <v>364</v>
      </c>
      <c r="I1" s="42" t="s">
        <v>365</v>
      </c>
      <c r="J1" s="42" t="s">
        <v>707</v>
      </c>
      <c r="K1" s="42" t="s">
        <v>242</v>
      </c>
      <c r="L1" s="42" t="s">
        <v>247</v>
      </c>
      <c r="M1" s="42" t="s">
        <v>716</v>
      </c>
      <c r="N1" s="42" t="s">
        <v>243</v>
      </c>
      <c r="O1" s="42" t="s">
        <v>366</v>
      </c>
      <c r="P1" s="42" t="s">
        <v>706</v>
      </c>
      <c r="Q1" s="42" t="s">
        <v>709</v>
      </c>
      <c r="R1" s="42" t="s">
        <v>245</v>
      </c>
      <c r="S1" s="42">
        <v>9100</v>
      </c>
      <c r="T1" s="42" t="s">
        <v>663</v>
      </c>
      <c r="U1" s="42" t="s">
        <v>419</v>
      </c>
      <c r="V1" s="42" t="s">
        <v>250</v>
      </c>
      <c r="W1" s="42" t="s">
        <v>322</v>
      </c>
      <c r="X1" s="43" t="s">
        <v>416</v>
      </c>
    </row>
    <row r="2" spans="1:24" s="42" customFormat="1">
      <c r="A2" s="193" t="s">
        <v>500</v>
      </c>
      <c r="B2" s="44"/>
      <c r="C2" s="44"/>
      <c r="D2" s="44"/>
      <c r="E2" s="44"/>
      <c r="F2" s="44"/>
      <c r="G2" s="44"/>
      <c r="H2" s="44"/>
      <c r="I2" s="44"/>
      <c r="J2" s="44"/>
      <c r="K2" s="44"/>
      <c r="L2" s="44"/>
      <c r="M2" s="44"/>
      <c r="N2" s="44"/>
      <c r="O2" s="44"/>
      <c r="P2" s="44"/>
      <c r="Q2" s="44"/>
      <c r="R2" s="44"/>
      <c r="S2" s="44"/>
      <c r="T2" s="44"/>
      <c r="U2" s="44"/>
      <c r="V2" s="44"/>
      <c r="W2" s="44"/>
      <c r="X2" s="120">
        <f>SUM(W3:W10)</f>
        <v>0</v>
      </c>
    </row>
    <row r="3" spans="1:24" s="48" customFormat="1">
      <c r="A3" s="162" t="s">
        <v>902</v>
      </c>
      <c r="B3" s="46"/>
      <c r="C3" s="46"/>
      <c r="D3" s="46"/>
      <c r="E3" s="46"/>
      <c r="F3" s="46"/>
      <c r="G3" s="46"/>
      <c r="H3" s="46"/>
      <c r="I3" s="46"/>
      <c r="J3" s="46"/>
      <c r="K3" s="46"/>
      <c r="L3" s="46"/>
      <c r="M3" s="46"/>
      <c r="N3" s="46"/>
      <c r="O3" s="46"/>
      <c r="P3" s="46"/>
      <c r="Q3" s="46"/>
      <c r="R3" s="46"/>
      <c r="S3" s="46"/>
      <c r="T3" s="46"/>
      <c r="U3" s="46"/>
      <c r="V3" s="46"/>
      <c r="W3" s="46">
        <f t="shared" ref="W3:W67" si="0">SUM(B3:V3)</f>
        <v>0</v>
      </c>
      <c r="X3" s="46"/>
    </row>
    <row r="4" spans="1:24" s="48" customFormat="1">
      <c r="A4" s="162" t="s">
        <v>954</v>
      </c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>
        <f t="shared" si="0"/>
        <v>0</v>
      </c>
      <c r="X4" s="46"/>
    </row>
    <row r="5" spans="1:24" s="48" customFormat="1" hidden="1">
      <c r="A5" s="162" t="s">
        <v>501</v>
      </c>
      <c r="B5" s="46"/>
      <c r="C5" s="46"/>
      <c r="D5" s="46"/>
      <c r="E5" s="46"/>
      <c r="F5" s="46"/>
      <c r="G5" s="46"/>
      <c r="H5" s="46"/>
      <c r="I5" s="46"/>
      <c r="J5" s="46"/>
      <c r="K5" s="46"/>
      <c r="L5" s="46"/>
      <c r="M5" s="46"/>
      <c r="N5" s="46"/>
      <c r="O5" s="46"/>
      <c r="P5" s="46"/>
      <c r="Q5" s="46"/>
      <c r="R5" s="46"/>
      <c r="S5" s="46"/>
      <c r="T5" s="46"/>
      <c r="U5" s="46"/>
      <c r="V5" s="46"/>
      <c r="W5" s="46">
        <f t="shared" si="0"/>
        <v>0</v>
      </c>
      <c r="X5" s="46"/>
    </row>
    <row r="6" spans="1:24" s="48" customFormat="1">
      <c r="A6" s="162" t="s">
        <v>953</v>
      </c>
      <c r="B6" s="46"/>
      <c r="C6" s="46"/>
      <c r="D6" s="46"/>
      <c r="E6" s="46"/>
      <c r="F6" s="46"/>
      <c r="G6" s="46"/>
      <c r="H6" s="46"/>
      <c r="I6" s="46"/>
      <c r="J6" s="46"/>
      <c r="K6" s="46"/>
      <c r="L6" s="46"/>
      <c r="M6" s="46"/>
      <c r="N6" s="46"/>
      <c r="O6" s="46"/>
      <c r="P6" s="46"/>
      <c r="Q6" s="46"/>
      <c r="R6" s="46"/>
      <c r="S6" s="46"/>
      <c r="T6" s="46"/>
      <c r="U6" s="46"/>
      <c r="V6" s="46"/>
      <c r="W6" s="46">
        <f t="shared" si="0"/>
        <v>0</v>
      </c>
      <c r="X6" s="46"/>
    </row>
    <row r="7" spans="1:24" s="48" customFormat="1">
      <c r="A7" s="162" t="s">
        <v>2238</v>
      </c>
      <c r="B7" s="46"/>
      <c r="C7" s="46"/>
      <c r="D7" s="46"/>
      <c r="E7" s="46"/>
      <c r="F7" s="46"/>
      <c r="G7" s="46"/>
      <c r="H7" s="46"/>
      <c r="I7" s="46"/>
      <c r="J7" s="46"/>
      <c r="K7" s="46"/>
      <c r="L7" s="46"/>
      <c r="M7" s="46"/>
      <c r="N7" s="46"/>
      <c r="O7" s="46"/>
      <c r="P7" s="46"/>
      <c r="Q7" s="46"/>
      <c r="R7" s="46"/>
      <c r="S7" s="46"/>
      <c r="T7" s="46"/>
      <c r="U7" s="46"/>
      <c r="V7" s="46"/>
      <c r="W7" s="46">
        <f t="shared" si="0"/>
        <v>0</v>
      </c>
      <c r="X7" s="46"/>
    </row>
    <row r="8" spans="1:24" s="48" customFormat="1" hidden="1">
      <c r="A8" s="162" t="s">
        <v>502</v>
      </c>
      <c r="B8" s="46"/>
      <c r="C8" s="46"/>
      <c r="D8" s="46"/>
      <c r="E8" s="46"/>
      <c r="F8" s="46"/>
      <c r="G8" s="46"/>
      <c r="H8" s="46"/>
      <c r="I8" s="46"/>
      <c r="J8" s="46"/>
      <c r="K8" s="46"/>
      <c r="L8" s="46"/>
      <c r="M8" s="46"/>
      <c r="N8" s="46"/>
      <c r="O8" s="46"/>
      <c r="P8" s="46"/>
      <c r="Q8" s="46"/>
      <c r="R8" s="46"/>
      <c r="S8" s="46"/>
      <c r="T8" s="46"/>
      <c r="U8" s="46"/>
      <c r="V8" s="46"/>
      <c r="W8" s="46">
        <f t="shared" si="0"/>
        <v>0</v>
      </c>
      <c r="X8" s="46"/>
    </row>
    <row r="9" spans="1:24" s="48" customFormat="1" hidden="1">
      <c r="A9" s="162" t="s">
        <v>503</v>
      </c>
      <c r="B9" s="46"/>
      <c r="C9" s="46"/>
      <c r="D9" s="46"/>
      <c r="E9" s="46"/>
      <c r="F9" s="46"/>
      <c r="G9" s="46"/>
      <c r="H9" s="46"/>
      <c r="I9" s="46"/>
      <c r="J9" s="46"/>
      <c r="K9" s="46"/>
      <c r="L9" s="46"/>
      <c r="M9" s="46"/>
      <c r="N9" s="46"/>
      <c r="O9" s="46"/>
      <c r="P9" s="46"/>
      <c r="Q9" s="46"/>
      <c r="R9" s="46"/>
      <c r="S9" s="46"/>
      <c r="T9" s="46"/>
      <c r="U9" s="46"/>
      <c r="V9" s="46"/>
      <c r="W9" s="46">
        <f t="shared" si="0"/>
        <v>0</v>
      </c>
      <c r="X9" s="46"/>
    </row>
    <row r="10" spans="1:24" s="48" customFormat="1">
      <c r="A10" s="162" t="s">
        <v>956</v>
      </c>
      <c r="B10" s="46"/>
      <c r="C10" s="46"/>
      <c r="D10" s="46"/>
      <c r="E10" s="46"/>
      <c r="F10" s="46"/>
      <c r="G10" s="46"/>
      <c r="H10" s="46"/>
      <c r="I10" s="46"/>
      <c r="J10" s="46"/>
      <c r="K10" s="46"/>
      <c r="L10" s="46"/>
      <c r="M10" s="46"/>
      <c r="N10" s="46"/>
      <c r="O10" s="46"/>
      <c r="P10" s="46"/>
      <c r="Q10" s="46"/>
      <c r="R10" s="46"/>
      <c r="S10" s="46"/>
      <c r="T10" s="46"/>
      <c r="U10" s="46"/>
      <c r="V10" s="46"/>
      <c r="W10" s="46">
        <f t="shared" si="0"/>
        <v>0</v>
      </c>
      <c r="X10" s="46"/>
    </row>
    <row r="11" spans="1:24" s="42" customFormat="1">
      <c r="A11" s="193" t="s">
        <v>323</v>
      </c>
      <c r="B11" s="44"/>
      <c r="C11" s="44"/>
      <c r="D11" s="44"/>
      <c r="E11" s="44"/>
      <c r="F11" s="44"/>
      <c r="G11" s="44"/>
      <c r="H11" s="44"/>
      <c r="I11" s="44"/>
      <c r="J11" s="44"/>
      <c r="K11" s="44"/>
      <c r="L11" s="44"/>
      <c r="M11" s="44"/>
      <c r="N11" s="44"/>
      <c r="O11" s="44"/>
      <c r="P11" s="44"/>
      <c r="Q11" s="44"/>
      <c r="R11" s="44"/>
      <c r="S11" s="44"/>
      <c r="T11" s="44"/>
      <c r="U11" s="44"/>
      <c r="V11" s="44"/>
      <c r="W11" s="44"/>
      <c r="X11" s="45">
        <f>SUM(W12:W56)</f>
        <v>172556.92999999996</v>
      </c>
    </row>
    <row r="12" spans="1:24" ht="17.25" customHeight="1">
      <c r="A12" s="163" t="s">
        <v>655</v>
      </c>
      <c r="W12" s="46">
        <f t="shared" si="0"/>
        <v>0</v>
      </c>
    </row>
    <row r="13" spans="1:24" ht="17.25" customHeight="1">
      <c r="A13" s="163" t="s">
        <v>623</v>
      </c>
      <c r="B13" s="46">
        <v>3948</v>
      </c>
      <c r="P13" s="46">
        <v>252</v>
      </c>
      <c r="W13" s="46">
        <f t="shared" si="0"/>
        <v>4200</v>
      </c>
    </row>
    <row r="14" spans="1:24">
      <c r="A14" s="163" t="s">
        <v>658</v>
      </c>
      <c r="B14" s="46">
        <v>1334.8</v>
      </c>
      <c r="P14" s="46">
        <v>85.2</v>
      </c>
      <c r="W14" s="46">
        <f t="shared" si="0"/>
        <v>1420</v>
      </c>
    </row>
    <row r="15" spans="1:24">
      <c r="A15" s="163" t="s">
        <v>686</v>
      </c>
      <c r="B15" s="46">
        <v>2157.3000000000002</v>
      </c>
      <c r="P15" s="46">
        <v>137.69999999999999</v>
      </c>
      <c r="W15" s="46">
        <f t="shared" si="0"/>
        <v>2295</v>
      </c>
    </row>
    <row r="16" spans="1:24" ht="15.75" customHeight="1">
      <c r="A16" s="163" t="s">
        <v>613</v>
      </c>
      <c r="B16" s="46">
        <v>1414.7</v>
      </c>
      <c r="P16" s="46">
        <v>90.3</v>
      </c>
      <c r="W16" s="46">
        <f t="shared" si="0"/>
        <v>1505</v>
      </c>
    </row>
    <row r="17" spans="1:23">
      <c r="A17" s="163" t="s">
        <v>615</v>
      </c>
      <c r="J17" s="46">
        <v>7311.2</v>
      </c>
      <c r="P17" s="46">
        <v>466.67</v>
      </c>
      <c r="W17" s="46">
        <f t="shared" si="0"/>
        <v>7777.87</v>
      </c>
    </row>
    <row r="18" spans="1:23">
      <c r="A18" s="164" t="s">
        <v>863</v>
      </c>
      <c r="J18" s="46">
        <v>4789.68</v>
      </c>
      <c r="P18" s="46">
        <v>305.72000000000003</v>
      </c>
      <c r="W18" s="46">
        <f t="shared" si="0"/>
        <v>5095.4000000000005</v>
      </c>
    </row>
    <row r="19" spans="1:23" ht="17.25" customHeight="1">
      <c r="A19" s="163" t="s">
        <v>657</v>
      </c>
      <c r="B19" s="46">
        <v>5837.4</v>
      </c>
      <c r="P19" s="46">
        <v>372.6</v>
      </c>
      <c r="W19" s="46">
        <f t="shared" si="0"/>
        <v>6210</v>
      </c>
    </row>
    <row r="20" spans="1:23" ht="17.25" customHeight="1">
      <c r="A20" s="163" t="s">
        <v>984</v>
      </c>
      <c r="J20" s="46">
        <v>1410</v>
      </c>
      <c r="P20" s="46">
        <v>90</v>
      </c>
      <c r="W20" s="46">
        <f t="shared" si="0"/>
        <v>1500</v>
      </c>
    </row>
    <row r="21" spans="1:23">
      <c r="A21" s="163" t="s">
        <v>610</v>
      </c>
      <c r="B21" s="46">
        <v>322.61</v>
      </c>
      <c r="P21" s="46">
        <v>20.59</v>
      </c>
      <c r="W21" s="46">
        <f t="shared" si="0"/>
        <v>343.2</v>
      </c>
    </row>
    <row r="22" spans="1:23">
      <c r="A22" s="163" t="s">
        <v>620</v>
      </c>
      <c r="J22" s="46">
        <v>931.71</v>
      </c>
      <c r="P22" s="46">
        <v>59.47</v>
      </c>
      <c r="W22" s="46">
        <f t="shared" si="0"/>
        <v>991.18000000000006</v>
      </c>
    </row>
    <row r="23" spans="1:23">
      <c r="A23" s="163" t="s">
        <v>607</v>
      </c>
      <c r="B23" s="46">
        <v>764.49</v>
      </c>
      <c r="P23" s="46">
        <v>48.8</v>
      </c>
      <c r="W23" s="46">
        <f t="shared" si="0"/>
        <v>813.29</v>
      </c>
    </row>
    <row r="24" spans="1:23">
      <c r="A24" s="163" t="s">
        <v>609</v>
      </c>
      <c r="B24" s="46">
        <v>4930.1000000000004</v>
      </c>
      <c r="P24" s="46">
        <v>314.68</v>
      </c>
      <c r="W24" s="46">
        <f t="shared" si="0"/>
        <v>5244.7800000000007</v>
      </c>
    </row>
    <row r="25" spans="1:23">
      <c r="A25" s="163" t="s">
        <v>682</v>
      </c>
      <c r="P25" s="46">
        <v>249.32</v>
      </c>
      <c r="Q25" s="46">
        <v>3906.09</v>
      </c>
      <c r="W25" s="46">
        <f t="shared" si="0"/>
        <v>4155.41</v>
      </c>
    </row>
    <row r="26" spans="1:23">
      <c r="A26" s="163" t="s">
        <v>769</v>
      </c>
      <c r="B26" s="46">
        <v>6447.93</v>
      </c>
      <c r="J26" s="46">
        <v>1010.5</v>
      </c>
      <c r="P26" s="46">
        <v>476.07</v>
      </c>
      <c r="W26" s="46">
        <f t="shared" si="0"/>
        <v>7934.5</v>
      </c>
    </row>
    <row r="27" spans="1:23">
      <c r="A27" s="163" t="s">
        <v>653</v>
      </c>
      <c r="W27" s="46">
        <f t="shared" si="0"/>
        <v>0</v>
      </c>
    </row>
    <row r="28" spans="1:23">
      <c r="A28" s="48" t="s">
        <v>608</v>
      </c>
      <c r="P28" s="46">
        <v>137.41</v>
      </c>
      <c r="S28" s="46">
        <v>2152.6999999999998</v>
      </c>
      <c r="W28" s="46">
        <f t="shared" si="0"/>
        <v>2290.1099999999997</v>
      </c>
    </row>
    <row r="29" spans="1:23">
      <c r="A29" s="163" t="s">
        <v>673</v>
      </c>
      <c r="B29" s="46">
        <v>404.2</v>
      </c>
      <c r="P29" s="46">
        <v>25.8</v>
      </c>
      <c r="W29" s="46">
        <f t="shared" si="0"/>
        <v>430</v>
      </c>
    </row>
    <row r="30" spans="1:23">
      <c r="A30" s="163" t="s">
        <v>738</v>
      </c>
      <c r="J30" s="46">
        <v>5097</v>
      </c>
      <c r="P30" s="46">
        <v>2453</v>
      </c>
      <c r="W30" s="46">
        <f t="shared" si="0"/>
        <v>7550</v>
      </c>
    </row>
    <row r="31" spans="1:23">
      <c r="A31" s="163" t="s">
        <v>612</v>
      </c>
      <c r="B31" s="46">
        <v>644.84</v>
      </c>
      <c r="P31" s="46">
        <v>41.16</v>
      </c>
      <c r="W31" s="46">
        <f t="shared" si="0"/>
        <v>686</v>
      </c>
    </row>
    <row r="32" spans="1:23">
      <c r="A32" s="163" t="s">
        <v>674</v>
      </c>
      <c r="B32" s="46">
        <v>770.8</v>
      </c>
      <c r="P32" s="46">
        <v>49.2</v>
      </c>
      <c r="W32" s="46">
        <f t="shared" si="0"/>
        <v>820</v>
      </c>
    </row>
    <row r="33" spans="1:23">
      <c r="A33" s="163" t="s">
        <v>661</v>
      </c>
      <c r="J33" s="46">
        <v>752</v>
      </c>
      <c r="P33" s="46">
        <v>48</v>
      </c>
      <c r="W33" s="46">
        <f t="shared" si="0"/>
        <v>800</v>
      </c>
    </row>
    <row r="34" spans="1:23">
      <c r="A34" s="163" t="s">
        <v>614</v>
      </c>
      <c r="B34" s="46">
        <v>2152.98</v>
      </c>
      <c r="P34" s="46">
        <v>137.43</v>
      </c>
      <c r="W34" s="46">
        <f t="shared" si="0"/>
        <v>2290.41</v>
      </c>
    </row>
    <row r="35" spans="1:23" ht="18" customHeight="1">
      <c r="A35" s="163" t="s">
        <v>611</v>
      </c>
      <c r="P35" s="46">
        <v>6.24</v>
      </c>
      <c r="S35" s="46">
        <v>97.76</v>
      </c>
      <c r="W35" s="46">
        <f t="shared" si="0"/>
        <v>104</v>
      </c>
    </row>
    <row r="36" spans="1:23">
      <c r="A36" s="163" t="s">
        <v>656</v>
      </c>
      <c r="B36" s="46">
        <v>5428.5</v>
      </c>
      <c r="P36" s="46">
        <v>346.5</v>
      </c>
      <c r="W36" s="46">
        <f t="shared" si="0"/>
        <v>5775</v>
      </c>
    </row>
    <row r="37" spans="1:23">
      <c r="A37" s="163" t="s">
        <v>659</v>
      </c>
      <c r="B37" s="46">
        <v>3666</v>
      </c>
      <c r="P37" s="46">
        <v>234</v>
      </c>
      <c r="W37" s="46">
        <f t="shared" si="0"/>
        <v>3900</v>
      </c>
    </row>
    <row r="38" spans="1:23">
      <c r="A38" s="164" t="s">
        <v>624</v>
      </c>
      <c r="B38" s="46">
        <v>475.83</v>
      </c>
      <c r="P38" s="46">
        <v>30.37</v>
      </c>
      <c r="W38" s="46">
        <f t="shared" si="0"/>
        <v>506.2</v>
      </c>
    </row>
    <row r="39" spans="1:23">
      <c r="A39" s="163" t="s">
        <v>617</v>
      </c>
      <c r="J39" s="46">
        <v>7106.36</v>
      </c>
      <c r="P39" s="46">
        <v>453.59</v>
      </c>
      <c r="W39" s="46">
        <f t="shared" si="0"/>
        <v>7559.95</v>
      </c>
    </row>
    <row r="40" spans="1:23">
      <c r="A40" s="163" t="s">
        <v>676</v>
      </c>
      <c r="J40" s="46">
        <v>6260.4</v>
      </c>
      <c r="P40" s="46">
        <v>399.6</v>
      </c>
      <c r="W40" s="46">
        <f t="shared" si="0"/>
        <v>6660</v>
      </c>
    </row>
    <row r="41" spans="1:23">
      <c r="A41" s="163" t="s">
        <v>677</v>
      </c>
      <c r="B41" s="46">
        <v>7162.8</v>
      </c>
      <c r="P41" s="46">
        <v>457.2</v>
      </c>
      <c r="W41" s="46">
        <f t="shared" si="0"/>
        <v>7620</v>
      </c>
    </row>
    <row r="42" spans="1:23">
      <c r="A42" s="163" t="s">
        <v>684</v>
      </c>
      <c r="J42" s="46">
        <v>30338.5</v>
      </c>
      <c r="P42" s="46">
        <v>1936.5</v>
      </c>
      <c r="W42" s="46">
        <f t="shared" si="0"/>
        <v>32275</v>
      </c>
    </row>
    <row r="43" spans="1:23">
      <c r="A43" s="163" t="s">
        <v>622</v>
      </c>
      <c r="B43" s="46">
        <v>3087.31</v>
      </c>
      <c r="P43" s="46">
        <v>197.07</v>
      </c>
      <c r="W43" s="46">
        <f t="shared" si="0"/>
        <v>3284.38</v>
      </c>
    </row>
    <row r="44" spans="1:23">
      <c r="A44" s="163" t="s">
        <v>675</v>
      </c>
      <c r="B44" s="46">
        <v>2900</v>
      </c>
      <c r="P44" s="46">
        <v>800</v>
      </c>
      <c r="W44" s="46">
        <f t="shared" si="0"/>
        <v>3700</v>
      </c>
    </row>
    <row r="45" spans="1:23">
      <c r="A45" s="163" t="s">
        <v>650</v>
      </c>
      <c r="W45" s="46">
        <f t="shared" si="0"/>
        <v>0</v>
      </c>
    </row>
    <row r="46" spans="1:23">
      <c r="A46" s="48" t="s">
        <v>652</v>
      </c>
      <c r="P46" s="46">
        <v>1800</v>
      </c>
      <c r="W46" s="46">
        <f t="shared" si="0"/>
        <v>1800</v>
      </c>
    </row>
    <row r="47" spans="1:23">
      <c r="A47" s="48" t="s">
        <v>698</v>
      </c>
      <c r="W47" s="46">
        <f t="shared" si="0"/>
        <v>0</v>
      </c>
    </row>
    <row r="48" spans="1:23">
      <c r="A48" s="163" t="s">
        <v>654</v>
      </c>
      <c r="B48" s="46">
        <v>2265.4</v>
      </c>
      <c r="P48" s="46">
        <v>144.6</v>
      </c>
      <c r="W48" s="46">
        <f t="shared" si="0"/>
        <v>2410</v>
      </c>
    </row>
    <row r="49" spans="1:24">
      <c r="A49" s="163" t="s">
        <v>616</v>
      </c>
      <c r="B49" s="46">
        <v>1692.32</v>
      </c>
      <c r="P49" s="46">
        <v>108.02</v>
      </c>
      <c r="W49" s="46">
        <f t="shared" si="0"/>
        <v>1800.34</v>
      </c>
    </row>
    <row r="50" spans="1:24">
      <c r="A50" s="163" t="s">
        <v>625</v>
      </c>
      <c r="B50" s="46">
        <v>9071</v>
      </c>
      <c r="P50" s="46">
        <v>579</v>
      </c>
      <c r="W50" s="46">
        <f t="shared" si="0"/>
        <v>9650</v>
      </c>
    </row>
    <row r="51" spans="1:24">
      <c r="A51" s="163" t="s">
        <v>983</v>
      </c>
      <c r="W51" s="46">
        <f t="shared" si="0"/>
        <v>0</v>
      </c>
    </row>
    <row r="52" spans="1:24">
      <c r="A52" s="163" t="s">
        <v>767</v>
      </c>
      <c r="J52" s="46">
        <v>15014.87</v>
      </c>
      <c r="P52" s="46">
        <v>958.4</v>
      </c>
      <c r="W52" s="46">
        <f t="shared" si="0"/>
        <v>15973.27</v>
      </c>
    </row>
    <row r="53" spans="1:24">
      <c r="A53" s="163" t="s">
        <v>619</v>
      </c>
      <c r="J53" s="46">
        <v>806.9</v>
      </c>
      <c r="P53" s="46">
        <v>51.5</v>
      </c>
      <c r="W53" s="46">
        <f t="shared" si="0"/>
        <v>858.4</v>
      </c>
    </row>
    <row r="54" spans="1:24">
      <c r="A54" s="163" t="s">
        <v>618</v>
      </c>
      <c r="B54" s="46">
        <v>1455.34</v>
      </c>
      <c r="J54" s="46">
        <v>2049.1999999999998</v>
      </c>
      <c r="P54" s="46">
        <v>223.7</v>
      </c>
      <c r="W54" s="46">
        <f t="shared" si="0"/>
        <v>3728.24</v>
      </c>
    </row>
    <row r="55" spans="1:24">
      <c r="A55" s="163" t="s">
        <v>651</v>
      </c>
      <c r="J55" s="46">
        <v>564</v>
      </c>
      <c r="P55" s="46">
        <v>36</v>
      </c>
      <c r="W55" s="46">
        <f t="shared" si="0"/>
        <v>600</v>
      </c>
    </row>
    <row r="56" spans="1:24">
      <c r="A56" s="48" t="s">
        <v>357</v>
      </c>
      <c r="W56" s="46">
        <f t="shared" si="0"/>
        <v>0</v>
      </c>
    </row>
    <row r="57" spans="1:24">
      <c r="A57" s="193" t="s">
        <v>415</v>
      </c>
      <c r="B57" s="49"/>
      <c r="C57" s="49"/>
      <c r="D57" s="49"/>
      <c r="E57" s="49"/>
      <c r="F57" s="49"/>
      <c r="G57" s="49"/>
      <c r="H57" s="49"/>
      <c r="I57" s="49"/>
      <c r="J57" s="49"/>
      <c r="K57" s="49"/>
      <c r="L57" s="49"/>
      <c r="M57" s="49"/>
      <c r="N57" s="49"/>
      <c r="O57" s="49"/>
      <c r="P57" s="49"/>
      <c r="Q57" s="49"/>
      <c r="R57" s="49"/>
      <c r="S57" s="49"/>
      <c r="T57" s="49"/>
      <c r="U57" s="49"/>
      <c r="V57" s="49"/>
      <c r="W57" s="49"/>
      <c r="X57" s="120">
        <f>SUM(W58:W104)</f>
        <v>54176.51</v>
      </c>
    </row>
    <row r="58" spans="1:24">
      <c r="A58" s="163" t="s">
        <v>655</v>
      </c>
      <c r="W58" s="46">
        <f t="shared" si="0"/>
        <v>0</v>
      </c>
    </row>
    <row r="59" spans="1:24">
      <c r="A59" s="163" t="s">
        <v>623</v>
      </c>
      <c r="W59" s="46">
        <f t="shared" si="0"/>
        <v>0</v>
      </c>
    </row>
    <row r="60" spans="1:24">
      <c r="A60" s="163" t="s">
        <v>658</v>
      </c>
      <c r="W60" s="46">
        <f t="shared" si="0"/>
        <v>0</v>
      </c>
    </row>
    <row r="61" spans="1:24">
      <c r="A61" s="163" t="s">
        <v>686</v>
      </c>
      <c r="W61" s="46">
        <f t="shared" si="0"/>
        <v>0</v>
      </c>
    </row>
    <row r="62" spans="1:24">
      <c r="A62" s="163" t="s">
        <v>613</v>
      </c>
      <c r="W62" s="46">
        <f t="shared" si="0"/>
        <v>0</v>
      </c>
    </row>
    <row r="63" spans="1:24">
      <c r="A63" s="163" t="s">
        <v>615</v>
      </c>
      <c r="W63" s="46">
        <f t="shared" si="0"/>
        <v>0</v>
      </c>
    </row>
    <row r="64" spans="1:24">
      <c r="A64" s="162" t="s">
        <v>683</v>
      </c>
      <c r="W64" s="46">
        <f t="shared" si="0"/>
        <v>0</v>
      </c>
    </row>
    <row r="65" spans="1:23">
      <c r="A65" s="163" t="s">
        <v>657</v>
      </c>
      <c r="W65" s="46">
        <f t="shared" si="0"/>
        <v>0</v>
      </c>
    </row>
    <row r="66" spans="1:23">
      <c r="A66" s="163" t="s">
        <v>610</v>
      </c>
      <c r="W66" s="46">
        <f t="shared" si="0"/>
        <v>0</v>
      </c>
    </row>
    <row r="67" spans="1:23">
      <c r="A67" s="163" t="s">
        <v>620</v>
      </c>
      <c r="W67" s="46">
        <f t="shared" si="0"/>
        <v>0</v>
      </c>
    </row>
    <row r="68" spans="1:23">
      <c r="A68" s="163" t="s">
        <v>607</v>
      </c>
      <c r="W68" s="46">
        <f t="shared" ref="W68:W135" si="1">SUM(B68:V68)</f>
        <v>0</v>
      </c>
    </row>
    <row r="69" spans="1:23">
      <c r="A69" s="163" t="s">
        <v>609</v>
      </c>
      <c r="W69" s="46">
        <f t="shared" si="1"/>
        <v>0</v>
      </c>
    </row>
    <row r="70" spans="1:23">
      <c r="A70" s="163" t="s">
        <v>682</v>
      </c>
      <c r="W70" s="46">
        <f t="shared" si="1"/>
        <v>0</v>
      </c>
    </row>
    <row r="71" spans="1:23">
      <c r="A71" s="163" t="s">
        <v>769</v>
      </c>
      <c r="W71" s="46">
        <f t="shared" si="1"/>
        <v>0</v>
      </c>
    </row>
    <row r="72" spans="1:23">
      <c r="A72" s="163" t="s">
        <v>653</v>
      </c>
      <c r="W72" s="46">
        <f t="shared" si="1"/>
        <v>0</v>
      </c>
    </row>
    <row r="73" spans="1:23" ht="16.5" customHeight="1">
      <c r="A73" s="48" t="s">
        <v>608</v>
      </c>
      <c r="W73" s="46">
        <f t="shared" si="1"/>
        <v>0</v>
      </c>
    </row>
    <row r="74" spans="1:23">
      <c r="A74" s="163" t="s">
        <v>673</v>
      </c>
      <c r="W74" s="46">
        <f t="shared" si="1"/>
        <v>0</v>
      </c>
    </row>
    <row r="75" spans="1:23">
      <c r="A75" s="163" t="s">
        <v>738</v>
      </c>
      <c r="W75" s="46">
        <f t="shared" si="1"/>
        <v>0</v>
      </c>
    </row>
    <row r="76" spans="1:23">
      <c r="A76" s="163" t="s">
        <v>612</v>
      </c>
      <c r="W76" s="46">
        <f t="shared" si="1"/>
        <v>0</v>
      </c>
    </row>
    <row r="77" spans="1:23">
      <c r="A77" s="163" t="s">
        <v>674</v>
      </c>
      <c r="W77" s="46">
        <f t="shared" si="1"/>
        <v>0</v>
      </c>
    </row>
    <row r="78" spans="1:23">
      <c r="A78" s="163" t="s">
        <v>661</v>
      </c>
      <c r="W78" s="46">
        <f t="shared" si="1"/>
        <v>0</v>
      </c>
    </row>
    <row r="79" spans="1:23">
      <c r="A79" s="163" t="s">
        <v>614</v>
      </c>
      <c r="W79" s="46">
        <f t="shared" si="1"/>
        <v>0</v>
      </c>
    </row>
    <row r="80" spans="1:23">
      <c r="A80" s="163" t="s">
        <v>611</v>
      </c>
      <c r="W80" s="46">
        <f t="shared" si="1"/>
        <v>0</v>
      </c>
    </row>
    <row r="81" spans="1:23">
      <c r="A81" s="163" t="s">
        <v>656</v>
      </c>
      <c r="W81" s="46">
        <f t="shared" si="1"/>
        <v>0</v>
      </c>
    </row>
    <row r="82" spans="1:23">
      <c r="A82" s="163" t="s">
        <v>659</v>
      </c>
      <c r="K82" s="46">
        <v>49976.51</v>
      </c>
      <c r="W82" s="46">
        <f t="shared" si="1"/>
        <v>49976.51</v>
      </c>
    </row>
    <row r="83" spans="1:23">
      <c r="A83" s="164" t="s">
        <v>624</v>
      </c>
      <c r="W83" s="46">
        <f t="shared" si="1"/>
        <v>0</v>
      </c>
    </row>
    <row r="84" spans="1:23">
      <c r="A84" s="163" t="s">
        <v>617</v>
      </c>
      <c r="W84" s="46">
        <f t="shared" si="1"/>
        <v>0</v>
      </c>
    </row>
    <row r="85" spans="1:23">
      <c r="A85" s="162" t="s">
        <v>718</v>
      </c>
      <c r="W85" s="46">
        <f t="shared" si="1"/>
        <v>0</v>
      </c>
    </row>
    <row r="86" spans="1:23">
      <c r="A86" s="162" t="s">
        <v>626</v>
      </c>
      <c r="W86" s="46">
        <f t="shared" si="1"/>
        <v>0</v>
      </c>
    </row>
    <row r="87" spans="1:23">
      <c r="A87" s="163" t="s">
        <v>684</v>
      </c>
      <c r="W87" s="46">
        <f t="shared" si="1"/>
        <v>0</v>
      </c>
    </row>
    <row r="88" spans="1:23">
      <c r="A88" s="163" t="s">
        <v>622</v>
      </c>
      <c r="W88" s="46">
        <f t="shared" si="1"/>
        <v>0</v>
      </c>
    </row>
    <row r="89" spans="1:23">
      <c r="A89" s="163" t="s">
        <v>675</v>
      </c>
      <c r="W89" s="46">
        <f t="shared" si="1"/>
        <v>0</v>
      </c>
    </row>
    <row r="90" spans="1:23">
      <c r="A90" s="163" t="s">
        <v>650</v>
      </c>
      <c r="B90" s="46">
        <v>4000</v>
      </c>
      <c r="W90" s="46">
        <f t="shared" si="1"/>
        <v>4000</v>
      </c>
    </row>
    <row r="91" spans="1:23">
      <c r="A91" s="162" t="s">
        <v>875</v>
      </c>
      <c r="W91" s="46">
        <f t="shared" si="1"/>
        <v>0</v>
      </c>
    </row>
    <row r="92" spans="1:23">
      <c r="A92" s="48" t="s">
        <v>652</v>
      </c>
      <c r="W92" s="46">
        <f t="shared" si="1"/>
        <v>0</v>
      </c>
    </row>
    <row r="93" spans="1:23">
      <c r="A93" s="48" t="s">
        <v>698</v>
      </c>
      <c r="W93" s="46">
        <f t="shared" si="1"/>
        <v>0</v>
      </c>
    </row>
    <row r="94" spans="1:23">
      <c r="A94" s="163" t="s">
        <v>654</v>
      </c>
      <c r="W94" s="46">
        <f t="shared" si="1"/>
        <v>0</v>
      </c>
    </row>
    <row r="95" spans="1:23">
      <c r="A95" s="163" t="s">
        <v>616</v>
      </c>
      <c r="W95" s="46">
        <f t="shared" si="1"/>
        <v>0</v>
      </c>
    </row>
    <row r="96" spans="1:23">
      <c r="A96" s="163" t="s">
        <v>625</v>
      </c>
      <c r="W96" s="46">
        <f t="shared" si="1"/>
        <v>0</v>
      </c>
    </row>
    <row r="97" spans="1:24">
      <c r="A97" s="163" t="s">
        <v>2224</v>
      </c>
      <c r="W97" s="46">
        <f t="shared" si="1"/>
        <v>0</v>
      </c>
    </row>
    <row r="98" spans="1:24">
      <c r="A98" s="163" t="s">
        <v>767</v>
      </c>
      <c r="W98" s="46">
        <f t="shared" si="1"/>
        <v>0</v>
      </c>
    </row>
    <row r="99" spans="1:24">
      <c r="A99" s="163" t="s">
        <v>619</v>
      </c>
      <c r="W99" s="46">
        <f t="shared" si="1"/>
        <v>0</v>
      </c>
    </row>
    <row r="100" spans="1:24">
      <c r="A100" s="163" t="s">
        <v>618</v>
      </c>
      <c r="W100" s="46">
        <f t="shared" si="1"/>
        <v>0</v>
      </c>
    </row>
    <row r="101" spans="1:24">
      <c r="A101" s="163" t="s">
        <v>651</v>
      </c>
      <c r="W101" s="46">
        <f t="shared" si="1"/>
        <v>0</v>
      </c>
    </row>
    <row r="102" spans="1:24">
      <c r="A102" s="162" t="s">
        <v>527</v>
      </c>
      <c r="W102" s="46">
        <f t="shared" si="1"/>
        <v>0</v>
      </c>
    </row>
    <row r="103" spans="1:24">
      <c r="A103" s="164" t="s">
        <v>468</v>
      </c>
      <c r="W103" s="46">
        <f t="shared" si="1"/>
        <v>0</v>
      </c>
    </row>
    <row r="104" spans="1:24">
      <c r="A104" s="164" t="s">
        <v>2225</v>
      </c>
      <c r="S104" s="46">
        <v>200</v>
      </c>
      <c r="W104" s="46">
        <f t="shared" si="1"/>
        <v>200</v>
      </c>
    </row>
    <row r="105" spans="1:24">
      <c r="A105" s="194" t="s">
        <v>344</v>
      </c>
      <c r="B105" s="49"/>
      <c r="C105" s="49"/>
      <c r="D105" s="49"/>
      <c r="E105" s="49"/>
      <c r="F105" s="49"/>
      <c r="G105" s="49"/>
      <c r="H105" s="49"/>
      <c r="I105" s="49"/>
      <c r="J105" s="49"/>
      <c r="K105" s="49"/>
      <c r="L105" s="49"/>
      <c r="M105" s="49"/>
      <c r="N105" s="49"/>
      <c r="O105" s="49"/>
      <c r="P105" s="49"/>
      <c r="Q105" s="49"/>
      <c r="R105" s="49"/>
      <c r="S105" s="49"/>
      <c r="T105" s="49"/>
      <c r="U105" s="49"/>
      <c r="V105" s="49"/>
      <c r="W105" s="49"/>
      <c r="X105" s="45">
        <f>SUM(W106:W137)</f>
        <v>248381.32</v>
      </c>
    </row>
    <row r="106" spans="1:24">
      <c r="A106" s="163" t="s">
        <v>952</v>
      </c>
      <c r="W106" s="46">
        <f t="shared" si="1"/>
        <v>0</v>
      </c>
    </row>
    <row r="107" spans="1:24">
      <c r="A107" s="163" t="s">
        <v>880</v>
      </c>
      <c r="W107" s="46">
        <f>SUM(B107:V107)</f>
        <v>0</v>
      </c>
    </row>
    <row r="108" spans="1:24" ht="36">
      <c r="A108" s="164" t="s">
        <v>885</v>
      </c>
      <c r="S108" s="46">
        <v>5424.5</v>
      </c>
      <c r="W108" s="46">
        <f t="shared" si="1"/>
        <v>5424.5</v>
      </c>
    </row>
    <row r="109" spans="1:24">
      <c r="A109" s="163" t="s">
        <v>886</v>
      </c>
      <c r="B109" s="47"/>
      <c r="P109" s="47"/>
      <c r="W109" s="46">
        <f t="shared" si="1"/>
        <v>0</v>
      </c>
    </row>
    <row r="110" spans="1:24" ht="36">
      <c r="A110" s="163" t="s">
        <v>928</v>
      </c>
      <c r="W110" s="46">
        <f t="shared" si="1"/>
        <v>0</v>
      </c>
    </row>
    <row r="111" spans="1:24">
      <c r="A111" s="163" t="s">
        <v>905</v>
      </c>
      <c r="W111" s="46">
        <f t="shared" si="1"/>
        <v>0</v>
      </c>
    </row>
    <row r="112" spans="1:24">
      <c r="A112" s="163" t="s">
        <v>923</v>
      </c>
      <c r="W112" s="46">
        <f t="shared" si="1"/>
        <v>0</v>
      </c>
    </row>
    <row r="113" spans="1:23">
      <c r="A113" s="163" t="s">
        <v>324</v>
      </c>
      <c r="W113" s="46">
        <f t="shared" si="1"/>
        <v>0</v>
      </c>
    </row>
    <row r="114" spans="1:23">
      <c r="A114" s="163" t="s">
        <v>613</v>
      </c>
      <c r="W114" s="46">
        <f t="shared" si="1"/>
        <v>0</v>
      </c>
    </row>
    <row r="115" spans="1:23">
      <c r="A115" s="163" t="s">
        <v>615</v>
      </c>
      <c r="P115" s="46">
        <v>3916.75</v>
      </c>
      <c r="S115" s="46">
        <v>61362.5</v>
      </c>
      <c r="W115" s="46">
        <f t="shared" si="1"/>
        <v>65279.25</v>
      </c>
    </row>
    <row r="116" spans="1:23">
      <c r="A116" s="163" t="s">
        <v>660</v>
      </c>
      <c r="W116" s="46">
        <f t="shared" si="1"/>
        <v>0</v>
      </c>
    </row>
    <row r="117" spans="1:23">
      <c r="A117" s="163" t="s">
        <v>610</v>
      </c>
      <c r="P117" s="46">
        <v>394.43</v>
      </c>
      <c r="S117" s="46">
        <v>6179.42</v>
      </c>
      <c r="W117" s="46">
        <f t="shared" si="1"/>
        <v>6573.85</v>
      </c>
    </row>
    <row r="118" spans="1:23">
      <c r="A118" s="163" t="s">
        <v>620</v>
      </c>
      <c r="P118" s="46">
        <v>1634.76</v>
      </c>
      <c r="S118" s="46">
        <v>25611.24</v>
      </c>
      <c r="W118" s="46">
        <f t="shared" si="1"/>
        <v>27246</v>
      </c>
    </row>
    <row r="119" spans="1:23">
      <c r="A119" s="163" t="s">
        <v>607</v>
      </c>
      <c r="W119" s="46">
        <f t="shared" si="1"/>
        <v>0</v>
      </c>
    </row>
    <row r="120" spans="1:23">
      <c r="A120" s="163" t="s">
        <v>609</v>
      </c>
      <c r="W120" s="46">
        <f t="shared" si="1"/>
        <v>0</v>
      </c>
    </row>
    <row r="121" spans="1:23">
      <c r="A121" s="163" t="s">
        <v>682</v>
      </c>
      <c r="W121" s="46">
        <f t="shared" si="1"/>
        <v>0</v>
      </c>
    </row>
    <row r="122" spans="1:23">
      <c r="A122" s="163" t="s">
        <v>769</v>
      </c>
      <c r="P122" s="46">
        <v>2242.06</v>
      </c>
      <c r="S122" s="46">
        <v>35125.64</v>
      </c>
      <c r="W122" s="46">
        <f t="shared" si="1"/>
        <v>37367.699999999997</v>
      </c>
    </row>
    <row r="123" spans="1:23">
      <c r="A123" s="163" t="s">
        <v>608</v>
      </c>
      <c r="P123" s="46">
        <v>3182.3</v>
      </c>
      <c r="S123" s="46">
        <v>49856.05</v>
      </c>
      <c r="W123" s="46">
        <f t="shared" si="1"/>
        <v>53038.350000000006</v>
      </c>
    </row>
    <row r="124" spans="1:23">
      <c r="A124" s="163" t="s">
        <v>325</v>
      </c>
      <c r="W124" s="46">
        <f t="shared" si="1"/>
        <v>0</v>
      </c>
    </row>
    <row r="125" spans="1:23">
      <c r="A125" s="163" t="s">
        <v>612</v>
      </c>
      <c r="P125" s="46">
        <v>1762.5</v>
      </c>
      <c r="S125" s="46">
        <v>27612.5</v>
      </c>
      <c r="W125" s="46">
        <f t="shared" si="1"/>
        <v>29375</v>
      </c>
    </row>
    <row r="126" spans="1:23">
      <c r="A126" s="48" t="s">
        <v>614</v>
      </c>
      <c r="W126" s="46">
        <f t="shared" si="1"/>
        <v>0</v>
      </c>
    </row>
    <row r="127" spans="1:23">
      <c r="A127" s="163" t="s">
        <v>611</v>
      </c>
      <c r="W127" s="46">
        <f t="shared" si="1"/>
        <v>0</v>
      </c>
    </row>
    <row r="128" spans="1:23">
      <c r="A128" s="162" t="s">
        <v>621</v>
      </c>
      <c r="W128" s="46">
        <f t="shared" si="1"/>
        <v>0</v>
      </c>
    </row>
    <row r="129" spans="1:24">
      <c r="A129" s="163" t="s">
        <v>617</v>
      </c>
      <c r="P129" s="46">
        <v>99</v>
      </c>
      <c r="S129" s="46">
        <v>1551.1</v>
      </c>
      <c r="W129" s="46">
        <f t="shared" si="1"/>
        <v>1650.1</v>
      </c>
    </row>
    <row r="130" spans="1:24">
      <c r="A130" s="163" t="s">
        <v>622</v>
      </c>
      <c r="W130" s="46">
        <f t="shared" si="1"/>
        <v>0</v>
      </c>
    </row>
    <row r="131" spans="1:24" hidden="1">
      <c r="A131" s="163" t="s">
        <v>326</v>
      </c>
      <c r="W131" s="46">
        <f t="shared" si="1"/>
        <v>0</v>
      </c>
    </row>
    <row r="132" spans="1:24">
      <c r="A132" s="163" t="s">
        <v>698</v>
      </c>
      <c r="W132" s="46">
        <f t="shared" si="1"/>
        <v>0</v>
      </c>
    </row>
    <row r="133" spans="1:24" hidden="1">
      <c r="A133" s="163" t="s">
        <v>327</v>
      </c>
      <c r="W133" s="46">
        <f t="shared" si="1"/>
        <v>0</v>
      </c>
    </row>
    <row r="134" spans="1:24">
      <c r="A134" s="163" t="s">
        <v>616</v>
      </c>
      <c r="P134" s="46">
        <v>291</v>
      </c>
      <c r="S134" s="46">
        <v>4559</v>
      </c>
      <c r="W134" s="46">
        <f t="shared" si="1"/>
        <v>4850</v>
      </c>
    </row>
    <row r="135" spans="1:24" ht="17.25" customHeight="1">
      <c r="A135" s="163" t="s">
        <v>619</v>
      </c>
      <c r="P135" s="46">
        <v>139.65</v>
      </c>
      <c r="S135" s="46">
        <v>2187.85</v>
      </c>
      <c r="W135" s="46">
        <f t="shared" si="1"/>
        <v>2327.5</v>
      </c>
    </row>
    <row r="136" spans="1:24">
      <c r="A136" s="163" t="s">
        <v>618</v>
      </c>
      <c r="P136" s="46">
        <v>914.94</v>
      </c>
      <c r="S136" s="46">
        <v>14334.13</v>
      </c>
      <c r="W136" s="46">
        <f t="shared" ref="W136:W202" si="2">SUM(B136:V136)</f>
        <v>15249.07</v>
      </c>
    </row>
    <row r="137" spans="1:24">
      <c r="A137" s="163" t="s">
        <v>879</v>
      </c>
      <c r="W137" s="46">
        <f t="shared" si="2"/>
        <v>0</v>
      </c>
    </row>
    <row r="138" spans="1:24">
      <c r="A138" s="194" t="s">
        <v>353</v>
      </c>
      <c r="B138" s="49"/>
      <c r="C138" s="49"/>
      <c r="D138" s="49"/>
      <c r="E138" s="49"/>
      <c r="F138" s="49"/>
      <c r="G138" s="49"/>
      <c r="H138" s="49"/>
      <c r="I138" s="49"/>
      <c r="J138" s="49"/>
      <c r="K138" s="49"/>
      <c r="L138" s="49"/>
      <c r="M138" s="49"/>
      <c r="N138" s="49"/>
      <c r="O138" s="49"/>
      <c r="P138" s="49"/>
      <c r="Q138" s="49"/>
      <c r="R138" s="49"/>
      <c r="S138" s="49"/>
      <c r="T138" s="49"/>
      <c r="U138" s="49"/>
      <c r="V138" s="49"/>
      <c r="W138" s="49"/>
      <c r="X138" s="121">
        <f>SUBTOTAL(9,W139:W174)</f>
        <v>302352.55</v>
      </c>
    </row>
    <row r="139" spans="1:24">
      <c r="A139" s="162" t="s">
        <v>639</v>
      </c>
      <c r="W139" s="46">
        <f t="shared" si="2"/>
        <v>0</v>
      </c>
    </row>
    <row r="140" spans="1:24">
      <c r="A140" s="162" t="s">
        <v>606</v>
      </c>
      <c r="W140" s="46">
        <f t="shared" si="2"/>
        <v>0</v>
      </c>
    </row>
    <row r="141" spans="1:24">
      <c r="A141" s="162" t="s">
        <v>668</v>
      </c>
      <c r="W141" s="46">
        <f t="shared" si="2"/>
        <v>0</v>
      </c>
    </row>
    <row r="142" spans="1:24">
      <c r="A142" s="162" t="s">
        <v>490</v>
      </c>
      <c r="W142" s="46">
        <f t="shared" si="2"/>
        <v>0</v>
      </c>
    </row>
    <row r="143" spans="1:24">
      <c r="A143" s="162" t="s">
        <v>712</v>
      </c>
      <c r="W143" s="46">
        <f t="shared" si="2"/>
        <v>0</v>
      </c>
    </row>
    <row r="144" spans="1:24">
      <c r="A144" s="162" t="s">
        <v>669</v>
      </c>
      <c r="B144" s="46">
        <v>1090.4000000000001</v>
      </c>
      <c r="P144" s="46">
        <v>69.599999999999994</v>
      </c>
      <c r="W144" s="46">
        <f t="shared" si="2"/>
        <v>1160</v>
      </c>
    </row>
    <row r="145" spans="1:23">
      <c r="A145" s="162" t="s">
        <v>491</v>
      </c>
      <c r="W145" s="46">
        <f t="shared" si="2"/>
        <v>0</v>
      </c>
    </row>
    <row r="146" spans="1:23">
      <c r="A146" s="162" t="s">
        <v>632</v>
      </c>
      <c r="W146" s="46">
        <f t="shared" si="2"/>
        <v>0</v>
      </c>
    </row>
    <row r="147" spans="1:23">
      <c r="A147" s="162" t="s">
        <v>492</v>
      </c>
      <c r="W147" s="46">
        <f t="shared" si="2"/>
        <v>0</v>
      </c>
    </row>
    <row r="148" spans="1:23">
      <c r="A148" s="162" t="s">
        <v>693</v>
      </c>
      <c r="B148" s="46">
        <v>7496.5</v>
      </c>
      <c r="P148" s="46">
        <v>478.5</v>
      </c>
      <c r="W148" s="46">
        <f t="shared" si="2"/>
        <v>7975</v>
      </c>
    </row>
    <row r="149" spans="1:23">
      <c r="A149" s="162" t="s">
        <v>629</v>
      </c>
      <c r="W149" s="46">
        <f t="shared" si="2"/>
        <v>0</v>
      </c>
    </row>
    <row r="150" spans="1:23">
      <c r="A150" s="162" t="s">
        <v>763</v>
      </c>
      <c r="B150" s="46">
        <v>5602.4</v>
      </c>
      <c r="P150" s="46">
        <v>357.6</v>
      </c>
      <c r="W150" s="46">
        <f t="shared" si="2"/>
        <v>5960</v>
      </c>
    </row>
    <row r="151" spans="1:23">
      <c r="A151" s="162" t="s">
        <v>493</v>
      </c>
      <c r="W151" s="46">
        <f t="shared" si="2"/>
        <v>0</v>
      </c>
    </row>
    <row r="152" spans="1:23">
      <c r="A152" s="165" t="s">
        <v>640</v>
      </c>
      <c r="W152" s="46">
        <f t="shared" si="2"/>
        <v>0</v>
      </c>
    </row>
    <row r="153" spans="1:23">
      <c r="A153" s="165" t="s">
        <v>636</v>
      </c>
      <c r="B153" s="46">
        <v>338.4</v>
      </c>
      <c r="P153" s="46">
        <v>21.6</v>
      </c>
      <c r="W153" s="46">
        <f t="shared" si="2"/>
        <v>360</v>
      </c>
    </row>
    <row r="154" spans="1:23">
      <c r="A154" s="162" t="s">
        <v>638</v>
      </c>
      <c r="W154" s="46">
        <f t="shared" si="2"/>
        <v>0</v>
      </c>
    </row>
    <row r="155" spans="1:23">
      <c r="A155" s="162" t="s">
        <v>665</v>
      </c>
      <c r="W155" s="46">
        <f t="shared" si="2"/>
        <v>0</v>
      </c>
    </row>
    <row r="156" spans="1:23">
      <c r="A156" s="162" t="s">
        <v>494</v>
      </c>
      <c r="W156" s="46">
        <f t="shared" si="2"/>
        <v>0</v>
      </c>
    </row>
    <row r="157" spans="1:23">
      <c r="A157" s="162" t="s">
        <v>604</v>
      </c>
      <c r="W157" s="46">
        <f t="shared" si="2"/>
        <v>0</v>
      </c>
    </row>
    <row r="158" spans="1:23">
      <c r="A158" s="162" t="s">
        <v>667</v>
      </c>
      <c r="W158" s="46">
        <f t="shared" si="2"/>
        <v>0</v>
      </c>
    </row>
    <row r="159" spans="1:23">
      <c r="A159" s="162" t="s">
        <v>495</v>
      </c>
      <c r="W159" s="46">
        <f t="shared" si="2"/>
        <v>0</v>
      </c>
    </row>
    <row r="160" spans="1:23">
      <c r="A160" s="162" t="s">
        <v>647</v>
      </c>
      <c r="W160" s="46">
        <f t="shared" si="2"/>
        <v>0</v>
      </c>
    </row>
    <row r="161" spans="1:24">
      <c r="A161" s="162" t="s">
        <v>641</v>
      </c>
    </row>
    <row r="162" spans="1:24">
      <c r="A162" s="162" t="s">
        <v>672</v>
      </c>
      <c r="W162" s="46">
        <f t="shared" si="2"/>
        <v>0</v>
      </c>
    </row>
    <row r="163" spans="1:24">
      <c r="A163" s="162" t="s">
        <v>496</v>
      </c>
      <c r="W163" s="46">
        <f t="shared" si="2"/>
        <v>0</v>
      </c>
    </row>
    <row r="164" spans="1:24">
      <c r="A164" s="162" t="s">
        <v>666</v>
      </c>
      <c r="B164" s="46">
        <v>5499</v>
      </c>
      <c r="P164" s="46">
        <v>351</v>
      </c>
      <c r="W164" s="46">
        <f t="shared" si="2"/>
        <v>5850</v>
      </c>
    </row>
    <row r="165" spans="1:24">
      <c r="A165" s="162" t="s">
        <v>888</v>
      </c>
      <c r="W165" s="46">
        <f t="shared" si="2"/>
        <v>0</v>
      </c>
    </row>
    <row r="166" spans="1:24">
      <c r="A166" s="162" t="s">
        <v>603</v>
      </c>
      <c r="W166" s="46">
        <f t="shared" si="2"/>
        <v>0</v>
      </c>
    </row>
    <row r="167" spans="1:24">
      <c r="A167" s="165" t="s">
        <v>497</v>
      </c>
      <c r="W167" s="46">
        <f t="shared" si="2"/>
        <v>0</v>
      </c>
    </row>
    <row r="168" spans="1:24">
      <c r="A168" s="162" t="s">
        <v>634</v>
      </c>
      <c r="B168" s="46">
        <v>26550.3</v>
      </c>
      <c r="P168" s="46">
        <v>1694.7</v>
      </c>
      <c r="W168" s="46">
        <f t="shared" si="2"/>
        <v>28245</v>
      </c>
    </row>
    <row r="169" spans="1:24">
      <c r="A169" s="162" t="s">
        <v>737</v>
      </c>
      <c r="W169" s="46">
        <f t="shared" si="2"/>
        <v>0</v>
      </c>
    </row>
    <row r="170" spans="1:24">
      <c r="A170" s="162" t="s">
        <v>670</v>
      </c>
      <c r="B170" s="46">
        <v>9296.6</v>
      </c>
      <c r="P170" s="46">
        <v>593.4</v>
      </c>
      <c r="W170" s="46">
        <f t="shared" si="2"/>
        <v>9890</v>
      </c>
    </row>
    <row r="171" spans="1:24">
      <c r="A171" s="162" t="s">
        <v>762</v>
      </c>
      <c r="W171" s="46">
        <f t="shared" si="2"/>
        <v>0</v>
      </c>
    </row>
    <row r="172" spans="1:24">
      <c r="A172" s="162" t="s">
        <v>645</v>
      </c>
      <c r="W172" s="46">
        <f t="shared" si="2"/>
        <v>0</v>
      </c>
    </row>
    <row r="173" spans="1:24">
      <c r="A173" s="162" t="s">
        <v>644</v>
      </c>
      <c r="W173" s="46">
        <f t="shared" si="2"/>
        <v>0</v>
      </c>
    </row>
    <row r="174" spans="1:24">
      <c r="A174" s="162" t="s">
        <v>489</v>
      </c>
      <c r="B174" s="46">
        <v>242912.55</v>
      </c>
      <c r="W174" s="46">
        <f t="shared" si="2"/>
        <v>242912.55</v>
      </c>
    </row>
    <row r="175" spans="1:24">
      <c r="A175" s="193" t="s">
        <v>414</v>
      </c>
      <c r="B175" s="44"/>
      <c r="C175" s="44"/>
      <c r="D175" s="44"/>
      <c r="E175" s="44"/>
      <c r="F175" s="44"/>
      <c r="G175" s="44"/>
      <c r="H175" s="44"/>
      <c r="I175" s="44"/>
      <c r="J175" s="44"/>
      <c r="K175" s="44"/>
      <c r="L175" s="44"/>
      <c r="M175" s="44"/>
      <c r="N175" s="44"/>
      <c r="O175" s="44"/>
      <c r="P175" s="44"/>
      <c r="Q175" s="44"/>
      <c r="R175" s="44"/>
      <c r="S175" s="44"/>
      <c r="T175" s="44"/>
      <c r="U175" s="44"/>
      <c r="V175" s="44"/>
      <c r="W175" s="44"/>
      <c r="X175" s="120">
        <f>SUM(W176:W236)</f>
        <v>183999.56999999998</v>
      </c>
    </row>
    <row r="176" spans="1:24">
      <c r="A176" s="166" t="s">
        <v>694</v>
      </c>
      <c r="B176" s="46">
        <v>34843.160000000003</v>
      </c>
      <c r="W176" s="46">
        <f t="shared" si="2"/>
        <v>34843.160000000003</v>
      </c>
    </row>
    <row r="177" spans="1:23">
      <c r="A177" s="166" t="s">
        <v>639</v>
      </c>
      <c r="B177" s="46">
        <v>2177</v>
      </c>
      <c r="W177" s="46">
        <f t="shared" si="2"/>
        <v>2177</v>
      </c>
    </row>
    <row r="178" spans="1:23">
      <c r="A178" s="166" t="s">
        <v>668</v>
      </c>
      <c r="B178" s="46">
        <v>11427.98</v>
      </c>
      <c r="F178" s="46">
        <v>388</v>
      </c>
      <c r="Q178" s="46">
        <v>2220</v>
      </c>
      <c r="W178" s="46">
        <f t="shared" si="2"/>
        <v>14035.98</v>
      </c>
    </row>
    <row r="179" spans="1:23">
      <c r="A179" s="166" t="s">
        <v>678</v>
      </c>
      <c r="W179" s="46">
        <f t="shared" si="2"/>
        <v>0</v>
      </c>
    </row>
    <row r="180" spans="1:23">
      <c r="A180" s="166" t="s">
        <v>637</v>
      </c>
      <c r="W180" s="46">
        <f t="shared" si="2"/>
        <v>0</v>
      </c>
    </row>
    <row r="181" spans="1:23">
      <c r="A181" s="166" t="s">
        <v>712</v>
      </c>
      <c r="W181" s="46">
        <f t="shared" si="2"/>
        <v>0</v>
      </c>
    </row>
    <row r="182" spans="1:23">
      <c r="A182" s="166" t="s">
        <v>669</v>
      </c>
      <c r="B182" s="46">
        <v>16893.75</v>
      </c>
      <c r="W182" s="46">
        <f t="shared" si="2"/>
        <v>16893.75</v>
      </c>
    </row>
    <row r="183" spans="1:23">
      <c r="A183" s="166" t="s">
        <v>685</v>
      </c>
      <c r="W183" s="46">
        <f t="shared" si="2"/>
        <v>0</v>
      </c>
    </row>
    <row r="184" spans="1:23">
      <c r="A184" s="166" t="s">
        <v>504</v>
      </c>
      <c r="W184" s="46">
        <f t="shared" si="2"/>
        <v>0</v>
      </c>
    </row>
    <row r="185" spans="1:23">
      <c r="A185" s="166" t="s">
        <v>1083</v>
      </c>
      <c r="W185" s="46">
        <f t="shared" si="2"/>
        <v>0</v>
      </c>
    </row>
    <row r="186" spans="1:23">
      <c r="A186" s="166" t="s">
        <v>632</v>
      </c>
      <c r="W186" s="46">
        <f t="shared" si="2"/>
        <v>0</v>
      </c>
    </row>
    <row r="187" spans="1:23">
      <c r="A187" s="166" t="s">
        <v>713</v>
      </c>
      <c r="W187" s="46">
        <f t="shared" si="2"/>
        <v>0</v>
      </c>
    </row>
    <row r="188" spans="1:23">
      <c r="A188" s="166" t="s">
        <v>492</v>
      </c>
      <c r="W188" s="46">
        <f t="shared" si="2"/>
        <v>0</v>
      </c>
    </row>
    <row r="189" spans="1:23">
      <c r="A189" s="166" t="s">
        <v>693</v>
      </c>
      <c r="W189" s="46">
        <f t="shared" si="2"/>
        <v>0</v>
      </c>
    </row>
    <row r="190" spans="1:23">
      <c r="A190" s="166" t="s">
        <v>629</v>
      </c>
      <c r="B190" s="46">
        <v>625.01</v>
      </c>
      <c r="W190" s="46">
        <f t="shared" si="2"/>
        <v>625.01</v>
      </c>
    </row>
    <row r="191" spans="1:23">
      <c r="A191" s="166" t="s">
        <v>763</v>
      </c>
      <c r="P191" s="46">
        <v>921.67</v>
      </c>
      <c r="S191" s="46">
        <v>100</v>
      </c>
      <c r="W191" s="46">
        <f t="shared" si="2"/>
        <v>1021.67</v>
      </c>
    </row>
    <row r="192" spans="1:23">
      <c r="A192" s="166" t="s">
        <v>633</v>
      </c>
      <c r="B192" s="46">
        <v>1500</v>
      </c>
      <c r="W192" s="46">
        <f t="shared" si="2"/>
        <v>1500</v>
      </c>
    </row>
    <row r="193" spans="1:23">
      <c r="A193" s="166" t="s">
        <v>640</v>
      </c>
      <c r="W193" s="46">
        <f t="shared" si="2"/>
        <v>0</v>
      </c>
    </row>
    <row r="194" spans="1:23">
      <c r="A194" s="166" t="s">
        <v>636</v>
      </c>
      <c r="B194" s="46">
        <v>1127.3900000000001</v>
      </c>
      <c r="D194" s="46">
        <v>4611.8900000000003</v>
      </c>
      <c r="W194" s="46">
        <f t="shared" si="2"/>
        <v>5739.2800000000007</v>
      </c>
    </row>
    <row r="195" spans="1:23" ht="21.75" customHeight="1">
      <c r="A195" s="166" t="s">
        <v>638</v>
      </c>
      <c r="B195" s="46">
        <v>6546.1</v>
      </c>
      <c r="J195" s="46">
        <v>1829.95</v>
      </c>
      <c r="W195" s="46">
        <f t="shared" si="2"/>
        <v>8376.0500000000011</v>
      </c>
    </row>
    <row r="196" spans="1:23">
      <c r="A196" s="166" t="s">
        <v>505</v>
      </c>
      <c r="W196" s="46">
        <f t="shared" si="2"/>
        <v>0</v>
      </c>
    </row>
    <row r="197" spans="1:23">
      <c r="A197" s="166" t="s">
        <v>630</v>
      </c>
      <c r="W197" s="46">
        <f t="shared" si="2"/>
        <v>0</v>
      </c>
    </row>
    <row r="198" spans="1:23" ht="18" customHeight="1">
      <c r="A198" s="166" t="s">
        <v>631</v>
      </c>
      <c r="B198" s="46">
        <v>9378.84</v>
      </c>
      <c r="P198" s="46">
        <v>3189.57</v>
      </c>
      <c r="W198" s="46">
        <f t="shared" si="2"/>
        <v>12568.41</v>
      </c>
    </row>
    <row r="199" spans="1:23">
      <c r="A199" s="166" t="s">
        <v>604</v>
      </c>
      <c r="W199" s="46">
        <f t="shared" si="2"/>
        <v>0</v>
      </c>
    </row>
    <row r="200" spans="1:23">
      <c r="A200" s="166" t="s">
        <v>635</v>
      </c>
      <c r="W200" s="46">
        <f t="shared" si="2"/>
        <v>0</v>
      </c>
    </row>
    <row r="201" spans="1:23">
      <c r="A201" s="166" t="s">
        <v>642</v>
      </c>
      <c r="W201" s="46">
        <f t="shared" si="2"/>
        <v>0</v>
      </c>
    </row>
    <row r="202" spans="1:23">
      <c r="A202" s="166" t="s">
        <v>724</v>
      </c>
      <c r="W202" s="46">
        <f t="shared" si="2"/>
        <v>0</v>
      </c>
    </row>
    <row r="203" spans="1:23">
      <c r="A203" s="166" t="s">
        <v>647</v>
      </c>
      <c r="B203" s="46">
        <v>142.84</v>
      </c>
      <c r="W203" s="46">
        <f t="shared" ref="W203:W252" si="3">SUM(B203:V203)</f>
        <v>142.84</v>
      </c>
    </row>
    <row r="204" spans="1:23">
      <c r="A204" s="166" t="s">
        <v>641</v>
      </c>
      <c r="B204" s="46">
        <v>488.91</v>
      </c>
      <c r="W204" s="46">
        <f t="shared" si="3"/>
        <v>488.91</v>
      </c>
    </row>
    <row r="205" spans="1:23">
      <c r="A205" s="166" t="s">
        <v>646</v>
      </c>
      <c r="W205" s="46">
        <f t="shared" si="3"/>
        <v>0</v>
      </c>
    </row>
    <row r="206" spans="1:23">
      <c r="A206" s="166" t="s">
        <v>672</v>
      </c>
      <c r="B206" s="46">
        <v>2717</v>
      </c>
      <c r="W206" s="46">
        <f t="shared" si="3"/>
        <v>2717</v>
      </c>
    </row>
    <row r="207" spans="1:23">
      <c r="A207" s="166" t="s">
        <v>643</v>
      </c>
      <c r="W207" s="46">
        <f t="shared" si="3"/>
        <v>0</v>
      </c>
    </row>
    <row r="208" spans="1:23">
      <c r="A208" s="166" t="s">
        <v>666</v>
      </c>
      <c r="B208" s="46">
        <v>930.23</v>
      </c>
      <c r="W208" s="46">
        <f t="shared" si="3"/>
        <v>930.23</v>
      </c>
    </row>
    <row r="209" spans="1:23">
      <c r="A209" s="166" t="s">
        <v>888</v>
      </c>
      <c r="W209" s="46">
        <f t="shared" si="3"/>
        <v>0</v>
      </c>
    </row>
    <row r="210" spans="1:23">
      <c r="A210" s="166" t="s">
        <v>679</v>
      </c>
      <c r="B210" s="46">
        <v>9323.1299999999992</v>
      </c>
      <c r="P210" s="46">
        <v>1818</v>
      </c>
      <c r="W210" s="46">
        <f t="shared" si="3"/>
        <v>11141.13</v>
      </c>
    </row>
    <row r="211" spans="1:23">
      <c r="A211" s="166" t="s">
        <v>719</v>
      </c>
      <c r="W211" s="46">
        <f t="shared" si="3"/>
        <v>0</v>
      </c>
    </row>
    <row r="212" spans="1:23">
      <c r="A212" s="166" t="s">
        <v>864</v>
      </c>
      <c r="W212" s="46">
        <f t="shared" si="3"/>
        <v>0</v>
      </c>
    </row>
    <row r="213" spans="1:23">
      <c r="A213" s="166" t="s">
        <v>955</v>
      </c>
      <c r="W213" s="46">
        <f t="shared" si="3"/>
        <v>0</v>
      </c>
    </row>
    <row r="214" spans="1:23">
      <c r="A214" s="166" t="s">
        <v>634</v>
      </c>
      <c r="P214" s="46">
        <v>80</v>
      </c>
      <c r="W214" s="46">
        <f t="shared" si="3"/>
        <v>80</v>
      </c>
    </row>
    <row r="215" spans="1:23">
      <c r="A215" s="166" t="s">
        <v>737</v>
      </c>
      <c r="W215" s="46">
        <f t="shared" si="3"/>
        <v>0</v>
      </c>
    </row>
    <row r="216" spans="1:23">
      <c r="A216" s="166" t="s">
        <v>648</v>
      </c>
      <c r="B216" s="46">
        <v>23358</v>
      </c>
      <c r="P216" s="46">
        <v>38005</v>
      </c>
      <c r="W216" s="46">
        <f t="shared" si="3"/>
        <v>61363</v>
      </c>
    </row>
    <row r="217" spans="1:23">
      <c r="A217" s="166" t="s">
        <v>762</v>
      </c>
      <c r="B217" s="46">
        <v>237.85</v>
      </c>
      <c r="F217" s="46">
        <v>2093</v>
      </c>
      <c r="W217" s="46">
        <f t="shared" si="3"/>
        <v>2330.85</v>
      </c>
    </row>
    <row r="218" spans="1:23">
      <c r="A218" s="166" t="s">
        <v>1001</v>
      </c>
      <c r="W218" s="46">
        <f t="shared" si="3"/>
        <v>0</v>
      </c>
    </row>
    <row r="219" spans="1:23">
      <c r="A219" s="166" t="s">
        <v>645</v>
      </c>
      <c r="W219" s="46">
        <f t="shared" si="3"/>
        <v>0</v>
      </c>
    </row>
    <row r="220" spans="1:23">
      <c r="A220" s="166" t="s">
        <v>644</v>
      </c>
      <c r="J220" s="46">
        <v>436.8</v>
      </c>
      <c r="W220" s="46">
        <f t="shared" si="3"/>
        <v>436.8</v>
      </c>
    </row>
    <row r="221" spans="1:23" ht="16.899999999999999" customHeight="1">
      <c r="A221" s="166" t="s">
        <v>506</v>
      </c>
      <c r="W221" s="46">
        <f t="shared" si="3"/>
        <v>0</v>
      </c>
    </row>
    <row r="222" spans="1:23">
      <c r="A222" s="166" t="s">
        <v>507</v>
      </c>
      <c r="W222" s="46">
        <f t="shared" si="3"/>
        <v>0</v>
      </c>
    </row>
    <row r="223" spans="1:23">
      <c r="A223" s="166" t="s">
        <v>508</v>
      </c>
      <c r="W223" s="46">
        <f t="shared" si="3"/>
        <v>0</v>
      </c>
    </row>
    <row r="224" spans="1:23">
      <c r="A224" s="166" t="s">
        <v>680</v>
      </c>
      <c r="W224" s="46">
        <f t="shared" si="3"/>
        <v>0</v>
      </c>
    </row>
    <row r="225" spans="1:24">
      <c r="A225" s="166" t="s">
        <v>509</v>
      </c>
      <c r="W225" s="46">
        <f t="shared" si="3"/>
        <v>0</v>
      </c>
    </row>
    <row r="226" spans="1:24">
      <c r="A226" s="166" t="s">
        <v>932</v>
      </c>
      <c r="B226" s="46">
        <v>1002.5</v>
      </c>
      <c r="W226" s="46">
        <f t="shared" si="3"/>
        <v>1002.5</v>
      </c>
    </row>
    <row r="227" spans="1:24">
      <c r="A227" s="166" t="s">
        <v>510</v>
      </c>
      <c r="W227" s="46">
        <f t="shared" si="3"/>
        <v>0</v>
      </c>
    </row>
    <row r="228" spans="1:24">
      <c r="A228" s="166" t="s">
        <v>1084</v>
      </c>
      <c r="W228" s="46">
        <f t="shared" si="3"/>
        <v>0</v>
      </c>
    </row>
    <row r="229" spans="1:24">
      <c r="A229" s="166" t="s">
        <v>711</v>
      </c>
      <c r="F229" s="46">
        <f>2650+2650</f>
        <v>5300</v>
      </c>
      <c r="W229" s="46">
        <f t="shared" si="3"/>
        <v>5300</v>
      </c>
    </row>
    <row r="230" spans="1:24">
      <c r="A230" s="166" t="s">
        <v>467</v>
      </c>
      <c r="W230" s="46">
        <f t="shared" si="3"/>
        <v>0</v>
      </c>
    </row>
    <row r="231" spans="1:24">
      <c r="A231" s="166" t="s">
        <v>695</v>
      </c>
      <c r="W231" s="46">
        <f t="shared" si="3"/>
        <v>0</v>
      </c>
    </row>
    <row r="232" spans="1:24">
      <c r="A232" s="166" t="s">
        <v>466</v>
      </c>
      <c r="W232" s="46">
        <f t="shared" si="3"/>
        <v>0</v>
      </c>
    </row>
    <row r="233" spans="1:24">
      <c r="A233" s="166" t="s">
        <v>425</v>
      </c>
      <c r="W233" s="46">
        <f t="shared" si="3"/>
        <v>0</v>
      </c>
    </row>
    <row r="234" spans="1:24" s="95" customFormat="1">
      <c r="A234" s="166" t="s">
        <v>696</v>
      </c>
      <c r="B234" s="119"/>
      <c r="C234" s="118"/>
      <c r="D234" s="118"/>
      <c r="E234" s="118"/>
      <c r="F234" s="118"/>
      <c r="G234" s="118"/>
      <c r="H234" s="118"/>
      <c r="I234" s="118"/>
      <c r="J234" s="118"/>
      <c r="K234" s="119">
        <v>150</v>
      </c>
      <c r="L234" s="118"/>
      <c r="M234" s="118"/>
      <c r="N234" s="118"/>
      <c r="O234" s="118"/>
      <c r="W234" s="46">
        <f t="shared" si="3"/>
        <v>150</v>
      </c>
    </row>
    <row r="235" spans="1:24">
      <c r="A235" s="166" t="s">
        <v>909</v>
      </c>
      <c r="W235" s="46">
        <f t="shared" si="3"/>
        <v>0</v>
      </c>
    </row>
    <row r="236" spans="1:24">
      <c r="A236" s="166" t="s">
        <v>910</v>
      </c>
      <c r="G236" s="46">
        <v>136</v>
      </c>
      <c r="W236" s="46">
        <f t="shared" si="3"/>
        <v>136</v>
      </c>
    </row>
    <row r="237" spans="1:24">
      <c r="A237" s="193" t="s">
        <v>511</v>
      </c>
      <c r="B237" s="44"/>
      <c r="C237" s="44"/>
      <c r="D237" s="44"/>
      <c r="E237" s="44"/>
      <c r="F237" s="44"/>
      <c r="G237" s="44"/>
      <c r="H237" s="44"/>
      <c r="I237" s="44"/>
      <c r="J237" s="44"/>
      <c r="K237" s="44"/>
      <c r="L237" s="44"/>
      <c r="M237" s="44"/>
      <c r="N237" s="44"/>
      <c r="O237" s="44"/>
      <c r="P237" s="44"/>
      <c r="Q237" s="44"/>
      <c r="R237" s="44"/>
      <c r="S237" s="44"/>
      <c r="T237" s="44"/>
      <c r="U237" s="44"/>
      <c r="V237" s="44"/>
      <c r="W237" s="44"/>
      <c r="X237" s="45">
        <f>SUM(W238:W252)</f>
        <v>238270.61</v>
      </c>
    </row>
    <row r="238" spans="1:24">
      <c r="A238" s="167" t="s">
        <v>425</v>
      </c>
      <c r="W238" s="46">
        <f t="shared" si="3"/>
        <v>0</v>
      </c>
    </row>
    <row r="239" spans="1:24">
      <c r="A239" s="167" t="s">
        <v>1057</v>
      </c>
      <c r="W239" s="46">
        <f t="shared" si="3"/>
        <v>0</v>
      </c>
    </row>
    <row r="240" spans="1:24">
      <c r="A240" s="167" t="s">
        <v>723</v>
      </c>
      <c r="W240" s="46">
        <f t="shared" si="3"/>
        <v>0</v>
      </c>
    </row>
    <row r="241" spans="1:25">
      <c r="A241" s="166" t="s">
        <v>1036</v>
      </c>
      <c r="W241" s="46">
        <f t="shared" si="3"/>
        <v>0</v>
      </c>
    </row>
    <row r="242" spans="1:25">
      <c r="A242" s="166" t="s">
        <v>1154</v>
      </c>
      <c r="W242" s="46">
        <f t="shared" si="3"/>
        <v>0</v>
      </c>
    </row>
    <row r="243" spans="1:25" ht="18" customHeight="1">
      <c r="A243" s="166" t="s">
        <v>528</v>
      </c>
      <c r="B243" s="46">
        <v>52200</v>
      </c>
      <c r="W243" s="46">
        <f t="shared" si="3"/>
        <v>52200</v>
      </c>
    </row>
    <row r="244" spans="1:25">
      <c r="A244" s="167" t="s">
        <v>690</v>
      </c>
      <c r="W244" s="46">
        <f t="shared" si="3"/>
        <v>0</v>
      </c>
    </row>
    <row r="245" spans="1:25">
      <c r="A245" s="167" t="s">
        <v>417</v>
      </c>
      <c r="W245" s="46">
        <f t="shared" si="3"/>
        <v>0</v>
      </c>
    </row>
    <row r="246" spans="1:25">
      <c r="A246" s="167" t="s">
        <v>2239</v>
      </c>
      <c r="B246" s="46">
        <v>51738.5</v>
      </c>
      <c r="W246" s="46">
        <f t="shared" si="3"/>
        <v>51738.5</v>
      </c>
    </row>
    <row r="247" spans="1:25">
      <c r="A247" s="167" t="s">
        <v>986</v>
      </c>
      <c r="N247" s="46">
        <v>45</v>
      </c>
      <c r="W247" s="46">
        <f t="shared" si="3"/>
        <v>45</v>
      </c>
    </row>
    <row r="248" spans="1:25">
      <c r="A248" s="167" t="s">
        <v>1082</v>
      </c>
      <c r="W248" s="46">
        <f t="shared" si="3"/>
        <v>0</v>
      </c>
    </row>
    <row r="249" spans="1:25">
      <c r="A249" s="167" t="s">
        <v>1037</v>
      </c>
      <c r="W249" s="46">
        <f t="shared" si="3"/>
        <v>0</v>
      </c>
    </row>
    <row r="250" spans="1:25">
      <c r="A250" s="167" t="s">
        <v>1042</v>
      </c>
      <c r="W250" s="46">
        <f t="shared" si="3"/>
        <v>0</v>
      </c>
    </row>
    <row r="251" spans="1:25">
      <c r="A251" s="167" t="s">
        <v>2240</v>
      </c>
      <c r="P251" s="46">
        <v>134287.10999999999</v>
      </c>
      <c r="W251" s="46">
        <f t="shared" si="3"/>
        <v>134287.10999999999</v>
      </c>
    </row>
    <row r="252" spans="1:25">
      <c r="A252" s="168" t="s">
        <v>973</v>
      </c>
      <c r="W252" s="46">
        <f t="shared" si="3"/>
        <v>0</v>
      </c>
    </row>
    <row r="253" spans="1:25" s="51" customFormat="1" ht="18.75" thickBot="1">
      <c r="A253" s="169" t="s">
        <v>329</v>
      </c>
      <c r="B253" s="50">
        <f t="shared" ref="B253:V253" si="4">SUM(B3:B252)</f>
        <v>597778.99</v>
      </c>
      <c r="C253" s="50">
        <f t="shared" si="4"/>
        <v>0</v>
      </c>
      <c r="D253" s="50">
        <f t="shared" si="4"/>
        <v>4611.8900000000003</v>
      </c>
      <c r="E253" s="50">
        <f t="shared" si="4"/>
        <v>0</v>
      </c>
      <c r="F253" s="50">
        <f t="shared" si="4"/>
        <v>7781</v>
      </c>
      <c r="G253" s="50">
        <f t="shared" si="4"/>
        <v>136</v>
      </c>
      <c r="H253" s="50">
        <f t="shared" si="4"/>
        <v>0</v>
      </c>
      <c r="I253" s="50">
        <f t="shared" si="4"/>
        <v>0</v>
      </c>
      <c r="J253" s="50">
        <f t="shared" si="4"/>
        <v>85709.069999999992</v>
      </c>
      <c r="K253" s="50">
        <f>SUM(K3:K252)</f>
        <v>50126.51</v>
      </c>
      <c r="L253" s="50">
        <f t="shared" si="4"/>
        <v>0</v>
      </c>
      <c r="M253" s="50">
        <f t="shared" si="4"/>
        <v>0</v>
      </c>
      <c r="N253" s="50">
        <f t="shared" si="4"/>
        <v>45</v>
      </c>
      <c r="O253" s="50">
        <f t="shared" si="4"/>
        <v>0</v>
      </c>
      <c r="P253" s="50">
        <f t="shared" si="4"/>
        <v>211068.55</v>
      </c>
      <c r="Q253" s="50">
        <f t="shared" si="4"/>
        <v>6126.09</v>
      </c>
      <c r="R253" s="50">
        <f t="shared" si="4"/>
        <v>0</v>
      </c>
      <c r="S253" s="50">
        <f t="shared" si="4"/>
        <v>236354.39</v>
      </c>
      <c r="T253" s="50"/>
      <c r="U253" s="50">
        <f t="shared" si="4"/>
        <v>0</v>
      </c>
      <c r="V253" s="50">
        <f t="shared" si="4"/>
        <v>0</v>
      </c>
      <c r="W253" s="50">
        <f>SUM(W3:W252)</f>
        <v>1199737.4900000002</v>
      </c>
      <c r="X253" s="50">
        <f>SUM(B253:V253)</f>
        <v>1199737.49</v>
      </c>
      <c r="Y253" s="50">
        <f>W253-X253</f>
        <v>0</v>
      </c>
    </row>
    <row r="254" spans="1:25" ht="18.75" thickTop="1">
      <c r="A254" s="122"/>
    </row>
    <row r="255" spans="1:25">
      <c r="W255" s="46">
        <f>'Revenue-Detail'!B375</f>
        <v>1199737.4900000002</v>
      </c>
    </row>
    <row r="256" spans="1:25">
      <c r="W256" s="46">
        <f>W255-W253</f>
        <v>0</v>
      </c>
    </row>
  </sheetData>
  <sortState xmlns:xlrd2="http://schemas.microsoft.com/office/spreadsheetml/2017/richdata2" ref="A200:A210">
    <sortCondition ref="A200"/>
  </sortState>
  <phoneticPr fontId="65" type="noConversion"/>
  <printOptions horizontalCentered="1" gridLines="1"/>
  <pageMargins left="0" right="0" top="0.25" bottom="0.25" header="0.3" footer="0.3"/>
  <pageSetup paperSize="5" scale="50" fitToHeight="0" orientation="landscape" r:id="rId1"/>
  <headerFooter scaleWithDoc="0" alignWithMargins="0">
    <oddHeader>&amp;L&amp;F&amp;R&amp;A</oddHeader>
    <oddFooter>&amp;R]</oddFooter>
  </headerFooter>
  <rowBreaks count="1" manualBreakCount="1">
    <brk id="137" max="20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5"/>
  <dimension ref="A1:W58"/>
  <sheetViews>
    <sheetView zoomScale="70" zoomScaleNormal="70" workbookViewId="0">
      <pane ySplit="1" topLeftCell="A27" activePane="bottomLeft" state="frozen"/>
      <selection pane="bottomLeft" activeCell="A45" sqref="A45"/>
    </sheetView>
  </sheetViews>
  <sheetFormatPr defaultColWidth="9.140625" defaultRowHeight="30" customHeight="1"/>
  <cols>
    <col min="1" max="1" width="49.140625" style="32" bestFit="1" customWidth="1"/>
    <col min="2" max="2" width="22.28515625" style="28" bestFit="1" customWidth="1"/>
    <col min="3" max="3" width="19.85546875" style="28" bestFit="1" customWidth="1"/>
    <col min="4" max="4" width="20.28515625" style="28" customWidth="1"/>
    <col min="5" max="5" width="19.85546875" style="28" bestFit="1" customWidth="1"/>
    <col min="6" max="6" width="18" style="28" customWidth="1"/>
    <col min="7" max="7" width="16" style="28" bestFit="1" customWidth="1"/>
    <col min="8" max="8" width="7.140625" style="28" bestFit="1" customWidth="1"/>
    <col min="9" max="9" width="19.42578125" style="28" customWidth="1"/>
    <col min="10" max="10" width="18.7109375" style="28" bestFit="1" customWidth="1"/>
    <col min="11" max="11" width="18.7109375" style="28" customWidth="1"/>
    <col min="12" max="12" width="18.42578125" style="28" hidden="1" customWidth="1"/>
    <col min="13" max="13" width="12.5703125" style="28" hidden="1" customWidth="1"/>
    <col min="14" max="14" width="19.85546875" style="28" customWidth="1"/>
    <col min="15" max="15" width="22.28515625" style="28" bestFit="1" customWidth="1"/>
    <col min="16" max="16" width="19.85546875" style="28" bestFit="1" customWidth="1"/>
    <col min="17" max="17" width="19.42578125" style="28" bestFit="1" customWidth="1"/>
    <col min="18" max="18" width="13.7109375" style="28" bestFit="1" customWidth="1"/>
    <col min="19" max="19" width="19.85546875" style="28" bestFit="1" customWidth="1"/>
    <col min="20" max="20" width="18.85546875" style="28" hidden="1" customWidth="1"/>
    <col min="21" max="21" width="21.28515625" style="28" hidden="1" customWidth="1"/>
    <col min="22" max="22" width="7.42578125" style="28" hidden="1" customWidth="1"/>
    <col min="23" max="23" width="21.28515625" style="28" bestFit="1" customWidth="1"/>
    <col min="24" max="24" width="34" style="36" bestFit="1" customWidth="1"/>
    <col min="25" max="16384" width="9.140625" style="36"/>
  </cols>
  <sheetData>
    <row r="1" spans="1:23" s="34" customFormat="1" ht="30" customHeight="1">
      <c r="A1" s="33" t="s">
        <v>240</v>
      </c>
      <c r="B1" s="34" t="s">
        <v>241</v>
      </c>
      <c r="C1" s="34">
        <v>6100</v>
      </c>
      <c r="D1" s="34">
        <v>6200</v>
      </c>
      <c r="E1" s="34">
        <v>6300</v>
      </c>
      <c r="F1" s="34">
        <v>6400</v>
      </c>
      <c r="G1" s="34" t="s">
        <v>244</v>
      </c>
      <c r="H1" s="34" t="s">
        <v>364</v>
      </c>
      <c r="I1" s="34" t="s">
        <v>365</v>
      </c>
      <c r="J1" s="34">
        <v>7300</v>
      </c>
      <c r="K1" s="34" t="s">
        <v>242</v>
      </c>
      <c r="L1" s="34" t="s">
        <v>247</v>
      </c>
      <c r="M1" s="34" t="s">
        <v>716</v>
      </c>
      <c r="N1" s="34" t="s">
        <v>243</v>
      </c>
      <c r="O1" s="34" t="s">
        <v>366</v>
      </c>
      <c r="P1" s="34">
        <v>7900</v>
      </c>
      <c r="Q1" s="34">
        <v>8100</v>
      </c>
      <c r="R1" s="34" t="s">
        <v>245</v>
      </c>
      <c r="S1" s="34" t="s">
        <v>367</v>
      </c>
      <c r="T1" s="34" t="s">
        <v>663</v>
      </c>
      <c r="U1" s="34" t="s">
        <v>419</v>
      </c>
      <c r="V1" s="34" t="s">
        <v>250</v>
      </c>
      <c r="W1" s="41" t="s">
        <v>246</v>
      </c>
    </row>
    <row r="2" spans="1:23" s="35" customFormat="1" ht="24.95" customHeight="1">
      <c r="A2" s="27" t="s">
        <v>581</v>
      </c>
      <c r="B2" s="28">
        <v>-60034.55</v>
      </c>
      <c r="C2" s="28">
        <v>142.84</v>
      </c>
      <c r="D2" s="28">
        <v>13015.48</v>
      </c>
      <c r="E2" s="28"/>
      <c r="F2" s="28">
        <v>-1284.1199999999999</v>
      </c>
      <c r="G2" s="28"/>
      <c r="H2" s="28"/>
      <c r="I2" s="28"/>
      <c r="J2" s="28">
        <v>-51150.38</v>
      </c>
      <c r="K2" s="28">
        <v>50676.62</v>
      </c>
      <c r="L2" s="28"/>
      <c r="M2" s="28"/>
      <c r="N2" s="28"/>
      <c r="O2" s="28">
        <v>-301.23</v>
      </c>
      <c r="P2" s="28">
        <v>24914.21</v>
      </c>
      <c r="Q2" s="28">
        <v>23960.59</v>
      </c>
      <c r="R2" s="28"/>
      <c r="S2" s="28">
        <v>60.54</v>
      </c>
      <c r="T2" s="28"/>
      <c r="U2" s="28"/>
      <c r="V2" s="28"/>
      <c r="W2" s="28">
        <f t="shared" ref="W2:W55" si="0">ROUND(SUM(B2:V2),2)</f>
        <v>0</v>
      </c>
    </row>
    <row r="3" spans="1:23" s="35" customFormat="1" ht="24.95" customHeight="1">
      <c r="A3" s="27" t="s">
        <v>582</v>
      </c>
      <c r="B3" s="28">
        <v>-13375.24</v>
      </c>
      <c r="C3" s="28">
        <v>1600</v>
      </c>
      <c r="D3" s="28"/>
      <c r="E3" s="28"/>
      <c r="F3" s="28">
        <v>668.98</v>
      </c>
      <c r="G3" s="28"/>
      <c r="H3" s="28"/>
      <c r="I3" s="28"/>
      <c r="J3" s="28">
        <v>11106.26</v>
      </c>
      <c r="K3" s="28"/>
      <c r="L3" s="28"/>
      <c r="M3" s="28"/>
      <c r="N3" s="28"/>
      <c r="O3" s="28"/>
      <c r="P3" s="28"/>
      <c r="Q3" s="28"/>
      <c r="R3" s="28"/>
      <c r="S3" s="28"/>
      <c r="T3" s="28"/>
      <c r="U3" s="28"/>
      <c r="V3" s="28"/>
      <c r="W3" s="28">
        <f t="shared" si="0"/>
        <v>0</v>
      </c>
    </row>
    <row r="4" spans="1:23" s="89" customFormat="1" ht="24.95" customHeight="1">
      <c r="A4" s="156" t="s">
        <v>580</v>
      </c>
      <c r="B4" s="88">
        <v>-12000</v>
      </c>
      <c r="C4" s="88"/>
      <c r="D4" s="88"/>
      <c r="E4" s="88"/>
      <c r="F4" s="88">
        <v>5000</v>
      </c>
      <c r="G4" s="88"/>
      <c r="H4" s="88"/>
      <c r="I4" s="88"/>
      <c r="J4" s="88">
        <v>7000</v>
      </c>
      <c r="K4" s="88"/>
      <c r="L4" s="88"/>
      <c r="M4" s="88"/>
      <c r="N4" s="88"/>
      <c r="O4" s="88"/>
      <c r="P4" s="88"/>
      <c r="Q4" s="88"/>
      <c r="R4" s="88"/>
      <c r="S4" s="88"/>
      <c r="T4" s="88"/>
      <c r="U4" s="88"/>
      <c r="V4" s="88"/>
      <c r="W4" s="28">
        <f t="shared" si="0"/>
        <v>0</v>
      </c>
    </row>
    <row r="5" spans="1:23" s="35" customFormat="1" ht="24.95" customHeight="1">
      <c r="A5" s="27" t="s">
        <v>584</v>
      </c>
      <c r="B5" s="28">
        <v>-524.99</v>
      </c>
      <c r="C5" s="28"/>
      <c r="D5" s="28"/>
      <c r="E5" s="28"/>
      <c r="F5" s="28">
        <v>524.99</v>
      </c>
      <c r="G5" s="28"/>
      <c r="H5" s="28"/>
      <c r="I5" s="28"/>
      <c r="J5" s="28"/>
      <c r="K5" s="28"/>
      <c r="L5" s="28"/>
      <c r="M5" s="28"/>
      <c r="N5" s="28"/>
      <c r="O5" s="28"/>
      <c r="P5" s="28"/>
      <c r="Q5" s="28"/>
      <c r="R5" s="28"/>
      <c r="S5" s="28"/>
      <c r="T5" s="28"/>
      <c r="U5" s="28"/>
      <c r="V5" s="28"/>
      <c r="W5" s="28">
        <f t="shared" si="0"/>
        <v>0</v>
      </c>
    </row>
    <row r="6" spans="1:23" s="35" customFormat="1" ht="24.95" customHeight="1">
      <c r="A6" s="27" t="s">
        <v>585</v>
      </c>
      <c r="B6" s="28"/>
      <c r="C6" s="28"/>
      <c r="D6" s="28"/>
      <c r="E6" s="28"/>
      <c r="F6" s="28"/>
      <c r="G6" s="28"/>
      <c r="H6" s="28"/>
      <c r="I6" s="28"/>
      <c r="J6" s="28"/>
      <c r="K6" s="28"/>
      <c r="L6" s="28"/>
      <c r="M6" s="28"/>
      <c r="N6" s="28"/>
      <c r="O6" s="28"/>
      <c r="P6" s="28"/>
      <c r="Q6" s="28"/>
      <c r="R6" s="28"/>
      <c r="S6" s="28"/>
      <c r="T6" s="28"/>
      <c r="U6" s="28"/>
      <c r="V6" s="28"/>
      <c r="W6" s="28">
        <f t="shared" si="0"/>
        <v>0</v>
      </c>
    </row>
    <row r="7" spans="1:23" s="35" customFormat="1" ht="24.95" customHeight="1">
      <c r="A7" s="27" t="s">
        <v>583</v>
      </c>
      <c r="B7" s="28"/>
      <c r="C7" s="28"/>
      <c r="D7" s="28"/>
      <c r="E7" s="28"/>
      <c r="F7" s="28"/>
      <c r="G7" s="28"/>
      <c r="H7" s="28"/>
      <c r="I7" s="28"/>
      <c r="J7" s="28"/>
      <c r="K7" s="28"/>
      <c r="L7" s="28"/>
      <c r="M7" s="28"/>
      <c r="N7" s="28"/>
      <c r="O7" s="28"/>
      <c r="P7" s="28"/>
      <c r="Q7" s="28"/>
      <c r="R7" s="28"/>
      <c r="S7" s="28"/>
      <c r="T7" s="28"/>
      <c r="U7" s="28"/>
      <c r="V7" s="28"/>
      <c r="W7" s="28">
        <f t="shared" si="0"/>
        <v>0</v>
      </c>
    </row>
    <row r="8" spans="1:23" s="35" customFormat="1" ht="24.95" customHeight="1">
      <c r="A8" s="27" t="s">
        <v>595</v>
      </c>
      <c r="B8" s="28">
        <v>600</v>
      </c>
      <c r="C8" s="28"/>
      <c r="D8" s="28"/>
      <c r="E8" s="28"/>
      <c r="F8" s="28"/>
      <c r="G8" s="28"/>
      <c r="H8" s="28"/>
      <c r="I8" s="28"/>
      <c r="J8" s="28"/>
      <c r="K8" s="28"/>
      <c r="L8" s="28"/>
      <c r="M8" s="28"/>
      <c r="N8" s="28"/>
      <c r="O8" s="28">
        <v>-600</v>
      </c>
      <c r="P8" s="28"/>
      <c r="Q8" s="28"/>
      <c r="R8" s="28"/>
      <c r="S8" s="28"/>
      <c r="T8" s="28"/>
      <c r="U8" s="28"/>
      <c r="V8" s="28"/>
      <c r="W8" s="28">
        <f t="shared" si="0"/>
        <v>0</v>
      </c>
    </row>
    <row r="9" spans="1:23" s="35" customFormat="1" ht="24.95" customHeight="1">
      <c r="A9" s="27" t="s">
        <v>596</v>
      </c>
      <c r="B9" s="28"/>
      <c r="C9" s="28"/>
      <c r="D9" s="28"/>
      <c r="E9" s="28"/>
      <c r="F9" s="28"/>
      <c r="G9" s="28"/>
      <c r="H9" s="28"/>
      <c r="I9" s="28"/>
      <c r="J9" s="28"/>
      <c r="K9" s="28"/>
      <c r="L9" s="28"/>
      <c r="M9" s="28"/>
      <c r="N9" s="28"/>
      <c r="O9" s="28"/>
      <c r="P9" s="28"/>
      <c r="Q9" s="28"/>
      <c r="R9" s="28"/>
      <c r="S9" s="28"/>
      <c r="T9" s="28"/>
      <c r="U9" s="28"/>
      <c r="V9" s="28"/>
      <c r="W9" s="28">
        <f t="shared" si="0"/>
        <v>0</v>
      </c>
    </row>
    <row r="10" spans="1:23" s="35" customFormat="1" ht="24.95" customHeight="1">
      <c r="A10" s="27" t="s">
        <v>597</v>
      </c>
      <c r="B10" s="28"/>
      <c r="C10" s="28"/>
      <c r="D10" s="28"/>
      <c r="E10" s="28"/>
      <c r="F10" s="28"/>
      <c r="G10" s="28"/>
      <c r="H10" s="28"/>
      <c r="I10" s="28"/>
      <c r="J10" s="28"/>
      <c r="K10" s="28"/>
      <c r="L10" s="28"/>
      <c r="M10" s="28"/>
      <c r="N10" s="28"/>
      <c r="O10" s="28"/>
      <c r="P10" s="28"/>
      <c r="Q10" s="28"/>
      <c r="R10" s="28"/>
      <c r="S10" s="28"/>
      <c r="T10" s="28"/>
      <c r="U10" s="28"/>
      <c r="V10" s="28"/>
      <c r="W10" s="28">
        <f t="shared" si="0"/>
        <v>0</v>
      </c>
    </row>
    <row r="11" spans="1:23" s="35" customFormat="1" ht="24.95" customHeight="1">
      <c r="A11" s="27" t="s">
        <v>598</v>
      </c>
      <c r="B11" s="28"/>
      <c r="C11" s="28"/>
      <c r="D11" s="28"/>
      <c r="E11" s="28"/>
      <c r="F11" s="28"/>
      <c r="G11" s="28"/>
      <c r="H11" s="28"/>
      <c r="I11" s="28"/>
      <c r="J11" s="28"/>
      <c r="K11" s="28"/>
      <c r="L11" s="28"/>
      <c r="M11" s="28"/>
      <c r="N11" s="28"/>
      <c r="O11" s="28"/>
      <c r="P11" s="28"/>
      <c r="Q11" s="28"/>
      <c r="R11" s="28"/>
      <c r="S11" s="28"/>
      <c r="T11" s="28"/>
      <c r="U11" s="28"/>
      <c r="V11" s="28"/>
      <c r="W11" s="28">
        <f t="shared" si="0"/>
        <v>0</v>
      </c>
    </row>
    <row r="12" spans="1:23" s="35" customFormat="1" ht="24.95" customHeight="1">
      <c r="A12" s="27" t="s">
        <v>1159</v>
      </c>
      <c r="B12" s="28"/>
      <c r="C12" s="28"/>
      <c r="D12" s="28"/>
      <c r="E12" s="28"/>
      <c r="F12" s="28"/>
      <c r="G12" s="28"/>
      <c r="H12" s="28"/>
      <c r="I12" s="28"/>
      <c r="J12" s="28"/>
      <c r="K12" s="28"/>
      <c r="L12" s="28"/>
      <c r="M12" s="28"/>
      <c r="N12" s="28"/>
      <c r="O12" s="28"/>
      <c r="P12" s="28"/>
      <c r="Q12" s="28"/>
      <c r="R12" s="28"/>
      <c r="S12" s="28"/>
      <c r="T12" s="28"/>
      <c r="U12" s="28"/>
      <c r="V12" s="28"/>
      <c r="W12" s="28"/>
    </row>
    <row r="13" spans="1:23" s="35" customFormat="1" ht="24.95" customHeight="1">
      <c r="A13" s="27" t="s">
        <v>588</v>
      </c>
      <c r="B13" s="28"/>
      <c r="C13" s="28"/>
      <c r="D13" s="28"/>
      <c r="E13" s="28">
        <v>-100</v>
      </c>
      <c r="F13" s="28">
        <v>100</v>
      </c>
      <c r="G13" s="28"/>
      <c r="H13" s="28"/>
      <c r="I13" s="28"/>
      <c r="J13" s="28"/>
      <c r="K13" s="28"/>
      <c r="L13" s="28"/>
      <c r="M13" s="28"/>
      <c r="N13" s="28"/>
      <c r="O13" s="28"/>
      <c r="P13" s="28"/>
      <c r="Q13" s="28"/>
      <c r="R13" s="28"/>
      <c r="S13" s="28"/>
      <c r="T13" s="28"/>
      <c r="U13" s="28"/>
      <c r="V13" s="28"/>
      <c r="W13" s="28">
        <f t="shared" si="0"/>
        <v>0</v>
      </c>
    </row>
    <row r="14" spans="1:23" s="35" customFormat="1" ht="24.95" customHeight="1">
      <c r="A14" s="27" t="s">
        <v>587</v>
      </c>
      <c r="B14" s="28">
        <v>4569.22</v>
      </c>
      <c r="C14" s="28"/>
      <c r="D14" s="28"/>
      <c r="E14" s="28"/>
      <c r="F14" s="28"/>
      <c r="G14" s="28"/>
      <c r="H14" s="28"/>
      <c r="I14" s="28"/>
      <c r="J14" s="28">
        <v>-4975.05</v>
      </c>
      <c r="K14" s="28"/>
      <c r="L14" s="28"/>
      <c r="M14" s="28"/>
      <c r="N14" s="28"/>
      <c r="O14" s="28"/>
      <c r="P14" s="28"/>
      <c r="Q14" s="28"/>
      <c r="R14" s="28"/>
      <c r="S14" s="28">
        <v>405.83</v>
      </c>
      <c r="T14" s="28"/>
      <c r="U14" s="28"/>
      <c r="V14" s="28"/>
      <c r="W14" s="28">
        <f t="shared" si="0"/>
        <v>0</v>
      </c>
    </row>
    <row r="15" spans="1:23" s="35" customFormat="1" ht="24.95" customHeight="1">
      <c r="A15" s="27" t="s">
        <v>590</v>
      </c>
      <c r="B15" s="28"/>
      <c r="C15" s="28"/>
      <c r="D15" s="28"/>
      <c r="E15" s="28"/>
      <c r="F15" s="28"/>
      <c r="G15" s="28"/>
      <c r="H15" s="28"/>
      <c r="I15" s="28"/>
      <c r="J15" s="28"/>
      <c r="K15" s="28"/>
      <c r="L15" s="28"/>
      <c r="M15" s="28"/>
      <c r="N15" s="28"/>
      <c r="O15" s="28"/>
      <c r="P15" s="28"/>
      <c r="Q15" s="28"/>
      <c r="R15" s="28"/>
      <c r="S15" s="28"/>
      <c r="T15" s="28"/>
      <c r="U15" s="28"/>
      <c r="V15" s="28"/>
      <c r="W15" s="28">
        <f t="shared" si="0"/>
        <v>0</v>
      </c>
    </row>
    <row r="16" spans="1:23" s="35" customFormat="1" ht="24.95" customHeight="1">
      <c r="A16" s="27" t="s">
        <v>586</v>
      </c>
      <c r="B16" s="28">
        <v>-17000</v>
      </c>
      <c r="C16" s="28"/>
      <c r="D16" s="28"/>
      <c r="E16" s="28"/>
      <c r="F16" s="28">
        <v>17000</v>
      </c>
      <c r="G16" s="28"/>
      <c r="H16" s="28"/>
      <c r="I16" s="28"/>
      <c r="J16" s="28"/>
      <c r="K16" s="28"/>
      <c r="L16" s="28"/>
      <c r="M16" s="28"/>
      <c r="N16" s="28"/>
      <c r="O16" s="28"/>
      <c r="P16" s="28"/>
      <c r="Q16" s="28"/>
      <c r="R16" s="28"/>
      <c r="S16" s="28"/>
      <c r="T16" s="28"/>
      <c r="U16" s="28"/>
      <c r="V16" s="28"/>
      <c r="W16" s="28">
        <f t="shared" si="0"/>
        <v>0</v>
      </c>
    </row>
    <row r="17" spans="1:23" s="35" customFormat="1" ht="24.95" customHeight="1">
      <c r="A17" s="27" t="s">
        <v>971</v>
      </c>
      <c r="B17" s="28">
        <v>14999.78</v>
      </c>
      <c r="C17" s="28"/>
      <c r="D17" s="28"/>
      <c r="E17" s="28"/>
      <c r="F17" s="28">
        <v>-74.78</v>
      </c>
      <c r="G17" s="28"/>
      <c r="H17" s="28"/>
      <c r="I17" s="28"/>
      <c r="J17" s="28"/>
      <c r="K17" s="28"/>
      <c r="L17" s="28"/>
      <c r="M17" s="28"/>
      <c r="N17" s="28"/>
      <c r="O17" s="28">
        <v>-14925</v>
      </c>
      <c r="P17" s="28"/>
      <c r="Q17" s="28"/>
      <c r="R17" s="28"/>
      <c r="S17" s="28"/>
      <c r="T17" s="28"/>
      <c r="U17" s="28"/>
      <c r="V17" s="28"/>
      <c r="W17" s="28">
        <f t="shared" si="0"/>
        <v>0</v>
      </c>
    </row>
    <row r="18" spans="1:23" s="35" customFormat="1" ht="24.95" customHeight="1">
      <c r="A18" s="27" t="s">
        <v>951</v>
      </c>
      <c r="B18" s="28"/>
      <c r="C18" s="28"/>
      <c r="D18" s="28"/>
      <c r="E18" s="28"/>
      <c r="F18" s="28"/>
      <c r="G18" s="28"/>
      <c r="H18" s="28"/>
      <c r="I18" s="28"/>
      <c r="J18" s="28"/>
      <c r="K18" s="28"/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>
        <v>0</v>
      </c>
    </row>
    <row r="19" spans="1:23" s="35" customFormat="1" ht="24.95" customHeight="1">
      <c r="A19" s="27" t="s">
        <v>599</v>
      </c>
      <c r="B19" s="28"/>
      <c r="C19" s="28">
        <v>2000</v>
      </c>
      <c r="D19" s="28"/>
      <c r="E19" s="28"/>
      <c r="F19" s="28">
        <v>-2000</v>
      </c>
      <c r="G19" s="28"/>
      <c r="H19" s="28"/>
      <c r="I19" s="28"/>
      <c r="J19" s="28"/>
      <c r="K19" s="28"/>
      <c r="L19" s="28"/>
      <c r="M19" s="28"/>
      <c r="N19" s="28"/>
      <c r="O19" s="28"/>
      <c r="P19" s="28"/>
      <c r="Q19" s="28"/>
      <c r="R19" s="28"/>
      <c r="S19" s="28"/>
      <c r="T19" s="28"/>
      <c r="U19" s="28"/>
      <c r="V19" s="28"/>
      <c r="W19" s="28">
        <f t="shared" si="0"/>
        <v>0</v>
      </c>
    </row>
    <row r="20" spans="1:23" s="35" customFormat="1" ht="24.95" customHeight="1">
      <c r="A20" s="27" t="s">
        <v>589</v>
      </c>
      <c r="B20" s="28">
        <v>2000</v>
      </c>
      <c r="C20" s="28"/>
      <c r="D20" s="28"/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8">
        <v>-2000</v>
      </c>
      <c r="P20" s="28"/>
      <c r="Q20" s="28"/>
      <c r="R20" s="28"/>
      <c r="S20" s="28"/>
      <c r="T20" s="28"/>
      <c r="U20" s="28"/>
      <c r="V20" s="28"/>
      <c r="W20" s="28">
        <f t="shared" si="0"/>
        <v>0</v>
      </c>
    </row>
    <row r="21" spans="1:23" s="35" customFormat="1" ht="24.95" customHeight="1">
      <c r="A21" s="27" t="s">
        <v>593</v>
      </c>
      <c r="B21" s="28"/>
      <c r="C21" s="28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  <c r="Q21" s="28"/>
      <c r="R21" s="28"/>
      <c r="S21" s="28"/>
      <c r="T21" s="28"/>
      <c r="U21" s="28"/>
      <c r="V21" s="28"/>
      <c r="W21" s="28">
        <f t="shared" si="0"/>
        <v>0</v>
      </c>
    </row>
    <row r="22" spans="1:23" s="35" customFormat="1" ht="23.25" customHeight="1">
      <c r="A22" s="27" t="s">
        <v>1003</v>
      </c>
      <c r="B22" s="28"/>
      <c r="C22" s="28"/>
      <c r="D22" s="28"/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8"/>
      <c r="P22" s="28"/>
      <c r="Q22" s="28"/>
      <c r="R22" s="28"/>
      <c r="S22" s="28"/>
      <c r="T22" s="28"/>
      <c r="U22" s="28"/>
      <c r="V22" s="28"/>
      <c r="W22" s="28">
        <f t="shared" si="0"/>
        <v>0</v>
      </c>
    </row>
    <row r="23" spans="1:23" s="35" customFormat="1" ht="24.95" customHeight="1">
      <c r="A23" s="27" t="s">
        <v>594</v>
      </c>
      <c r="B23" s="28"/>
      <c r="C23" s="28"/>
      <c r="D23" s="28"/>
      <c r="E23" s="28"/>
      <c r="F23" s="28"/>
      <c r="G23" s="28"/>
      <c r="H23" s="28"/>
      <c r="I23" s="28"/>
      <c r="J23" s="28"/>
      <c r="K23" s="28"/>
      <c r="L23" s="28"/>
      <c r="M23" s="28"/>
      <c r="N23" s="28"/>
      <c r="O23" s="28"/>
      <c r="P23" s="28"/>
      <c r="Q23" s="28"/>
      <c r="R23" s="28"/>
      <c r="S23" s="28"/>
      <c r="T23" s="28"/>
      <c r="U23" s="28"/>
      <c r="V23" s="28"/>
      <c r="W23" s="28">
        <f t="shared" si="0"/>
        <v>0</v>
      </c>
    </row>
    <row r="24" spans="1:23" s="35" customFormat="1" ht="24.95" customHeight="1">
      <c r="A24" s="27" t="s">
        <v>592</v>
      </c>
      <c r="B24" s="28">
        <v>-665.66</v>
      </c>
      <c r="C24" s="28"/>
      <c r="D24" s="28"/>
      <c r="E24" s="28">
        <v>1388.98</v>
      </c>
      <c r="F24" s="28">
        <v>-3723.32</v>
      </c>
      <c r="G24" s="28"/>
      <c r="H24" s="28"/>
      <c r="I24" s="28"/>
      <c r="J24" s="28"/>
      <c r="K24" s="28"/>
      <c r="L24" s="28"/>
      <c r="M24" s="28"/>
      <c r="N24" s="28">
        <v>3000</v>
      </c>
      <c r="O24" s="28"/>
      <c r="P24" s="28"/>
      <c r="Q24" s="28"/>
      <c r="R24" s="28"/>
      <c r="S24" s="28"/>
      <c r="T24" s="28"/>
      <c r="U24" s="28"/>
      <c r="V24" s="28"/>
      <c r="W24" s="28">
        <f t="shared" si="0"/>
        <v>0</v>
      </c>
    </row>
    <row r="25" spans="1:23" s="35" customFormat="1" ht="24.95" customHeight="1">
      <c r="A25" s="27" t="s">
        <v>591</v>
      </c>
      <c r="B25" s="28"/>
      <c r="C25" s="28"/>
      <c r="D25" s="28"/>
      <c r="E25" s="28"/>
      <c r="F25" s="28"/>
      <c r="G25" s="28"/>
      <c r="H25" s="28"/>
      <c r="I25" s="28"/>
      <c r="J25" s="28"/>
      <c r="K25" s="28"/>
      <c r="L25" s="28"/>
      <c r="M25" s="28"/>
      <c r="N25" s="28"/>
      <c r="O25" s="28"/>
      <c r="P25" s="28"/>
      <c r="Q25" s="28"/>
      <c r="R25" s="28"/>
      <c r="S25" s="28"/>
      <c r="T25" s="28"/>
      <c r="U25" s="28"/>
      <c r="V25" s="28"/>
      <c r="W25" s="28">
        <f t="shared" si="0"/>
        <v>0</v>
      </c>
    </row>
    <row r="26" spans="1:23" s="35" customFormat="1" ht="24.95" customHeight="1">
      <c r="A26" s="27" t="s">
        <v>577</v>
      </c>
      <c r="B26" s="28">
        <v>-127</v>
      </c>
      <c r="C26" s="28"/>
      <c r="D26" s="28"/>
      <c r="E26" s="28"/>
      <c r="F26" s="28"/>
      <c r="G26" s="28"/>
      <c r="H26" s="28"/>
      <c r="I26" s="28"/>
      <c r="J26" s="28"/>
      <c r="K26" s="28"/>
      <c r="L26" s="28"/>
      <c r="M26" s="28"/>
      <c r="N26" s="28"/>
      <c r="O26" s="28">
        <v>127</v>
      </c>
      <c r="P26" s="28"/>
      <c r="Q26" s="28"/>
      <c r="R26" s="28"/>
      <c r="S26" s="28"/>
      <c r="T26" s="28"/>
      <c r="U26" s="28"/>
      <c r="V26" s="28"/>
      <c r="W26" s="28">
        <f t="shared" si="0"/>
        <v>0</v>
      </c>
    </row>
    <row r="27" spans="1:23" s="35" customFormat="1" ht="24.95" customHeight="1">
      <c r="A27" s="27" t="s">
        <v>578</v>
      </c>
      <c r="B27" s="28">
        <v>-222.71</v>
      </c>
      <c r="C27" s="28">
        <v>-107.42</v>
      </c>
      <c r="D27" s="28"/>
      <c r="E27" s="28"/>
      <c r="F27" s="28">
        <v>50</v>
      </c>
      <c r="G27" s="28"/>
      <c r="H27" s="28"/>
      <c r="I27" s="28"/>
      <c r="J27" s="28"/>
      <c r="K27" s="28"/>
      <c r="L27" s="28"/>
      <c r="M27" s="28"/>
      <c r="N27" s="28"/>
      <c r="O27" s="28">
        <v>280.13</v>
      </c>
      <c r="P27" s="28"/>
      <c r="Q27" s="28"/>
      <c r="R27" s="28"/>
      <c r="S27" s="28"/>
      <c r="T27" s="28"/>
      <c r="U27" s="28"/>
      <c r="V27" s="28"/>
      <c r="W27" s="28">
        <f t="shared" si="0"/>
        <v>0</v>
      </c>
    </row>
    <row r="28" spans="1:23" s="35" customFormat="1" ht="24.95" customHeight="1">
      <c r="A28" s="27" t="s">
        <v>579</v>
      </c>
      <c r="B28" s="28"/>
      <c r="C28" s="28"/>
      <c r="D28" s="28"/>
      <c r="E28" s="28"/>
      <c r="F28" s="28"/>
      <c r="G28" s="28"/>
      <c r="H28" s="28"/>
      <c r="I28" s="28"/>
      <c r="J28" s="28"/>
      <c r="K28" s="28"/>
      <c r="L28" s="28"/>
      <c r="M28" s="28"/>
      <c r="N28" s="28"/>
      <c r="O28" s="28"/>
      <c r="P28" s="28"/>
      <c r="Q28" s="28"/>
      <c r="R28" s="28"/>
      <c r="S28" s="28"/>
      <c r="T28" s="28"/>
      <c r="U28" s="28"/>
      <c r="V28" s="28"/>
      <c r="W28" s="28">
        <f t="shared" si="0"/>
        <v>0</v>
      </c>
    </row>
    <row r="29" spans="1:23" s="35" customFormat="1" ht="24.95" customHeight="1">
      <c r="A29" s="27" t="s">
        <v>602</v>
      </c>
      <c r="B29" s="28"/>
      <c r="C29" s="28"/>
      <c r="D29" s="28"/>
      <c r="E29" s="28"/>
      <c r="F29" s="28"/>
      <c r="G29" s="28"/>
      <c r="H29" s="28"/>
      <c r="I29" s="28"/>
      <c r="J29" s="28"/>
      <c r="K29" s="28"/>
      <c r="L29" s="28"/>
      <c r="M29" s="28"/>
      <c r="N29" s="28"/>
      <c r="O29" s="28"/>
      <c r="P29" s="28"/>
      <c r="Q29" s="28"/>
      <c r="R29" s="28"/>
      <c r="S29" s="28"/>
      <c r="T29" s="28"/>
      <c r="U29" s="28"/>
      <c r="V29" s="28"/>
      <c r="W29" s="28">
        <f t="shared" si="0"/>
        <v>0</v>
      </c>
    </row>
    <row r="30" spans="1:23" s="35" customFormat="1" ht="24.95" customHeight="1">
      <c r="A30" s="27" t="s">
        <v>600</v>
      </c>
      <c r="B30" s="28">
        <v>-5221.4799999999996</v>
      </c>
      <c r="C30" s="28"/>
      <c r="D30" s="28"/>
      <c r="E30" s="28"/>
      <c r="F30" s="28">
        <v>5100.8599999999997</v>
      </c>
      <c r="G30" s="28"/>
      <c r="H30" s="28"/>
      <c r="I30" s="28"/>
      <c r="J30" s="28">
        <v>120.62</v>
      </c>
      <c r="K30" s="28"/>
      <c r="L30" s="28"/>
      <c r="M30" s="28"/>
      <c r="N30" s="28"/>
      <c r="O30" s="28"/>
      <c r="P30" s="28"/>
      <c r="Q30" s="28"/>
      <c r="R30" s="28"/>
      <c r="S30" s="28"/>
      <c r="T30" s="28"/>
      <c r="U30" s="28"/>
      <c r="V30" s="28"/>
      <c r="W30" s="28">
        <f t="shared" si="0"/>
        <v>0</v>
      </c>
    </row>
    <row r="31" spans="1:23" s="35" customFormat="1" ht="24.95" customHeight="1">
      <c r="A31" s="27" t="s">
        <v>936</v>
      </c>
      <c r="B31" s="28"/>
      <c r="C31" s="28"/>
      <c r="D31" s="28"/>
      <c r="E31" s="28"/>
      <c r="F31" s="28"/>
      <c r="G31" s="28"/>
      <c r="H31" s="28"/>
      <c r="I31" s="28"/>
      <c r="J31" s="28"/>
      <c r="K31" s="28"/>
      <c r="L31" s="28"/>
      <c r="M31" s="28"/>
      <c r="N31" s="28"/>
      <c r="O31" s="28"/>
      <c r="P31" s="28"/>
      <c r="Q31" s="28"/>
      <c r="R31" s="28"/>
      <c r="S31" s="28"/>
      <c r="T31" s="28"/>
      <c r="U31" s="28"/>
      <c r="V31" s="28"/>
      <c r="W31" s="28">
        <f t="shared" si="0"/>
        <v>0</v>
      </c>
    </row>
    <row r="32" spans="1:23" s="35" customFormat="1" ht="24.95" customHeight="1">
      <c r="A32" s="27" t="s">
        <v>775</v>
      </c>
      <c r="B32" s="28"/>
      <c r="C32" s="28"/>
      <c r="D32" s="28"/>
      <c r="E32" s="28"/>
      <c r="F32" s="28"/>
      <c r="G32" s="28"/>
      <c r="H32" s="28"/>
      <c r="I32" s="28"/>
      <c r="J32" s="28"/>
      <c r="K32" s="28"/>
      <c r="L32" s="28"/>
      <c r="M32" s="28"/>
      <c r="N32" s="28"/>
      <c r="O32" s="28"/>
      <c r="P32" s="28"/>
      <c r="Q32" s="28"/>
      <c r="R32" s="28"/>
      <c r="S32" s="28"/>
      <c r="T32" s="28"/>
      <c r="U32" s="28"/>
      <c r="V32" s="28"/>
      <c r="W32" s="28">
        <f t="shared" si="0"/>
        <v>0</v>
      </c>
    </row>
    <row r="33" spans="1:23" s="35" customFormat="1" ht="24.95" customHeight="1">
      <c r="A33" s="27" t="s">
        <v>484</v>
      </c>
      <c r="B33" s="28"/>
      <c r="C33" s="28"/>
      <c r="D33" s="28"/>
      <c r="E33" s="28"/>
      <c r="F33" s="28"/>
      <c r="G33" s="28"/>
      <c r="H33" s="28"/>
      <c r="I33" s="28"/>
      <c r="J33" s="28"/>
      <c r="K33" s="28"/>
      <c r="L33" s="28"/>
      <c r="M33" s="28"/>
      <c r="N33" s="28"/>
      <c r="O33" s="28"/>
      <c r="P33" s="28"/>
      <c r="Q33" s="28"/>
      <c r="R33" s="28"/>
      <c r="S33" s="28"/>
      <c r="T33" s="28"/>
      <c r="U33" s="28"/>
      <c r="V33" s="28"/>
      <c r="W33" s="28">
        <f t="shared" si="0"/>
        <v>0</v>
      </c>
    </row>
    <row r="34" spans="1:23" s="35" customFormat="1" ht="24.95" customHeight="1">
      <c r="A34" s="27" t="s">
        <v>462</v>
      </c>
      <c r="B34" s="28"/>
      <c r="C34" s="28"/>
      <c r="D34" s="28"/>
      <c r="E34" s="28"/>
      <c r="F34" s="28"/>
      <c r="G34" s="28"/>
      <c r="H34" s="28"/>
      <c r="I34" s="28"/>
      <c r="J34" s="28"/>
      <c r="K34" s="28"/>
      <c r="L34" s="28"/>
      <c r="M34" s="28"/>
      <c r="N34" s="28"/>
      <c r="O34" s="28"/>
      <c r="P34" s="28"/>
      <c r="Q34" s="28"/>
      <c r="R34" s="28"/>
      <c r="S34" s="28"/>
      <c r="T34" s="28"/>
      <c r="U34" s="28"/>
      <c r="V34" s="28"/>
      <c r="W34" s="28">
        <f t="shared" si="0"/>
        <v>0</v>
      </c>
    </row>
    <row r="35" spans="1:23" s="35" customFormat="1" ht="24.95" customHeight="1">
      <c r="A35" s="27" t="s">
        <v>601</v>
      </c>
      <c r="B35" s="28"/>
      <c r="C35" s="28"/>
      <c r="D35" s="28"/>
      <c r="E35" s="28"/>
      <c r="F35" s="28"/>
      <c r="G35" s="28"/>
      <c r="H35" s="28"/>
      <c r="I35" s="28"/>
      <c r="J35" s="28"/>
      <c r="K35" s="28"/>
      <c r="L35" s="28"/>
      <c r="M35" s="28"/>
      <c r="N35" s="28"/>
      <c r="O35" s="28"/>
      <c r="P35" s="28"/>
      <c r="Q35" s="28"/>
      <c r="R35" s="28"/>
      <c r="S35" s="28"/>
      <c r="T35" s="28"/>
      <c r="U35" s="28"/>
      <c r="V35" s="28"/>
      <c r="W35" s="28">
        <f t="shared" si="0"/>
        <v>0</v>
      </c>
    </row>
    <row r="36" spans="1:23" s="35" customFormat="1" ht="24.95" customHeight="1">
      <c r="A36" s="27" t="s">
        <v>1086</v>
      </c>
      <c r="B36" s="28">
        <v>-559.85</v>
      </c>
      <c r="C36" s="28"/>
      <c r="D36" s="28"/>
      <c r="E36" s="28"/>
      <c r="F36" s="28"/>
      <c r="G36" s="28"/>
      <c r="H36" s="28"/>
      <c r="I36" s="28"/>
      <c r="J36" s="28"/>
      <c r="K36" s="28"/>
      <c r="L36" s="28"/>
      <c r="M36" s="28"/>
      <c r="N36" s="28"/>
      <c r="P36" s="28">
        <v>559.85</v>
      </c>
      <c r="Q36" s="28"/>
      <c r="R36" s="28"/>
      <c r="S36" s="28"/>
      <c r="T36" s="28"/>
      <c r="U36" s="28"/>
      <c r="V36" s="28"/>
      <c r="W36" s="28">
        <f t="shared" si="0"/>
        <v>0</v>
      </c>
    </row>
    <row r="37" spans="1:23" s="35" customFormat="1" ht="24.95" customHeight="1">
      <c r="A37" s="27" t="s">
        <v>574</v>
      </c>
      <c r="B37" s="28"/>
      <c r="C37" s="28"/>
      <c r="D37" s="28"/>
      <c r="E37" s="28"/>
      <c r="F37" s="28"/>
      <c r="G37" s="28"/>
      <c r="H37" s="28"/>
      <c r="I37" s="28"/>
      <c r="J37" s="28"/>
      <c r="K37" s="28"/>
      <c r="L37" s="28"/>
      <c r="M37" s="28"/>
      <c r="N37" s="28"/>
      <c r="O37" s="28"/>
      <c r="P37" s="28"/>
      <c r="Q37" s="28"/>
      <c r="R37" s="28"/>
      <c r="S37" s="28"/>
      <c r="T37" s="28"/>
      <c r="U37" s="28"/>
      <c r="V37" s="28"/>
      <c r="W37" s="28">
        <f t="shared" si="0"/>
        <v>0</v>
      </c>
    </row>
    <row r="38" spans="1:23" s="35" customFormat="1" ht="21.75" customHeight="1">
      <c r="A38" s="157" t="s">
        <v>720</v>
      </c>
      <c r="B38" s="28"/>
      <c r="C38" s="28"/>
      <c r="D38" s="28"/>
      <c r="E38" s="28"/>
      <c r="F38" s="28"/>
      <c r="G38" s="28"/>
      <c r="H38" s="28"/>
      <c r="I38" s="28"/>
      <c r="J38" s="28"/>
      <c r="K38" s="28"/>
      <c r="L38" s="28"/>
      <c r="M38" s="28"/>
      <c r="N38" s="28"/>
      <c r="O38" s="28"/>
      <c r="P38" s="28"/>
      <c r="Q38" s="28"/>
      <c r="R38" s="28"/>
      <c r="S38" s="28"/>
      <c r="T38" s="28"/>
      <c r="U38" s="28"/>
      <c r="V38" s="28"/>
      <c r="W38" s="28">
        <f t="shared" si="0"/>
        <v>0</v>
      </c>
    </row>
    <row r="39" spans="1:23" s="35" customFormat="1" ht="24.95" customHeight="1">
      <c r="A39" s="27" t="s">
        <v>893</v>
      </c>
      <c r="B39" s="155"/>
      <c r="C39" s="28"/>
      <c r="D39" s="28"/>
      <c r="E39" s="28"/>
      <c r="F39" s="28"/>
      <c r="G39" s="28"/>
      <c r="H39" s="28"/>
      <c r="I39" s="28"/>
      <c r="J39" s="28"/>
      <c r="K39" s="28"/>
      <c r="L39" s="28"/>
      <c r="M39" s="28"/>
      <c r="N39" s="28"/>
      <c r="O39" s="28"/>
      <c r="P39" s="28"/>
      <c r="Q39" s="28"/>
      <c r="R39" s="28"/>
      <c r="S39" s="28"/>
      <c r="T39" s="28"/>
      <c r="U39" s="28"/>
      <c r="V39" s="28"/>
      <c r="W39" s="28">
        <f t="shared" si="0"/>
        <v>0</v>
      </c>
    </row>
    <row r="40" spans="1:23" s="35" customFormat="1" ht="24.95" customHeight="1">
      <c r="A40" s="27" t="s">
        <v>891</v>
      </c>
      <c r="B40" s="28"/>
      <c r="C40" s="28"/>
      <c r="D40" s="28"/>
      <c r="E40" s="28"/>
      <c r="F40" s="28"/>
      <c r="G40" s="28"/>
      <c r="H40" s="28"/>
      <c r="I40" s="28"/>
      <c r="J40" s="28"/>
      <c r="K40" s="28"/>
      <c r="L40" s="28"/>
      <c r="M40" s="28"/>
      <c r="N40" s="28"/>
      <c r="O40" s="28"/>
      <c r="P40" s="28"/>
      <c r="Q40" s="28"/>
      <c r="R40" s="28"/>
      <c r="S40" s="28"/>
      <c r="T40" s="28"/>
      <c r="U40" s="28"/>
      <c r="V40" s="28"/>
      <c r="W40" s="28">
        <f t="shared" si="0"/>
        <v>0</v>
      </c>
    </row>
    <row r="41" spans="1:23" s="35" customFormat="1" ht="24.95" customHeight="1">
      <c r="A41" s="27" t="s">
        <v>765</v>
      </c>
      <c r="B41" s="28"/>
      <c r="C41" s="28"/>
      <c r="D41" s="28"/>
      <c r="E41" s="28"/>
      <c r="F41" s="28"/>
      <c r="G41" s="28"/>
      <c r="H41" s="28"/>
      <c r="I41" s="28"/>
      <c r="J41" s="28"/>
      <c r="K41" s="28"/>
      <c r="L41" s="28"/>
      <c r="M41" s="28"/>
      <c r="N41" s="28"/>
      <c r="O41" s="28"/>
      <c r="P41" s="28"/>
      <c r="Q41" s="28"/>
      <c r="R41" s="28"/>
      <c r="S41" s="28"/>
      <c r="T41" s="28"/>
      <c r="U41" s="28"/>
      <c r="V41" s="28"/>
      <c r="W41" s="28">
        <f t="shared" si="0"/>
        <v>0</v>
      </c>
    </row>
    <row r="42" spans="1:23" s="35" customFormat="1" ht="24.95" customHeight="1">
      <c r="A42" s="27" t="s">
        <v>424</v>
      </c>
      <c r="B42" s="28">
        <v>-1075.93</v>
      </c>
      <c r="C42" s="28">
        <v>525.46</v>
      </c>
      <c r="D42" s="28">
        <v>1575</v>
      </c>
      <c r="E42" s="28"/>
      <c r="F42" s="28"/>
      <c r="G42" s="28">
        <v>-16500</v>
      </c>
      <c r="H42" s="28"/>
      <c r="I42" s="28"/>
      <c r="J42" s="28">
        <v>-11727.14</v>
      </c>
      <c r="K42" s="28"/>
      <c r="L42" s="28"/>
      <c r="M42" s="28"/>
      <c r="N42" s="28"/>
      <c r="O42" s="28">
        <v>5342.76</v>
      </c>
      <c r="P42" s="28">
        <v>18253.189999999999</v>
      </c>
      <c r="Q42" s="28">
        <v>-13482.51</v>
      </c>
      <c r="R42" s="28">
        <v>16500</v>
      </c>
      <c r="S42" s="28"/>
      <c r="T42" s="28"/>
      <c r="U42" s="28"/>
      <c r="V42" s="28"/>
      <c r="W42" s="28">
        <f t="shared" si="0"/>
        <v>-589.16999999999996</v>
      </c>
    </row>
    <row r="43" spans="1:23" s="35" customFormat="1" ht="24.95" customHeight="1">
      <c r="A43" s="27" t="s">
        <v>1061</v>
      </c>
      <c r="B43" s="28"/>
      <c r="C43" s="28"/>
      <c r="D43" s="28"/>
      <c r="E43" s="28"/>
      <c r="F43" s="28"/>
      <c r="G43" s="28"/>
      <c r="H43" s="28"/>
      <c r="I43" s="28"/>
      <c r="J43" s="28"/>
      <c r="K43" s="28"/>
      <c r="L43" s="28"/>
      <c r="M43" s="28"/>
      <c r="N43" s="28"/>
      <c r="O43" s="28"/>
      <c r="P43" s="28"/>
      <c r="Q43" s="28"/>
      <c r="R43" s="28"/>
      <c r="S43" s="28"/>
      <c r="T43" s="28"/>
      <c r="U43" s="28"/>
      <c r="V43" s="28"/>
      <c r="W43" s="28">
        <f t="shared" si="0"/>
        <v>0</v>
      </c>
    </row>
    <row r="44" spans="1:23" s="35" customFormat="1" ht="24.95" customHeight="1">
      <c r="A44" s="27" t="s">
        <v>1085</v>
      </c>
      <c r="B44" s="28"/>
      <c r="C44" s="28"/>
      <c r="D44" s="28"/>
      <c r="E44" s="28"/>
      <c r="F44" s="28"/>
      <c r="G44" s="28"/>
      <c r="H44" s="28"/>
      <c r="I44" s="28"/>
      <c r="J44" s="28"/>
      <c r="K44" s="28"/>
      <c r="L44" s="28"/>
      <c r="M44" s="28"/>
      <c r="N44" s="28"/>
      <c r="O44" s="28">
        <v>589.16999999999996</v>
      </c>
      <c r="P44" s="28"/>
      <c r="Q44" s="28"/>
      <c r="R44" s="28"/>
      <c r="S44" s="28"/>
      <c r="T44" s="28"/>
      <c r="U44" s="28"/>
      <c r="V44" s="28"/>
      <c r="W44" s="28">
        <f t="shared" si="0"/>
        <v>589.16999999999996</v>
      </c>
    </row>
    <row r="45" spans="1:23" s="35" customFormat="1" ht="40.5" customHeight="1">
      <c r="A45" s="157" t="s">
        <v>1062</v>
      </c>
      <c r="B45" s="28">
        <v>14615</v>
      </c>
      <c r="C45" s="28">
        <v>-21704.46</v>
      </c>
      <c r="D45" s="28"/>
      <c r="E45" s="28">
        <v>-1250</v>
      </c>
      <c r="F45" s="28">
        <v>300</v>
      </c>
      <c r="G45" s="28">
        <v>1450</v>
      </c>
      <c r="H45" s="28"/>
      <c r="I45" s="28"/>
      <c r="J45" s="28">
        <v>2150</v>
      </c>
      <c r="K45" s="28"/>
      <c r="L45" s="28"/>
      <c r="M45" s="28"/>
      <c r="N45" s="28"/>
      <c r="O45" s="28">
        <v>4439.46</v>
      </c>
      <c r="P45" s="28"/>
      <c r="Q45" s="28"/>
      <c r="R45" s="28"/>
      <c r="S45" s="28"/>
      <c r="T45" s="28"/>
      <c r="U45" s="28"/>
      <c r="V45" s="28"/>
      <c r="W45" s="28">
        <f t="shared" si="0"/>
        <v>0</v>
      </c>
    </row>
    <row r="46" spans="1:23" s="35" customFormat="1" ht="24.95" customHeight="1">
      <c r="A46" s="27" t="s">
        <v>1160</v>
      </c>
      <c r="B46" s="28"/>
      <c r="C46" s="28">
        <v>5200</v>
      </c>
      <c r="D46" s="28"/>
      <c r="E46" s="28"/>
      <c r="F46" s="28"/>
      <c r="G46" s="28"/>
      <c r="H46" s="28"/>
      <c r="I46" s="28"/>
      <c r="J46" s="28"/>
      <c r="K46" s="28"/>
      <c r="L46" s="28"/>
      <c r="M46" s="28"/>
      <c r="N46" s="28"/>
      <c r="O46" s="28"/>
      <c r="P46" s="28"/>
      <c r="Q46" s="28"/>
      <c r="R46" s="28"/>
      <c r="S46" s="28">
        <v>-5200</v>
      </c>
      <c r="T46" s="28"/>
      <c r="U46" s="28"/>
      <c r="V46" s="28"/>
      <c r="W46" s="28">
        <f t="shared" si="0"/>
        <v>0</v>
      </c>
    </row>
    <row r="47" spans="1:23" s="35" customFormat="1" ht="24.95" customHeight="1">
      <c r="A47" s="27" t="s">
        <v>2250</v>
      </c>
      <c r="B47" s="28">
        <v>-10110.65</v>
      </c>
      <c r="C47" s="28">
        <v>10110.65</v>
      </c>
      <c r="D47" s="28"/>
      <c r="E47" s="28"/>
      <c r="F47" s="28"/>
      <c r="G47" s="28"/>
      <c r="H47" s="28"/>
      <c r="I47" s="28"/>
      <c r="J47" s="28"/>
      <c r="K47" s="28"/>
      <c r="L47" s="28"/>
      <c r="M47" s="28"/>
      <c r="N47" s="28"/>
      <c r="O47" s="28"/>
      <c r="P47" s="28"/>
      <c r="Q47" s="28"/>
      <c r="R47" s="28"/>
      <c r="S47" s="28"/>
      <c r="T47" s="28"/>
      <c r="U47" s="28"/>
      <c r="V47" s="28"/>
      <c r="W47" s="28">
        <f t="shared" si="0"/>
        <v>0</v>
      </c>
    </row>
    <row r="48" spans="1:23" s="35" customFormat="1" ht="24.95" customHeight="1">
      <c r="A48" s="27" t="s">
        <v>2241</v>
      </c>
      <c r="B48" s="28">
        <v>6000</v>
      </c>
      <c r="C48" s="28"/>
      <c r="D48" s="28"/>
      <c r="E48" s="28"/>
      <c r="F48" s="28">
        <v>-6000</v>
      </c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>
        <f t="shared" si="0"/>
        <v>0</v>
      </c>
    </row>
    <row r="49" spans="1:23" s="35" customFormat="1" ht="24.95" customHeight="1">
      <c r="A49" s="27" t="s">
        <v>1043</v>
      </c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>
        <f t="shared" si="0"/>
        <v>0</v>
      </c>
    </row>
    <row r="50" spans="1:23" s="35" customFormat="1" ht="24.95" customHeight="1">
      <c r="A50" s="27" t="s">
        <v>2242</v>
      </c>
      <c r="B50" s="28"/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>
        <v>-6000</v>
      </c>
      <c r="P50" s="28"/>
      <c r="Q50" s="28"/>
      <c r="R50" s="28"/>
      <c r="S50" s="28">
        <v>6000</v>
      </c>
      <c r="T50" s="28"/>
      <c r="U50" s="28"/>
      <c r="V50" s="28"/>
      <c r="W50" s="28">
        <f t="shared" si="0"/>
        <v>0</v>
      </c>
    </row>
    <row r="51" spans="1:23" s="35" customFormat="1" ht="24.95" customHeight="1">
      <c r="A51" s="27" t="s">
        <v>972</v>
      </c>
      <c r="B51" s="28"/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>
        <f t="shared" si="0"/>
        <v>0</v>
      </c>
    </row>
    <row r="52" spans="1:23" s="35" customFormat="1" ht="24.95" customHeight="1">
      <c r="A52" s="27" t="s">
        <v>2243</v>
      </c>
      <c r="B52" s="28">
        <v>21950</v>
      </c>
      <c r="C52" s="28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>
        <v>-21950</v>
      </c>
      <c r="O52" s="28"/>
      <c r="P52" s="28"/>
      <c r="Q52" s="28"/>
      <c r="R52" s="28"/>
      <c r="S52" s="28"/>
      <c r="T52" s="28"/>
      <c r="U52" s="28"/>
      <c r="V52" s="28"/>
      <c r="W52" s="28">
        <f t="shared" si="0"/>
        <v>0</v>
      </c>
    </row>
    <row r="53" spans="1:23" s="35" customFormat="1" ht="24.95" customHeight="1">
      <c r="A53" s="27" t="s">
        <v>2244</v>
      </c>
      <c r="B53" s="28">
        <v>-458.46</v>
      </c>
      <c r="C53" s="28"/>
      <c r="D53" s="28"/>
      <c r="E53" s="28"/>
      <c r="F53" s="28"/>
      <c r="G53" s="28"/>
      <c r="H53" s="28"/>
      <c r="I53" s="28"/>
      <c r="J53" s="28">
        <v>458.46</v>
      </c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>
        <f t="shared" si="0"/>
        <v>0</v>
      </c>
    </row>
    <row r="54" spans="1:23" s="35" customFormat="1" ht="24.95" customHeight="1">
      <c r="A54" s="27" t="s">
        <v>2245</v>
      </c>
      <c r="B54" s="28">
        <v>-12036</v>
      </c>
      <c r="C54" s="28"/>
      <c r="D54" s="28"/>
      <c r="E54" s="28"/>
      <c r="F54" s="28"/>
      <c r="G54" s="28"/>
      <c r="H54" s="28"/>
      <c r="I54" s="28"/>
      <c r="J54" s="28">
        <v>12036</v>
      </c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>
        <f t="shared" si="0"/>
        <v>0</v>
      </c>
    </row>
    <row r="55" spans="1:23" s="39" customFormat="1" ht="24.95" customHeight="1" thickBot="1">
      <c r="A55" s="37"/>
      <c r="B55" s="38">
        <f t="shared" ref="B55:V55" si="1">SUBTOTAL(9,B2:B54)</f>
        <v>-68678.520000000019</v>
      </c>
      <c r="C55" s="38">
        <f t="shared" si="1"/>
        <v>-2232.9299999999985</v>
      </c>
      <c r="D55" s="38">
        <f t="shared" si="1"/>
        <v>14590.48</v>
      </c>
      <c r="E55" s="38">
        <f t="shared" si="1"/>
        <v>38.980000000000018</v>
      </c>
      <c r="F55" s="38">
        <f t="shared" si="1"/>
        <v>15662.61</v>
      </c>
      <c r="G55" s="38">
        <f t="shared" si="1"/>
        <v>-15050</v>
      </c>
      <c r="H55" s="38">
        <f t="shared" si="1"/>
        <v>0</v>
      </c>
      <c r="I55" s="38">
        <f t="shared" si="1"/>
        <v>0</v>
      </c>
      <c r="J55" s="38">
        <f t="shared" si="1"/>
        <v>-34981.229999999996</v>
      </c>
      <c r="K55" s="38">
        <f t="shared" si="1"/>
        <v>50676.62</v>
      </c>
      <c r="L55" s="38">
        <f t="shared" si="1"/>
        <v>0</v>
      </c>
      <c r="M55" s="38">
        <f t="shared" si="1"/>
        <v>0</v>
      </c>
      <c r="N55" s="38">
        <f t="shared" si="1"/>
        <v>-18950</v>
      </c>
      <c r="O55" s="38">
        <f t="shared" si="1"/>
        <v>-13047.71</v>
      </c>
      <c r="P55" s="38">
        <f t="shared" si="1"/>
        <v>43727.25</v>
      </c>
      <c r="Q55" s="38">
        <f t="shared" si="1"/>
        <v>10478.08</v>
      </c>
      <c r="R55" s="38">
        <f t="shared" si="1"/>
        <v>16500</v>
      </c>
      <c r="S55" s="38">
        <f t="shared" si="1"/>
        <v>1266.3699999999999</v>
      </c>
      <c r="T55" s="38">
        <f t="shared" si="1"/>
        <v>0</v>
      </c>
      <c r="U55" s="38">
        <f t="shared" si="1"/>
        <v>0</v>
      </c>
      <c r="V55" s="38">
        <f t="shared" si="1"/>
        <v>0</v>
      </c>
      <c r="W55" s="38">
        <f t="shared" si="0"/>
        <v>0</v>
      </c>
    </row>
    <row r="56" spans="1:23" s="28" customFormat="1" ht="30" customHeight="1" thickTop="1" thickBot="1">
      <c r="A56" s="40"/>
      <c r="B56" s="28">
        <f>APPROPRIATIONS!G3</f>
        <v>-68678.520000040531</v>
      </c>
      <c r="C56" s="28">
        <f>APPROPRIATIONS!G4</f>
        <v>-2232.929999999702</v>
      </c>
      <c r="D56" s="28">
        <f>APPROPRIATIONS!G5</f>
        <v>14590.480000000447</v>
      </c>
      <c r="E56" s="28">
        <f>APPROPRIATIONS!G6</f>
        <v>38.97999999858439</v>
      </c>
      <c r="F56" s="28">
        <f>APPROPRIATIONS!G7</f>
        <v>15662.609999999404</v>
      </c>
      <c r="G56" s="28">
        <f>APPROPRIATIONS!G8</f>
        <v>-15050</v>
      </c>
      <c r="H56" s="28">
        <f>APPROPRIATIONS!G9</f>
        <v>0</v>
      </c>
      <c r="I56" s="28">
        <f>APPROPRIATIONS!G10</f>
        <v>0</v>
      </c>
      <c r="J56" s="28">
        <f>APPROPRIATIONS!G11</f>
        <v>-34981.230000000447</v>
      </c>
      <c r="K56" s="28">
        <f>APPROPRIATIONS!G12</f>
        <v>50676.620000001043</v>
      </c>
      <c r="L56" s="28">
        <f>APPROPRIATIONS!G13</f>
        <v>0</v>
      </c>
      <c r="M56" s="28">
        <f>APPROPRIATIONS!G14</f>
        <v>0</v>
      </c>
      <c r="N56" s="28">
        <f>APPROPRIATIONS!G15</f>
        <v>-18950</v>
      </c>
      <c r="O56" s="28">
        <f>APPROPRIATIONS!G16</f>
        <v>-13047.710000000894</v>
      </c>
      <c r="P56" s="28">
        <f>APPROPRIATIONS!G17</f>
        <v>43727.250000007451</v>
      </c>
      <c r="Q56" s="28">
        <f>APPROPRIATIONS!G18</f>
        <v>10478.080000000075</v>
      </c>
      <c r="R56" s="28">
        <f>APPROPRIATIONS!G19</f>
        <v>16500</v>
      </c>
      <c r="S56" s="28">
        <f>APPROPRIATIONS!G20</f>
        <v>1266.3700000010431</v>
      </c>
      <c r="T56" s="28">
        <f>APPROPRIATIONS!G21</f>
        <v>0</v>
      </c>
      <c r="U56" s="28">
        <f>APPROPRIATIONS!G28+APPROPRIATIONS!G29+APPROPRIATIONS!G27</f>
        <v>0</v>
      </c>
      <c r="V56" s="28">
        <f>APPROPRIATIONS!G22</f>
        <v>0</v>
      </c>
      <c r="W56" s="52"/>
    </row>
    <row r="57" spans="1:23" s="28" customFormat="1" ht="30" customHeight="1" thickTop="1" thickBot="1">
      <c r="A57" s="40"/>
      <c r="B57" s="28">
        <f>ROUND(B55-B56,2)</f>
        <v>0</v>
      </c>
      <c r="C57" s="28">
        <f t="shared" ref="C57:T57" si="2">ROUND(C55-C56,2)</f>
        <v>0</v>
      </c>
      <c r="D57" s="28">
        <f t="shared" si="2"/>
        <v>0</v>
      </c>
      <c r="E57" s="28">
        <f t="shared" si="2"/>
        <v>0</v>
      </c>
      <c r="F57" s="28">
        <f t="shared" si="2"/>
        <v>0</v>
      </c>
      <c r="G57" s="28">
        <f t="shared" si="2"/>
        <v>0</v>
      </c>
      <c r="H57" s="28">
        <f t="shared" si="2"/>
        <v>0</v>
      </c>
      <c r="I57" s="28">
        <f t="shared" si="2"/>
        <v>0</v>
      </c>
      <c r="J57" s="28">
        <f t="shared" si="2"/>
        <v>0</v>
      </c>
      <c r="K57" s="28">
        <f t="shared" si="2"/>
        <v>0</v>
      </c>
      <c r="L57" s="28">
        <f t="shared" si="2"/>
        <v>0</v>
      </c>
      <c r="M57" s="28">
        <f t="shared" si="2"/>
        <v>0</v>
      </c>
      <c r="N57" s="28">
        <f t="shared" si="2"/>
        <v>0</v>
      </c>
      <c r="O57" s="28">
        <f t="shared" si="2"/>
        <v>0</v>
      </c>
      <c r="P57" s="28">
        <f t="shared" si="2"/>
        <v>0</v>
      </c>
      <c r="Q57" s="28">
        <f t="shared" si="2"/>
        <v>0</v>
      </c>
      <c r="R57" s="28">
        <f t="shared" si="2"/>
        <v>0</v>
      </c>
      <c r="S57" s="28">
        <f t="shared" si="2"/>
        <v>0</v>
      </c>
      <c r="T57" s="28">
        <f t="shared" si="2"/>
        <v>0</v>
      </c>
      <c r="U57" s="28">
        <f>ROUND(U55-U56,2)</f>
        <v>0</v>
      </c>
      <c r="V57" s="28">
        <f>V55-V56</f>
        <v>0</v>
      </c>
      <c r="W57" s="52">
        <f>SUM(B57:V57)</f>
        <v>0</v>
      </c>
    </row>
    <row r="58" spans="1:23" ht="30" customHeight="1" thickTop="1"/>
  </sheetData>
  <sortState xmlns:xlrd2="http://schemas.microsoft.com/office/spreadsheetml/2017/richdata2" ref="A2:W15">
    <sortCondition ref="A2:A15"/>
  </sortState>
  <printOptions horizontalCentered="1" gridLines="1"/>
  <pageMargins left="0" right="0" top="1" bottom="1" header="0.5" footer="0.25"/>
  <pageSetup paperSize="5" scale="50" orientation="landscape" r:id="rId1"/>
  <headerFooter scaleWithDoc="0" alignWithMargins="0">
    <oddHeader>&amp;L&amp;F&amp;R&amp;A</oddHeader>
    <oddFooter>&amp;L&amp;"Verdana,Regular"&amp;8&amp;Z&amp;F&amp;R&amp;D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6AD663-DCDA-40CE-9364-F8AEFB63C629}">
  <dimension ref="A1:R2318"/>
  <sheetViews>
    <sheetView workbookViewId="0">
      <selection activeCell="C6" sqref="C6"/>
    </sheetView>
  </sheetViews>
  <sheetFormatPr defaultColWidth="11.42578125" defaultRowHeight="12.75"/>
  <cols>
    <col min="1" max="1" width="30" style="182" customWidth="1"/>
    <col min="2" max="2" width="6" style="182" customWidth="1"/>
    <col min="3" max="4" width="7" style="182" customWidth="1"/>
    <col min="5" max="5" width="12" style="182" customWidth="1"/>
    <col min="6" max="6" width="9" style="182" customWidth="1"/>
    <col min="7" max="7" width="6" style="182" customWidth="1"/>
    <col min="8" max="8" width="12" style="182" customWidth="1"/>
    <col min="9" max="9" width="5" style="182" customWidth="1"/>
    <col min="10" max="11" width="14" style="182" customWidth="1"/>
    <col min="12" max="13" width="15" style="182" customWidth="1"/>
    <col min="14" max="14" width="33" style="182" customWidth="1"/>
    <col min="15" max="15" width="14" style="182" customWidth="1"/>
    <col min="16" max="16" width="11" style="182" customWidth="1"/>
    <col min="17" max="17" width="13" style="182" customWidth="1"/>
    <col min="18" max="18" width="9" style="182" customWidth="1"/>
    <col min="19" max="16384" width="11.42578125" style="182"/>
  </cols>
  <sheetData>
    <row r="1" spans="1:18">
      <c r="A1" s="186" t="s">
        <v>776</v>
      </c>
    </row>
    <row r="2" spans="1:18">
      <c r="A2" s="186" t="s">
        <v>777</v>
      </c>
    </row>
    <row r="3" spans="1:18">
      <c r="A3" s="183" t="s">
        <v>1161</v>
      </c>
    </row>
    <row r="4" spans="1:18">
      <c r="K4" s="182">
        <f>SUBTOTAL(9,K6:K2318)</f>
        <v>5120794.8699999889</v>
      </c>
      <c r="L4" s="182">
        <f t="shared" ref="L4:M4" si="0">SUBTOTAL(9,L6:L2318)</f>
        <v>5120794.8699999955</v>
      </c>
      <c r="M4" s="203">
        <f t="shared" si="0"/>
        <v>7.0485839387401938E-11</v>
      </c>
    </row>
    <row r="5" spans="1:18" ht="13.5" thickBot="1">
      <c r="A5" s="185" t="s">
        <v>778</v>
      </c>
      <c r="B5" s="185" t="s">
        <v>779</v>
      </c>
      <c r="C5" s="185" t="s">
        <v>780</v>
      </c>
      <c r="D5" s="185" t="s">
        <v>781</v>
      </c>
      <c r="E5" s="185" t="s">
        <v>782</v>
      </c>
      <c r="F5" s="185" t="s">
        <v>783</v>
      </c>
      <c r="G5" s="185" t="s">
        <v>17</v>
      </c>
      <c r="H5" s="185" t="s">
        <v>784</v>
      </c>
      <c r="I5" s="185" t="s">
        <v>785</v>
      </c>
      <c r="J5" s="185" t="s">
        <v>786</v>
      </c>
      <c r="K5" s="185" t="s">
        <v>787</v>
      </c>
      <c r="L5" s="185" t="s">
        <v>788</v>
      </c>
      <c r="M5" s="185" t="s">
        <v>1162</v>
      </c>
      <c r="N5" s="185" t="s">
        <v>789</v>
      </c>
      <c r="O5" s="185" t="s">
        <v>790</v>
      </c>
      <c r="P5" s="185" t="s">
        <v>791</v>
      </c>
      <c r="Q5" s="185" t="s">
        <v>792</v>
      </c>
      <c r="R5" s="185" t="s">
        <v>793</v>
      </c>
    </row>
    <row r="6" spans="1:18">
      <c r="A6" s="183" t="s">
        <v>1163</v>
      </c>
      <c r="B6" s="183" t="s">
        <v>794</v>
      </c>
      <c r="C6" s="183" t="s">
        <v>707</v>
      </c>
      <c r="D6" s="183" t="s">
        <v>268</v>
      </c>
      <c r="E6" s="183" t="s">
        <v>398</v>
      </c>
      <c r="F6" s="183" t="s">
        <v>521</v>
      </c>
      <c r="G6" s="183" t="s">
        <v>48</v>
      </c>
      <c r="H6" s="183" t="s">
        <v>521</v>
      </c>
      <c r="I6" s="183" t="s">
        <v>796</v>
      </c>
      <c r="J6" s="183" t="s">
        <v>1164</v>
      </c>
      <c r="K6" s="184">
        <v>0</v>
      </c>
      <c r="L6" s="184">
        <v>317.2</v>
      </c>
      <c r="M6" s="184">
        <f>K6-L6</f>
        <v>-317.2</v>
      </c>
      <c r="N6" s="183" t="s">
        <v>1165</v>
      </c>
      <c r="O6" s="183" t="s">
        <v>1164</v>
      </c>
      <c r="P6" s="183"/>
      <c r="Q6" s="183" t="s">
        <v>1166</v>
      </c>
      <c r="R6" s="183" t="s">
        <v>801</v>
      </c>
    </row>
    <row r="7" spans="1:18">
      <c r="A7" s="183" t="s">
        <v>1163</v>
      </c>
      <c r="B7" s="183" t="s">
        <v>794</v>
      </c>
      <c r="C7" s="183" t="s">
        <v>703</v>
      </c>
      <c r="D7" s="183" t="s">
        <v>268</v>
      </c>
      <c r="E7" s="183" t="s">
        <v>398</v>
      </c>
      <c r="F7" s="183" t="s">
        <v>521</v>
      </c>
      <c r="G7" s="183" t="s">
        <v>48</v>
      </c>
      <c r="H7" s="183" t="s">
        <v>521</v>
      </c>
      <c r="I7" s="183" t="s">
        <v>796</v>
      </c>
      <c r="J7" s="183" t="s">
        <v>1164</v>
      </c>
      <c r="K7" s="184">
        <v>317.2</v>
      </c>
      <c r="L7" s="184">
        <v>0</v>
      </c>
      <c r="M7" s="184">
        <f t="shared" ref="M7:M70" si="1">K7-L7</f>
        <v>317.2</v>
      </c>
      <c r="N7" s="183" t="s">
        <v>1165</v>
      </c>
      <c r="O7" s="183" t="s">
        <v>1164</v>
      </c>
      <c r="P7" s="183"/>
      <c r="Q7" s="183" t="s">
        <v>1166</v>
      </c>
      <c r="R7" s="183" t="s">
        <v>801</v>
      </c>
    </row>
    <row r="8" spans="1:18">
      <c r="A8" s="183" t="s">
        <v>1167</v>
      </c>
      <c r="B8" s="183" t="s">
        <v>794</v>
      </c>
      <c r="C8" s="183" t="s">
        <v>701</v>
      </c>
      <c r="D8" s="183" t="s">
        <v>268</v>
      </c>
      <c r="E8" s="183" t="s">
        <v>818</v>
      </c>
      <c r="F8" s="183" t="s">
        <v>521</v>
      </c>
      <c r="G8" s="183" t="s">
        <v>48</v>
      </c>
      <c r="H8" s="183" t="s">
        <v>521</v>
      </c>
      <c r="I8" s="183" t="s">
        <v>796</v>
      </c>
      <c r="J8" s="183" t="s">
        <v>1108</v>
      </c>
      <c r="K8" s="184">
        <v>0</v>
      </c>
      <c r="L8" s="184">
        <v>63.22</v>
      </c>
      <c r="M8" s="184">
        <f t="shared" si="1"/>
        <v>-63.22</v>
      </c>
      <c r="N8" s="183" t="s">
        <v>1077</v>
      </c>
      <c r="O8" s="183" t="s">
        <v>1108</v>
      </c>
      <c r="P8" s="183"/>
      <c r="Q8" s="183" t="s">
        <v>1168</v>
      </c>
      <c r="R8" s="183" t="s">
        <v>801</v>
      </c>
    </row>
    <row r="9" spans="1:18">
      <c r="A9" s="183" t="s">
        <v>1167</v>
      </c>
      <c r="B9" s="183" t="s">
        <v>794</v>
      </c>
      <c r="C9" s="183" t="s">
        <v>701</v>
      </c>
      <c r="D9" s="183" t="s">
        <v>823</v>
      </c>
      <c r="E9" s="183" t="s">
        <v>818</v>
      </c>
      <c r="F9" s="183" t="s">
        <v>521</v>
      </c>
      <c r="G9" s="183" t="s">
        <v>48</v>
      </c>
      <c r="H9" s="183" t="s">
        <v>521</v>
      </c>
      <c r="I9" s="183" t="s">
        <v>796</v>
      </c>
      <c r="J9" s="183" t="s">
        <v>1108</v>
      </c>
      <c r="K9" s="184">
        <v>63.22</v>
      </c>
      <c r="L9" s="184">
        <v>0</v>
      </c>
      <c r="M9" s="184">
        <f t="shared" si="1"/>
        <v>63.22</v>
      </c>
      <c r="N9" s="183" t="s">
        <v>1077</v>
      </c>
      <c r="O9" s="183" t="s">
        <v>1108</v>
      </c>
      <c r="P9" s="183"/>
      <c r="Q9" s="183" t="s">
        <v>1168</v>
      </c>
      <c r="R9" s="183" t="s">
        <v>801</v>
      </c>
    </row>
    <row r="10" spans="1:18">
      <c r="A10" s="183" t="s">
        <v>1169</v>
      </c>
      <c r="B10" s="183" t="s">
        <v>794</v>
      </c>
      <c r="C10" s="183" t="s">
        <v>703</v>
      </c>
      <c r="D10" s="183" t="s">
        <v>268</v>
      </c>
      <c r="E10" s="183" t="s">
        <v>855</v>
      </c>
      <c r="F10" s="183" t="s">
        <v>521</v>
      </c>
      <c r="G10" s="183" t="s">
        <v>48</v>
      </c>
      <c r="H10" s="183" t="s">
        <v>521</v>
      </c>
      <c r="I10" s="183" t="s">
        <v>796</v>
      </c>
      <c r="J10" s="183" t="s">
        <v>1170</v>
      </c>
      <c r="K10" s="184">
        <v>0</v>
      </c>
      <c r="L10" s="184">
        <v>89</v>
      </c>
      <c r="M10" s="184">
        <f t="shared" si="1"/>
        <v>-89</v>
      </c>
      <c r="N10" s="183" t="s">
        <v>1171</v>
      </c>
      <c r="O10" s="183" t="s">
        <v>1170</v>
      </c>
      <c r="P10" s="183"/>
      <c r="Q10" s="183" t="s">
        <v>1172</v>
      </c>
      <c r="R10" s="183" t="s">
        <v>801</v>
      </c>
    </row>
    <row r="11" spans="1:18">
      <c r="A11" s="183" t="s">
        <v>1169</v>
      </c>
      <c r="B11" s="183" t="s">
        <v>794</v>
      </c>
      <c r="C11" s="183" t="s">
        <v>703</v>
      </c>
      <c r="D11" s="183" t="s">
        <v>815</v>
      </c>
      <c r="E11" s="183" t="s">
        <v>855</v>
      </c>
      <c r="F11" s="183" t="s">
        <v>521</v>
      </c>
      <c r="G11" s="183" t="s">
        <v>48</v>
      </c>
      <c r="H11" s="183" t="s">
        <v>521</v>
      </c>
      <c r="I11" s="183" t="s">
        <v>796</v>
      </c>
      <c r="J11" s="183" t="s">
        <v>1170</v>
      </c>
      <c r="K11" s="184">
        <v>89</v>
      </c>
      <c r="L11" s="184">
        <v>0</v>
      </c>
      <c r="M11" s="184">
        <f t="shared" si="1"/>
        <v>89</v>
      </c>
      <c r="N11" s="183" t="s">
        <v>1171</v>
      </c>
      <c r="O11" s="183" t="s">
        <v>1170</v>
      </c>
      <c r="P11" s="183"/>
      <c r="Q11" s="183" t="s">
        <v>1172</v>
      </c>
      <c r="R11" s="183" t="s">
        <v>801</v>
      </c>
    </row>
    <row r="12" spans="1:18">
      <c r="A12" s="183" t="s">
        <v>1173</v>
      </c>
      <c r="B12" s="183" t="s">
        <v>794</v>
      </c>
      <c r="C12" s="183" t="s">
        <v>367</v>
      </c>
      <c r="D12" s="183" t="s">
        <v>803</v>
      </c>
      <c r="E12" s="183" t="s">
        <v>464</v>
      </c>
      <c r="F12" s="183" t="s">
        <v>263</v>
      </c>
      <c r="G12" s="183" t="s">
        <v>48</v>
      </c>
      <c r="H12" s="183" t="s">
        <v>521</v>
      </c>
      <c r="I12" s="183" t="s">
        <v>796</v>
      </c>
      <c r="J12" s="183" t="s">
        <v>1108</v>
      </c>
      <c r="K12" s="184">
        <v>400</v>
      </c>
      <c r="L12" s="184">
        <v>0</v>
      </c>
      <c r="M12" s="184">
        <f t="shared" si="1"/>
        <v>400</v>
      </c>
      <c r="N12" s="183" t="s">
        <v>1124</v>
      </c>
      <c r="O12" s="183" t="s">
        <v>1108</v>
      </c>
      <c r="P12" s="183"/>
      <c r="Q12" s="183" t="s">
        <v>1174</v>
      </c>
      <c r="R12" s="183" t="s">
        <v>801</v>
      </c>
    </row>
    <row r="13" spans="1:18">
      <c r="A13" s="183" t="s">
        <v>1173</v>
      </c>
      <c r="B13" s="183" t="s">
        <v>794</v>
      </c>
      <c r="C13" s="183" t="s">
        <v>367</v>
      </c>
      <c r="D13" s="183" t="s">
        <v>268</v>
      </c>
      <c r="E13" s="183" t="s">
        <v>464</v>
      </c>
      <c r="F13" s="183" t="s">
        <v>263</v>
      </c>
      <c r="G13" s="183" t="s">
        <v>48</v>
      </c>
      <c r="H13" s="183" t="s">
        <v>521</v>
      </c>
      <c r="I13" s="183" t="s">
        <v>796</v>
      </c>
      <c r="J13" s="183" t="s">
        <v>1108</v>
      </c>
      <c r="K13" s="184">
        <v>0</v>
      </c>
      <c r="L13" s="184">
        <v>400</v>
      </c>
      <c r="M13" s="184">
        <f t="shared" si="1"/>
        <v>-400</v>
      </c>
      <c r="N13" s="183" t="s">
        <v>1124</v>
      </c>
      <c r="O13" s="183" t="s">
        <v>1108</v>
      </c>
      <c r="P13" s="183"/>
      <c r="Q13" s="183" t="s">
        <v>1174</v>
      </c>
      <c r="R13" s="183" t="s">
        <v>801</v>
      </c>
    </row>
    <row r="14" spans="1:18">
      <c r="A14" s="183" t="s">
        <v>1175</v>
      </c>
      <c r="B14" s="183" t="s">
        <v>794</v>
      </c>
      <c r="C14" s="183" t="s">
        <v>808</v>
      </c>
      <c r="D14" s="183" t="s">
        <v>268</v>
      </c>
      <c r="E14" s="183" t="s">
        <v>832</v>
      </c>
      <c r="F14" s="183" t="s">
        <v>999</v>
      </c>
      <c r="G14" s="183" t="s">
        <v>48</v>
      </c>
      <c r="H14" s="183" t="s">
        <v>521</v>
      </c>
      <c r="I14" s="183" t="s">
        <v>796</v>
      </c>
      <c r="J14" s="183" t="s">
        <v>1108</v>
      </c>
      <c r="K14" s="184">
        <v>0</v>
      </c>
      <c r="L14" s="184">
        <v>160</v>
      </c>
      <c r="M14" s="184">
        <f t="shared" si="1"/>
        <v>-160</v>
      </c>
      <c r="N14" s="183" t="s">
        <v>996</v>
      </c>
      <c r="O14" s="183" t="s">
        <v>1108</v>
      </c>
      <c r="P14" s="183"/>
      <c r="Q14" s="183" t="s">
        <v>1176</v>
      </c>
      <c r="R14" s="183" t="s">
        <v>801</v>
      </c>
    </row>
    <row r="15" spans="1:18">
      <c r="A15" s="183" t="s">
        <v>1175</v>
      </c>
      <c r="B15" s="183" t="s">
        <v>794</v>
      </c>
      <c r="C15" s="183" t="s">
        <v>808</v>
      </c>
      <c r="D15" s="183" t="s">
        <v>814</v>
      </c>
      <c r="E15" s="183" t="s">
        <v>832</v>
      </c>
      <c r="F15" s="183" t="s">
        <v>999</v>
      </c>
      <c r="G15" s="183" t="s">
        <v>48</v>
      </c>
      <c r="H15" s="183" t="s">
        <v>521</v>
      </c>
      <c r="I15" s="183" t="s">
        <v>796</v>
      </c>
      <c r="J15" s="183" t="s">
        <v>1108</v>
      </c>
      <c r="K15" s="184">
        <v>0</v>
      </c>
      <c r="L15" s="184">
        <v>1000</v>
      </c>
      <c r="M15" s="184">
        <f t="shared" si="1"/>
        <v>-1000</v>
      </c>
      <c r="N15" s="183" t="s">
        <v>996</v>
      </c>
      <c r="O15" s="183" t="s">
        <v>1108</v>
      </c>
      <c r="P15" s="183"/>
      <c r="Q15" s="183" t="s">
        <v>1176</v>
      </c>
      <c r="R15" s="183" t="s">
        <v>801</v>
      </c>
    </row>
    <row r="16" spans="1:18">
      <c r="A16" s="183" t="s">
        <v>1175</v>
      </c>
      <c r="B16" s="183" t="s">
        <v>794</v>
      </c>
      <c r="C16" s="183" t="s">
        <v>808</v>
      </c>
      <c r="D16" s="183" t="s">
        <v>815</v>
      </c>
      <c r="E16" s="183" t="s">
        <v>832</v>
      </c>
      <c r="F16" s="183" t="s">
        <v>999</v>
      </c>
      <c r="G16" s="183" t="s">
        <v>48</v>
      </c>
      <c r="H16" s="183" t="s">
        <v>521</v>
      </c>
      <c r="I16" s="183" t="s">
        <v>796</v>
      </c>
      <c r="J16" s="183" t="s">
        <v>1108</v>
      </c>
      <c r="K16" s="184">
        <v>1000</v>
      </c>
      <c r="L16" s="184">
        <v>0</v>
      </c>
      <c r="M16" s="184">
        <f t="shared" si="1"/>
        <v>1000</v>
      </c>
      <c r="N16" s="183" t="s">
        <v>996</v>
      </c>
      <c r="O16" s="183" t="s">
        <v>1108</v>
      </c>
      <c r="P16" s="183"/>
      <c r="Q16" s="183" t="s">
        <v>1176</v>
      </c>
      <c r="R16" s="183" t="s">
        <v>801</v>
      </c>
    </row>
    <row r="17" spans="1:18">
      <c r="A17" s="183" t="s">
        <v>1175</v>
      </c>
      <c r="B17" s="183" t="s">
        <v>794</v>
      </c>
      <c r="C17" s="183" t="s">
        <v>808</v>
      </c>
      <c r="D17" s="183" t="s">
        <v>815</v>
      </c>
      <c r="E17" s="183" t="s">
        <v>832</v>
      </c>
      <c r="F17" s="183" t="s">
        <v>999</v>
      </c>
      <c r="G17" s="183" t="s">
        <v>48</v>
      </c>
      <c r="H17" s="183" t="s">
        <v>521</v>
      </c>
      <c r="I17" s="183" t="s">
        <v>796</v>
      </c>
      <c r="J17" s="183" t="s">
        <v>1108</v>
      </c>
      <c r="K17" s="184">
        <v>160</v>
      </c>
      <c r="L17" s="184">
        <v>0</v>
      </c>
      <c r="M17" s="184">
        <f t="shared" si="1"/>
        <v>160</v>
      </c>
      <c r="N17" s="183" t="s">
        <v>996</v>
      </c>
      <c r="O17" s="183" t="s">
        <v>1108</v>
      </c>
      <c r="P17" s="183"/>
      <c r="Q17" s="183" t="s">
        <v>1176</v>
      </c>
      <c r="R17" s="183" t="s">
        <v>801</v>
      </c>
    </row>
    <row r="18" spans="1:18">
      <c r="A18" s="183" t="s">
        <v>1177</v>
      </c>
      <c r="B18" s="183" t="s">
        <v>794</v>
      </c>
      <c r="C18" s="183" t="s">
        <v>366</v>
      </c>
      <c r="D18" s="183" t="s">
        <v>268</v>
      </c>
      <c r="E18" s="183" t="s">
        <v>43</v>
      </c>
      <c r="F18" s="183" t="s">
        <v>521</v>
      </c>
      <c r="G18" s="183" t="s">
        <v>48</v>
      </c>
      <c r="H18" s="183" t="s">
        <v>521</v>
      </c>
      <c r="I18" s="183" t="s">
        <v>796</v>
      </c>
      <c r="J18" s="183" t="s">
        <v>1108</v>
      </c>
      <c r="K18" s="184">
        <v>0</v>
      </c>
      <c r="L18" s="184">
        <v>1000</v>
      </c>
      <c r="M18" s="184">
        <f t="shared" si="1"/>
        <v>-1000</v>
      </c>
      <c r="N18" s="183" t="s">
        <v>1056</v>
      </c>
      <c r="O18" s="183" t="s">
        <v>1108</v>
      </c>
      <c r="P18" s="183"/>
      <c r="Q18" s="183" t="s">
        <v>1178</v>
      </c>
      <c r="R18" s="183" t="s">
        <v>801</v>
      </c>
    </row>
    <row r="19" spans="1:18">
      <c r="A19" s="183" t="s">
        <v>1177</v>
      </c>
      <c r="B19" s="183" t="s">
        <v>794</v>
      </c>
      <c r="C19" s="183" t="s">
        <v>366</v>
      </c>
      <c r="D19" s="183" t="s">
        <v>1025</v>
      </c>
      <c r="E19" s="183" t="s">
        <v>43</v>
      </c>
      <c r="F19" s="183" t="s">
        <v>521</v>
      </c>
      <c r="G19" s="183" t="s">
        <v>48</v>
      </c>
      <c r="H19" s="183" t="s">
        <v>521</v>
      </c>
      <c r="I19" s="183" t="s">
        <v>796</v>
      </c>
      <c r="J19" s="183" t="s">
        <v>1108</v>
      </c>
      <c r="K19" s="184">
        <v>1000</v>
      </c>
      <c r="L19" s="184">
        <v>0</v>
      </c>
      <c r="M19" s="184">
        <f t="shared" si="1"/>
        <v>1000</v>
      </c>
      <c r="N19" s="183" t="s">
        <v>1056</v>
      </c>
      <c r="O19" s="183" t="s">
        <v>1108</v>
      </c>
      <c r="P19" s="183"/>
      <c r="Q19" s="183" t="s">
        <v>1178</v>
      </c>
      <c r="R19" s="183" t="s">
        <v>801</v>
      </c>
    </row>
    <row r="20" spans="1:18">
      <c r="A20" s="183" t="s">
        <v>1179</v>
      </c>
      <c r="B20" s="183" t="s">
        <v>794</v>
      </c>
      <c r="C20" s="183" t="s">
        <v>808</v>
      </c>
      <c r="D20" s="183" t="s">
        <v>794</v>
      </c>
      <c r="E20" s="183" t="s">
        <v>866</v>
      </c>
      <c r="F20" s="183" t="s">
        <v>1004</v>
      </c>
      <c r="G20" s="183" t="s">
        <v>48</v>
      </c>
      <c r="H20" s="183" t="s">
        <v>521</v>
      </c>
      <c r="I20" s="183" t="s">
        <v>796</v>
      </c>
      <c r="J20" s="183" t="s">
        <v>1108</v>
      </c>
      <c r="K20" s="184">
        <v>0</v>
      </c>
      <c r="L20" s="184">
        <v>282</v>
      </c>
      <c r="M20" s="184">
        <f t="shared" si="1"/>
        <v>-282</v>
      </c>
      <c r="N20" s="183" t="s">
        <v>1073</v>
      </c>
      <c r="O20" s="183" t="s">
        <v>1108</v>
      </c>
      <c r="P20" s="183"/>
      <c r="Q20" s="183" t="s">
        <v>1180</v>
      </c>
      <c r="R20" s="183" t="s">
        <v>801</v>
      </c>
    </row>
    <row r="21" spans="1:18">
      <c r="A21" s="183" t="s">
        <v>1179</v>
      </c>
      <c r="B21" s="183" t="s">
        <v>794</v>
      </c>
      <c r="C21" s="183" t="s">
        <v>808</v>
      </c>
      <c r="D21" s="183" t="s">
        <v>809</v>
      </c>
      <c r="E21" s="183" t="s">
        <v>848</v>
      </c>
      <c r="F21" s="183" t="s">
        <v>1004</v>
      </c>
      <c r="G21" s="183" t="s">
        <v>48</v>
      </c>
      <c r="H21" s="183" t="s">
        <v>521</v>
      </c>
      <c r="I21" s="183" t="s">
        <v>796</v>
      </c>
      <c r="J21" s="183" t="s">
        <v>1108</v>
      </c>
      <c r="K21" s="184">
        <v>282</v>
      </c>
      <c r="L21" s="184">
        <v>0</v>
      </c>
      <c r="M21" s="184">
        <f t="shared" si="1"/>
        <v>282</v>
      </c>
      <c r="N21" s="183" t="s">
        <v>1073</v>
      </c>
      <c r="O21" s="183" t="s">
        <v>1108</v>
      </c>
      <c r="P21" s="183"/>
      <c r="Q21" s="183" t="s">
        <v>1180</v>
      </c>
      <c r="R21" s="183" t="s">
        <v>801</v>
      </c>
    </row>
    <row r="22" spans="1:18">
      <c r="A22" s="183" t="s">
        <v>1181</v>
      </c>
      <c r="B22" s="183" t="s">
        <v>794</v>
      </c>
      <c r="C22" s="183" t="s">
        <v>706</v>
      </c>
      <c r="D22" s="183" t="s">
        <v>268</v>
      </c>
      <c r="E22" s="183" t="s">
        <v>342</v>
      </c>
      <c r="F22" s="183" t="s">
        <v>521</v>
      </c>
      <c r="G22" s="183" t="s">
        <v>48</v>
      </c>
      <c r="H22" s="183" t="s">
        <v>521</v>
      </c>
      <c r="I22" s="183" t="s">
        <v>796</v>
      </c>
      <c r="J22" s="183" t="s">
        <v>1108</v>
      </c>
      <c r="K22" s="184">
        <v>132.27000000000001</v>
      </c>
      <c r="L22" s="184">
        <v>0</v>
      </c>
      <c r="M22" s="184">
        <f t="shared" si="1"/>
        <v>132.27000000000001</v>
      </c>
      <c r="N22" s="183" t="s">
        <v>1182</v>
      </c>
      <c r="O22" s="183" t="s">
        <v>1108</v>
      </c>
      <c r="P22" s="183"/>
      <c r="Q22" s="183" t="s">
        <v>1183</v>
      </c>
      <c r="R22" s="183" t="s">
        <v>801</v>
      </c>
    </row>
    <row r="23" spans="1:18">
      <c r="A23" s="183" t="s">
        <v>1181</v>
      </c>
      <c r="B23" s="183" t="s">
        <v>794</v>
      </c>
      <c r="C23" s="183" t="s">
        <v>703</v>
      </c>
      <c r="D23" s="183" t="s">
        <v>268</v>
      </c>
      <c r="E23" s="183" t="s">
        <v>342</v>
      </c>
      <c r="F23" s="183" t="s">
        <v>521</v>
      </c>
      <c r="G23" s="183" t="s">
        <v>48</v>
      </c>
      <c r="H23" s="183" t="s">
        <v>521</v>
      </c>
      <c r="I23" s="183" t="s">
        <v>796</v>
      </c>
      <c r="J23" s="183" t="s">
        <v>1108</v>
      </c>
      <c r="K23" s="184">
        <v>0</v>
      </c>
      <c r="L23" s="184">
        <v>132.27000000000001</v>
      </c>
      <c r="M23" s="184">
        <f t="shared" si="1"/>
        <v>-132.27000000000001</v>
      </c>
      <c r="N23" s="183" t="s">
        <v>1182</v>
      </c>
      <c r="O23" s="183" t="s">
        <v>1108</v>
      </c>
      <c r="P23" s="183"/>
      <c r="Q23" s="183" t="s">
        <v>1183</v>
      </c>
      <c r="R23" s="183" t="s">
        <v>801</v>
      </c>
    </row>
    <row r="24" spans="1:18">
      <c r="A24" s="183" t="s">
        <v>1184</v>
      </c>
      <c r="B24" s="183" t="s">
        <v>794</v>
      </c>
      <c r="C24" s="183" t="s">
        <v>706</v>
      </c>
      <c r="D24" s="183" t="s">
        <v>268</v>
      </c>
      <c r="E24" s="183" t="s">
        <v>342</v>
      </c>
      <c r="F24" s="183" t="s">
        <v>521</v>
      </c>
      <c r="G24" s="183" t="s">
        <v>48</v>
      </c>
      <c r="H24" s="183" t="s">
        <v>521</v>
      </c>
      <c r="I24" s="183" t="s">
        <v>796</v>
      </c>
      <c r="J24" s="183" t="s">
        <v>1108</v>
      </c>
      <c r="K24" s="184">
        <v>6</v>
      </c>
      <c r="L24" s="184">
        <v>0</v>
      </c>
      <c r="M24" s="184">
        <f t="shared" si="1"/>
        <v>6</v>
      </c>
      <c r="N24" s="183" t="s">
        <v>1182</v>
      </c>
      <c r="O24" s="183" t="s">
        <v>1108</v>
      </c>
      <c r="P24" s="183"/>
      <c r="Q24" s="183" t="s">
        <v>1185</v>
      </c>
      <c r="R24" s="183" t="s">
        <v>801</v>
      </c>
    </row>
    <row r="25" spans="1:18">
      <c r="A25" s="183" t="s">
        <v>1184</v>
      </c>
      <c r="B25" s="183" t="s">
        <v>794</v>
      </c>
      <c r="C25" s="183" t="s">
        <v>706</v>
      </c>
      <c r="D25" s="183" t="s">
        <v>268</v>
      </c>
      <c r="E25" s="183" t="s">
        <v>342</v>
      </c>
      <c r="F25" s="183" t="s">
        <v>521</v>
      </c>
      <c r="G25" s="183" t="s">
        <v>48</v>
      </c>
      <c r="H25" s="183" t="s">
        <v>521</v>
      </c>
      <c r="I25" s="183" t="s">
        <v>796</v>
      </c>
      <c r="J25" s="183" t="s">
        <v>1108</v>
      </c>
      <c r="K25" s="184">
        <v>482</v>
      </c>
      <c r="L25" s="184">
        <v>0</v>
      </c>
      <c r="M25" s="184">
        <f t="shared" si="1"/>
        <v>482</v>
      </c>
      <c r="N25" s="183" t="s">
        <v>1182</v>
      </c>
      <c r="O25" s="183" t="s">
        <v>1108</v>
      </c>
      <c r="P25" s="183"/>
      <c r="Q25" s="183" t="s">
        <v>1185</v>
      </c>
      <c r="R25" s="183" t="s">
        <v>801</v>
      </c>
    </row>
    <row r="26" spans="1:18">
      <c r="A26" s="183" t="s">
        <v>1184</v>
      </c>
      <c r="B26" s="183" t="s">
        <v>794</v>
      </c>
      <c r="C26" s="183" t="s">
        <v>707</v>
      </c>
      <c r="D26" s="183" t="s">
        <v>826</v>
      </c>
      <c r="E26" s="183" t="s">
        <v>342</v>
      </c>
      <c r="F26" s="183" t="s">
        <v>521</v>
      </c>
      <c r="G26" s="183" t="s">
        <v>48</v>
      </c>
      <c r="H26" s="183" t="s">
        <v>521</v>
      </c>
      <c r="I26" s="183" t="s">
        <v>796</v>
      </c>
      <c r="J26" s="183" t="s">
        <v>1108</v>
      </c>
      <c r="K26" s="184">
        <v>0</v>
      </c>
      <c r="L26" s="184">
        <v>482</v>
      </c>
      <c r="M26" s="184">
        <f t="shared" si="1"/>
        <v>-482</v>
      </c>
      <c r="N26" s="183" t="s">
        <v>1182</v>
      </c>
      <c r="O26" s="183" t="s">
        <v>1108</v>
      </c>
      <c r="P26" s="183"/>
      <c r="Q26" s="183" t="s">
        <v>1185</v>
      </c>
      <c r="R26" s="183" t="s">
        <v>801</v>
      </c>
    </row>
    <row r="27" spans="1:18">
      <c r="A27" s="183" t="s">
        <v>1184</v>
      </c>
      <c r="B27" s="183" t="s">
        <v>794</v>
      </c>
      <c r="C27" s="183" t="s">
        <v>707</v>
      </c>
      <c r="D27" s="183" t="s">
        <v>805</v>
      </c>
      <c r="E27" s="183" t="s">
        <v>342</v>
      </c>
      <c r="F27" s="183" t="s">
        <v>521</v>
      </c>
      <c r="G27" s="183" t="s">
        <v>48</v>
      </c>
      <c r="H27" s="183" t="s">
        <v>521</v>
      </c>
      <c r="I27" s="183" t="s">
        <v>796</v>
      </c>
      <c r="J27" s="183" t="s">
        <v>1108</v>
      </c>
      <c r="K27" s="184">
        <v>0</v>
      </c>
      <c r="L27" s="184">
        <v>6</v>
      </c>
      <c r="M27" s="184">
        <f t="shared" si="1"/>
        <v>-6</v>
      </c>
      <c r="N27" s="183" t="s">
        <v>1182</v>
      </c>
      <c r="O27" s="183" t="s">
        <v>1108</v>
      </c>
      <c r="P27" s="183"/>
      <c r="Q27" s="183" t="s">
        <v>1185</v>
      </c>
      <c r="R27" s="183" t="s">
        <v>801</v>
      </c>
    </row>
    <row r="28" spans="1:18">
      <c r="A28" s="183" t="s">
        <v>1186</v>
      </c>
      <c r="B28" s="183" t="s">
        <v>794</v>
      </c>
      <c r="C28" s="183" t="s">
        <v>707</v>
      </c>
      <c r="D28" s="183" t="s">
        <v>268</v>
      </c>
      <c r="E28" s="183" t="s">
        <v>894</v>
      </c>
      <c r="F28" s="183" t="s">
        <v>521</v>
      </c>
      <c r="G28" s="183" t="s">
        <v>48</v>
      </c>
      <c r="H28" s="183" t="s">
        <v>521</v>
      </c>
      <c r="I28" s="183" t="s">
        <v>796</v>
      </c>
      <c r="J28" s="183" t="s">
        <v>1107</v>
      </c>
      <c r="K28" s="184">
        <v>0</v>
      </c>
      <c r="L28" s="184">
        <v>25.77</v>
      </c>
      <c r="M28" s="184">
        <f t="shared" si="1"/>
        <v>-25.77</v>
      </c>
      <c r="N28" s="183" t="s">
        <v>1187</v>
      </c>
      <c r="O28" s="183" t="s">
        <v>1107</v>
      </c>
      <c r="P28" s="183"/>
      <c r="Q28" s="183" t="s">
        <v>1188</v>
      </c>
      <c r="R28" s="183" t="s">
        <v>801</v>
      </c>
    </row>
    <row r="29" spans="1:18">
      <c r="A29" s="183" t="s">
        <v>1186</v>
      </c>
      <c r="B29" s="183" t="s">
        <v>794</v>
      </c>
      <c r="C29" s="183" t="s">
        <v>707</v>
      </c>
      <c r="D29" s="183" t="s">
        <v>823</v>
      </c>
      <c r="E29" s="183" t="s">
        <v>894</v>
      </c>
      <c r="F29" s="183" t="s">
        <v>521</v>
      </c>
      <c r="G29" s="183" t="s">
        <v>48</v>
      </c>
      <c r="H29" s="183" t="s">
        <v>521</v>
      </c>
      <c r="I29" s="183" t="s">
        <v>796</v>
      </c>
      <c r="J29" s="183" t="s">
        <v>1107</v>
      </c>
      <c r="K29" s="184">
        <v>25.77</v>
      </c>
      <c r="L29" s="184">
        <v>0</v>
      </c>
      <c r="M29" s="184">
        <f t="shared" si="1"/>
        <v>25.77</v>
      </c>
      <c r="N29" s="183" t="s">
        <v>1187</v>
      </c>
      <c r="O29" s="183" t="s">
        <v>1107</v>
      </c>
      <c r="P29" s="183"/>
      <c r="Q29" s="183" t="s">
        <v>1188</v>
      </c>
      <c r="R29" s="183" t="s">
        <v>801</v>
      </c>
    </row>
    <row r="30" spans="1:18">
      <c r="A30" s="183" t="s">
        <v>1189</v>
      </c>
      <c r="B30" s="183" t="s">
        <v>794</v>
      </c>
      <c r="C30" s="183" t="s">
        <v>706</v>
      </c>
      <c r="D30" s="183" t="s">
        <v>268</v>
      </c>
      <c r="E30" s="183" t="s">
        <v>384</v>
      </c>
      <c r="F30" s="183" t="s">
        <v>521</v>
      </c>
      <c r="G30" s="183" t="s">
        <v>48</v>
      </c>
      <c r="H30" s="183" t="s">
        <v>521</v>
      </c>
      <c r="I30" s="183" t="s">
        <v>796</v>
      </c>
      <c r="J30" s="183" t="s">
        <v>1107</v>
      </c>
      <c r="K30" s="184">
        <v>1784.49</v>
      </c>
      <c r="L30" s="184">
        <v>0</v>
      </c>
      <c r="M30" s="184">
        <f t="shared" si="1"/>
        <v>1784.49</v>
      </c>
      <c r="N30" s="183" t="s">
        <v>1190</v>
      </c>
      <c r="O30" s="183" t="s">
        <v>1107</v>
      </c>
      <c r="P30" s="183"/>
      <c r="Q30" s="183" t="s">
        <v>1191</v>
      </c>
      <c r="R30" s="183" t="s">
        <v>801</v>
      </c>
    </row>
    <row r="31" spans="1:18">
      <c r="A31" s="183" t="s">
        <v>1189</v>
      </c>
      <c r="B31" s="183" t="s">
        <v>794</v>
      </c>
      <c r="C31" s="183" t="s">
        <v>706</v>
      </c>
      <c r="D31" s="183" t="s">
        <v>826</v>
      </c>
      <c r="E31" s="183" t="s">
        <v>384</v>
      </c>
      <c r="F31" s="183" t="s">
        <v>521</v>
      </c>
      <c r="G31" s="183" t="s">
        <v>48</v>
      </c>
      <c r="H31" s="183" t="s">
        <v>521</v>
      </c>
      <c r="I31" s="183" t="s">
        <v>796</v>
      </c>
      <c r="J31" s="183" t="s">
        <v>1107</v>
      </c>
      <c r="K31" s="184">
        <v>0</v>
      </c>
      <c r="L31" s="184">
        <v>2779.5</v>
      </c>
      <c r="M31" s="184">
        <f t="shared" si="1"/>
        <v>-2779.5</v>
      </c>
      <c r="N31" s="183" t="s">
        <v>1190</v>
      </c>
      <c r="O31" s="183" t="s">
        <v>1107</v>
      </c>
      <c r="P31" s="183"/>
      <c r="Q31" s="183" t="s">
        <v>1191</v>
      </c>
      <c r="R31" s="183" t="s">
        <v>801</v>
      </c>
    </row>
    <row r="32" spans="1:18">
      <c r="A32" s="183" t="s">
        <v>1189</v>
      </c>
      <c r="B32" s="183" t="s">
        <v>794</v>
      </c>
      <c r="C32" s="183" t="s">
        <v>808</v>
      </c>
      <c r="D32" s="183" t="s">
        <v>805</v>
      </c>
      <c r="E32" s="183" t="s">
        <v>384</v>
      </c>
      <c r="F32" s="183" t="s">
        <v>830</v>
      </c>
      <c r="G32" s="183" t="s">
        <v>48</v>
      </c>
      <c r="H32" s="183" t="s">
        <v>521</v>
      </c>
      <c r="I32" s="183" t="s">
        <v>796</v>
      </c>
      <c r="J32" s="183" t="s">
        <v>1107</v>
      </c>
      <c r="K32" s="184">
        <v>0</v>
      </c>
      <c r="L32" s="184">
        <v>378.52</v>
      </c>
      <c r="M32" s="184">
        <f t="shared" si="1"/>
        <v>-378.52</v>
      </c>
      <c r="N32" s="183" t="s">
        <v>1190</v>
      </c>
      <c r="O32" s="183" t="s">
        <v>1107</v>
      </c>
      <c r="P32" s="183"/>
      <c r="Q32" s="183" t="s">
        <v>1191</v>
      </c>
      <c r="R32" s="183" t="s">
        <v>801</v>
      </c>
    </row>
    <row r="33" spans="1:18">
      <c r="A33" s="183" t="s">
        <v>1189</v>
      </c>
      <c r="B33" s="183" t="s">
        <v>794</v>
      </c>
      <c r="C33" s="183" t="s">
        <v>808</v>
      </c>
      <c r="D33" s="183" t="s">
        <v>268</v>
      </c>
      <c r="E33" s="183" t="s">
        <v>384</v>
      </c>
      <c r="F33" s="183" t="s">
        <v>830</v>
      </c>
      <c r="G33" s="183" t="s">
        <v>48</v>
      </c>
      <c r="H33" s="183" t="s">
        <v>521</v>
      </c>
      <c r="I33" s="183" t="s">
        <v>796</v>
      </c>
      <c r="J33" s="183" t="s">
        <v>1107</v>
      </c>
      <c r="K33" s="184">
        <v>0</v>
      </c>
      <c r="L33" s="184">
        <v>233.65</v>
      </c>
      <c r="M33" s="184">
        <f t="shared" si="1"/>
        <v>-233.65</v>
      </c>
      <c r="N33" s="183" t="s">
        <v>1190</v>
      </c>
      <c r="O33" s="183" t="s">
        <v>1107</v>
      </c>
      <c r="P33" s="183"/>
      <c r="Q33" s="183" t="s">
        <v>1191</v>
      </c>
      <c r="R33" s="183" t="s">
        <v>801</v>
      </c>
    </row>
    <row r="34" spans="1:18">
      <c r="A34" s="183" t="s">
        <v>1189</v>
      </c>
      <c r="B34" s="183" t="s">
        <v>794</v>
      </c>
      <c r="C34" s="183" t="s">
        <v>706</v>
      </c>
      <c r="D34" s="183" t="s">
        <v>809</v>
      </c>
      <c r="E34" s="183" t="s">
        <v>384</v>
      </c>
      <c r="F34" s="183" t="s">
        <v>521</v>
      </c>
      <c r="G34" s="183" t="s">
        <v>48</v>
      </c>
      <c r="H34" s="183" t="s">
        <v>521</v>
      </c>
      <c r="I34" s="183" t="s">
        <v>796</v>
      </c>
      <c r="J34" s="183" t="s">
        <v>1107</v>
      </c>
      <c r="K34" s="184">
        <v>995.01</v>
      </c>
      <c r="L34" s="184">
        <v>0</v>
      </c>
      <c r="M34" s="184">
        <f t="shared" si="1"/>
        <v>995.01</v>
      </c>
      <c r="N34" s="183" t="s">
        <v>1190</v>
      </c>
      <c r="O34" s="183" t="s">
        <v>1107</v>
      </c>
      <c r="P34" s="183"/>
      <c r="Q34" s="183" t="s">
        <v>1191</v>
      </c>
      <c r="R34" s="183" t="s">
        <v>801</v>
      </c>
    </row>
    <row r="35" spans="1:18">
      <c r="A35" s="183" t="s">
        <v>1189</v>
      </c>
      <c r="B35" s="183" t="s">
        <v>794</v>
      </c>
      <c r="C35" s="183" t="s">
        <v>701</v>
      </c>
      <c r="D35" s="183" t="s">
        <v>807</v>
      </c>
      <c r="E35" s="183" t="s">
        <v>384</v>
      </c>
      <c r="F35" s="183" t="s">
        <v>521</v>
      </c>
      <c r="G35" s="183" t="s">
        <v>48</v>
      </c>
      <c r="H35" s="183" t="s">
        <v>521</v>
      </c>
      <c r="I35" s="183" t="s">
        <v>796</v>
      </c>
      <c r="J35" s="183" t="s">
        <v>1107</v>
      </c>
      <c r="K35" s="184">
        <v>0</v>
      </c>
      <c r="L35" s="184">
        <v>425</v>
      </c>
      <c r="M35" s="184">
        <f t="shared" si="1"/>
        <v>-425</v>
      </c>
      <c r="N35" s="183" t="s">
        <v>1190</v>
      </c>
      <c r="O35" s="183" t="s">
        <v>1107</v>
      </c>
      <c r="P35" s="183"/>
      <c r="Q35" s="183" t="s">
        <v>1191</v>
      </c>
      <c r="R35" s="183" t="s">
        <v>801</v>
      </c>
    </row>
    <row r="36" spans="1:18">
      <c r="A36" s="183" t="s">
        <v>1189</v>
      </c>
      <c r="B36" s="183" t="s">
        <v>794</v>
      </c>
      <c r="C36" s="183" t="s">
        <v>701</v>
      </c>
      <c r="D36" s="183" t="s">
        <v>803</v>
      </c>
      <c r="E36" s="183" t="s">
        <v>384</v>
      </c>
      <c r="F36" s="183" t="s">
        <v>521</v>
      </c>
      <c r="G36" s="183" t="s">
        <v>48</v>
      </c>
      <c r="H36" s="183" t="s">
        <v>521</v>
      </c>
      <c r="I36" s="183" t="s">
        <v>796</v>
      </c>
      <c r="J36" s="183" t="s">
        <v>1107</v>
      </c>
      <c r="K36" s="184">
        <v>0</v>
      </c>
      <c r="L36" s="184">
        <v>209.03</v>
      </c>
      <c r="M36" s="184">
        <f t="shared" si="1"/>
        <v>-209.03</v>
      </c>
      <c r="N36" s="183" t="s">
        <v>1190</v>
      </c>
      <c r="O36" s="183" t="s">
        <v>1107</v>
      </c>
      <c r="P36" s="183"/>
      <c r="Q36" s="183" t="s">
        <v>1191</v>
      </c>
      <c r="R36" s="183" t="s">
        <v>801</v>
      </c>
    </row>
    <row r="37" spans="1:18">
      <c r="A37" s="183" t="s">
        <v>1189</v>
      </c>
      <c r="B37" s="183" t="s">
        <v>794</v>
      </c>
      <c r="C37" s="183" t="s">
        <v>701</v>
      </c>
      <c r="D37" s="183" t="s">
        <v>821</v>
      </c>
      <c r="E37" s="183" t="s">
        <v>384</v>
      </c>
      <c r="F37" s="183" t="s">
        <v>521</v>
      </c>
      <c r="G37" s="183" t="s">
        <v>48</v>
      </c>
      <c r="H37" s="183" t="s">
        <v>521</v>
      </c>
      <c r="I37" s="183" t="s">
        <v>796</v>
      </c>
      <c r="J37" s="183" t="s">
        <v>1107</v>
      </c>
      <c r="K37" s="184">
        <v>634.03</v>
      </c>
      <c r="L37" s="184">
        <v>0</v>
      </c>
      <c r="M37" s="184">
        <f t="shared" si="1"/>
        <v>634.03</v>
      </c>
      <c r="N37" s="183" t="s">
        <v>1190</v>
      </c>
      <c r="O37" s="183" t="s">
        <v>1107</v>
      </c>
      <c r="P37" s="183"/>
      <c r="Q37" s="183" t="s">
        <v>1191</v>
      </c>
      <c r="R37" s="183" t="s">
        <v>801</v>
      </c>
    </row>
    <row r="38" spans="1:18">
      <c r="A38" s="183" t="s">
        <v>1189</v>
      </c>
      <c r="B38" s="183" t="s">
        <v>794</v>
      </c>
      <c r="C38" s="183" t="s">
        <v>808</v>
      </c>
      <c r="D38" s="183" t="s">
        <v>837</v>
      </c>
      <c r="E38" s="183" t="s">
        <v>384</v>
      </c>
      <c r="F38" s="183" t="s">
        <v>830</v>
      </c>
      <c r="G38" s="183" t="s">
        <v>48</v>
      </c>
      <c r="H38" s="183" t="s">
        <v>521</v>
      </c>
      <c r="I38" s="183" t="s">
        <v>796</v>
      </c>
      <c r="J38" s="183" t="s">
        <v>1107</v>
      </c>
      <c r="K38" s="184">
        <v>612.16999999999996</v>
      </c>
      <c r="L38" s="184">
        <v>0</v>
      </c>
      <c r="M38" s="184">
        <f t="shared" si="1"/>
        <v>612.16999999999996</v>
      </c>
      <c r="N38" s="183" t="s">
        <v>1190</v>
      </c>
      <c r="O38" s="183" t="s">
        <v>1107</v>
      </c>
      <c r="P38" s="183"/>
      <c r="Q38" s="183" t="s">
        <v>1191</v>
      </c>
      <c r="R38" s="183" t="s">
        <v>801</v>
      </c>
    </row>
    <row r="39" spans="1:18">
      <c r="A39" s="183" t="s">
        <v>1192</v>
      </c>
      <c r="B39" s="183" t="s">
        <v>794</v>
      </c>
      <c r="C39" s="183" t="s">
        <v>707</v>
      </c>
      <c r="D39" s="183" t="s">
        <v>826</v>
      </c>
      <c r="E39" s="183" t="s">
        <v>799</v>
      </c>
      <c r="F39" s="183" t="s">
        <v>521</v>
      </c>
      <c r="G39" s="183" t="s">
        <v>48</v>
      </c>
      <c r="H39" s="183" t="s">
        <v>521</v>
      </c>
      <c r="I39" s="183" t="s">
        <v>796</v>
      </c>
      <c r="J39" s="183" t="s">
        <v>1107</v>
      </c>
      <c r="K39" s="184">
        <v>0</v>
      </c>
      <c r="L39" s="184">
        <v>1575</v>
      </c>
      <c r="M39" s="184">
        <f t="shared" si="1"/>
        <v>-1575</v>
      </c>
      <c r="N39" s="183" t="s">
        <v>1135</v>
      </c>
      <c r="O39" s="183" t="s">
        <v>1107</v>
      </c>
      <c r="P39" s="183"/>
      <c r="Q39" s="183" t="s">
        <v>1193</v>
      </c>
      <c r="R39" s="183" t="s">
        <v>801</v>
      </c>
    </row>
    <row r="40" spans="1:18">
      <c r="A40" s="183" t="s">
        <v>1192</v>
      </c>
      <c r="B40" s="183" t="s">
        <v>794</v>
      </c>
      <c r="C40" s="183" t="s">
        <v>701</v>
      </c>
      <c r="D40" s="183" t="s">
        <v>268</v>
      </c>
      <c r="E40" s="183" t="s">
        <v>799</v>
      </c>
      <c r="F40" s="183" t="s">
        <v>521</v>
      </c>
      <c r="G40" s="183" t="s">
        <v>48</v>
      </c>
      <c r="H40" s="183" t="s">
        <v>521</v>
      </c>
      <c r="I40" s="183" t="s">
        <v>796</v>
      </c>
      <c r="J40" s="183" t="s">
        <v>1107</v>
      </c>
      <c r="K40" s="184">
        <v>0</v>
      </c>
      <c r="L40" s="184">
        <v>586.79</v>
      </c>
      <c r="M40" s="184">
        <f t="shared" si="1"/>
        <v>-586.79</v>
      </c>
      <c r="N40" s="183" t="s">
        <v>1135</v>
      </c>
      <c r="O40" s="183" t="s">
        <v>1107</v>
      </c>
      <c r="P40" s="183"/>
      <c r="Q40" s="183" t="s">
        <v>1193</v>
      </c>
      <c r="R40" s="183" t="s">
        <v>801</v>
      </c>
    </row>
    <row r="41" spans="1:18">
      <c r="A41" s="183" t="s">
        <v>1192</v>
      </c>
      <c r="B41" s="183" t="s">
        <v>794</v>
      </c>
      <c r="C41" s="183" t="s">
        <v>701</v>
      </c>
      <c r="D41" s="183" t="s">
        <v>821</v>
      </c>
      <c r="E41" s="183" t="s">
        <v>799</v>
      </c>
      <c r="F41" s="183" t="s">
        <v>521</v>
      </c>
      <c r="G41" s="183" t="s">
        <v>48</v>
      </c>
      <c r="H41" s="183" t="s">
        <v>521</v>
      </c>
      <c r="I41" s="183" t="s">
        <v>796</v>
      </c>
      <c r="J41" s="183" t="s">
        <v>1107</v>
      </c>
      <c r="K41" s="184">
        <v>586.79</v>
      </c>
      <c r="L41" s="184">
        <v>0</v>
      </c>
      <c r="M41" s="184">
        <f t="shared" si="1"/>
        <v>586.79</v>
      </c>
      <c r="N41" s="183" t="s">
        <v>1135</v>
      </c>
      <c r="O41" s="183" t="s">
        <v>1107</v>
      </c>
      <c r="P41" s="183"/>
      <c r="Q41" s="183" t="s">
        <v>1193</v>
      </c>
      <c r="R41" s="183" t="s">
        <v>801</v>
      </c>
    </row>
    <row r="42" spans="1:18">
      <c r="A42" s="183" t="s">
        <v>1192</v>
      </c>
      <c r="B42" s="183" t="s">
        <v>794</v>
      </c>
      <c r="C42" s="183" t="s">
        <v>701</v>
      </c>
      <c r="D42" s="183" t="s">
        <v>821</v>
      </c>
      <c r="E42" s="183" t="s">
        <v>799</v>
      </c>
      <c r="F42" s="183" t="s">
        <v>521</v>
      </c>
      <c r="G42" s="183" t="s">
        <v>48</v>
      </c>
      <c r="H42" s="183" t="s">
        <v>521</v>
      </c>
      <c r="I42" s="183" t="s">
        <v>796</v>
      </c>
      <c r="J42" s="183" t="s">
        <v>1107</v>
      </c>
      <c r="K42" s="184">
        <v>1575</v>
      </c>
      <c r="L42" s="184">
        <v>0</v>
      </c>
      <c r="M42" s="184">
        <f t="shared" si="1"/>
        <v>1575</v>
      </c>
      <c r="N42" s="183" t="s">
        <v>1135</v>
      </c>
      <c r="O42" s="183" t="s">
        <v>1107</v>
      </c>
      <c r="P42" s="183"/>
      <c r="Q42" s="183" t="s">
        <v>1193</v>
      </c>
      <c r="R42" s="183" t="s">
        <v>801</v>
      </c>
    </row>
    <row r="43" spans="1:18">
      <c r="A43" s="183" t="s">
        <v>1194</v>
      </c>
      <c r="B43" s="183" t="s">
        <v>794</v>
      </c>
      <c r="C43" s="183" t="s">
        <v>703</v>
      </c>
      <c r="D43" s="183" t="s">
        <v>805</v>
      </c>
      <c r="E43" s="183" t="s">
        <v>834</v>
      </c>
      <c r="F43" s="183" t="s">
        <v>521</v>
      </c>
      <c r="G43" s="183" t="s">
        <v>48</v>
      </c>
      <c r="H43" s="183" t="s">
        <v>521</v>
      </c>
      <c r="I43" s="183" t="s">
        <v>796</v>
      </c>
      <c r="J43" s="183" t="s">
        <v>1107</v>
      </c>
      <c r="K43" s="184">
        <v>400</v>
      </c>
      <c r="L43" s="184">
        <v>0</v>
      </c>
      <c r="M43" s="184">
        <f t="shared" si="1"/>
        <v>400</v>
      </c>
      <c r="N43" s="183" t="s">
        <v>1195</v>
      </c>
      <c r="O43" s="183" t="s">
        <v>1107</v>
      </c>
      <c r="P43" s="183"/>
      <c r="Q43" s="183" t="s">
        <v>1196</v>
      </c>
      <c r="R43" s="183" t="s">
        <v>801</v>
      </c>
    </row>
    <row r="44" spans="1:18">
      <c r="A44" s="183" t="s">
        <v>1194</v>
      </c>
      <c r="B44" s="183" t="s">
        <v>794</v>
      </c>
      <c r="C44" s="183" t="s">
        <v>703</v>
      </c>
      <c r="D44" s="183" t="s">
        <v>809</v>
      </c>
      <c r="E44" s="183" t="s">
        <v>834</v>
      </c>
      <c r="F44" s="183" t="s">
        <v>521</v>
      </c>
      <c r="G44" s="183" t="s">
        <v>48</v>
      </c>
      <c r="H44" s="183" t="s">
        <v>521</v>
      </c>
      <c r="I44" s="183" t="s">
        <v>796</v>
      </c>
      <c r="J44" s="183" t="s">
        <v>1107</v>
      </c>
      <c r="K44" s="184">
        <v>0</v>
      </c>
      <c r="L44" s="184">
        <v>400</v>
      </c>
      <c r="M44" s="184">
        <f t="shared" si="1"/>
        <v>-400</v>
      </c>
      <c r="N44" s="183" t="s">
        <v>1197</v>
      </c>
      <c r="O44" s="183" t="s">
        <v>1107</v>
      </c>
      <c r="P44" s="183"/>
      <c r="Q44" s="183" t="s">
        <v>1196</v>
      </c>
      <c r="R44" s="183" t="s">
        <v>801</v>
      </c>
    </row>
    <row r="45" spans="1:18">
      <c r="A45" s="183" t="s">
        <v>1198</v>
      </c>
      <c r="B45" s="183" t="s">
        <v>794</v>
      </c>
      <c r="C45" s="183" t="s">
        <v>706</v>
      </c>
      <c r="D45" s="183" t="s">
        <v>826</v>
      </c>
      <c r="E45" s="183" t="s">
        <v>21</v>
      </c>
      <c r="F45" s="183" t="s">
        <v>521</v>
      </c>
      <c r="G45" s="183" t="s">
        <v>48</v>
      </c>
      <c r="H45" s="183" t="s">
        <v>521</v>
      </c>
      <c r="I45" s="183" t="s">
        <v>796</v>
      </c>
      <c r="J45" s="183" t="s">
        <v>1107</v>
      </c>
      <c r="K45" s="184">
        <v>0</v>
      </c>
      <c r="L45" s="184">
        <v>350</v>
      </c>
      <c r="M45" s="184">
        <f t="shared" si="1"/>
        <v>-350</v>
      </c>
      <c r="N45" s="183" t="s">
        <v>1199</v>
      </c>
      <c r="O45" s="183" t="s">
        <v>1107</v>
      </c>
      <c r="P45" s="183"/>
      <c r="Q45" s="183" t="s">
        <v>1200</v>
      </c>
      <c r="R45" s="183" t="s">
        <v>801</v>
      </c>
    </row>
    <row r="46" spans="1:18">
      <c r="A46" s="183" t="s">
        <v>1198</v>
      </c>
      <c r="B46" s="183" t="s">
        <v>794</v>
      </c>
      <c r="C46" s="183" t="s">
        <v>706</v>
      </c>
      <c r="D46" s="183" t="s">
        <v>826</v>
      </c>
      <c r="E46" s="183" t="s">
        <v>21</v>
      </c>
      <c r="F46" s="183" t="s">
        <v>521</v>
      </c>
      <c r="G46" s="183" t="s">
        <v>48</v>
      </c>
      <c r="H46" s="183" t="s">
        <v>521</v>
      </c>
      <c r="I46" s="183" t="s">
        <v>796</v>
      </c>
      <c r="J46" s="183" t="s">
        <v>1107</v>
      </c>
      <c r="K46" s="184">
        <v>0</v>
      </c>
      <c r="L46" s="184">
        <v>5000</v>
      </c>
      <c r="M46" s="184">
        <f t="shared" si="1"/>
        <v>-5000</v>
      </c>
      <c r="N46" s="183" t="s">
        <v>1199</v>
      </c>
      <c r="O46" s="183" t="s">
        <v>1107</v>
      </c>
      <c r="P46" s="183"/>
      <c r="Q46" s="183" t="s">
        <v>1200</v>
      </c>
      <c r="R46" s="183" t="s">
        <v>801</v>
      </c>
    </row>
    <row r="47" spans="1:18">
      <c r="A47" s="183" t="s">
        <v>1198</v>
      </c>
      <c r="B47" s="183" t="s">
        <v>794</v>
      </c>
      <c r="C47" s="183" t="s">
        <v>706</v>
      </c>
      <c r="D47" s="183" t="s">
        <v>826</v>
      </c>
      <c r="E47" s="183" t="s">
        <v>21</v>
      </c>
      <c r="F47" s="183" t="s">
        <v>521</v>
      </c>
      <c r="G47" s="183" t="s">
        <v>48</v>
      </c>
      <c r="H47" s="183" t="s">
        <v>521</v>
      </c>
      <c r="I47" s="183" t="s">
        <v>796</v>
      </c>
      <c r="J47" s="183" t="s">
        <v>1107</v>
      </c>
      <c r="K47" s="184">
        <v>0</v>
      </c>
      <c r="L47" s="184">
        <v>1880.61</v>
      </c>
      <c r="M47" s="184">
        <f t="shared" si="1"/>
        <v>-1880.61</v>
      </c>
      <c r="N47" s="183" t="s">
        <v>1199</v>
      </c>
      <c r="O47" s="183" t="s">
        <v>1107</v>
      </c>
      <c r="P47" s="183"/>
      <c r="Q47" s="183" t="s">
        <v>1200</v>
      </c>
      <c r="R47" s="183" t="s">
        <v>801</v>
      </c>
    </row>
    <row r="48" spans="1:18">
      <c r="A48" s="183" t="s">
        <v>1198</v>
      </c>
      <c r="B48" s="183" t="s">
        <v>794</v>
      </c>
      <c r="C48" s="183" t="s">
        <v>706</v>
      </c>
      <c r="D48" s="183" t="s">
        <v>268</v>
      </c>
      <c r="E48" s="183" t="s">
        <v>21</v>
      </c>
      <c r="F48" s="183" t="s">
        <v>521</v>
      </c>
      <c r="G48" s="183" t="s">
        <v>48</v>
      </c>
      <c r="H48" s="183" t="s">
        <v>521</v>
      </c>
      <c r="I48" s="183" t="s">
        <v>796</v>
      </c>
      <c r="J48" s="183" t="s">
        <v>1107</v>
      </c>
      <c r="K48" s="184">
        <v>5000</v>
      </c>
      <c r="L48" s="184">
        <v>0</v>
      </c>
      <c r="M48" s="184">
        <f t="shared" si="1"/>
        <v>5000</v>
      </c>
      <c r="N48" s="183" t="s">
        <v>1199</v>
      </c>
      <c r="O48" s="183" t="s">
        <v>1107</v>
      </c>
      <c r="P48" s="183"/>
      <c r="Q48" s="183" t="s">
        <v>1200</v>
      </c>
      <c r="R48" s="183" t="s">
        <v>801</v>
      </c>
    </row>
    <row r="49" spans="1:18">
      <c r="A49" s="183" t="s">
        <v>1198</v>
      </c>
      <c r="B49" s="183" t="s">
        <v>794</v>
      </c>
      <c r="C49" s="183" t="s">
        <v>706</v>
      </c>
      <c r="D49" s="183" t="s">
        <v>815</v>
      </c>
      <c r="E49" s="183" t="s">
        <v>21</v>
      </c>
      <c r="F49" s="183" t="s">
        <v>521</v>
      </c>
      <c r="G49" s="183" t="s">
        <v>48</v>
      </c>
      <c r="H49" s="183" t="s">
        <v>521</v>
      </c>
      <c r="I49" s="183" t="s">
        <v>796</v>
      </c>
      <c r="J49" s="183" t="s">
        <v>1107</v>
      </c>
      <c r="K49" s="184">
        <v>1880.61</v>
      </c>
      <c r="L49" s="184">
        <v>0</v>
      </c>
      <c r="M49" s="184">
        <f t="shared" si="1"/>
        <v>1880.61</v>
      </c>
      <c r="N49" s="183" t="s">
        <v>1199</v>
      </c>
      <c r="O49" s="183" t="s">
        <v>1107</v>
      </c>
      <c r="P49" s="183"/>
      <c r="Q49" s="183" t="s">
        <v>1200</v>
      </c>
      <c r="R49" s="183" t="s">
        <v>801</v>
      </c>
    </row>
    <row r="50" spans="1:18">
      <c r="A50" s="183" t="s">
        <v>1198</v>
      </c>
      <c r="B50" s="183" t="s">
        <v>794</v>
      </c>
      <c r="C50" s="183" t="s">
        <v>706</v>
      </c>
      <c r="D50" s="183" t="s">
        <v>811</v>
      </c>
      <c r="E50" s="183" t="s">
        <v>21</v>
      </c>
      <c r="F50" s="183" t="s">
        <v>521</v>
      </c>
      <c r="G50" s="183" t="s">
        <v>48</v>
      </c>
      <c r="H50" s="183" t="s">
        <v>521</v>
      </c>
      <c r="I50" s="183" t="s">
        <v>796</v>
      </c>
      <c r="J50" s="183" t="s">
        <v>1107</v>
      </c>
      <c r="K50" s="184">
        <v>350</v>
      </c>
      <c r="L50" s="184">
        <v>0</v>
      </c>
      <c r="M50" s="184">
        <f t="shared" si="1"/>
        <v>350</v>
      </c>
      <c r="N50" s="183" t="s">
        <v>1199</v>
      </c>
      <c r="O50" s="183" t="s">
        <v>1107</v>
      </c>
      <c r="P50" s="183"/>
      <c r="Q50" s="183" t="s">
        <v>1200</v>
      </c>
      <c r="R50" s="183" t="s">
        <v>801</v>
      </c>
    </row>
    <row r="51" spans="1:18">
      <c r="A51" s="183" t="s">
        <v>1201</v>
      </c>
      <c r="B51" s="183" t="s">
        <v>794</v>
      </c>
      <c r="C51" s="183" t="s">
        <v>367</v>
      </c>
      <c r="D51" s="183" t="s">
        <v>268</v>
      </c>
      <c r="E51" s="183" t="s">
        <v>342</v>
      </c>
      <c r="F51" s="183" t="s">
        <v>263</v>
      </c>
      <c r="G51" s="183" t="s">
        <v>48</v>
      </c>
      <c r="H51" s="183" t="s">
        <v>521</v>
      </c>
      <c r="I51" s="183" t="s">
        <v>796</v>
      </c>
      <c r="J51" s="183" t="s">
        <v>1107</v>
      </c>
      <c r="K51" s="184">
        <v>0</v>
      </c>
      <c r="L51" s="184">
        <v>508.9</v>
      </c>
      <c r="M51" s="184">
        <f t="shared" si="1"/>
        <v>-508.9</v>
      </c>
      <c r="N51" s="183" t="s">
        <v>1202</v>
      </c>
      <c r="O51" s="183" t="s">
        <v>1107</v>
      </c>
      <c r="P51" s="183"/>
      <c r="Q51" s="183" t="s">
        <v>1203</v>
      </c>
      <c r="R51" s="183" t="s">
        <v>801</v>
      </c>
    </row>
    <row r="52" spans="1:18">
      <c r="A52" s="183" t="s">
        <v>1201</v>
      </c>
      <c r="B52" s="183" t="s">
        <v>794</v>
      </c>
      <c r="C52" s="183" t="s">
        <v>367</v>
      </c>
      <c r="D52" s="183" t="s">
        <v>831</v>
      </c>
      <c r="E52" s="183" t="s">
        <v>342</v>
      </c>
      <c r="F52" s="183" t="s">
        <v>263</v>
      </c>
      <c r="G52" s="183" t="s">
        <v>48</v>
      </c>
      <c r="H52" s="183" t="s">
        <v>521</v>
      </c>
      <c r="I52" s="183" t="s">
        <v>796</v>
      </c>
      <c r="J52" s="183" t="s">
        <v>1107</v>
      </c>
      <c r="K52" s="184">
        <v>508.9</v>
      </c>
      <c r="L52" s="184">
        <v>0</v>
      </c>
      <c r="M52" s="184">
        <f t="shared" si="1"/>
        <v>508.9</v>
      </c>
      <c r="N52" s="183" t="s">
        <v>1202</v>
      </c>
      <c r="O52" s="183" t="s">
        <v>1107</v>
      </c>
      <c r="P52" s="183"/>
      <c r="Q52" s="183" t="s">
        <v>1203</v>
      </c>
      <c r="R52" s="183" t="s">
        <v>801</v>
      </c>
    </row>
    <row r="53" spans="1:18">
      <c r="A53" s="183" t="s">
        <v>1204</v>
      </c>
      <c r="B53" s="183" t="s">
        <v>794</v>
      </c>
      <c r="C53" s="183" t="s">
        <v>701</v>
      </c>
      <c r="D53" s="183" t="s">
        <v>268</v>
      </c>
      <c r="E53" s="183" t="s">
        <v>20</v>
      </c>
      <c r="F53" s="183" t="s">
        <v>521</v>
      </c>
      <c r="G53" s="183" t="s">
        <v>48</v>
      </c>
      <c r="H53" s="183" t="s">
        <v>521</v>
      </c>
      <c r="I53" s="183" t="s">
        <v>796</v>
      </c>
      <c r="J53" s="183" t="s">
        <v>1107</v>
      </c>
      <c r="K53" s="184">
        <v>0</v>
      </c>
      <c r="L53" s="184">
        <v>1445.08</v>
      </c>
      <c r="M53" s="184">
        <f t="shared" si="1"/>
        <v>-1445.08</v>
      </c>
      <c r="N53" s="183" t="s">
        <v>1205</v>
      </c>
      <c r="O53" s="183" t="s">
        <v>1107</v>
      </c>
      <c r="P53" s="183"/>
      <c r="Q53" s="183" t="s">
        <v>1206</v>
      </c>
      <c r="R53" s="183" t="s">
        <v>801</v>
      </c>
    </row>
    <row r="54" spans="1:18">
      <c r="A54" s="183" t="s">
        <v>1204</v>
      </c>
      <c r="B54" s="183" t="s">
        <v>794</v>
      </c>
      <c r="C54" s="183" t="s">
        <v>701</v>
      </c>
      <c r="D54" s="183" t="s">
        <v>821</v>
      </c>
      <c r="E54" s="183" t="s">
        <v>20</v>
      </c>
      <c r="F54" s="183" t="s">
        <v>521</v>
      </c>
      <c r="G54" s="183" t="s">
        <v>48</v>
      </c>
      <c r="H54" s="183" t="s">
        <v>521</v>
      </c>
      <c r="I54" s="183" t="s">
        <v>796</v>
      </c>
      <c r="J54" s="183" t="s">
        <v>1107</v>
      </c>
      <c r="K54" s="184">
        <v>1445.08</v>
      </c>
      <c r="L54" s="184">
        <v>0</v>
      </c>
      <c r="M54" s="184">
        <f t="shared" si="1"/>
        <v>1445.08</v>
      </c>
      <c r="N54" s="183" t="s">
        <v>1205</v>
      </c>
      <c r="O54" s="183" t="s">
        <v>1107</v>
      </c>
      <c r="P54" s="183"/>
      <c r="Q54" s="183" t="s">
        <v>1206</v>
      </c>
      <c r="R54" s="183" t="s">
        <v>801</v>
      </c>
    </row>
    <row r="55" spans="1:18">
      <c r="A55" s="183" t="s">
        <v>1207</v>
      </c>
      <c r="B55" s="183" t="s">
        <v>794</v>
      </c>
      <c r="C55" s="183" t="s">
        <v>709</v>
      </c>
      <c r="D55" s="183" t="s">
        <v>268</v>
      </c>
      <c r="E55" s="183" t="s">
        <v>818</v>
      </c>
      <c r="F55" s="183" t="s">
        <v>521</v>
      </c>
      <c r="G55" s="183" t="s">
        <v>48</v>
      </c>
      <c r="H55" s="183" t="s">
        <v>521</v>
      </c>
      <c r="I55" s="183" t="s">
        <v>796</v>
      </c>
      <c r="J55" s="183" t="s">
        <v>1107</v>
      </c>
      <c r="K55" s="184">
        <v>0</v>
      </c>
      <c r="L55" s="184">
        <v>2350</v>
      </c>
      <c r="M55" s="184">
        <f t="shared" si="1"/>
        <v>-2350</v>
      </c>
      <c r="N55" s="183" t="s">
        <v>1208</v>
      </c>
      <c r="O55" s="183" t="s">
        <v>1107</v>
      </c>
      <c r="P55" s="183"/>
      <c r="Q55" s="183" t="s">
        <v>1209</v>
      </c>
      <c r="R55" s="183" t="s">
        <v>801</v>
      </c>
    </row>
    <row r="56" spans="1:18">
      <c r="A56" s="183" t="s">
        <v>1207</v>
      </c>
      <c r="B56" s="183" t="s">
        <v>794</v>
      </c>
      <c r="C56" s="183" t="s">
        <v>709</v>
      </c>
      <c r="D56" s="183" t="s">
        <v>826</v>
      </c>
      <c r="E56" s="183" t="s">
        <v>818</v>
      </c>
      <c r="F56" s="183" t="s">
        <v>521</v>
      </c>
      <c r="G56" s="183" t="s">
        <v>48</v>
      </c>
      <c r="H56" s="183" t="s">
        <v>521</v>
      </c>
      <c r="I56" s="183" t="s">
        <v>796</v>
      </c>
      <c r="J56" s="183" t="s">
        <v>1107</v>
      </c>
      <c r="K56" s="184">
        <v>2350</v>
      </c>
      <c r="L56" s="184">
        <v>0</v>
      </c>
      <c r="M56" s="184">
        <f t="shared" si="1"/>
        <v>2350</v>
      </c>
      <c r="N56" s="183" t="s">
        <v>1208</v>
      </c>
      <c r="O56" s="183" t="s">
        <v>1107</v>
      </c>
      <c r="P56" s="183"/>
      <c r="Q56" s="183" t="s">
        <v>1209</v>
      </c>
      <c r="R56" s="183" t="s">
        <v>801</v>
      </c>
    </row>
    <row r="57" spans="1:18">
      <c r="A57" s="183" t="s">
        <v>1210</v>
      </c>
      <c r="B57" s="183" t="s">
        <v>794</v>
      </c>
      <c r="C57" s="183" t="s">
        <v>804</v>
      </c>
      <c r="D57" s="183" t="s">
        <v>809</v>
      </c>
      <c r="E57" s="183" t="s">
        <v>818</v>
      </c>
      <c r="F57" s="183" t="s">
        <v>710</v>
      </c>
      <c r="G57" s="183" t="s">
        <v>48</v>
      </c>
      <c r="H57" s="183" t="s">
        <v>521</v>
      </c>
      <c r="I57" s="183" t="s">
        <v>796</v>
      </c>
      <c r="J57" s="183" t="s">
        <v>1107</v>
      </c>
      <c r="K57" s="184">
        <v>871.5</v>
      </c>
      <c r="L57" s="184">
        <v>0</v>
      </c>
      <c r="M57" s="184">
        <f t="shared" si="1"/>
        <v>871.5</v>
      </c>
      <c r="N57" s="183" t="s">
        <v>1033</v>
      </c>
      <c r="O57" s="183" t="s">
        <v>1107</v>
      </c>
      <c r="P57" s="183"/>
      <c r="Q57" s="183" t="s">
        <v>1211</v>
      </c>
      <c r="R57" s="183" t="s">
        <v>801</v>
      </c>
    </row>
    <row r="58" spans="1:18">
      <c r="A58" s="183" t="s">
        <v>1210</v>
      </c>
      <c r="B58" s="183" t="s">
        <v>794</v>
      </c>
      <c r="C58" s="183" t="s">
        <v>804</v>
      </c>
      <c r="D58" s="183" t="s">
        <v>805</v>
      </c>
      <c r="E58" s="183" t="s">
        <v>818</v>
      </c>
      <c r="F58" s="183" t="s">
        <v>710</v>
      </c>
      <c r="G58" s="183" t="s">
        <v>48</v>
      </c>
      <c r="H58" s="183" t="s">
        <v>521</v>
      </c>
      <c r="I58" s="183" t="s">
        <v>796</v>
      </c>
      <c r="J58" s="183" t="s">
        <v>1107</v>
      </c>
      <c r="K58" s="184">
        <v>0</v>
      </c>
      <c r="L58" s="184">
        <v>2135.36</v>
      </c>
      <c r="M58" s="184">
        <f t="shared" si="1"/>
        <v>-2135.36</v>
      </c>
      <c r="N58" s="183" t="s">
        <v>1033</v>
      </c>
      <c r="O58" s="183" t="s">
        <v>1107</v>
      </c>
      <c r="P58" s="183"/>
      <c r="Q58" s="183" t="s">
        <v>1211</v>
      </c>
      <c r="R58" s="183" t="s">
        <v>801</v>
      </c>
    </row>
    <row r="59" spans="1:18">
      <c r="A59" s="183" t="s">
        <v>1210</v>
      </c>
      <c r="B59" s="183" t="s">
        <v>794</v>
      </c>
      <c r="C59" s="183" t="s">
        <v>804</v>
      </c>
      <c r="D59" s="183" t="s">
        <v>807</v>
      </c>
      <c r="E59" s="183" t="s">
        <v>818</v>
      </c>
      <c r="F59" s="183" t="s">
        <v>710</v>
      </c>
      <c r="G59" s="183" t="s">
        <v>48</v>
      </c>
      <c r="H59" s="183" t="s">
        <v>521</v>
      </c>
      <c r="I59" s="183" t="s">
        <v>796</v>
      </c>
      <c r="J59" s="183" t="s">
        <v>1107</v>
      </c>
      <c r="K59" s="184">
        <v>300</v>
      </c>
      <c r="L59" s="184">
        <v>0</v>
      </c>
      <c r="M59" s="184">
        <f t="shared" si="1"/>
        <v>300</v>
      </c>
      <c r="N59" s="183" t="s">
        <v>1033</v>
      </c>
      <c r="O59" s="183" t="s">
        <v>1107</v>
      </c>
      <c r="P59" s="183"/>
      <c r="Q59" s="183" t="s">
        <v>1211</v>
      </c>
      <c r="R59" s="183" t="s">
        <v>801</v>
      </c>
    </row>
    <row r="60" spans="1:18">
      <c r="A60" s="183" t="s">
        <v>1210</v>
      </c>
      <c r="B60" s="183" t="s">
        <v>794</v>
      </c>
      <c r="C60" s="183" t="s">
        <v>804</v>
      </c>
      <c r="D60" s="183" t="s">
        <v>268</v>
      </c>
      <c r="E60" s="183" t="s">
        <v>818</v>
      </c>
      <c r="F60" s="183" t="s">
        <v>710</v>
      </c>
      <c r="G60" s="183" t="s">
        <v>48</v>
      </c>
      <c r="H60" s="183" t="s">
        <v>521</v>
      </c>
      <c r="I60" s="183" t="s">
        <v>796</v>
      </c>
      <c r="J60" s="183" t="s">
        <v>1107</v>
      </c>
      <c r="K60" s="184">
        <v>963.86</v>
      </c>
      <c r="L60" s="184">
        <v>0</v>
      </c>
      <c r="M60" s="184">
        <f t="shared" si="1"/>
        <v>963.86</v>
      </c>
      <c r="N60" s="183" t="s">
        <v>1033</v>
      </c>
      <c r="O60" s="183" t="s">
        <v>1107</v>
      </c>
      <c r="P60" s="183"/>
      <c r="Q60" s="183" t="s">
        <v>1211</v>
      </c>
      <c r="R60" s="183" t="s">
        <v>801</v>
      </c>
    </row>
    <row r="61" spans="1:18">
      <c r="A61" s="183" t="s">
        <v>1212</v>
      </c>
      <c r="B61" s="183" t="s">
        <v>794</v>
      </c>
      <c r="C61" s="183" t="s">
        <v>706</v>
      </c>
      <c r="D61" s="183" t="s">
        <v>812</v>
      </c>
      <c r="E61" s="183" t="s">
        <v>818</v>
      </c>
      <c r="F61" s="183" t="s">
        <v>710</v>
      </c>
      <c r="G61" s="183" t="s">
        <v>48</v>
      </c>
      <c r="H61" s="183" t="s">
        <v>521</v>
      </c>
      <c r="I61" s="183" t="s">
        <v>796</v>
      </c>
      <c r="J61" s="183" t="s">
        <v>1107</v>
      </c>
      <c r="K61" s="184">
        <v>253.57</v>
      </c>
      <c r="L61" s="184">
        <v>0</v>
      </c>
      <c r="M61" s="184">
        <f t="shared" si="1"/>
        <v>253.57</v>
      </c>
      <c r="N61" s="183" t="s">
        <v>1077</v>
      </c>
      <c r="O61" s="183" t="s">
        <v>1107</v>
      </c>
      <c r="P61" s="183"/>
      <c r="Q61" s="183" t="s">
        <v>1213</v>
      </c>
      <c r="R61" s="183" t="s">
        <v>801</v>
      </c>
    </row>
    <row r="62" spans="1:18">
      <c r="A62" s="183" t="s">
        <v>1212</v>
      </c>
      <c r="B62" s="183" t="s">
        <v>794</v>
      </c>
      <c r="C62" s="183" t="s">
        <v>706</v>
      </c>
      <c r="D62" s="183" t="s">
        <v>268</v>
      </c>
      <c r="E62" s="183" t="s">
        <v>818</v>
      </c>
      <c r="F62" s="183" t="s">
        <v>710</v>
      </c>
      <c r="G62" s="183" t="s">
        <v>48</v>
      </c>
      <c r="H62" s="183" t="s">
        <v>521</v>
      </c>
      <c r="I62" s="183" t="s">
        <v>796</v>
      </c>
      <c r="J62" s="183" t="s">
        <v>1107</v>
      </c>
      <c r="K62" s="184">
        <v>0</v>
      </c>
      <c r="L62" s="184">
        <v>670.39</v>
      </c>
      <c r="M62" s="184">
        <f t="shared" si="1"/>
        <v>-670.39</v>
      </c>
      <c r="N62" s="183" t="s">
        <v>1077</v>
      </c>
      <c r="O62" s="183" t="s">
        <v>1107</v>
      </c>
      <c r="P62" s="183"/>
      <c r="Q62" s="183" t="s">
        <v>1213</v>
      </c>
      <c r="R62" s="183" t="s">
        <v>801</v>
      </c>
    </row>
    <row r="63" spans="1:18">
      <c r="A63" s="183" t="s">
        <v>1212</v>
      </c>
      <c r="B63" s="183" t="s">
        <v>794</v>
      </c>
      <c r="C63" s="183" t="s">
        <v>706</v>
      </c>
      <c r="D63" s="183" t="s">
        <v>794</v>
      </c>
      <c r="E63" s="183" t="s">
        <v>818</v>
      </c>
      <c r="F63" s="183" t="s">
        <v>710</v>
      </c>
      <c r="G63" s="183" t="s">
        <v>48</v>
      </c>
      <c r="H63" s="183" t="s">
        <v>521</v>
      </c>
      <c r="I63" s="183" t="s">
        <v>796</v>
      </c>
      <c r="J63" s="183" t="s">
        <v>1107</v>
      </c>
      <c r="K63" s="184">
        <v>416.82</v>
      </c>
      <c r="L63" s="184">
        <v>0</v>
      </c>
      <c r="M63" s="184">
        <f t="shared" si="1"/>
        <v>416.82</v>
      </c>
      <c r="N63" s="183" t="s">
        <v>1077</v>
      </c>
      <c r="O63" s="183" t="s">
        <v>1107</v>
      </c>
      <c r="P63" s="183"/>
      <c r="Q63" s="183" t="s">
        <v>1213</v>
      </c>
      <c r="R63" s="183" t="s">
        <v>801</v>
      </c>
    </row>
    <row r="64" spans="1:18">
      <c r="A64" s="183" t="s">
        <v>1214</v>
      </c>
      <c r="B64" s="183" t="s">
        <v>794</v>
      </c>
      <c r="C64" s="183" t="s">
        <v>701</v>
      </c>
      <c r="D64" s="183" t="s">
        <v>268</v>
      </c>
      <c r="E64" s="183" t="s">
        <v>839</v>
      </c>
      <c r="F64" s="183" t="s">
        <v>521</v>
      </c>
      <c r="G64" s="183" t="s">
        <v>48</v>
      </c>
      <c r="H64" s="183" t="s">
        <v>521</v>
      </c>
      <c r="I64" s="183" t="s">
        <v>796</v>
      </c>
      <c r="J64" s="183" t="s">
        <v>1107</v>
      </c>
      <c r="K64" s="184">
        <v>0</v>
      </c>
      <c r="L64" s="184">
        <v>300</v>
      </c>
      <c r="M64" s="184">
        <f t="shared" si="1"/>
        <v>-300</v>
      </c>
      <c r="N64" s="183" t="s">
        <v>1215</v>
      </c>
      <c r="O64" s="183" t="s">
        <v>1107</v>
      </c>
      <c r="P64" s="183"/>
      <c r="Q64" s="183" t="s">
        <v>1216</v>
      </c>
      <c r="R64" s="183" t="s">
        <v>801</v>
      </c>
    </row>
    <row r="65" spans="1:18">
      <c r="A65" s="183" t="s">
        <v>1214</v>
      </c>
      <c r="B65" s="183" t="s">
        <v>794</v>
      </c>
      <c r="C65" s="183" t="s">
        <v>701</v>
      </c>
      <c r="D65" s="183" t="s">
        <v>268</v>
      </c>
      <c r="E65" s="183" t="s">
        <v>839</v>
      </c>
      <c r="F65" s="183" t="s">
        <v>521</v>
      </c>
      <c r="G65" s="183" t="s">
        <v>48</v>
      </c>
      <c r="H65" s="183" t="s">
        <v>521</v>
      </c>
      <c r="I65" s="183" t="s">
        <v>796</v>
      </c>
      <c r="J65" s="183" t="s">
        <v>1107</v>
      </c>
      <c r="K65" s="184">
        <v>0</v>
      </c>
      <c r="L65" s="184">
        <v>300</v>
      </c>
      <c r="M65" s="184">
        <f t="shared" si="1"/>
        <v>-300</v>
      </c>
      <c r="N65" s="183" t="s">
        <v>1215</v>
      </c>
      <c r="O65" s="183" t="s">
        <v>1107</v>
      </c>
      <c r="P65" s="183"/>
      <c r="Q65" s="183" t="s">
        <v>1217</v>
      </c>
      <c r="R65" s="183" t="s">
        <v>797</v>
      </c>
    </row>
    <row r="66" spans="1:18">
      <c r="A66" s="183" t="s">
        <v>1214</v>
      </c>
      <c r="B66" s="183" t="s">
        <v>794</v>
      </c>
      <c r="C66" s="183" t="s">
        <v>808</v>
      </c>
      <c r="D66" s="183" t="s">
        <v>268</v>
      </c>
      <c r="E66" s="183" t="s">
        <v>839</v>
      </c>
      <c r="F66" s="183" t="s">
        <v>836</v>
      </c>
      <c r="G66" s="183" t="s">
        <v>48</v>
      </c>
      <c r="H66" s="183" t="s">
        <v>521</v>
      </c>
      <c r="I66" s="183" t="s">
        <v>796</v>
      </c>
      <c r="J66" s="183" t="s">
        <v>1107</v>
      </c>
      <c r="K66" s="184">
        <v>0</v>
      </c>
      <c r="L66" s="184">
        <v>1000</v>
      </c>
      <c r="M66" s="184">
        <f t="shared" si="1"/>
        <v>-1000</v>
      </c>
      <c r="N66" s="183" t="s">
        <v>1218</v>
      </c>
      <c r="O66" s="183" t="s">
        <v>1107</v>
      </c>
      <c r="P66" s="183"/>
      <c r="Q66" s="183" t="s">
        <v>1216</v>
      </c>
      <c r="R66" s="183" t="s">
        <v>801</v>
      </c>
    </row>
    <row r="67" spans="1:18">
      <c r="A67" s="183" t="s">
        <v>1214</v>
      </c>
      <c r="B67" s="183" t="s">
        <v>794</v>
      </c>
      <c r="C67" s="183" t="s">
        <v>808</v>
      </c>
      <c r="D67" s="183" t="s">
        <v>268</v>
      </c>
      <c r="E67" s="183" t="s">
        <v>839</v>
      </c>
      <c r="F67" s="183" t="s">
        <v>836</v>
      </c>
      <c r="G67" s="183" t="s">
        <v>48</v>
      </c>
      <c r="H67" s="183" t="s">
        <v>521</v>
      </c>
      <c r="I67" s="183" t="s">
        <v>796</v>
      </c>
      <c r="J67" s="183" t="s">
        <v>1107</v>
      </c>
      <c r="K67" s="184">
        <v>0</v>
      </c>
      <c r="L67" s="184">
        <v>1000</v>
      </c>
      <c r="M67" s="184">
        <f t="shared" si="1"/>
        <v>-1000</v>
      </c>
      <c r="N67" s="183" t="s">
        <v>1218</v>
      </c>
      <c r="O67" s="183" t="s">
        <v>1107</v>
      </c>
      <c r="P67" s="183"/>
      <c r="Q67" s="183" t="s">
        <v>1217</v>
      </c>
      <c r="R67" s="183" t="s">
        <v>797</v>
      </c>
    </row>
    <row r="68" spans="1:18">
      <c r="A68" s="183" t="s">
        <v>1214</v>
      </c>
      <c r="B68" s="183" t="s">
        <v>794</v>
      </c>
      <c r="C68" s="183" t="s">
        <v>706</v>
      </c>
      <c r="D68" s="183" t="s">
        <v>825</v>
      </c>
      <c r="E68" s="183" t="s">
        <v>839</v>
      </c>
      <c r="F68" s="183" t="s">
        <v>521</v>
      </c>
      <c r="G68" s="183" t="s">
        <v>48</v>
      </c>
      <c r="H68" s="183" t="s">
        <v>521</v>
      </c>
      <c r="I68" s="183" t="s">
        <v>796</v>
      </c>
      <c r="J68" s="183" t="s">
        <v>1107</v>
      </c>
      <c r="K68" s="184">
        <v>100</v>
      </c>
      <c r="L68" s="184">
        <v>0</v>
      </c>
      <c r="M68" s="184">
        <f t="shared" si="1"/>
        <v>100</v>
      </c>
      <c r="N68" s="183" t="s">
        <v>1219</v>
      </c>
      <c r="O68" s="183" t="s">
        <v>1107</v>
      </c>
      <c r="P68" s="183"/>
      <c r="Q68" s="183" t="s">
        <v>1216</v>
      </c>
      <c r="R68" s="183" t="s">
        <v>801</v>
      </c>
    </row>
    <row r="69" spans="1:18">
      <c r="A69" s="183" t="s">
        <v>1214</v>
      </c>
      <c r="B69" s="183" t="s">
        <v>794</v>
      </c>
      <c r="C69" s="183" t="s">
        <v>707</v>
      </c>
      <c r="D69" s="183" t="s">
        <v>268</v>
      </c>
      <c r="E69" s="183" t="s">
        <v>839</v>
      </c>
      <c r="F69" s="183" t="s">
        <v>710</v>
      </c>
      <c r="G69" s="183" t="s">
        <v>48</v>
      </c>
      <c r="H69" s="183" t="s">
        <v>521</v>
      </c>
      <c r="I69" s="183" t="s">
        <v>796</v>
      </c>
      <c r="J69" s="183" t="s">
        <v>1107</v>
      </c>
      <c r="K69" s="184">
        <v>0</v>
      </c>
      <c r="L69" s="184">
        <v>2000</v>
      </c>
      <c r="M69" s="184">
        <f t="shared" si="1"/>
        <v>-2000</v>
      </c>
      <c r="N69" s="183" t="s">
        <v>1220</v>
      </c>
      <c r="O69" s="183" t="s">
        <v>1107</v>
      </c>
      <c r="P69" s="183"/>
      <c r="Q69" s="183" t="s">
        <v>1216</v>
      </c>
      <c r="R69" s="183" t="s">
        <v>801</v>
      </c>
    </row>
    <row r="70" spans="1:18">
      <c r="A70" s="183" t="s">
        <v>1214</v>
      </c>
      <c r="B70" s="183" t="s">
        <v>794</v>
      </c>
      <c r="C70" s="183" t="s">
        <v>701</v>
      </c>
      <c r="D70" s="183" t="s">
        <v>821</v>
      </c>
      <c r="E70" s="183" t="s">
        <v>839</v>
      </c>
      <c r="F70" s="183" t="s">
        <v>521</v>
      </c>
      <c r="G70" s="183" t="s">
        <v>48</v>
      </c>
      <c r="H70" s="183" t="s">
        <v>521</v>
      </c>
      <c r="I70" s="183" t="s">
        <v>796</v>
      </c>
      <c r="J70" s="183" t="s">
        <v>1107</v>
      </c>
      <c r="K70" s="184">
        <v>300</v>
      </c>
      <c r="L70" s="184">
        <v>0</v>
      </c>
      <c r="M70" s="184">
        <f t="shared" si="1"/>
        <v>300</v>
      </c>
      <c r="N70" s="183" t="s">
        <v>1215</v>
      </c>
      <c r="O70" s="183" t="s">
        <v>1107</v>
      </c>
      <c r="P70" s="183"/>
      <c r="Q70" s="183" t="s">
        <v>1216</v>
      </c>
      <c r="R70" s="183" t="s">
        <v>801</v>
      </c>
    </row>
    <row r="71" spans="1:18">
      <c r="A71" s="183" t="s">
        <v>1214</v>
      </c>
      <c r="B71" s="183" t="s">
        <v>794</v>
      </c>
      <c r="C71" s="183" t="s">
        <v>701</v>
      </c>
      <c r="D71" s="183" t="s">
        <v>821</v>
      </c>
      <c r="E71" s="183" t="s">
        <v>839</v>
      </c>
      <c r="F71" s="183" t="s">
        <v>521</v>
      </c>
      <c r="G71" s="183" t="s">
        <v>48</v>
      </c>
      <c r="H71" s="183" t="s">
        <v>521</v>
      </c>
      <c r="I71" s="183" t="s">
        <v>796</v>
      </c>
      <c r="J71" s="183" t="s">
        <v>1107</v>
      </c>
      <c r="K71" s="184">
        <v>300</v>
      </c>
      <c r="L71" s="184">
        <v>0</v>
      </c>
      <c r="M71" s="184">
        <f t="shared" ref="M71:M134" si="2">K71-L71</f>
        <v>300</v>
      </c>
      <c r="N71" s="183" t="s">
        <v>1215</v>
      </c>
      <c r="O71" s="183" t="s">
        <v>1107</v>
      </c>
      <c r="P71" s="183"/>
      <c r="Q71" s="183" t="s">
        <v>1217</v>
      </c>
      <c r="R71" s="183" t="s">
        <v>797</v>
      </c>
    </row>
    <row r="72" spans="1:18">
      <c r="A72" s="183" t="s">
        <v>1214</v>
      </c>
      <c r="B72" s="183" t="s">
        <v>794</v>
      </c>
      <c r="C72" s="183" t="s">
        <v>707</v>
      </c>
      <c r="D72" s="183" t="s">
        <v>841</v>
      </c>
      <c r="E72" s="183" t="s">
        <v>839</v>
      </c>
      <c r="F72" s="183" t="s">
        <v>836</v>
      </c>
      <c r="G72" s="183" t="s">
        <v>48</v>
      </c>
      <c r="H72" s="183" t="s">
        <v>521</v>
      </c>
      <c r="I72" s="183" t="s">
        <v>796</v>
      </c>
      <c r="J72" s="183" t="s">
        <v>1107</v>
      </c>
      <c r="K72" s="184">
        <v>1000</v>
      </c>
      <c r="L72" s="184">
        <v>0</v>
      </c>
      <c r="M72" s="184">
        <f t="shared" si="2"/>
        <v>1000</v>
      </c>
      <c r="N72" s="183" t="s">
        <v>1218</v>
      </c>
      <c r="O72" s="183" t="s">
        <v>1107</v>
      </c>
      <c r="P72" s="183"/>
      <c r="Q72" s="183" t="s">
        <v>1216</v>
      </c>
      <c r="R72" s="183" t="s">
        <v>801</v>
      </c>
    </row>
    <row r="73" spans="1:18">
      <c r="A73" s="183" t="s">
        <v>1214</v>
      </c>
      <c r="B73" s="183" t="s">
        <v>794</v>
      </c>
      <c r="C73" s="183" t="s">
        <v>707</v>
      </c>
      <c r="D73" s="183" t="s">
        <v>841</v>
      </c>
      <c r="E73" s="183" t="s">
        <v>839</v>
      </c>
      <c r="F73" s="183" t="s">
        <v>836</v>
      </c>
      <c r="G73" s="183" t="s">
        <v>48</v>
      </c>
      <c r="H73" s="183" t="s">
        <v>521</v>
      </c>
      <c r="I73" s="183" t="s">
        <v>796</v>
      </c>
      <c r="J73" s="183" t="s">
        <v>1107</v>
      </c>
      <c r="K73" s="184">
        <v>1000</v>
      </c>
      <c r="L73" s="184">
        <v>0</v>
      </c>
      <c r="M73" s="184">
        <f t="shared" si="2"/>
        <v>1000</v>
      </c>
      <c r="N73" s="183" t="s">
        <v>1218</v>
      </c>
      <c r="O73" s="183" t="s">
        <v>1107</v>
      </c>
      <c r="P73" s="183"/>
      <c r="Q73" s="183" t="s">
        <v>1217</v>
      </c>
      <c r="R73" s="183" t="s">
        <v>797</v>
      </c>
    </row>
    <row r="74" spans="1:18">
      <c r="A74" s="183" t="s">
        <v>1214</v>
      </c>
      <c r="B74" s="183" t="s">
        <v>794</v>
      </c>
      <c r="C74" s="183" t="s">
        <v>709</v>
      </c>
      <c r="D74" s="183" t="s">
        <v>826</v>
      </c>
      <c r="E74" s="183" t="s">
        <v>839</v>
      </c>
      <c r="F74" s="183" t="s">
        <v>710</v>
      </c>
      <c r="G74" s="183" t="s">
        <v>48</v>
      </c>
      <c r="H74" s="183" t="s">
        <v>521</v>
      </c>
      <c r="I74" s="183" t="s">
        <v>796</v>
      </c>
      <c r="J74" s="183" t="s">
        <v>1107</v>
      </c>
      <c r="K74" s="184">
        <v>2000</v>
      </c>
      <c r="L74" s="184">
        <v>0</v>
      </c>
      <c r="M74" s="184">
        <f t="shared" si="2"/>
        <v>2000</v>
      </c>
      <c r="N74" s="183" t="s">
        <v>1220</v>
      </c>
      <c r="O74" s="183" t="s">
        <v>1107</v>
      </c>
      <c r="P74" s="183"/>
      <c r="Q74" s="183" t="s">
        <v>1216</v>
      </c>
      <c r="R74" s="183" t="s">
        <v>801</v>
      </c>
    </row>
    <row r="75" spans="1:18">
      <c r="A75" s="183" t="s">
        <v>1214</v>
      </c>
      <c r="B75" s="183" t="s">
        <v>794</v>
      </c>
      <c r="C75" s="183" t="s">
        <v>709</v>
      </c>
      <c r="D75" s="183" t="s">
        <v>826</v>
      </c>
      <c r="E75" s="183" t="s">
        <v>839</v>
      </c>
      <c r="F75" s="183" t="s">
        <v>710</v>
      </c>
      <c r="G75" s="183" t="s">
        <v>48</v>
      </c>
      <c r="H75" s="183" t="s">
        <v>521</v>
      </c>
      <c r="I75" s="183" t="s">
        <v>796</v>
      </c>
      <c r="J75" s="183" t="s">
        <v>1107</v>
      </c>
      <c r="K75" s="184">
        <v>2000</v>
      </c>
      <c r="L75" s="184">
        <v>0</v>
      </c>
      <c r="M75" s="184">
        <f t="shared" si="2"/>
        <v>2000</v>
      </c>
      <c r="N75" s="183" t="s">
        <v>1220</v>
      </c>
      <c r="O75" s="183" t="s">
        <v>1107</v>
      </c>
      <c r="P75" s="183"/>
      <c r="Q75" s="183" t="s">
        <v>1217</v>
      </c>
      <c r="R75" s="183" t="s">
        <v>797</v>
      </c>
    </row>
    <row r="76" spans="1:18">
      <c r="A76" s="183" t="s">
        <v>1214</v>
      </c>
      <c r="B76" s="183" t="s">
        <v>794</v>
      </c>
      <c r="C76" s="183" t="s">
        <v>709</v>
      </c>
      <c r="D76" s="183" t="s">
        <v>826</v>
      </c>
      <c r="E76" s="183" t="s">
        <v>839</v>
      </c>
      <c r="F76" s="183" t="s">
        <v>521</v>
      </c>
      <c r="G76" s="183" t="s">
        <v>48</v>
      </c>
      <c r="H76" s="183" t="s">
        <v>521</v>
      </c>
      <c r="I76" s="183" t="s">
        <v>796</v>
      </c>
      <c r="J76" s="183" t="s">
        <v>1107</v>
      </c>
      <c r="K76" s="184">
        <v>750</v>
      </c>
      <c r="L76" s="184">
        <v>0</v>
      </c>
      <c r="M76" s="184">
        <f t="shared" si="2"/>
        <v>750</v>
      </c>
      <c r="N76" s="183" t="s">
        <v>1220</v>
      </c>
      <c r="O76" s="183" t="s">
        <v>1107</v>
      </c>
      <c r="P76" s="183"/>
      <c r="Q76" s="183" t="s">
        <v>1216</v>
      </c>
      <c r="R76" s="183" t="s">
        <v>801</v>
      </c>
    </row>
    <row r="77" spans="1:18">
      <c r="A77" s="183" t="s">
        <v>1214</v>
      </c>
      <c r="B77" s="183" t="s">
        <v>794</v>
      </c>
      <c r="C77" s="183" t="s">
        <v>709</v>
      </c>
      <c r="D77" s="183" t="s">
        <v>826</v>
      </c>
      <c r="E77" s="183" t="s">
        <v>839</v>
      </c>
      <c r="F77" s="183" t="s">
        <v>521</v>
      </c>
      <c r="G77" s="183" t="s">
        <v>48</v>
      </c>
      <c r="H77" s="183" t="s">
        <v>521</v>
      </c>
      <c r="I77" s="183" t="s">
        <v>796</v>
      </c>
      <c r="J77" s="183" t="s">
        <v>1107</v>
      </c>
      <c r="K77" s="184">
        <v>750</v>
      </c>
      <c r="L77" s="184">
        <v>0</v>
      </c>
      <c r="M77" s="184">
        <f t="shared" si="2"/>
        <v>750</v>
      </c>
      <c r="N77" s="183" t="s">
        <v>1220</v>
      </c>
      <c r="O77" s="183" t="s">
        <v>1107</v>
      </c>
      <c r="P77" s="183"/>
      <c r="Q77" s="183" t="s">
        <v>1217</v>
      </c>
      <c r="R77" s="183" t="s">
        <v>797</v>
      </c>
    </row>
    <row r="78" spans="1:18">
      <c r="A78" s="183" t="s">
        <v>1214</v>
      </c>
      <c r="B78" s="183" t="s">
        <v>794</v>
      </c>
      <c r="C78" s="183" t="s">
        <v>706</v>
      </c>
      <c r="D78" s="183" t="s">
        <v>268</v>
      </c>
      <c r="E78" s="183" t="s">
        <v>839</v>
      </c>
      <c r="F78" s="183" t="s">
        <v>521</v>
      </c>
      <c r="G78" s="183" t="s">
        <v>48</v>
      </c>
      <c r="H78" s="183" t="s">
        <v>521</v>
      </c>
      <c r="I78" s="183" t="s">
        <v>796</v>
      </c>
      <c r="J78" s="183" t="s">
        <v>1107</v>
      </c>
      <c r="K78" s="184">
        <v>0</v>
      </c>
      <c r="L78" s="184">
        <v>100</v>
      </c>
      <c r="M78" s="184">
        <f t="shared" si="2"/>
        <v>-100</v>
      </c>
      <c r="N78" s="183" t="s">
        <v>1219</v>
      </c>
      <c r="O78" s="183" t="s">
        <v>1107</v>
      </c>
      <c r="P78" s="183"/>
      <c r="Q78" s="183" t="s">
        <v>1216</v>
      </c>
      <c r="R78" s="183" t="s">
        <v>801</v>
      </c>
    </row>
    <row r="79" spans="1:18">
      <c r="A79" s="183" t="s">
        <v>1214</v>
      </c>
      <c r="B79" s="183" t="s">
        <v>794</v>
      </c>
      <c r="C79" s="183" t="s">
        <v>706</v>
      </c>
      <c r="D79" s="183" t="s">
        <v>268</v>
      </c>
      <c r="E79" s="183" t="s">
        <v>839</v>
      </c>
      <c r="F79" s="183" t="s">
        <v>521</v>
      </c>
      <c r="G79" s="183" t="s">
        <v>48</v>
      </c>
      <c r="H79" s="183" t="s">
        <v>521</v>
      </c>
      <c r="I79" s="183" t="s">
        <v>796</v>
      </c>
      <c r="J79" s="183" t="s">
        <v>1107</v>
      </c>
      <c r="K79" s="184">
        <v>0</v>
      </c>
      <c r="L79" s="184">
        <v>100</v>
      </c>
      <c r="M79" s="184">
        <f t="shared" si="2"/>
        <v>-100</v>
      </c>
      <c r="N79" s="183" t="s">
        <v>1219</v>
      </c>
      <c r="O79" s="183" t="s">
        <v>1107</v>
      </c>
      <c r="P79" s="183"/>
      <c r="Q79" s="183" t="s">
        <v>1217</v>
      </c>
      <c r="R79" s="183" t="s">
        <v>797</v>
      </c>
    </row>
    <row r="80" spans="1:18">
      <c r="A80" s="183" t="s">
        <v>1214</v>
      </c>
      <c r="B80" s="183" t="s">
        <v>794</v>
      </c>
      <c r="C80" s="183" t="s">
        <v>707</v>
      </c>
      <c r="D80" s="183" t="s">
        <v>809</v>
      </c>
      <c r="E80" s="183" t="s">
        <v>839</v>
      </c>
      <c r="F80" s="183" t="s">
        <v>521</v>
      </c>
      <c r="G80" s="183" t="s">
        <v>48</v>
      </c>
      <c r="H80" s="183" t="s">
        <v>521</v>
      </c>
      <c r="I80" s="183" t="s">
        <v>796</v>
      </c>
      <c r="J80" s="183" t="s">
        <v>1107</v>
      </c>
      <c r="K80" s="184">
        <v>500</v>
      </c>
      <c r="L80" s="184">
        <v>0</v>
      </c>
      <c r="M80" s="184">
        <f t="shared" si="2"/>
        <v>500</v>
      </c>
      <c r="N80" s="183" t="s">
        <v>1221</v>
      </c>
      <c r="O80" s="183" t="s">
        <v>1107</v>
      </c>
      <c r="P80" s="183"/>
      <c r="Q80" s="183" t="s">
        <v>1216</v>
      </c>
      <c r="R80" s="183" t="s">
        <v>801</v>
      </c>
    </row>
    <row r="81" spans="1:18">
      <c r="A81" s="183" t="s">
        <v>1214</v>
      </c>
      <c r="B81" s="183" t="s">
        <v>794</v>
      </c>
      <c r="C81" s="183" t="s">
        <v>707</v>
      </c>
      <c r="D81" s="183" t="s">
        <v>809</v>
      </c>
      <c r="E81" s="183" t="s">
        <v>839</v>
      </c>
      <c r="F81" s="183" t="s">
        <v>521</v>
      </c>
      <c r="G81" s="183" t="s">
        <v>48</v>
      </c>
      <c r="H81" s="183" t="s">
        <v>521</v>
      </c>
      <c r="I81" s="183" t="s">
        <v>796</v>
      </c>
      <c r="J81" s="183" t="s">
        <v>1107</v>
      </c>
      <c r="K81" s="184">
        <v>500</v>
      </c>
      <c r="L81" s="184">
        <v>0</v>
      </c>
      <c r="M81" s="184">
        <f t="shared" si="2"/>
        <v>500</v>
      </c>
      <c r="N81" s="183" t="s">
        <v>1221</v>
      </c>
      <c r="O81" s="183" t="s">
        <v>1107</v>
      </c>
      <c r="P81" s="183"/>
      <c r="Q81" s="183" t="s">
        <v>1217</v>
      </c>
      <c r="R81" s="183" t="s">
        <v>797</v>
      </c>
    </row>
    <row r="82" spans="1:18">
      <c r="A82" s="183" t="s">
        <v>1214</v>
      </c>
      <c r="B82" s="183" t="s">
        <v>794</v>
      </c>
      <c r="C82" s="183" t="s">
        <v>808</v>
      </c>
      <c r="D82" s="183" t="s">
        <v>815</v>
      </c>
      <c r="E82" s="183" t="s">
        <v>839</v>
      </c>
      <c r="F82" s="183" t="s">
        <v>521</v>
      </c>
      <c r="G82" s="183" t="s">
        <v>48</v>
      </c>
      <c r="H82" s="183" t="s">
        <v>521</v>
      </c>
      <c r="I82" s="183" t="s">
        <v>796</v>
      </c>
      <c r="J82" s="183" t="s">
        <v>1107</v>
      </c>
      <c r="K82" s="184">
        <v>0</v>
      </c>
      <c r="L82" s="184">
        <v>100</v>
      </c>
      <c r="M82" s="184">
        <f t="shared" si="2"/>
        <v>-100</v>
      </c>
      <c r="N82" s="183" t="s">
        <v>1222</v>
      </c>
      <c r="O82" s="183" t="s">
        <v>1107</v>
      </c>
      <c r="P82" s="183"/>
      <c r="Q82" s="183" t="s">
        <v>1216</v>
      </c>
      <c r="R82" s="183" t="s">
        <v>801</v>
      </c>
    </row>
    <row r="83" spans="1:18">
      <c r="A83" s="183" t="s">
        <v>1214</v>
      </c>
      <c r="B83" s="183" t="s">
        <v>794</v>
      </c>
      <c r="C83" s="183" t="s">
        <v>808</v>
      </c>
      <c r="D83" s="183" t="s">
        <v>815</v>
      </c>
      <c r="E83" s="183" t="s">
        <v>839</v>
      </c>
      <c r="F83" s="183" t="s">
        <v>521</v>
      </c>
      <c r="G83" s="183" t="s">
        <v>48</v>
      </c>
      <c r="H83" s="183" t="s">
        <v>521</v>
      </c>
      <c r="I83" s="183" t="s">
        <v>796</v>
      </c>
      <c r="J83" s="183" t="s">
        <v>1107</v>
      </c>
      <c r="K83" s="184">
        <v>0</v>
      </c>
      <c r="L83" s="184">
        <v>100</v>
      </c>
      <c r="M83" s="184">
        <f t="shared" si="2"/>
        <v>-100</v>
      </c>
      <c r="N83" s="183" t="s">
        <v>1222</v>
      </c>
      <c r="O83" s="183" t="s">
        <v>1107</v>
      </c>
      <c r="P83" s="183"/>
      <c r="Q83" s="183" t="s">
        <v>1217</v>
      </c>
      <c r="R83" s="183" t="s">
        <v>797</v>
      </c>
    </row>
    <row r="84" spans="1:18">
      <c r="A84" s="183" t="s">
        <v>1214</v>
      </c>
      <c r="B84" s="183" t="s">
        <v>794</v>
      </c>
      <c r="C84" s="183" t="s">
        <v>808</v>
      </c>
      <c r="D84" s="183" t="s">
        <v>831</v>
      </c>
      <c r="E84" s="183" t="s">
        <v>839</v>
      </c>
      <c r="F84" s="183" t="s">
        <v>521</v>
      </c>
      <c r="G84" s="183" t="s">
        <v>48</v>
      </c>
      <c r="H84" s="183" t="s">
        <v>521</v>
      </c>
      <c r="I84" s="183" t="s">
        <v>796</v>
      </c>
      <c r="J84" s="183" t="s">
        <v>1107</v>
      </c>
      <c r="K84" s="184">
        <v>100</v>
      </c>
      <c r="L84" s="184">
        <v>0</v>
      </c>
      <c r="M84" s="184">
        <f t="shared" si="2"/>
        <v>100</v>
      </c>
      <c r="N84" s="183" t="s">
        <v>1222</v>
      </c>
      <c r="O84" s="183" t="s">
        <v>1107</v>
      </c>
      <c r="P84" s="183"/>
      <c r="Q84" s="183" t="s">
        <v>1216</v>
      </c>
      <c r="R84" s="183" t="s">
        <v>801</v>
      </c>
    </row>
    <row r="85" spans="1:18">
      <c r="A85" s="183" t="s">
        <v>1214</v>
      </c>
      <c r="B85" s="183" t="s">
        <v>794</v>
      </c>
      <c r="C85" s="183" t="s">
        <v>808</v>
      </c>
      <c r="D85" s="183" t="s">
        <v>831</v>
      </c>
      <c r="E85" s="183" t="s">
        <v>839</v>
      </c>
      <c r="F85" s="183" t="s">
        <v>521</v>
      </c>
      <c r="G85" s="183" t="s">
        <v>48</v>
      </c>
      <c r="H85" s="183" t="s">
        <v>521</v>
      </c>
      <c r="I85" s="183" t="s">
        <v>796</v>
      </c>
      <c r="J85" s="183" t="s">
        <v>1107</v>
      </c>
      <c r="K85" s="184">
        <v>100</v>
      </c>
      <c r="L85" s="184">
        <v>0</v>
      </c>
      <c r="M85" s="184">
        <f t="shared" si="2"/>
        <v>100</v>
      </c>
      <c r="N85" s="183" t="s">
        <v>1222</v>
      </c>
      <c r="O85" s="183" t="s">
        <v>1107</v>
      </c>
      <c r="P85" s="183"/>
      <c r="Q85" s="183" t="s">
        <v>1217</v>
      </c>
      <c r="R85" s="183" t="s">
        <v>797</v>
      </c>
    </row>
    <row r="86" spans="1:18">
      <c r="A86" s="183" t="s">
        <v>1214</v>
      </c>
      <c r="B86" s="183" t="s">
        <v>794</v>
      </c>
      <c r="C86" s="183" t="s">
        <v>707</v>
      </c>
      <c r="D86" s="183" t="s">
        <v>268</v>
      </c>
      <c r="E86" s="183" t="s">
        <v>839</v>
      </c>
      <c r="F86" s="183" t="s">
        <v>710</v>
      </c>
      <c r="G86" s="183" t="s">
        <v>48</v>
      </c>
      <c r="H86" s="183" t="s">
        <v>521</v>
      </c>
      <c r="I86" s="183" t="s">
        <v>796</v>
      </c>
      <c r="J86" s="183" t="s">
        <v>1107</v>
      </c>
      <c r="K86" s="184">
        <v>0</v>
      </c>
      <c r="L86" s="184">
        <v>2000</v>
      </c>
      <c r="M86" s="184">
        <f t="shared" si="2"/>
        <v>-2000</v>
      </c>
      <c r="N86" s="183" t="s">
        <v>1220</v>
      </c>
      <c r="O86" s="183" t="s">
        <v>1107</v>
      </c>
      <c r="P86" s="183"/>
      <c r="Q86" s="183" t="s">
        <v>1217</v>
      </c>
      <c r="R86" s="183" t="s">
        <v>797</v>
      </c>
    </row>
    <row r="87" spans="1:18">
      <c r="A87" s="183" t="s">
        <v>1214</v>
      </c>
      <c r="B87" s="183" t="s">
        <v>794</v>
      </c>
      <c r="C87" s="183" t="s">
        <v>707</v>
      </c>
      <c r="D87" s="183" t="s">
        <v>268</v>
      </c>
      <c r="E87" s="183" t="s">
        <v>839</v>
      </c>
      <c r="F87" s="183" t="s">
        <v>521</v>
      </c>
      <c r="G87" s="183" t="s">
        <v>48</v>
      </c>
      <c r="H87" s="183" t="s">
        <v>521</v>
      </c>
      <c r="I87" s="183" t="s">
        <v>796</v>
      </c>
      <c r="J87" s="183" t="s">
        <v>1107</v>
      </c>
      <c r="K87" s="184">
        <v>0</v>
      </c>
      <c r="L87" s="184">
        <v>500</v>
      </c>
      <c r="M87" s="184">
        <f t="shared" si="2"/>
        <v>-500</v>
      </c>
      <c r="N87" s="183" t="s">
        <v>1221</v>
      </c>
      <c r="O87" s="183" t="s">
        <v>1107</v>
      </c>
      <c r="P87" s="183"/>
      <c r="Q87" s="183" t="s">
        <v>1216</v>
      </c>
      <c r="R87" s="183" t="s">
        <v>801</v>
      </c>
    </row>
    <row r="88" spans="1:18">
      <c r="A88" s="183" t="s">
        <v>1214</v>
      </c>
      <c r="B88" s="183" t="s">
        <v>794</v>
      </c>
      <c r="C88" s="183" t="s">
        <v>707</v>
      </c>
      <c r="D88" s="183" t="s">
        <v>268</v>
      </c>
      <c r="E88" s="183" t="s">
        <v>839</v>
      </c>
      <c r="F88" s="183" t="s">
        <v>521</v>
      </c>
      <c r="G88" s="183" t="s">
        <v>48</v>
      </c>
      <c r="H88" s="183" t="s">
        <v>521</v>
      </c>
      <c r="I88" s="183" t="s">
        <v>796</v>
      </c>
      <c r="J88" s="183" t="s">
        <v>1107</v>
      </c>
      <c r="K88" s="184">
        <v>0</v>
      </c>
      <c r="L88" s="184">
        <v>500</v>
      </c>
      <c r="M88" s="184">
        <f t="shared" si="2"/>
        <v>-500</v>
      </c>
      <c r="N88" s="183" t="s">
        <v>1221</v>
      </c>
      <c r="O88" s="183" t="s">
        <v>1107</v>
      </c>
      <c r="P88" s="183"/>
      <c r="Q88" s="183" t="s">
        <v>1217</v>
      </c>
      <c r="R88" s="183" t="s">
        <v>797</v>
      </c>
    </row>
    <row r="89" spans="1:18">
      <c r="A89" s="183" t="s">
        <v>1214</v>
      </c>
      <c r="B89" s="183" t="s">
        <v>794</v>
      </c>
      <c r="C89" s="183" t="s">
        <v>709</v>
      </c>
      <c r="D89" s="183" t="s">
        <v>268</v>
      </c>
      <c r="E89" s="183" t="s">
        <v>839</v>
      </c>
      <c r="F89" s="183" t="s">
        <v>521</v>
      </c>
      <c r="G89" s="183" t="s">
        <v>48</v>
      </c>
      <c r="H89" s="183" t="s">
        <v>521</v>
      </c>
      <c r="I89" s="183" t="s">
        <v>796</v>
      </c>
      <c r="J89" s="183" t="s">
        <v>1107</v>
      </c>
      <c r="K89" s="184">
        <v>0</v>
      </c>
      <c r="L89" s="184">
        <v>750</v>
      </c>
      <c r="M89" s="184">
        <f t="shared" si="2"/>
        <v>-750</v>
      </c>
      <c r="N89" s="183" t="s">
        <v>1220</v>
      </c>
      <c r="O89" s="183" t="s">
        <v>1107</v>
      </c>
      <c r="P89" s="183"/>
      <c r="Q89" s="183" t="s">
        <v>1216</v>
      </c>
      <c r="R89" s="183" t="s">
        <v>801</v>
      </c>
    </row>
    <row r="90" spans="1:18">
      <c r="A90" s="183" t="s">
        <v>1214</v>
      </c>
      <c r="B90" s="183" t="s">
        <v>794</v>
      </c>
      <c r="C90" s="183" t="s">
        <v>709</v>
      </c>
      <c r="D90" s="183" t="s">
        <v>268</v>
      </c>
      <c r="E90" s="183" t="s">
        <v>839</v>
      </c>
      <c r="F90" s="183" t="s">
        <v>521</v>
      </c>
      <c r="G90" s="183" t="s">
        <v>48</v>
      </c>
      <c r="H90" s="183" t="s">
        <v>521</v>
      </c>
      <c r="I90" s="183" t="s">
        <v>796</v>
      </c>
      <c r="J90" s="183" t="s">
        <v>1107</v>
      </c>
      <c r="K90" s="184">
        <v>0</v>
      </c>
      <c r="L90" s="184">
        <v>750</v>
      </c>
      <c r="M90" s="184">
        <f t="shared" si="2"/>
        <v>-750</v>
      </c>
      <c r="N90" s="183" t="s">
        <v>1220</v>
      </c>
      <c r="O90" s="183" t="s">
        <v>1107</v>
      </c>
      <c r="P90" s="183"/>
      <c r="Q90" s="183" t="s">
        <v>1217</v>
      </c>
      <c r="R90" s="183" t="s">
        <v>797</v>
      </c>
    </row>
    <row r="91" spans="1:18">
      <c r="A91" s="183" t="s">
        <v>1214</v>
      </c>
      <c r="B91" s="183" t="s">
        <v>794</v>
      </c>
      <c r="C91" s="183" t="s">
        <v>706</v>
      </c>
      <c r="D91" s="183" t="s">
        <v>825</v>
      </c>
      <c r="E91" s="183" t="s">
        <v>839</v>
      </c>
      <c r="F91" s="183" t="s">
        <v>521</v>
      </c>
      <c r="G91" s="183" t="s">
        <v>48</v>
      </c>
      <c r="H91" s="183" t="s">
        <v>521</v>
      </c>
      <c r="I91" s="183" t="s">
        <v>796</v>
      </c>
      <c r="J91" s="183" t="s">
        <v>1107</v>
      </c>
      <c r="K91" s="184">
        <v>100</v>
      </c>
      <c r="L91" s="184">
        <v>0</v>
      </c>
      <c r="M91" s="184">
        <f t="shared" si="2"/>
        <v>100</v>
      </c>
      <c r="N91" s="183" t="s">
        <v>1219</v>
      </c>
      <c r="O91" s="183" t="s">
        <v>1107</v>
      </c>
      <c r="P91" s="183"/>
      <c r="Q91" s="183" t="s">
        <v>1217</v>
      </c>
      <c r="R91" s="183" t="s">
        <v>797</v>
      </c>
    </row>
    <row r="92" spans="1:18">
      <c r="A92" s="183" t="s">
        <v>1223</v>
      </c>
      <c r="B92" s="183" t="s">
        <v>794</v>
      </c>
      <c r="C92" s="183" t="s">
        <v>706</v>
      </c>
      <c r="D92" s="183" t="s">
        <v>809</v>
      </c>
      <c r="E92" s="183" t="s">
        <v>816</v>
      </c>
      <c r="F92" s="183" t="s">
        <v>521</v>
      </c>
      <c r="G92" s="183" t="s">
        <v>48</v>
      </c>
      <c r="H92" s="183" t="s">
        <v>521</v>
      </c>
      <c r="I92" s="183" t="s">
        <v>796</v>
      </c>
      <c r="J92" s="183" t="s">
        <v>1164</v>
      </c>
      <c r="K92" s="184">
        <v>0</v>
      </c>
      <c r="L92" s="184">
        <v>622.94000000000005</v>
      </c>
      <c r="M92" s="184">
        <f t="shared" si="2"/>
        <v>-622.94000000000005</v>
      </c>
      <c r="N92" s="183" t="s">
        <v>1031</v>
      </c>
      <c r="O92" s="183" t="s">
        <v>1164</v>
      </c>
      <c r="P92" s="183"/>
      <c r="Q92" s="183" t="s">
        <v>1224</v>
      </c>
      <c r="R92" s="183" t="s">
        <v>801</v>
      </c>
    </row>
    <row r="93" spans="1:18">
      <c r="A93" s="183" t="s">
        <v>1223</v>
      </c>
      <c r="B93" s="183" t="s">
        <v>794</v>
      </c>
      <c r="C93" s="183" t="s">
        <v>706</v>
      </c>
      <c r="D93" s="183" t="s">
        <v>1025</v>
      </c>
      <c r="E93" s="183" t="s">
        <v>816</v>
      </c>
      <c r="F93" s="183" t="s">
        <v>521</v>
      </c>
      <c r="G93" s="183" t="s">
        <v>48</v>
      </c>
      <c r="H93" s="183" t="s">
        <v>521</v>
      </c>
      <c r="I93" s="183" t="s">
        <v>796</v>
      </c>
      <c r="J93" s="183" t="s">
        <v>1164</v>
      </c>
      <c r="K93" s="184">
        <v>622.94000000000005</v>
      </c>
      <c r="L93" s="184">
        <v>0</v>
      </c>
      <c r="M93" s="184">
        <f t="shared" si="2"/>
        <v>622.94000000000005</v>
      </c>
      <c r="N93" s="183" t="s">
        <v>1031</v>
      </c>
      <c r="O93" s="183" t="s">
        <v>1164</v>
      </c>
      <c r="P93" s="183"/>
      <c r="Q93" s="183" t="s">
        <v>1224</v>
      </c>
      <c r="R93" s="183" t="s">
        <v>801</v>
      </c>
    </row>
    <row r="94" spans="1:18">
      <c r="A94" s="183" t="s">
        <v>1225</v>
      </c>
      <c r="B94" s="183" t="s">
        <v>794</v>
      </c>
      <c r="C94" s="183" t="s">
        <v>706</v>
      </c>
      <c r="D94" s="183" t="s">
        <v>268</v>
      </c>
      <c r="E94" s="183" t="s">
        <v>850</v>
      </c>
      <c r="F94" s="183" t="s">
        <v>521</v>
      </c>
      <c r="G94" s="183" t="s">
        <v>48</v>
      </c>
      <c r="H94" s="183" t="s">
        <v>521</v>
      </c>
      <c r="I94" s="183" t="s">
        <v>796</v>
      </c>
      <c r="J94" s="183" t="s">
        <v>1164</v>
      </c>
      <c r="K94" s="184">
        <v>0</v>
      </c>
      <c r="L94" s="184">
        <v>435</v>
      </c>
      <c r="M94" s="184">
        <f t="shared" si="2"/>
        <v>-435</v>
      </c>
      <c r="N94" s="183" t="s">
        <v>1226</v>
      </c>
      <c r="O94" s="183" t="s">
        <v>1164</v>
      </c>
      <c r="P94" s="183"/>
      <c r="Q94" s="183" t="s">
        <v>1227</v>
      </c>
      <c r="R94" s="183" t="s">
        <v>801</v>
      </c>
    </row>
    <row r="95" spans="1:18">
      <c r="A95" s="183" t="s">
        <v>1225</v>
      </c>
      <c r="B95" s="183" t="s">
        <v>794</v>
      </c>
      <c r="C95" s="183" t="s">
        <v>706</v>
      </c>
      <c r="D95" s="183" t="s">
        <v>815</v>
      </c>
      <c r="E95" s="183" t="s">
        <v>850</v>
      </c>
      <c r="F95" s="183" t="s">
        <v>521</v>
      </c>
      <c r="G95" s="183" t="s">
        <v>48</v>
      </c>
      <c r="H95" s="183" t="s">
        <v>521</v>
      </c>
      <c r="I95" s="183" t="s">
        <v>796</v>
      </c>
      <c r="J95" s="183" t="s">
        <v>1164</v>
      </c>
      <c r="K95" s="184">
        <v>435</v>
      </c>
      <c r="L95" s="184">
        <v>0</v>
      </c>
      <c r="M95" s="184">
        <f t="shared" si="2"/>
        <v>435</v>
      </c>
      <c r="N95" s="183" t="s">
        <v>1226</v>
      </c>
      <c r="O95" s="183" t="s">
        <v>1164</v>
      </c>
      <c r="P95" s="183"/>
      <c r="Q95" s="183" t="s">
        <v>1227</v>
      </c>
      <c r="R95" s="183" t="s">
        <v>801</v>
      </c>
    </row>
    <row r="96" spans="1:18">
      <c r="A96" s="183" t="s">
        <v>1228</v>
      </c>
      <c r="B96" s="183" t="s">
        <v>794</v>
      </c>
      <c r="C96" s="183" t="s">
        <v>706</v>
      </c>
      <c r="D96" s="183" t="s">
        <v>268</v>
      </c>
      <c r="E96" s="183" t="s">
        <v>850</v>
      </c>
      <c r="F96" s="183" t="s">
        <v>521</v>
      </c>
      <c r="G96" s="183" t="s">
        <v>48</v>
      </c>
      <c r="H96" s="183" t="s">
        <v>521</v>
      </c>
      <c r="I96" s="183" t="s">
        <v>796</v>
      </c>
      <c r="J96" s="183" t="s">
        <v>1164</v>
      </c>
      <c r="K96" s="184">
        <v>0</v>
      </c>
      <c r="L96" s="184">
        <v>150</v>
      </c>
      <c r="M96" s="184">
        <f t="shared" si="2"/>
        <v>-150</v>
      </c>
      <c r="N96" s="183" t="s">
        <v>1229</v>
      </c>
      <c r="O96" s="183" t="s">
        <v>1164</v>
      </c>
      <c r="P96" s="183"/>
      <c r="Q96" s="183" t="s">
        <v>1230</v>
      </c>
      <c r="R96" s="183" t="s">
        <v>801</v>
      </c>
    </row>
    <row r="97" spans="1:18">
      <c r="A97" s="183" t="s">
        <v>1228</v>
      </c>
      <c r="B97" s="183" t="s">
        <v>794</v>
      </c>
      <c r="C97" s="183" t="s">
        <v>706</v>
      </c>
      <c r="D97" s="183" t="s">
        <v>815</v>
      </c>
      <c r="E97" s="183" t="s">
        <v>850</v>
      </c>
      <c r="F97" s="183" t="s">
        <v>521</v>
      </c>
      <c r="G97" s="183" t="s">
        <v>48</v>
      </c>
      <c r="H97" s="183" t="s">
        <v>521</v>
      </c>
      <c r="I97" s="183" t="s">
        <v>796</v>
      </c>
      <c r="J97" s="183" t="s">
        <v>1164</v>
      </c>
      <c r="K97" s="184">
        <v>150</v>
      </c>
      <c r="L97" s="184">
        <v>0</v>
      </c>
      <c r="M97" s="184">
        <f t="shared" si="2"/>
        <v>150</v>
      </c>
      <c r="N97" s="183" t="s">
        <v>1229</v>
      </c>
      <c r="O97" s="183" t="s">
        <v>1164</v>
      </c>
      <c r="P97" s="183"/>
      <c r="Q97" s="183" t="s">
        <v>1230</v>
      </c>
      <c r="R97" s="183" t="s">
        <v>801</v>
      </c>
    </row>
    <row r="98" spans="1:18">
      <c r="A98" s="183" t="s">
        <v>1231</v>
      </c>
      <c r="B98" s="183" t="s">
        <v>794</v>
      </c>
      <c r="C98" s="183" t="s">
        <v>701</v>
      </c>
      <c r="D98" s="183" t="s">
        <v>268</v>
      </c>
      <c r="E98" s="183" t="s">
        <v>850</v>
      </c>
      <c r="F98" s="183" t="s">
        <v>521</v>
      </c>
      <c r="G98" s="183" t="s">
        <v>48</v>
      </c>
      <c r="H98" s="183" t="s">
        <v>521</v>
      </c>
      <c r="I98" s="183" t="s">
        <v>796</v>
      </c>
      <c r="J98" s="183" t="s">
        <v>1164</v>
      </c>
      <c r="K98" s="184">
        <v>0</v>
      </c>
      <c r="L98" s="184">
        <v>1000</v>
      </c>
      <c r="M98" s="184">
        <f t="shared" si="2"/>
        <v>-1000</v>
      </c>
      <c r="N98" s="183" t="s">
        <v>1205</v>
      </c>
      <c r="O98" s="183" t="s">
        <v>1164</v>
      </c>
      <c r="P98" s="183"/>
      <c r="Q98" s="183" t="s">
        <v>1232</v>
      </c>
      <c r="R98" s="183" t="s">
        <v>801</v>
      </c>
    </row>
    <row r="99" spans="1:18">
      <c r="A99" s="183" t="s">
        <v>1231</v>
      </c>
      <c r="B99" s="183" t="s">
        <v>794</v>
      </c>
      <c r="C99" s="183" t="s">
        <v>701</v>
      </c>
      <c r="D99" s="183" t="s">
        <v>821</v>
      </c>
      <c r="E99" s="183" t="s">
        <v>850</v>
      </c>
      <c r="F99" s="183" t="s">
        <v>521</v>
      </c>
      <c r="G99" s="183" t="s">
        <v>48</v>
      </c>
      <c r="H99" s="183" t="s">
        <v>521</v>
      </c>
      <c r="I99" s="183" t="s">
        <v>796</v>
      </c>
      <c r="J99" s="183" t="s">
        <v>1164</v>
      </c>
      <c r="K99" s="184">
        <v>1000</v>
      </c>
      <c r="L99" s="184">
        <v>0</v>
      </c>
      <c r="M99" s="184">
        <f t="shared" si="2"/>
        <v>1000</v>
      </c>
      <c r="N99" s="183" t="s">
        <v>1205</v>
      </c>
      <c r="O99" s="183" t="s">
        <v>1164</v>
      </c>
      <c r="P99" s="183"/>
      <c r="Q99" s="183" t="s">
        <v>1232</v>
      </c>
      <c r="R99" s="183" t="s">
        <v>801</v>
      </c>
    </row>
    <row r="100" spans="1:18">
      <c r="A100" s="183" t="s">
        <v>1233</v>
      </c>
      <c r="B100" s="183" t="s">
        <v>794</v>
      </c>
      <c r="C100" s="183" t="s">
        <v>245</v>
      </c>
      <c r="D100" s="183" t="s">
        <v>803</v>
      </c>
      <c r="E100" s="183" t="s">
        <v>1008</v>
      </c>
      <c r="F100" s="183" t="s">
        <v>521</v>
      </c>
      <c r="G100" s="183" t="s">
        <v>48</v>
      </c>
      <c r="H100" s="183" t="s">
        <v>521</v>
      </c>
      <c r="I100" s="183" t="s">
        <v>796</v>
      </c>
      <c r="J100" s="183" t="s">
        <v>1164</v>
      </c>
      <c r="K100" s="184">
        <v>6000</v>
      </c>
      <c r="L100" s="184">
        <v>0</v>
      </c>
      <c r="M100" s="184">
        <f t="shared" si="2"/>
        <v>6000</v>
      </c>
      <c r="N100" s="183" t="s">
        <v>1234</v>
      </c>
      <c r="O100" s="183" t="s">
        <v>1164</v>
      </c>
      <c r="P100" s="183"/>
      <c r="Q100" s="183" t="s">
        <v>1235</v>
      </c>
      <c r="R100" s="183" t="s">
        <v>801</v>
      </c>
    </row>
    <row r="101" spans="1:18">
      <c r="A101" s="183" t="s">
        <v>1233</v>
      </c>
      <c r="B101" s="183" t="s">
        <v>794</v>
      </c>
      <c r="C101" s="183" t="s">
        <v>244</v>
      </c>
      <c r="D101" s="183" t="s">
        <v>823</v>
      </c>
      <c r="E101" s="183" t="s">
        <v>1008</v>
      </c>
      <c r="F101" s="183" t="s">
        <v>521</v>
      </c>
      <c r="G101" s="183" t="s">
        <v>48</v>
      </c>
      <c r="H101" s="183" t="s">
        <v>521</v>
      </c>
      <c r="I101" s="183" t="s">
        <v>796</v>
      </c>
      <c r="J101" s="183" t="s">
        <v>1164</v>
      </c>
      <c r="K101" s="184">
        <v>0</v>
      </c>
      <c r="L101" s="184">
        <v>6000</v>
      </c>
      <c r="M101" s="184">
        <f t="shared" si="2"/>
        <v>-6000</v>
      </c>
      <c r="N101" s="183" t="s">
        <v>1234</v>
      </c>
      <c r="O101" s="183" t="s">
        <v>1164</v>
      </c>
      <c r="P101" s="183"/>
      <c r="Q101" s="183" t="s">
        <v>1235</v>
      </c>
      <c r="R101" s="183" t="s">
        <v>801</v>
      </c>
    </row>
    <row r="102" spans="1:18">
      <c r="A102" s="183" t="s">
        <v>1236</v>
      </c>
      <c r="B102" s="183" t="s">
        <v>794</v>
      </c>
      <c r="C102" s="183" t="s">
        <v>244</v>
      </c>
      <c r="D102" s="183" t="s">
        <v>823</v>
      </c>
      <c r="E102" s="183" t="s">
        <v>1008</v>
      </c>
      <c r="F102" s="183" t="s">
        <v>521</v>
      </c>
      <c r="G102" s="183" t="s">
        <v>48</v>
      </c>
      <c r="H102" s="183" t="s">
        <v>521</v>
      </c>
      <c r="I102" s="183" t="s">
        <v>796</v>
      </c>
      <c r="J102" s="183" t="s">
        <v>1164</v>
      </c>
      <c r="K102" s="184">
        <v>0</v>
      </c>
      <c r="L102" s="184">
        <v>4000</v>
      </c>
      <c r="M102" s="184">
        <f t="shared" si="2"/>
        <v>-4000</v>
      </c>
      <c r="N102" s="183" t="s">
        <v>1237</v>
      </c>
      <c r="O102" s="183" t="s">
        <v>1164</v>
      </c>
      <c r="P102" s="183"/>
      <c r="Q102" s="183" t="s">
        <v>1238</v>
      </c>
      <c r="R102" s="183" t="s">
        <v>801</v>
      </c>
    </row>
    <row r="103" spans="1:18">
      <c r="A103" s="183" t="s">
        <v>1236</v>
      </c>
      <c r="B103" s="183" t="s">
        <v>794</v>
      </c>
      <c r="C103" s="183" t="s">
        <v>245</v>
      </c>
      <c r="D103" s="183" t="s">
        <v>831</v>
      </c>
      <c r="E103" s="183" t="s">
        <v>1008</v>
      </c>
      <c r="F103" s="183" t="s">
        <v>521</v>
      </c>
      <c r="G103" s="183" t="s">
        <v>48</v>
      </c>
      <c r="H103" s="183" t="s">
        <v>521</v>
      </c>
      <c r="I103" s="183" t="s">
        <v>796</v>
      </c>
      <c r="J103" s="183" t="s">
        <v>1164</v>
      </c>
      <c r="K103" s="184">
        <v>4000</v>
      </c>
      <c r="L103" s="184">
        <v>0</v>
      </c>
      <c r="M103" s="184">
        <f t="shared" si="2"/>
        <v>4000</v>
      </c>
      <c r="N103" s="183" t="s">
        <v>1237</v>
      </c>
      <c r="O103" s="183" t="s">
        <v>1164</v>
      </c>
      <c r="P103" s="183"/>
      <c r="Q103" s="183" t="s">
        <v>1238</v>
      </c>
      <c r="R103" s="183" t="s">
        <v>801</v>
      </c>
    </row>
    <row r="104" spans="1:18">
      <c r="A104" s="183" t="s">
        <v>1239</v>
      </c>
      <c r="B104" s="183" t="s">
        <v>794</v>
      </c>
      <c r="C104" s="183" t="s">
        <v>808</v>
      </c>
      <c r="D104" s="183" t="s">
        <v>268</v>
      </c>
      <c r="E104" s="183" t="s">
        <v>20</v>
      </c>
      <c r="F104" s="183" t="s">
        <v>710</v>
      </c>
      <c r="G104" s="183" t="s">
        <v>48</v>
      </c>
      <c r="H104" s="183" t="s">
        <v>521</v>
      </c>
      <c r="I104" s="183" t="s">
        <v>796</v>
      </c>
      <c r="J104" s="183" t="s">
        <v>1240</v>
      </c>
      <c r="K104" s="184">
        <v>0</v>
      </c>
      <c r="L104" s="184">
        <v>124.21</v>
      </c>
      <c r="M104" s="184">
        <f t="shared" si="2"/>
        <v>-124.21</v>
      </c>
      <c r="N104" s="183" t="s">
        <v>1241</v>
      </c>
      <c r="O104" s="183" t="s">
        <v>1240</v>
      </c>
      <c r="P104" s="183"/>
      <c r="Q104" s="183" t="s">
        <v>1242</v>
      </c>
      <c r="R104" s="183" t="s">
        <v>801</v>
      </c>
    </row>
    <row r="105" spans="1:18">
      <c r="A105" s="183" t="s">
        <v>1239</v>
      </c>
      <c r="B105" s="183" t="s">
        <v>794</v>
      </c>
      <c r="C105" s="183" t="s">
        <v>701</v>
      </c>
      <c r="D105" s="183" t="s">
        <v>268</v>
      </c>
      <c r="E105" s="183" t="s">
        <v>20</v>
      </c>
      <c r="F105" s="183" t="s">
        <v>710</v>
      </c>
      <c r="G105" s="183" t="s">
        <v>48</v>
      </c>
      <c r="H105" s="183" t="s">
        <v>521</v>
      </c>
      <c r="I105" s="183" t="s">
        <v>796</v>
      </c>
      <c r="J105" s="183" t="s">
        <v>1240</v>
      </c>
      <c r="K105" s="184">
        <v>0</v>
      </c>
      <c r="L105" s="184">
        <v>278.97000000000003</v>
      </c>
      <c r="M105" s="184">
        <f t="shared" si="2"/>
        <v>-278.97000000000003</v>
      </c>
      <c r="N105" s="183" t="s">
        <v>1243</v>
      </c>
      <c r="O105" s="183" t="s">
        <v>1240</v>
      </c>
      <c r="P105" s="183"/>
      <c r="Q105" s="183" t="s">
        <v>1242</v>
      </c>
      <c r="R105" s="183" t="s">
        <v>801</v>
      </c>
    </row>
    <row r="106" spans="1:18">
      <c r="A106" s="183" t="s">
        <v>1239</v>
      </c>
      <c r="B106" s="183" t="s">
        <v>794</v>
      </c>
      <c r="C106" s="183" t="s">
        <v>701</v>
      </c>
      <c r="D106" s="183" t="s">
        <v>821</v>
      </c>
      <c r="E106" s="183" t="s">
        <v>20</v>
      </c>
      <c r="F106" s="183" t="s">
        <v>710</v>
      </c>
      <c r="G106" s="183" t="s">
        <v>48</v>
      </c>
      <c r="H106" s="183" t="s">
        <v>521</v>
      </c>
      <c r="I106" s="183" t="s">
        <v>796</v>
      </c>
      <c r="J106" s="183" t="s">
        <v>1240</v>
      </c>
      <c r="K106" s="184">
        <v>2075</v>
      </c>
      <c r="L106" s="184">
        <v>0</v>
      </c>
      <c r="M106" s="184">
        <f t="shared" si="2"/>
        <v>2075</v>
      </c>
      <c r="N106" s="183" t="s">
        <v>1241</v>
      </c>
      <c r="O106" s="183" t="s">
        <v>1240</v>
      </c>
      <c r="P106" s="183"/>
      <c r="Q106" s="183" t="s">
        <v>1242</v>
      </c>
      <c r="R106" s="183" t="s">
        <v>801</v>
      </c>
    </row>
    <row r="107" spans="1:18">
      <c r="A107" s="183" t="s">
        <v>1239</v>
      </c>
      <c r="B107" s="183" t="s">
        <v>794</v>
      </c>
      <c r="C107" s="183" t="s">
        <v>701</v>
      </c>
      <c r="D107" s="183" t="s">
        <v>822</v>
      </c>
      <c r="E107" s="183" t="s">
        <v>20</v>
      </c>
      <c r="F107" s="183" t="s">
        <v>710</v>
      </c>
      <c r="G107" s="183" t="s">
        <v>48</v>
      </c>
      <c r="H107" s="183" t="s">
        <v>521</v>
      </c>
      <c r="I107" s="183" t="s">
        <v>796</v>
      </c>
      <c r="J107" s="183" t="s">
        <v>1240</v>
      </c>
      <c r="K107" s="184">
        <v>0</v>
      </c>
      <c r="L107" s="184">
        <v>1671.82</v>
      </c>
      <c r="M107" s="184">
        <f t="shared" si="2"/>
        <v>-1671.82</v>
      </c>
      <c r="N107" s="183" t="s">
        <v>1244</v>
      </c>
      <c r="O107" s="183" t="s">
        <v>1240</v>
      </c>
      <c r="P107" s="183"/>
      <c r="Q107" s="183" t="s">
        <v>1242</v>
      </c>
      <c r="R107" s="183" t="s">
        <v>801</v>
      </c>
    </row>
    <row r="108" spans="1:18">
      <c r="A108" s="183" t="s">
        <v>1245</v>
      </c>
      <c r="B108" s="183" t="s">
        <v>794</v>
      </c>
      <c r="C108" s="183" t="s">
        <v>702</v>
      </c>
      <c r="D108" s="183" t="s">
        <v>805</v>
      </c>
      <c r="E108" s="183" t="s">
        <v>835</v>
      </c>
      <c r="F108" s="183" t="s">
        <v>849</v>
      </c>
      <c r="G108" s="183" t="s">
        <v>48</v>
      </c>
      <c r="H108" s="183" t="s">
        <v>521</v>
      </c>
      <c r="I108" s="183" t="s">
        <v>796</v>
      </c>
      <c r="J108" s="183" t="s">
        <v>1164</v>
      </c>
      <c r="K108" s="184">
        <v>7500</v>
      </c>
      <c r="L108" s="184">
        <v>0</v>
      </c>
      <c r="M108" s="184">
        <f t="shared" si="2"/>
        <v>7500</v>
      </c>
      <c r="N108" s="183" t="s">
        <v>1246</v>
      </c>
      <c r="O108" s="183" t="s">
        <v>1164</v>
      </c>
      <c r="P108" s="183"/>
      <c r="Q108" s="183" t="s">
        <v>1247</v>
      </c>
      <c r="R108" s="183" t="s">
        <v>801</v>
      </c>
    </row>
    <row r="109" spans="1:18">
      <c r="A109" s="183" t="s">
        <v>1245</v>
      </c>
      <c r="B109" s="183" t="s">
        <v>794</v>
      </c>
      <c r="C109" s="183" t="s">
        <v>808</v>
      </c>
      <c r="D109" s="183" t="s">
        <v>268</v>
      </c>
      <c r="E109" s="183" t="s">
        <v>835</v>
      </c>
      <c r="F109" s="183" t="s">
        <v>849</v>
      </c>
      <c r="G109" s="183" t="s">
        <v>48</v>
      </c>
      <c r="H109" s="183" t="s">
        <v>521</v>
      </c>
      <c r="I109" s="183" t="s">
        <v>796</v>
      </c>
      <c r="J109" s="183" t="s">
        <v>1164</v>
      </c>
      <c r="K109" s="184">
        <v>0</v>
      </c>
      <c r="L109" s="184">
        <v>7500</v>
      </c>
      <c r="M109" s="184">
        <f t="shared" si="2"/>
        <v>-7500</v>
      </c>
      <c r="N109" s="183" t="s">
        <v>1246</v>
      </c>
      <c r="O109" s="183" t="s">
        <v>1164</v>
      </c>
      <c r="P109" s="183"/>
      <c r="Q109" s="183" t="s">
        <v>1247</v>
      </c>
      <c r="R109" s="183" t="s">
        <v>801</v>
      </c>
    </row>
    <row r="110" spans="1:18">
      <c r="A110" s="183" t="s">
        <v>1248</v>
      </c>
      <c r="B110" s="183" t="s">
        <v>794</v>
      </c>
      <c r="C110" s="183" t="s">
        <v>808</v>
      </c>
      <c r="D110" s="183" t="s">
        <v>268</v>
      </c>
      <c r="E110" s="183" t="s">
        <v>820</v>
      </c>
      <c r="F110" s="183" t="s">
        <v>836</v>
      </c>
      <c r="G110" s="183" t="s">
        <v>48</v>
      </c>
      <c r="H110" s="183" t="s">
        <v>521</v>
      </c>
      <c r="I110" s="183" t="s">
        <v>796</v>
      </c>
      <c r="J110" s="183" t="s">
        <v>1164</v>
      </c>
      <c r="K110" s="184">
        <v>0</v>
      </c>
      <c r="L110" s="184">
        <v>200</v>
      </c>
      <c r="M110" s="184">
        <f t="shared" si="2"/>
        <v>-200</v>
      </c>
      <c r="N110" s="183" t="s">
        <v>1146</v>
      </c>
      <c r="O110" s="183" t="s">
        <v>1164</v>
      </c>
      <c r="P110" s="183"/>
      <c r="Q110" s="183" t="s">
        <v>1249</v>
      </c>
      <c r="R110" s="183" t="s">
        <v>801</v>
      </c>
    </row>
    <row r="111" spans="1:18">
      <c r="A111" s="183" t="s">
        <v>1248</v>
      </c>
      <c r="B111" s="183" t="s">
        <v>794</v>
      </c>
      <c r="C111" s="183" t="s">
        <v>808</v>
      </c>
      <c r="D111" s="183" t="s">
        <v>831</v>
      </c>
      <c r="E111" s="183" t="s">
        <v>820</v>
      </c>
      <c r="F111" s="183" t="s">
        <v>836</v>
      </c>
      <c r="G111" s="183" t="s">
        <v>48</v>
      </c>
      <c r="H111" s="183" t="s">
        <v>521</v>
      </c>
      <c r="I111" s="183" t="s">
        <v>796</v>
      </c>
      <c r="J111" s="183" t="s">
        <v>1164</v>
      </c>
      <c r="K111" s="184">
        <v>200</v>
      </c>
      <c r="L111" s="184">
        <v>0</v>
      </c>
      <c r="M111" s="184">
        <f t="shared" si="2"/>
        <v>200</v>
      </c>
      <c r="N111" s="183" t="s">
        <v>1146</v>
      </c>
      <c r="O111" s="183" t="s">
        <v>1164</v>
      </c>
      <c r="P111" s="183"/>
      <c r="Q111" s="183" t="s">
        <v>1249</v>
      </c>
      <c r="R111" s="183" t="s">
        <v>801</v>
      </c>
    </row>
    <row r="112" spans="1:18">
      <c r="A112" s="183" t="s">
        <v>1250</v>
      </c>
      <c r="B112" s="183" t="s">
        <v>794</v>
      </c>
      <c r="C112" s="183" t="s">
        <v>706</v>
      </c>
      <c r="D112" s="183" t="s">
        <v>809</v>
      </c>
      <c r="E112" s="183" t="s">
        <v>22</v>
      </c>
      <c r="F112" s="183" t="s">
        <v>521</v>
      </c>
      <c r="G112" s="183" t="s">
        <v>48</v>
      </c>
      <c r="H112" s="183" t="s">
        <v>521</v>
      </c>
      <c r="I112" s="183" t="s">
        <v>796</v>
      </c>
      <c r="J112" s="183" t="s">
        <v>1164</v>
      </c>
      <c r="K112" s="184">
        <v>0</v>
      </c>
      <c r="L112" s="184">
        <v>2642.88</v>
      </c>
      <c r="M112" s="184">
        <f t="shared" si="2"/>
        <v>-2642.88</v>
      </c>
      <c r="N112" s="183" t="s">
        <v>1251</v>
      </c>
      <c r="O112" s="183" t="s">
        <v>1164</v>
      </c>
      <c r="P112" s="183"/>
      <c r="Q112" s="183" t="s">
        <v>1252</v>
      </c>
      <c r="R112" s="183" t="s">
        <v>801</v>
      </c>
    </row>
    <row r="113" spans="1:18">
      <c r="A113" s="183" t="s">
        <v>1250</v>
      </c>
      <c r="B113" s="183" t="s">
        <v>794</v>
      </c>
      <c r="C113" s="183" t="s">
        <v>706</v>
      </c>
      <c r="D113" s="183" t="s">
        <v>268</v>
      </c>
      <c r="E113" s="183" t="s">
        <v>22</v>
      </c>
      <c r="F113" s="183" t="s">
        <v>521</v>
      </c>
      <c r="G113" s="183" t="s">
        <v>48</v>
      </c>
      <c r="H113" s="183" t="s">
        <v>521</v>
      </c>
      <c r="I113" s="183" t="s">
        <v>796</v>
      </c>
      <c r="J113" s="183" t="s">
        <v>1164</v>
      </c>
      <c r="K113" s="184">
        <v>2642.88</v>
      </c>
      <c r="L113" s="184">
        <v>0</v>
      </c>
      <c r="M113" s="184">
        <f t="shared" si="2"/>
        <v>2642.88</v>
      </c>
      <c r="N113" s="183" t="s">
        <v>1251</v>
      </c>
      <c r="O113" s="183" t="s">
        <v>1164</v>
      </c>
      <c r="P113" s="183"/>
      <c r="Q113" s="183" t="s">
        <v>1252</v>
      </c>
      <c r="R113" s="183" t="s">
        <v>801</v>
      </c>
    </row>
    <row r="114" spans="1:18">
      <c r="A114" s="183" t="s">
        <v>1253</v>
      </c>
      <c r="B114" s="183" t="s">
        <v>794</v>
      </c>
      <c r="C114" s="183" t="s">
        <v>706</v>
      </c>
      <c r="D114" s="183" t="s">
        <v>826</v>
      </c>
      <c r="E114" s="183" t="s">
        <v>22</v>
      </c>
      <c r="F114" s="183" t="s">
        <v>521</v>
      </c>
      <c r="G114" s="183" t="s">
        <v>48</v>
      </c>
      <c r="H114" s="183" t="s">
        <v>521</v>
      </c>
      <c r="I114" s="183" t="s">
        <v>796</v>
      </c>
      <c r="J114" s="183" t="s">
        <v>1164</v>
      </c>
      <c r="K114" s="184">
        <v>0</v>
      </c>
      <c r="L114" s="184">
        <v>4512.88</v>
      </c>
      <c r="M114" s="184">
        <f t="shared" si="2"/>
        <v>-4512.88</v>
      </c>
      <c r="N114" s="183" t="s">
        <v>982</v>
      </c>
      <c r="O114" s="183" t="s">
        <v>1164</v>
      </c>
      <c r="P114" s="183"/>
      <c r="Q114" s="183" t="s">
        <v>1254</v>
      </c>
      <c r="R114" s="183" t="s">
        <v>801</v>
      </c>
    </row>
    <row r="115" spans="1:18">
      <c r="A115" s="183" t="s">
        <v>1253</v>
      </c>
      <c r="B115" s="183" t="s">
        <v>794</v>
      </c>
      <c r="C115" s="183" t="s">
        <v>706</v>
      </c>
      <c r="D115" s="183" t="s">
        <v>268</v>
      </c>
      <c r="E115" s="183" t="s">
        <v>22</v>
      </c>
      <c r="F115" s="183" t="s">
        <v>521</v>
      </c>
      <c r="G115" s="183" t="s">
        <v>48</v>
      </c>
      <c r="H115" s="183" t="s">
        <v>521</v>
      </c>
      <c r="I115" s="183" t="s">
        <v>796</v>
      </c>
      <c r="J115" s="183" t="s">
        <v>1164</v>
      </c>
      <c r="K115" s="184">
        <v>4512.88</v>
      </c>
      <c r="L115" s="184">
        <v>0</v>
      </c>
      <c r="M115" s="184">
        <f t="shared" si="2"/>
        <v>4512.88</v>
      </c>
      <c r="N115" s="183" t="s">
        <v>982</v>
      </c>
      <c r="O115" s="183" t="s">
        <v>1164</v>
      </c>
      <c r="P115" s="183"/>
      <c r="Q115" s="183" t="s">
        <v>1254</v>
      </c>
      <c r="R115" s="183" t="s">
        <v>801</v>
      </c>
    </row>
    <row r="116" spans="1:18">
      <c r="A116" s="183" t="s">
        <v>1255</v>
      </c>
      <c r="B116" s="183" t="s">
        <v>794</v>
      </c>
      <c r="C116" s="183" t="s">
        <v>808</v>
      </c>
      <c r="D116" s="183" t="s">
        <v>268</v>
      </c>
      <c r="E116" s="183" t="s">
        <v>700</v>
      </c>
      <c r="F116" s="183" t="s">
        <v>1080</v>
      </c>
      <c r="G116" s="183" t="s">
        <v>48</v>
      </c>
      <c r="H116" s="183" t="s">
        <v>521</v>
      </c>
      <c r="I116" s="183" t="s">
        <v>796</v>
      </c>
      <c r="J116" s="183" t="s">
        <v>1164</v>
      </c>
      <c r="K116" s="184">
        <v>0</v>
      </c>
      <c r="L116" s="184">
        <v>48097.82</v>
      </c>
      <c r="M116" s="184">
        <f t="shared" si="2"/>
        <v>-48097.82</v>
      </c>
      <c r="N116" s="183" t="s">
        <v>1256</v>
      </c>
      <c r="O116" s="183" t="s">
        <v>1164</v>
      </c>
      <c r="P116" s="183"/>
      <c r="Q116" s="183" t="s">
        <v>1257</v>
      </c>
      <c r="R116" s="183" t="s">
        <v>797</v>
      </c>
    </row>
    <row r="117" spans="1:18">
      <c r="A117" s="183" t="s">
        <v>1255</v>
      </c>
      <c r="B117" s="183" t="s">
        <v>794</v>
      </c>
      <c r="C117" s="183" t="s">
        <v>808</v>
      </c>
      <c r="D117" s="183" t="s">
        <v>809</v>
      </c>
      <c r="E117" s="183" t="s">
        <v>818</v>
      </c>
      <c r="F117" s="183" t="s">
        <v>1258</v>
      </c>
      <c r="G117" s="183" t="s">
        <v>48</v>
      </c>
      <c r="H117" s="183" t="s">
        <v>521</v>
      </c>
      <c r="I117" s="183" t="s">
        <v>796</v>
      </c>
      <c r="J117" s="183" t="s">
        <v>1164</v>
      </c>
      <c r="K117" s="184">
        <v>32534.959999999999</v>
      </c>
      <c r="L117" s="184">
        <v>0</v>
      </c>
      <c r="M117" s="184">
        <f t="shared" si="2"/>
        <v>32534.959999999999</v>
      </c>
      <c r="N117" s="183" t="s">
        <v>1256</v>
      </c>
      <c r="O117" s="183" t="s">
        <v>1164</v>
      </c>
      <c r="P117" s="183"/>
      <c r="Q117" s="183" t="s">
        <v>1257</v>
      </c>
      <c r="R117" s="183" t="s">
        <v>797</v>
      </c>
    </row>
    <row r="118" spans="1:18">
      <c r="A118" s="183" t="s">
        <v>1255</v>
      </c>
      <c r="B118" s="183" t="s">
        <v>794</v>
      </c>
      <c r="C118" s="183" t="s">
        <v>808</v>
      </c>
      <c r="D118" s="183" t="s">
        <v>809</v>
      </c>
      <c r="E118" s="183" t="s">
        <v>851</v>
      </c>
      <c r="F118" s="183" t="s">
        <v>1258</v>
      </c>
      <c r="G118" s="183" t="s">
        <v>48</v>
      </c>
      <c r="H118" s="183" t="s">
        <v>521</v>
      </c>
      <c r="I118" s="183" t="s">
        <v>796</v>
      </c>
      <c r="J118" s="183" t="s">
        <v>1164</v>
      </c>
      <c r="K118" s="184">
        <v>54914.94</v>
      </c>
      <c r="L118" s="184">
        <v>0</v>
      </c>
      <c r="M118" s="184">
        <f t="shared" si="2"/>
        <v>54914.94</v>
      </c>
      <c r="N118" s="183" t="s">
        <v>1256</v>
      </c>
      <c r="O118" s="183" t="s">
        <v>1164</v>
      </c>
      <c r="P118" s="183"/>
      <c r="Q118" s="183" t="s">
        <v>1257</v>
      </c>
      <c r="R118" s="183" t="s">
        <v>797</v>
      </c>
    </row>
    <row r="119" spans="1:18">
      <c r="A119" s="183" t="s">
        <v>1255</v>
      </c>
      <c r="B119" s="183" t="s">
        <v>794</v>
      </c>
      <c r="C119" s="183" t="s">
        <v>808</v>
      </c>
      <c r="D119" s="183" t="s">
        <v>809</v>
      </c>
      <c r="E119" s="183" t="s">
        <v>799</v>
      </c>
      <c r="F119" s="183" t="s">
        <v>1258</v>
      </c>
      <c r="G119" s="183" t="s">
        <v>48</v>
      </c>
      <c r="H119" s="183" t="s">
        <v>521</v>
      </c>
      <c r="I119" s="183" t="s">
        <v>796</v>
      </c>
      <c r="J119" s="183" t="s">
        <v>1164</v>
      </c>
      <c r="K119" s="184">
        <v>95050.78</v>
      </c>
      <c r="L119" s="184">
        <v>0</v>
      </c>
      <c r="M119" s="184">
        <f t="shared" si="2"/>
        <v>95050.78</v>
      </c>
      <c r="N119" s="183" t="s">
        <v>1256</v>
      </c>
      <c r="O119" s="183" t="s">
        <v>1164</v>
      </c>
      <c r="P119" s="183"/>
      <c r="Q119" s="183" t="s">
        <v>1257</v>
      </c>
      <c r="R119" s="183" t="s">
        <v>797</v>
      </c>
    </row>
    <row r="120" spans="1:18">
      <c r="A120" s="183" t="s">
        <v>1255</v>
      </c>
      <c r="B120" s="183" t="s">
        <v>794</v>
      </c>
      <c r="C120" s="183" t="s">
        <v>808</v>
      </c>
      <c r="D120" s="183" t="s">
        <v>809</v>
      </c>
      <c r="E120" s="183" t="s">
        <v>861</v>
      </c>
      <c r="F120" s="183" t="s">
        <v>1258</v>
      </c>
      <c r="G120" s="183" t="s">
        <v>48</v>
      </c>
      <c r="H120" s="183" t="s">
        <v>521</v>
      </c>
      <c r="I120" s="183" t="s">
        <v>796</v>
      </c>
      <c r="J120" s="183" t="s">
        <v>1164</v>
      </c>
      <c r="K120" s="184">
        <v>2663.26</v>
      </c>
      <c r="L120" s="184">
        <v>0</v>
      </c>
      <c r="M120" s="184">
        <f t="shared" si="2"/>
        <v>2663.26</v>
      </c>
      <c r="N120" s="183" t="s">
        <v>1256</v>
      </c>
      <c r="O120" s="183" t="s">
        <v>1164</v>
      </c>
      <c r="P120" s="183"/>
      <c r="Q120" s="183" t="s">
        <v>1257</v>
      </c>
      <c r="R120" s="183" t="s">
        <v>797</v>
      </c>
    </row>
    <row r="121" spans="1:18">
      <c r="A121" s="183" t="s">
        <v>1255</v>
      </c>
      <c r="B121" s="183" t="s">
        <v>794</v>
      </c>
      <c r="C121" s="183" t="s">
        <v>808</v>
      </c>
      <c r="D121" s="183" t="s">
        <v>809</v>
      </c>
      <c r="E121" s="183" t="s">
        <v>839</v>
      </c>
      <c r="F121" s="183" t="s">
        <v>1258</v>
      </c>
      <c r="G121" s="183" t="s">
        <v>48</v>
      </c>
      <c r="H121" s="183" t="s">
        <v>521</v>
      </c>
      <c r="I121" s="183" t="s">
        <v>796</v>
      </c>
      <c r="J121" s="183" t="s">
        <v>1164</v>
      </c>
      <c r="K121" s="184">
        <v>46211.16</v>
      </c>
      <c r="L121" s="184">
        <v>0</v>
      </c>
      <c r="M121" s="184">
        <f t="shared" si="2"/>
        <v>46211.16</v>
      </c>
      <c r="N121" s="183" t="s">
        <v>1256</v>
      </c>
      <c r="O121" s="183" t="s">
        <v>1164</v>
      </c>
      <c r="P121" s="183"/>
      <c r="Q121" s="183" t="s">
        <v>1257</v>
      </c>
      <c r="R121" s="183" t="s">
        <v>797</v>
      </c>
    </row>
    <row r="122" spans="1:18">
      <c r="A122" s="183" t="s">
        <v>1255</v>
      </c>
      <c r="B122" s="183" t="s">
        <v>794</v>
      </c>
      <c r="C122" s="183" t="s">
        <v>808</v>
      </c>
      <c r="D122" s="183" t="s">
        <v>809</v>
      </c>
      <c r="E122" s="183" t="s">
        <v>700</v>
      </c>
      <c r="F122" s="183" t="s">
        <v>1258</v>
      </c>
      <c r="G122" s="183" t="s">
        <v>48</v>
      </c>
      <c r="H122" s="183" t="s">
        <v>521</v>
      </c>
      <c r="I122" s="183" t="s">
        <v>796</v>
      </c>
      <c r="J122" s="183" t="s">
        <v>1164</v>
      </c>
      <c r="K122" s="184">
        <v>0</v>
      </c>
      <c r="L122" s="184">
        <v>411218.83</v>
      </c>
      <c r="M122" s="184">
        <f t="shared" si="2"/>
        <v>-411218.83</v>
      </c>
      <c r="N122" s="183" t="s">
        <v>1256</v>
      </c>
      <c r="O122" s="183" t="s">
        <v>1164</v>
      </c>
      <c r="P122" s="183"/>
      <c r="Q122" s="183" t="s">
        <v>1257</v>
      </c>
      <c r="R122" s="183" t="s">
        <v>797</v>
      </c>
    </row>
    <row r="123" spans="1:18">
      <c r="A123" s="183" t="s">
        <v>1255</v>
      </c>
      <c r="B123" s="183" t="s">
        <v>794</v>
      </c>
      <c r="C123" s="183" t="s">
        <v>808</v>
      </c>
      <c r="D123" s="183" t="s">
        <v>809</v>
      </c>
      <c r="E123" s="183" t="s">
        <v>816</v>
      </c>
      <c r="F123" s="183" t="s">
        <v>1258</v>
      </c>
      <c r="G123" s="183" t="s">
        <v>48</v>
      </c>
      <c r="H123" s="183" t="s">
        <v>521</v>
      </c>
      <c r="I123" s="183" t="s">
        <v>796</v>
      </c>
      <c r="J123" s="183" t="s">
        <v>1164</v>
      </c>
      <c r="K123" s="184">
        <v>98540.62</v>
      </c>
      <c r="L123" s="184">
        <v>0</v>
      </c>
      <c r="M123" s="184">
        <f t="shared" si="2"/>
        <v>98540.62</v>
      </c>
      <c r="N123" s="183" t="s">
        <v>1256</v>
      </c>
      <c r="O123" s="183" t="s">
        <v>1164</v>
      </c>
      <c r="P123" s="183"/>
      <c r="Q123" s="183" t="s">
        <v>1257</v>
      </c>
      <c r="R123" s="183" t="s">
        <v>797</v>
      </c>
    </row>
    <row r="124" spans="1:18">
      <c r="A124" s="183" t="s">
        <v>1255</v>
      </c>
      <c r="B124" s="183" t="s">
        <v>794</v>
      </c>
      <c r="C124" s="183" t="s">
        <v>808</v>
      </c>
      <c r="D124" s="183" t="s">
        <v>809</v>
      </c>
      <c r="E124" s="183" t="s">
        <v>1044</v>
      </c>
      <c r="F124" s="183" t="s">
        <v>1258</v>
      </c>
      <c r="G124" s="183" t="s">
        <v>48</v>
      </c>
      <c r="H124" s="183" t="s">
        <v>521</v>
      </c>
      <c r="I124" s="183" t="s">
        <v>796</v>
      </c>
      <c r="J124" s="183" t="s">
        <v>1164</v>
      </c>
      <c r="K124" s="184">
        <v>20658.259999999998</v>
      </c>
      <c r="L124" s="184">
        <v>0</v>
      </c>
      <c r="M124" s="184">
        <f t="shared" si="2"/>
        <v>20658.259999999998</v>
      </c>
      <c r="N124" s="183" t="s">
        <v>1256</v>
      </c>
      <c r="O124" s="183" t="s">
        <v>1164</v>
      </c>
      <c r="P124" s="183"/>
      <c r="Q124" s="183" t="s">
        <v>1257</v>
      </c>
      <c r="R124" s="183" t="s">
        <v>797</v>
      </c>
    </row>
    <row r="125" spans="1:18">
      <c r="A125" s="183" t="s">
        <v>1255</v>
      </c>
      <c r="B125" s="183" t="s">
        <v>794</v>
      </c>
      <c r="C125" s="183" t="s">
        <v>808</v>
      </c>
      <c r="D125" s="183" t="s">
        <v>809</v>
      </c>
      <c r="E125" s="183" t="s">
        <v>810</v>
      </c>
      <c r="F125" s="183" t="s">
        <v>1258</v>
      </c>
      <c r="G125" s="183" t="s">
        <v>48</v>
      </c>
      <c r="H125" s="183" t="s">
        <v>521</v>
      </c>
      <c r="I125" s="183" t="s">
        <v>796</v>
      </c>
      <c r="J125" s="183" t="s">
        <v>1164</v>
      </c>
      <c r="K125" s="184">
        <v>24272.95</v>
      </c>
      <c r="L125" s="184">
        <v>0</v>
      </c>
      <c r="M125" s="184">
        <f t="shared" si="2"/>
        <v>24272.95</v>
      </c>
      <c r="N125" s="183" t="s">
        <v>1256</v>
      </c>
      <c r="O125" s="183" t="s">
        <v>1164</v>
      </c>
      <c r="P125" s="183"/>
      <c r="Q125" s="183" t="s">
        <v>1257</v>
      </c>
      <c r="R125" s="183" t="s">
        <v>797</v>
      </c>
    </row>
    <row r="126" spans="1:18">
      <c r="A126" s="183" t="s">
        <v>1255</v>
      </c>
      <c r="B126" s="183" t="s">
        <v>794</v>
      </c>
      <c r="C126" s="183" t="s">
        <v>808</v>
      </c>
      <c r="D126" s="183" t="s">
        <v>809</v>
      </c>
      <c r="E126" s="183" t="s">
        <v>835</v>
      </c>
      <c r="F126" s="183" t="s">
        <v>1258</v>
      </c>
      <c r="G126" s="183" t="s">
        <v>48</v>
      </c>
      <c r="H126" s="183" t="s">
        <v>521</v>
      </c>
      <c r="I126" s="183" t="s">
        <v>796</v>
      </c>
      <c r="J126" s="183" t="s">
        <v>1164</v>
      </c>
      <c r="K126" s="184">
        <v>53014.46</v>
      </c>
      <c r="L126" s="184">
        <v>0</v>
      </c>
      <c r="M126" s="184">
        <f t="shared" si="2"/>
        <v>53014.46</v>
      </c>
      <c r="N126" s="183" t="s">
        <v>1256</v>
      </c>
      <c r="O126" s="183" t="s">
        <v>1164</v>
      </c>
      <c r="P126" s="183"/>
      <c r="Q126" s="183" t="s">
        <v>1257</v>
      </c>
      <c r="R126" s="183" t="s">
        <v>797</v>
      </c>
    </row>
    <row r="127" spans="1:18">
      <c r="A127" s="183" t="s">
        <v>1255</v>
      </c>
      <c r="B127" s="183" t="s">
        <v>794</v>
      </c>
      <c r="C127" s="183" t="s">
        <v>808</v>
      </c>
      <c r="D127" s="183" t="s">
        <v>809</v>
      </c>
      <c r="E127" s="183" t="s">
        <v>820</v>
      </c>
      <c r="F127" s="183" t="s">
        <v>1258</v>
      </c>
      <c r="G127" s="183" t="s">
        <v>48</v>
      </c>
      <c r="H127" s="183" t="s">
        <v>521</v>
      </c>
      <c r="I127" s="183" t="s">
        <v>796</v>
      </c>
      <c r="J127" s="183" t="s">
        <v>1164</v>
      </c>
      <c r="K127" s="184">
        <v>31455.26</v>
      </c>
      <c r="L127" s="184">
        <v>0</v>
      </c>
      <c r="M127" s="184">
        <f t="shared" si="2"/>
        <v>31455.26</v>
      </c>
      <c r="N127" s="183" t="s">
        <v>1256</v>
      </c>
      <c r="O127" s="183" t="s">
        <v>1164</v>
      </c>
      <c r="P127" s="183"/>
      <c r="Q127" s="183" t="s">
        <v>1257</v>
      </c>
      <c r="R127" s="183" t="s">
        <v>797</v>
      </c>
    </row>
    <row r="128" spans="1:18">
      <c r="A128" s="183" t="s">
        <v>1259</v>
      </c>
      <c r="B128" s="183" t="s">
        <v>794</v>
      </c>
      <c r="C128" s="183" t="s">
        <v>709</v>
      </c>
      <c r="D128" s="183" t="s">
        <v>268</v>
      </c>
      <c r="E128" s="183" t="s">
        <v>850</v>
      </c>
      <c r="F128" s="183" t="s">
        <v>521</v>
      </c>
      <c r="G128" s="183" t="s">
        <v>48</v>
      </c>
      <c r="H128" s="183" t="s">
        <v>521</v>
      </c>
      <c r="I128" s="183" t="s">
        <v>796</v>
      </c>
      <c r="J128" s="183" t="s">
        <v>1164</v>
      </c>
      <c r="K128" s="184">
        <v>0</v>
      </c>
      <c r="L128" s="184">
        <v>345</v>
      </c>
      <c r="M128" s="184">
        <f t="shared" si="2"/>
        <v>-345</v>
      </c>
      <c r="N128" s="183" t="s">
        <v>1260</v>
      </c>
      <c r="O128" s="183" t="s">
        <v>1164</v>
      </c>
      <c r="P128" s="183"/>
      <c r="Q128" s="183" t="s">
        <v>1261</v>
      </c>
      <c r="R128" s="183" t="s">
        <v>801</v>
      </c>
    </row>
    <row r="129" spans="1:18">
      <c r="A129" s="183" t="s">
        <v>1259</v>
      </c>
      <c r="B129" s="183" t="s">
        <v>794</v>
      </c>
      <c r="C129" s="183" t="s">
        <v>709</v>
      </c>
      <c r="D129" s="183" t="s">
        <v>826</v>
      </c>
      <c r="E129" s="183" t="s">
        <v>850</v>
      </c>
      <c r="F129" s="183" t="s">
        <v>521</v>
      </c>
      <c r="G129" s="183" t="s">
        <v>48</v>
      </c>
      <c r="H129" s="183" t="s">
        <v>521</v>
      </c>
      <c r="I129" s="183" t="s">
        <v>796</v>
      </c>
      <c r="J129" s="183" t="s">
        <v>1164</v>
      </c>
      <c r="K129" s="184">
        <v>345</v>
      </c>
      <c r="L129" s="184">
        <v>0</v>
      </c>
      <c r="M129" s="184">
        <f t="shared" si="2"/>
        <v>345</v>
      </c>
      <c r="N129" s="183" t="s">
        <v>1260</v>
      </c>
      <c r="O129" s="183" t="s">
        <v>1164</v>
      </c>
      <c r="P129" s="183"/>
      <c r="Q129" s="183" t="s">
        <v>1261</v>
      </c>
      <c r="R129" s="183" t="s">
        <v>801</v>
      </c>
    </row>
    <row r="130" spans="1:18">
      <c r="A130" s="183" t="s">
        <v>1262</v>
      </c>
      <c r="B130" s="183" t="s">
        <v>794</v>
      </c>
      <c r="C130" s="183" t="s">
        <v>709</v>
      </c>
      <c r="D130" s="183" t="s">
        <v>268</v>
      </c>
      <c r="E130" s="183" t="s">
        <v>850</v>
      </c>
      <c r="F130" s="183" t="s">
        <v>521</v>
      </c>
      <c r="G130" s="183" t="s">
        <v>48</v>
      </c>
      <c r="H130" s="183" t="s">
        <v>521</v>
      </c>
      <c r="I130" s="183" t="s">
        <v>796</v>
      </c>
      <c r="J130" s="183" t="s">
        <v>1164</v>
      </c>
      <c r="K130" s="184">
        <v>0</v>
      </c>
      <c r="L130" s="184">
        <v>281.89</v>
      </c>
      <c r="M130" s="184">
        <f t="shared" si="2"/>
        <v>-281.89</v>
      </c>
      <c r="N130" s="183" t="s">
        <v>1263</v>
      </c>
      <c r="O130" s="183" t="s">
        <v>1164</v>
      </c>
      <c r="P130" s="183"/>
      <c r="Q130" s="183" t="s">
        <v>1264</v>
      </c>
      <c r="R130" s="183" t="s">
        <v>801</v>
      </c>
    </row>
    <row r="131" spans="1:18">
      <c r="A131" s="183" t="s">
        <v>1262</v>
      </c>
      <c r="B131" s="183" t="s">
        <v>794</v>
      </c>
      <c r="C131" s="183" t="s">
        <v>709</v>
      </c>
      <c r="D131" s="183" t="s">
        <v>815</v>
      </c>
      <c r="E131" s="183" t="s">
        <v>850</v>
      </c>
      <c r="F131" s="183" t="s">
        <v>521</v>
      </c>
      <c r="G131" s="183" t="s">
        <v>48</v>
      </c>
      <c r="H131" s="183" t="s">
        <v>521</v>
      </c>
      <c r="I131" s="183" t="s">
        <v>796</v>
      </c>
      <c r="J131" s="183" t="s">
        <v>1164</v>
      </c>
      <c r="K131" s="184">
        <v>281.89</v>
      </c>
      <c r="L131" s="184">
        <v>0</v>
      </c>
      <c r="M131" s="184">
        <f t="shared" si="2"/>
        <v>281.89</v>
      </c>
      <c r="N131" s="183" t="s">
        <v>1263</v>
      </c>
      <c r="O131" s="183" t="s">
        <v>1164</v>
      </c>
      <c r="P131" s="183"/>
      <c r="Q131" s="183" t="s">
        <v>1264</v>
      </c>
      <c r="R131" s="183" t="s">
        <v>801</v>
      </c>
    </row>
    <row r="132" spans="1:18">
      <c r="A132" s="183" t="s">
        <v>1265</v>
      </c>
      <c r="B132" s="183" t="s">
        <v>794</v>
      </c>
      <c r="C132" s="183" t="s">
        <v>709</v>
      </c>
      <c r="D132" s="183" t="s">
        <v>268</v>
      </c>
      <c r="E132" s="183" t="s">
        <v>850</v>
      </c>
      <c r="F132" s="183" t="s">
        <v>521</v>
      </c>
      <c r="G132" s="183" t="s">
        <v>48</v>
      </c>
      <c r="H132" s="183" t="s">
        <v>521</v>
      </c>
      <c r="I132" s="183" t="s">
        <v>796</v>
      </c>
      <c r="J132" s="183" t="s">
        <v>1164</v>
      </c>
      <c r="K132" s="184">
        <v>0</v>
      </c>
      <c r="L132" s="184">
        <v>512.07000000000005</v>
      </c>
      <c r="M132" s="184">
        <f t="shared" si="2"/>
        <v>-512.07000000000005</v>
      </c>
      <c r="N132" s="183" t="s">
        <v>1266</v>
      </c>
      <c r="O132" s="183" t="s">
        <v>1164</v>
      </c>
      <c r="P132" s="183"/>
      <c r="Q132" s="183" t="s">
        <v>1267</v>
      </c>
      <c r="R132" s="183" t="s">
        <v>801</v>
      </c>
    </row>
    <row r="133" spans="1:18">
      <c r="A133" s="183" t="s">
        <v>1265</v>
      </c>
      <c r="B133" s="183" t="s">
        <v>794</v>
      </c>
      <c r="C133" s="183" t="s">
        <v>709</v>
      </c>
      <c r="D133" s="183" t="s">
        <v>826</v>
      </c>
      <c r="E133" s="183" t="s">
        <v>850</v>
      </c>
      <c r="F133" s="183" t="s">
        <v>521</v>
      </c>
      <c r="G133" s="183" t="s">
        <v>48</v>
      </c>
      <c r="H133" s="183" t="s">
        <v>521</v>
      </c>
      <c r="I133" s="183" t="s">
        <v>796</v>
      </c>
      <c r="J133" s="183" t="s">
        <v>1164</v>
      </c>
      <c r="K133" s="184">
        <v>512.07000000000005</v>
      </c>
      <c r="L133" s="184">
        <v>0</v>
      </c>
      <c r="M133" s="184">
        <f t="shared" si="2"/>
        <v>512.07000000000005</v>
      </c>
      <c r="N133" s="183" t="s">
        <v>1266</v>
      </c>
      <c r="O133" s="183" t="s">
        <v>1164</v>
      </c>
      <c r="P133" s="183"/>
      <c r="Q133" s="183" t="s">
        <v>1267</v>
      </c>
      <c r="R133" s="183" t="s">
        <v>801</v>
      </c>
    </row>
    <row r="134" spans="1:18">
      <c r="A134" s="183" t="s">
        <v>1268</v>
      </c>
      <c r="B134" s="183" t="s">
        <v>794</v>
      </c>
      <c r="C134" s="183" t="s">
        <v>706</v>
      </c>
      <c r="D134" s="183" t="s">
        <v>826</v>
      </c>
      <c r="E134" s="183" t="s">
        <v>850</v>
      </c>
      <c r="F134" s="183" t="s">
        <v>521</v>
      </c>
      <c r="G134" s="183" t="s">
        <v>48</v>
      </c>
      <c r="H134" s="183" t="s">
        <v>521</v>
      </c>
      <c r="I134" s="183" t="s">
        <v>796</v>
      </c>
      <c r="J134" s="183" t="s">
        <v>1164</v>
      </c>
      <c r="K134" s="184">
        <v>190</v>
      </c>
      <c r="L134" s="184">
        <v>0</v>
      </c>
      <c r="M134" s="184">
        <f t="shared" si="2"/>
        <v>190</v>
      </c>
      <c r="N134" s="183" t="s">
        <v>1269</v>
      </c>
      <c r="O134" s="183" t="s">
        <v>1164</v>
      </c>
      <c r="P134" s="183"/>
      <c r="Q134" s="183" t="s">
        <v>1270</v>
      </c>
      <c r="R134" s="183" t="s">
        <v>801</v>
      </c>
    </row>
    <row r="135" spans="1:18">
      <c r="A135" s="183" t="s">
        <v>1268</v>
      </c>
      <c r="B135" s="183" t="s">
        <v>794</v>
      </c>
      <c r="C135" s="183" t="s">
        <v>706</v>
      </c>
      <c r="D135" s="183" t="s">
        <v>268</v>
      </c>
      <c r="E135" s="183" t="s">
        <v>850</v>
      </c>
      <c r="F135" s="183" t="s">
        <v>521</v>
      </c>
      <c r="G135" s="183" t="s">
        <v>48</v>
      </c>
      <c r="H135" s="183" t="s">
        <v>521</v>
      </c>
      <c r="I135" s="183" t="s">
        <v>796</v>
      </c>
      <c r="J135" s="183" t="s">
        <v>1164</v>
      </c>
      <c r="K135" s="184">
        <v>0</v>
      </c>
      <c r="L135" s="184">
        <v>190</v>
      </c>
      <c r="M135" s="184">
        <f t="shared" ref="M135:M198" si="3">K135-L135</f>
        <v>-190</v>
      </c>
      <c r="N135" s="183" t="s">
        <v>1269</v>
      </c>
      <c r="O135" s="183" t="s">
        <v>1164</v>
      </c>
      <c r="P135" s="183"/>
      <c r="Q135" s="183" t="s">
        <v>1270</v>
      </c>
      <c r="R135" s="183" t="s">
        <v>801</v>
      </c>
    </row>
    <row r="136" spans="1:18">
      <c r="A136" s="183" t="s">
        <v>1271</v>
      </c>
      <c r="B136" s="183" t="s">
        <v>794</v>
      </c>
      <c r="C136" s="183" t="s">
        <v>709</v>
      </c>
      <c r="D136" s="183" t="s">
        <v>268</v>
      </c>
      <c r="E136" s="183" t="s">
        <v>36</v>
      </c>
      <c r="F136" s="183" t="s">
        <v>521</v>
      </c>
      <c r="G136" s="183" t="s">
        <v>48</v>
      </c>
      <c r="H136" s="183" t="s">
        <v>521</v>
      </c>
      <c r="I136" s="183" t="s">
        <v>796</v>
      </c>
      <c r="J136" s="183" t="s">
        <v>1164</v>
      </c>
      <c r="K136" s="184">
        <v>0</v>
      </c>
      <c r="L136" s="184">
        <v>95</v>
      </c>
      <c r="M136" s="184">
        <f t="shared" si="3"/>
        <v>-95</v>
      </c>
      <c r="N136" s="183" t="s">
        <v>1272</v>
      </c>
      <c r="O136" s="183" t="s">
        <v>1164</v>
      </c>
      <c r="P136" s="183"/>
      <c r="Q136" s="183" t="s">
        <v>1273</v>
      </c>
      <c r="R136" s="183" t="s">
        <v>801</v>
      </c>
    </row>
    <row r="137" spans="1:18">
      <c r="A137" s="183" t="s">
        <v>1271</v>
      </c>
      <c r="B137" s="183" t="s">
        <v>794</v>
      </c>
      <c r="C137" s="183" t="s">
        <v>701</v>
      </c>
      <c r="D137" s="183" t="s">
        <v>268</v>
      </c>
      <c r="E137" s="183" t="s">
        <v>36</v>
      </c>
      <c r="F137" s="183" t="s">
        <v>521</v>
      </c>
      <c r="G137" s="183" t="s">
        <v>48</v>
      </c>
      <c r="H137" s="183" t="s">
        <v>521</v>
      </c>
      <c r="I137" s="183" t="s">
        <v>796</v>
      </c>
      <c r="J137" s="183" t="s">
        <v>1164</v>
      </c>
      <c r="K137" s="184">
        <v>0</v>
      </c>
      <c r="L137" s="184">
        <v>1266.05</v>
      </c>
      <c r="M137" s="184">
        <f t="shared" si="3"/>
        <v>-1266.05</v>
      </c>
      <c r="N137" s="183" t="s">
        <v>1272</v>
      </c>
      <c r="O137" s="183" t="s">
        <v>1164</v>
      </c>
      <c r="P137" s="183"/>
      <c r="Q137" s="183" t="s">
        <v>1273</v>
      </c>
      <c r="R137" s="183" t="s">
        <v>801</v>
      </c>
    </row>
    <row r="138" spans="1:18">
      <c r="A138" s="183" t="s">
        <v>1271</v>
      </c>
      <c r="B138" s="183" t="s">
        <v>794</v>
      </c>
      <c r="C138" s="183" t="s">
        <v>709</v>
      </c>
      <c r="D138" s="183" t="s">
        <v>826</v>
      </c>
      <c r="E138" s="183" t="s">
        <v>36</v>
      </c>
      <c r="F138" s="183" t="s">
        <v>521</v>
      </c>
      <c r="G138" s="183" t="s">
        <v>48</v>
      </c>
      <c r="H138" s="183" t="s">
        <v>521</v>
      </c>
      <c r="I138" s="183" t="s">
        <v>796</v>
      </c>
      <c r="J138" s="183" t="s">
        <v>1164</v>
      </c>
      <c r="K138" s="184">
        <v>95</v>
      </c>
      <c r="L138" s="184">
        <v>0</v>
      </c>
      <c r="M138" s="184">
        <f t="shared" si="3"/>
        <v>95</v>
      </c>
      <c r="N138" s="183" t="s">
        <v>1272</v>
      </c>
      <c r="O138" s="183" t="s">
        <v>1164</v>
      </c>
      <c r="P138" s="183"/>
      <c r="Q138" s="183" t="s">
        <v>1273</v>
      </c>
      <c r="R138" s="183" t="s">
        <v>801</v>
      </c>
    </row>
    <row r="139" spans="1:18">
      <c r="A139" s="183" t="s">
        <v>1271</v>
      </c>
      <c r="B139" s="183" t="s">
        <v>794</v>
      </c>
      <c r="C139" s="183" t="s">
        <v>701</v>
      </c>
      <c r="D139" s="183" t="s">
        <v>821</v>
      </c>
      <c r="E139" s="183" t="s">
        <v>36</v>
      </c>
      <c r="F139" s="183" t="s">
        <v>521</v>
      </c>
      <c r="G139" s="183" t="s">
        <v>48</v>
      </c>
      <c r="H139" s="183" t="s">
        <v>521</v>
      </c>
      <c r="I139" s="183" t="s">
        <v>796</v>
      </c>
      <c r="J139" s="183" t="s">
        <v>1164</v>
      </c>
      <c r="K139" s="184">
        <v>1266.05</v>
      </c>
      <c r="L139" s="184">
        <v>0</v>
      </c>
      <c r="M139" s="184">
        <f t="shared" si="3"/>
        <v>1266.05</v>
      </c>
      <c r="N139" s="183" t="s">
        <v>1272</v>
      </c>
      <c r="O139" s="183" t="s">
        <v>1164</v>
      </c>
      <c r="P139" s="183"/>
      <c r="Q139" s="183" t="s">
        <v>1273</v>
      </c>
      <c r="R139" s="183" t="s">
        <v>801</v>
      </c>
    </row>
    <row r="140" spans="1:18">
      <c r="A140" s="183" t="s">
        <v>1274</v>
      </c>
      <c r="B140" s="183" t="s">
        <v>794</v>
      </c>
      <c r="C140" s="183" t="s">
        <v>808</v>
      </c>
      <c r="D140" s="183" t="s">
        <v>805</v>
      </c>
      <c r="E140" s="183" t="s">
        <v>195</v>
      </c>
      <c r="F140" s="183" t="s">
        <v>296</v>
      </c>
      <c r="G140" s="183" t="s">
        <v>48</v>
      </c>
      <c r="H140" s="183" t="s">
        <v>521</v>
      </c>
      <c r="I140" s="183" t="s">
        <v>1096</v>
      </c>
      <c r="J140" s="183" t="s">
        <v>1164</v>
      </c>
      <c r="K140" s="184">
        <v>2500</v>
      </c>
      <c r="L140" s="184">
        <v>0</v>
      </c>
      <c r="M140" s="184">
        <f t="shared" si="3"/>
        <v>2500</v>
      </c>
      <c r="N140" s="183" t="s">
        <v>1127</v>
      </c>
      <c r="O140" s="183" t="s">
        <v>1164</v>
      </c>
      <c r="P140" s="183"/>
      <c r="Q140" s="183" t="s">
        <v>1275</v>
      </c>
      <c r="R140" s="183" t="s">
        <v>847</v>
      </c>
    </row>
    <row r="141" spans="1:18">
      <c r="A141" s="183" t="s">
        <v>1274</v>
      </c>
      <c r="B141" s="183" t="s">
        <v>794</v>
      </c>
      <c r="C141" s="183" t="s">
        <v>808</v>
      </c>
      <c r="D141" s="183" t="s">
        <v>812</v>
      </c>
      <c r="E141" s="183" t="s">
        <v>195</v>
      </c>
      <c r="F141" s="183" t="s">
        <v>296</v>
      </c>
      <c r="G141" s="183" t="s">
        <v>48</v>
      </c>
      <c r="H141" s="183" t="s">
        <v>521</v>
      </c>
      <c r="I141" s="183" t="s">
        <v>1096</v>
      </c>
      <c r="J141" s="183" t="s">
        <v>1164</v>
      </c>
      <c r="K141" s="184">
        <v>0</v>
      </c>
      <c r="L141" s="184">
        <v>2500</v>
      </c>
      <c r="M141" s="184">
        <f t="shared" si="3"/>
        <v>-2500</v>
      </c>
      <c r="N141" s="183" t="s">
        <v>1127</v>
      </c>
      <c r="O141" s="183" t="s">
        <v>1164</v>
      </c>
      <c r="P141" s="183"/>
      <c r="Q141" s="183" t="s">
        <v>1275</v>
      </c>
      <c r="R141" s="183" t="s">
        <v>847</v>
      </c>
    </row>
    <row r="142" spans="1:18">
      <c r="A142" s="183" t="s">
        <v>1276</v>
      </c>
      <c r="B142" s="183" t="s">
        <v>794</v>
      </c>
      <c r="C142" s="183" t="s">
        <v>808</v>
      </c>
      <c r="D142" s="183" t="s">
        <v>823</v>
      </c>
      <c r="E142" s="183" t="s">
        <v>195</v>
      </c>
      <c r="F142" s="183" t="s">
        <v>296</v>
      </c>
      <c r="G142" s="183" t="s">
        <v>48</v>
      </c>
      <c r="H142" s="183" t="s">
        <v>521</v>
      </c>
      <c r="I142" s="183" t="s">
        <v>1096</v>
      </c>
      <c r="J142" s="183" t="s">
        <v>1164</v>
      </c>
      <c r="K142" s="184">
        <v>2194.5700000000002</v>
      </c>
      <c r="L142" s="184">
        <v>0</v>
      </c>
      <c r="M142" s="184">
        <f t="shared" si="3"/>
        <v>2194.5700000000002</v>
      </c>
      <c r="N142" s="183" t="s">
        <v>1127</v>
      </c>
      <c r="O142" s="183" t="s">
        <v>1164</v>
      </c>
      <c r="P142" s="183"/>
      <c r="Q142" s="183" t="s">
        <v>1277</v>
      </c>
      <c r="R142" s="183" t="s">
        <v>801</v>
      </c>
    </row>
    <row r="143" spans="1:18">
      <c r="A143" s="183" t="s">
        <v>1276</v>
      </c>
      <c r="B143" s="183" t="s">
        <v>794</v>
      </c>
      <c r="C143" s="183" t="s">
        <v>808</v>
      </c>
      <c r="D143" s="183" t="s">
        <v>812</v>
      </c>
      <c r="E143" s="183" t="s">
        <v>195</v>
      </c>
      <c r="F143" s="183" t="s">
        <v>296</v>
      </c>
      <c r="G143" s="183" t="s">
        <v>48</v>
      </c>
      <c r="H143" s="183" t="s">
        <v>521</v>
      </c>
      <c r="I143" s="183" t="s">
        <v>1096</v>
      </c>
      <c r="J143" s="183" t="s">
        <v>1164</v>
      </c>
      <c r="K143" s="184">
        <v>0</v>
      </c>
      <c r="L143" s="184">
        <v>2194.5700000000002</v>
      </c>
      <c r="M143" s="184">
        <f t="shared" si="3"/>
        <v>-2194.5700000000002</v>
      </c>
      <c r="N143" s="183" t="s">
        <v>1127</v>
      </c>
      <c r="O143" s="183" t="s">
        <v>1164</v>
      </c>
      <c r="P143" s="183"/>
      <c r="Q143" s="183" t="s">
        <v>1277</v>
      </c>
      <c r="R143" s="183" t="s">
        <v>801</v>
      </c>
    </row>
    <row r="144" spans="1:18">
      <c r="A144" s="183" t="s">
        <v>1278</v>
      </c>
      <c r="B144" s="183" t="s">
        <v>794</v>
      </c>
      <c r="C144" s="183" t="s">
        <v>808</v>
      </c>
      <c r="D144" s="183" t="s">
        <v>823</v>
      </c>
      <c r="E144" s="183" t="s">
        <v>195</v>
      </c>
      <c r="F144" s="183" t="s">
        <v>296</v>
      </c>
      <c r="G144" s="183" t="s">
        <v>48</v>
      </c>
      <c r="H144" s="183" t="s">
        <v>521</v>
      </c>
      <c r="I144" s="183" t="s">
        <v>1047</v>
      </c>
      <c r="J144" s="183" t="s">
        <v>1164</v>
      </c>
      <c r="K144" s="184">
        <v>1384.57</v>
      </c>
      <c r="L144" s="184">
        <v>0</v>
      </c>
      <c r="M144" s="184">
        <f t="shared" si="3"/>
        <v>1384.57</v>
      </c>
      <c r="N144" s="183" t="s">
        <v>1127</v>
      </c>
      <c r="O144" s="183" t="s">
        <v>1164</v>
      </c>
      <c r="P144" s="183"/>
      <c r="Q144" s="183" t="s">
        <v>1279</v>
      </c>
      <c r="R144" s="183" t="s">
        <v>801</v>
      </c>
    </row>
    <row r="145" spans="1:18">
      <c r="A145" s="183" t="s">
        <v>1278</v>
      </c>
      <c r="B145" s="183" t="s">
        <v>794</v>
      </c>
      <c r="C145" s="183" t="s">
        <v>808</v>
      </c>
      <c r="D145" s="183" t="s">
        <v>812</v>
      </c>
      <c r="E145" s="183" t="s">
        <v>195</v>
      </c>
      <c r="F145" s="183" t="s">
        <v>296</v>
      </c>
      <c r="G145" s="183" t="s">
        <v>48</v>
      </c>
      <c r="H145" s="183" t="s">
        <v>521</v>
      </c>
      <c r="I145" s="183" t="s">
        <v>1047</v>
      </c>
      <c r="J145" s="183" t="s">
        <v>1164</v>
      </c>
      <c r="K145" s="184">
        <v>0</v>
      </c>
      <c r="L145" s="184">
        <v>1384.57</v>
      </c>
      <c r="M145" s="184">
        <f t="shared" si="3"/>
        <v>-1384.57</v>
      </c>
      <c r="N145" s="183" t="s">
        <v>1127</v>
      </c>
      <c r="O145" s="183" t="s">
        <v>1164</v>
      </c>
      <c r="P145" s="183"/>
      <c r="Q145" s="183" t="s">
        <v>1279</v>
      </c>
      <c r="R145" s="183" t="s">
        <v>801</v>
      </c>
    </row>
    <row r="146" spans="1:18">
      <c r="A146" s="183" t="s">
        <v>1280</v>
      </c>
      <c r="B146" s="183" t="s">
        <v>794</v>
      </c>
      <c r="C146" s="183" t="s">
        <v>808</v>
      </c>
      <c r="D146" s="183" t="s">
        <v>823</v>
      </c>
      <c r="E146" s="183" t="s">
        <v>195</v>
      </c>
      <c r="F146" s="183" t="s">
        <v>296</v>
      </c>
      <c r="G146" s="183" t="s">
        <v>48</v>
      </c>
      <c r="H146" s="183" t="s">
        <v>521</v>
      </c>
      <c r="I146" s="183" t="s">
        <v>1063</v>
      </c>
      <c r="J146" s="183" t="s">
        <v>1164</v>
      </c>
      <c r="K146" s="184">
        <v>1420.86</v>
      </c>
      <c r="L146" s="184">
        <v>0</v>
      </c>
      <c r="M146" s="184">
        <f t="shared" si="3"/>
        <v>1420.86</v>
      </c>
      <c r="N146" s="183" t="s">
        <v>1127</v>
      </c>
      <c r="O146" s="183" t="s">
        <v>1164</v>
      </c>
      <c r="P146" s="183"/>
      <c r="Q146" s="183" t="s">
        <v>1281</v>
      </c>
      <c r="R146" s="183" t="s">
        <v>801</v>
      </c>
    </row>
    <row r="147" spans="1:18">
      <c r="A147" s="183" t="s">
        <v>1280</v>
      </c>
      <c r="B147" s="183" t="s">
        <v>794</v>
      </c>
      <c r="C147" s="183" t="s">
        <v>808</v>
      </c>
      <c r="D147" s="183" t="s">
        <v>812</v>
      </c>
      <c r="E147" s="183" t="s">
        <v>195</v>
      </c>
      <c r="F147" s="183" t="s">
        <v>296</v>
      </c>
      <c r="G147" s="183" t="s">
        <v>48</v>
      </c>
      <c r="H147" s="183" t="s">
        <v>521</v>
      </c>
      <c r="I147" s="183" t="s">
        <v>1063</v>
      </c>
      <c r="J147" s="183" t="s">
        <v>1164</v>
      </c>
      <c r="K147" s="184">
        <v>0</v>
      </c>
      <c r="L147" s="184">
        <v>1420.86</v>
      </c>
      <c r="M147" s="184">
        <f t="shared" si="3"/>
        <v>-1420.86</v>
      </c>
      <c r="N147" s="183" t="s">
        <v>1127</v>
      </c>
      <c r="O147" s="183" t="s">
        <v>1164</v>
      </c>
      <c r="P147" s="183"/>
      <c r="Q147" s="183" t="s">
        <v>1281</v>
      </c>
      <c r="R147" s="183" t="s">
        <v>801</v>
      </c>
    </row>
    <row r="148" spans="1:18">
      <c r="A148" s="183" t="s">
        <v>1282</v>
      </c>
      <c r="B148" s="183" t="s">
        <v>794</v>
      </c>
      <c r="C148" s="183" t="s">
        <v>707</v>
      </c>
      <c r="D148" s="183" t="s">
        <v>809</v>
      </c>
      <c r="E148" s="183" t="s">
        <v>403</v>
      </c>
      <c r="F148" s="183" t="s">
        <v>710</v>
      </c>
      <c r="G148" s="183" t="s">
        <v>48</v>
      </c>
      <c r="H148" s="183" t="s">
        <v>521</v>
      </c>
      <c r="I148" s="183" t="s">
        <v>796</v>
      </c>
      <c r="J148" s="183" t="s">
        <v>1164</v>
      </c>
      <c r="K148" s="184">
        <v>0</v>
      </c>
      <c r="L148" s="184">
        <v>687.89</v>
      </c>
      <c r="M148" s="184">
        <f t="shared" si="3"/>
        <v>-687.89</v>
      </c>
      <c r="N148" s="183" t="s">
        <v>1283</v>
      </c>
      <c r="O148" s="183" t="s">
        <v>1164</v>
      </c>
      <c r="P148" s="183"/>
      <c r="Q148" s="183" t="s">
        <v>1284</v>
      </c>
      <c r="R148" s="183" t="s">
        <v>801</v>
      </c>
    </row>
    <row r="149" spans="1:18">
      <c r="A149" s="183" t="s">
        <v>1282</v>
      </c>
      <c r="B149" s="183" t="s">
        <v>794</v>
      </c>
      <c r="C149" s="183" t="s">
        <v>706</v>
      </c>
      <c r="D149" s="183" t="s">
        <v>794</v>
      </c>
      <c r="E149" s="183" t="s">
        <v>403</v>
      </c>
      <c r="F149" s="183" t="s">
        <v>710</v>
      </c>
      <c r="G149" s="183" t="s">
        <v>48</v>
      </c>
      <c r="H149" s="183" t="s">
        <v>521</v>
      </c>
      <c r="I149" s="183" t="s">
        <v>796</v>
      </c>
      <c r="J149" s="183" t="s">
        <v>1164</v>
      </c>
      <c r="K149" s="184">
        <v>687.89</v>
      </c>
      <c r="L149" s="184">
        <v>0</v>
      </c>
      <c r="M149" s="184">
        <f t="shared" si="3"/>
        <v>687.89</v>
      </c>
      <c r="N149" s="183" t="s">
        <v>1283</v>
      </c>
      <c r="O149" s="183" t="s">
        <v>1164</v>
      </c>
      <c r="P149" s="183"/>
      <c r="Q149" s="183" t="s">
        <v>1284</v>
      </c>
      <c r="R149" s="183" t="s">
        <v>801</v>
      </c>
    </row>
    <row r="150" spans="1:18">
      <c r="A150" s="183" t="s">
        <v>1285</v>
      </c>
      <c r="B150" s="183" t="s">
        <v>794</v>
      </c>
      <c r="C150" s="183" t="s">
        <v>707</v>
      </c>
      <c r="D150" s="183" t="s">
        <v>809</v>
      </c>
      <c r="E150" s="183" t="s">
        <v>403</v>
      </c>
      <c r="F150" s="183" t="s">
        <v>710</v>
      </c>
      <c r="G150" s="183" t="s">
        <v>48</v>
      </c>
      <c r="H150" s="183" t="s">
        <v>521</v>
      </c>
      <c r="I150" s="183" t="s">
        <v>796</v>
      </c>
      <c r="J150" s="183" t="s">
        <v>1164</v>
      </c>
      <c r="K150" s="184">
        <v>0</v>
      </c>
      <c r="L150" s="184">
        <v>857.05</v>
      </c>
      <c r="M150" s="184">
        <f t="shared" si="3"/>
        <v>-857.05</v>
      </c>
      <c r="N150" s="183" t="s">
        <v>1027</v>
      </c>
      <c r="O150" s="183" t="s">
        <v>1164</v>
      </c>
      <c r="P150" s="183"/>
      <c r="Q150" s="183" t="s">
        <v>1286</v>
      </c>
      <c r="R150" s="183" t="s">
        <v>801</v>
      </c>
    </row>
    <row r="151" spans="1:18">
      <c r="A151" s="183" t="s">
        <v>1285</v>
      </c>
      <c r="B151" s="183" t="s">
        <v>794</v>
      </c>
      <c r="C151" s="183" t="s">
        <v>808</v>
      </c>
      <c r="D151" s="183" t="s">
        <v>837</v>
      </c>
      <c r="E151" s="183" t="s">
        <v>403</v>
      </c>
      <c r="F151" s="183" t="s">
        <v>710</v>
      </c>
      <c r="G151" s="183" t="s">
        <v>48</v>
      </c>
      <c r="H151" s="183" t="s">
        <v>521</v>
      </c>
      <c r="I151" s="183" t="s">
        <v>796</v>
      </c>
      <c r="J151" s="183" t="s">
        <v>1164</v>
      </c>
      <c r="K151" s="184">
        <v>857.05</v>
      </c>
      <c r="L151" s="184">
        <v>0</v>
      </c>
      <c r="M151" s="184">
        <f t="shared" si="3"/>
        <v>857.05</v>
      </c>
      <c r="N151" s="183" t="s">
        <v>1027</v>
      </c>
      <c r="O151" s="183" t="s">
        <v>1164</v>
      </c>
      <c r="P151" s="183"/>
      <c r="Q151" s="183" t="s">
        <v>1286</v>
      </c>
      <c r="R151" s="183" t="s">
        <v>801</v>
      </c>
    </row>
    <row r="152" spans="1:18">
      <c r="A152" s="183" t="s">
        <v>1287</v>
      </c>
      <c r="B152" s="183" t="s">
        <v>794</v>
      </c>
      <c r="C152" s="183" t="s">
        <v>706</v>
      </c>
      <c r="D152" s="183" t="s">
        <v>815</v>
      </c>
      <c r="E152" s="183" t="s">
        <v>403</v>
      </c>
      <c r="F152" s="183" t="s">
        <v>710</v>
      </c>
      <c r="G152" s="183" t="s">
        <v>48</v>
      </c>
      <c r="H152" s="183" t="s">
        <v>521</v>
      </c>
      <c r="I152" s="183" t="s">
        <v>796</v>
      </c>
      <c r="J152" s="183" t="s">
        <v>1164</v>
      </c>
      <c r="K152" s="184">
        <v>3885</v>
      </c>
      <c r="L152" s="184">
        <v>0</v>
      </c>
      <c r="M152" s="184">
        <f t="shared" si="3"/>
        <v>3885</v>
      </c>
      <c r="N152" s="183" t="s">
        <v>1030</v>
      </c>
      <c r="O152" s="183" t="s">
        <v>1164</v>
      </c>
      <c r="P152" s="183"/>
      <c r="Q152" s="183" t="s">
        <v>1288</v>
      </c>
      <c r="R152" s="183" t="s">
        <v>801</v>
      </c>
    </row>
    <row r="153" spans="1:18">
      <c r="A153" s="183" t="s">
        <v>1287</v>
      </c>
      <c r="B153" s="183" t="s">
        <v>794</v>
      </c>
      <c r="C153" s="183" t="s">
        <v>808</v>
      </c>
      <c r="D153" s="183" t="s">
        <v>794</v>
      </c>
      <c r="E153" s="183" t="s">
        <v>403</v>
      </c>
      <c r="F153" s="183" t="s">
        <v>710</v>
      </c>
      <c r="G153" s="183" t="s">
        <v>48</v>
      </c>
      <c r="H153" s="183" t="s">
        <v>521</v>
      </c>
      <c r="I153" s="183" t="s">
        <v>796</v>
      </c>
      <c r="J153" s="183" t="s">
        <v>1164</v>
      </c>
      <c r="K153" s="184">
        <v>0</v>
      </c>
      <c r="L153" s="184">
        <v>3885</v>
      </c>
      <c r="M153" s="184">
        <f t="shared" si="3"/>
        <v>-3885</v>
      </c>
      <c r="N153" s="183" t="s">
        <v>1030</v>
      </c>
      <c r="O153" s="183" t="s">
        <v>1164</v>
      </c>
      <c r="P153" s="183"/>
      <c r="Q153" s="183" t="s">
        <v>1288</v>
      </c>
      <c r="R153" s="183" t="s">
        <v>801</v>
      </c>
    </row>
    <row r="154" spans="1:18">
      <c r="A154" s="183" t="s">
        <v>1289</v>
      </c>
      <c r="B154" s="183" t="s">
        <v>794</v>
      </c>
      <c r="C154" s="183" t="s">
        <v>808</v>
      </c>
      <c r="D154" s="183" t="s">
        <v>268</v>
      </c>
      <c r="E154" s="183" t="s">
        <v>195</v>
      </c>
      <c r="F154" s="183" t="s">
        <v>521</v>
      </c>
      <c r="G154" s="183" t="s">
        <v>48</v>
      </c>
      <c r="H154" s="183" t="s">
        <v>521</v>
      </c>
      <c r="I154" s="183" t="s">
        <v>796</v>
      </c>
      <c r="J154" s="183" t="s">
        <v>1164</v>
      </c>
      <c r="K154" s="184">
        <v>0</v>
      </c>
      <c r="L154" s="184">
        <v>5500</v>
      </c>
      <c r="M154" s="184">
        <f t="shared" si="3"/>
        <v>-5500</v>
      </c>
      <c r="N154" s="183" t="s">
        <v>1127</v>
      </c>
      <c r="O154" s="183" t="s">
        <v>1164</v>
      </c>
      <c r="P154" s="183"/>
      <c r="Q154" s="183" t="s">
        <v>1290</v>
      </c>
      <c r="R154" s="183" t="s">
        <v>801</v>
      </c>
    </row>
    <row r="155" spans="1:18">
      <c r="A155" s="183" t="s">
        <v>1289</v>
      </c>
      <c r="B155" s="183" t="s">
        <v>794</v>
      </c>
      <c r="C155" s="183" t="s">
        <v>808</v>
      </c>
      <c r="D155" s="183" t="s">
        <v>823</v>
      </c>
      <c r="E155" s="183" t="s">
        <v>195</v>
      </c>
      <c r="F155" s="183" t="s">
        <v>521</v>
      </c>
      <c r="G155" s="183" t="s">
        <v>48</v>
      </c>
      <c r="H155" s="183" t="s">
        <v>521</v>
      </c>
      <c r="I155" s="183" t="s">
        <v>796</v>
      </c>
      <c r="J155" s="183" t="s">
        <v>1164</v>
      </c>
      <c r="K155" s="184">
        <v>5500</v>
      </c>
      <c r="L155" s="184">
        <v>0</v>
      </c>
      <c r="M155" s="184">
        <f t="shared" si="3"/>
        <v>5500</v>
      </c>
      <c r="N155" s="183" t="s">
        <v>1127</v>
      </c>
      <c r="O155" s="183" t="s">
        <v>1164</v>
      </c>
      <c r="P155" s="183"/>
      <c r="Q155" s="183" t="s">
        <v>1290</v>
      </c>
      <c r="R155" s="183" t="s">
        <v>801</v>
      </c>
    </row>
    <row r="156" spans="1:18">
      <c r="A156" s="183" t="s">
        <v>1291</v>
      </c>
      <c r="B156" s="183" t="s">
        <v>794</v>
      </c>
      <c r="C156" s="183" t="s">
        <v>808</v>
      </c>
      <c r="D156" s="183" t="s">
        <v>794</v>
      </c>
      <c r="E156" s="183" t="s">
        <v>866</v>
      </c>
      <c r="F156" s="183" t="s">
        <v>1004</v>
      </c>
      <c r="G156" s="183" t="s">
        <v>48</v>
      </c>
      <c r="H156" s="183" t="s">
        <v>521</v>
      </c>
      <c r="I156" s="183" t="s">
        <v>796</v>
      </c>
      <c r="J156" s="183" t="s">
        <v>1164</v>
      </c>
      <c r="K156" s="184">
        <v>63.25</v>
      </c>
      <c r="L156" s="184">
        <v>0</v>
      </c>
      <c r="M156" s="184">
        <f t="shared" si="3"/>
        <v>63.25</v>
      </c>
      <c r="N156" s="183" t="s">
        <v>1073</v>
      </c>
      <c r="O156" s="183" t="s">
        <v>1164</v>
      </c>
      <c r="P156" s="183"/>
      <c r="Q156" s="183" t="s">
        <v>1292</v>
      </c>
      <c r="R156" s="183" t="s">
        <v>801</v>
      </c>
    </row>
    <row r="157" spans="1:18">
      <c r="A157" s="183" t="s">
        <v>1291</v>
      </c>
      <c r="B157" s="183" t="s">
        <v>794</v>
      </c>
      <c r="C157" s="183" t="s">
        <v>808</v>
      </c>
      <c r="D157" s="183" t="s">
        <v>809</v>
      </c>
      <c r="E157" s="183" t="s">
        <v>848</v>
      </c>
      <c r="F157" s="183" t="s">
        <v>1004</v>
      </c>
      <c r="G157" s="183" t="s">
        <v>48</v>
      </c>
      <c r="H157" s="183" t="s">
        <v>521</v>
      </c>
      <c r="I157" s="183" t="s">
        <v>796</v>
      </c>
      <c r="J157" s="183" t="s">
        <v>1164</v>
      </c>
      <c r="K157" s="184">
        <v>0</v>
      </c>
      <c r="L157" s="184">
        <v>63.25</v>
      </c>
      <c r="M157" s="184">
        <f t="shared" si="3"/>
        <v>-63.25</v>
      </c>
      <c r="N157" s="183" t="s">
        <v>1073</v>
      </c>
      <c r="O157" s="183" t="s">
        <v>1164</v>
      </c>
      <c r="P157" s="183"/>
      <c r="Q157" s="183" t="s">
        <v>1292</v>
      </c>
      <c r="R157" s="183" t="s">
        <v>801</v>
      </c>
    </row>
    <row r="158" spans="1:18">
      <c r="A158" s="183" t="s">
        <v>1293</v>
      </c>
      <c r="B158" s="183" t="s">
        <v>794</v>
      </c>
      <c r="C158" s="183" t="s">
        <v>808</v>
      </c>
      <c r="D158" s="183" t="s">
        <v>812</v>
      </c>
      <c r="E158" s="183" t="s">
        <v>464</v>
      </c>
      <c r="F158" s="183" t="s">
        <v>521</v>
      </c>
      <c r="G158" s="183" t="s">
        <v>965</v>
      </c>
      <c r="H158" s="183" t="s">
        <v>521</v>
      </c>
      <c r="I158" s="183" t="s">
        <v>1063</v>
      </c>
      <c r="J158" s="183" t="s">
        <v>1240</v>
      </c>
      <c r="K158" s="184">
        <v>9.89</v>
      </c>
      <c r="L158" s="184">
        <v>0</v>
      </c>
      <c r="M158" s="184">
        <f t="shared" si="3"/>
        <v>9.89</v>
      </c>
      <c r="N158" s="183" t="s">
        <v>1073</v>
      </c>
      <c r="O158" s="183" t="s">
        <v>1240</v>
      </c>
      <c r="P158" s="183"/>
      <c r="Q158" s="183" t="s">
        <v>1294</v>
      </c>
      <c r="R158" s="183" t="s">
        <v>801</v>
      </c>
    </row>
    <row r="159" spans="1:18">
      <c r="A159" s="183" t="s">
        <v>1293</v>
      </c>
      <c r="B159" s="183" t="s">
        <v>794</v>
      </c>
      <c r="C159" s="183" t="s">
        <v>808</v>
      </c>
      <c r="D159" s="183" t="s">
        <v>812</v>
      </c>
      <c r="E159" s="183" t="s">
        <v>36</v>
      </c>
      <c r="F159" s="183" t="s">
        <v>521</v>
      </c>
      <c r="G159" s="183" t="s">
        <v>965</v>
      </c>
      <c r="H159" s="183" t="s">
        <v>521</v>
      </c>
      <c r="I159" s="183" t="s">
        <v>1063</v>
      </c>
      <c r="J159" s="183" t="s">
        <v>1240</v>
      </c>
      <c r="K159" s="184">
        <v>50.81</v>
      </c>
      <c r="L159" s="184">
        <v>0</v>
      </c>
      <c r="M159" s="184">
        <f t="shared" si="3"/>
        <v>50.81</v>
      </c>
      <c r="N159" s="183" t="s">
        <v>1073</v>
      </c>
      <c r="O159" s="183" t="s">
        <v>1240</v>
      </c>
      <c r="P159" s="183"/>
      <c r="Q159" s="183" t="s">
        <v>1294</v>
      </c>
      <c r="R159" s="183" t="s">
        <v>801</v>
      </c>
    </row>
    <row r="160" spans="1:18">
      <c r="A160" s="183" t="s">
        <v>1293</v>
      </c>
      <c r="B160" s="183" t="s">
        <v>794</v>
      </c>
      <c r="C160" s="183" t="s">
        <v>808</v>
      </c>
      <c r="D160" s="183" t="s">
        <v>812</v>
      </c>
      <c r="E160" s="183" t="s">
        <v>295</v>
      </c>
      <c r="F160" s="183" t="s">
        <v>521</v>
      </c>
      <c r="G160" s="183" t="s">
        <v>965</v>
      </c>
      <c r="H160" s="183" t="s">
        <v>521</v>
      </c>
      <c r="I160" s="183" t="s">
        <v>1063</v>
      </c>
      <c r="J160" s="183" t="s">
        <v>1240</v>
      </c>
      <c r="K160" s="184">
        <v>19.22</v>
      </c>
      <c r="L160" s="184">
        <v>0</v>
      </c>
      <c r="M160" s="184">
        <f t="shared" si="3"/>
        <v>19.22</v>
      </c>
      <c r="N160" s="183" t="s">
        <v>1073</v>
      </c>
      <c r="O160" s="183" t="s">
        <v>1240</v>
      </c>
      <c r="P160" s="183"/>
      <c r="Q160" s="183" t="s">
        <v>1294</v>
      </c>
      <c r="R160" s="183" t="s">
        <v>801</v>
      </c>
    </row>
    <row r="161" spans="1:18">
      <c r="A161" s="183" t="s">
        <v>1293</v>
      </c>
      <c r="B161" s="183" t="s">
        <v>794</v>
      </c>
      <c r="C161" s="183" t="s">
        <v>808</v>
      </c>
      <c r="D161" s="183" t="s">
        <v>812</v>
      </c>
      <c r="E161" s="183" t="s">
        <v>342</v>
      </c>
      <c r="F161" s="183" t="s">
        <v>521</v>
      </c>
      <c r="G161" s="183" t="s">
        <v>965</v>
      </c>
      <c r="H161" s="183" t="s">
        <v>521</v>
      </c>
      <c r="I161" s="183" t="s">
        <v>1063</v>
      </c>
      <c r="J161" s="183" t="s">
        <v>1240</v>
      </c>
      <c r="K161" s="184">
        <v>19.22</v>
      </c>
      <c r="L161" s="184">
        <v>0</v>
      </c>
      <c r="M161" s="184">
        <f t="shared" si="3"/>
        <v>19.22</v>
      </c>
      <c r="N161" s="183" t="s">
        <v>1073</v>
      </c>
      <c r="O161" s="183" t="s">
        <v>1240</v>
      </c>
      <c r="P161" s="183"/>
      <c r="Q161" s="183" t="s">
        <v>1294</v>
      </c>
      <c r="R161" s="183" t="s">
        <v>801</v>
      </c>
    </row>
    <row r="162" spans="1:18">
      <c r="A162" s="183" t="s">
        <v>1293</v>
      </c>
      <c r="B162" s="183" t="s">
        <v>794</v>
      </c>
      <c r="C162" s="183" t="s">
        <v>808</v>
      </c>
      <c r="D162" s="183" t="s">
        <v>794</v>
      </c>
      <c r="E162" s="183" t="s">
        <v>800</v>
      </c>
      <c r="F162" s="183" t="s">
        <v>521</v>
      </c>
      <c r="G162" s="183" t="s">
        <v>965</v>
      </c>
      <c r="H162" s="183" t="s">
        <v>521</v>
      </c>
      <c r="I162" s="183" t="s">
        <v>1063</v>
      </c>
      <c r="J162" s="183" t="s">
        <v>1240</v>
      </c>
      <c r="K162" s="184">
        <v>0</v>
      </c>
      <c r="L162" s="184">
        <v>50.81</v>
      </c>
      <c r="M162" s="184">
        <f t="shared" si="3"/>
        <v>-50.81</v>
      </c>
      <c r="N162" s="183" t="s">
        <v>1073</v>
      </c>
      <c r="O162" s="183" t="s">
        <v>1240</v>
      </c>
      <c r="P162" s="183"/>
      <c r="Q162" s="183" t="s">
        <v>1294</v>
      </c>
      <c r="R162" s="183" t="s">
        <v>801</v>
      </c>
    </row>
    <row r="163" spans="1:18">
      <c r="A163" s="183" t="s">
        <v>1293</v>
      </c>
      <c r="B163" s="183" t="s">
        <v>794</v>
      </c>
      <c r="C163" s="183" t="s">
        <v>808</v>
      </c>
      <c r="D163" s="183" t="s">
        <v>794</v>
      </c>
      <c r="E163" s="183" t="s">
        <v>800</v>
      </c>
      <c r="F163" s="183" t="s">
        <v>521</v>
      </c>
      <c r="G163" s="183" t="s">
        <v>965</v>
      </c>
      <c r="H163" s="183" t="s">
        <v>521</v>
      </c>
      <c r="I163" s="183" t="s">
        <v>1063</v>
      </c>
      <c r="J163" s="183" t="s">
        <v>1240</v>
      </c>
      <c r="K163" s="184">
        <v>0</v>
      </c>
      <c r="L163" s="184">
        <v>9.89</v>
      </c>
      <c r="M163" s="184">
        <f t="shared" si="3"/>
        <v>-9.89</v>
      </c>
      <c r="N163" s="183" t="s">
        <v>1073</v>
      </c>
      <c r="O163" s="183" t="s">
        <v>1240</v>
      </c>
      <c r="P163" s="183"/>
      <c r="Q163" s="183" t="s">
        <v>1294</v>
      </c>
      <c r="R163" s="183" t="s">
        <v>801</v>
      </c>
    </row>
    <row r="164" spans="1:18">
      <c r="A164" s="183" t="s">
        <v>1293</v>
      </c>
      <c r="B164" s="183" t="s">
        <v>794</v>
      </c>
      <c r="C164" s="183" t="s">
        <v>808</v>
      </c>
      <c r="D164" s="183" t="s">
        <v>794</v>
      </c>
      <c r="E164" s="183" t="s">
        <v>800</v>
      </c>
      <c r="F164" s="183" t="s">
        <v>521</v>
      </c>
      <c r="G164" s="183" t="s">
        <v>965</v>
      </c>
      <c r="H164" s="183" t="s">
        <v>521</v>
      </c>
      <c r="I164" s="183" t="s">
        <v>1063</v>
      </c>
      <c r="J164" s="183" t="s">
        <v>1240</v>
      </c>
      <c r="K164" s="184">
        <v>0</v>
      </c>
      <c r="L164" s="184">
        <v>38.44</v>
      </c>
      <c r="M164" s="184">
        <f t="shared" si="3"/>
        <v>-38.44</v>
      </c>
      <c r="N164" s="183" t="s">
        <v>1073</v>
      </c>
      <c r="O164" s="183" t="s">
        <v>1240</v>
      </c>
      <c r="P164" s="183"/>
      <c r="Q164" s="183" t="s">
        <v>1294</v>
      </c>
      <c r="R164" s="183" t="s">
        <v>801</v>
      </c>
    </row>
    <row r="165" spans="1:18">
      <c r="A165" s="183" t="s">
        <v>1295</v>
      </c>
      <c r="B165" s="183" t="s">
        <v>794</v>
      </c>
      <c r="C165" s="183" t="s">
        <v>808</v>
      </c>
      <c r="D165" s="183" t="s">
        <v>268</v>
      </c>
      <c r="E165" s="183" t="s">
        <v>818</v>
      </c>
      <c r="F165" s="183" t="s">
        <v>1006</v>
      </c>
      <c r="G165" s="183" t="s">
        <v>48</v>
      </c>
      <c r="H165" s="183" t="s">
        <v>521</v>
      </c>
      <c r="I165" s="183" t="s">
        <v>796</v>
      </c>
      <c r="J165" s="183" t="s">
        <v>1240</v>
      </c>
      <c r="K165" s="184">
        <v>0</v>
      </c>
      <c r="L165" s="184">
        <v>1730</v>
      </c>
      <c r="M165" s="184">
        <f t="shared" si="3"/>
        <v>-1730</v>
      </c>
      <c r="N165" s="183" t="s">
        <v>1150</v>
      </c>
      <c r="O165" s="183" t="s">
        <v>1240</v>
      </c>
      <c r="P165" s="183"/>
      <c r="Q165" s="183" t="s">
        <v>1296</v>
      </c>
      <c r="R165" s="183" t="s">
        <v>801</v>
      </c>
    </row>
    <row r="166" spans="1:18">
      <c r="A166" s="183" t="s">
        <v>1295</v>
      </c>
      <c r="B166" s="183" t="s">
        <v>794</v>
      </c>
      <c r="C166" s="183" t="s">
        <v>808</v>
      </c>
      <c r="D166" s="183" t="s">
        <v>807</v>
      </c>
      <c r="E166" s="183" t="s">
        <v>818</v>
      </c>
      <c r="F166" s="183" t="s">
        <v>1006</v>
      </c>
      <c r="G166" s="183" t="s">
        <v>48</v>
      </c>
      <c r="H166" s="183" t="s">
        <v>521</v>
      </c>
      <c r="I166" s="183" t="s">
        <v>796</v>
      </c>
      <c r="J166" s="183" t="s">
        <v>1240</v>
      </c>
      <c r="K166" s="184">
        <v>1730</v>
      </c>
      <c r="L166" s="184">
        <v>0</v>
      </c>
      <c r="M166" s="184">
        <f t="shared" si="3"/>
        <v>1730</v>
      </c>
      <c r="N166" s="183" t="s">
        <v>1150</v>
      </c>
      <c r="O166" s="183" t="s">
        <v>1240</v>
      </c>
      <c r="P166" s="183"/>
      <c r="Q166" s="183" t="s">
        <v>1296</v>
      </c>
      <c r="R166" s="183" t="s">
        <v>801</v>
      </c>
    </row>
    <row r="167" spans="1:18">
      <c r="A167" s="183" t="s">
        <v>1297</v>
      </c>
      <c r="B167" s="183" t="s">
        <v>794</v>
      </c>
      <c r="C167" s="183" t="s">
        <v>833</v>
      </c>
      <c r="D167" s="183" t="s">
        <v>813</v>
      </c>
      <c r="E167" s="183" t="s">
        <v>861</v>
      </c>
      <c r="F167" s="183" t="s">
        <v>521</v>
      </c>
      <c r="G167" s="183" t="s">
        <v>480</v>
      </c>
      <c r="H167" s="183" t="s">
        <v>521</v>
      </c>
      <c r="I167" s="183" t="s">
        <v>796</v>
      </c>
      <c r="J167" s="183" t="s">
        <v>1240</v>
      </c>
      <c r="K167" s="184">
        <v>15011.41</v>
      </c>
      <c r="L167" s="184">
        <v>0</v>
      </c>
      <c r="M167" s="184">
        <f t="shared" si="3"/>
        <v>15011.41</v>
      </c>
      <c r="N167" s="183" t="s">
        <v>1132</v>
      </c>
      <c r="O167" s="183" t="s">
        <v>1240</v>
      </c>
      <c r="P167" s="183"/>
      <c r="Q167" s="183" t="s">
        <v>1298</v>
      </c>
      <c r="R167" s="183" t="s">
        <v>801</v>
      </c>
    </row>
    <row r="168" spans="1:18">
      <c r="A168" s="183" t="s">
        <v>1297</v>
      </c>
      <c r="B168" s="183" t="s">
        <v>794</v>
      </c>
      <c r="C168" s="183" t="s">
        <v>833</v>
      </c>
      <c r="D168" s="183" t="s">
        <v>268</v>
      </c>
      <c r="E168" s="183" t="s">
        <v>465</v>
      </c>
      <c r="F168" s="183" t="s">
        <v>521</v>
      </c>
      <c r="G168" s="183" t="s">
        <v>480</v>
      </c>
      <c r="H168" s="183" t="s">
        <v>521</v>
      </c>
      <c r="I168" s="183" t="s">
        <v>796</v>
      </c>
      <c r="J168" s="183" t="s">
        <v>1240</v>
      </c>
      <c r="K168" s="184">
        <v>0</v>
      </c>
      <c r="L168" s="184">
        <v>28269.360000000001</v>
      </c>
      <c r="M168" s="184">
        <f t="shared" si="3"/>
        <v>-28269.360000000001</v>
      </c>
      <c r="N168" s="183" t="s">
        <v>1132</v>
      </c>
      <c r="O168" s="183" t="s">
        <v>1240</v>
      </c>
      <c r="P168" s="183"/>
      <c r="Q168" s="183" t="s">
        <v>1298</v>
      </c>
      <c r="R168" s="183" t="s">
        <v>801</v>
      </c>
    </row>
    <row r="169" spans="1:18">
      <c r="A169" s="183" t="s">
        <v>1297</v>
      </c>
      <c r="B169" s="183" t="s">
        <v>794</v>
      </c>
      <c r="C169" s="183" t="s">
        <v>833</v>
      </c>
      <c r="D169" s="183" t="s">
        <v>812</v>
      </c>
      <c r="E169" s="183" t="s">
        <v>861</v>
      </c>
      <c r="F169" s="183" t="s">
        <v>521</v>
      </c>
      <c r="G169" s="183" t="s">
        <v>480</v>
      </c>
      <c r="H169" s="183" t="s">
        <v>521</v>
      </c>
      <c r="I169" s="183" t="s">
        <v>796</v>
      </c>
      <c r="J169" s="183" t="s">
        <v>1240</v>
      </c>
      <c r="K169" s="184">
        <v>3147.3</v>
      </c>
      <c r="L169" s="184">
        <v>0</v>
      </c>
      <c r="M169" s="184">
        <f t="shared" si="3"/>
        <v>3147.3</v>
      </c>
      <c r="N169" s="183" t="s">
        <v>1132</v>
      </c>
      <c r="O169" s="183" t="s">
        <v>1240</v>
      </c>
      <c r="P169" s="183"/>
      <c r="Q169" s="183" t="s">
        <v>1298</v>
      </c>
      <c r="R169" s="183" t="s">
        <v>801</v>
      </c>
    </row>
    <row r="170" spans="1:18">
      <c r="A170" s="183" t="s">
        <v>1297</v>
      </c>
      <c r="B170" s="183" t="s">
        <v>794</v>
      </c>
      <c r="C170" s="183" t="s">
        <v>703</v>
      </c>
      <c r="D170" s="183" t="s">
        <v>813</v>
      </c>
      <c r="E170" s="183" t="s">
        <v>861</v>
      </c>
      <c r="F170" s="183" t="s">
        <v>521</v>
      </c>
      <c r="G170" s="183" t="s">
        <v>480</v>
      </c>
      <c r="H170" s="183" t="s">
        <v>521</v>
      </c>
      <c r="I170" s="183" t="s">
        <v>796</v>
      </c>
      <c r="J170" s="183" t="s">
        <v>1240</v>
      </c>
      <c r="K170" s="184">
        <v>10110.65</v>
      </c>
      <c r="L170" s="184">
        <v>0</v>
      </c>
      <c r="M170" s="184">
        <f t="shared" si="3"/>
        <v>10110.65</v>
      </c>
      <c r="N170" s="183" t="s">
        <v>1132</v>
      </c>
      <c r="O170" s="183" t="s">
        <v>1240</v>
      </c>
      <c r="P170" s="183"/>
      <c r="Q170" s="183" t="s">
        <v>1298</v>
      </c>
      <c r="R170" s="183" t="s">
        <v>801</v>
      </c>
    </row>
    <row r="171" spans="1:18">
      <c r="A171" s="183" t="s">
        <v>1299</v>
      </c>
      <c r="B171" s="183" t="s">
        <v>794</v>
      </c>
      <c r="C171" s="183" t="s">
        <v>806</v>
      </c>
      <c r="D171" s="183" t="s">
        <v>268</v>
      </c>
      <c r="E171" s="183" t="s">
        <v>403</v>
      </c>
      <c r="F171" s="183" t="s">
        <v>521</v>
      </c>
      <c r="G171" s="183" t="s">
        <v>48</v>
      </c>
      <c r="H171" s="183" t="s">
        <v>521</v>
      </c>
      <c r="I171" s="183" t="s">
        <v>796</v>
      </c>
      <c r="J171" s="183" t="s">
        <v>1240</v>
      </c>
      <c r="K171" s="184">
        <v>0</v>
      </c>
      <c r="L171" s="184">
        <v>7070</v>
      </c>
      <c r="M171" s="184">
        <f t="shared" si="3"/>
        <v>-7070</v>
      </c>
      <c r="N171" s="183" t="s">
        <v>1030</v>
      </c>
      <c r="O171" s="183" t="s">
        <v>1240</v>
      </c>
      <c r="P171" s="183"/>
      <c r="Q171" s="183" t="s">
        <v>1300</v>
      </c>
      <c r="R171" s="183" t="s">
        <v>801</v>
      </c>
    </row>
    <row r="172" spans="1:18">
      <c r="A172" s="183" t="s">
        <v>1299</v>
      </c>
      <c r="B172" s="183" t="s">
        <v>794</v>
      </c>
      <c r="C172" s="183" t="s">
        <v>808</v>
      </c>
      <c r="D172" s="183" t="s">
        <v>268</v>
      </c>
      <c r="E172" s="183" t="s">
        <v>403</v>
      </c>
      <c r="F172" s="183" t="s">
        <v>521</v>
      </c>
      <c r="G172" s="183" t="s">
        <v>48</v>
      </c>
      <c r="H172" s="183" t="s">
        <v>521</v>
      </c>
      <c r="I172" s="183" t="s">
        <v>796</v>
      </c>
      <c r="J172" s="183" t="s">
        <v>1240</v>
      </c>
      <c r="K172" s="184">
        <v>7070</v>
      </c>
      <c r="L172" s="184">
        <v>0</v>
      </c>
      <c r="M172" s="184">
        <f t="shared" si="3"/>
        <v>7070</v>
      </c>
      <c r="N172" s="183" t="s">
        <v>1030</v>
      </c>
      <c r="O172" s="183" t="s">
        <v>1240</v>
      </c>
      <c r="P172" s="183"/>
      <c r="Q172" s="183" t="s">
        <v>1300</v>
      </c>
      <c r="R172" s="183" t="s">
        <v>801</v>
      </c>
    </row>
    <row r="173" spans="1:18">
      <c r="A173" s="183" t="s">
        <v>1301</v>
      </c>
      <c r="B173" s="183" t="s">
        <v>794</v>
      </c>
      <c r="C173" s="183" t="s">
        <v>701</v>
      </c>
      <c r="D173" s="183" t="s">
        <v>268</v>
      </c>
      <c r="E173" s="183" t="s">
        <v>848</v>
      </c>
      <c r="F173" s="183" t="s">
        <v>521</v>
      </c>
      <c r="G173" s="183" t="s">
        <v>48</v>
      </c>
      <c r="H173" s="183" t="s">
        <v>521</v>
      </c>
      <c r="I173" s="183" t="s">
        <v>796</v>
      </c>
      <c r="J173" s="183" t="s">
        <v>1240</v>
      </c>
      <c r="K173" s="184">
        <v>0</v>
      </c>
      <c r="L173" s="184">
        <v>1000</v>
      </c>
      <c r="M173" s="184">
        <f t="shared" si="3"/>
        <v>-1000</v>
      </c>
      <c r="N173" s="183" t="s">
        <v>997</v>
      </c>
      <c r="O173" s="183" t="s">
        <v>1240</v>
      </c>
      <c r="P173" s="183"/>
      <c r="Q173" s="183" t="s">
        <v>1302</v>
      </c>
      <c r="R173" s="183" t="s">
        <v>801</v>
      </c>
    </row>
    <row r="174" spans="1:18">
      <c r="A174" s="183" t="s">
        <v>1301</v>
      </c>
      <c r="B174" s="183" t="s">
        <v>794</v>
      </c>
      <c r="C174" s="183" t="s">
        <v>701</v>
      </c>
      <c r="D174" s="183" t="s">
        <v>821</v>
      </c>
      <c r="E174" s="183" t="s">
        <v>848</v>
      </c>
      <c r="F174" s="183" t="s">
        <v>521</v>
      </c>
      <c r="G174" s="183" t="s">
        <v>48</v>
      </c>
      <c r="H174" s="183" t="s">
        <v>521</v>
      </c>
      <c r="I174" s="183" t="s">
        <v>796</v>
      </c>
      <c r="J174" s="183" t="s">
        <v>1240</v>
      </c>
      <c r="K174" s="184">
        <v>1000</v>
      </c>
      <c r="L174" s="184">
        <v>0</v>
      </c>
      <c r="M174" s="184">
        <f t="shared" si="3"/>
        <v>1000</v>
      </c>
      <c r="N174" s="183" t="s">
        <v>997</v>
      </c>
      <c r="O174" s="183" t="s">
        <v>1240</v>
      </c>
      <c r="P174" s="183"/>
      <c r="Q174" s="183" t="s">
        <v>1302</v>
      </c>
      <c r="R174" s="183" t="s">
        <v>801</v>
      </c>
    </row>
    <row r="175" spans="1:18">
      <c r="A175" s="183" t="s">
        <v>1303</v>
      </c>
      <c r="B175" s="183" t="s">
        <v>794</v>
      </c>
      <c r="C175" s="183" t="s">
        <v>707</v>
      </c>
      <c r="D175" s="183" t="s">
        <v>268</v>
      </c>
      <c r="E175" s="183" t="s">
        <v>848</v>
      </c>
      <c r="F175" s="183" t="s">
        <v>521</v>
      </c>
      <c r="G175" s="183" t="s">
        <v>48</v>
      </c>
      <c r="H175" s="183" t="s">
        <v>521</v>
      </c>
      <c r="I175" s="183" t="s">
        <v>796</v>
      </c>
      <c r="J175" s="183" t="s">
        <v>1240</v>
      </c>
      <c r="K175" s="184">
        <v>0</v>
      </c>
      <c r="L175" s="184">
        <v>170</v>
      </c>
      <c r="M175" s="184">
        <f t="shared" si="3"/>
        <v>-170</v>
      </c>
      <c r="N175" s="183" t="s">
        <v>997</v>
      </c>
      <c r="O175" s="183" t="s">
        <v>1240</v>
      </c>
      <c r="P175" s="183"/>
      <c r="Q175" s="183" t="s">
        <v>1304</v>
      </c>
      <c r="R175" s="183" t="s">
        <v>801</v>
      </c>
    </row>
    <row r="176" spans="1:18">
      <c r="A176" s="183" t="s">
        <v>1303</v>
      </c>
      <c r="B176" s="183" t="s">
        <v>794</v>
      </c>
      <c r="C176" s="183" t="s">
        <v>707</v>
      </c>
      <c r="D176" s="183" t="s">
        <v>809</v>
      </c>
      <c r="E176" s="183" t="s">
        <v>848</v>
      </c>
      <c r="F176" s="183" t="s">
        <v>521</v>
      </c>
      <c r="G176" s="183" t="s">
        <v>48</v>
      </c>
      <c r="H176" s="183" t="s">
        <v>521</v>
      </c>
      <c r="I176" s="183" t="s">
        <v>796</v>
      </c>
      <c r="J176" s="183" t="s">
        <v>1240</v>
      </c>
      <c r="K176" s="184">
        <v>170</v>
      </c>
      <c r="L176" s="184">
        <v>0</v>
      </c>
      <c r="M176" s="184">
        <f t="shared" si="3"/>
        <v>170</v>
      </c>
      <c r="N176" s="183" t="s">
        <v>997</v>
      </c>
      <c r="O176" s="183" t="s">
        <v>1240</v>
      </c>
      <c r="P176" s="183"/>
      <c r="Q176" s="183" t="s">
        <v>1304</v>
      </c>
      <c r="R176" s="183" t="s">
        <v>801</v>
      </c>
    </row>
    <row r="177" spans="1:18">
      <c r="A177" s="183" t="s">
        <v>1305</v>
      </c>
      <c r="B177" s="183" t="s">
        <v>794</v>
      </c>
      <c r="C177" s="183" t="s">
        <v>704</v>
      </c>
      <c r="D177" s="183" t="s">
        <v>268</v>
      </c>
      <c r="E177" s="183" t="s">
        <v>705</v>
      </c>
      <c r="F177" s="183" t="s">
        <v>521</v>
      </c>
      <c r="G177" s="183" t="s">
        <v>48</v>
      </c>
      <c r="H177" s="183" t="s">
        <v>521</v>
      </c>
      <c r="I177" s="183" t="s">
        <v>796</v>
      </c>
      <c r="J177" s="183" t="s">
        <v>1240</v>
      </c>
      <c r="K177" s="184">
        <v>0</v>
      </c>
      <c r="L177" s="184">
        <v>30</v>
      </c>
      <c r="M177" s="184">
        <f t="shared" si="3"/>
        <v>-30</v>
      </c>
      <c r="N177" s="183" t="s">
        <v>1306</v>
      </c>
      <c r="O177" s="183" t="s">
        <v>1240</v>
      </c>
      <c r="P177" s="183"/>
      <c r="Q177" s="183" t="s">
        <v>1307</v>
      </c>
      <c r="R177" s="183" t="s">
        <v>801</v>
      </c>
    </row>
    <row r="178" spans="1:18">
      <c r="A178" s="183" t="s">
        <v>1305</v>
      </c>
      <c r="B178" s="183" t="s">
        <v>794</v>
      </c>
      <c r="C178" s="183" t="s">
        <v>704</v>
      </c>
      <c r="D178" s="183" t="s">
        <v>823</v>
      </c>
      <c r="E178" s="183" t="s">
        <v>705</v>
      </c>
      <c r="F178" s="183" t="s">
        <v>521</v>
      </c>
      <c r="G178" s="183" t="s">
        <v>48</v>
      </c>
      <c r="H178" s="183" t="s">
        <v>521</v>
      </c>
      <c r="I178" s="183" t="s">
        <v>796</v>
      </c>
      <c r="J178" s="183" t="s">
        <v>1240</v>
      </c>
      <c r="K178" s="184">
        <v>30</v>
      </c>
      <c r="L178" s="184">
        <v>0</v>
      </c>
      <c r="M178" s="184">
        <f t="shared" si="3"/>
        <v>30</v>
      </c>
      <c r="N178" s="183" t="s">
        <v>1306</v>
      </c>
      <c r="O178" s="183" t="s">
        <v>1240</v>
      </c>
      <c r="P178" s="183"/>
      <c r="Q178" s="183" t="s">
        <v>1307</v>
      </c>
      <c r="R178" s="183" t="s">
        <v>801</v>
      </c>
    </row>
    <row r="179" spans="1:18">
      <c r="A179" s="183" t="s">
        <v>1308</v>
      </c>
      <c r="B179" s="183" t="s">
        <v>794</v>
      </c>
      <c r="C179" s="183" t="s">
        <v>702</v>
      </c>
      <c r="D179" s="183" t="s">
        <v>268</v>
      </c>
      <c r="E179" s="183" t="s">
        <v>721</v>
      </c>
      <c r="F179" s="183" t="s">
        <v>1065</v>
      </c>
      <c r="G179" s="183" t="s">
        <v>48</v>
      </c>
      <c r="H179" s="183" t="s">
        <v>521</v>
      </c>
      <c r="I179" s="183" t="s">
        <v>796</v>
      </c>
      <c r="J179" s="183" t="s">
        <v>1309</v>
      </c>
      <c r="K179" s="184">
        <v>0</v>
      </c>
      <c r="L179" s="184">
        <v>3084.99</v>
      </c>
      <c r="M179" s="184">
        <f t="shared" si="3"/>
        <v>-3084.99</v>
      </c>
      <c r="N179" s="183" t="s">
        <v>1144</v>
      </c>
      <c r="O179" s="183" t="s">
        <v>1309</v>
      </c>
      <c r="P179" s="183"/>
      <c r="Q179" s="183" t="s">
        <v>1310</v>
      </c>
      <c r="R179" s="183" t="s">
        <v>801</v>
      </c>
    </row>
    <row r="180" spans="1:18">
      <c r="A180" s="183" t="s">
        <v>1308</v>
      </c>
      <c r="B180" s="183" t="s">
        <v>794</v>
      </c>
      <c r="C180" s="183" t="s">
        <v>702</v>
      </c>
      <c r="D180" s="183" t="s">
        <v>837</v>
      </c>
      <c r="E180" s="183" t="s">
        <v>721</v>
      </c>
      <c r="F180" s="183" t="s">
        <v>1065</v>
      </c>
      <c r="G180" s="183" t="s">
        <v>48</v>
      </c>
      <c r="H180" s="183" t="s">
        <v>521</v>
      </c>
      <c r="I180" s="183" t="s">
        <v>796</v>
      </c>
      <c r="J180" s="183" t="s">
        <v>1309</v>
      </c>
      <c r="K180" s="184">
        <v>3084.99</v>
      </c>
      <c r="L180" s="184">
        <v>0</v>
      </c>
      <c r="M180" s="184">
        <f t="shared" si="3"/>
        <v>3084.99</v>
      </c>
      <c r="N180" s="183" t="s">
        <v>1144</v>
      </c>
      <c r="O180" s="183" t="s">
        <v>1309</v>
      </c>
      <c r="P180" s="183"/>
      <c r="Q180" s="183" t="s">
        <v>1310</v>
      </c>
      <c r="R180" s="183" t="s">
        <v>801</v>
      </c>
    </row>
    <row r="181" spans="1:18">
      <c r="A181" s="183" t="s">
        <v>1311</v>
      </c>
      <c r="B181" s="183" t="s">
        <v>794</v>
      </c>
      <c r="C181" s="183" t="s">
        <v>701</v>
      </c>
      <c r="D181" s="183" t="s">
        <v>809</v>
      </c>
      <c r="E181" s="183" t="s">
        <v>1045</v>
      </c>
      <c r="F181" s="183" t="s">
        <v>521</v>
      </c>
      <c r="G181" s="183" t="s">
        <v>48</v>
      </c>
      <c r="H181" s="183" t="s">
        <v>521</v>
      </c>
      <c r="I181" s="183" t="s">
        <v>796</v>
      </c>
      <c r="J181" s="183" t="s">
        <v>1240</v>
      </c>
      <c r="K181" s="184">
        <v>0</v>
      </c>
      <c r="L181" s="184">
        <v>3614.85</v>
      </c>
      <c r="M181" s="184">
        <f t="shared" si="3"/>
        <v>-3614.85</v>
      </c>
      <c r="N181" s="183" t="s">
        <v>1074</v>
      </c>
      <c r="O181" s="183" t="s">
        <v>1240</v>
      </c>
      <c r="P181" s="183"/>
      <c r="Q181" s="183" t="s">
        <v>1312</v>
      </c>
      <c r="R181" s="183" t="s">
        <v>801</v>
      </c>
    </row>
    <row r="182" spans="1:18">
      <c r="A182" s="183" t="s">
        <v>1311</v>
      </c>
      <c r="B182" s="183" t="s">
        <v>794</v>
      </c>
      <c r="C182" s="183" t="s">
        <v>701</v>
      </c>
      <c r="D182" s="183" t="s">
        <v>268</v>
      </c>
      <c r="E182" s="183" t="s">
        <v>1045</v>
      </c>
      <c r="F182" s="183" t="s">
        <v>521</v>
      </c>
      <c r="G182" s="183" t="s">
        <v>48</v>
      </c>
      <c r="H182" s="183" t="s">
        <v>521</v>
      </c>
      <c r="I182" s="183" t="s">
        <v>796</v>
      </c>
      <c r="J182" s="183" t="s">
        <v>1240</v>
      </c>
      <c r="K182" s="184">
        <v>527.30999999999995</v>
      </c>
      <c r="L182" s="184">
        <v>0</v>
      </c>
      <c r="M182" s="184">
        <f t="shared" si="3"/>
        <v>527.30999999999995</v>
      </c>
      <c r="N182" s="183" t="s">
        <v>1074</v>
      </c>
      <c r="O182" s="183" t="s">
        <v>1240</v>
      </c>
      <c r="P182" s="183"/>
      <c r="Q182" s="183" t="s">
        <v>1312</v>
      </c>
      <c r="R182" s="183" t="s">
        <v>801</v>
      </c>
    </row>
    <row r="183" spans="1:18">
      <c r="A183" s="183" t="s">
        <v>1311</v>
      </c>
      <c r="B183" s="183" t="s">
        <v>794</v>
      </c>
      <c r="C183" s="183" t="s">
        <v>701</v>
      </c>
      <c r="D183" s="183" t="s">
        <v>846</v>
      </c>
      <c r="E183" s="183" t="s">
        <v>1045</v>
      </c>
      <c r="F183" s="183" t="s">
        <v>521</v>
      </c>
      <c r="G183" s="183" t="s">
        <v>48</v>
      </c>
      <c r="H183" s="183" t="s">
        <v>521</v>
      </c>
      <c r="I183" s="183" t="s">
        <v>796</v>
      </c>
      <c r="J183" s="183" t="s">
        <v>1240</v>
      </c>
      <c r="K183" s="184">
        <v>3614.85</v>
      </c>
      <c r="L183" s="184">
        <v>0</v>
      </c>
      <c r="M183" s="184">
        <f t="shared" si="3"/>
        <v>3614.85</v>
      </c>
      <c r="N183" s="183" t="s">
        <v>1074</v>
      </c>
      <c r="O183" s="183" t="s">
        <v>1240</v>
      </c>
      <c r="P183" s="183"/>
      <c r="Q183" s="183" t="s">
        <v>1312</v>
      </c>
      <c r="R183" s="183" t="s">
        <v>801</v>
      </c>
    </row>
    <row r="184" spans="1:18">
      <c r="A184" s="183" t="s">
        <v>1311</v>
      </c>
      <c r="B184" s="183" t="s">
        <v>794</v>
      </c>
      <c r="C184" s="183" t="s">
        <v>701</v>
      </c>
      <c r="D184" s="183" t="s">
        <v>803</v>
      </c>
      <c r="E184" s="183" t="s">
        <v>1045</v>
      </c>
      <c r="F184" s="183" t="s">
        <v>521</v>
      </c>
      <c r="G184" s="183" t="s">
        <v>48</v>
      </c>
      <c r="H184" s="183" t="s">
        <v>521</v>
      </c>
      <c r="I184" s="183" t="s">
        <v>796</v>
      </c>
      <c r="J184" s="183" t="s">
        <v>1240</v>
      </c>
      <c r="K184" s="184">
        <v>0</v>
      </c>
      <c r="L184" s="184">
        <v>140.24</v>
      </c>
      <c r="M184" s="184">
        <f t="shared" si="3"/>
        <v>-140.24</v>
      </c>
      <c r="N184" s="183" t="s">
        <v>1074</v>
      </c>
      <c r="O184" s="183" t="s">
        <v>1240</v>
      </c>
      <c r="P184" s="183"/>
      <c r="Q184" s="183" t="s">
        <v>1312</v>
      </c>
      <c r="R184" s="183" t="s">
        <v>801</v>
      </c>
    </row>
    <row r="185" spans="1:18">
      <c r="A185" s="183" t="s">
        <v>1311</v>
      </c>
      <c r="B185" s="183" t="s">
        <v>794</v>
      </c>
      <c r="C185" s="183" t="s">
        <v>701</v>
      </c>
      <c r="D185" s="183" t="s">
        <v>821</v>
      </c>
      <c r="E185" s="183" t="s">
        <v>1045</v>
      </c>
      <c r="F185" s="183" t="s">
        <v>521</v>
      </c>
      <c r="G185" s="183" t="s">
        <v>48</v>
      </c>
      <c r="H185" s="183" t="s">
        <v>521</v>
      </c>
      <c r="I185" s="183" t="s">
        <v>796</v>
      </c>
      <c r="J185" s="183" t="s">
        <v>1240</v>
      </c>
      <c r="K185" s="184">
        <v>0</v>
      </c>
      <c r="L185" s="184">
        <v>387.07</v>
      </c>
      <c r="M185" s="184">
        <f t="shared" si="3"/>
        <v>-387.07</v>
      </c>
      <c r="N185" s="183" t="s">
        <v>1074</v>
      </c>
      <c r="O185" s="183" t="s">
        <v>1240</v>
      </c>
      <c r="P185" s="183"/>
      <c r="Q185" s="183" t="s">
        <v>1312</v>
      </c>
      <c r="R185" s="183" t="s">
        <v>801</v>
      </c>
    </row>
    <row r="186" spans="1:18">
      <c r="A186" s="183" t="s">
        <v>1313</v>
      </c>
      <c r="B186" s="183" t="s">
        <v>794</v>
      </c>
      <c r="C186" s="183" t="s">
        <v>706</v>
      </c>
      <c r="D186" s="183" t="s">
        <v>826</v>
      </c>
      <c r="E186" s="183" t="s">
        <v>29</v>
      </c>
      <c r="F186" s="183" t="s">
        <v>521</v>
      </c>
      <c r="G186" s="183" t="s">
        <v>48</v>
      </c>
      <c r="H186" s="183" t="s">
        <v>521</v>
      </c>
      <c r="I186" s="183" t="s">
        <v>796</v>
      </c>
      <c r="J186" s="183" t="s">
        <v>1240</v>
      </c>
      <c r="K186" s="184">
        <v>0</v>
      </c>
      <c r="L186" s="184">
        <v>307.64</v>
      </c>
      <c r="M186" s="184">
        <f t="shared" si="3"/>
        <v>-307.64</v>
      </c>
      <c r="N186" s="183" t="s">
        <v>1140</v>
      </c>
      <c r="O186" s="183" t="s">
        <v>1240</v>
      </c>
      <c r="P186" s="183"/>
      <c r="Q186" s="183" t="s">
        <v>1314</v>
      </c>
      <c r="R186" s="183" t="s">
        <v>801</v>
      </c>
    </row>
    <row r="187" spans="1:18">
      <c r="A187" s="183" t="s">
        <v>1313</v>
      </c>
      <c r="B187" s="183" t="s">
        <v>794</v>
      </c>
      <c r="C187" s="183" t="s">
        <v>706</v>
      </c>
      <c r="D187" s="183" t="s">
        <v>815</v>
      </c>
      <c r="E187" s="183" t="s">
        <v>29</v>
      </c>
      <c r="F187" s="183" t="s">
        <v>521</v>
      </c>
      <c r="G187" s="183" t="s">
        <v>48</v>
      </c>
      <c r="H187" s="183" t="s">
        <v>521</v>
      </c>
      <c r="I187" s="183" t="s">
        <v>796</v>
      </c>
      <c r="J187" s="183" t="s">
        <v>1240</v>
      </c>
      <c r="K187" s="184">
        <v>307.64</v>
      </c>
      <c r="L187" s="184">
        <v>0</v>
      </c>
      <c r="M187" s="184">
        <f t="shared" si="3"/>
        <v>307.64</v>
      </c>
      <c r="N187" s="183" t="s">
        <v>1140</v>
      </c>
      <c r="O187" s="183" t="s">
        <v>1240</v>
      </c>
      <c r="P187" s="183"/>
      <c r="Q187" s="183" t="s">
        <v>1314</v>
      </c>
      <c r="R187" s="183" t="s">
        <v>801</v>
      </c>
    </row>
    <row r="188" spans="1:18">
      <c r="A188" s="183" t="s">
        <v>1315</v>
      </c>
      <c r="B188" s="183" t="s">
        <v>794</v>
      </c>
      <c r="C188" s="183" t="s">
        <v>808</v>
      </c>
      <c r="D188" s="183" t="s">
        <v>268</v>
      </c>
      <c r="E188" s="183" t="s">
        <v>29</v>
      </c>
      <c r="F188" s="183" t="s">
        <v>710</v>
      </c>
      <c r="G188" s="183" t="s">
        <v>48</v>
      </c>
      <c r="H188" s="183" t="s">
        <v>521</v>
      </c>
      <c r="I188" s="183" t="s">
        <v>796</v>
      </c>
      <c r="J188" s="183" t="s">
        <v>1240</v>
      </c>
      <c r="K188" s="184">
        <v>0</v>
      </c>
      <c r="L188" s="184">
        <v>101.44</v>
      </c>
      <c r="M188" s="184">
        <f t="shared" si="3"/>
        <v>-101.44</v>
      </c>
      <c r="N188" s="183" t="s">
        <v>1316</v>
      </c>
      <c r="O188" s="183" t="s">
        <v>1240</v>
      </c>
      <c r="P188" s="183"/>
      <c r="Q188" s="183" t="s">
        <v>1317</v>
      </c>
      <c r="R188" s="183" t="s">
        <v>801</v>
      </c>
    </row>
    <row r="189" spans="1:18">
      <c r="A189" s="183" t="s">
        <v>1315</v>
      </c>
      <c r="B189" s="183" t="s">
        <v>794</v>
      </c>
      <c r="C189" s="183" t="s">
        <v>701</v>
      </c>
      <c r="D189" s="183" t="s">
        <v>268</v>
      </c>
      <c r="E189" s="183" t="s">
        <v>29</v>
      </c>
      <c r="F189" s="183" t="s">
        <v>710</v>
      </c>
      <c r="G189" s="183" t="s">
        <v>48</v>
      </c>
      <c r="H189" s="183" t="s">
        <v>521</v>
      </c>
      <c r="I189" s="183" t="s">
        <v>796</v>
      </c>
      <c r="J189" s="183" t="s">
        <v>1240</v>
      </c>
      <c r="K189" s="184">
        <v>101.44</v>
      </c>
      <c r="L189" s="184">
        <v>0</v>
      </c>
      <c r="M189" s="184">
        <f t="shared" si="3"/>
        <v>101.44</v>
      </c>
      <c r="N189" s="183" t="s">
        <v>1316</v>
      </c>
      <c r="O189" s="183" t="s">
        <v>1240</v>
      </c>
      <c r="P189" s="183"/>
      <c r="Q189" s="183" t="s">
        <v>1317</v>
      </c>
      <c r="R189" s="183" t="s">
        <v>801</v>
      </c>
    </row>
    <row r="190" spans="1:18">
      <c r="A190" s="183" t="s">
        <v>1318</v>
      </c>
      <c r="B190" s="183" t="s">
        <v>794</v>
      </c>
      <c r="C190" s="183" t="s">
        <v>808</v>
      </c>
      <c r="D190" s="183" t="s">
        <v>268</v>
      </c>
      <c r="E190" s="183" t="s">
        <v>29</v>
      </c>
      <c r="F190" s="183" t="s">
        <v>710</v>
      </c>
      <c r="G190" s="183" t="s">
        <v>48</v>
      </c>
      <c r="H190" s="183" t="s">
        <v>521</v>
      </c>
      <c r="I190" s="183" t="s">
        <v>796</v>
      </c>
      <c r="J190" s="183" t="s">
        <v>1240</v>
      </c>
      <c r="K190" s="184">
        <v>0</v>
      </c>
      <c r="L190" s="184">
        <v>613.79999999999995</v>
      </c>
      <c r="M190" s="184">
        <f t="shared" si="3"/>
        <v>-613.79999999999995</v>
      </c>
      <c r="N190" s="183" t="s">
        <v>1316</v>
      </c>
      <c r="O190" s="183" t="s">
        <v>1240</v>
      </c>
      <c r="P190" s="183"/>
      <c r="Q190" s="183" t="s">
        <v>1319</v>
      </c>
      <c r="R190" s="183" t="s">
        <v>801</v>
      </c>
    </row>
    <row r="191" spans="1:18">
      <c r="A191" s="183" t="s">
        <v>1318</v>
      </c>
      <c r="B191" s="183" t="s">
        <v>794</v>
      </c>
      <c r="C191" s="183" t="s">
        <v>701</v>
      </c>
      <c r="D191" s="183" t="s">
        <v>821</v>
      </c>
      <c r="E191" s="183" t="s">
        <v>29</v>
      </c>
      <c r="F191" s="183" t="s">
        <v>710</v>
      </c>
      <c r="G191" s="183" t="s">
        <v>48</v>
      </c>
      <c r="H191" s="183" t="s">
        <v>521</v>
      </c>
      <c r="I191" s="183" t="s">
        <v>796</v>
      </c>
      <c r="J191" s="183" t="s">
        <v>1240</v>
      </c>
      <c r="K191" s="184">
        <v>613.79999999999995</v>
      </c>
      <c r="L191" s="184">
        <v>0</v>
      </c>
      <c r="M191" s="184">
        <f t="shared" si="3"/>
        <v>613.79999999999995</v>
      </c>
      <c r="N191" s="183" t="s">
        <v>1316</v>
      </c>
      <c r="O191" s="183" t="s">
        <v>1240</v>
      </c>
      <c r="P191" s="183"/>
      <c r="Q191" s="183" t="s">
        <v>1319</v>
      </c>
      <c r="R191" s="183" t="s">
        <v>801</v>
      </c>
    </row>
    <row r="192" spans="1:18">
      <c r="A192" s="183" t="s">
        <v>1320</v>
      </c>
      <c r="B192" s="183" t="s">
        <v>794</v>
      </c>
      <c r="C192" s="183" t="s">
        <v>808</v>
      </c>
      <c r="D192" s="183" t="s">
        <v>814</v>
      </c>
      <c r="E192" s="183" t="s">
        <v>895</v>
      </c>
      <c r="F192" s="183" t="s">
        <v>1090</v>
      </c>
      <c r="G192" s="183" t="s">
        <v>48</v>
      </c>
      <c r="H192" s="183" t="s">
        <v>521</v>
      </c>
      <c r="I192" s="183" t="s">
        <v>796</v>
      </c>
      <c r="J192" s="183" t="s">
        <v>1240</v>
      </c>
      <c r="K192" s="184">
        <v>0</v>
      </c>
      <c r="L192" s="184">
        <v>30</v>
      </c>
      <c r="M192" s="184">
        <f t="shared" si="3"/>
        <v>-30</v>
      </c>
      <c r="N192" s="183" t="s">
        <v>1321</v>
      </c>
      <c r="O192" s="183" t="s">
        <v>1240</v>
      </c>
      <c r="P192" s="183"/>
      <c r="Q192" s="183" t="s">
        <v>1322</v>
      </c>
      <c r="R192" s="183" t="s">
        <v>801</v>
      </c>
    </row>
    <row r="193" spans="1:18">
      <c r="A193" s="183" t="s">
        <v>1320</v>
      </c>
      <c r="B193" s="183" t="s">
        <v>794</v>
      </c>
      <c r="C193" s="183" t="s">
        <v>366</v>
      </c>
      <c r="D193" s="183" t="s">
        <v>802</v>
      </c>
      <c r="E193" s="183" t="s">
        <v>895</v>
      </c>
      <c r="F193" s="183" t="s">
        <v>1090</v>
      </c>
      <c r="G193" s="183" t="s">
        <v>48</v>
      </c>
      <c r="H193" s="183" t="s">
        <v>521</v>
      </c>
      <c r="I193" s="183" t="s">
        <v>796</v>
      </c>
      <c r="J193" s="183" t="s">
        <v>1240</v>
      </c>
      <c r="K193" s="184">
        <v>30</v>
      </c>
      <c r="L193" s="184">
        <v>0</v>
      </c>
      <c r="M193" s="184">
        <f t="shared" si="3"/>
        <v>30</v>
      </c>
      <c r="N193" s="183" t="s">
        <v>1321</v>
      </c>
      <c r="O193" s="183" t="s">
        <v>1240</v>
      </c>
      <c r="P193" s="183"/>
      <c r="Q193" s="183" t="s">
        <v>1322</v>
      </c>
      <c r="R193" s="183" t="s">
        <v>801</v>
      </c>
    </row>
    <row r="194" spans="1:18">
      <c r="A194" s="183" t="s">
        <v>1323</v>
      </c>
      <c r="B194" s="183" t="s">
        <v>794</v>
      </c>
      <c r="C194" s="183" t="s">
        <v>702</v>
      </c>
      <c r="D194" s="183" t="s">
        <v>805</v>
      </c>
      <c r="E194" s="183" t="s">
        <v>681</v>
      </c>
      <c r="F194" s="183" t="s">
        <v>1089</v>
      </c>
      <c r="G194" s="183" t="s">
        <v>48</v>
      </c>
      <c r="H194" s="183" t="s">
        <v>521</v>
      </c>
      <c r="I194" s="183" t="s">
        <v>796</v>
      </c>
      <c r="J194" s="183" t="s">
        <v>1240</v>
      </c>
      <c r="K194" s="184">
        <v>100</v>
      </c>
      <c r="L194" s="184">
        <v>0</v>
      </c>
      <c r="M194" s="184">
        <f t="shared" si="3"/>
        <v>100</v>
      </c>
      <c r="N194" s="183" t="s">
        <v>1324</v>
      </c>
      <c r="O194" s="183" t="s">
        <v>1240</v>
      </c>
      <c r="P194" s="183"/>
      <c r="Q194" s="183" t="s">
        <v>1325</v>
      </c>
      <c r="R194" s="183" t="s">
        <v>801</v>
      </c>
    </row>
    <row r="195" spans="1:18">
      <c r="A195" s="183" t="s">
        <v>1323</v>
      </c>
      <c r="B195" s="183" t="s">
        <v>794</v>
      </c>
      <c r="C195" s="183" t="s">
        <v>704</v>
      </c>
      <c r="D195" s="183" t="s">
        <v>805</v>
      </c>
      <c r="E195" s="183" t="s">
        <v>681</v>
      </c>
      <c r="F195" s="183" t="s">
        <v>1089</v>
      </c>
      <c r="G195" s="183" t="s">
        <v>48</v>
      </c>
      <c r="H195" s="183" t="s">
        <v>521</v>
      </c>
      <c r="I195" s="183" t="s">
        <v>796</v>
      </c>
      <c r="J195" s="183" t="s">
        <v>1240</v>
      </c>
      <c r="K195" s="184">
        <v>0</v>
      </c>
      <c r="L195" s="184">
        <v>100</v>
      </c>
      <c r="M195" s="184">
        <f t="shared" si="3"/>
        <v>-100</v>
      </c>
      <c r="N195" s="183" t="s">
        <v>1324</v>
      </c>
      <c r="O195" s="183" t="s">
        <v>1240</v>
      </c>
      <c r="P195" s="183"/>
      <c r="Q195" s="183" t="s">
        <v>1325</v>
      </c>
      <c r="R195" s="183" t="s">
        <v>801</v>
      </c>
    </row>
    <row r="196" spans="1:18">
      <c r="A196" s="183" t="s">
        <v>1326</v>
      </c>
      <c r="B196" s="183" t="s">
        <v>794</v>
      </c>
      <c r="C196" s="183" t="s">
        <v>706</v>
      </c>
      <c r="D196" s="183" t="s">
        <v>826</v>
      </c>
      <c r="E196" s="183" t="s">
        <v>29</v>
      </c>
      <c r="F196" s="183" t="s">
        <v>521</v>
      </c>
      <c r="G196" s="183" t="s">
        <v>48</v>
      </c>
      <c r="H196" s="183" t="s">
        <v>521</v>
      </c>
      <c r="I196" s="183" t="s">
        <v>796</v>
      </c>
      <c r="J196" s="183" t="s">
        <v>1240</v>
      </c>
      <c r="K196" s="184">
        <v>0</v>
      </c>
      <c r="L196" s="184">
        <v>200</v>
      </c>
      <c r="M196" s="184">
        <f t="shared" si="3"/>
        <v>-200</v>
      </c>
      <c r="N196" s="183" t="s">
        <v>1140</v>
      </c>
      <c r="O196" s="183" t="s">
        <v>1240</v>
      </c>
      <c r="P196" s="183"/>
      <c r="Q196" s="183" t="s">
        <v>1327</v>
      </c>
      <c r="R196" s="183" t="s">
        <v>801</v>
      </c>
    </row>
    <row r="197" spans="1:18">
      <c r="A197" s="183" t="s">
        <v>1326</v>
      </c>
      <c r="B197" s="183" t="s">
        <v>794</v>
      </c>
      <c r="C197" s="183" t="s">
        <v>706</v>
      </c>
      <c r="D197" s="183" t="s">
        <v>809</v>
      </c>
      <c r="E197" s="183" t="s">
        <v>29</v>
      </c>
      <c r="F197" s="183" t="s">
        <v>521</v>
      </c>
      <c r="G197" s="183" t="s">
        <v>48</v>
      </c>
      <c r="H197" s="183" t="s">
        <v>521</v>
      </c>
      <c r="I197" s="183" t="s">
        <v>796</v>
      </c>
      <c r="J197" s="183" t="s">
        <v>1240</v>
      </c>
      <c r="K197" s="184">
        <v>200</v>
      </c>
      <c r="L197" s="184">
        <v>0</v>
      </c>
      <c r="M197" s="184">
        <f t="shared" si="3"/>
        <v>200</v>
      </c>
      <c r="N197" s="183" t="s">
        <v>1140</v>
      </c>
      <c r="O197" s="183" t="s">
        <v>1240</v>
      </c>
      <c r="P197" s="183"/>
      <c r="Q197" s="183" t="s">
        <v>1327</v>
      </c>
      <c r="R197" s="183" t="s">
        <v>801</v>
      </c>
    </row>
    <row r="198" spans="1:18">
      <c r="A198" s="183" t="s">
        <v>1328</v>
      </c>
      <c r="B198" s="183" t="s">
        <v>794</v>
      </c>
      <c r="C198" s="183" t="s">
        <v>703</v>
      </c>
      <c r="D198" s="183" t="s">
        <v>805</v>
      </c>
      <c r="E198" s="183" t="s">
        <v>834</v>
      </c>
      <c r="F198" s="183" t="s">
        <v>1087</v>
      </c>
      <c r="G198" s="183" t="s">
        <v>48</v>
      </c>
      <c r="H198" s="183" t="s">
        <v>521</v>
      </c>
      <c r="I198" s="183" t="s">
        <v>796</v>
      </c>
      <c r="J198" s="183" t="s">
        <v>1240</v>
      </c>
      <c r="K198" s="184">
        <v>2000</v>
      </c>
      <c r="L198" s="184">
        <v>0</v>
      </c>
      <c r="M198" s="184">
        <f t="shared" si="3"/>
        <v>2000</v>
      </c>
      <c r="N198" s="183" t="s">
        <v>1329</v>
      </c>
      <c r="O198" s="183" t="s">
        <v>1240</v>
      </c>
      <c r="P198" s="183"/>
      <c r="Q198" s="183" t="s">
        <v>1330</v>
      </c>
      <c r="R198" s="183" t="s">
        <v>847</v>
      </c>
    </row>
    <row r="199" spans="1:18">
      <c r="A199" s="183" t="s">
        <v>1328</v>
      </c>
      <c r="B199" s="183" t="s">
        <v>794</v>
      </c>
      <c r="C199" s="183" t="s">
        <v>702</v>
      </c>
      <c r="D199" s="183" t="s">
        <v>805</v>
      </c>
      <c r="E199" s="183" t="s">
        <v>1101</v>
      </c>
      <c r="F199" s="183" t="s">
        <v>1087</v>
      </c>
      <c r="G199" s="183" t="s">
        <v>48</v>
      </c>
      <c r="H199" s="183" t="s">
        <v>521</v>
      </c>
      <c r="I199" s="183" t="s">
        <v>796</v>
      </c>
      <c r="J199" s="183" t="s">
        <v>1240</v>
      </c>
      <c r="K199" s="184">
        <v>0</v>
      </c>
      <c r="L199" s="184">
        <v>2000</v>
      </c>
      <c r="M199" s="184">
        <f t="shared" ref="M199:M262" si="4">K199-L199</f>
        <v>-2000</v>
      </c>
      <c r="N199" s="183" t="s">
        <v>1329</v>
      </c>
      <c r="O199" s="183" t="s">
        <v>1240</v>
      </c>
      <c r="P199" s="183"/>
      <c r="Q199" s="183" t="s">
        <v>1330</v>
      </c>
      <c r="R199" s="183" t="s">
        <v>847</v>
      </c>
    </row>
    <row r="200" spans="1:18">
      <c r="A200" s="183" t="s">
        <v>1331</v>
      </c>
      <c r="B200" s="183" t="s">
        <v>794</v>
      </c>
      <c r="C200" s="183" t="s">
        <v>808</v>
      </c>
      <c r="D200" s="183" t="s">
        <v>268</v>
      </c>
      <c r="E200" s="183" t="s">
        <v>29</v>
      </c>
      <c r="F200" s="183" t="s">
        <v>710</v>
      </c>
      <c r="G200" s="183" t="s">
        <v>48</v>
      </c>
      <c r="H200" s="183" t="s">
        <v>521</v>
      </c>
      <c r="I200" s="183" t="s">
        <v>796</v>
      </c>
      <c r="J200" s="183" t="s">
        <v>1240</v>
      </c>
      <c r="K200" s="184">
        <v>0</v>
      </c>
      <c r="L200" s="184">
        <v>2989.84</v>
      </c>
      <c r="M200" s="184">
        <f t="shared" si="4"/>
        <v>-2989.84</v>
      </c>
      <c r="N200" s="183" t="s">
        <v>1140</v>
      </c>
      <c r="O200" s="183" t="s">
        <v>1240</v>
      </c>
      <c r="P200" s="183"/>
      <c r="Q200" s="183" t="s">
        <v>1332</v>
      </c>
      <c r="R200" s="183" t="s">
        <v>801</v>
      </c>
    </row>
    <row r="201" spans="1:18">
      <c r="A201" s="183" t="s">
        <v>1331</v>
      </c>
      <c r="B201" s="183" t="s">
        <v>794</v>
      </c>
      <c r="C201" s="183" t="s">
        <v>706</v>
      </c>
      <c r="D201" s="183" t="s">
        <v>268</v>
      </c>
      <c r="E201" s="183" t="s">
        <v>29</v>
      </c>
      <c r="F201" s="183" t="s">
        <v>710</v>
      </c>
      <c r="G201" s="183" t="s">
        <v>48</v>
      </c>
      <c r="H201" s="183" t="s">
        <v>521</v>
      </c>
      <c r="I201" s="183" t="s">
        <v>796</v>
      </c>
      <c r="J201" s="183" t="s">
        <v>1240</v>
      </c>
      <c r="K201" s="184">
        <v>2989.84</v>
      </c>
      <c r="L201" s="184">
        <v>0</v>
      </c>
      <c r="M201" s="184">
        <f t="shared" si="4"/>
        <v>2989.84</v>
      </c>
      <c r="N201" s="183" t="s">
        <v>1140</v>
      </c>
      <c r="O201" s="183" t="s">
        <v>1240</v>
      </c>
      <c r="P201" s="183"/>
      <c r="Q201" s="183" t="s">
        <v>1332</v>
      </c>
      <c r="R201" s="183" t="s">
        <v>801</v>
      </c>
    </row>
    <row r="202" spans="1:18">
      <c r="A202" s="183" t="s">
        <v>1333</v>
      </c>
      <c r="B202" s="183" t="s">
        <v>794</v>
      </c>
      <c r="C202" s="183" t="s">
        <v>701</v>
      </c>
      <c r="D202" s="183" t="s">
        <v>831</v>
      </c>
      <c r="E202" s="183" t="s">
        <v>136</v>
      </c>
      <c r="F202" s="183" t="s">
        <v>521</v>
      </c>
      <c r="G202" s="183" t="s">
        <v>48</v>
      </c>
      <c r="H202" s="183" t="s">
        <v>521</v>
      </c>
      <c r="I202" s="183" t="s">
        <v>796</v>
      </c>
      <c r="J202" s="183" t="s">
        <v>1309</v>
      </c>
      <c r="K202" s="184">
        <v>85.49</v>
      </c>
      <c r="L202" s="184">
        <v>0</v>
      </c>
      <c r="M202" s="184">
        <f t="shared" si="4"/>
        <v>85.49</v>
      </c>
      <c r="N202" s="183" t="s">
        <v>1334</v>
      </c>
      <c r="O202" s="183" t="s">
        <v>1309</v>
      </c>
      <c r="P202" s="183"/>
      <c r="Q202" s="183" t="s">
        <v>1335</v>
      </c>
      <c r="R202" s="183" t="s">
        <v>847</v>
      </c>
    </row>
    <row r="203" spans="1:18">
      <c r="A203" s="183" t="s">
        <v>1333</v>
      </c>
      <c r="B203" s="183" t="s">
        <v>794</v>
      </c>
      <c r="C203" s="183" t="s">
        <v>701</v>
      </c>
      <c r="D203" s="183" t="s">
        <v>268</v>
      </c>
      <c r="E203" s="183" t="s">
        <v>136</v>
      </c>
      <c r="F203" s="183" t="s">
        <v>521</v>
      </c>
      <c r="G203" s="183" t="s">
        <v>48</v>
      </c>
      <c r="H203" s="183" t="s">
        <v>521</v>
      </c>
      <c r="I203" s="183" t="s">
        <v>796</v>
      </c>
      <c r="J203" s="183" t="s">
        <v>1309</v>
      </c>
      <c r="K203" s="184">
        <v>0</v>
      </c>
      <c r="L203" s="184">
        <v>85.49</v>
      </c>
      <c r="M203" s="184">
        <f t="shared" si="4"/>
        <v>-85.49</v>
      </c>
      <c r="N203" s="183" t="s">
        <v>1334</v>
      </c>
      <c r="O203" s="183" t="s">
        <v>1309</v>
      </c>
      <c r="P203" s="183"/>
      <c r="Q203" s="183" t="s">
        <v>1335</v>
      </c>
      <c r="R203" s="183" t="s">
        <v>847</v>
      </c>
    </row>
    <row r="204" spans="1:18">
      <c r="A204" s="183" t="s">
        <v>1336</v>
      </c>
      <c r="B204" s="183" t="s">
        <v>794</v>
      </c>
      <c r="C204" s="183" t="s">
        <v>242</v>
      </c>
      <c r="D204" s="183" t="s">
        <v>809</v>
      </c>
      <c r="E204" s="183" t="s">
        <v>1337</v>
      </c>
      <c r="F204" s="183" t="s">
        <v>521</v>
      </c>
      <c r="G204" s="183" t="s">
        <v>48</v>
      </c>
      <c r="H204" s="183" t="s">
        <v>521</v>
      </c>
      <c r="I204" s="183" t="s">
        <v>796</v>
      </c>
      <c r="J204" s="183" t="s">
        <v>1309</v>
      </c>
      <c r="K204" s="184">
        <v>674.88</v>
      </c>
      <c r="L204" s="184">
        <v>0</v>
      </c>
      <c r="M204" s="184">
        <f t="shared" si="4"/>
        <v>674.88</v>
      </c>
      <c r="N204" s="183" t="s">
        <v>1338</v>
      </c>
      <c r="O204" s="183" t="s">
        <v>1309</v>
      </c>
      <c r="P204" s="183"/>
      <c r="Q204" s="183" t="s">
        <v>1339</v>
      </c>
      <c r="R204" s="183" t="s">
        <v>801</v>
      </c>
    </row>
    <row r="205" spans="1:18">
      <c r="A205" s="183" t="s">
        <v>1336</v>
      </c>
      <c r="B205" s="183" t="s">
        <v>794</v>
      </c>
      <c r="C205" s="183" t="s">
        <v>242</v>
      </c>
      <c r="D205" s="183" t="s">
        <v>998</v>
      </c>
      <c r="E205" s="183" t="s">
        <v>1337</v>
      </c>
      <c r="F205" s="183" t="s">
        <v>521</v>
      </c>
      <c r="G205" s="183" t="s">
        <v>48</v>
      </c>
      <c r="H205" s="183" t="s">
        <v>521</v>
      </c>
      <c r="I205" s="183" t="s">
        <v>796</v>
      </c>
      <c r="J205" s="183" t="s">
        <v>1309</v>
      </c>
      <c r="K205" s="184">
        <v>0</v>
      </c>
      <c r="L205" s="184">
        <v>105</v>
      </c>
      <c r="M205" s="184">
        <f t="shared" si="4"/>
        <v>-105</v>
      </c>
      <c r="N205" s="183" t="s">
        <v>1338</v>
      </c>
      <c r="O205" s="183" t="s">
        <v>1309</v>
      </c>
      <c r="P205" s="183"/>
      <c r="Q205" s="183" t="s">
        <v>1339</v>
      </c>
      <c r="R205" s="183" t="s">
        <v>801</v>
      </c>
    </row>
    <row r="206" spans="1:18">
      <c r="A206" s="183" t="s">
        <v>1336</v>
      </c>
      <c r="B206" s="183" t="s">
        <v>794</v>
      </c>
      <c r="C206" s="183" t="s">
        <v>242</v>
      </c>
      <c r="D206" s="183" t="s">
        <v>819</v>
      </c>
      <c r="E206" s="183" t="s">
        <v>1337</v>
      </c>
      <c r="F206" s="183" t="s">
        <v>521</v>
      </c>
      <c r="G206" s="183" t="s">
        <v>48</v>
      </c>
      <c r="H206" s="183" t="s">
        <v>521</v>
      </c>
      <c r="I206" s="183" t="s">
        <v>796</v>
      </c>
      <c r="J206" s="183" t="s">
        <v>1309</v>
      </c>
      <c r="K206" s="184">
        <v>0</v>
      </c>
      <c r="L206" s="184">
        <v>245.98</v>
      </c>
      <c r="M206" s="184">
        <f t="shared" si="4"/>
        <v>-245.98</v>
      </c>
      <c r="N206" s="183" t="s">
        <v>1338</v>
      </c>
      <c r="O206" s="183" t="s">
        <v>1309</v>
      </c>
      <c r="P206" s="183"/>
      <c r="Q206" s="183" t="s">
        <v>1339</v>
      </c>
      <c r="R206" s="183" t="s">
        <v>801</v>
      </c>
    </row>
    <row r="207" spans="1:18">
      <c r="A207" s="183" t="s">
        <v>1336</v>
      </c>
      <c r="B207" s="183" t="s">
        <v>794</v>
      </c>
      <c r="C207" s="183" t="s">
        <v>242</v>
      </c>
      <c r="D207" s="183" t="s">
        <v>831</v>
      </c>
      <c r="E207" s="183" t="s">
        <v>1337</v>
      </c>
      <c r="F207" s="183" t="s">
        <v>521</v>
      </c>
      <c r="G207" s="183" t="s">
        <v>48</v>
      </c>
      <c r="H207" s="183" t="s">
        <v>521</v>
      </c>
      <c r="I207" s="183" t="s">
        <v>796</v>
      </c>
      <c r="J207" s="183" t="s">
        <v>1309</v>
      </c>
      <c r="K207" s="184">
        <v>0</v>
      </c>
      <c r="L207" s="184">
        <v>323.89999999999998</v>
      </c>
      <c r="M207" s="184">
        <f t="shared" si="4"/>
        <v>-323.89999999999998</v>
      </c>
      <c r="N207" s="183" t="s">
        <v>1338</v>
      </c>
      <c r="O207" s="183" t="s">
        <v>1309</v>
      </c>
      <c r="P207" s="183"/>
      <c r="Q207" s="183" t="s">
        <v>1339</v>
      </c>
      <c r="R207" s="183" t="s">
        <v>801</v>
      </c>
    </row>
    <row r="208" spans="1:18">
      <c r="A208" s="183" t="s">
        <v>1340</v>
      </c>
      <c r="B208" s="183" t="s">
        <v>794</v>
      </c>
      <c r="C208" s="183" t="s">
        <v>808</v>
      </c>
      <c r="D208" s="183" t="s">
        <v>814</v>
      </c>
      <c r="E208" s="183" t="s">
        <v>832</v>
      </c>
      <c r="F208" s="183" t="s">
        <v>999</v>
      </c>
      <c r="G208" s="183" t="s">
        <v>48</v>
      </c>
      <c r="H208" s="183" t="s">
        <v>521</v>
      </c>
      <c r="I208" s="183" t="s">
        <v>796</v>
      </c>
      <c r="J208" s="183" t="s">
        <v>1309</v>
      </c>
      <c r="K208" s="184">
        <v>0</v>
      </c>
      <c r="L208" s="184">
        <v>150</v>
      </c>
      <c r="M208" s="184">
        <f t="shared" si="4"/>
        <v>-150</v>
      </c>
      <c r="N208" s="183" t="s">
        <v>996</v>
      </c>
      <c r="O208" s="183" t="s">
        <v>1309</v>
      </c>
      <c r="P208" s="183"/>
      <c r="Q208" s="183" t="s">
        <v>1341</v>
      </c>
      <c r="R208" s="183" t="s">
        <v>801</v>
      </c>
    </row>
    <row r="209" spans="1:18">
      <c r="A209" s="183" t="s">
        <v>1340</v>
      </c>
      <c r="B209" s="183" t="s">
        <v>794</v>
      </c>
      <c r="C209" s="183" t="s">
        <v>808</v>
      </c>
      <c r="D209" s="183" t="s">
        <v>268</v>
      </c>
      <c r="E209" s="183" t="s">
        <v>832</v>
      </c>
      <c r="F209" s="183" t="s">
        <v>999</v>
      </c>
      <c r="G209" s="183" t="s">
        <v>48</v>
      </c>
      <c r="H209" s="183" t="s">
        <v>521</v>
      </c>
      <c r="I209" s="183" t="s">
        <v>796</v>
      </c>
      <c r="J209" s="183" t="s">
        <v>1309</v>
      </c>
      <c r="K209" s="184">
        <v>150</v>
      </c>
      <c r="L209" s="184">
        <v>0</v>
      </c>
      <c r="M209" s="184">
        <f t="shared" si="4"/>
        <v>150</v>
      </c>
      <c r="N209" s="183" t="s">
        <v>996</v>
      </c>
      <c r="O209" s="183" t="s">
        <v>1309</v>
      </c>
      <c r="P209" s="183"/>
      <c r="Q209" s="183" t="s">
        <v>1341</v>
      </c>
      <c r="R209" s="183" t="s">
        <v>801</v>
      </c>
    </row>
    <row r="210" spans="1:18">
      <c r="A210" s="183" t="s">
        <v>1342</v>
      </c>
      <c r="B210" s="183" t="s">
        <v>794</v>
      </c>
      <c r="C210" s="183" t="s">
        <v>709</v>
      </c>
      <c r="D210" s="183" t="s">
        <v>268</v>
      </c>
      <c r="E210" s="183" t="s">
        <v>400</v>
      </c>
      <c r="F210" s="183" t="s">
        <v>521</v>
      </c>
      <c r="G210" s="183" t="s">
        <v>48</v>
      </c>
      <c r="H210" s="183" t="s">
        <v>521</v>
      </c>
      <c r="I210" s="183" t="s">
        <v>796</v>
      </c>
      <c r="J210" s="183" t="s">
        <v>1309</v>
      </c>
      <c r="K210" s="184">
        <v>0</v>
      </c>
      <c r="L210" s="184">
        <v>413.24</v>
      </c>
      <c r="M210" s="184">
        <f t="shared" si="4"/>
        <v>-413.24</v>
      </c>
      <c r="N210" s="183" t="s">
        <v>995</v>
      </c>
      <c r="O210" s="183" t="s">
        <v>1309</v>
      </c>
      <c r="P210" s="183"/>
      <c r="Q210" s="183" t="s">
        <v>1343</v>
      </c>
      <c r="R210" s="183" t="s">
        <v>847</v>
      </c>
    </row>
    <row r="211" spans="1:18">
      <c r="A211" s="183" t="s">
        <v>1342</v>
      </c>
      <c r="B211" s="183" t="s">
        <v>794</v>
      </c>
      <c r="C211" s="183" t="s">
        <v>709</v>
      </c>
      <c r="D211" s="183" t="s">
        <v>268</v>
      </c>
      <c r="E211" s="183" t="s">
        <v>827</v>
      </c>
      <c r="F211" s="183" t="s">
        <v>521</v>
      </c>
      <c r="G211" s="183" t="s">
        <v>48</v>
      </c>
      <c r="H211" s="183" t="s">
        <v>521</v>
      </c>
      <c r="I211" s="183" t="s">
        <v>796</v>
      </c>
      <c r="J211" s="183" t="s">
        <v>1309</v>
      </c>
      <c r="K211" s="184">
        <v>0</v>
      </c>
      <c r="L211" s="184">
        <v>1603.38</v>
      </c>
      <c r="M211" s="184">
        <f t="shared" si="4"/>
        <v>-1603.38</v>
      </c>
      <c r="N211" s="183" t="s">
        <v>995</v>
      </c>
      <c r="O211" s="183" t="s">
        <v>1309</v>
      </c>
      <c r="P211" s="183"/>
      <c r="Q211" s="183" t="s">
        <v>1343</v>
      </c>
      <c r="R211" s="183" t="s">
        <v>847</v>
      </c>
    </row>
    <row r="212" spans="1:18">
      <c r="A212" s="183" t="s">
        <v>1342</v>
      </c>
      <c r="B212" s="183" t="s">
        <v>794</v>
      </c>
      <c r="C212" s="183" t="s">
        <v>367</v>
      </c>
      <c r="D212" s="183" t="s">
        <v>846</v>
      </c>
      <c r="E212" s="183" t="s">
        <v>134</v>
      </c>
      <c r="F212" s="183" t="s">
        <v>262</v>
      </c>
      <c r="G212" s="183" t="s">
        <v>48</v>
      </c>
      <c r="H212" s="183" t="s">
        <v>521</v>
      </c>
      <c r="I212" s="183" t="s">
        <v>796</v>
      </c>
      <c r="J212" s="183" t="s">
        <v>1309</v>
      </c>
      <c r="K212" s="184">
        <v>699.48</v>
      </c>
      <c r="L212" s="184">
        <v>0</v>
      </c>
      <c r="M212" s="184">
        <f t="shared" si="4"/>
        <v>699.48</v>
      </c>
      <c r="N212" s="183" t="s">
        <v>995</v>
      </c>
      <c r="O212" s="183" t="s">
        <v>1309</v>
      </c>
      <c r="P212" s="183"/>
      <c r="Q212" s="183" t="s">
        <v>1343</v>
      </c>
      <c r="R212" s="183" t="s">
        <v>847</v>
      </c>
    </row>
    <row r="213" spans="1:18">
      <c r="A213" s="183" t="s">
        <v>1342</v>
      </c>
      <c r="B213" s="183" t="s">
        <v>794</v>
      </c>
      <c r="C213" s="183" t="s">
        <v>833</v>
      </c>
      <c r="D213" s="183" t="s">
        <v>837</v>
      </c>
      <c r="E213" s="183" t="s">
        <v>134</v>
      </c>
      <c r="F213" s="183" t="s">
        <v>262</v>
      </c>
      <c r="G213" s="183" t="s">
        <v>48</v>
      </c>
      <c r="H213" s="183" t="s">
        <v>521</v>
      </c>
      <c r="I213" s="183" t="s">
        <v>796</v>
      </c>
      <c r="J213" s="183" t="s">
        <v>1309</v>
      </c>
      <c r="K213" s="184">
        <v>2000</v>
      </c>
      <c r="L213" s="184">
        <v>0</v>
      </c>
      <c r="M213" s="184">
        <f t="shared" si="4"/>
        <v>2000</v>
      </c>
      <c r="N213" s="183" t="s">
        <v>995</v>
      </c>
      <c r="O213" s="183" t="s">
        <v>1309</v>
      </c>
      <c r="P213" s="183"/>
      <c r="Q213" s="183" t="s">
        <v>1343</v>
      </c>
      <c r="R213" s="183" t="s">
        <v>847</v>
      </c>
    </row>
    <row r="214" spans="1:18">
      <c r="A214" s="183" t="s">
        <v>1342</v>
      </c>
      <c r="B214" s="183" t="s">
        <v>794</v>
      </c>
      <c r="C214" s="183" t="s">
        <v>709</v>
      </c>
      <c r="D214" s="183" t="s">
        <v>815</v>
      </c>
      <c r="E214" s="183" t="s">
        <v>400</v>
      </c>
      <c r="F214" s="183" t="s">
        <v>521</v>
      </c>
      <c r="G214" s="183" t="s">
        <v>48</v>
      </c>
      <c r="H214" s="183" t="s">
        <v>521</v>
      </c>
      <c r="I214" s="183" t="s">
        <v>796</v>
      </c>
      <c r="J214" s="183" t="s">
        <v>1309</v>
      </c>
      <c r="K214" s="184">
        <v>413.24</v>
      </c>
      <c r="L214" s="184">
        <v>0</v>
      </c>
      <c r="M214" s="184">
        <f t="shared" si="4"/>
        <v>413.24</v>
      </c>
      <c r="N214" s="183" t="s">
        <v>995</v>
      </c>
      <c r="O214" s="183" t="s">
        <v>1309</v>
      </c>
      <c r="P214" s="183"/>
      <c r="Q214" s="183" t="s">
        <v>1343</v>
      </c>
      <c r="R214" s="183" t="s">
        <v>847</v>
      </c>
    </row>
    <row r="215" spans="1:18">
      <c r="A215" s="183" t="s">
        <v>1342</v>
      </c>
      <c r="B215" s="183" t="s">
        <v>794</v>
      </c>
      <c r="C215" s="183" t="s">
        <v>808</v>
      </c>
      <c r="D215" s="183" t="s">
        <v>268</v>
      </c>
      <c r="E215" s="183" t="s">
        <v>134</v>
      </c>
      <c r="F215" s="183" t="s">
        <v>262</v>
      </c>
      <c r="G215" s="183" t="s">
        <v>48</v>
      </c>
      <c r="H215" s="183" t="s">
        <v>521</v>
      </c>
      <c r="I215" s="183" t="s">
        <v>796</v>
      </c>
      <c r="J215" s="183" t="s">
        <v>1309</v>
      </c>
      <c r="K215" s="184">
        <v>0</v>
      </c>
      <c r="L215" s="184">
        <v>2000</v>
      </c>
      <c r="M215" s="184">
        <f t="shared" si="4"/>
        <v>-2000</v>
      </c>
      <c r="N215" s="183" t="s">
        <v>995</v>
      </c>
      <c r="O215" s="183" t="s">
        <v>1309</v>
      </c>
      <c r="P215" s="183"/>
      <c r="Q215" s="183" t="s">
        <v>1343</v>
      </c>
      <c r="R215" s="183" t="s">
        <v>847</v>
      </c>
    </row>
    <row r="216" spans="1:18">
      <c r="A216" s="183" t="s">
        <v>1342</v>
      </c>
      <c r="B216" s="183" t="s">
        <v>794</v>
      </c>
      <c r="C216" s="183" t="s">
        <v>706</v>
      </c>
      <c r="D216" s="183" t="s">
        <v>815</v>
      </c>
      <c r="E216" s="183" t="s">
        <v>400</v>
      </c>
      <c r="F216" s="183" t="s">
        <v>521</v>
      </c>
      <c r="G216" s="183" t="s">
        <v>48</v>
      </c>
      <c r="H216" s="183" t="s">
        <v>521</v>
      </c>
      <c r="I216" s="183" t="s">
        <v>796</v>
      </c>
      <c r="J216" s="183" t="s">
        <v>1309</v>
      </c>
      <c r="K216" s="184">
        <v>25.67</v>
      </c>
      <c r="L216" s="184">
        <v>0</v>
      </c>
      <c r="M216" s="184">
        <f t="shared" si="4"/>
        <v>25.67</v>
      </c>
      <c r="N216" s="183" t="s">
        <v>995</v>
      </c>
      <c r="O216" s="183" t="s">
        <v>1309</v>
      </c>
      <c r="P216" s="183"/>
      <c r="Q216" s="183" t="s">
        <v>1343</v>
      </c>
      <c r="R216" s="183" t="s">
        <v>847</v>
      </c>
    </row>
    <row r="217" spans="1:18">
      <c r="A217" s="183" t="s">
        <v>1342</v>
      </c>
      <c r="B217" s="183" t="s">
        <v>794</v>
      </c>
      <c r="C217" s="183" t="s">
        <v>367</v>
      </c>
      <c r="D217" s="183" t="s">
        <v>837</v>
      </c>
      <c r="E217" s="183" t="s">
        <v>134</v>
      </c>
      <c r="F217" s="183" t="s">
        <v>263</v>
      </c>
      <c r="G217" s="183" t="s">
        <v>48</v>
      </c>
      <c r="H217" s="183" t="s">
        <v>521</v>
      </c>
      <c r="I217" s="183" t="s">
        <v>796</v>
      </c>
      <c r="J217" s="183" t="s">
        <v>1309</v>
      </c>
      <c r="K217" s="184">
        <v>0.56999999999999995</v>
      </c>
      <c r="L217" s="184">
        <v>0</v>
      </c>
      <c r="M217" s="184">
        <f t="shared" si="4"/>
        <v>0.56999999999999995</v>
      </c>
      <c r="N217" s="183" t="s">
        <v>995</v>
      </c>
      <c r="O217" s="183" t="s">
        <v>1309</v>
      </c>
      <c r="P217" s="183"/>
      <c r="Q217" s="183" t="s">
        <v>1343</v>
      </c>
      <c r="R217" s="183" t="s">
        <v>847</v>
      </c>
    </row>
    <row r="218" spans="1:18">
      <c r="A218" s="183" t="s">
        <v>1342</v>
      </c>
      <c r="B218" s="183" t="s">
        <v>794</v>
      </c>
      <c r="C218" s="183" t="s">
        <v>367</v>
      </c>
      <c r="D218" s="183" t="s">
        <v>268</v>
      </c>
      <c r="E218" s="183" t="s">
        <v>134</v>
      </c>
      <c r="F218" s="183" t="s">
        <v>263</v>
      </c>
      <c r="G218" s="183" t="s">
        <v>48</v>
      </c>
      <c r="H218" s="183" t="s">
        <v>521</v>
      </c>
      <c r="I218" s="183" t="s">
        <v>796</v>
      </c>
      <c r="J218" s="183" t="s">
        <v>1309</v>
      </c>
      <c r="K218" s="184">
        <v>0</v>
      </c>
      <c r="L218" s="184">
        <v>0.56999999999999995</v>
      </c>
      <c r="M218" s="184">
        <f t="shared" si="4"/>
        <v>-0.56999999999999995</v>
      </c>
      <c r="N218" s="183" t="s">
        <v>995</v>
      </c>
      <c r="O218" s="183" t="s">
        <v>1309</v>
      </c>
      <c r="P218" s="183"/>
      <c r="Q218" s="183" t="s">
        <v>1343</v>
      </c>
      <c r="R218" s="183" t="s">
        <v>847</v>
      </c>
    </row>
    <row r="219" spans="1:18">
      <c r="A219" s="183" t="s">
        <v>1342</v>
      </c>
      <c r="B219" s="183" t="s">
        <v>794</v>
      </c>
      <c r="C219" s="183" t="s">
        <v>808</v>
      </c>
      <c r="D219" s="183" t="s">
        <v>807</v>
      </c>
      <c r="E219" s="183" t="s">
        <v>827</v>
      </c>
      <c r="F219" s="183" t="s">
        <v>521</v>
      </c>
      <c r="G219" s="183" t="s">
        <v>48</v>
      </c>
      <c r="H219" s="183" t="s">
        <v>521</v>
      </c>
      <c r="I219" s="183" t="s">
        <v>796</v>
      </c>
      <c r="J219" s="183" t="s">
        <v>1309</v>
      </c>
      <c r="K219" s="184">
        <v>479</v>
      </c>
      <c r="L219" s="184">
        <v>0</v>
      </c>
      <c r="M219" s="184">
        <f t="shared" si="4"/>
        <v>479</v>
      </c>
      <c r="N219" s="183" t="s">
        <v>995</v>
      </c>
      <c r="O219" s="183" t="s">
        <v>1309</v>
      </c>
      <c r="P219" s="183"/>
      <c r="Q219" s="183" t="s">
        <v>1343</v>
      </c>
      <c r="R219" s="183" t="s">
        <v>847</v>
      </c>
    </row>
    <row r="220" spans="1:18">
      <c r="A220" s="183" t="s">
        <v>1342</v>
      </c>
      <c r="B220" s="183" t="s">
        <v>794</v>
      </c>
      <c r="C220" s="183" t="s">
        <v>709</v>
      </c>
      <c r="D220" s="183" t="s">
        <v>826</v>
      </c>
      <c r="E220" s="183" t="s">
        <v>827</v>
      </c>
      <c r="F220" s="183" t="s">
        <v>521</v>
      </c>
      <c r="G220" s="183" t="s">
        <v>48</v>
      </c>
      <c r="H220" s="183" t="s">
        <v>521</v>
      </c>
      <c r="I220" s="183" t="s">
        <v>796</v>
      </c>
      <c r="J220" s="183" t="s">
        <v>1309</v>
      </c>
      <c r="K220" s="184">
        <v>1603.38</v>
      </c>
      <c r="L220" s="184">
        <v>0</v>
      </c>
      <c r="M220" s="184">
        <f t="shared" si="4"/>
        <v>1603.38</v>
      </c>
      <c r="N220" s="183" t="s">
        <v>995</v>
      </c>
      <c r="O220" s="183" t="s">
        <v>1309</v>
      </c>
      <c r="P220" s="183"/>
      <c r="Q220" s="183" t="s">
        <v>1343</v>
      </c>
      <c r="R220" s="183" t="s">
        <v>847</v>
      </c>
    </row>
    <row r="221" spans="1:18">
      <c r="A221" s="183" t="s">
        <v>1342</v>
      </c>
      <c r="B221" s="183" t="s">
        <v>794</v>
      </c>
      <c r="C221" s="183" t="s">
        <v>706</v>
      </c>
      <c r="D221" s="183" t="s">
        <v>268</v>
      </c>
      <c r="E221" s="183" t="s">
        <v>400</v>
      </c>
      <c r="F221" s="183" t="s">
        <v>521</v>
      </c>
      <c r="G221" s="183" t="s">
        <v>48</v>
      </c>
      <c r="H221" s="183" t="s">
        <v>521</v>
      </c>
      <c r="I221" s="183" t="s">
        <v>796</v>
      </c>
      <c r="J221" s="183" t="s">
        <v>1309</v>
      </c>
      <c r="K221" s="184">
        <v>0</v>
      </c>
      <c r="L221" s="184">
        <v>25.67</v>
      </c>
      <c r="M221" s="184">
        <f t="shared" si="4"/>
        <v>-25.67</v>
      </c>
      <c r="N221" s="183" t="s">
        <v>995</v>
      </c>
      <c r="O221" s="183" t="s">
        <v>1309</v>
      </c>
      <c r="P221" s="183"/>
      <c r="Q221" s="183" t="s">
        <v>1343</v>
      </c>
      <c r="R221" s="183" t="s">
        <v>847</v>
      </c>
    </row>
    <row r="222" spans="1:18">
      <c r="A222" s="183" t="s">
        <v>1342</v>
      </c>
      <c r="B222" s="183" t="s">
        <v>794</v>
      </c>
      <c r="C222" s="183" t="s">
        <v>706</v>
      </c>
      <c r="D222" s="183" t="s">
        <v>268</v>
      </c>
      <c r="E222" s="183" t="s">
        <v>827</v>
      </c>
      <c r="F222" s="183" t="s">
        <v>521</v>
      </c>
      <c r="G222" s="183" t="s">
        <v>48</v>
      </c>
      <c r="H222" s="183" t="s">
        <v>521</v>
      </c>
      <c r="I222" s="183" t="s">
        <v>796</v>
      </c>
      <c r="J222" s="183" t="s">
        <v>1309</v>
      </c>
      <c r="K222" s="184">
        <v>0</v>
      </c>
      <c r="L222" s="184">
        <v>369.21</v>
      </c>
      <c r="M222" s="184">
        <f t="shared" si="4"/>
        <v>-369.21</v>
      </c>
      <c r="N222" s="183" t="s">
        <v>995</v>
      </c>
      <c r="O222" s="183" t="s">
        <v>1309</v>
      </c>
      <c r="P222" s="183"/>
      <c r="Q222" s="183" t="s">
        <v>1343</v>
      </c>
      <c r="R222" s="183" t="s">
        <v>847</v>
      </c>
    </row>
    <row r="223" spans="1:18">
      <c r="A223" s="183" t="s">
        <v>1342</v>
      </c>
      <c r="B223" s="183" t="s">
        <v>794</v>
      </c>
      <c r="C223" s="183" t="s">
        <v>808</v>
      </c>
      <c r="D223" s="183" t="s">
        <v>837</v>
      </c>
      <c r="E223" s="183" t="s">
        <v>827</v>
      </c>
      <c r="F223" s="183" t="s">
        <v>710</v>
      </c>
      <c r="G223" s="183" t="s">
        <v>48</v>
      </c>
      <c r="H223" s="183" t="s">
        <v>521</v>
      </c>
      <c r="I223" s="183" t="s">
        <v>796</v>
      </c>
      <c r="J223" s="183" t="s">
        <v>1309</v>
      </c>
      <c r="K223" s="184">
        <v>1114.08</v>
      </c>
      <c r="L223" s="184">
        <v>0</v>
      </c>
      <c r="M223" s="184">
        <f t="shared" si="4"/>
        <v>1114.08</v>
      </c>
      <c r="N223" s="183" t="s">
        <v>995</v>
      </c>
      <c r="O223" s="183" t="s">
        <v>1309</v>
      </c>
      <c r="P223" s="183"/>
      <c r="Q223" s="183" t="s">
        <v>1343</v>
      </c>
      <c r="R223" s="183" t="s">
        <v>847</v>
      </c>
    </row>
    <row r="224" spans="1:18">
      <c r="A224" s="183" t="s">
        <v>1342</v>
      </c>
      <c r="B224" s="183" t="s">
        <v>794</v>
      </c>
      <c r="C224" s="183" t="s">
        <v>808</v>
      </c>
      <c r="D224" s="183" t="s">
        <v>268</v>
      </c>
      <c r="E224" s="183" t="s">
        <v>827</v>
      </c>
      <c r="F224" s="183" t="s">
        <v>710</v>
      </c>
      <c r="G224" s="183" t="s">
        <v>48</v>
      </c>
      <c r="H224" s="183" t="s">
        <v>521</v>
      </c>
      <c r="I224" s="183" t="s">
        <v>796</v>
      </c>
      <c r="J224" s="183" t="s">
        <v>1309</v>
      </c>
      <c r="K224" s="184">
        <v>0</v>
      </c>
      <c r="L224" s="184">
        <v>1114.08</v>
      </c>
      <c r="M224" s="184">
        <f t="shared" si="4"/>
        <v>-1114.08</v>
      </c>
      <c r="N224" s="183" t="s">
        <v>995</v>
      </c>
      <c r="O224" s="183" t="s">
        <v>1309</v>
      </c>
      <c r="P224" s="183"/>
      <c r="Q224" s="183" t="s">
        <v>1343</v>
      </c>
      <c r="R224" s="183" t="s">
        <v>847</v>
      </c>
    </row>
    <row r="225" spans="1:18">
      <c r="A225" s="183" t="s">
        <v>1342</v>
      </c>
      <c r="B225" s="183" t="s">
        <v>794</v>
      </c>
      <c r="C225" s="183" t="s">
        <v>808</v>
      </c>
      <c r="D225" s="183" t="s">
        <v>268</v>
      </c>
      <c r="E225" s="183" t="s">
        <v>827</v>
      </c>
      <c r="F225" s="183" t="s">
        <v>521</v>
      </c>
      <c r="G225" s="183" t="s">
        <v>48</v>
      </c>
      <c r="H225" s="183" t="s">
        <v>521</v>
      </c>
      <c r="I225" s="183" t="s">
        <v>796</v>
      </c>
      <c r="J225" s="183" t="s">
        <v>1309</v>
      </c>
      <c r="K225" s="184">
        <v>0</v>
      </c>
      <c r="L225" s="184">
        <v>479</v>
      </c>
      <c r="M225" s="184">
        <f t="shared" si="4"/>
        <v>-479</v>
      </c>
      <c r="N225" s="183" t="s">
        <v>995</v>
      </c>
      <c r="O225" s="183" t="s">
        <v>1309</v>
      </c>
      <c r="P225" s="183"/>
      <c r="Q225" s="183" t="s">
        <v>1343</v>
      </c>
      <c r="R225" s="183" t="s">
        <v>847</v>
      </c>
    </row>
    <row r="226" spans="1:18">
      <c r="A226" s="183" t="s">
        <v>1342</v>
      </c>
      <c r="B226" s="183" t="s">
        <v>794</v>
      </c>
      <c r="C226" s="183" t="s">
        <v>706</v>
      </c>
      <c r="D226" s="183" t="s">
        <v>809</v>
      </c>
      <c r="E226" s="183" t="s">
        <v>827</v>
      </c>
      <c r="F226" s="183" t="s">
        <v>521</v>
      </c>
      <c r="G226" s="183" t="s">
        <v>48</v>
      </c>
      <c r="H226" s="183" t="s">
        <v>521</v>
      </c>
      <c r="I226" s="183" t="s">
        <v>796</v>
      </c>
      <c r="J226" s="183" t="s">
        <v>1309</v>
      </c>
      <c r="K226" s="184">
        <v>369.21</v>
      </c>
      <c r="L226" s="184">
        <v>0</v>
      </c>
      <c r="M226" s="184">
        <f t="shared" si="4"/>
        <v>369.21</v>
      </c>
      <c r="N226" s="183" t="s">
        <v>995</v>
      </c>
      <c r="O226" s="183" t="s">
        <v>1309</v>
      </c>
      <c r="P226" s="183"/>
      <c r="Q226" s="183" t="s">
        <v>1343</v>
      </c>
      <c r="R226" s="183" t="s">
        <v>847</v>
      </c>
    </row>
    <row r="227" spans="1:18">
      <c r="A227" s="183" t="s">
        <v>1342</v>
      </c>
      <c r="B227" s="183" t="s">
        <v>794</v>
      </c>
      <c r="C227" s="183" t="s">
        <v>367</v>
      </c>
      <c r="D227" s="183" t="s">
        <v>858</v>
      </c>
      <c r="E227" s="183" t="s">
        <v>134</v>
      </c>
      <c r="F227" s="183" t="s">
        <v>262</v>
      </c>
      <c r="G227" s="183" t="s">
        <v>48</v>
      </c>
      <c r="H227" s="183" t="s">
        <v>521</v>
      </c>
      <c r="I227" s="183" t="s">
        <v>796</v>
      </c>
      <c r="J227" s="183" t="s">
        <v>1309</v>
      </c>
      <c r="K227" s="184">
        <v>142.88</v>
      </c>
      <c r="L227" s="184">
        <v>0</v>
      </c>
      <c r="M227" s="184">
        <f t="shared" si="4"/>
        <v>142.88</v>
      </c>
      <c r="N227" s="183" t="s">
        <v>995</v>
      </c>
      <c r="O227" s="183" t="s">
        <v>1309</v>
      </c>
      <c r="P227" s="183"/>
      <c r="Q227" s="183" t="s">
        <v>1343</v>
      </c>
      <c r="R227" s="183" t="s">
        <v>847</v>
      </c>
    </row>
    <row r="228" spans="1:18">
      <c r="A228" s="183" t="s">
        <v>1342</v>
      </c>
      <c r="B228" s="183" t="s">
        <v>794</v>
      </c>
      <c r="C228" s="183" t="s">
        <v>367</v>
      </c>
      <c r="D228" s="183" t="s">
        <v>268</v>
      </c>
      <c r="E228" s="183" t="s">
        <v>134</v>
      </c>
      <c r="F228" s="183" t="s">
        <v>262</v>
      </c>
      <c r="G228" s="183" t="s">
        <v>48</v>
      </c>
      <c r="H228" s="183" t="s">
        <v>521</v>
      </c>
      <c r="I228" s="183" t="s">
        <v>796</v>
      </c>
      <c r="J228" s="183" t="s">
        <v>1309</v>
      </c>
      <c r="K228" s="184">
        <v>0</v>
      </c>
      <c r="L228" s="184">
        <v>699.48</v>
      </c>
      <c r="M228" s="184">
        <f t="shared" si="4"/>
        <v>-699.48</v>
      </c>
      <c r="N228" s="183" t="s">
        <v>995</v>
      </c>
      <c r="O228" s="183" t="s">
        <v>1309</v>
      </c>
      <c r="P228" s="183"/>
      <c r="Q228" s="183" t="s">
        <v>1343</v>
      </c>
      <c r="R228" s="183" t="s">
        <v>847</v>
      </c>
    </row>
    <row r="229" spans="1:18">
      <c r="A229" s="183" t="s">
        <v>1342</v>
      </c>
      <c r="B229" s="183" t="s">
        <v>794</v>
      </c>
      <c r="C229" s="183" t="s">
        <v>367</v>
      </c>
      <c r="D229" s="183" t="s">
        <v>268</v>
      </c>
      <c r="E229" s="183" t="s">
        <v>134</v>
      </c>
      <c r="F229" s="183" t="s">
        <v>262</v>
      </c>
      <c r="G229" s="183" t="s">
        <v>48</v>
      </c>
      <c r="H229" s="183" t="s">
        <v>521</v>
      </c>
      <c r="I229" s="183" t="s">
        <v>796</v>
      </c>
      <c r="J229" s="183" t="s">
        <v>1309</v>
      </c>
      <c r="K229" s="184">
        <v>0</v>
      </c>
      <c r="L229" s="184">
        <v>142.88</v>
      </c>
      <c r="M229" s="184">
        <f t="shared" si="4"/>
        <v>-142.88</v>
      </c>
      <c r="N229" s="183" t="s">
        <v>995</v>
      </c>
      <c r="O229" s="183" t="s">
        <v>1309</v>
      </c>
      <c r="P229" s="183"/>
      <c r="Q229" s="183" t="s">
        <v>1343</v>
      </c>
      <c r="R229" s="183" t="s">
        <v>847</v>
      </c>
    </row>
    <row r="230" spans="1:18">
      <c r="A230" s="183" t="s">
        <v>1344</v>
      </c>
      <c r="B230" s="183" t="s">
        <v>794</v>
      </c>
      <c r="C230" s="183" t="s">
        <v>806</v>
      </c>
      <c r="D230" s="183" t="s">
        <v>807</v>
      </c>
      <c r="E230" s="183" t="s">
        <v>816</v>
      </c>
      <c r="F230" s="183" t="s">
        <v>710</v>
      </c>
      <c r="G230" s="183" t="s">
        <v>48</v>
      </c>
      <c r="H230" s="183" t="s">
        <v>521</v>
      </c>
      <c r="I230" s="183" t="s">
        <v>796</v>
      </c>
      <c r="J230" s="183" t="s">
        <v>1309</v>
      </c>
      <c r="K230" s="184">
        <v>0</v>
      </c>
      <c r="L230" s="184">
        <v>520</v>
      </c>
      <c r="M230" s="184">
        <f t="shared" si="4"/>
        <v>-520</v>
      </c>
      <c r="N230" s="183" t="s">
        <v>1031</v>
      </c>
      <c r="O230" s="183" t="s">
        <v>1309</v>
      </c>
      <c r="P230" s="183"/>
      <c r="Q230" s="183" t="s">
        <v>1345</v>
      </c>
      <c r="R230" s="183" t="s">
        <v>801</v>
      </c>
    </row>
    <row r="231" spans="1:18">
      <c r="A231" s="183" t="s">
        <v>1344</v>
      </c>
      <c r="B231" s="183" t="s">
        <v>794</v>
      </c>
      <c r="C231" s="183" t="s">
        <v>808</v>
      </c>
      <c r="D231" s="183" t="s">
        <v>268</v>
      </c>
      <c r="E231" s="183" t="s">
        <v>816</v>
      </c>
      <c r="F231" s="183" t="s">
        <v>710</v>
      </c>
      <c r="G231" s="183" t="s">
        <v>48</v>
      </c>
      <c r="H231" s="183" t="s">
        <v>521</v>
      </c>
      <c r="I231" s="183" t="s">
        <v>796</v>
      </c>
      <c r="J231" s="183" t="s">
        <v>1309</v>
      </c>
      <c r="K231" s="184">
        <v>0</v>
      </c>
      <c r="L231" s="184">
        <v>3000</v>
      </c>
      <c r="M231" s="184">
        <f t="shared" si="4"/>
        <v>-3000</v>
      </c>
      <c r="N231" s="183" t="s">
        <v>1031</v>
      </c>
      <c r="O231" s="183" t="s">
        <v>1309</v>
      </c>
      <c r="P231" s="183"/>
      <c r="Q231" s="183" t="s">
        <v>1345</v>
      </c>
      <c r="R231" s="183" t="s">
        <v>801</v>
      </c>
    </row>
    <row r="232" spans="1:18">
      <c r="A232" s="183" t="s">
        <v>1344</v>
      </c>
      <c r="B232" s="183" t="s">
        <v>794</v>
      </c>
      <c r="C232" s="183" t="s">
        <v>806</v>
      </c>
      <c r="D232" s="183" t="s">
        <v>841</v>
      </c>
      <c r="E232" s="183" t="s">
        <v>816</v>
      </c>
      <c r="F232" s="183" t="s">
        <v>710</v>
      </c>
      <c r="G232" s="183" t="s">
        <v>48</v>
      </c>
      <c r="H232" s="183" t="s">
        <v>521</v>
      </c>
      <c r="I232" s="183" t="s">
        <v>796</v>
      </c>
      <c r="J232" s="183" t="s">
        <v>1309</v>
      </c>
      <c r="K232" s="184">
        <v>0</v>
      </c>
      <c r="L232" s="184">
        <v>45.65</v>
      </c>
      <c r="M232" s="184">
        <f t="shared" si="4"/>
        <v>-45.65</v>
      </c>
      <c r="N232" s="183" t="s">
        <v>1031</v>
      </c>
      <c r="O232" s="183" t="s">
        <v>1309</v>
      </c>
      <c r="P232" s="183"/>
      <c r="Q232" s="183" t="s">
        <v>1345</v>
      </c>
      <c r="R232" s="183" t="s">
        <v>801</v>
      </c>
    </row>
    <row r="233" spans="1:18">
      <c r="A233" s="183" t="s">
        <v>1344</v>
      </c>
      <c r="B233" s="183" t="s">
        <v>794</v>
      </c>
      <c r="C233" s="183" t="s">
        <v>706</v>
      </c>
      <c r="D233" s="183" t="s">
        <v>815</v>
      </c>
      <c r="E233" s="183" t="s">
        <v>816</v>
      </c>
      <c r="F233" s="183" t="s">
        <v>710</v>
      </c>
      <c r="G233" s="183" t="s">
        <v>48</v>
      </c>
      <c r="H233" s="183" t="s">
        <v>521</v>
      </c>
      <c r="I233" s="183" t="s">
        <v>796</v>
      </c>
      <c r="J233" s="183" t="s">
        <v>1309</v>
      </c>
      <c r="K233" s="184">
        <v>3565.65</v>
      </c>
      <c r="L233" s="184">
        <v>0</v>
      </c>
      <c r="M233" s="184">
        <f t="shared" si="4"/>
        <v>3565.65</v>
      </c>
      <c r="N233" s="183" t="s">
        <v>1031</v>
      </c>
      <c r="O233" s="183" t="s">
        <v>1309</v>
      </c>
      <c r="P233" s="183"/>
      <c r="Q233" s="183" t="s">
        <v>1345</v>
      </c>
      <c r="R233" s="183" t="s">
        <v>801</v>
      </c>
    </row>
    <row r="234" spans="1:18">
      <c r="A234" s="183" t="s">
        <v>1346</v>
      </c>
      <c r="B234" s="183" t="s">
        <v>794</v>
      </c>
      <c r="C234" s="183" t="s">
        <v>366</v>
      </c>
      <c r="D234" s="183" t="s">
        <v>802</v>
      </c>
      <c r="E234" s="183" t="s">
        <v>27</v>
      </c>
      <c r="F234" s="183" t="s">
        <v>521</v>
      </c>
      <c r="G234" s="183" t="s">
        <v>48</v>
      </c>
      <c r="H234" s="183" t="s">
        <v>521</v>
      </c>
      <c r="I234" s="183" t="s">
        <v>796</v>
      </c>
      <c r="J234" s="183" t="s">
        <v>1309</v>
      </c>
      <c r="K234" s="184">
        <v>1375.93</v>
      </c>
      <c r="L234" s="184">
        <v>0</v>
      </c>
      <c r="M234" s="184">
        <f t="shared" si="4"/>
        <v>1375.93</v>
      </c>
      <c r="N234" s="183" t="s">
        <v>1321</v>
      </c>
      <c r="O234" s="183" t="s">
        <v>1309</v>
      </c>
      <c r="P234" s="183"/>
      <c r="Q234" s="183" t="s">
        <v>1347</v>
      </c>
      <c r="R234" s="183" t="s">
        <v>801</v>
      </c>
    </row>
    <row r="235" spans="1:18">
      <c r="A235" s="183" t="s">
        <v>1346</v>
      </c>
      <c r="B235" s="183" t="s">
        <v>794</v>
      </c>
      <c r="C235" s="183" t="s">
        <v>808</v>
      </c>
      <c r="D235" s="183" t="s">
        <v>809</v>
      </c>
      <c r="E235" s="183" t="s">
        <v>27</v>
      </c>
      <c r="F235" s="183" t="s">
        <v>521</v>
      </c>
      <c r="G235" s="183" t="s">
        <v>48</v>
      </c>
      <c r="H235" s="183" t="s">
        <v>521</v>
      </c>
      <c r="I235" s="183" t="s">
        <v>796</v>
      </c>
      <c r="J235" s="183" t="s">
        <v>1309</v>
      </c>
      <c r="K235" s="184">
        <v>0</v>
      </c>
      <c r="L235" s="184">
        <v>1375.93</v>
      </c>
      <c r="M235" s="184">
        <f t="shared" si="4"/>
        <v>-1375.93</v>
      </c>
      <c r="N235" s="183" t="s">
        <v>1321</v>
      </c>
      <c r="O235" s="183" t="s">
        <v>1309</v>
      </c>
      <c r="P235" s="183"/>
      <c r="Q235" s="183" t="s">
        <v>1347</v>
      </c>
      <c r="R235" s="183" t="s">
        <v>801</v>
      </c>
    </row>
    <row r="236" spans="1:18">
      <c r="A236" s="183" t="s">
        <v>1348</v>
      </c>
      <c r="B236" s="183" t="s">
        <v>794</v>
      </c>
      <c r="C236" s="183" t="s">
        <v>808</v>
      </c>
      <c r="D236" s="183" t="s">
        <v>268</v>
      </c>
      <c r="E236" s="183" t="s">
        <v>400</v>
      </c>
      <c r="F236" s="183" t="s">
        <v>521</v>
      </c>
      <c r="G236" s="183" t="s">
        <v>48</v>
      </c>
      <c r="H236" s="183" t="s">
        <v>521</v>
      </c>
      <c r="I236" s="183" t="s">
        <v>796</v>
      </c>
      <c r="J236" s="183" t="s">
        <v>1309</v>
      </c>
      <c r="K236" s="184">
        <v>0</v>
      </c>
      <c r="L236" s="184">
        <v>90</v>
      </c>
      <c r="M236" s="184">
        <f t="shared" si="4"/>
        <v>-90</v>
      </c>
      <c r="N236" s="183" t="s">
        <v>1349</v>
      </c>
      <c r="O236" s="183" t="s">
        <v>1309</v>
      </c>
      <c r="P236" s="183"/>
      <c r="Q236" s="183" t="s">
        <v>1350</v>
      </c>
      <c r="R236" s="183" t="s">
        <v>801</v>
      </c>
    </row>
    <row r="237" spans="1:18">
      <c r="A237" s="183" t="s">
        <v>1348</v>
      </c>
      <c r="B237" s="183" t="s">
        <v>794</v>
      </c>
      <c r="C237" s="183" t="s">
        <v>808</v>
      </c>
      <c r="D237" s="183" t="s">
        <v>831</v>
      </c>
      <c r="E237" s="183" t="s">
        <v>400</v>
      </c>
      <c r="F237" s="183" t="s">
        <v>521</v>
      </c>
      <c r="G237" s="183" t="s">
        <v>48</v>
      </c>
      <c r="H237" s="183" t="s">
        <v>521</v>
      </c>
      <c r="I237" s="183" t="s">
        <v>796</v>
      </c>
      <c r="J237" s="183" t="s">
        <v>1309</v>
      </c>
      <c r="K237" s="184">
        <v>90</v>
      </c>
      <c r="L237" s="184">
        <v>0</v>
      </c>
      <c r="M237" s="184">
        <f t="shared" si="4"/>
        <v>90</v>
      </c>
      <c r="N237" s="183" t="s">
        <v>1349</v>
      </c>
      <c r="O237" s="183" t="s">
        <v>1309</v>
      </c>
      <c r="P237" s="183"/>
      <c r="Q237" s="183" t="s">
        <v>1350</v>
      </c>
      <c r="R237" s="183" t="s">
        <v>801</v>
      </c>
    </row>
    <row r="238" spans="1:18">
      <c r="A238" s="183" t="s">
        <v>1351</v>
      </c>
      <c r="B238" s="183" t="s">
        <v>794</v>
      </c>
      <c r="C238" s="183" t="s">
        <v>242</v>
      </c>
      <c r="D238" s="183" t="s">
        <v>814</v>
      </c>
      <c r="E238" s="183" t="s">
        <v>1337</v>
      </c>
      <c r="F238" s="183" t="s">
        <v>1352</v>
      </c>
      <c r="G238" s="183" t="s">
        <v>48</v>
      </c>
      <c r="H238" s="183" t="s">
        <v>521</v>
      </c>
      <c r="I238" s="183" t="s">
        <v>796</v>
      </c>
      <c r="J238" s="183" t="s">
        <v>1309</v>
      </c>
      <c r="K238" s="184">
        <v>0</v>
      </c>
      <c r="L238" s="184">
        <v>200</v>
      </c>
      <c r="M238" s="184">
        <f t="shared" si="4"/>
        <v>-200</v>
      </c>
      <c r="N238" s="183" t="s">
        <v>1353</v>
      </c>
      <c r="O238" s="183" t="s">
        <v>1309</v>
      </c>
      <c r="P238" s="183"/>
      <c r="Q238" s="183" t="s">
        <v>1354</v>
      </c>
      <c r="R238" s="183" t="s">
        <v>801</v>
      </c>
    </row>
    <row r="239" spans="1:18">
      <c r="A239" s="183" t="s">
        <v>1351</v>
      </c>
      <c r="B239" s="183" t="s">
        <v>794</v>
      </c>
      <c r="C239" s="183" t="s">
        <v>242</v>
      </c>
      <c r="D239" s="183" t="s">
        <v>268</v>
      </c>
      <c r="E239" s="183" t="s">
        <v>1337</v>
      </c>
      <c r="F239" s="183" t="s">
        <v>1352</v>
      </c>
      <c r="G239" s="183" t="s">
        <v>48</v>
      </c>
      <c r="H239" s="183" t="s">
        <v>521</v>
      </c>
      <c r="I239" s="183" t="s">
        <v>796</v>
      </c>
      <c r="J239" s="183" t="s">
        <v>1309</v>
      </c>
      <c r="K239" s="184">
        <v>200</v>
      </c>
      <c r="L239" s="184">
        <v>0</v>
      </c>
      <c r="M239" s="184">
        <f t="shared" si="4"/>
        <v>200</v>
      </c>
      <c r="N239" s="183" t="s">
        <v>1353</v>
      </c>
      <c r="O239" s="183" t="s">
        <v>1309</v>
      </c>
      <c r="P239" s="183"/>
      <c r="Q239" s="183" t="s">
        <v>1354</v>
      </c>
      <c r="R239" s="183" t="s">
        <v>801</v>
      </c>
    </row>
    <row r="240" spans="1:18">
      <c r="A240" s="183" t="s">
        <v>1355</v>
      </c>
      <c r="B240" s="183" t="s">
        <v>794</v>
      </c>
      <c r="C240" s="183" t="s">
        <v>808</v>
      </c>
      <c r="D240" s="183" t="s">
        <v>268</v>
      </c>
      <c r="E240" s="183" t="s">
        <v>342</v>
      </c>
      <c r="F240" s="183" t="s">
        <v>521</v>
      </c>
      <c r="G240" s="183" t="s">
        <v>48</v>
      </c>
      <c r="H240" s="183" t="s">
        <v>521</v>
      </c>
      <c r="I240" s="183" t="s">
        <v>796</v>
      </c>
      <c r="J240" s="183" t="s">
        <v>1309</v>
      </c>
      <c r="K240" s="184">
        <v>0</v>
      </c>
      <c r="L240" s="184">
        <v>179.97</v>
      </c>
      <c r="M240" s="184">
        <f t="shared" si="4"/>
        <v>-179.97</v>
      </c>
      <c r="N240" s="183" t="s">
        <v>1356</v>
      </c>
      <c r="O240" s="183" t="s">
        <v>1309</v>
      </c>
      <c r="P240" s="183"/>
      <c r="Q240" s="183" t="s">
        <v>1357</v>
      </c>
      <c r="R240" s="183" t="s">
        <v>801</v>
      </c>
    </row>
    <row r="241" spans="1:18">
      <c r="A241" s="183" t="s">
        <v>1355</v>
      </c>
      <c r="B241" s="183" t="s">
        <v>794</v>
      </c>
      <c r="C241" s="183" t="s">
        <v>808</v>
      </c>
      <c r="D241" s="183" t="s">
        <v>823</v>
      </c>
      <c r="E241" s="183" t="s">
        <v>342</v>
      </c>
      <c r="F241" s="183" t="s">
        <v>521</v>
      </c>
      <c r="G241" s="183" t="s">
        <v>48</v>
      </c>
      <c r="H241" s="183" t="s">
        <v>521</v>
      </c>
      <c r="I241" s="183" t="s">
        <v>796</v>
      </c>
      <c r="J241" s="183" t="s">
        <v>1309</v>
      </c>
      <c r="K241" s="184">
        <v>179.97</v>
      </c>
      <c r="L241" s="184">
        <v>0</v>
      </c>
      <c r="M241" s="184">
        <f t="shared" si="4"/>
        <v>179.97</v>
      </c>
      <c r="N241" s="183" t="s">
        <v>1356</v>
      </c>
      <c r="O241" s="183" t="s">
        <v>1309</v>
      </c>
      <c r="P241" s="183"/>
      <c r="Q241" s="183" t="s">
        <v>1357</v>
      </c>
      <c r="R241" s="183" t="s">
        <v>801</v>
      </c>
    </row>
    <row r="242" spans="1:18">
      <c r="A242" s="183" t="s">
        <v>1358</v>
      </c>
      <c r="B242" s="183" t="s">
        <v>794</v>
      </c>
      <c r="C242" s="183" t="s">
        <v>808</v>
      </c>
      <c r="D242" s="183" t="s">
        <v>268</v>
      </c>
      <c r="E242" s="183" t="s">
        <v>21</v>
      </c>
      <c r="F242" s="183" t="s">
        <v>710</v>
      </c>
      <c r="G242" s="183" t="s">
        <v>48</v>
      </c>
      <c r="H242" s="183" t="s">
        <v>521</v>
      </c>
      <c r="I242" s="183" t="s">
        <v>796</v>
      </c>
      <c r="J242" s="183" t="s">
        <v>1309</v>
      </c>
      <c r="K242" s="184">
        <v>0</v>
      </c>
      <c r="L242" s="184">
        <v>350</v>
      </c>
      <c r="M242" s="184">
        <f t="shared" si="4"/>
        <v>-350</v>
      </c>
      <c r="N242" s="183" t="s">
        <v>1359</v>
      </c>
      <c r="O242" s="183" t="s">
        <v>1309</v>
      </c>
      <c r="P242" s="183"/>
      <c r="Q242" s="183" t="s">
        <v>1360</v>
      </c>
      <c r="R242" s="183" t="s">
        <v>801</v>
      </c>
    </row>
    <row r="243" spans="1:18">
      <c r="A243" s="183" t="s">
        <v>1358</v>
      </c>
      <c r="B243" s="183" t="s">
        <v>794</v>
      </c>
      <c r="C243" s="183" t="s">
        <v>808</v>
      </c>
      <c r="D243" s="183" t="s">
        <v>815</v>
      </c>
      <c r="E243" s="183" t="s">
        <v>21</v>
      </c>
      <c r="F243" s="183" t="s">
        <v>710</v>
      </c>
      <c r="G243" s="183" t="s">
        <v>48</v>
      </c>
      <c r="H243" s="183" t="s">
        <v>521</v>
      </c>
      <c r="I243" s="183" t="s">
        <v>796</v>
      </c>
      <c r="J243" s="183" t="s">
        <v>1309</v>
      </c>
      <c r="K243" s="184">
        <v>350</v>
      </c>
      <c r="L243" s="184">
        <v>0</v>
      </c>
      <c r="M243" s="184">
        <f t="shared" si="4"/>
        <v>350</v>
      </c>
      <c r="N243" s="183" t="s">
        <v>1359</v>
      </c>
      <c r="O243" s="183" t="s">
        <v>1309</v>
      </c>
      <c r="P243" s="183"/>
      <c r="Q243" s="183" t="s">
        <v>1360</v>
      </c>
      <c r="R243" s="183" t="s">
        <v>801</v>
      </c>
    </row>
    <row r="244" spans="1:18">
      <c r="A244" s="183" t="s">
        <v>1361</v>
      </c>
      <c r="B244" s="183" t="s">
        <v>794</v>
      </c>
      <c r="C244" s="183" t="s">
        <v>808</v>
      </c>
      <c r="D244" s="183" t="s">
        <v>268</v>
      </c>
      <c r="E244" s="183" t="s">
        <v>342</v>
      </c>
      <c r="F244" s="183" t="s">
        <v>521</v>
      </c>
      <c r="G244" s="183" t="s">
        <v>48</v>
      </c>
      <c r="H244" s="183" t="s">
        <v>521</v>
      </c>
      <c r="I244" s="183" t="s">
        <v>796</v>
      </c>
      <c r="J244" s="183" t="s">
        <v>1309</v>
      </c>
      <c r="K244" s="184">
        <v>0</v>
      </c>
      <c r="L244" s="184">
        <v>65.989999999999995</v>
      </c>
      <c r="M244" s="184">
        <f t="shared" si="4"/>
        <v>-65.989999999999995</v>
      </c>
      <c r="N244" s="183" t="s">
        <v>1362</v>
      </c>
      <c r="O244" s="183" t="s">
        <v>1309</v>
      </c>
      <c r="P244" s="183"/>
      <c r="Q244" s="183" t="s">
        <v>1363</v>
      </c>
      <c r="R244" s="183" t="s">
        <v>801</v>
      </c>
    </row>
    <row r="245" spans="1:18">
      <c r="A245" s="183" t="s">
        <v>1361</v>
      </c>
      <c r="B245" s="183" t="s">
        <v>794</v>
      </c>
      <c r="C245" s="183" t="s">
        <v>808</v>
      </c>
      <c r="D245" s="183" t="s">
        <v>823</v>
      </c>
      <c r="E245" s="183" t="s">
        <v>342</v>
      </c>
      <c r="F245" s="183" t="s">
        <v>521</v>
      </c>
      <c r="G245" s="183" t="s">
        <v>48</v>
      </c>
      <c r="H245" s="183" t="s">
        <v>521</v>
      </c>
      <c r="I245" s="183" t="s">
        <v>796</v>
      </c>
      <c r="J245" s="183" t="s">
        <v>1309</v>
      </c>
      <c r="K245" s="184">
        <v>65.989999999999995</v>
      </c>
      <c r="L245" s="184">
        <v>0</v>
      </c>
      <c r="M245" s="184">
        <f t="shared" si="4"/>
        <v>65.989999999999995</v>
      </c>
      <c r="N245" s="183" t="s">
        <v>1362</v>
      </c>
      <c r="O245" s="183" t="s">
        <v>1309</v>
      </c>
      <c r="P245" s="183"/>
      <c r="Q245" s="183" t="s">
        <v>1363</v>
      </c>
      <c r="R245" s="183" t="s">
        <v>801</v>
      </c>
    </row>
    <row r="246" spans="1:18">
      <c r="A246" s="183" t="s">
        <v>1364</v>
      </c>
      <c r="B246" s="183" t="s">
        <v>794</v>
      </c>
      <c r="C246" s="183" t="s">
        <v>366</v>
      </c>
      <c r="D246" s="183" t="s">
        <v>802</v>
      </c>
      <c r="E246" s="183" t="s">
        <v>810</v>
      </c>
      <c r="F246" s="183" t="s">
        <v>828</v>
      </c>
      <c r="G246" s="183" t="s">
        <v>48</v>
      </c>
      <c r="H246" s="183" t="s">
        <v>521</v>
      </c>
      <c r="I246" s="183" t="s">
        <v>796</v>
      </c>
      <c r="J246" s="183" t="s">
        <v>1309</v>
      </c>
      <c r="K246" s="184">
        <v>0</v>
      </c>
      <c r="L246" s="184">
        <v>14925</v>
      </c>
      <c r="M246" s="184">
        <f t="shared" si="4"/>
        <v>-14925</v>
      </c>
      <c r="N246" s="183" t="s">
        <v>1078</v>
      </c>
      <c r="O246" s="183" t="s">
        <v>1309</v>
      </c>
      <c r="P246" s="183"/>
      <c r="Q246" s="183" t="s">
        <v>1365</v>
      </c>
      <c r="R246" s="183" t="s">
        <v>801</v>
      </c>
    </row>
    <row r="247" spans="1:18">
      <c r="A247" s="183" t="s">
        <v>1364</v>
      </c>
      <c r="B247" s="183" t="s">
        <v>794</v>
      </c>
      <c r="C247" s="183" t="s">
        <v>806</v>
      </c>
      <c r="D247" s="183" t="s">
        <v>822</v>
      </c>
      <c r="E247" s="183" t="s">
        <v>810</v>
      </c>
      <c r="F247" s="183" t="s">
        <v>1066</v>
      </c>
      <c r="G247" s="183" t="s">
        <v>48</v>
      </c>
      <c r="H247" s="183" t="s">
        <v>521</v>
      </c>
      <c r="I247" s="183" t="s">
        <v>796</v>
      </c>
      <c r="J247" s="183" t="s">
        <v>1309</v>
      </c>
      <c r="K247" s="184">
        <v>14925</v>
      </c>
      <c r="L247" s="184">
        <v>0</v>
      </c>
      <c r="M247" s="184">
        <f t="shared" si="4"/>
        <v>14925</v>
      </c>
      <c r="N247" s="183" t="s">
        <v>1078</v>
      </c>
      <c r="O247" s="183" t="s">
        <v>1309</v>
      </c>
      <c r="P247" s="183"/>
      <c r="Q247" s="183" t="s">
        <v>1365</v>
      </c>
      <c r="R247" s="183" t="s">
        <v>801</v>
      </c>
    </row>
    <row r="248" spans="1:18">
      <c r="A248" s="183" t="s">
        <v>1366</v>
      </c>
      <c r="B248" s="183" t="s">
        <v>794</v>
      </c>
      <c r="C248" s="183" t="s">
        <v>706</v>
      </c>
      <c r="D248" s="183" t="s">
        <v>268</v>
      </c>
      <c r="E248" s="183" t="s">
        <v>398</v>
      </c>
      <c r="F248" s="183" t="s">
        <v>521</v>
      </c>
      <c r="G248" s="183" t="s">
        <v>48</v>
      </c>
      <c r="H248" s="183" t="s">
        <v>521</v>
      </c>
      <c r="I248" s="183" t="s">
        <v>796</v>
      </c>
      <c r="J248" s="183" t="s">
        <v>1367</v>
      </c>
      <c r="K248" s="184">
        <v>1048</v>
      </c>
      <c r="L248" s="184">
        <v>0</v>
      </c>
      <c r="M248" s="184">
        <f t="shared" si="4"/>
        <v>1048</v>
      </c>
      <c r="N248" s="183" t="s">
        <v>1368</v>
      </c>
      <c r="O248" s="183" t="s">
        <v>1367</v>
      </c>
      <c r="P248" s="183"/>
      <c r="Q248" s="183" t="s">
        <v>1369</v>
      </c>
      <c r="R248" s="183" t="s">
        <v>801</v>
      </c>
    </row>
    <row r="249" spans="1:18">
      <c r="A249" s="183" t="s">
        <v>1366</v>
      </c>
      <c r="B249" s="183" t="s">
        <v>794</v>
      </c>
      <c r="C249" s="183" t="s">
        <v>706</v>
      </c>
      <c r="D249" s="183" t="s">
        <v>809</v>
      </c>
      <c r="E249" s="183" t="s">
        <v>398</v>
      </c>
      <c r="F249" s="183" t="s">
        <v>521</v>
      </c>
      <c r="G249" s="183" t="s">
        <v>48</v>
      </c>
      <c r="H249" s="183" t="s">
        <v>521</v>
      </c>
      <c r="I249" s="183" t="s">
        <v>796</v>
      </c>
      <c r="J249" s="183" t="s">
        <v>1367</v>
      </c>
      <c r="K249" s="184">
        <v>0</v>
      </c>
      <c r="L249" s="184">
        <v>1048</v>
      </c>
      <c r="M249" s="184">
        <f t="shared" si="4"/>
        <v>-1048</v>
      </c>
      <c r="N249" s="183" t="s">
        <v>1368</v>
      </c>
      <c r="O249" s="183" t="s">
        <v>1367</v>
      </c>
      <c r="P249" s="183"/>
      <c r="Q249" s="183" t="s">
        <v>1369</v>
      </c>
      <c r="R249" s="183" t="s">
        <v>801</v>
      </c>
    </row>
    <row r="250" spans="1:18">
      <c r="A250" s="183" t="s">
        <v>1370</v>
      </c>
      <c r="B250" s="183" t="s">
        <v>794</v>
      </c>
      <c r="C250" s="183" t="s">
        <v>709</v>
      </c>
      <c r="D250" s="183" t="s">
        <v>268</v>
      </c>
      <c r="E250" s="183" t="s">
        <v>835</v>
      </c>
      <c r="F250" s="183" t="s">
        <v>521</v>
      </c>
      <c r="G250" s="183" t="s">
        <v>48</v>
      </c>
      <c r="H250" s="183" t="s">
        <v>521</v>
      </c>
      <c r="I250" s="183" t="s">
        <v>796</v>
      </c>
      <c r="J250" s="183" t="s">
        <v>1367</v>
      </c>
      <c r="K250" s="184">
        <v>0</v>
      </c>
      <c r="L250" s="184">
        <v>4000</v>
      </c>
      <c r="M250" s="184">
        <f t="shared" si="4"/>
        <v>-4000</v>
      </c>
      <c r="N250" s="183" t="s">
        <v>1138</v>
      </c>
      <c r="O250" s="183" t="s">
        <v>1367</v>
      </c>
      <c r="P250" s="183"/>
      <c r="Q250" s="183" t="s">
        <v>1371</v>
      </c>
      <c r="R250" s="183" t="s">
        <v>847</v>
      </c>
    </row>
    <row r="251" spans="1:18">
      <c r="A251" s="183" t="s">
        <v>1370</v>
      </c>
      <c r="B251" s="183" t="s">
        <v>794</v>
      </c>
      <c r="C251" s="183" t="s">
        <v>706</v>
      </c>
      <c r="D251" s="183" t="s">
        <v>268</v>
      </c>
      <c r="E251" s="183" t="s">
        <v>835</v>
      </c>
      <c r="F251" s="183" t="s">
        <v>521</v>
      </c>
      <c r="G251" s="183" t="s">
        <v>48</v>
      </c>
      <c r="H251" s="183" t="s">
        <v>521</v>
      </c>
      <c r="I251" s="183" t="s">
        <v>796</v>
      </c>
      <c r="J251" s="183" t="s">
        <v>1367</v>
      </c>
      <c r="K251" s="184">
        <v>4000</v>
      </c>
      <c r="L251" s="184">
        <v>0</v>
      </c>
      <c r="M251" s="184">
        <f t="shared" si="4"/>
        <v>4000</v>
      </c>
      <c r="N251" s="183" t="s">
        <v>1138</v>
      </c>
      <c r="O251" s="183" t="s">
        <v>1367</v>
      </c>
      <c r="P251" s="183"/>
      <c r="Q251" s="183" t="s">
        <v>1371</v>
      </c>
      <c r="R251" s="183" t="s">
        <v>847</v>
      </c>
    </row>
    <row r="252" spans="1:18">
      <c r="A252" s="183" t="s">
        <v>1372</v>
      </c>
      <c r="B252" s="183" t="s">
        <v>794</v>
      </c>
      <c r="C252" s="183" t="s">
        <v>808</v>
      </c>
      <c r="D252" s="183" t="s">
        <v>268</v>
      </c>
      <c r="E252" s="183" t="s">
        <v>22</v>
      </c>
      <c r="F252" s="183" t="s">
        <v>296</v>
      </c>
      <c r="G252" s="183" t="s">
        <v>48</v>
      </c>
      <c r="H252" s="183" t="s">
        <v>521</v>
      </c>
      <c r="I252" s="183" t="s">
        <v>991</v>
      </c>
      <c r="J252" s="183" t="s">
        <v>1367</v>
      </c>
      <c r="K252" s="184">
        <v>0</v>
      </c>
      <c r="L252" s="184">
        <v>96.04</v>
      </c>
      <c r="M252" s="184">
        <f t="shared" si="4"/>
        <v>-96.04</v>
      </c>
      <c r="N252" s="183" t="s">
        <v>1059</v>
      </c>
      <c r="O252" s="183" t="s">
        <v>1367</v>
      </c>
      <c r="P252" s="183"/>
      <c r="Q252" s="183" t="s">
        <v>1373</v>
      </c>
      <c r="R252" s="183" t="s">
        <v>847</v>
      </c>
    </row>
    <row r="253" spans="1:18">
      <c r="A253" s="183" t="s">
        <v>1372</v>
      </c>
      <c r="B253" s="183" t="s">
        <v>794</v>
      </c>
      <c r="C253" s="183" t="s">
        <v>808</v>
      </c>
      <c r="D253" s="183" t="s">
        <v>268</v>
      </c>
      <c r="E253" s="183" t="s">
        <v>22</v>
      </c>
      <c r="F253" s="183" t="s">
        <v>296</v>
      </c>
      <c r="G253" s="183" t="s">
        <v>48</v>
      </c>
      <c r="H253" s="183" t="s">
        <v>521</v>
      </c>
      <c r="I253" s="183" t="s">
        <v>990</v>
      </c>
      <c r="J253" s="183" t="s">
        <v>1367</v>
      </c>
      <c r="K253" s="184">
        <v>0</v>
      </c>
      <c r="L253" s="184">
        <v>868.67</v>
      </c>
      <c r="M253" s="184">
        <f t="shared" si="4"/>
        <v>-868.67</v>
      </c>
      <c r="N253" s="183" t="s">
        <v>1059</v>
      </c>
      <c r="O253" s="183" t="s">
        <v>1367</v>
      </c>
      <c r="P253" s="183"/>
      <c r="Q253" s="183" t="s">
        <v>1373</v>
      </c>
      <c r="R253" s="183" t="s">
        <v>847</v>
      </c>
    </row>
    <row r="254" spans="1:18">
      <c r="A254" s="183" t="s">
        <v>1372</v>
      </c>
      <c r="B254" s="183" t="s">
        <v>794</v>
      </c>
      <c r="C254" s="183" t="s">
        <v>702</v>
      </c>
      <c r="D254" s="183" t="s">
        <v>805</v>
      </c>
      <c r="E254" s="183" t="s">
        <v>22</v>
      </c>
      <c r="F254" s="183" t="s">
        <v>296</v>
      </c>
      <c r="G254" s="183" t="s">
        <v>48</v>
      </c>
      <c r="H254" s="183" t="s">
        <v>521</v>
      </c>
      <c r="I254" s="183" t="s">
        <v>991</v>
      </c>
      <c r="J254" s="183" t="s">
        <v>1367</v>
      </c>
      <c r="K254" s="184">
        <v>96.19</v>
      </c>
      <c r="L254" s="184">
        <v>0</v>
      </c>
      <c r="M254" s="184">
        <f t="shared" si="4"/>
        <v>96.19</v>
      </c>
      <c r="N254" s="183" t="s">
        <v>1059</v>
      </c>
      <c r="O254" s="183" t="s">
        <v>1367</v>
      </c>
      <c r="P254" s="183"/>
      <c r="Q254" s="183" t="s">
        <v>1373</v>
      </c>
      <c r="R254" s="183" t="s">
        <v>847</v>
      </c>
    </row>
    <row r="255" spans="1:18">
      <c r="A255" s="183" t="s">
        <v>1372</v>
      </c>
      <c r="B255" s="183" t="s">
        <v>794</v>
      </c>
      <c r="C255" s="183" t="s">
        <v>702</v>
      </c>
      <c r="D255" s="183" t="s">
        <v>805</v>
      </c>
      <c r="E255" s="183" t="s">
        <v>22</v>
      </c>
      <c r="F255" s="183" t="s">
        <v>296</v>
      </c>
      <c r="G255" s="183" t="s">
        <v>48</v>
      </c>
      <c r="H255" s="183" t="s">
        <v>521</v>
      </c>
      <c r="I255" s="183" t="s">
        <v>990</v>
      </c>
      <c r="J255" s="183" t="s">
        <v>1367</v>
      </c>
      <c r="K255" s="184">
        <v>868.67</v>
      </c>
      <c r="L255" s="184">
        <v>0</v>
      </c>
      <c r="M255" s="184">
        <f t="shared" si="4"/>
        <v>868.67</v>
      </c>
      <c r="N255" s="183" t="s">
        <v>1059</v>
      </c>
      <c r="O255" s="183" t="s">
        <v>1367</v>
      </c>
      <c r="P255" s="183"/>
      <c r="Q255" s="183" t="s">
        <v>1373</v>
      </c>
      <c r="R255" s="183" t="s">
        <v>847</v>
      </c>
    </row>
    <row r="256" spans="1:18">
      <c r="A256" s="183" t="s">
        <v>1372</v>
      </c>
      <c r="B256" s="183" t="s">
        <v>794</v>
      </c>
      <c r="C256" s="183" t="s">
        <v>808</v>
      </c>
      <c r="D256" s="183" t="s">
        <v>823</v>
      </c>
      <c r="E256" s="183" t="s">
        <v>22</v>
      </c>
      <c r="F256" s="183" t="s">
        <v>296</v>
      </c>
      <c r="G256" s="183" t="s">
        <v>48</v>
      </c>
      <c r="H256" s="183" t="s">
        <v>521</v>
      </c>
      <c r="I256" s="183" t="s">
        <v>991</v>
      </c>
      <c r="J256" s="183" t="s">
        <v>1367</v>
      </c>
      <c r="K256" s="184">
        <v>0</v>
      </c>
      <c r="L256" s="184">
        <v>0.15</v>
      </c>
      <c r="M256" s="184">
        <f t="shared" si="4"/>
        <v>-0.15</v>
      </c>
      <c r="N256" s="183" t="s">
        <v>1059</v>
      </c>
      <c r="O256" s="183" t="s">
        <v>1367</v>
      </c>
      <c r="P256" s="183"/>
      <c r="Q256" s="183" t="s">
        <v>1373</v>
      </c>
      <c r="R256" s="183" t="s">
        <v>847</v>
      </c>
    </row>
    <row r="257" spans="1:18">
      <c r="A257" s="183" t="s">
        <v>1374</v>
      </c>
      <c r="B257" s="183" t="s">
        <v>794</v>
      </c>
      <c r="C257" s="183" t="s">
        <v>808</v>
      </c>
      <c r="D257" s="183" t="s">
        <v>268</v>
      </c>
      <c r="E257" s="183" t="s">
        <v>29</v>
      </c>
      <c r="F257" s="183" t="s">
        <v>710</v>
      </c>
      <c r="G257" s="183" t="s">
        <v>48</v>
      </c>
      <c r="H257" s="183" t="s">
        <v>521</v>
      </c>
      <c r="I257" s="183" t="s">
        <v>796</v>
      </c>
      <c r="J257" s="183" t="s">
        <v>1367</v>
      </c>
      <c r="K257" s="184">
        <v>0</v>
      </c>
      <c r="L257" s="184">
        <v>299</v>
      </c>
      <c r="M257" s="184">
        <f t="shared" si="4"/>
        <v>-299</v>
      </c>
      <c r="N257" s="183" t="s">
        <v>1375</v>
      </c>
      <c r="O257" s="183" t="s">
        <v>1367</v>
      </c>
      <c r="P257" s="183"/>
      <c r="Q257" s="183" t="s">
        <v>1376</v>
      </c>
      <c r="R257" s="183" t="s">
        <v>801</v>
      </c>
    </row>
    <row r="258" spans="1:18">
      <c r="A258" s="183" t="s">
        <v>1374</v>
      </c>
      <c r="B258" s="183" t="s">
        <v>794</v>
      </c>
      <c r="C258" s="183" t="s">
        <v>808</v>
      </c>
      <c r="D258" s="183" t="s">
        <v>823</v>
      </c>
      <c r="E258" s="183" t="s">
        <v>29</v>
      </c>
      <c r="F258" s="183" t="s">
        <v>710</v>
      </c>
      <c r="G258" s="183" t="s">
        <v>48</v>
      </c>
      <c r="H258" s="183" t="s">
        <v>521</v>
      </c>
      <c r="I258" s="183" t="s">
        <v>796</v>
      </c>
      <c r="J258" s="183" t="s">
        <v>1367</v>
      </c>
      <c r="K258" s="184">
        <v>299</v>
      </c>
      <c r="L258" s="184">
        <v>0</v>
      </c>
      <c r="M258" s="184">
        <f t="shared" si="4"/>
        <v>299</v>
      </c>
      <c r="N258" s="183" t="s">
        <v>1375</v>
      </c>
      <c r="O258" s="183" t="s">
        <v>1367</v>
      </c>
      <c r="P258" s="183"/>
      <c r="Q258" s="183" t="s">
        <v>1376</v>
      </c>
      <c r="R258" s="183" t="s">
        <v>801</v>
      </c>
    </row>
    <row r="259" spans="1:18">
      <c r="A259" s="183" t="s">
        <v>1377</v>
      </c>
      <c r="B259" s="183" t="s">
        <v>794</v>
      </c>
      <c r="C259" s="183" t="s">
        <v>366</v>
      </c>
      <c r="D259" s="183" t="s">
        <v>811</v>
      </c>
      <c r="E259" s="183" t="s">
        <v>43</v>
      </c>
      <c r="F259" s="183" t="s">
        <v>521</v>
      </c>
      <c r="G259" s="183" t="s">
        <v>48</v>
      </c>
      <c r="H259" s="183" t="s">
        <v>521</v>
      </c>
      <c r="I259" s="183" t="s">
        <v>796</v>
      </c>
      <c r="J259" s="183" t="s">
        <v>1367</v>
      </c>
      <c r="K259" s="184">
        <v>0</v>
      </c>
      <c r="L259" s="184">
        <v>5000</v>
      </c>
      <c r="M259" s="184">
        <f t="shared" si="4"/>
        <v>-5000</v>
      </c>
      <c r="N259" s="183" t="s">
        <v>1056</v>
      </c>
      <c r="O259" s="183" t="s">
        <v>1367</v>
      </c>
      <c r="P259" s="183"/>
      <c r="Q259" s="183" t="s">
        <v>1378</v>
      </c>
      <c r="R259" s="183" t="s">
        <v>801</v>
      </c>
    </row>
    <row r="260" spans="1:18">
      <c r="A260" s="183" t="s">
        <v>1377</v>
      </c>
      <c r="B260" s="183" t="s">
        <v>794</v>
      </c>
      <c r="C260" s="183" t="s">
        <v>366</v>
      </c>
      <c r="D260" s="183" t="s">
        <v>268</v>
      </c>
      <c r="E260" s="183" t="s">
        <v>43</v>
      </c>
      <c r="F260" s="183" t="s">
        <v>521</v>
      </c>
      <c r="G260" s="183" t="s">
        <v>48</v>
      </c>
      <c r="H260" s="183" t="s">
        <v>521</v>
      </c>
      <c r="I260" s="183" t="s">
        <v>796</v>
      </c>
      <c r="J260" s="183" t="s">
        <v>1367</v>
      </c>
      <c r="K260" s="184">
        <v>0</v>
      </c>
      <c r="L260" s="184">
        <v>5000</v>
      </c>
      <c r="M260" s="184">
        <f t="shared" si="4"/>
        <v>-5000</v>
      </c>
      <c r="N260" s="183" t="s">
        <v>1056</v>
      </c>
      <c r="O260" s="183" t="s">
        <v>1367</v>
      </c>
      <c r="P260" s="183"/>
      <c r="Q260" s="183" t="s">
        <v>1378</v>
      </c>
      <c r="R260" s="183" t="s">
        <v>801</v>
      </c>
    </row>
    <row r="261" spans="1:18">
      <c r="A261" s="183" t="s">
        <v>1377</v>
      </c>
      <c r="B261" s="183" t="s">
        <v>794</v>
      </c>
      <c r="C261" s="183" t="s">
        <v>366</v>
      </c>
      <c r="D261" s="183" t="s">
        <v>825</v>
      </c>
      <c r="E261" s="183" t="s">
        <v>43</v>
      </c>
      <c r="F261" s="183" t="s">
        <v>521</v>
      </c>
      <c r="G261" s="183" t="s">
        <v>48</v>
      </c>
      <c r="H261" s="183" t="s">
        <v>521</v>
      </c>
      <c r="I261" s="183" t="s">
        <v>796</v>
      </c>
      <c r="J261" s="183" t="s">
        <v>1367</v>
      </c>
      <c r="K261" s="184">
        <v>0</v>
      </c>
      <c r="L261" s="184">
        <v>5000</v>
      </c>
      <c r="M261" s="184">
        <f t="shared" si="4"/>
        <v>-5000</v>
      </c>
      <c r="N261" s="183" t="s">
        <v>1056</v>
      </c>
      <c r="O261" s="183" t="s">
        <v>1367</v>
      </c>
      <c r="P261" s="183"/>
      <c r="Q261" s="183" t="s">
        <v>1378</v>
      </c>
      <c r="R261" s="183" t="s">
        <v>801</v>
      </c>
    </row>
    <row r="262" spans="1:18">
      <c r="A262" s="183" t="s">
        <v>1377</v>
      </c>
      <c r="B262" s="183" t="s">
        <v>794</v>
      </c>
      <c r="C262" s="183" t="s">
        <v>366</v>
      </c>
      <c r="D262" s="183" t="s">
        <v>809</v>
      </c>
      <c r="E262" s="183" t="s">
        <v>43</v>
      </c>
      <c r="F262" s="183" t="s">
        <v>521</v>
      </c>
      <c r="G262" s="183" t="s">
        <v>48</v>
      </c>
      <c r="H262" s="183" t="s">
        <v>521</v>
      </c>
      <c r="I262" s="183" t="s">
        <v>796</v>
      </c>
      <c r="J262" s="183" t="s">
        <v>1367</v>
      </c>
      <c r="K262" s="184">
        <v>0</v>
      </c>
      <c r="L262" s="184">
        <v>5000</v>
      </c>
      <c r="M262" s="184">
        <f t="shared" si="4"/>
        <v>-5000</v>
      </c>
      <c r="N262" s="183" t="s">
        <v>1056</v>
      </c>
      <c r="O262" s="183" t="s">
        <v>1367</v>
      </c>
      <c r="P262" s="183"/>
      <c r="Q262" s="183" t="s">
        <v>1378</v>
      </c>
      <c r="R262" s="183" t="s">
        <v>801</v>
      </c>
    </row>
    <row r="263" spans="1:18">
      <c r="A263" s="183" t="s">
        <v>1377</v>
      </c>
      <c r="B263" s="183" t="s">
        <v>794</v>
      </c>
      <c r="C263" s="183" t="s">
        <v>366</v>
      </c>
      <c r="D263" s="183" t="s">
        <v>892</v>
      </c>
      <c r="E263" s="183" t="s">
        <v>43</v>
      </c>
      <c r="F263" s="183" t="s">
        <v>521</v>
      </c>
      <c r="G263" s="183" t="s">
        <v>48</v>
      </c>
      <c r="H263" s="183" t="s">
        <v>521</v>
      </c>
      <c r="I263" s="183" t="s">
        <v>796</v>
      </c>
      <c r="J263" s="183" t="s">
        <v>1367</v>
      </c>
      <c r="K263" s="184">
        <v>20000</v>
      </c>
      <c r="L263" s="184">
        <v>0</v>
      </c>
      <c r="M263" s="184">
        <f t="shared" ref="M263:M326" si="5">K263-L263</f>
        <v>20000</v>
      </c>
      <c r="N263" s="183" t="s">
        <v>1056</v>
      </c>
      <c r="O263" s="183" t="s">
        <v>1367</v>
      </c>
      <c r="P263" s="183"/>
      <c r="Q263" s="183" t="s">
        <v>1378</v>
      </c>
      <c r="R263" s="183" t="s">
        <v>801</v>
      </c>
    </row>
    <row r="264" spans="1:18">
      <c r="A264" s="183" t="s">
        <v>1379</v>
      </c>
      <c r="B264" s="183" t="s">
        <v>794</v>
      </c>
      <c r="C264" s="183" t="s">
        <v>707</v>
      </c>
      <c r="D264" s="183" t="s">
        <v>268</v>
      </c>
      <c r="E264" s="183" t="s">
        <v>513</v>
      </c>
      <c r="F264" s="183" t="s">
        <v>521</v>
      </c>
      <c r="G264" s="183" t="s">
        <v>48</v>
      </c>
      <c r="H264" s="183" t="s">
        <v>521</v>
      </c>
      <c r="I264" s="183" t="s">
        <v>796</v>
      </c>
      <c r="J264" s="183" t="s">
        <v>1170</v>
      </c>
      <c r="K264" s="184">
        <v>0</v>
      </c>
      <c r="L264" s="184">
        <v>100</v>
      </c>
      <c r="M264" s="184">
        <f t="shared" si="5"/>
        <v>-100</v>
      </c>
      <c r="N264" s="183" t="s">
        <v>514</v>
      </c>
      <c r="O264" s="183" t="s">
        <v>1170</v>
      </c>
      <c r="P264" s="183"/>
      <c r="Q264" s="183" t="s">
        <v>1380</v>
      </c>
      <c r="R264" s="183" t="s">
        <v>801</v>
      </c>
    </row>
    <row r="265" spans="1:18">
      <c r="A265" s="183" t="s">
        <v>1379</v>
      </c>
      <c r="B265" s="183" t="s">
        <v>794</v>
      </c>
      <c r="C265" s="183" t="s">
        <v>707</v>
      </c>
      <c r="D265" s="183" t="s">
        <v>823</v>
      </c>
      <c r="E265" s="183" t="s">
        <v>513</v>
      </c>
      <c r="F265" s="183" t="s">
        <v>521</v>
      </c>
      <c r="G265" s="183" t="s">
        <v>48</v>
      </c>
      <c r="H265" s="183" t="s">
        <v>521</v>
      </c>
      <c r="I265" s="183" t="s">
        <v>796</v>
      </c>
      <c r="J265" s="183" t="s">
        <v>1170</v>
      </c>
      <c r="K265" s="184">
        <v>100</v>
      </c>
      <c r="L265" s="184">
        <v>0</v>
      </c>
      <c r="M265" s="184">
        <f t="shared" si="5"/>
        <v>100</v>
      </c>
      <c r="N265" s="183" t="s">
        <v>514</v>
      </c>
      <c r="O265" s="183" t="s">
        <v>1170</v>
      </c>
      <c r="P265" s="183"/>
      <c r="Q265" s="183" t="s">
        <v>1380</v>
      </c>
      <c r="R265" s="183" t="s">
        <v>801</v>
      </c>
    </row>
    <row r="266" spans="1:18">
      <c r="A266" s="183" t="s">
        <v>1381</v>
      </c>
      <c r="B266" s="183" t="s">
        <v>794</v>
      </c>
      <c r="C266" s="183" t="s">
        <v>701</v>
      </c>
      <c r="D266" s="183" t="s">
        <v>268</v>
      </c>
      <c r="E266" s="183" t="s">
        <v>1045</v>
      </c>
      <c r="F266" s="183" t="s">
        <v>521</v>
      </c>
      <c r="G266" s="183" t="s">
        <v>48</v>
      </c>
      <c r="H266" s="183" t="s">
        <v>521</v>
      </c>
      <c r="I266" s="183" t="s">
        <v>796</v>
      </c>
      <c r="J266" s="183" t="s">
        <v>1170</v>
      </c>
      <c r="K266" s="184">
        <v>0</v>
      </c>
      <c r="L266" s="184">
        <v>149</v>
      </c>
      <c r="M266" s="184">
        <f t="shared" si="5"/>
        <v>-149</v>
      </c>
      <c r="N266" s="183" t="s">
        <v>1074</v>
      </c>
      <c r="O266" s="183" t="s">
        <v>1170</v>
      </c>
      <c r="P266" s="183"/>
      <c r="Q266" s="183" t="s">
        <v>1382</v>
      </c>
      <c r="R266" s="183" t="s">
        <v>801</v>
      </c>
    </row>
    <row r="267" spans="1:18">
      <c r="A267" s="183" t="s">
        <v>1381</v>
      </c>
      <c r="B267" s="183" t="s">
        <v>794</v>
      </c>
      <c r="C267" s="183" t="s">
        <v>701</v>
      </c>
      <c r="D267" s="183" t="s">
        <v>803</v>
      </c>
      <c r="E267" s="183" t="s">
        <v>1045</v>
      </c>
      <c r="F267" s="183" t="s">
        <v>521</v>
      </c>
      <c r="G267" s="183" t="s">
        <v>48</v>
      </c>
      <c r="H267" s="183" t="s">
        <v>521</v>
      </c>
      <c r="I267" s="183" t="s">
        <v>796</v>
      </c>
      <c r="J267" s="183" t="s">
        <v>1170</v>
      </c>
      <c r="K267" s="184">
        <v>149</v>
      </c>
      <c r="L267" s="184">
        <v>0</v>
      </c>
      <c r="M267" s="184">
        <f t="shared" si="5"/>
        <v>149</v>
      </c>
      <c r="N267" s="183" t="s">
        <v>1074</v>
      </c>
      <c r="O267" s="183" t="s">
        <v>1170</v>
      </c>
      <c r="P267" s="183"/>
      <c r="Q267" s="183" t="s">
        <v>1382</v>
      </c>
      <c r="R267" s="183" t="s">
        <v>801</v>
      </c>
    </row>
    <row r="268" spans="1:18">
      <c r="A268" s="183" t="s">
        <v>1383</v>
      </c>
      <c r="B268" s="183" t="s">
        <v>794</v>
      </c>
      <c r="C268" s="183" t="s">
        <v>808</v>
      </c>
      <c r="D268" s="183" t="s">
        <v>264</v>
      </c>
      <c r="E268" s="183" t="s">
        <v>700</v>
      </c>
      <c r="F268" s="183" t="s">
        <v>521</v>
      </c>
      <c r="G268" s="183" t="s">
        <v>48</v>
      </c>
      <c r="H268" s="183" t="s">
        <v>521</v>
      </c>
      <c r="I268" s="183" t="s">
        <v>796</v>
      </c>
      <c r="J268" s="183" t="s">
        <v>1170</v>
      </c>
      <c r="K268" s="184">
        <v>0</v>
      </c>
      <c r="L268" s="184">
        <v>312.13</v>
      </c>
      <c r="M268" s="184">
        <f t="shared" si="5"/>
        <v>-312.13</v>
      </c>
      <c r="N268" s="183" t="s">
        <v>1384</v>
      </c>
      <c r="O268" s="183" t="s">
        <v>1170</v>
      </c>
      <c r="P268" s="183"/>
      <c r="Q268" s="183" t="s">
        <v>1385</v>
      </c>
      <c r="R268" s="183" t="s">
        <v>801</v>
      </c>
    </row>
    <row r="269" spans="1:18">
      <c r="A269" s="183" t="s">
        <v>1383</v>
      </c>
      <c r="B269" s="183" t="s">
        <v>794</v>
      </c>
      <c r="C269" s="183" t="s">
        <v>808</v>
      </c>
      <c r="D269" s="183" t="s">
        <v>264</v>
      </c>
      <c r="E269" s="183" t="s">
        <v>22</v>
      </c>
      <c r="F269" s="183" t="s">
        <v>521</v>
      </c>
      <c r="G269" s="183" t="s">
        <v>48</v>
      </c>
      <c r="H269" s="183" t="s">
        <v>521</v>
      </c>
      <c r="I269" s="183" t="s">
        <v>796</v>
      </c>
      <c r="J269" s="183" t="s">
        <v>1170</v>
      </c>
      <c r="K269" s="184">
        <v>312.13</v>
      </c>
      <c r="L269" s="184">
        <v>0</v>
      </c>
      <c r="M269" s="184">
        <f t="shared" si="5"/>
        <v>312.13</v>
      </c>
      <c r="N269" s="183" t="s">
        <v>1384</v>
      </c>
      <c r="O269" s="183" t="s">
        <v>1170</v>
      </c>
      <c r="P269" s="183"/>
      <c r="Q269" s="183" t="s">
        <v>1385</v>
      </c>
      <c r="R269" s="183" t="s">
        <v>801</v>
      </c>
    </row>
    <row r="270" spans="1:18">
      <c r="A270" s="183" t="s">
        <v>1386</v>
      </c>
      <c r="B270" s="183" t="s">
        <v>794</v>
      </c>
      <c r="C270" s="183" t="s">
        <v>806</v>
      </c>
      <c r="D270" s="183" t="s">
        <v>812</v>
      </c>
      <c r="E270" s="183" t="s">
        <v>835</v>
      </c>
      <c r="F270" s="183" t="s">
        <v>828</v>
      </c>
      <c r="G270" s="183" t="s">
        <v>48</v>
      </c>
      <c r="H270" s="183" t="s">
        <v>521</v>
      </c>
      <c r="I270" s="183" t="s">
        <v>796</v>
      </c>
      <c r="J270" s="183" t="s">
        <v>1170</v>
      </c>
      <c r="K270" s="184">
        <v>4932.03</v>
      </c>
      <c r="L270" s="184">
        <v>0</v>
      </c>
      <c r="M270" s="184">
        <f t="shared" si="5"/>
        <v>4932.03</v>
      </c>
      <c r="N270" s="183" t="s">
        <v>981</v>
      </c>
      <c r="O270" s="183" t="s">
        <v>1170</v>
      </c>
      <c r="P270" s="183"/>
      <c r="Q270" s="183" t="s">
        <v>1387</v>
      </c>
      <c r="R270" s="183" t="s">
        <v>801</v>
      </c>
    </row>
    <row r="271" spans="1:18">
      <c r="A271" s="183" t="s">
        <v>1386</v>
      </c>
      <c r="B271" s="183" t="s">
        <v>794</v>
      </c>
      <c r="C271" s="183" t="s">
        <v>808</v>
      </c>
      <c r="D271" s="183" t="s">
        <v>268</v>
      </c>
      <c r="E271" s="183" t="s">
        <v>835</v>
      </c>
      <c r="F271" s="183" t="s">
        <v>849</v>
      </c>
      <c r="G271" s="183" t="s">
        <v>48</v>
      </c>
      <c r="H271" s="183" t="s">
        <v>521</v>
      </c>
      <c r="I271" s="183" t="s">
        <v>796</v>
      </c>
      <c r="J271" s="183" t="s">
        <v>1170</v>
      </c>
      <c r="K271" s="184">
        <v>0</v>
      </c>
      <c r="L271" s="184">
        <v>15.32</v>
      </c>
      <c r="M271" s="184">
        <f t="shared" si="5"/>
        <v>-15.32</v>
      </c>
      <c r="N271" s="183" t="s">
        <v>981</v>
      </c>
      <c r="O271" s="183" t="s">
        <v>1170</v>
      </c>
      <c r="P271" s="183"/>
      <c r="Q271" s="183" t="s">
        <v>1387</v>
      </c>
      <c r="R271" s="183" t="s">
        <v>801</v>
      </c>
    </row>
    <row r="272" spans="1:18">
      <c r="A272" s="183" t="s">
        <v>1386</v>
      </c>
      <c r="B272" s="183" t="s">
        <v>794</v>
      </c>
      <c r="C272" s="183" t="s">
        <v>808</v>
      </c>
      <c r="D272" s="183" t="s">
        <v>268</v>
      </c>
      <c r="E272" s="183" t="s">
        <v>835</v>
      </c>
      <c r="F272" s="183" t="s">
        <v>849</v>
      </c>
      <c r="G272" s="183" t="s">
        <v>48</v>
      </c>
      <c r="H272" s="183" t="s">
        <v>521</v>
      </c>
      <c r="I272" s="183" t="s">
        <v>796</v>
      </c>
      <c r="J272" s="183" t="s">
        <v>1170</v>
      </c>
      <c r="K272" s="184">
        <v>0</v>
      </c>
      <c r="L272" s="184">
        <v>714.2</v>
      </c>
      <c r="M272" s="184">
        <f t="shared" si="5"/>
        <v>-714.2</v>
      </c>
      <c r="N272" s="183" t="s">
        <v>981</v>
      </c>
      <c r="O272" s="183" t="s">
        <v>1170</v>
      </c>
      <c r="P272" s="183"/>
      <c r="Q272" s="183" t="s">
        <v>1387</v>
      </c>
      <c r="R272" s="183" t="s">
        <v>801</v>
      </c>
    </row>
    <row r="273" spans="1:18">
      <c r="A273" s="183" t="s">
        <v>1386</v>
      </c>
      <c r="B273" s="183" t="s">
        <v>794</v>
      </c>
      <c r="C273" s="183" t="s">
        <v>808</v>
      </c>
      <c r="D273" s="183" t="s">
        <v>268</v>
      </c>
      <c r="E273" s="183" t="s">
        <v>835</v>
      </c>
      <c r="F273" s="183" t="s">
        <v>836</v>
      </c>
      <c r="G273" s="183" t="s">
        <v>48</v>
      </c>
      <c r="H273" s="183" t="s">
        <v>521</v>
      </c>
      <c r="I273" s="183" t="s">
        <v>796</v>
      </c>
      <c r="J273" s="183" t="s">
        <v>1170</v>
      </c>
      <c r="K273" s="184">
        <v>0</v>
      </c>
      <c r="L273" s="184">
        <v>514.23</v>
      </c>
      <c r="M273" s="184">
        <f t="shared" si="5"/>
        <v>-514.23</v>
      </c>
      <c r="N273" s="183" t="s">
        <v>981</v>
      </c>
      <c r="O273" s="183" t="s">
        <v>1170</v>
      </c>
      <c r="P273" s="183"/>
      <c r="Q273" s="183" t="s">
        <v>1387</v>
      </c>
      <c r="R273" s="183" t="s">
        <v>801</v>
      </c>
    </row>
    <row r="274" spans="1:18">
      <c r="A274" s="183" t="s">
        <v>1386</v>
      </c>
      <c r="B274" s="183" t="s">
        <v>794</v>
      </c>
      <c r="C274" s="183" t="s">
        <v>808</v>
      </c>
      <c r="D274" s="183" t="s">
        <v>812</v>
      </c>
      <c r="E274" s="183" t="s">
        <v>835</v>
      </c>
      <c r="F274" s="183" t="s">
        <v>849</v>
      </c>
      <c r="G274" s="183" t="s">
        <v>48</v>
      </c>
      <c r="H274" s="183" t="s">
        <v>521</v>
      </c>
      <c r="I274" s="183" t="s">
        <v>796</v>
      </c>
      <c r="J274" s="183" t="s">
        <v>1170</v>
      </c>
      <c r="K274" s="184">
        <v>15.32</v>
      </c>
      <c r="L274" s="184">
        <v>0</v>
      </c>
      <c r="M274" s="184">
        <f t="shared" si="5"/>
        <v>15.32</v>
      </c>
      <c r="N274" s="183" t="s">
        <v>981</v>
      </c>
      <c r="O274" s="183" t="s">
        <v>1170</v>
      </c>
      <c r="P274" s="183"/>
      <c r="Q274" s="183" t="s">
        <v>1387</v>
      </c>
      <c r="R274" s="183" t="s">
        <v>801</v>
      </c>
    </row>
    <row r="275" spans="1:18">
      <c r="A275" s="183" t="s">
        <v>1386</v>
      </c>
      <c r="B275" s="183" t="s">
        <v>794</v>
      </c>
      <c r="C275" s="183" t="s">
        <v>808</v>
      </c>
      <c r="D275" s="183" t="s">
        <v>858</v>
      </c>
      <c r="E275" s="183" t="s">
        <v>835</v>
      </c>
      <c r="F275" s="183" t="s">
        <v>836</v>
      </c>
      <c r="G275" s="183" t="s">
        <v>48</v>
      </c>
      <c r="H275" s="183" t="s">
        <v>521</v>
      </c>
      <c r="I275" s="183" t="s">
        <v>796</v>
      </c>
      <c r="J275" s="183" t="s">
        <v>1170</v>
      </c>
      <c r="K275" s="184">
        <v>514.23</v>
      </c>
      <c r="L275" s="184">
        <v>0</v>
      </c>
      <c r="M275" s="184">
        <f t="shared" si="5"/>
        <v>514.23</v>
      </c>
      <c r="N275" s="183" t="s">
        <v>981</v>
      </c>
      <c r="O275" s="183" t="s">
        <v>1170</v>
      </c>
      <c r="P275" s="183"/>
      <c r="Q275" s="183" t="s">
        <v>1387</v>
      </c>
      <c r="R275" s="183" t="s">
        <v>801</v>
      </c>
    </row>
    <row r="276" spans="1:18">
      <c r="A276" s="183" t="s">
        <v>1386</v>
      </c>
      <c r="B276" s="183" t="s">
        <v>794</v>
      </c>
      <c r="C276" s="183" t="s">
        <v>806</v>
      </c>
      <c r="D276" s="183" t="s">
        <v>268</v>
      </c>
      <c r="E276" s="183" t="s">
        <v>835</v>
      </c>
      <c r="F276" s="183" t="s">
        <v>828</v>
      </c>
      <c r="G276" s="183" t="s">
        <v>48</v>
      </c>
      <c r="H276" s="183" t="s">
        <v>521</v>
      </c>
      <c r="I276" s="183" t="s">
        <v>796</v>
      </c>
      <c r="J276" s="183" t="s">
        <v>1170</v>
      </c>
      <c r="K276" s="184">
        <v>0</v>
      </c>
      <c r="L276" s="184">
        <v>4932.03</v>
      </c>
      <c r="M276" s="184">
        <f t="shared" si="5"/>
        <v>-4932.03</v>
      </c>
      <c r="N276" s="183" t="s">
        <v>981</v>
      </c>
      <c r="O276" s="183" t="s">
        <v>1170</v>
      </c>
      <c r="P276" s="183"/>
      <c r="Q276" s="183" t="s">
        <v>1387</v>
      </c>
      <c r="R276" s="183" t="s">
        <v>801</v>
      </c>
    </row>
    <row r="277" spans="1:18">
      <c r="A277" s="183" t="s">
        <v>1386</v>
      </c>
      <c r="B277" s="183" t="s">
        <v>794</v>
      </c>
      <c r="C277" s="183" t="s">
        <v>806</v>
      </c>
      <c r="D277" s="183" t="s">
        <v>803</v>
      </c>
      <c r="E277" s="183" t="s">
        <v>835</v>
      </c>
      <c r="F277" s="183" t="s">
        <v>521</v>
      </c>
      <c r="G277" s="183" t="s">
        <v>48</v>
      </c>
      <c r="H277" s="183" t="s">
        <v>521</v>
      </c>
      <c r="I277" s="183" t="s">
        <v>796</v>
      </c>
      <c r="J277" s="183" t="s">
        <v>1170</v>
      </c>
      <c r="K277" s="184">
        <v>0</v>
      </c>
      <c r="L277" s="184">
        <v>1949.5</v>
      </c>
      <c r="M277" s="184">
        <f t="shared" si="5"/>
        <v>-1949.5</v>
      </c>
      <c r="N277" s="183" t="s">
        <v>981</v>
      </c>
      <c r="O277" s="183" t="s">
        <v>1170</v>
      </c>
      <c r="P277" s="183"/>
      <c r="Q277" s="183" t="s">
        <v>1387</v>
      </c>
      <c r="R277" s="183" t="s">
        <v>801</v>
      </c>
    </row>
    <row r="278" spans="1:18">
      <c r="A278" s="183" t="s">
        <v>1386</v>
      </c>
      <c r="B278" s="183" t="s">
        <v>794</v>
      </c>
      <c r="C278" s="183" t="s">
        <v>806</v>
      </c>
      <c r="D278" s="183" t="s">
        <v>829</v>
      </c>
      <c r="E278" s="183" t="s">
        <v>835</v>
      </c>
      <c r="F278" s="183" t="s">
        <v>521</v>
      </c>
      <c r="G278" s="183" t="s">
        <v>48</v>
      </c>
      <c r="H278" s="183" t="s">
        <v>521</v>
      </c>
      <c r="I278" s="183" t="s">
        <v>796</v>
      </c>
      <c r="J278" s="183" t="s">
        <v>1170</v>
      </c>
      <c r="K278" s="184">
        <v>1949.5</v>
      </c>
      <c r="L278" s="184">
        <v>0</v>
      </c>
      <c r="M278" s="184">
        <f t="shared" si="5"/>
        <v>1949.5</v>
      </c>
      <c r="N278" s="183" t="s">
        <v>981</v>
      </c>
      <c r="O278" s="183" t="s">
        <v>1170</v>
      </c>
      <c r="P278" s="183"/>
      <c r="Q278" s="183" t="s">
        <v>1387</v>
      </c>
      <c r="R278" s="183" t="s">
        <v>801</v>
      </c>
    </row>
    <row r="279" spans="1:18">
      <c r="A279" s="183" t="s">
        <v>1386</v>
      </c>
      <c r="B279" s="183" t="s">
        <v>794</v>
      </c>
      <c r="C279" s="183" t="s">
        <v>833</v>
      </c>
      <c r="D279" s="183" t="s">
        <v>858</v>
      </c>
      <c r="E279" s="183" t="s">
        <v>835</v>
      </c>
      <c r="F279" s="183" t="s">
        <v>849</v>
      </c>
      <c r="G279" s="183" t="s">
        <v>48</v>
      </c>
      <c r="H279" s="183" t="s">
        <v>521</v>
      </c>
      <c r="I279" s="183" t="s">
        <v>796</v>
      </c>
      <c r="J279" s="183" t="s">
        <v>1170</v>
      </c>
      <c r="K279" s="184">
        <v>714.2</v>
      </c>
      <c r="L279" s="184">
        <v>0</v>
      </c>
      <c r="M279" s="184">
        <f t="shared" si="5"/>
        <v>714.2</v>
      </c>
      <c r="N279" s="183" t="s">
        <v>981</v>
      </c>
      <c r="O279" s="183" t="s">
        <v>1170</v>
      </c>
      <c r="P279" s="183"/>
      <c r="Q279" s="183" t="s">
        <v>1387</v>
      </c>
      <c r="R279" s="183" t="s">
        <v>801</v>
      </c>
    </row>
    <row r="280" spans="1:18">
      <c r="A280" s="183" t="s">
        <v>1388</v>
      </c>
      <c r="B280" s="183" t="s">
        <v>794</v>
      </c>
      <c r="C280" s="183" t="s">
        <v>704</v>
      </c>
      <c r="D280" s="183" t="s">
        <v>809</v>
      </c>
      <c r="E280" s="183" t="s">
        <v>1389</v>
      </c>
      <c r="F280" s="183" t="s">
        <v>521</v>
      </c>
      <c r="G280" s="183" t="s">
        <v>48</v>
      </c>
      <c r="H280" s="183" t="s">
        <v>521</v>
      </c>
      <c r="I280" s="183" t="s">
        <v>796</v>
      </c>
      <c r="J280" s="183" t="s">
        <v>1170</v>
      </c>
      <c r="K280" s="184">
        <v>0</v>
      </c>
      <c r="L280" s="184">
        <v>100</v>
      </c>
      <c r="M280" s="184">
        <f t="shared" si="5"/>
        <v>-100</v>
      </c>
      <c r="N280" s="183" t="s">
        <v>1390</v>
      </c>
      <c r="O280" s="183" t="s">
        <v>1170</v>
      </c>
      <c r="P280" s="183"/>
      <c r="Q280" s="183" t="s">
        <v>1391</v>
      </c>
      <c r="R280" s="183" t="s">
        <v>801</v>
      </c>
    </row>
    <row r="281" spans="1:18">
      <c r="A281" s="183" t="s">
        <v>1388</v>
      </c>
      <c r="B281" s="183" t="s">
        <v>794</v>
      </c>
      <c r="C281" s="183" t="s">
        <v>704</v>
      </c>
      <c r="D281" s="183" t="s">
        <v>268</v>
      </c>
      <c r="E281" s="183" t="s">
        <v>1389</v>
      </c>
      <c r="F281" s="183" t="s">
        <v>521</v>
      </c>
      <c r="G281" s="183" t="s">
        <v>48</v>
      </c>
      <c r="H281" s="183" t="s">
        <v>521</v>
      </c>
      <c r="I281" s="183" t="s">
        <v>796</v>
      </c>
      <c r="J281" s="183" t="s">
        <v>1170</v>
      </c>
      <c r="K281" s="184">
        <v>100</v>
      </c>
      <c r="L281" s="184">
        <v>0</v>
      </c>
      <c r="M281" s="184">
        <f t="shared" si="5"/>
        <v>100</v>
      </c>
      <c r="N281" s="183" t="s">
        <v>1390</v>
      </c>
      <c r="O281" s="183" t="s">
        <v>1170</v>
      </c>
      <c r="P281" s="183"/>
      <c r="Q281" s="183" t="s">
        <v>1391</v>
      </c>
      <c r="R281" s="183" t="s">
        <v>801</v>
      </c>
    </row>
    <row r="282" spans="1:18">
      <c r="A282" s="183" t="s">
        <v>1392</v>
      </c>
      <c r="B282" s="183" t="s">
        <v>794</v>
      </c>
      <c r="C282" s="183" t="s">
        <v>707</v>
      </c>
      <c r="D282" s="183" t="s">
        <v>268</v>
      </c>
      <c r="E282" s="183" t="s">
        <v>18</v>
      </c>
      <c r="F282" s="183" t="s">
        <v>710</v>
      </c>
      <c r="G282" s="183" t="s">
        <v>48</v>
      </c>
      <c r="H282" s="183" t="s">
        <v>521</v>
      </c>
      <c r="I282" s="183" t="s">
        <v>796</v>
      </c>
      <c r="J282" s="183" t="s">
        <v>1170</v>
      </c>
      <c r="K282" s="184">
        <v>2000</v>
      </c>
      <c r="L282" s="184">
        <v>0</v>
      </c>
      <c r="M282" s="184">
        <f t="shared" si="5"/>
        <v>2000</v>
      </c>
      <c r="N282" s="183" t="s">
        <v>1029</v>
      </c>
      <c r="O282" s="183" t="s">
        <v>1170</v>
      </c>
      <c r="P282" s="183"/>
      <c r="Q282" s="183" t="s">
        <v>1393</v>
      </c>
      <c r="R282" s="183" t="s">
        <v>801</v>
      </c>
    </row>
    <row r="283" spans="1:18">
      <c r="A283" s="183" t="s">
        <v>1392</v>
      </c>
      <c r="B283" s="183" t="s">
        <v>794</v>
      </c>
      <c r="C283" s="183" t="s">
        <v>702</v>
      </c>
      <c r="D283" s="183" t="s">
        <v>805</v>
      </c>
      <c r="E283" s="183" t="s">
        <v>18</v>
      </c>
      <c r="F283" s="183" t="s">
        <v>710</v>
      </c>
      <c r="G283" s="183" t="s">
        <v>48</v>
      </c>
      <c r="H283" s="183" t="s">
        <v>521</v>
      </c>
      <c r="I283" s="183" t="s">
        <v>796</v>
      </c>
      <c r="J283" s="183" t="s">
        <v>1170</v>
      </c>
      <c r="K283" s="184">
        <v>0</v>
      </c>
      <c r="L283" s="184">
        <v>1264.1199999999999</v>
      </c>
      <c r="M283" s="184">
        <f t="shared" si="5"/>
        <v>-1264.1199999999999</v>
      </c>
      <c r="N283" s="183" t="s">
        <v>1029</v>
      </c>
      <c r="O283" s="183" t="s">
        <v>1170</v>
      </c>
      <c r="P283" s="183"/>
      <c r="Q283" s="183" t="s">
        <v>1393</v>
      </c>
      <c r="R283" s="183" t="s">
        <v>801</v>
      </c>
    </row>
    <row r="284" spans="1:18">
      <c r="A284" s="183" t="s">
        <v>1392</v>
      </c>
      <c r="B284" s="183" t="s">
        <v>794</v>
      </c>
      <c r="C284" s="183" t="s">
        <v>808</v>
      </c>
      <c r="D284" s="183" t="s">
        <v>268</v>
      </c>
      <c r="E284" s="183" t="s">
        <v>18</v>
      </c>
      <c r="F284" s="183" t="s">
        <v>710</v>
      </c>
      <c r="G284" s="183" t="s">
        <v>48</v>
      </c>
      <c r="H284" s="183" t="s">
        <v>521</v>
      </c>
      <c r="I284" s="183" t="s">
        <v>796</v>
      </c>
      <c r="J284" s="183" t="s">
        <v>1170</v>
      </c>
      <c r="K284" s="184">
        <v>0</v>
      </c>
      <c r="L284" s="184">
        <v>735.88</v>
      </c>
      <c r="M284" s="184">
        <f t="shared" si="5"/>
        <v>-735.88</v>
      </c>
      <c r="N284" s="183" t="s">
        <v>1029</v>
      </c>
      <c r="O284" s="183" t="s">
        <v>1170</v>
      </c>
      <c r="P284" s="183"/>
      <c r="Q284" s="183" t="s">
        <v>1393</v>
      </c>
      <c r="R284" s="183" t="s">
        <v>801</v>
      </c>
    </row>
    <row r="285" spans="1:18">
      <c r="A285" s="183" t="s">
        <v>1394</v>
      </c>
      <c r="B285" s="183" t="s">
        <v>794</v>
      </c>
      <c r="C285" s="183" t="s">
        <v>806</v>
      </c>
      <c r="D285" s="183" t="s">
        <v>814</v>
      </c>
      <c r="E285" s="183" t="s">
        <v>384</v>
      </c>
      <c r="F285" s="183" t="s">
        <v>828</v>
      </c>
      <c r="G285" s="183" t="s">
        <v>48</v>
      </c>
      <c r="H285" s="183" t="s">
        <v>521</v>
      </c>
      <c r="I285" s="183" t="s">
        <v>796</v>
      </c>
      <c r="J285" s="183" t="s">
        <v>1170</v>
      </c>
      <c r="K285" s="184">
        <v>1250</v>
      </c>
      <c r="L285" s="184">
        <v>0</v>
      </c>
      <c r="M285" s="184">
        <f t="shared" si="5"/>
        <v>1250</v>
      </c>
      <c r="N285" s="183" t="s">
        <v>1395</v>
      </c>
      <c r="O285" s="183" t="s">
        <v>1170</v>
      </c>
      <c r="P285" s="183"/>
      <c r="Q285" s="183" t="s">
        <v>1396</v>
      </c>
      <c r="R285" s="183" t="s">
        <v>801</v>
      </c>
    </row>
    <row r="286" spans="1:18">
      <c r="A286" s="183" t="s">
        <v>1394</v>
      </c>
      <c r="B286" s="183" t="s">
        <v>794</v>
      </c>
      <c r="C286" s="183" t="s">
        <v>806</v>
      </c>
      <c r="D286" s="183" t="s">
        <v>268</v>
      </c>
      <c r="E286" s="183" t="s">
        <v>384</v>
      </c>
      <c r="F286" s="183" t="s">
        <v>828</v>
      </c>
      <c r="G286" s="183" t="s">
        <v>48</v>
      </c>
      <c r="H286" s="183" t="s">
        <v>521</v>
      </c>
      <c r="I286" s="183" t="s">
        <v>796</v>
      </c>
      <c r="J286" s="183" t="s">
        <v>1170</v>
      </c>
      <c r="K286" s="184">
        <v>0</v>
      </c>
      <c r="L286" s="184">
        <v>1250</v>
      </c>
      <c r="M286" s="184">
        <f t="shared" si="5"/>
        <v>-1250</v>
      </c>
      <c r="N286" s="183" t="s">
        <v>1395</v>
      </c>
      <c r="O286" s="183" t="s">
        <v>1170</v>
      </c>
      <c r="P286" s="183"/>
      <c r="Q286" s="183" t="s">
        <v>1396</v>
      </c>
      <c r="R286" s="183" t="s">
        <v>801</v>
      </c>
    </row>
    <row r="287" spans="1:18">
      <c r="A287" s="183" t="s">
        <v>1397</v>
      </c>
      <c r="B287" s="183" t="s">
        <v>794</v>
      </c>
      <c r="C287" s="183" t="s">
        <v>808</v>
      </c>
      <c r="D287" s="183" t="s">
        <v>268</v>
      </c>
      <c r="E287" s="183" t="s">
        <v>818</v>
      </c>
      <c r="F287" s="183" t="s">
        <v>1006</v>
      </c>
      <c r="G287" s="183" t="s">
        <v>48</v>
      </c>
      <c r="H287" s="183" t="s">
        <v>521</v>
      </c>
      <c r="I287" s="183" t="s">
        <v>796</v>
      </c>
      <c r="J287" s="183" t="s">
        <v>1170</v>
      </c>
      <c r="K287" s="184">
        <v>0</v>
      </c>
      <c r="L287" s="184">
        <v>6000</v>
      </c>
      <c r="M287" s="184">
        <f t="shared" si="5"/>
        <v>-6000</v>
      </c>
      <c r="N287" s="183" t="s">
        <v>1398</v>
      </c>
      <c r="O287" s="183" t="s">
        <v>1170</v>
      </c>
      <c r="P287" s="183"/>
      <c r="Q287" s="183" t="s">
        <v>1399</v>
      </c>
      <c r="R287" s="183" t="s">
        <v>801</v>
      </c>
    </row>
    <row r="288" spans="1:18">
      <c r="A288" s="183" t="s">
        <v>1397</v>
      </c>
      <c r="B288" s="183" t="s">
        <v>794</v>
      </c>
      <c r="C288" s="183" t="s">
        <v>808</v>
      </c>
      <c r="D288" s="183" t="s">
        <v>841</v>
      </c>
      <c r="E288" s="183" t="s">
        <v>818</v>
      </c>
      <c r="F288" s="183" t="s">
        <v>1006</v>
      </c>
      <c r="G288" s="183" t="s">
        <v>48</v>
      </c>
      <c r="H288" s="183" t="s">
        <v>521</v>
      </c>
      <c r="I288" s="183" t="s">
        <v>796</v>
      </c>
      <c r="J288" s="183" t="s">
        <v>1170</v>
      </c>
      <c r="K288" s="184">
        <v>6000</v>
      </c>
      <c r="L288" s="184">
        <v>0</v>
      </c>
      <c r="M288" s="184">
        <f t="shared" si="5"/>
        <v>6000</v>
      </c>
      <c r="N288" s="183" t="s">
        <v>1398</v>
      </c>
      <c r="O288" s="183" t="s">
        <v>1170</v>
      </c>
      <c r="P288" s="183"/>
      <c r="Q288" s="183" t="s">
        <v>1399</v>
      </c>
      <c r="R288" s="183" t="s">
        <v>801</v>
      </c>
    </row>
    <row r="289" spans="1:18">
      <c r="A289" s="183" t="s">
        <v>1400</v>
      </c>
      <c r="B289" s="183" t="s">
        <v>794</v>
      </c>
      <c r="C289" s="183" t="s">
        <v>707</v>
      </c>
      <c r="D289" s="183" t="s">
        <v>268</v>
      </c>
      <c r="E289" s="183" t="s">
        <v>835</v>
      </c>
      <c r="F289" s="183" t="s">
        <v>521</v>
      </c>
      <c r="G289" s="183" t="s">
        <v>48</v>
      </c>
      <c r="H289" s="183" t="s">
        <v>521</v>
      </c>
      <c r="I289" s="183" t="s">
        <v>796</v>
      </c>
      <c r="J289" s="183" t="s">
        <v>1170</v>
      </c>
      <c r="K289" s="184">
        <v>0</v>
      </c>
      <c r="L289" s="184">
        <v>91.98</v>
      </c>
      <c r="M289" s="184">
        <f t="shared" si="5"/>
        <v>-91.98</v>
      </c>
      <c r="N289" s="183" t="s">
        <v>981</v>
      </c>
      <c r="O289" s="183" t="s">
        <v>1170</v>
      </c>
      <c r="P289" s="183"/>
      <c r="Q289" s="183" t="s">
        <v>1401</v>
      </c>
      <c r="R289" s="183" t="s">
        <v>847</v>
      </c>
    </row>
    <row r="290" spans="1:18">
      <c r="A290" s="183" t="s">
        <v>1400</v>
      </c>
      <c r="B290" s="183" t="s">
        <v>794</v>
      </c>
      <c r="C290" s="183" t="s">
        <v>707</v>
      </c>
      <c r="D290" s="183" t="s">
        <v>823</v>
      </c>
      <c r="E290" s="183" t="s">
        <v>835</v>
      </c>
      <c r="F290" s="183" t="s">
        <v>521</v>
      </c>
      <c r="G290" s="183" t="s">
        <v>48</v>
      </c>
      <c r="H290" s="183" t="s">
        <v>521</v>
      </c>
      <c r="I290" s="183" t="s">
        <v>796</v>
      </c>
      <c r="J290" s="183" t="s">
        <v>1170</v>
      </c>
      <c r="K290" s="184">
        <v>91.98</v>
      </c>
      <c r="L290" s="184">
        <v>0</v>
      </c>
      <c r="M290" s="184">
        <f t="shared" si="5"/>
        <v>91.98</v>
      </c>
      <c r="N290" s="183" t="s">
        <v>981</v>
      </c>
      <c r="O290" s="183" t="s">
        <v>1170</v>
      </c>
      <c r="P290" s="183"/>
      <c r="Q290" s="183" t="s">
        <v>1401</v>
      </c>
      <c r="R290" s="183" t="s">
        <v>847</v>
      </c>
    </row>
    <row r="291" spans="1:18">
      <c r="A291" s="183" t="s">
        <v>1400</v>
      </c>
      <c r="B291" s="183" t="s">
        <v>794</v>
      </c>
      <c r="C291" s="183" t="s">
        <v>709</v>
      </c>
      <c r="D291" s="183" t="s">
        <v>268</v>
      </c>
      <c r="E291" s="183" t="s">
        <v>835</v>
      </c>
      <c r="F291" s="183" t="s">
        <v>521</v>
      </c>
      <c r="G291" s="183" t="s">
        <v>48</v>
      </c>
      <c r="H291" s="183" t="s">
        <v>521</v>
      </c>
      <c r="I291" s="183" t="s">
        <v>796</v>
      </c>
      <c r="J291" s="183" t="s">
        <v>1170</v>
      </c>
      <c r="K291" s="184">
        <v>0</v>
      </c>
      <c r="L291" s="184">
        <v>1173.7</v>
      </c>
      <c r="M291" s="184">
        <f t="shared" si="5"/>
        <v>-1173.7</v>
      </c>
      <c r="N291" s="183" t="s">
        <v>981</v>
      </c>
      <c r="O291" s="183" t="s">
        <v>1170</v>
      </c>
      <c r="P291" s="183"/>
      <c r="Q291" s="183" t="s">
        <v>1401</v>
      </c>
      <c r="R291" s="183" t="s">
        <v>847</v>
      </c>
    </row>
    <row r="292" spans="1:18">
      <c r="A292" s="183" t="s">
        <v>1400</v>
      </c>
      <c r="B292" s="183" t="s">
        <v>794</v>
      </c>
      <c r="C292" s="183" t="s">
        <v>808</v>
      </c>
      <c r="D292" s="183" t="s">
        <v>268</v>
      </c>
      <c r="E292" s="183" t="s">
        <v>835</v>
      </c>
      <c r="F292" s="183" t="s">
        <v>849</v>
      </c>
      <c r="G292" s="183" t="s">
        <v>48</v>
      </c>
      <c r="H292" s="183" t="s">
        <v>521</v>
      </c>
      <c r="I292" s="183" t="s">
        <v>796</v>
      </c>
      <c r="J292" s="183" t="s">
        <v>1170</v>
      </c>
      <c r="K292" s="184">
        <v>0</v>
      </c>
      <c r="L292" s="184">
        <v>602.97</v>
      </c>
      <c r="M292" s="184">
        <f t="shared" si="5"/>
        <v>-602.97</v>
      </c>
      <c r="N292" s="183" t="s">
        <v>981</v>
      </c>
      <c r="O292" s="183" t="s">
        <v>1170</v>
      </c>
      <c r="P292" s="183"/>
      <c r="Q292" s="183" t="s">
        <v>1401</v>
      </c>
      <c r="R292" s="183" t="s">
        <v>847</v>
      </c>
    </row>
    <row r="293" spans="1:18">
      <c r="A293" s="183" t="s">
        <v>1400</v>
      </c>
      <c r="B293" s="183" t="s">
        <v>794</v>
      </c>
      <c r="C293" s="183" t="s">
        <v>808</v>
      </c>
      <c r="D293" s="183" t="s">
        <v>268</v>
      </c>
      <c r="E293" s="183" t="s">
        <v>835</v>
      </c>
      <c r="F293" s="183" t="s">
        <v>521</v>
      </c>
      <c r="G293" s="183" t="s">
        <v>48</v>
      </c>
      <c r="H293" s="183" t="s">
        <v>521</v>
      </c>
      <c r="I293" s="183" t="s">
        <v>796</v>
      </c>
      <c r="J293" s="183" t="s">
        <v>1170</v>
      </c>
      <c r="K293" s="184">
        <v>0</v>
      </c>
      <c r="L293" s="184">
        <v>77.5</v>
      </c>
      <c r="M293" s="184">
        <f t="shared" si="5"/>
        <v>-77.5</v>
      </c>
      <c r="N293" s="183" t="s">
        <v>981</v>
      </c>
      <c r="O293" s="183" t="s">
        <v>1170</v>
      </c>
      <c r="P293" s="183"/>
      <c r="Q293" s="183" t="s">
        <v>1401</v>
      </c>
      <c r="R293" s="183" t="s">
        <v>847</v>
      </c>
    </row>
    <row r="294" spans="1:18">
      <c r="A294" s="183" t="s">
        <v>1400</v>
      </c>
      <c r="B294" s="183" t="s">
        <v>794</v>
      </c>
      <c r="C294" s="183" t="s">
        <v>808</v>
      </c>
      <c r="D294" s="183" t="s">
        <v>803</v>
      </c>
      <c r="E294" s="183" t="s">
        <v>835</v>
      </c>
      <c r="F294" s="183" t="s">
        <v>849</v>
      </c>
      <c r="G294" s="183" t="s">
        <v>48</v>
      </c>
      <c r="H294" s="183" t="s">
        <v>521</v>
      </c>
      <c r="I294" s="183" t="s">
        <v>796</v>
      </c>
      <c r="J294" s="183" t="s">
        <v>1170</v>
      </c>
      <c r="K294" s="184">
        <v>602.97</v>
      </c>
      <c r="L294" s="184">
        <v>0</v>
      </c>
      <c r="M294" s="184">
        <f t="shared" si="5"/>
        <v>602.97</v>
      </c>
      <c r="N294" s="183" t="s">
        <v>981</v>
      </c>
      <c r="O294" s="183" t="s">
        <v>1170</v>
      </c>
      <c r="P294" s="183"/>
      <c r="Q294" s="183" t="s">
        <v>1401</v>
      </c>
      <c r="R294" s="183" t="s">
        <v>847</v>
      </c>
    </row>
    <row r="295" spans="1:18">
      <c r="A295" s="183" t="s">
        <v>1400</v>
      </c>
      <c r="B295" s="183" t="s">
        <v>794</v>
      </c>
      <c r="C295" s="183" t="s">
        <v>808</v>
      </c>
      <c r="D295" s="183" t="s">
        <v>803</v>
      </c>
      <c r="E295" s="183" t="s">
        <v>835</v>
      </c>
      <c r="F295" s="183" t="s">
        <v>521</v>
      </c>
      <c r="G295" s="183" t="s">
        <v>48</v>
      </c>
      <c r="H295" s="183" t="s">
        <v>521</v>
      </c>
      <c r="I295" s="183" t="s">
        <v>796</v>
      </c>
      <c r="J295" s="183" t="s">
        <v>1170</v>
      </c>
      <c r="K295" s="184">
        <v>77.5</v>
      </c>
      <c r="L295" s="184">
        <v>0</v>
      </c>
      <c r="M295" s="184">
        <f t="shared" si="5"/>
        <v>77.5</v>
      </c>
      <c r="N295" s="183" t="s">
        <v>981</v>
      </c>
      <c r="O295" s="183" t="s">
        <v>1170</v>
      </c>
      <c r="P295" s="183"/>
      <c r="Q295" s="183" t="s">
        <v>1401</v>
      </c>
      <c r="R295" s="183" t="s">
        <v>847</v>
      </c>
    </row>
    <row r="296" spans="1:18">
      <c r="A296" s="183" t="s">
        <v>1400</v>
      </c>
      <c r="B296" s="183" t="s">
        <v>794</v>
      </c>
      <c r="C296" s="183" t="s">
        <v>701</v>
      </c>
      <c r="D296" s="183" t="s">
        <v>268</v>
      </c>
      <c r="E296" s="183" t="s">
        <v>835</v>
      </c>
      <c r="F296" s="183" t="s">
        <v>521</v>
      </c>
      <c r="G296" s="183" t="s">
        <v>48</v>
      </c>
      <c r="H296" s="183" t="s">
        <v>521</v>
      </c>
      <c r="I296" s="183" t="s">
        <v>796</v>
      </c>
      <c r="J296" s="183" t="s">
        <v>1170</v>
      </c>
      <c r="K296" s="184">
        <v>0</v>
      </c>
      <c r="L296" s="184">
        <v>15.45</v>
      </c>
      <c r="M296" s="184">
        <f t="shared" si="5"/>
        <v>-15.45</v>
      </c>
      <c r="N296" s="183" t="s">
        <v>981</v>
      </c>
      <c r="O296" s="183" t="s">
        <v>1170</v>
      </c>
      <c r="P296" s="183"/>
      <c r="Q296" s="183" t="s">
        <v>1401</v>
      </c>
      <c r="R296" s="183" t="s">
        <v>847</v>
      </c>
    </row>
    <row r="297" spans="1:18">
      <c r="A297" s="183" t="s">
        <v>1400</v>
      </c>
      <c r="B297" s="183" t="s">
        <v>794</v>
      </c>
      <c r="C297" s="183" t="s">
        <v>709</v>
      </c>
      <c r="D297" s="183" t="s">
        <v>826</v>
      </c>
      <c r="E297" s="183" t="s">
        <v>835</v>
      </c>
      <c r="F297" s="183" t="s">
        <v>521</v>
      </c>
      <c r="G297" s="183" t="s">
        <v>48</v>
      </c>
      <c r="H297" s="183" t="s">
        <v>521</v>
      </c>
      <c r="I297" s="183" t="s">
        <v>796</v>
      </c>
      <c r="J297" s="183" t="s">
        <v>1170</v>
      </c>
      <c r="K297" s="184">
        <v>1173.7</v>
      </c>
      <c r="L297" s="184">
        <v>0</v>
      </c>
      <c r="M297" s="184">
        <f t="shared" si="5"/>
        <v>1173.7</v>
      </c>
      <c r="N297" s="183" t="s">
        <v>981</v>
      </c>
      <c r="O297" s="183" t="s">
        <v>1170</v>
      </c>
      <c r="P297" s="183"/>
      <c r="Q297" s="183" t="s">
        <v>1401</v>
      </c>
      <c r="R297" s="183" t="s">
        <v>847</v>
      </c>
    </row>
    <row r="298" spans="1:18">
      <c r="A298" s="183" t="s">
        <v>1400</v>
      </c>
      <c r="B298" s="183" t="s">
        <v>794</v>
      </c>
      <c r="C298" s="183" t="s">
        <v>701</v>
      </c>
      <c r="D298" s="183" t="s">
        <v>821</v>
      </c>
      <c r="E298" s="183" t="s">
        <v>835</v>
      </c>
      <c r="F298" s="183" t="s">
        <v>521</v>
      </c>
      <c r="G298" s="183" t="s">
        <v>48</v>
      </c>
      <c r="H298" s="183" t="s">
        <v>521</v>
      </c>
      <c r="I298" s="183" t="s">
        <v>796</v>
      </c>
      <c r="J298" s="183" t="s">
        <v>1170</v>
      </c>
      <c r="K298" s="184">
        <v>15.45</v>
      </c>
      <c r="L298" s="184">
        <v>0</v>
      </c>
      <c r="M298" s="184">
        <f t="shared" si="5"/>
        <v>15.45</v>
      </c>
      <c r="N298" s="183" t="s">
        <v>981</v>
      </c>
      <c r="O298" s="183" t="s">
        <v>1170</v>
      </c>
      <c r="P298" s="183"/>
      <c r="Q298" s="183" t="s">
        <v>1401</v>
      </c>
      <c r="R298" s="183" t="s">
        <v>847</v>
      </c>
    </row>
    <row r="299" spans="1:18">
      <c r="A299" s="183" t="s">
        <v>1400</v>
      </c>
      <c r="B299" s="183" t="s">
        <v>794</v>
      </c>
      <c r="C299" s="183" t="s">
        <v>806</v>
      </c>
      <c r="D299" s="183" t="s">
        <v>803</v>
      </c>
      <c r="E299" s="183" t="s">
        <v>835</v>
      </c>
      <c r="F299" s="183" t="s">
        <v>521</v>
      </c>
      <c r="G299" s="183" t="s">
        <v>48</v>
      </c>
      <c r="H299" s="183" t="s">
        <v>521</v>
      </c>
      <c r="I299" s="183" t="s">
        <v>796</v>
      </c>
      <c r="J299" s="183" t="s">
        <v>1170</v>
      </c>
      <c r="K299" s="184">
        <v>584.85</v>
      </c>
      <c r="L299" s="184">
        <v>0</v>
      </c>
      <c r="M299" s="184">
        <f t="shared" si="5"/>
        <v>584.85</v>
      </c>
      <c r="N299" s="183" t="s">
        <v>981</v>
      </c>
      <c r="O299" s="183" t="s">
        <v>1170</v>
      </c>
      <c r="P299" s="183"/>
      <c r="Q299" s="183" t="s">
        <v>1401</v>
      </c>
      <c r="R299" s="183" t="s">
        <v>847</v>
      </c>
    </row>
    <row r="300" spans="1:18">
      <c r="A300" s="183" t="s">
        <v>1400</v>
      </c>
      <c r="B300" s="183" t="s">
        <v>794</v>
      </c>
      <c r="C300" s="183" t="s">
        <v>806</v>
      </c>
      <c r="D300" s="183" t="s">
        <v>268</v>
      </c>
      <c r="E300" s="183" t="s">
        <v>835</v>
      </c>
      <c r="F300" s="183" t="s">
        <v>521</v>
      </c>
      <c r="G300" s="183" t="s">
        <v>48</v>
      </c>
      <c r="H300" s="183" t="s">
        <v>521</v>
      </c>
      <c r="I300" s="183" t="s">
        <v>796</v>
      </c>
      <c r="J300" s="183" t="s">
        <v>1170</v>
      </c>
      <c r="K300" s="184">
        <v>0</v>
      </c>
      <c r="L300" s="184">
        <v>584.85</v>
      </c>
      <c r="M300" s="184">
        <f t="shared" si="5"/>
        <v>-584.85</v>
      </c>
      <c r="N300" s="183" t="s">
        <v>981</v>
      </c>
      <c r="O300" s="183" t="s">
        <v>1170</v>
      </c>
      <c r="P300" s="183"/>
      <c r="Q300" s="183" t="s">
        <v>1401</v>
      </c>
      <c r="R300" s="183" t="s">
        <v>847</v>
      </c>
    </row>
    <row r="301" spans="1:18">
      <c r="A301" s="183" t="s">
        <v>1402</v>
      </c>
      <c r="B301" s="183" t="s">
        <v>794</v>
      </c>
      <c r="C301" s="183" t="s">
        <v>806</v>
      </c>
      <c r="D301" s="183" t="s">
        <v>807</v>
      </c>
      <c r="E301" s="183" t="s">
        <v>835</v>
      </c>
      <c r="F301" s="183" t="s">
        <v>521</v>
      </c>
      <c r="G301" s="183" t="s">
        <v>48</v>
      </c>
      <c r="H301" s="183" t="s">
        <v>521</v>
      </c>
      <c r="I301" s="183" t="s">
        <v>796</v>
      </c>
      <c r="J301" s="183" t="s">
        <v>1170</v>
      </c>
      <c r="K301" s="184">
        <v>119.76</v>
      </c>
      <c r="L301" s="184">
        <v>0</v>
      </c>
      <c r="M301" s="184">
        <f t="shared" si="5"/>
        <v>119.76</v>
      </c>
      <c r="N301" s="183" t="s">
        <v>981</v>
      </c>
      <c r="O301" s="183" t="s">
        <v>1170</v>
      </c>
      <c r="P301" s="183"/>
      <c r="Q301" s="183" t="s">
        <v>1403</v>
      </c>
      <c r="R301" s="183" t="s">
        <v>801</v>
      </c>
    </row>
    <row r="302" spans="1:18">
      <c r="A302" s="183" t="s">
        <v>1402</v>
      </c>
      <c r="B302" s="183" t="s">
        <v>794</v>
      </c>
      <c r="C302" s="183" t="s">
        <v>808</v>
      </c>
      <c r="D302" s="183" t="s">
        <v>805</v>
      </c>
      <c r="E302" s="183" t="s">
        <v>835</v>
      </c>
      <c r="F302" s="183" t="s">
        <v>836</v>
      </c>
      <c r="G302" s="183" t="s">
        <v>48</v>
      </c>
      <c r="H302" s="183" t="s">
        <v>521</v>
      </c>
      <c r="I302" s="183" t="s">
        <v>796</v>
      </c>
      <c r="J302" s="183" t="s">
        <v>1170</v>
      </c>
      <c r="K302" s="184">
        <v>446.08</v>
      </c>
      <c r="L302" s="184">
        <v>0</v>
      </c>
      <c r="M302" s="184">
        <f t="shared" si="5"/>
        <v>446.08</v>
      </c>
      <c r="N302" s="183" t="s">
        <v>981</v>
      </c>
      <c r="O302" s="183" t="s">
        <v>1170</v>
      </c>
      <c r="P302" s="183"/>
      <c r="Q302" s="183" t="s">
        <v>1403</v>
      </c>
      <c r="R302" s="183" t="s">
        <v>801</v>
      </c>
    </row>
    <row r="303" spans="1:18">
      <c r="A303" s="183" t="s">
        <v>1402</v>
      </c>
      <c r="B303" s="183" t="s">
        <v>794</v>
      </c>
      <c r="C303" s="183" t="s">
        <v>808</v>
      </c>
      <c r="D303" s="183" t="s">
        <v>268</v>
      </c>
      <c r="E303" s="183" t="s">
        <v>835</v>
      </c>
      <c r="F303" s="183" t="s">
        <v>836</v>
      </c>
      <c r="G303" s="183" t="s">
        <v>48</v>
      </c>
      <c r="H303" s="183" t="s">
        <v>521</v>
      </c>
      <c r="I303" s="183" t="s">
        <v>796</v>
      </c>
      <c r="J303" s="183" t="s">
        <v>1170</v>
      </c>
      <c r="K303" s="184">
        <v>0</v>
      </c>
      <c r="L303" s="184">
        <v>446.08</v>
      </c>
      <c r="M303" s="184">
        <f t="shared" si="5"/>
        <v>-446.08</v>
      </c>
      <c r="N303" s="183" t="s">
        <v>981</v>
      </c>
      <c r="O303" s="183" t="s">
        <v>1170</v>
      </c>
      <c r="P303" s="183"/>
      <c r="Q303" s="183" t="s">
        <v>1403</v>
      </c>
      <c r="R303" s="183" t="s">
        <v>801</v>
      </c>
    </row>
    <row r="304" spans="1:18">
      <c r="A304" s="183" t="s">
        <v>1402</v>
      </c>
      <c r="B304" s="183" t="s">
        <v>794</v>
      </c>
      <c r="C304" s="183" t="s">
        <v>806</v>
      </c>
      <c r="D304" s="183" t="s">
        <v>268</v>
      </c>
      <c r="E304" s="183" t="s">
        <v>835</v>
      </c>
      <c r="F304" s="183" t="s">
        <v>521</v>
      </c>
      <c r="G304" s="183" t="s">
        <v>48</v>
      </c>
      <c r="H304" s="183" t="s">
        <v>521</v>
      </c>
      <c r="I304" s="183" t="s">
        <v>796</v>
      </c>
      <c r="J304" s="183" t="s">
        <v>1170</v>
      </c>
      <c r="K304" s="184">
        <v>0</v>
      </c>
      <c r="L304" s="184">
        <v>119.76</v>
      </c>
      <c r="M304" s="184">
        <f t="shared" si="5"/>
        <v>-119.76</v>
      </c>
      <c r="N304" s="183" t="s">
        <v>981</v>
      </c>
      <c r="O304" s="183" t="s">
        <v>1170</v>
      </c>
      <c r="P304" s="183"/>
      <c r="Q304" s="183" t="s">
        <v>1403</v>
      </c>
      <c r="R304" s="183" t="s">
        <v>801</v>
      </c>
    </row>
    <row r="305" spans="1:18">
      <c r="A305" s="183" t="s">
        <v>1404</v>
      </c>
      <c r="B305" s="183" t="s">
        <v>794</v>
      </c>
      <c r="C305" s="183" t="s">
        <v>707</v>
      </c>
      <c r="D305" s="183" t="s">
        <v>803</v>
      </c>
      <c r="E305" s="183" t="s">
        <v>20</v>
      </c>
      <c r="F305" s="183" t="s">
        <v>521</v>
      </c>
      <c r="G305" s="183" t="s">
        <v>48</v>
      </c>
      <c r="H305" s="183" t="s">
        <v>521</v>
      </c>
      <c r="I305" s="183" t="s">
        <v>796</v>
      </c>
      <c r="J305" s="183" t="s">
        <v>1170</v>
      </c>
      <c r="K305" s="184">
        <v>0</v>
      </c>
      <c r="L305" s="184">
        <v>0.87</v>
      </c>
      <c r="M305" s="184">
        <f t="shared" si="5"/>
        <v>-0.87</v>
      </c>
      <c r="N305" s="183" t="s">
        <v>1405</v>
      </c>
      <c r="O305" s="183" t="s">
        <v>1170</v>
      </c>
      <c r="P305" s="183"/>
      <c r="Q305" s="183" t="s">
        <v>1406</v>
      </c>
      <c r="R305" s="183" t="s">
        <v>801</v>
      </c>
    </row>
    <row r="306" spans="1:18">
      <c r="A306" s="183" t="s">
        <v>1404</v>
      </c>
      <c r="B306" s="183" t="s">
        <v>794</v>
      </c>
      <c r="C306" s="183" t="s">
        <v>707</v>
      </c>
      <c r="D306" s="183" t="s">
        <v>823</v>
      </c>
      <c r="E306" s="183" t="s">
        <v>20</v>
      </c>
      <c r="F306" s="183" t="s">
        <v>521</v>
      </c>
      <c r="G306" s="183" t="s">
        <v>48</v>
      </c>
      <c r="H306" s="183" t="s">
        <v>521</v>
      </c>
      <c r="I306" s="183" t="s">
        <v>796</v>
      </c>
      <c r="J306" s="183" t="s">
        <v>1170</v>
      </c>
      <c r="K306" s="184">
        <v>0</v>
      </c>
      <c r="L306" s="184">
        <v>5.01</v>
      </c>
      <c r="M306" s="184">
        <f t="shared" si="5"/>
        <v>-5.01</v>
      </c>
      <c r="N306" s="183" t="s">
        <v>1405</v>
      </c>
      <c r="O306" s="183" t="s">
        <v>1170</v>
      </c>
      <c r="P306" s="183"/>
      <c r="Q306" s="183" t="s">
        <v>1406</v>
      </c>
      <c r="R306" s="183" t="s">
        <v>801</v>
      </c>
    </row>
    <row r="307" spans="1:18">
      <c r="A307" s="183" t="s">
        <v>1404</v>
      </c>
      <c r="B307" s="183" t="s">
        <v>794</v>
      </c>
      <c r="C307" s="183" t="s">
        <v>703</v>
      </c>
      <c r="D307" s="183" t="s">
        <v>268</v>
      </c>
      <c r="E307" s="183" t="s">
        <v>20</v>
      </c>
      <c r="F307" s="183" t="s">
        <v>521</v>
      </c>
      <c r="G307" s="183" t="s">
        <v>48</v>
      </c>
      <c r="H307" s="183" t="s">
        <v>521</v>
      </c>
      <c r="I307" s="183" t="s">
        <v>796</v>
      </c>
      <c r="J307" s="183" t="s">
        <v>1170</v>
      </c>
      <c r="K307" s="184">
        <v>105.55</v>
      </c>
      <c r="L307" s="184">
        <v>0</v>
      </c>
      <c r="M307" s="184">
        <f t="shared" si="5"/>
        <v>105.55</v>
      </c>
      <c r="N307" s="183" t="s">
        <v>1405</v>
      </c>
      <c r="O307" s="183" t="s">
        <v>1170</v>
      </c>
      <c r="P307" s="183"/>
      <c r="Q307" s="183" t="s">
        <v>1406</v>
      </c>
      <c r="R307" s="183" t="s">
        <v>801</v>
      </c>
    </row>
    <row r="308" spans="1:18">
      <c r="A308" s="183" t="s">
        <v>1404</v>
      </c>
      <c r="B308" s="183" t="s">
        <v>794</v>
      </c>
      <c r="C308" s="183" t="s">
        <v>707</v>
      </c>
      <c r="D308" s="183" t="s">
        <v>805</v>
      </c>
      <c r="E308" s="183" t="s">
        <v>20</v>
      </c>
      <c r="F308" s="183" t="s">
        <v>521</v>
      </c>
      <c r="G308" s="183" t="s">
        <v>48</v>
      </c>
      <c r="H308" s="183" t="s">
        <v>521</v>
      </c>
      <c r="I308" s="183" t="s">
        <v>796</v>
      </c>
      <c r="J308" s="183" t="s">
        <v>1170</v>
      </c>
      <c r="K308" s="184">
        <v>0</v>
      </c>
      <c r="L308" s="184">
        <v>99.67</v>
      </c>
      <c r="M308" s="184">
        <f t="shared" si="5"/>
        <v>-99.67</v>
      </c>
      <c r="N308" s="183" t="s">
        <v>1405</v>
      </c>
      <c r="O308" s="183" t="s">
        <v>1170</v>
      </c>
      <c r="P308" s="183"/>
      <c r="Q308" s="183" t="s">
        <v>1406</v>
      </c>
      <c r="R308" s="183" t="s">
        <v>801</v>
      </c>
    </row>
    <row r="309" spans="1:18">
      <c r="A309" s="183" t="s">
        <v>1407</v>
      </c>
      <c r="B309" s="183" t="s">
        <v>794</v>
      </c>
      <c r="C309" s="183" t="s">
        <v>707</v>
      </c>
      <c r="D309" s="183" t="s">
        <v>268</v>
      </c>
      <c r="E309" s="183" t="s">
        <v>134</v>
      </c>
      <c r="F309" s="183" t="s">
        <v>521</v>
      </c>
      <c r="G309" s="183" t="s">
        <v>48</v>
      </c>
      <c r="H309" s="183" t="s">
        <v>521</v>
      </c>
      <c r="I309" s="183" t="s">
        <v>796</v>
      </c>
      <c r="J309" s="183" t="s">
        <v>1170</v>
      </c>
      <c r="K309" s="184">
        <v>0</v>
      </c>
      <c r="L309" s="184">
        <v>200</v>
      </c>
      <c r="M309" s="184">
        <f t="shared" si="5"/>
        <v>-200</v>
      </c>
      <c r="N309" s="183" t="s">
        <v>1142</v>
      </c>
      <c r="O309" s="183" t="s">
        <v>1170</v>
      </c>
      <c r="P309" s="183"/>
      <c r="Q309" s="183" t="s">
        <v>1408</v>
      </c>
      <c r="R309" s="183" t="s">
        <v>801</v>
      </c>
    </row>
    <row r="310" spans="1:18">
      <c r="A310" s="183" t="s">
        <v>1407</v>
      </c>
      <c r="B310" s="183" t="s">
        <v>794</v>
      </c>
      <c r="C310" s="183" t="s">
        <v>703</v>
      </c>
      <c r="D310" s="183" t="s">
        <v>268</v>
      </c>
      <c r="E310" s="183" t="s">
        <v>134</v>
      </c>
      <c r="F310" s="183" t="s">
        <v>521</v>
      </c>
      <c r="G310" s="183" t="s">
        <v>48</v>
      </c>
      <c r="H310" s="183" t="s">
        <v>521</v>
      </c>
      <c r="I310" s="183" t="s">
        <v>796</v>
      </c>
      <c r="J310" s="183" t="s">
        <v>1170</v>
      </c>
      <c r="K310" s="184">
        <v>200</v>
      </c>
      <c r="L310" s="184">
        <v>0</v>
      </c>
      <c r="M310" s="184">
        <f t="shared" si="5"/>
        <v>200</v>
      </c>
      <c r="N310" s="183" t="s">
        <v>1142</v>
      </c>
      <c r="O310" s="183" t="s">
        <v>1170</v>
      </c>
      <c r="P310" s="183"/>
      <c r="Q310" s="183" t="s">
        <v>1408</v>
      </c>
      <c r="R310" s="183" t="s">
        <v>801</v>
      </c>
    </row>
    <row r="311" spans="1:18">
      <c r="A311" s="183" t="s">
        <v>1409</v>
      </c>
      <c r="B311" s="183" t="s">
        <v>794</v>
      </c>
      <c r="C311" s="183" t="s">
        <v>366</v>
      </c>
      <c r="D311" s="183" t="s">
        <v>811</v>
      </c>
      <c r="E311" s="183" t="s">
        <v>43</v>
      </c>
      <c r="F311" s="183" t="s">
        <v>521</v>
      </c>
      <c r="G311" s="183" t="s">
        <v>48</v>
      </c>
      <c r="H311" s="183" t="s">
        <v>521</v>
      </c>
      <c r="I311" s="183" t="s">
        <v>796</v>
      </c>
      <c r="J311" s="183" t="s">
        <v>1170</v>
      </c>
      <c r="K311" s="184">
        <v>0</v>
      </c>
      <c r="L311" s="184">
        <v>5000</v>
      </c>
      <c r="M311" s="184">
        <f t="shared" si="5"/>
        <v>-5000</v>
      </c>
      <c r="N311" s="183" t="s">
        <v>1056</v>
      </c>
      <c r="O311" s="183" t="s">
        <v>1170</v>
      </c>
      <c r="P311" s="183"/>
      <c r="Q311" s="183" t="s">
        <v>1410</v>
      </c>
      <c r="R311" s="183" t="s">
        <v>801</v>
      </c>
    </row>
    <row r="312" spans="1:18">
      <c r="A312" s="183" t="s">
        <v>1409</v>
      </c>
      <c r="B312" s="183" t="s">
        <v>794</v>
      </c>
      <c r="C312" s="183" t="s">
        <v>366</v>
      </c>
      <c r="D312" s="183" t="s">
        <v>268</v>
      </c>
      <c r="E312" s="183" t="s">
        <v>43</v>
      </c>
      <c r="F312" s="183" t="s">
        <v>521</v>
      </c>
      <c r="G312" s="183" t="s">
        <v>48</v>
      </c>
      <c r="H312" s="183" t="s">
        <v>521</v>
      </c>
      <c r="I312" s="183" t="s">
        <v>796</v>
      </c>
      <c r="J312" s="183" t="s">
        <v>1170</v>
      </c>
      <c r="K312" s="184">
        <v>0</v>
      </c>
      <c r="L312" s="184">
        <v>10000</v>
      </c>
      <c r="M312" s="184">
        <f t="shared" si="5"/>
        <v>-10000</v>
      </c>
      <c r="N312" s="183" t="s">
        <v>1056</v>
      </c>
      <c r="O312" s="183" t="s">
        <v>1170</v>
      </c>
      <c r="P312" s="183"/>
      <c r="Q312" s="183" t="s">
        <v>1410</v>
      </c>
      <c r="R312" s="183" t="s">
        <v>801</v>
      </c>
    </row>
    <row r="313" spans="1:18">
      <c r="A313" s="183" t="s">
        <v>1409</v>
      </c>
      <c r="B313" s="183" t="s">
        <v>794</v>
      </c>
      <c r="C313" s="183" t="s">
        <v>366</v>
      </c>
      <c r="D313" s="183" t="s">
        <v>825</v>
      </c>
      <c r="E313" s="183" t="s">
        <v>43</v>
      </c>
      <c r="F313" s="183" t="s">
        <v>521</v>
      </c>
      <c r="G313" s="183" t="s">
        <v>48</v>
      </c>
      <c r="H313" s="183" t="s">
        <v>521</v>
      </c>
      <c r="I313" s="183" t="s">
        <v>796</v>
      </c>
      <c r="J313" s="183" t="s">
        <v>1170</v>
      </c>
      <c r="K313" s="184">
        <v>0</v>
      </c>
      <c r="L313" s="184">
        <v>5000</v>
      </c>
      <c r="M313" s="184">
        <f t="shared" si="5"/>
        <v>-5000</v>
      </c>
      <c r="N313" s="183" t="s">
        <v>1056</v>
      </c>
      <c r="O313" s="183" t="s">
        <v>1170</v>
      </c>
      <c r="P313" s="183"/>
      <c r="Q313" s="183" t="s">
        <v>1410</v>
      </c>
      <c r="R313" s="183" t="s">
        <v>801</v>
      </c>
    </row>
    <row r="314" spans="1:18">
      <c r="A314" s="183" t="s">
        <v>1409</v>
      </c>
      <c r="B314" s="183" t="s">
        <v>794</v>
      </c>
      <c r="C314" s="183" t="s">
        <v>366</v>
      </c>
      <c r="D314" s="183" t="s">
        <v>1258</v>
      </c>
      <c r="E314" s="183" t="s">
        <v>43</v>
      </c>
      <c r="F314" s="183" t="s">
        <v>521</v>
      </c>
      <c r="G314" s="183" t="s">
        <v>48</v>
      </c>
      <c r="H314" s="183" t="s">
        <v>521</v>
      </c>
      <c r="I314" s="183" t="s">
        <v>796</v>
      </c>
      <c r="J314" s="183" t="s">
        <v>1170</v>
      </c>
      <c r="K314" s="184">
        <v>15000</v>
      </c>
      <c r="L314" s="184">
        <v>0</v>
      </c>
      <c r="M314" s="184">
        <f t="shared" si="5"/>
        <v>15000</v>
      </c>
      <c r="N314" s="183" t="s">
        <v>1056</v>
      </c>
      <c r="O314" s="183" t="s">
        <v>1170</v>
      </c>
      <c r="P314" s="183"/>
      <c r="Q314" s="183" t="s">
        <v>1410</v>
      </c>
      <c r="R314" s="183" t="s">
        <v>801</v>
      </c>
    </row>
    <row r="315" spans="1:18">
      <c r="A315" s="183" t="s">
        <v>1409</v>
      </c>
      <c r="B315" s="183" t="s">
        <v>794</v>
      </c>
      <c r="C315" s="183" t="s">
        <v>366</v>
      </c>
      <c r="D315" s="183" t="s">
        <v>809</v>
      </c>
      <c r="E315" s="183" t="s">
        <v>43</v>
      </c>
      <c r="F315" s="183" t="s">
        <v>521</v>
      </c>
      <c r="G315" s="183" t="s">
        <v>48</v>
      </c>
      <c r="H315" s="183" t="s">
        <v>521</v>
      </c>
      <c r="I315" s="183" t="s">
        <v>796</v>
      </c>
      <c r="J315" s="183" t="s">
        <v>1170</v>
      </c>
      <c r="K315" s="184">
        <v>0</v>
      </c>
      <c r="L315" s="184">
        <v>5000</v>
      </c>
      <c r="M315" s="184">
        <f t="shared" si="5"/>
        <v>-5000</v>
      </c>
      <c r="N315" s="183" t="s">
        <v>1056</v>
      </c>
      <c r="O315" s="183" t="s">
        <v>1170</v>
      </c>
      <c r="P315" s="183"/>
      <c r="Q315" s="183" t="s">
        <v>1410</v>
      </c>
      <c r="R315" s="183" t="s">
        <v>801</v>
      </c>
    </row>
    <row r="316" spans="1:18">
      <c r="A316" s="183" t="s">
        <v>1409</v>
      </c>
      <c r="B316" s="183" t="s">
        <v>794</v>
      </c>
      <c r="C316" s="183" t="s">
        <v>366</v>
      </c>
      <c r="D316" s="183" t="s">
        <v>1143</v>
      </c>
      <c r="E316" s="183" t="s">
        <v>43</v>
      </c>
      <c r="F316" s="183" t="s">
        <v>521</v>
      </c>
      <c r="G316" s="183" t="s">
        <v>48</v>
      </c>
      <c r="H316" s="183" t="s">
        <v>521</v>
      </c>
      <c r="I316" s="183" t="s">
        <v>796</v>
      </c>
      <c r="J316" s="183" t="s">
        <v>1170</v>
      </c>
      <c r="K316" s="184">
        <v>15000</v>
      </c>
      <c r="L316" s="184">
        <v>0</v>
      </c>
      <c r="M316" s="184">
        <f t="shared" si="5"/>
        <v>15000</v>
      </c>
      <c r="N316" s="183" t="s">
        <v>1056</v>
      </c>
      <c r="O316" s="183" t="s">
        <v>1170</v>
      </c>
      <c r="P316" s="183"/>
      <c r="Q316" s="183" t="s">
        <v>1410</v>
      </c>
      <c r="R316" s="183" t="s">
        <v>801</v>
      </c>
    </row>
    <row r="317" spans="1:18">
      <c r="A317" s="183" t="s">
        <v>1409</v>
      </c>
      <c r="B317" s="183" t="s">
        <v>794</v>
      </c>
      <c r="C317" s="183" t="s">
        <v>366</v>
      </c>
      <c r="D317" s="183" t="s">
        <v>846</v>
      </c>
      <c r="E317" s="183" t="s">
        <v>43</v>
      </c>
      <c r="F317" s="183" t="s">
        <v>521</v>
      </c>
      <c r="G317" s="183" t="s">
        <v>48</v>
      </c>
      <c r="H317" s="183" t="s">
        <v>521</v>
      </c>
      <c r="I317" s="183" t="s">
        <v>796</v>
      </c>
      <c r="J317" s="183" t="s">
        <v>1170</v>
      </c>
      <c r="K317" s="184">
        <v>0</v>
      </c>
      <c r="L317" s="184">
        <v>5000</v>
      </c>
      <c r="M317" s="184">
        <f t="shared" si="5"/>
        <v>-5000</v>
      </c>
      <c r="N317" s="183" t="s">
        <v>1056</v>
      </c>
      <c r="O317" s="183" t="s">
        <v>1170</v>
      </c>
      <c r="P317" s="183"/>
      <c r="Q317" s="183" t="s">
        <v>1410</v>
      </c>
      <c r="R317" s="183" t="s">
        <v>801</v>
      </c>
    </row>
    <row r="318" spans="1:18">
      <c r="A318" s="183" t="s">
        <v>1411</v>
      </c>
      <c r="B318" s="183" t="s">
        <v>794</v>
      </c>
      <c r="C318" s="183" t="s">
        <v>701</v>
      </c>
      <c r="D318" s="183" t="s">
        <v>268</v>
      </c>
      <c r="E318" s="183" t="s">
        <v>810</v>
      </c>
      <c r="F318" s="183" t="s">
        <v>521</v>
      </c>
      <c r="G318" s="183" t="s">
        <v>48</v>
      </c>
      <c r="H318" s="183" t="s">
        <v>521</v>
      </c>
      <c r="I318" s="183" t="s">
        <v>796</v>
      </c>
      <c r="J318" s="183" t="s">
        <v>1170</v>
      </c>
      <c r="K318" s="184">
        <v>100</v>
      </c>
      <c r="L318" s="184">
        <v>0</v>
      </c>
      <c r="M318" s="184">
        <f t="shared" si="5"/>
        <v>100</v>
      </c>
      <c r="N318" s="183" t="s">
        <v>817</v>
      </c>
      <c r="O318" s="183" t="s">
        <v>1170</v>
      </c>
      <c r="P318" s="183"/>
      <c r="Q318" s="183" t="s">
        <v>1412</v>
      </c>
      <c r="R318" s="183" t="s">
        <v>801</v>
      </c>
    </row>
    <row r="319" spans="1:18">
      <c r="A319" s="183" t="s">
        <v>1411</v>
      </c>
      <c r="B319" s="183" t="s">
        <v>794</v>
      </c>
      <c r="C319" s="183" t="s">
        <v>701</v>
      </c>
      <c r="D319" s="183" t="s">
        <v>823</v>
      </c>
      <c r="E319" s="183" t="s">
        <v>810</v>
      </c>
      <c r="F319" s="183" t="s">
        <v>521</v>
      </c>
      <c r="G319" s="183" t="s">
        <v>48</v>
      </c>
      <c r="H319" s="183" t="s">
        <v>521</v>
      </c>
      <c r="I319" s="183" t="s">
        <v>796</v>
      </c>
      <c r="J319" s="183" t="s">
        <v>1170</v>
      </c>
      <c r="K319" s="184">
        <v>0</v>
      </c>
      <c r="L319" s="184">
        <v>100</v>
      </c>
      <c r="M319" s="184">
        <f t="shared" si="5"/>
        <v>-100</v>
      </c>
      <c r="N319" s="183" t="s">
        <v>817</v>
      </c>
      <c r="O319" s="183" t="s">
        <v>1170</v>
      </c>
      <c r="P319" s="183"/>
      <c r="Q319" s="183" t="s">
        <v>1412</v>
      </c>
      <c r="R319" s="183" t="s">
        <v>801</v>
      </c>
    </row>
    <row r="320" spans="1:18">
      <c r="A320" s="183" t="s">
        <v>1413</v>
      </c>
      <c r="B320" s="183" t="s">
        <v>794</v>
      </c>
      <c r="C320" s="183" t="s">
        <v>804</v>
      </c>
      <c r="D320" s="183" t="s">
        <v>268</v>
      </c>
      <c r="E320" s="183" t="s">
        <v>850</v>
      </c>
      <c r="F320" s="183" t="s">
        <v>338</v>
      </c>
      <c r="G320" s="183" t="s">
        <v>48</v>
      </c>
      <c r="H320" s="183" t="s">
        <v>521</v>
      </c>
      <c r="I320" s="183" t="s">
        <v>796</v>
      </c>
      <c r="J320" s="183" t="s">
        <v>1170</v>
      </c>
      <c r="K320" s="184">
        <v>0</v>
      </c>
      <c r="L320" s="184">
        <v>200</v>
      </c>
      <c r="M320" s="184">
        <f t="shared" si="5"/>
        <v>-200</v>
      </c>
      <c r="N320" s="183" t="s">
        <v>1414</v>
      </c>
      <c r="O320" s="183" t="s">
        <v>1170</v>
      </c>
      <c r="P320" s="183"/>
      <c r="Q320" s="183" t="s">
        <v>1415</v>
      </c>
      <c r="R320" s="183" t="s">
        <v>801</v>
      </c>
    </row>
    <row r="321" spans="1:18">
      <c r="A321" s="183" t="s">
        <v>1413</v>
      </c>
      <c r="B321" s="183" t="s">
        <v>794</v>
      </c>
      <c r="C321" s="183" t="s">
        <v>804</v>
      </c>
      <c r="D321" s="183" t="s">
        <v>815</v>
      </c>
      <c r="E321" s="183" t="s">
        <v>850</v>
      </c>
      <c r="F321" s="183" t="s">
        <v>338</v>
      </c>
      <c r="G321" s="183" t="s">
        <v>48</v>
      </c>
      <c r="H321" s="183" t="s">
        <v>521</v>
      </c>
      <c r="I321" s="183" t="s">
        <v>796</v>
      </c>
      <c r="J321" s="183" t="s">
        <v>1170</v>
      </c>
      <c r="K321" s="184">
        <v>200</v>
      </c>
      <c r="L321" s="184">
        <v>0</v>
      </c>
      <c r="M321" s="184">
        <f t="shared" si="5"/>
        <v>200</v>
      </c>
      <c r="N321" s="183" t="s">
        <v>1414</v>
      </c>
      <c r="O321" s="183" t="s">
        <v>1170</v>
      </c>
      <c r="P321" s="183"/>
      <c r="Q321" s="183" t="s">
        <v>1415</v>
      </c>
      <c r="R321" s="183" t="s">
        <v>801</v>
      </c>
    </row>
    <row r="322" spans="1:18">
      <c r="A322" s="183" t="s">
        <v>1416</v>
      </c>
      <c r="B322" s="183" t="s">
        <v>794</v>
      </c>
      <c r="C322" s="183" t="s">
        <v>707</v>
      </c>
      <c r="D322" s="183" t="s">
        <v>268</v>
      </c>
      <c r="E322" s="183" t="s">
        <v>853</v>
      </c>
      <c r="F322" s="183" t="s">
        <v>521</v>
      </c>
      <c r="G322" s="183" t="s">
        <v>48</v>
      </c>
      <c r="H322" s="183" t="s">
        <v>521</v>
      </c>
      <c r="I322" s="183" t="s">
        <v>796</v>
      </c>
      <c r="J322" s="183" t="s">
        <v>1170</v>
      </c>
      <c r="K322" s="184">
        <v>0</v>
      </c>
      <c r="L322" s="184">
        <v>300</v>
      </c>
      <c r="M322" s="184">
        <f t="shared" si="5"/>
        <v>-300</v>
      </c>
      <c r="N322" s="183" t="s">
        <v>1417</v>
      </c>
      <c r="O322" s="183" t="s">
        <v>1170</v>
      </c>
      <c r="P322" s="183"/>
      <c r="Q322" s="183" t="s">
        <v>1418</v>
      </c>
      <c r="R322" s="183" t="s">
        <v>801</v>
      </c>
    </row>
    <row r="323" spans="1:18">
      <c r="A323" s="183" t="s">
        <v>1416</v>
      </c>
      <c r="B323" s="183" t="s">
        <v>794</v>
      </c>
      <c r="C323" s="183" t="s">
        <v>707</v>
      </c>
      <c r="D323" s="183" t="s">
        <v>809</v>
      </c>
      <c r="E323" s="183" t="s">
        <v>853</v>
      </c>
      <c r="F323" s="183" t="s">
        <v>521</v>
      </c>
      <c r="G323" s="183" t="s">
        <v>48</v>
      </c>
      <c r="H323" s="183" t="s">
        <v>521</v>
      </c>
      <c r="I323" s="183" t="s">
        <v>796</v>
      </c>
      <c r="J323" s="183" t="s">
        <v>1170</v>
      </c>
      <c r="K323" s="184">
        <v>300</v>
      </c>
      <c r="L323" s="184">
        <v>0</v>
      </c>
      <c r="M323" s="184">
        <f t="shared" si="5"/>
        <v>300</v>
      </c>
      <c r="N323" s="183" t="s">
        <v>1417</v>
      </c>
      <c r="O323" s="183" t="s">
        <v>1170</v>
      </c>
      <c r="P323" s="183"/>
      <c r="Q323" s="183" t="s">
        <v>1418</v>
      </c>
      <c r="R323" s="183" t="s">
        <v>801</v>
      </c>
    </row>
    <row r="324" spans="1:18">
      <c r="A324" s="183" t="s">
        <v>1419</v>
      </c>
      <c r="B324" s="183" t="s">
        <v>794</v>
      </c>
      <c r="C324" s="183" t="s">
        <v>706</v>
      </c>
      <c r="D324" s="183" t="s">
        <v>809</v>
      </c>
      <c r="E324" s="183" t="s">
        <v>853</v>
      </c>
      <c r="F324" s="183" t="s">
        <v>521</v>
      </c>
      <c r="G324" s="183" t="s">
        <v>48</v>
      </c>
      <c r="H324" s="183" t="s">
        <v>521</v>
      </c>
      <c r="I324" s="183" t="s">
        <v>796</v>
      </c>
      <c r="J324" s="183" t="s">
        <v>1170</v>
      </c>
      <c r="K324" s="184">
        <v>280</v>
      </c>
      <c r="L324" s="184">
        <v>0</v>
      </c>
      <c r="M324" s="184">
        <f t="shared" si="5"/>
        <v>280</v>
      </c>
      <c r="N324" s="183" t="s">
        <v>1420</v>
      </c>
      <c r="O324" s="183" t="s">
        <v>1170</v>
      </c>
      <c r="P324" s="183"/>
      <c r="Q324" s="183" t="s">
        <v>1421</v>
      </c>
      <c r="R324" s="183" t="s">
        <v>801</v>
      </c>
    </row>
    <row r="325" spans="1:18">
      <c r="A325" s="183" t="s">
        <v>1419</v>
      </c>
      <c r="B325" s="183" t="s">
        <v>794</v>
      </c>
      <c r="C325" s="183" t="s">
        <v>706</v>
      </c>
      <c r="D325" s="183" t="s">
        <v>268</v>
      </c>
      <c r="E325" s="183" t="s">
        <v>853</v>
      </c>
      <c r="F325" s="183" t="s">
        <v>521</v>
      </c>
      <c r="G325" s="183" t="s">
        <v>48</v>
      </c>
      <c r="H325" s="183" t="s">
        <v>521</v>
      </c>
      <c r="I325" s="183" t="s">
        <v>796</v>
      </c>
      <c r="J325" s="183" t="s">
        <v>1170</v>
      </c>
      <c r="K325" s="184">
        <v>0</v>
      </c>
      <c r="L325" s="184">
        <v>280</v>
      </c>
      <c r="M325" s="184">
        <f t="shared" si="5"/>
        <v>-280</v>
      </c>
      <c r="N325" s="183" t="s">
        <v>1420</v>
      </c>
      <c r="O325" s="183" t="s">
        <v>1170</v>
      </c>
      <c r="P325" s="183"/>
      <c r="Q325" s="183" t="s">
        <v>1421</v>
      </c>
      <c r="R325" s="183" t="s">
        <v>801</v>
      </c>
    </row>
    <row r="326" spans="1:18">
      <c r="A326" s="183" t="s">
        <v>1422</v>
      </c>
      <c r="B326" s="183" t="s">
        <v>794</v>
      </c>
      <c r="C326" s="183" t="s">
        <v>701</v>
      </c>
      <c r="D326" s="183" t="s">
        <v>809</v>
      </c>
      <c r="E326" s="183" t="s">
        <v>134</v>
      </c>
      <c r="F326" s="183" t="s">
        <v>521</v>
      </c>
      <c r="G326" s="183" t="s">
        <v>48</v>
      </c>
      <c r="H326" s="183" t="s">
        <v>521</v>
      </c>
      <c r="I326" s="183" t="s">
        <v>796</v>
      </c>
      <c r="J326" s="183" t="s">
        <v>1170</v>
      </c>
      <c r="K326" s="184">
        <v>59.33</v>
      </c>
      <c r="L326" s="184">
        <v>0</v>
      </c>
      <c r="M326" s="184">
        <f t="shared" si="5"/>
        <v>59.33</v>
      </c>
      <c r="N326" s="183" t="s">
        <v>995</v>
      </c>
      <c r="O326" s="183" t="s">
        <v>1170</v>
      </c>
      <c r="P326" s="183"/>
      <c r="Q326" s="183" t="s">
        <v>1423</v>
      </c>
      <c r="R326" s="183" t="s">
        <v>847</v>
      </c>
    </row>
    <row r="327" spans="1:18">
      <c r="A327" s="183" t="s">
        <v>1422</v>
      </c>
      <c r="B327" s="183" t="s">
        <v>794</v>
      </c>
      <c r="C327" s="183" t="s">
        <v>701</v>
      </c>
      <c r="D327" s="183" t="s">
        <v>268</v>
      </c>
      <c r="E327" s="183" t="s">
        <v>134</v>
      </c>
      <c r="F327" s="183" t="s">
        <v>521</v>
      </c>
      <c r="G327" s="183" t="s">
        <v>48</v>
      </c>
      <c r="H327" s="183" t="s">
        <v>521</v>
      </c>
      <c r="I327" s="183" t="s">
        <v>796</v>
      </c>
      <c r="J327" s="183" t="s">
        <v>1170</v>
      </c>
      <c r="K327" s="184">
        <v>0</v>
      </c>
      <c r="L327" s="184">
        <v>61.56</v>
      </c>
      <c r="M327" s="184">
        <f t="shared" ref="M327:M390" si="6">K327-L327</f>
        <v>-61.56</v>
      </c>
      <c r="N327" s="183" t="s">
        <v>995</v>
      </c>
      <c r="O327" s="183" t="s">
        <v>1170</v>
      </c>
      <c r="P327" s="183"/>
      <c r="Q327" s="183" t="s">
        <v>1423</v>
      </c>
      <c r="R327" s="183" t="s">
        <v>847</v>
      </c>
    </row>
    <row r="328" spans="1:18">
      <c r="A328" s="183" t="s">
        <v>1422</v>
      </c>
      <c r="B328" s="183" t="s">
        <v>794</v>
      </c>
      <c r="C328" s="183" t="s">
        <v>701</v>
      </c>
      <c r="D328" s="183" t="s">
        <v>821</v>
      </c>
      <c r="E328" s="183" t="s">
        <v>134</v>
      </c>
      <c r="F328" s="183" t="s">
        <v>521</v>
      </c>
      <c r="G328" s="183" t="s">
        <v>48</v>
      </c>
      <c r="H328" s="183" t="s">
        <v>521</v>
      </c>
      <c r="I328" s="183" t="s">
        <v>796</v>
      </c>
      <c r="J328" s="183" t="s">
        <v>1170</v>
      </c>
      <c r="K328" s="184">
        <v>2.23</v>
      </c>
      <c r="L328" s="184">
        <v>0</v>
      </c>
      <c r="M328" s="184">
        <f t="shared" si="6"/>
        <v>2.23</v>
      </c>
      <c r="N328" s="183" t="s">
        <v>995</v>
      </c>
      <c r="O328" s="183" t="s">
        <v>1170</v>
      </c>
      <c r="P328" s="183"/>
      <c r="Q328" s="183" t="s">
        <v>1423</v>
      </c>
      <c r="R328" s="183" t="s">
        <v>847</v>
      </c>
    </row>
    <row r="329" spans="1:18">
      <c r="A329" s="183" t="s">
        <v>1424</v>
      </c>
      <c r="B329" s="183" t="s">
        <v>794</v>
      </c>
      <c r="C329" s="183" t="s">
        <v>706</v>
      </c>
      <c r="D329" s="183" t="s">
        <v>809</v>
      </c>
      <c r="E329" s="183" t="s">
        <v>853</v>
      </c>
      <c r="F329" s="183" t="s">
        <v>521</v>
      </c>
      <c r="G329" s="183" t="s">
        <v>48</v>
      </c>
      <c r="H329" s="183" t="s">
        <v>521</v>
      </c>
      <c r="I329" s="183" t="s">
        <v>796</v>
      </c>
      <c r="J329" s="183" t="s">
        <v>1170</v>
      </c>
      <c r="K329" s="184">
        <v>0</v>
      </c>
      <c r="L329" s="184">
        <v>788.54</v>
      </c>
      <c r="M329" s="184">
        <f t="shared" si="6"/>
        <v>-788.54</v>
      </c>
      <c r="N329" s="183" t="s">
        <v>1425</v>
      </c>
      <c r="O329" s="183" t="s">
        <v>1170</v>
      </c>
      <c r="P329" s="183"/>
      <c r="Q329" s="183" t="s">
        <v>1426</v>
      </c>
      <c r="R329" s="183" t="s">
        <v>801</v>
      </c>
    </row>
    <row r="330" spans="1:18">
      <c r="A330" s="183" t="s">
        <v>1424</v>
      </c>
      <c r="B330" s="183" t="s">
        <v>794</v>
      </c>
      <c r="C330" s="183" t="s">
        <v>706</v>
      </c>
      <c r="D330" s="183" t="s">
        <v>815</v>
      </c>
      <c r="E330" s="183" t="s">
        <v>853</v>
      </c>
      <c r="F330" s="183" t="s">
        <v>521</v>
      </c>
      <c r="G330" s="183" t="s">
        <v>48</v>
      </c>
      <c r="H330" s="183" t="s">
        <v>521</v>
      </c>
      <c r="I330" s="183" t="s">
        <v>796</v>
      </c>
      <c r="J330" s="183" t="s">
        <v>1170</v>
      </c>
      <c r="K330" s="184">
        <v>788.54</v>
      </c>
      <c r="L330" s="184">
        <v>0</v>
      </c>
      <c r="M330" s="184">
        <f t="shared" si="6"/>
        <v>788.54</v>
      </c>
      <c r="N330" s="183" t="s">
        <v>1425</v>
      </c>
      <c r="O330" s="183" t="s">
        <v>1170</v>
      </c>
      <c r="P330" s="183"/>
      <c r="Q330" s="183" t="s">
        <v>1426</v>
      </c>
      <c r="R330" s="183" t="s">
        <v>801</v>
      </c>
    </row>
    <row r="331" spans="1:18">
      <c r="A331" s="183" t="s">
        <v>1427</v>
      </c>
      <c r="B331" s="183" t="s">
        <v>794</v>
      </c>
      <c r="C331" s="183" t="s">
        <v>806</v>
      </c>
      <c r="D331" s="183" t="s">
        <v>803</v>
      </c>
      <c r="E331" s="183" t="s">
        <v>818</v>
      </c>
      <c r="F331" s="183" t="s">
        <v>1428</v>
      </c>
      <c r="G331" s="183" t="s">
        <v>48</v>
      </c>
      <c r="H331" s="183" t="s">
        <v>521</v>
      </c>
      <c r="I331" s="183" t="s">
        <v>796</v>
      </c>
      <c r="J331" s="183" t="s">
        <v>1170</v>
      </c>
      <c r="K331" s="184">
        <v>0</v>
      </c>
      <c r="L331" s="184">
        <v>4000</v>
      </c>
      <c r="M331" s="184">
        <f t="shared" si="6"/>
        <v>-4000</v>
      </c>
      <c r="N331" s="183" t="s">
        <v>1429</v>
      </c>
      <c r="O331" s="183" t="s">
        <v>1170</v>
      </c>
      <c r="P331" s="183"/>
      <c r="Q331" s="183" t="s">
        <v>1430</v>
      </c>
      <c r="R331" s="183" t="s">
        <v>801</v>
      </c>
    </row>
    <row r="332" spans="1:18">
      <c r="A332" s="183" t="s">
        <v>1427</v>
      </c>
      <c r="B332" s="183" t="s">
        <v>794</v>
      </c>
      <c r="C332" s="183" t="s">
        <v>806</v>
      </c>
      <c r="D332" s="183" t="s">
        <v>824</v>
      </c>
      <c r="E332" s="183" t="s">
        <v>818</v>
      </c>
      <c r="F332" s="183" t="s">
        <v>1428</v>
      </c>
      <c r="G332" s="183" t="s">
        <v>48</v>
      </c>
      <c r="H332" s="183" t="s">
        <v>521</v>
      </c>
      <c r="I332" s="183" t="s">
        <v>796</v>
      </c>
      <c r="J332" s="183" t="s">
        <v>1170</v>
      </c>
      <c r="K332" s="184">
        <v>17360</v>
      </c>
      <c r="L332" s="184">
        <v>0</v>
      </c>
      <c r="M332" s="184">
        <f t="shared" si="6"/>
        <v>17360</v>
      </c>
      <c r="N332" s="183" t="s">
        <v>1429</v>
      </c>
      <c r="O332" s="183" t="s">
        <v>1170</v>
      </c>
      <c r="P332" s="183"/>
      <c r="Q332" s="183" t="s">
        <v>1430</v>
      </c>
      <c r="R332" s="183" t="s">
        <v>801</v>
      </c>
    </row>
    <row r="333" spans="1:18">
      <c r="A333" s="183" t="s">
        <v>1427</v>
      </c>
      <c r="B333" s="183" t="s">
        <v>794</v>
      </c>
      <c r="C333" s="183" t="s">
        <v>806</v>
      </c>
      <c r="D333" s="183" t="s">
        <v>814</v>
      </c>
      <c r="E333" s="183" t="s">
        <v>818</v>
      </c>
      <c r="F333" s="183" t="s">
        <v>1428</v>
      </c>
      <c r="G333" s="183" t="s">
        <v>48</v>
      </c>
      <c r="H333" s="183" t="s">
        <v>521</v>
      </c>
      <c r="I333" s="183" t="s">
        <v>796</v>
      </c>
      <c r="J333" s="183" t="s">
        <v>1170</v>
      </c>
      <c r="K333" s="184">
        <v>0</v>
      </c>
      <c r="L333" s="184">
        <v>360</v>
      </c>
      <c r="M333" s="184">
        <f t="shared" si="6"/>
        <v>-360</v>
      </c>
      <c r="N333" s="183" t="s">
        <v>1429</v>
      </c>
      <c r="O333" s="183" t="s">
        <v>1170</v>
      </c>
      <c r="P333" s="183"/>
      <c r="Q333" s="183" t="s">
        <v>1430</v>
      </c>
      <c r="R333" s="183" t="s">
        <v>801</v>
      </c>
    </row>
    <row r="334" spans="1:18">
      <c r="A334" s="183" t="s">
        <v>1427</v>
      </c>
      <c r="B334" s="183" t="s">
        <v>794</v>
      </c>
      <c r="C334" s="183" t="s">
        <v>806</v>
      </c>
      <c r="D334" s="183" t="s">
        <v>831</v>
      </c>
      <c r="E334" s="183" t="s">
        <v>818</v>
      </c>
      <c r="F334" s="183" t="s">
        <v>1428</v>
      </c>
      <c r="G334" s="183" t="s">
        <v>48</v>
      </c>
      <c r="H334" s="183" t="s">
        <v>521</v>
      </c>
      <c r="I334" s="183" t="s">
        <v>796</v>
      </c>
      <c r="J334" s="183" t="s">
        <v>1170</v>
      </c>
      <c r="K334" s="184">
        <v>0</v>
      </c>
      <c r="L334" s="184">
        <v>13000</v>
      </c>
      <c r="M334" s="184">
        <f t="shared" si="6"/>
        <v>-13000</v>
      </c>
      <c r="N334" s="183" t="s">
        <v>1429</v>
      </c>
      <c r="O334" s="183" t="s">
        <v>1170</v>
      </c>
      <c r="P334" s="183"/>
      <c r="Q334" s="183" t="s">
        <v>1430</v>
      </c>
      <c r="R334" s="183" t="s">
        <v>801</v>
      </c>
    </row>
    <row r="335" spans="1:18">
      <c r="A335" s="183" t="s">
        <v>1431</v>
      </c>
      <c r="B335" s="183" t="s">
        <v>794</v>
      </c>
      <c r="C335" s="183" t="s">
        <v>706</v>
      </c>
      <c r="D335" s="183" t="s">
        <v>794</v>
      </c>
      <c r="E335" s="183" t="s">
        <v>708</v>
      </c>
      <c r="F335" s="183" t="s">
        <v>710</v>
      </c>
      <c r="G335" s="183" t="s">
        <v>48</v>
      </c>
      <c r="H335" s="183" t="s">
        <v>521</v>
      </c>
      <c r="I335" s="183" t="s">
        <v>796</v>
      </c>
      <c r="J335" s="183" t="s">
        <v>1170</v>
      </c>
      <c r="K335" s="184">
        <v>202.87</v>
      </c>
      <c r="L335" s="184">
        <v>0</v>
      </c>
      <c r="M335" s="184">
        <f t="shared" si="6"/>
        <v>202.87</v>
      </c>
      <c r="N335" s="183" t="s">
        <v>921</v>
      </c>
      <c r="O335" s="183" t="s">
        <v>1170</v>
      </c>
      <c r="P335" s="183"/>
      <c r="Q335" s="183" t="s">
        <v>1432</v>
      </c>
      <c r="R335" s="183" t="s">
        <v>801</v>
      </c>
    </row>
    <row r="336" spans="1:18">
      <c r="A336" s="183" t="s">
        <v>1431</v>
      </c>
      <c r="B336" s="183" t="s">
        <v>794</v>
      </c>
      <c r="C336" s="183" t="s">
        <v>706</v>
      </c>
      <c r="D336" s="183" t="s">
        <v>812</v>
      </c>
      <c r="E336" s="183" t="s">
        <v>708</v>
      </c>
      <c r="F336" s="183" t="s">
        <v>710</v>
      </c>
      <c r="G336" s="183" t="s">
        <v>48</v>
      </c>
      <c r="H336" s="183" t="s">
        <v>521</v>
      </c>
      <c r="I336" s="183" t="s">
        <v>796</v>
      </c>
      <c r="J336" s="183" t="s">
        <v>1170</v>
      </c>
      <c r="K336" s="184">
        <v>49.54</v>
      </c>
      <c r="L336" s="184">
        <v>0</v>
      </c>
      <c r="M336" s="184">
        <f t="shared" si="6"/>
        <v>49.54</v>
      </c>
      <c r="N336" s="183" t="s">
        <v>921</v>
      </c>
      <c r="O336" s="183" t="s">
        <v>1170</v>
      </c>
      <c r="P336" s="183"/>
      <c r="Q336" s="183" t="s">
        <v>1432</v>
      </c>
      <c r="R336" s="183" t="s">
        <v>801</v>
      </c>
    </row>
    <row r="337" spans="1:18">
      <c r="A337" s="183" t="s">
        <v>1431</v>
      </c>
      <c r="B337" s="183" t="s">
        <v>794</v>
      </c>
      <c r="C337" s="183" t="s">
        <v>808</v>
      </c>
      <c r="D337" s="183" t="s">
        <v>837</v>
      </c>
      <c r="E337" s="183" t="s">
        <v>708</v>
      </c>
      <c r="F337" s="183" t="s">
        <v>710</v>
      </c>
      <c r="G337" s="183" t="s">
        <v>48</v>
      </c>
      <c r="H337" s="183" t="s">
        <v>521</v>
      </c>
      <c r="I337" s="183" t="s">
        <v>796</v>
      </c>
      <c r="J337" s="183" t="s">
        <v>1170</v>
      </c>
      <c r="K337" s="184">
        <v>285.68</v>
      </c>
      <c r="L337" s="184">
        <v>0</v>
      </c>
      <c r="M337" s="184">
        <f t="shared" si="6"/>
        <v>285.68</v>
      </c>
      <c r="N337" s="183" t="s">
        <v>921</v>
      </c>
      <c r="O337" s="183" t="s">
        <v>1170</v>
      </c>
      <c r="P337" s="183"/>
      <c r="Q337" s="183" t="s">
        <v>1432</v>
      </c>
      <c r="R337" s="183" t="s">
        <v>801</v>
      </c>
    </row>
    <row r="338" spans="1:18">
      <c r="A338" s="183" t="s">
        <v>1431</v>
      </c>
      <c r="B338" s="183" t="s">
        <v>794</v>
      </c>
      <c r="C338" s="183" t="s">
        <v>706</v>
      </c>
      <c r="D338" s="183" t="s">
        <v>813</v>
      </c>
      <c r="E338" s="183" t="s">
        <v>708</v>
      </c>
      <c r="F338" s="183" t="s">
        <v>710</v>
      </c>
      <c r="G338" s="183" t="s">
        <v>48</v>
      </c>
      <c r="H338" s="183" t="s">
        <v>521</v>
      </c>
      <c r="I338" s="183" t="s">
        <v>796</v>
      </c>
      <c r="J338" s="183" t="s">
        <v>1170</v>
      </c>
      <c r="K338" s="184">
        <v>0</v>
      </c>
      <c r="L338" s="184">
        <v>538.09</v>
      </c>
      <c r="M338" s="184">
        <f t="shared" si="6"/>
        <v>-538.09</v>
      </c>
      <c r="N338" s="183" t="s">
        <v>921</v>
      </c>
      <c r="O338" s="183" t="s">
        <v>1170</v>
      </c>
      <c r="P338" s="183"/>
      <c r="Q338" s="183" t="s">
        <v>1432</v>
      </c>
      <c r="R338" s="183" t="s">
        <v>801</v>
      </c>
    </row>
    <row r="339" spans="1:18">
      <c r="A339" s="183" t="s">
        <v>1433</v>
      </c>
      <c r="B339" s="183" t="s">
        <v>794</v>
      </c>
      <c r="C339" s="183" t="s">
        <v>367</v>
      </c>
      <c r="D339" s="183" t="s">
        <v>268</v>
      </c>
      <c r="E339" s="183" t="s">
        <v>708</v>
      </c>
      <c r="F339" s="183" t="s">
        <v>263</v>
      </c>
      <c r="G339" s="183" t="s">
        <v>48</v>
      </c>
      <c r="H339" s="183" t="s">
        <v>521</v>
      </c>
      <c r="I339" s="183" t="s">
        <v>796</v>
      </c>
      <c r="J339" s="183" t="s">
        <v>1170</v>
      </c>
      <c r="K339" s="184">
        <v>0</v>
      </c>
      <c r="L339" s="184">
        <v>152.41</v>
      </c>
      <c r="M339" s="184">
        <f t="shared" si="6"/>
        <v>-152.41</v>
      </c>
      <c r="N339" s="183" t="s">
        <v>921</v>
      </c>
      <c r="O339" s="183" t="s">
        <v>1170</v>
      </c>
      <c r="P339" s="183"/>
      <c r="Q339" s="183" t="s">
        <v>1434</v>
      </c>
      <c r="R339" s="183" t="s">
        <v>801</v>
      </c>
    </row>
    <row r="340" spans="1:18">
      <c r="A340" s="183" t="s">
        <v>1433</v>
      </c>
      <c r="B340" s="183" t="s">
        <v>794</v>
      </c>
      <c r="C340" s="183" t="s">
        <v>367</v>
      </c>
      <c r="D340" s="183" t="s">
        <v>837</v>
      </c>
      <c r="E340" s="183" t="s">
        <v>708</v>
      </c>
      <c r="F340" s="183" t="s">
        <v>263</v>
      </c>
      <c r="G340" s="183" t="s">
        <v>48</v>
      </c>
      <c r="H340" s="183" t="s">
        <v>521</v>
      </c>
      <c r="I340" s="183" t="s">
        <v>796</v>
      </c>
      <c r="J340" s="183" t="s">
        <v>1170</v>
      </c>
      <c r="K340" s="184">
        <v>152.41</v>
      </c>
      <c r="L340" s="184">
        <v>0</v>
      </c>
      <c r="M340" s="184">
        <f t="shared" si="6"/>
        <v>152.41</v>
      </c>
      <c r="N340" s="183" t="s">
        <v>921</v>
      </c>
      <c r="O340" s="183" t="s">
        <v>1170</v>
      </c>
      <c r="P340" s="183"/>
      <c r="Q340" s="183" t="s">
        <v>1434</v>
      </c>
      <c r="R340" s="183" t="s">
        <v>801</v>
      </c>
    </row>
    <row r="341" spans="1:18">
      <c r="A341" s="183" t="s">
        <v>1435</v>
      </c>
      <c r="B341" s="183" t="s">
        <v>794</v>
      </c>
      <c r="C341" s="183" t="s">
        <v>709</v>
      </c>
      <c r="D341" s="183" t="s">
        <v>268</v>
      </c>
      <c r="E341" s="183" t="s">
        <v>400</v>
      </c>
      <c r="F341" s="183" t="s">
        <v>521</v>
      </c>
      <c r="G341" s="183" t="s">
        <v>48</v>
      </c>
      <c r="H341" s="183" t="s">
        <v>521</v>
      </c>
      <c r="I341" s="183" t="s">
        <v>796</v>
      </c>
      <c r="J341" s="183" t="s">
        <v>1436</v>
      </c>
      <c r="K341" s="184">
        <v>0</v>
      </c>
      <c r="L341" s="184">
        <v>330.26</v>
      </c>
      <c r="M341" s="184">
        <f t="shared" si="6"/>
        <v>-330.26</v>
      </c>
      <c r="N341" s="183" t="s">
        <v>1437</v>
      </c>
      <c r="O341" s="183" t="s">
        <v>1436</v>
      </c>
      <c r="P341" s="183"/>
      <c r="Q341" s="183" t="s">
        <v>1438</v>
      </c>
      <c r="R341" s="183" t="s">
        <v>801</v>
      </c>
    </row>
    <row r="342" spans="1:18">
      <c r="A342" s="183" t="s">
        <v>1435</v>
      </c>
      <c r="B342" s="183" t="s">
        <v>794</v>
      </c>
      <c r="C342" s="183" t="s">
        <v>709</v>
      </c>
      <c r="D342" s="183" t="s">
        <v>795</v>
      </c>
      <c r="E342" s="183" t="s">
        <v>400</v>
      </c>
      <c r="F342" s="183" t="s">
        <v>521</v>
      </c>
      <c r="G342" s="183" t="s">
        <v>48</v>
      </c>
      <c r="H342" s="183" t="s">
        <v>521</v>
      </c>
      <c r="I342" s="183" t="s">
        <v>796</v>
      </c>
      <c r="J342" s="183" t="s">
        <v>1436</v>
      </c>
      <c r="K342" s="184">
        <v>330.26</v>
      </c>
      <c r="L342" s="184">
        <v>0</v>
      </c>
      <c r="M342" s="184">
        <f t="shared" si="6"/>
        <v>330.26</v>
      </c>
      <c r="N342" s="183" t="s">
        <v>1437</v>
      </c>
      <c r="O342" s="183" t="s">
        <v>1436</v>
      </c>
      <c r="P342" s="183"/>
      <c r="Q342" s="183" t="s">
        <v>1438</v>
      </c>
      <c r="R342" s="183" t="s">
        <v>801</v>
      </c>
    </row>
    <row r="343" spans="1:18">
      <c r="A343" s="183" t="s">
        <v>1439</v>
      </c>
      <c r="B343" s="183" t="s">
        <v>794</v>
      </c>
      <c r="C343" s="183" t="s">
        <v>701</v>
      </c>
      <c r="D343" s="183" t="s">
        <v>268</v>
      </c>
      <c r="E343" s="183" t="s">
        <v>1045</v>
      </c>
      <c r="F343" s="183" t="s">
        <v>521</v>
      </c>
      <c r="G343" s="183" t="s">
        <v>48</v>
      </c>
      <c r="H343" s="183" t="s">
        <v>521</v>
      </c>
      <c r="I343" s="183" t="s">
        <v>796</v>
      </c>
      <c r="J343" s="183" t="s">
        <v>1436</v>
      </c>
      <c r="K343" s="184">
        <v>0</v>
      </c>
      <c r="L343" s="184">
        <v>2473</v>
      </c>
      <c r="M343" s="184">
        <f t="shared" si="6"/>
        <v>-2473</v>
      </c>
      <c r="N343" s="183" t="s">
        <v>1147</v>
      </c>
      <c r="O343" s="183" t="s">
        <v>1436</v>
      </c>
      <c r="P343" s="183"/>
      <c r="Q343" s="183" t="s">
        <v>1440</v>
      </c>
      <c r="R343" s="183" t="s">
        <v>801</v>
      </c>
    </row>
    <row r="344" spans="1:18">
      <c r="A344" s="183" t="s">
        <v>1439</v>
      </c>
      <c r="B344" s="183" t="s">
        <v>794</v>
      </c>
      <c r="C344" s="183" t="s">
        <v>701</v>
      </c>
      <c r="D344" s="183" t="s">
        <v>846</v>
      </c>
      <c r="E344" s="183" t="s">
        <v>1045</v>
      </c>
      <c r="F344" s="183" t="s">
        <v>521</v>
      </c>
      <c r="G344" s="183" t="s">
        <v>48</v>
      </c>
      <c r="H344" s="183" t="s">
        <v>521</v>
      </c>
      <c r="I344" s="183" t="s">
        <v>796</v>
      </c>
      <c r="J344" s="183" t="s">
        <v>1436</v>
      </c>
      <c r="K344" s="184">
        <v>2273</v>
      </c>
      <c r="L344" s="184">
        <v>0</v>
      </c>
      <c r="M344" s="184">
        <f t="shared" si="6"/>
        <v>2273</v>
      </c>
      <c r="N344" s="183" t="s">
        <v>1441</v>
      </c>
      <c r="O344" s="183" t="s">
        <v>1436</v>
      </c>
      <c r="P344" s="183"/>
      <c r="Q344" s="183" t="s">
        <v>1440</v>
      </c>
      <c r="R344" s="183" t="s">
        <v>801</v>
      </c>
    </row>
    <row r="345" spans="1:18">
      <c r="A345" s="183" t="s">
        <v>1439</v>
      </c>
      <c r="B345" s="183" t="s">
        <v>794</v>
      </c>
      <c r="C345" s="183" t="s">
        <v>701</v>
      </c>
      <c r="D345" s="183" t="s">
        <v>805</v>
      </c>
      <c r="E345" s="183" t="s">
        <v>1045</v>
      </c>
      <c r="F345" s="183" t="s">
        <v>521</v>
      </c>
      <c r="G345" s="183" t="s">
        <v>48</v>
      </c>
      <c r="H345" s="183" t="s">
        <v>521</v>
      </c>
      <c r="I345" s="183" t="s">
        <v>796</v>
      </c>
      <c r="J345" s="183" t="s">
        <v>1436</v>
      </c>
      <c r="K345" s="184">
        <v>200</v>
      </c>
      <c r="L345" s="184">
        <v>0</v>
      </c>
      <c r="M345" s="184">
        <f t="shared" si="6"/>
        <v>200</v>
      </c>
      <c r="N345" s="183" t="s">
        <v>1147</v>
      </c>
      <c r="O345" s="183" t="s">
        <v>1436</v>
      </c>
      <c r="P345" s="183"/>
      <c r="Q345" s="183" t="s">
        <v>1440</v>
      </c>
      <c r="R345" s="183" t="s">
        <v>801</v>
      </c>
    </row>
    <row r="346" spans="1:18">
      <c r="A346" s="183" t="s">
        <v>1442</v>
      </c>
      <c r="B346" s="183" t="s">
        <v>794</v>
      </c>
      <c r="C346" s="183" t="s">
        <v>808</v>
      </c>
      <c r="D346" s="183" t="s">
        <v>264</v>
      </c>
      <c r="E346" s="183" t="s">
        <v>403</v>
      </c>
      <c r="F346" s="183" t="s">
        <v>521</v>
      </c>
      <c r="G346" s="183" t="s">
        <v>48</v>
      </c>
      <c r="H346" s="183" t="s">
        <v>521</v>
      </c>
      <c r="I346" s="183" t="s">
        <v>796</v>
      </c>
      <c r="J346" s="183" t="s">
        <v>1170</v>
      </c>
      <c r="K346" s="184">
        <v>312.13</v>
      </c>
      <c r="L346" s="184">
        <v>0</v>
      </c>
      <c r="M346" s="184">
        <f t="shared" si="6"/>
        <v>312.13</v>
      </c>
      <c r="N346" s="183" t="s">
        <v>1384</v>
      </c>
      <c r="O346" s="183" t="s">
        <v>1170</v>
      </c>
      <c r="P346" s="183"/>
      <c r="Q346" s="183" t="s">
        <v>1443</v>
      </c>
      <c r="R346" s="183" t="s">
        <v>801</v>
      </c>
    </row>
    <row r="347" spans="1:18">
      <c r="A347" s="183" t="s">
        <v>1442</v>
      </c>
      <c r="B347" s="183" t="s">
        <v>794</v>
      </c>
      <c r="C347" s="183" t="s">
        <v>808</v>
      </c>
      <c r="D347" s="183" t="s">
        <v>264</v>
      </c>
      <c r="E347" s="183" t="s">
        <v>700</v>
      </c>
      <c r="F347" s="183" t="s">
        <v>521</v>
      </c>
      <c r="G347" s="183" t="s">
        <v>48</v>
      </c>
      <c r="H347" s="183" t="s">
        <v>521</v>
      </c>
      <c r="I347" s="183" t="s">
        <v>796</v>
      </c>
      <c r="J347" s="183" t="s">
        <v>1170</v>
      </c>
      <c r="K347" s="184">
        <v>0</v>
      </c>
      <c r="L347" s="184">
        <v>312.13</v>
      </c>
      <c r="M347" s="184">
        <f t="shared" si="6"/>
        <v>-312.13</v>
      </c>
      <c r="N347" s="183" t="s">
        <v>1384</v>
      </c>
      <c r="O347" s="183" t="s">
        <v>1170</v>
      </c>
      <c r="P347" s="183"/>
      <c r="Q347" s="183" t="s">
        <v>1443</v>
      </c>
      <c r="R347" s="183" t="s">
        <v>801</v>
      </c>
    </row>
    <row r="348" spans="1:18">
      <c r="A348" s="183" t="s">
        <v>1444</v>
      </c>
      <c r="B348" s="183" t="s">
        <v>794</v>
      </c>
      <c r="C348" s="183" t="s">
        <v>707</v>
      </c>
      <c r="D348" s="183" t="s">
        <v>268</v>
      </c>
      <c r="E348" s="183" t="s">
        <v>380</v>
      </c>
      <c r="F348" s="183" t="s">
        <v>710</v>
      </c>
      <c r="G348" s="183" t="s">
        <v>48</v>
      </c>
      <c r="H348" s="183" t="s">
        <v>521</v>
      </c>
      <c r="I348" s="183" t="s">
        <v>796</v>
      </c>
      <c r="J348" s="183" t="s">
        <v>1170</v>
      </c>
      <c r="K348" s="184">
        <v>0</v>
      </c>
      <c r="L348" s="184">
        <v>250</v>
      </c>
      <c r="M348" s="184">
        <f t="shared" si="6"/>
        <v>-250</v>
      </c>
      <c r="N348" s="183" t="s">
        <v>1445</v>
      </c>
      <c r="O348" s="183" t="s">
        <v>1170</v>
      </c>
      <c r="P348" s="183"/>
      <c r="Q348" s="183" t="s">
        <v>1446</v>
      </c>
      <c r="R348" s="183" t="s">
        <v>801</v>
      </c>
    </row>
    <row r="349" spans="1:18">
      <c r="A349" s="183" t="s">
        <v>1444</v>
      </c>
      <c r="B349" s="183" t="s">
        <v>794</v>
      </c>
      <c r="C349" s="183" t="s">
        <v>707</v>
      </c>
      <c r="D349" s="183" t="s">
        <v>268</v>
      </c>
      <c r="E349" s="183" t="s">
        <v>380</v>
      </c>
      <c r="F349" s="183" t="s">
        <v>710</v>
      </c>
      <c r="G349" s="183" t="s">
        <v>48</v>
      </c>
      <c r="H349" s="183" t="s">
        <v>521</v>
      </c>
      <c r="I349" s="183" t="s">
        <v>796</v>
      </c>
      <c r="J349" s="183" t="s">
        <v>1170</v>
      </c>
      <c r="K349" s="184">
        <v>0</v>
      </c>
      <c r="L349" s="184">
        <v>100</v>
      </c>
      <c r="M349" s="184">
        <f t="shared" si="6"/>
        <v>-100</v>
      </c>
      <c r="N349" s="183" t="s">
        <v>1447</v>
      </c>
      <c r="O349" s="183" t="s">
        <v>1170</v>
      </c>
      <c r="P349" s="183"/>
      <c r="Q349" s="183" t="s">
        <v>1446</v>
      </c>
      <c r="R349" s="183" t="s">
        <v>801</v>
      </c>
    </row>
    <row r="350" spans="1:18">
      <c r="A350" s="183" t="s">
        <v>1444</v>
      </c>
      <c r="B350" s="183" t="s">
        <v>794</v>
      </c>
      <c r="C350" s="183" t="s">
        <v>808</v>
      </c>
      <c r="D350" s="183" t="s">
        <v>268</v>
      </c>
      <c r="E350" s="183" t="s">
        <v>380</v>
      </c>
      <c r="F350" s="183" t="s">
        <v>521</v>
      </c>
      <c r="G350" s="183" t="s">
        <v>48</v>
      </c>
      <c r="H350" s="183" t="s">
        <v>521</v>
      </c>
      <c r="I350" s="183" t="s">
        <v>796</v>
      </c>
      <c r="J350" s="183" t="s">
        <v>1170</v>
      </c>
      <c r="K350" s="184">
        <v>0</v>
      </c>
      <c r="L350" s="184">
        <v>2031.56</v>
      </c>
      <c r="M350" s="184">
        <f t="shared" si="6"/>
        <v>-2031.56</v>
      </c>
      <c r="N350" s="183" t="s">
        <v>1445</v>
      </c>
      <c r="O350" s="183" t="s">
        <v>1170</v>
      </c>
      <c r="P350" s="183"/>
      <c r="Q350" s="183" t="s">
        <v>1446</v>
      </c>
      <c r="R350" s="183" t="s">
        <v>801</v>
      </c>
    </row>
    <row r="351" spans="1:18">
      <c r="A351" s="183" t="s">
        <v>1444</v>
      </c>
      <c r="B351" s="183" t="s">
        <v>794</v>
      </c>
      <c r="C351" s="183" t="s">
        <v>808</v>
      </c>
      <c r="D351" s="183" t="s">
        <v>815</v>
      </c>
      <c r="E351" s="183" t="s">
        <v>380</v>
      </c>
      <c r="F351" s="183" t="s">
        <v>521</v>
      </c>
      <c r="G351" s="183" t="s">
        <v>48</v>
      </c>
      <c r="H351" s="183" t="s">
        <v>521</v>
      </c>
      <c r="I351" s="183" t="s">
        <v>796</v>
      </c>
      <c r="J351" s="183" t="s">
        <v>1170</v>
      </c>
      <c r="K351" s="184">
        <v>2031.56</v>
      </c>
      <c r="L351" s="184">
        <v>0</v>
      </c>
      <c r="M351" s="184">
        <f t="shared" si="6"/>
        <v>2031.56</v>
      </c>
      <c r="N351" s="183" t="s">
        <v>1445</v>
      </c>
      <c r="O351" s="183" t="s">
        <v>1170</v>
      </c>
      <c r="P351" s="183"/>
      <c r="Q351" s="183" t="s">
        <v>1446</v>
      </c>
      <c r="R351" s="183" t="s">
        <v>801</v>
      </c>
    </row>
    <row r="352" spans="1:18">
      <c r="A352" s="183" t="s">
        <v>1444</v>
      </c>
      <c r="B352" s="183" t="s">
        <v>794</v>
      </c>
      <c r="C352" s="183" t="s">
        <v>706</v>
      </c>
      <c r="D352" s="183" t="s">
        <v>268</v>
      </c>
      <c r="E352" s="183" t="s">
        <v>380</v>
      </c>
      <c r="F352" s="183" t="s">
        <v>710</v>
      </c>
      <c r="G352" s="183" t="s">
        <v>48</v>
      </c>
      <c r="H352" s="183" t="s">
        <v>521</v>
      </c>
      <c r="I352" s="183" t="s">
        <v>796</v>
      </c>
      <c r="J352" s="183" t="s">
        <v>1170</v>
      </c>
      <c r="K352" s="184">
        <v>250</v>
      </c>
      <c r="L352" s="184">
        <v>0</v>
      </c>
      <c r="M352" s="184">
        <f t="shared" si="6"/>
        <v>250</v>
      </c>
      <c r="N352" s="183" t="s">
        <v>1445</v>
      </c>
      <c r="O352" s="183" t="s">
        <v>1170</v>
      </c>
      <c r="P352" s="183"/>
      <c r="Q352" s="183" t="s">
        <v>1446</v>
      </c>
      <c r="R352" s="183" t="s">
        <v>801</v>
      </c>
    </row>
    <row r="353" spans="1:18">
      <c r="A353" s="183" t="s">
        <v>1444</v>
      </c>
      <c r="B353" s="183" t="s">
        <v>794</v>
      </c>
      <c r="C353" s="183" t="s">
        <v>706</v>
      </c>
      <c r="D353" s="183" t="s">
        <v>811</v>
      </c>
      <c r="E353" s="183" t="s">
        <v>380</v>
      </c>
      <c r="F353" s="183" t="s">
        <v>710</v>
      </c>
      <c r="G353" s="183" t="s">
        <v>48</v>
      </c>
      <c r="H353" s="183" t="s">
        <v>521</v>
      </c>
      <c r="I353" s="183" t="s">
        <v>796</v>
      </c>
      <c r="J353" s="183" t="s">
        <v>1170</v>
      </c>
      <c r="K353" s="184">
        <v>100</v>
      </c>
      <c r="L353" s="184">
        <v>0</v>
      </c>
      <c r="M353" s="184">
        <f t="shared" si="6"/>
        <v>100</v>
      </c>
      <c r="N353" s="183" t="s">
        <v>1447</v>
      </c>
      <c r="O353" s="183" t="s">
        <v>1170</v>
      </c>
      <c r="P353" s="183"/>
      <c r="Q353" s="183" t="s">
        <v>1446</v>
      </c>
      <c r="R353" s="183" t="s">
        <v>801</v>
      </c>
    </row>
    <row r="354" spans="1:18">
      <c r="A354" s="183" t="s">
        <v>1448</v>
      </c>
      <c r="B354" s="183" t="s">
        <v>794</v>
      </c>
      <c r="C354" s="183" t="s">
        <v>706</v>
      </c>
      <c r="D354" s="183" t="s">
        <v>826</v>
      </c>
      <c r="E354" s="183" t="s">
        <v>820</v>
      </c>
      <c r="F354" s="183" t="s">
        <v>521</v>
      </c>
      <c r="G354" s="183" t="s">
        <v>48</v>
      </c>
      <c r="H354" s="183" t="s">
        <v>521</v>
      </c>
      <c r="I354" s="183" t="s">
        <v>796</v>
      </c>
      <c r="J354" s="183" t="s">
        <v>1436</v>
      </c>
      <c r="K354" s="184">
        <v>2100</v>
      </c>
      <c r="L354" s="184">
        <v>0</v>
      </c>
      <c r="M354" s="184">
        <f t="shared" si="6"/>
        <v>2100</v>
      </c>
      <c r="N354" s="183" t="s">
        <v>1145</v>
      </c>
      <c r="O354" s="183" t="s">
        <v>1436</v>
      </c>
      <c r="P354" s="183"/>
      <c r="Q354" s="183" t="s">
        <v>1449</v>
      </c>
      <c r="R354" s="183" t="s">
        <v>801</v>
      </c>
    </row>
    <row r="355" spans="1:18">
      <c r="A355" s="183" t="s">
        <v>1448</v>
      </c>
      <c r="B355" s="183" t="s">
        <v>794</v>
      </c>
      <c r="C355" s="183" t="s">
        <v>707</v>
      </c>
      <c r="D355" s="183" t="s">
        <v>268</v>
      </c>
      <c r="E355" s="183" t="s">
        <v>820</v>
      </c>
      <c r="F355" s="183" t="s">
        <v>521</v>
      </c>
      <c r="G355" s="183" t="s">
        <v>48</v>
      </c>
      <c r="H355" s="183" t="s">
        <v>521</v>
      </c>
      <c r="I355" s="183" t="s">
        <v>796</v>
      </c>
      <c r="J355" s="183" t="s">
        <v>1436</v>
      </c>
      <c r="K355" s="184">
        <v>0</v>
      </c>
      <c r="L355" s="184">
        <v>2100</v>
      </c>
      <c r="M355" s="184">
        <f t="shared" si="6"/>
        <v>-2100</v>
      </c>
      <c r="N355" s="183" t="s">
        <v>1145</v>
      </c>
      <c r="O355" s="183" t="s">
        <v>1436</v>
      </c>
      <c r="P355" s="183"/>
      <c r="Q355" s="183" t="s">
        <v>1449</v>
      </c>
      <c r="R355" s="183" t="s">
        <v>801</v>
      </c>
    </row>
    <row r="356" spans="1:18">
      <c r="A356" s="183" t="s">
        <v>1450</v>
      </c>
      <c r="B356" s="183" t="s">
        <v>794</v>
      </c>
      <c r="C356" s="183" t="s">
        <v>706</v>
      </c>
      <c r="D356" s="183" t="s">
        <v>268</v>
      </c>
      <c r="E356" s="183" t="s">
        <v>820</v>
      </c>
      <c r="F356" s="183" t="s">
        <v>521</v>
      </c>
      <c r="G356" s="183" t="s">
        <v>48</v>
      </c>
      <c r="H356" s="183" t="s">
        <v>521</v>
      </c>
      <c r="I356" s="183" t="s">
        <v>796</v>
      </c>
      <c r="J356" s="183" t="s">
        <v>1436</v>
      </c>
      <c r="K356" s="184">
        <v>4000</v>
      </c>
      <c r="L356" s="184">
        <v>0</v>
      </c>
      <c r="M356" s="184">
        <f t="shared" si="6"/>
        <v>4000</v>
      </c>
      <c r="N356" s="183" t="s">
        <v>1145</v>
      </c>
      <c r="O356" s="183" t="s">
        <v>1436</v>
      </c>
      <c r="P356" s="183"/>
      <c r="Q356" s="183" t="s">
        <v>1451</v>
      </c>
      <c r="R356" s="183" t="s">
        <v>801</v>
      </c>
    </row>
    <row r="357" spans="1:18">
      <c r="A357" s="183" t="s">
        <v>1450</v>
      </c>
      <c r="B357" s="183" t="s">
        <v>794</v>
      </c>
      <c r="C357" s="183" t="s">
        <v>707</v>
      </c>
      <c r="D357" s="183" t="s">
        <v>841</v>
      </c>
      <c r="E357" s="183" t="s">
        <v>820</v>
      </c>
      <c r="F357" s="183" t="s">
        <v>521</v>
      </c>
      <c r="G357" s="183" t="s">
        <v>48</v>
      </c>
      <c r="H357" s="183" t="s">
        <v>521</v>
      </c>
      <c r="I357" s="183" t="s">
        <v>796</v>
      </c>
      <c r="J357" s="183" t="s">
        <v>1436</v>
      </c>
      <c r="K357" s="184">
        <v>0</v>
      </c>
      <c r="L357" s="184">
        <v>4000</v>
      </c>
      <c r="M357" s="184">
        <f t="shared" si="6"/>
        <v>-4000</v>
      </c>
      <c r="N357" s="183" t="s">
        <v>1145</v>
      </c>
      <c r="O357" s="183" t="s">
        <v>1436</v>
      </c>
      <c r="P357" s="183"/>
      <c r="Q357" s="183" t="s">
        <v>1451</v>
      </c>
      <c r="R357" s="183" t="s">
        <v>801</v>
      </c>
    </row>
    <row r="358" spans="1:18">
      <c r="A358" s="183" t="s">
        <v>1452</v>
      </c>
      <c r="B358" s="183" t="s">
        <v>794</v>
      </c>
      <c r="C358" s="183" t="s">
        <v>808</v>
      </c>
      <c r="D358" s="183" t="s">
        <v>805</v>
      </c>
      <c r="E358" s="183" t="s">
        <v>403</v>
      </c>
      <c r="F358" s="183" t="s">
        <v>710</v>
      </c>
      <c r="G358" s="183" t="s">
        <v>48</v>
      </c>
      <c r="H358" s="183" t="s">
        <v>521</v>
      </c>
      <c r="I358" s="183" t="s">
        <v>796</v>
      </c>
      <c r="J358" s="183" t="s">
        <v>1436</v>
      </c>
      <c r="K358" s="184">
        <v>0</v>
      </c>
      <c r="L358" s="184">
        <v>2000</v>
      </c>
      <c r="M358" s="184">
        <f t="shared" si="6"/>
        <v>-2000</v>
      </c>
      <c r="N358" s="183" t="s">
        <v>1030</v>
      </c>
      <c r="O358" s="183" t="s">
        <v>1436</v>
      </c>
      <c r="P358" s="183"/>
      <c r="Q358" s="183" t="s">
        <v>1453</v>
      </c>
      <c r="R358" s="183" t="s">
        <v>801</v>
      </c>
    </row>
    <row r="359" spans="1:18">
      <c r="A359" s="183" t="s">
        <v>1452</v>
      </c>
      <c r="B359" s="183" t="s">
        <v>794</v>
      </c>
      <c r="C359" s="183" t="s">
        <v>808</v>
      </c>
      <c r="D359" s="183" t="s">
        <v>812</v>
      </c>
      <c r="E359" s="183" t="s">
        <v>403</v>
      </c>
      <c r="F359" s="183" t="s">
        <v>710</v>
      </c>
      <c r="G359" s="183" t="s">
        <v>48</v>
      </c>
      <c r="H359" s="183" t="s">
        <v>521</v>
      </c>
      <c r="I359" s="183" t="s">
        <v>796</v>
      </c>
      <c r="J359" s="183" t="s">
        <v>1436</v>
      </c>
      <c r="K359" s="184">
        <v>0</v>
      </c>
      <c r="L359" s="184">
        <v>1000</v>
      </c>
      <c r="M359" s="184">
        <f t="shared" si="6"/>
        <v>-1000</v>
      </c>
      <c r="N359" s="183" t="s">
        <v>1030</v>
      </c>
      <c r="O359" s="183" t="s">
        <v>1436</v>
      </c>
      <c r="P359" s="183"/>
      <c r="Q359" s="183" t="s">
        <v>1453</v>
      </c>
      <c r="R359" s="183" t="s">
        <v>801</v>
      </c>
    </row>
    <row r="360" spans="1:18">
      <c r="A360" s="183" t="s">
        <v>1452</v>
      </c>
      <c r="B360" s="183" t="s">
        <v>794</v>
      </c>
      <c r="C360" s="183" t="s">
        <v>707</v>
      </c>
      <c r="D360" s="183" t="s">
        <v>805</v>
      </c>
      <c r="E360" s="183" t="s">
        <v>403</v>
      </c>
      <c r="F360" s="183" t="s">
        <v>710</v>
      </c>
      <c r="G360" s="183" t="s">
        <v>48</v>
      </c>
      <c r="H360" s="183" t="s">
        <v>521</v>
      </c>
      <c r="I360" s="183" t="s">
        <v>796</v>
      </c>
      <c r="J360" s="183" t="s">
        <v>1436</v>
      </c>
      <c r="K360" s="184">
        <v>0</v>
      </c>
      <c r="L360" s="184">
        <v>1680.27</v>
      </c>
      <c r="M360" s="184">
        <f t="shared" si="6"/>
        <v>-1680.27</v>
      </c>
      <c r="N360" s="183" t="s">
        <v>1030</v>
      </c>
      <c r="O360" s="183" t="s">
        <v>1436</v>
      </c>
      <c r="P360" s="183"/>
      <c r="Q360" s="183" t="s">
        <v>1453</v>
      </c>
      <c r="R360" s="183" t="s">
        <v>801</v>
      </c>
    </row>
    <row r="361" spans="1:18">
      <c r="A361" s="183" t="s">
        <v>1452</v>
      </c>
      <c r="B361" s="183" t="s">
        <v>794</v>
      </c>
      <c r="C361" s="183" t="s">
        <v>242</v>
      </c>
      <c r="D361" s="183" t="s">
        <v>798</v>
      </c>
      <c r="E361" s="183" t="s">
        <v>403</v>
      </c>
      <c r="F361" s="183" t="s">
        <v>710</v>
      </c>
      <c r="G361" s="183" t="s">
        <v>48</v>
      </c>
      <c r="H361" s="183" t="s">
        <v>521</v>
      </c>
      <c r="I361" s="183" t="s">
        <v>796</v>
      </c>
      <c r="J361" s="183" t="s">
        <v>1436</v>
      </c>
      <c r="K361" s="184">
        <v>10412.18</v>
      </c>
      <c r="L361" s="184">
        <v>0</v>
      </c>
      <c r="M361" s="184">
        <f t="shared" si="6"/>
        <v>10412.18</v>
      </c>
      <c r="N361" s="183" t="s">
        <v>1030</v>
      </c>
      <c r="O361" s="183" t="s">
        <v>1436</v>
      </c>
      <c r="P361" s="183"/>
      <c r="Q361" s="183" t="s">
        <v>1453</v>
      </c>
      <c r="R361" s="183" t="s">
        <v>801</v>
      </c>
    </row>
    <row r="362" spans="1:18">
      <c r="A362" s="183" t="s">
        <v>1452</v>
      </c>
      <c r="B362" s="183" t="s">
        <v>794</v>
      </c>
      <c r="C362" s="183" t="s">
        <v>808</v>
      </c>
      <c r="D362" s="183" t="s">
        <v>794</v>
      </c>
      <c r="E362" s="183" t="s">
        <v>403</v>
      </c>
      <c r="F362" s="183" t="s">
        <v>710</v>
      </c>
      <c r="G362" s="183" t="s">
        <v>48</v>
      </c>
      <c r="H362" s="183" t="s">
        <v>521</v>
      </c>
      <c r="I362" s="183" t="s">
        <v>796</v>
      </c>
      <c r="J362" s="183" t="s">
        <v>1436</v>
      </c>
      <c r="K362" s="184">
        <v>0</v>
      </c>
      <c r="L362" s="184">
        <v>5731.91</v>
      </c>
      <c r="M362" s="184">
        <f t="shared" si="6"/>
        <v>-5731.91</v>
      </c>
      <c r="N362" s="183" t="s">
        <v>1030</v>
      </c>
      <c r="O362" s="183" t="s">
        <v>1436</v>
      </c>
      <c r="P362" s="183"/>
      <c r="Q362" s="183" t="s">
        <v>1453</v>
      </c>
      <c r="R362" s="183" t="s">
        <v>801</v>
      </c>
    </row>
    <row r="363" spans="1:18">
      <c r="A363" s="183" t="s">
        <v>1454</v>
      </c>
      <c r="B363" s="183" t="s">
        <v>794</v>
      </c>
      <c r="C363" s="183" t="s">
        <v>808</v>
      </c>
      <c r="D363" s="183" t="s">
        <v>814</v>
      </c>
      <c r="E363" s="183" t="s">
        <v>832</v>
      </c>
      <c r="F363" s="183" t="s">
        <v>999</v>
      </c>
      <c r="G363" s="183" t="s">
        <v>48</v>
      </c>
      <c r="H363" s="183" t="s">
        <v>521</v>
      </c>
      <c r="I363" s="183" t="s">
        <v>796</v>
      </c>
      <c r="J363" s="183" t="s">
        <v>1436</v>
      </c>
      <c r="K363" s="184">
        <v>0</v>
      </c>
      <c r="L363" s="184">
        <v>1000</v>
      </c>
      <c r="M363" s="184">
        <f t="shared" si="6"/>
        <v>-1000</v>
      </c>
      <c r="N363" s="183" t="s">
        <v>996</v>
      </c>
      <c r="O363" s="183" t="s">
        <v>1436</v>
      </c>
      <c r="P363" s="183"/>
      <c r="Q363" s="183" t="s">
        <v>1455</v>
      </c>
      <c r="R363" s="183" t="s">
        <v>801</v>
      </c>
    </row>
    <row r="364" spans="1:18">
      <c r="A364" s="183" t="s">
        <v>1454</v>
      </c>
      <c r="B364" s="183" t="s">
        <v>794</v>
      </c>
      <c r="C364" s="183" t="s">
        <v>808</v>
      </c>
      <c r="D364" s="183" t="s">
        <v>268</v>
      </c>
      <c r="E364" s="183" t="s">
        <v>832</v>
      </c>
      <c r="F364" s="183" t="s">
        <v>999</v>
      </c>
      <c r="G364" s="183" t="s">
        <v>48</v>
      </c>
      <c r="H364" s="183" t="s">
        <v>521</v>
      </c>
      <c r="I364" s="183" t="s">
        <v>796</v>
      </c>
      <c r="J364" s="183" t="s">
        <v>1436</v>
      </c>
      <c r="K364" s="184">
        <v>1000</v>
      </c>
      <c r="L364" s="184">
        <v>0</v>
      </c>
      <c r="M364" s="184">
        <f t="shared" si="6"/>
        <v>1000</v>
      </c>
      <c r="N364" s="183" t="s">
        <v>996</v>
      </c>
      <c r="O364" s="183" t="s">
        <v>1436</v>
      </c>
      <c r="P364" s="183"/>
      <c r="Q364" s="183" t="s">
        <v>1455</v>
      </c>
      <c r="R364" s="183" t="s">
        <v>801</v>
      </c>
    </row>
    <row r="365" spans="1:18">
      <c r="A365" s="183" t="s">
        <v>1456</v>
      </c>
      <c r="B365" s="183" t="s">
        <v>794</v>
      </c>
      <c r="C365" s="183" t="s">
        <v>806</v>
      </c>
      <c r="D365" s="183" t="s">
        <v>831</v>
      </c>
      <c r="E365" s="183" t="s">
        <v>818</v>
      </c>
      <c r="F365" s="183" t="s">
        <v>1428</v>
      </c>
      <c r="G365" s="183" t="s">
        <v>48</v>
      </c>
      <c r="H365" s="183" t="s">
        <v>521</v>
      </c>
      <c r="I365" s="183" t="s">
        <v>796</v>
      </c>
      <c r="J365" s="183" t="s">
        <v>1436</v>
      </c>
      <c r="K365" s="184">
        <v>17360</v>
      </c>
      <c r="L365" s="184">
        <v>0</v>
      </c>
      <c r="M365" s="184">
        <f t="shared" si="6"/>
        <v>17360</v>
      </c>
      <c r="N365" s="183" t="s">
        <v>1429</v>
      </c>
      <c r="O365" s="183" t="s">
        <v>1436</v>
      </c>
      <c r="P365" s="183"/>
      <c r="Q365" s="183" t="s">
        <v>1457</v>
      </c>
      <c r="R365" s="183" t="s">
        <v>801</v>
      </c>
    </row>
    <row r="366" spans="1:18">
      <c r="A366" s="183" t="s">
        <v>1456</v>
      </c>
      <c r="B366" s="183" t="s">
        <v>794</v>
      </c>
      <c r="C366" s="183" t="s">
        <v>806</v>
      </c>
      <c r="D366" s="183" t="s">
        <v>824</v>
      </c>
      <c r="E366" s="183" t="s">
        <v>818</v>
      </c>
      <c r="F366" s="183" t="s">
        <v>1428</v>
      </c>
      <c r="G366" s="183" t="s">
        <v>48</v>
      </c>
      <c r="H366" s="183" t="s">
        <v>521</v>
      </c>
      <c r="I366" s="183" t="s">
        <v>796</v>
      </c>
      <c r="J366" s="183" t="s">
        <v>1436</v>
      </c>
      <c r="K366" s="184">
        <v>0</v>
      </c>
      <c r="L366" s="184">
        <v>17360</v>
      </c>
      <c r="M366" s="184">
        <f t="shared" si="6"/>
        <v>-17360</v>
      </c>
      <c r="N366" s="183" t="s">
        <v>1429</v>
      </c>
      <c r="O366" s="183" t="s">
        <v>1436</v>
      </c>
      <c r="P366" s="183"/>
      <c r="Q366" s="183" t="s">
        <v>1457</v>
      </c>
      <c r="R366" s="183" t="s">
        <v>801</v>
      </c>
    </row>
    <row r="367" spans="1:18">
      <c r="A367" s="183" t="s">
        <v>1458</v>
      </c>
      <c r="B367" s="183" t="s">
        <v>794</v>
      </c>
      <c r="C367" s="183" t="s">
        <v>706</v>
      </c>
      <c r="D367" s="183" t="s">
        <v>815</v>
      </c>
      <c r="E367" s="183" t="s">
        <v>403</v>
      </c>
      <c r="F367" s="183" t="s">
        <v>710</v>
      </c>
      <c r="G367" s="183" t="s">
        <v>48</v>
      </c>
      <c r="H367" s="183" t="s">
        <v>521</v>
      </c>
      <c r="I367" s="183" t="s">
        <v>796</v>
      </c>
      <c r="J367" s="183" t="s">
        <v>1436</v>
      </c>
      <c r="K367" s="184">
        <v>5014.97</v>
      </c>
      <c r="L367" s="184">
        <v>0</v>
      </c>
      <c r="M367" s="184">
        <f t="shared" si="6"/>
        <v>5014.97</v>
      </c>
      <c r="N367" s="183" t="s">
        <v>1030</v>
      </c>
      <c r="O367" s="183" t="s">
        <v>1436</v>
      </c>
      <c r="P367" s="183"/>
      <c r="Q367" s="183" t="s">
        <v>1459</v>
      </c>
      <c r="R367" s="183" t="s">
        <v>801</v>
      </c>
    </row>
    <row r="368" spans="1:18">
      <c r="A368" s="183" t="s">
        <v>1458</v>
      </c>
      <c r="B368" s="183" t="s">
        <v>794</v>
      </c>
      <c r="C368" s="183" t="s">
        <v>808</v>
      </c>
      <c r="D368" s="183" t="s">
        <v>794</v>
      </c>
      <c r="E368" s="183" t="s">
        <v>403</v>
      </c>
      <c r="F368" s="183" t="s">
        <v>710</v>
      </c>
      <c r="G368" s="183" t="s">
        <v>48</v>
      </c>
      <c r="H368" s="183" t="s">
        <v>521</v>
      </c>
      <c r="I368" s="183" t="s">
        <v>796</v>
      </c>
      <c r="J368" s="183" t="s">
        <v>1436</v>
      </c>
      <c r="K368" s="184">
        <v>0</v>
      </c>
      <c r="L368" s="184">
        <v>5014.97</v>
      </c>
      <c r="M368" s="184">
        <f t="shared" si="6"/>
        <v>-5014.97</v>
      </c>
      <c r="N368" s="183" t="s">
        <v>1030</v>
      </c>
      <c r="O368" s="183" t="s">
        <v>1436</v>
      </c>
      <c r="P368" s="183"/>
      <c r="Q368" s="183" t="s">
        <v>1459</v>
      </c>
      <c r="R368" s="183" t="s">
        <v>801</v>
      </c>
    </row>
    <row r="369" spans="1:18">
      <c r="A369" s="183" t="s">
        <v>1460</v>
      </c>
      <c r="B369" s="183" t="s">
        <v>794</v>
      </c>
      <c r="C369" s="183" t="s">
        <v>701</v>
      </c>
      <c r="D369" s="183" t="s">
        <v>268</v>
      </c>
      <c r="E369" s="183" t="s">
        <v>1045</v>
      </c>
      <c r="F369" s="183" t="s">
        <v>521</v>
      </c>
      <c r="G369" s="183" t="s">
        <v>48</v>
      </c>
      <c r="H369" s="183" t="s">
        <v>521</v>
      </c>
      <c r="I369" s="183" t="s">
        <v>796</v>
      </c>
      <c r="J369" s="183" t="s">
        <v>1436</v>
      </c>
      <c r="K369" s="184">
        <v>0</v>
      </c>
      <c r="L369" s="184">
        <v>671.35</v>
      </c>
      <c r="M369" s="184">
        <f t="shared" si="6"/>
        <v>-671.35</v>
      </c>
      <c r="N369" s="183" t="s">
        <v>1461</v>
      </c>
      <c r="O369" s="183" t="s">
        <v>1436</v>
      </c>
      <c r="P369" s="183"/>
      <c r="Q369" s="183" t="s">
        <v>1462</v>
      </c>
      <c r="R369" s="183" t="s">
        <v>801</v>
      </c>
    </row>
    <row r="370" spans="1:18">
      <c r="A370" s="183" t="s">
        <v>1460</v>
      </c>
      <c r="B370" s="183" t="s">
        <v>794</v>
      </c>
      <c r="C370" s="183" t="s">
        <v>701</v>
      </c>
      <c r="D370" s="183" t="s">
        <v>846</v>
      </c>
      <c r="E370" s="183" t="s">
        <v>1045</v>
      </c>
      <c r="F370" s="183" t="s">
        <v>521</v>
      </c>
      <c r="G370" s="183" t="s">
        <v>48</v>
      </c>
      <c r="H370" s="183" t="s">
        <v>521</v>
      </c>
      <c r="I370" s="183" t="s">
        <v>796</v>
      </c>
      <c r="J370" s="183" t="s">
        <v>1436</v>
      </c>
      <c r="K370" s="184">
        <v>671.35</v>
      </c>
      <c r="L370" s="184">
        <v>0</v>
      </c>
      <c r="M370" s="184">
        <f t="shared" si="6"/>
        <v>671.35</v>
      </c>
      <c r="N370" s="183" t="s">
        <v>1461</v>
      </c>
      <c r="O370" s="183" t="s">
        <v>1436</v>
      </c>
      <c r="P370" s="183"/>
      <c r="Q370" s="183" t="s">
        <v>1462</v>
      </c>
      <c r="R370" s="183" t="s">
        <v>801</v>
      </c>
    </row>
    <row r="371" spans="1:18">
      <c r="A371" s="183" t="s">
        <v>1463</v>
      </c>
      <c r="B371" s="183" t="s">
        <v>794</v>
      </c>
      <c r="C371" s="183" t="s">
        <v>367</v>
      </c>
      <c r="D371" s="183" t="s">
        <v>809</v>
      </c>
      <c r="E371" s="183" t="s">
        <v>834</v>
      </c>
      <c r="F371" s="183" t="s">
        <v>521</v>
      </c>
      <c r="G371" s="183" t="s">
        <v>258</v>
      </c>
      <c r="H371" s="183" t="s">
        <v>521</v>
      </c>
      <c r="I371" s="183" t="s">
        <v>796</v>
      </c>
      <c r="J371" s="183" t="s">
        <v>1436</v>
      </c>
      <c r="K371" s="184">
        <v>6000</v>
      </c>
      <c r="L371" s="184">
        <v>0</v>
      </c>
      <c r="M371" s="184">
        <f t="shared" si="6"/>
        <v>6000</v>
      </c>
      <c r="N371" s="183" t="s">
        <v>1464</v>
      </c>
      <c r="O371" s="183" t="s">
        <v>1436</v>
      </c>
      <c r="P371" s="183"/>
      <c r="Q371" s="183" t="s">
        <v>1465</v>
      </c>
      <c r="R371" s="183" t="s">
        <v>801</v>
      </c>
    </row>
    <row r="372" spans="1:18">
      <c r="A372" s="183" t="s">
        <v>1463</v>
      </c>
      <c r="B372" s="183" t="s">
        <v>794</v>
      </c>
      <c r="C372" s="183" t="s">
        <v>366</v>
      </c>
      <c r="D372" s="183" t="s">
        <v>802</v>
      </c>
      <c r="E372" s="183" t="s">
        <v>834</v>
      </c>
      <c r="F372" s="183" t="s">
        <v>521</v>
      </c>
      <c r="G372" s="183" t="s">
        <v>258</v>
      </c>
      <c r="H372" s="183" t="s">
        <v>521</v>
      </c>
      <c r="I372" s="183" t="s">
        <v>796</v>
      </c>
      <c r="J372" s="183" t="s">
        <v>1436</v>
      </c>
      <c r="K372" s="184">
        <v>0</v>
      </c>
      <c r="L372" s="184">
        <v>6000</v>
      </c>
      <c r="M372" s="184">
        <f t="shared" si="6"/>
        <v>-6000</v>
      </c>
      <c r="N372" s="183" t="s">
        <v>1466</v>
      </c>
      <c r="O372" s="183" t="s">
        <v>1436</v>
      </c>
      <c r="P372" s="183"/>
      <c r="Q372" s="183" t="s">
        <v>1465</v>
      </c>
      <c r="R372" s="183" t="s">
        <v>801</v>
      </c>
    </row>
    <row r="373" spans="1:18">
      <c r="A373" s="183" t="s">
        <v>1467</v>
      </c>
      <c r="B373" s="183" t="s">
        <v>794</v>
      </c>
      <c r="C373" s="183" t="s">
        <v>703</v>
      </c>
      <c r="D373" s="183" t="s">
        <v>805</v>
      </c>
      <c r="E373" s="183" t="s">
        <v>834</v>
      </c>
      <c r="F373" s="183" t="s">
        <v>521</v>
      </c>
      <c r="G373" s="183" t="s">
        <v>48</v>
      </c>
      <c r="H373" s="183" t="s">
        <v>521</v>
      </c>
      <c r="I373" s="183" t="s">
        <v>796</v>
      </c>
      <c r="J373" s="183" t="s">
        <v>1436</v>
      </c>
      <c r="K373" s="184">
        <v>700</v>
      </c>
      <c r="L373" s="184">
        <v>0</v>
      </c>
      <c r="M373" s="184">
        <f t="shared" si="6"/>
        <v>700</v>
      </c>
      <c r="N373" s="183" t="s">
        <v>1468</v>
      </c>
      <c r="O373" s="183" t="s">
        <v>1436</v>
      </c>
      <c r="P373" s="183"/>
      <c r="Q373" s="183" t="s">
        <v>1469</v>
      </c>
      <c r="R373" s="183" t="s">
        <v>801</v>
      </c>
    </row>
    <row r="374" spans="1:18">
      <c r="A374" s="183" t="s">
        <v>1467</v>
      </c>
      <c r="B374" s="183" t="s">
        <v>794</v>
      </c>
      <c r="C374" s="183" t="s">
        <v>703</v>
      </c>
      <c r="D374" s="183" t="s">
        <v>268</v>
      </c>
      <c r="E374" s="183" t="s">
        <v>834</v>
      </c>
      <c r="F374" s="183" t="s">
        <v>521</v>
      </c>
      <c r="G374" s="183" t="s">
        <v>48</v>
      </c>
      <c r="H374" s="183" t="s">
        <v>521</v>
      </c>
      <c r="I374" s="183" t="s">
        <v>796</v>
      </c>
      <c r="J374" s="183" t="s">
        <v>1436</v>
      </c>
      <c r="K374" s="184">
        <v>0</v>
      </c>
      <c r="L374" s="184">
        <v>700</v>
      </c>
      <c r="M374" s="184">
        <f t="shared" si="6"/>
        <v>-700</v>
      </c>
      <c r="N374" s="183" t="s">
        <v>1197</v>
      </c>
      <c r="O374" s="183" t="s">
        <v>1436</v>
      </c>
      <c r="P374" s="183"/>
      <c r="Q374" s="183" t="s">
        <v>1469</v>
      </c>
      <c r="R374" s="183" t="s">
        <v>801</v>
      </c>
    </row>
    <row r="375" spans="1:18">
      <c r="A375" s="183" t="s">
        <v>1470</v>
      </c>
      <c r="B375" s="183" t="s">
        <v>794</v>
      </c>
      <c r="C375" s="183" t="s">
        <v>702</v>
      </c>
      <c r="D375" s="183" t="s">
        <v>805</v>
      </c>
      <c r="E375" s="183" t="s">
        <v>835</v>
      </c>
      <c r="F375" s="183" t="s">
        <v>849</v>
      </c>
      <c r="G375" s="183" t="s">
        <v>48</v>
      </c>
      <c r="H375" s="183" t="s">
        <v>521</v>
      </c>
      <c r="I375" s="183" t="s">
        <v>796</v>
      </c>
      <c r="J375" s="183" t="s">
        <v>1436</v>
      </c>
      <c r="K375" s="184">
        <v>7000</v>
      </c>
      <c r="L375" s="184">
        <v>0</v>
      </c>
      <c r="M375" s="184">
        <f t="shared" si="6"/>
        <v>7000</v>
      </c>
      <c r="N375" s="183" t="s">
        <v>1246</v>
      </c>
      <c r="O375" s="183" t="s">
        <v>1436</v>
      </c>
      <c r="P375" s="183"/>
      <c r="Q375" s="183" t="s">
        <v>1471</v>
      </c>
      <c r="R375" s="183" t="s">
        <v>801</v>
      </c>
    </row>
    <row r="376" spans="1:18">
      <c r="A376" s="183" t="s">
        <v>1470</v>
      </c>
      <c r="B376" s="183" t="s">
        <v>794</v>
      </c>
      <c r="C376" s="183" t="s">
        <v>808</v>
      </c>
      <c r="D376" s="183" t="s">
        <v>268</v>
      </c>
      <c r="E376" s="183" t="s">
        <v>835</v>
      </c>
      <c r="F376" s="183" t="s">
        <v>849</v>
      </c>
      <c r="G376" s="183" t="s">
        <v>48</v>
      </c>
      <c r="H376" s="183" t="s">
        <v>521</v>
      </c>
      <c r="I376" s="183" t="s">
        <v>796</v>
      </c>
      <c r="J376" s="183" t="s">
        <v>1436</v>
      </c>
      <c r="K376" s="184">
        <v>0</v>
      </c>
      <c r="L376" s="184">
        <v>7000</v>
      </c>
      <c r="M376" s="184">
        <f t="shared" si="6"/>
        <v>-7000</v>
      </c>
      <c r="N376" s="183" t="s">
        <v>1246</v>
      </c>
      <c r="O376" s="183" t="s">
        <v>1436</v>
      </c>
      <c r="P376" s="183"/>
      <c r="Q376" s="183" t="s">
        <v>1471</v>
      </c>
      <c r="R376" s="183" t="s">
        <v>801</v>
      </c>
    </row>
    <row r="377" spans="1:18">
      <c r="A377" s="183" t="s">
        <v>1472</v>
      </c>
      <c r="B377" s="183" t="s">
        <v>794</v>
      </c>
      <c r="C377" s="183" t="s">
        <v>701</v>
      </c>
      <c r="D377" s="183" t="s">
        <v>268</v>
      </c>
      <c r="E377" s="183" t="s">
        <v>835</v>
      </c>
      <c r="F377" s="183" t="s">
        <v>521</v>
      </c>
      <c r="G377" s="183" t="s">
        <v>48</v>
      </c>
      <c r="H377" s="183" t="s">
        <v>521</v>
      </c>
      <c r="I377" s="183" t="s">
        <v>796</v>
      </c>
      <c r="J377" s="183" t="s">
        <v>1436</v>
      </c>
      <c r="K377" s="184">
        <v>0</v>
      </c>
      <c r="L377" s="184">
        <v>2619.2399999999998</v>
      </c>
      <c r="M377" s="184">
        <f t="shared" si="6"/>
        <v>-2619.2399999999998</v>
      </c>
      <c r="N377" s="183" t="s">
        <v>1473</v>
      </c>
      <c r="O377" s="183" t="s">
        <v>1436</v>
      </c>
      <c r="P377" s="183"/>
      <c r="Q377" s="183" t="s">
        <v>1474</v>
      </c>
      <c r="R377" s="183" t="s">
        <v>801</v>
      </c>
    </row>
    <row r="378" spans="1:18">
      <c r="A378" s="183" t="s">
        <v>1472</v>
      </c>
      <c r="B378" s="183" t="s">
        <v>794</v>
      </c>
      <c r="C378" s="183" t="s">
        <v>701</v>
      </c>
      <c r="D378" s="183" t="s">
        <v>821</v>
      </c>
      <c r="E378" s="183" t="s">
        <v>835</v>
      </c>
      <c r="F378" s="183" t="s">
        <v>521</v>
      </c>
      <c r="G378" s="183" t="s">
        <v>48</v>
      </c>
      <c r="H378" s="183" t="s">
        <v>521</v>
      </c>
      <c r="I378" s="183" t="s">
        <v>796</v>
      </c>
      <c r="J378" s="183" t="s">
        <v>1436</v>
      </c>
      <c r="K378" s="184">
        <v>2619.2399999999998</v>
      </c>
      <c r="L378" s="184">
        <v>0</v>
      </c>
      <c r="M378" s="184">
        <f t="shared" si="6"/>
        <v>2619.2399999999998</v>
      </c>
      <c r="N378" s="183" t="s">
        <v>1473</v>
      </c>
      <c r="O378" s="183" t="s">
        <v>1436</v>
      </c>
      <c r="P378" s="183"/>
      <c r="Q378" s="183" t="s">
        <v>1474</v>
      </c>
      <c r="R378" s="183" t="s">
        <v>801</v>
      </c>
    </row>
    <row r="379" spans="1:18">
      <c r="A379" s="183" t="s">
        <v>1475</v>
      </c>
      <c r="B379" s="183" t="s">
        <v>794</v>
      </c>
      <c r="C379" s="183" t="s">
        <v>707</v>
      </c>
      <c r="D379" s="183" t="s">
        <v>815</v>
      </c>
      <c r="E379" s="183" t="s">
        <v>195</v>
      </c>
      <c r="F379" s="183" t="s">
        <v>521</v>
      </c>
      <c r="G379" s="183" t="s">
        <v>48</v>
      </c>
      <c r="H379" s="183" t="s">
        <v>521</v>
      </c>
      <c r="I379" s="183" t="s">
        <v>796</v>
      </c>
      <c r="J379" s="183" t="s">
        <v>1436</v>
      </c>
      <c r="K379" s="184">
        <v>139.99</v>
      </c>
      <c r="L379" s="184">
        <v>0</v>
      </c>
      <c r="M379" s="184">
        <f t="shared" si="6"/>
        <v>139.99</v>
      </c>
      <c r="N379" s="183" t="s">
        <v>1127</v>
      </c>
      <c r="O379" s="183" t="s">
        <v>1436</v>
      </c>
      <c r="P379" s="183"/>
      <c r="Q379" s="183" t="s">
        <v>1476</v>
      </c>
      <c r="R379" s="183" t="s">
        <v>801</v>
      </c>
    </row>
    <row r="380" spans="1:18">
      <c r="A380" s="183" t="s">
        <v>1475</v>
      </c>
      <c r="B380" s="183" t="s">
        <v>794</v>
      </c>
      <c r="C380" s="183" t="s">
        <v>707</v>
      </c>
      <c r="D380" s="183" t="s">
        <v>841</v>
      </c>
      <c r="E380" s="183" t="s">
        <v>195</v>
      </c>
      <c r="F380" s="183" t="s">
        <v>521</v>
      </c>
      <c r="G380" s="183" t="s">
        <v>48</v>
      </c>
      <c r="H380" s="183" t="s">
        <v>521</v>
      </c>
      <c r="I380" s="183" t="s">
        <v>796</v>
      </c>
      <c r="J380" s="183" t="s">
        <v>1436</v>
      </c>
      <c r="K380" s="184">
        <v>0</v>
      </c>
      <c r="L380" s="184">
        <v>139.99</v>
      </c>
      <c r="M380" s="184">
        <f t="shared" si="6"/>
        <v>-139.99</v>
      </c>
      <c r="N380" s="183" t="s">
        <v>1127</v>
      </c>
      <c r="O380" s="183" t="s">
        <v>1436</v>
      </c>
      <c r="P380" s="183"/>
      <c r="Q380" s="183" t="s">
        <v>1476</v>
      </c>
      <c r="R380" s="183" t="s">
        <v>801</v>
      </c>
    </row>
    <row r="381" spans="1:18">
      <c r="A381" s="183" t="s">
        <v>1477</v>
      </c>
      <c r="B381" s="183" t="s">
        <v>794</v>
      </c>
      <c r="C381" s="183" t="s">
        <v>806</v>
      </c>
      <c r="D381" s="183" t="s">
        <v>794</v>
      </c>
      <c r="E381" s="183" t="s">
        <v>839</v>
      </c>
      <c r="F381" s="183" t="s">
        <v>828</v>
      </c>
      <c r="G381" s="183" t="s">
        <v>48</v>
      </c>
      <c r="H381" s="183" t="s">
        <v>521</v>
      </c>
      <c r="I381" s="183" t="s">
        <v>796</v>
      </c>
      <c r="J381" s="183" t="s">
        <v>1478</v>
      </c>
      <c r="K381" s="184">
        <v>2000</v>
      </c>
      <c r="L381" s="184">
        <v>0</v>
      </c>
      <c r="M381" s="184">
        <f t="shared" si="6"/>
        <v>2000</v>
      </c>
      <c r="N381" s="183" t="s">
        <v>898</v>
      </c>
      <c r="O381" s="183" t="s">
        <v>1478</v>
      </c>
      <c r="P381" s="183"/>
      <c r="Q381" s="183" t="s">
        <v>1479</v>
      </c>
      <c r="R381" s="183" t="s">
        <v>801</v>
      </c>
    </row>
    <row r="382" spans="1:18">
      <c r="A382" s="183" t="s">
        <v>1477</v>
      </c>
      <c r="B382" s="183" t="s">
        <v>794</v>
      </c>
      <c r="C382" s="183" t="s">
        <v>806</v>
      </c>
      <c r="D382" s="183" t="s">
        <v>264</v>
      </c>
      <c r="E382" s="183" t="s">
        <v>839</v>
      </c>
      <c r="F382" s="183" t="s">
        <v>828</v>
      </c>
      <c r="G382" s="183" t="s">
        <v>48</v>
      </c>
      <c r="H382" s="183" t="s">
        <v>521</v>
      </c>
      <c r="I382" s="183" t="s">
        <v>796</v>
      </c>
      <c r="J382" s="183" t="s">
        <v>1478</v>
      </c>
      <c r="K382" s="184">
        <v>0</v>
      </c>
      <c r="L382" s="184">
        <v>2000</v>
      </c>
      <c r="M382" s="184">
        <f t="shared" si="6"/>
        <v>-2000</v>
      </c>
      <c r="N382" s="183" t="s">
        <v>898</v>
      </c>
      <c r="O382" s="183" t="s">
        <v>1478</v>
      </c>
      <c r="P382" s="183"/>
      <c r="Q382" s="183" t="s">
        <v>1479</v>
      </c>
      <c r="R382" s="183" t="s">
        <v>801</v>
      </c>
    </row>
    <row r="383" spans="1:18">
      <c r="A383" s="183" t="s">
        <v>1477</v>
      </c>
      <c r="B383" s="183" t="s">
        <v>794</v>
      </c>
      <c r="C383" s="183" t="s">
        <v>806</v>
      </c>
      <c r="D383" s="183" t="s">
        <v>812</v>
      </c>
      <c r="E383" s="183" t="s">
        <v>839</v>
      </c>
      <c r="F383" s="183" t="s">
        <v>828</v>
      </c>
      <c r="G383" s="183" t="s">
        <v>48</v>
      </c>
      <c r="H383" s="183" t="s">
        <v>521</v>
      </c>
      <c r="I383" s="183" t="s">
        <v>796</v>
      </c>
      <c r="J383" s="183" t="s">
        <v>1478</v>
      </c>
      <c r="K383" s="184">
        <v>5000</v>
      </c>
      <c r="L383" s="184">
        <v>0</v>
      </c>
      <c r="M383" s="184">
        <f t="shared" si="6"/>
        <v>5000</v>
      </c>
      <c r="N383" s="183" t="s">
        <v>897</v>
      </c>
      <c r="O383" s="183" t="s">
        <v>1478</v>
      </c>
      <c r="P383" s="183"/>
      <c r="Q383" s="183" t="s">
        <v>1479</v>
      </c>
      <c r="R383" s="183" t="s">
        <v>801</v>
      </c>
    </row>
    <row r="384" spans="1:18">
      <c r="A384" s="183" t="s">
        <v>1477</v>
      </c>
      <c r="B384" s="183" t="s">
        <v>794</v>
      </c>
      <c r="C384" s="183" t="s">
        <v>806</v>
      </c>
      <c r="D384" s="183" t="s">
        <v>264</v>
      </c>
      <c r="E384" s="183" t="s">
        <v>839</v>
      </c>
      <c r="F384" s="183" t="s">
        <v>828</v>
      </c>
      <c r="G384" s="183" t="s">
        <v>48</v>
      </c>
      <c r="H384" s="183" t="s">
        <v>521</v>
      </c>
      <c r="I384" s="183" t="s">
        <v>796</v>
      </c>
      <c r="J384" s="183" t="s">
        <v>1478</v>
      </c>
      <c r="K384" s="184">
        <v>0</v>
      </c>
      <c r="L384" s="184">
        <v>5000</v>
      </c>
      <c r="M384" s="184">
        <f t="shared" si="6"/>
        <v>-5000</v>
      </c>
      <c r="N384" s="183" t="s">
        <v>897</v>
      </c>
      <c r="O384" s="183" t="s">
        <v>1478</v>
      </c>
      <c r="P384" s="183"/>
      <c r="Q384" s="183" t="s">
        <v>1479</v>
      </c>
      <c r="R384" s="183" t="s">
        <v>801</v>
      </c>
    </row>
    <row r="385" spans="1:18">
      <c r="A385" s="183" t="s">
        <v>1477</v>
      </c>
      <c r="B385" s="183" t="s">
        <v>794</v>
      </c>
      <c r="C385" s="183" t="s">
        <v>806</v>
      </c>
      <c r="D385" s="183" t="s">
        <v>803</v>
      </c>
      <c r="E385" s="183" t="s">
        <v>839</v>
      </c>
      <c r="F385" s="183" t="s">
        <v>828</v>
      </c>
      <c r="G385" s="183" t="s">
        <v>48</v>
      </c>
      <c r="H385" s="183" t="s">
        <v>521</v>
      </c>
      <c r="I385" s="183" t="s">
        <v>796</v>
      </c>
      <c r="J385" s="183" t="s">
        <v>1478</v>
      </c>
      <c r="K385" s="184">
        <v>9000</v>
      </c>
      <c r="L385" s="184">
        <v>0</v>
      </c>
      <c r="M385" s="184">
        <f t="shared" si="6"/>
        <v>9000</v>
      </c>
      <c r="N385" s="183" t="s">
        <v>1480</v>
      </c>
      <c r="O385" s="183" t="s">
        <v>1478</v>
      </c>
      <c r="P385" s="183"/>
      <c r="Q385" s="183" t="s">
        <v>1479</v>
      </c>
      <c r="R385" s="183" t="s">
        <v>801</v>
      </c>
    </row>
    <row r="386" spans="1:18">
      <c r="A386" s="183" t="s">
        <v>1477</v>
      </c>
      <c r="B386" s="183" t="s">
        <v>794</v>
      </c>
      <c r="C386" s="183" t="s">
        <v>806</v>
      </c>
      <c r="D386" s="183" t="s">
        <v>829</v>
      </c>
      <c r="E386" s="183" t="s">
        <v>839</v>
      </c>
      <c r="F386" s="183" t="s">
        <v>828</v>
      </c>
      <c r="G386" s="183" t="s">
        <v>48</v>
      </c>
      <c r="H386" s="183" t="s">
        <v>521</v>
      </c>
      <c r="I386" s="183" t="s">
        <v>796</v>
      </c>
      <c r="J386" s="183" t="s">
        <v>1478</v>
      </c>
      <c r="K386" s="184">
        <v>0</v>
      </c>
      <c r="L386" s="184">
        <v>9000</v>
      </c>
      <c r="M386" s="184">
        <f t="shared" si="6"/>
        <v>-9000</v>
      </c>
      <c r="N386" s="183" t="s">
        <v>1480</v>
      </c>
      <c r="O386" s="183" t="s">
        <v>1478</v>
      </c>
      <c r="P386" s="183"/>
      <c r="Q386" s="183" t="s">
        <v>1479</v>
      </c>
      <c r="R386" s="183" t="s">
        <v>801</v>
      </c>
    </row>
    <row r="387" spans="1:18">
      <c r="A387" s="183" t="s">
        <v>1481</v>
      </c>
      <c r="B387" s="183" t="s">
        <v>794</v>
      </c>
      <c r="C387" s="183" t="s">
        <v>703</v>
      </c>
      <c r="D387" s="183" t="s">
        <v>815</v>
      </c>
      <c r="E387" s="183" t="s">
        <v>855</v>
      </c>
      <c r="F387" s="183" t="s">
        <v>521</v>
      </c>
      <c r="G387" s="183" t="s">
        <v>48</v>
      </c>
      <c r="H387" s="183" t="s">
        <v>521</v>
      </c>
      <c r="I387" s="183" t="s">
        <v>796</v>
      </c>
      <c r="J387" s="183" t="s">
        <v>1436</v>
      </c>
      <c r="K387" s="184">
        <v>26.99</v>
      </c>
      <c r="L387" s="184">
        <v>0</v>
      </c>
      <c r="M387" s="184">
        <f t="shared" si="6"/>
        <v>26.99</v>
      </c>
      <c r="N387" s="183" t="s">
        <v>1482</v>
      </c>
      <c r="O387" s="183" t="s">
        <v>1436</v>
      </c>
      <c r="P387" s="183"/>
      <c r="Q387" s="183" t="s">
        <v>1483</v>
      </c>
      <c r="R387" s="183" t="s">
        <v>801</v>
      </c>
    </row>
    <row r="388" spans="1:18">
      <c r="A388" s="183" t="s">
        <v>1481</v>
      </c>
      <c r="B388" s="183" t="s">
        <v>794</v>
      </c>
      <c r="C388" s="183" t="s">
        <v>707</v>
      </c>
      <c r="D388" s="183" t="s">
        <v>268</v>
      </c>
      <c r="E388" s="183" t="s">
        <v>855</v>
      </c>
      <c r="F388" s="183" t="s">
        <v>521</v>
      </c>
      <c r="G388" s="183" t="s">
        <v>48</v>
      </c>
      <c r="H388" s="183" t="s">
        <v>521</v>
      </c>
      <c r="I388" s="183" t="s">
        <v>796</v>
      </c>
      <c r="J388" s="183" t="s">
        <v>1436</v>
      </c>
      <c r="K388" s="184">
        <v>0</v>
      </c>
      <c r="L388" s="184">
        <v>26.99</v>
      </c>
      <c r="M388" s="184">
        <f t="shared" si="6"/>
        <v>-26.99</v>
      </c>
      <c r="N388" s="183" t="s">
        <v>1482</v>
      </c>
      <c r="O388" s="183" t="s">
        <v>1436</v>
      </c>
      <c r="P388" s="183"/>
      <c r="Q388" s="183" t="s">
        <v>1483</v>
      </c>
      <c r="R388" s="183" t="s">
        <v>801</v>
      </c>
    </row>
    <row r="389" spans="1:18">
      <c r="A389" s="183" t="s">
        <v>1484</v>
      </c>
      <c r="B389" s="183" t="s">
        <v>794</v>
      </c>
      <c r="C389" s="183" t="s">
        <v>808</v>
      </c>
      <c r="D389" s="183" t="s">
        <v>268</v>
      </c>
      <c r="E389" s="183" t="s">
        <v>840</v>
      </c>
      <c r="F389" s="183" t="s">
        <v>710</v>
      </c>
      <c r="G389" s="183" t="s">
        <v>48</v>
      </c>
      <c r="H389" s="183" t="s">
        <v>521</v>
      </c>
      <c r="I389" s="183" t="s">
        <v>796</v>
      </c>
      <c r="J389" s="183" t="s">
        <v>1436</v>
      </c>
      <c r="K389" s="184">
        <v>0</v>
      </c>
      <c r="L389" s="184">
        <v>28335.3</v>
      </c>
      <c r="M389" s="184">
        <f t="shared" si="6"/>
        <v>-28335.3</v>
      </c>
      <c r="N389" s="183" t="s">
        <v>1034</v>
      </c>
      <c r="O389" s="183" t="s">
        <v>1436</v>
      </c>
      <c r="P389" s="183"/>
      <c r="Q389" s="183" t="s">
        <v>1485</v>
      </c>
      <c r="R389" s="183" t="s">
        <v>801</v>
      </c>
    </row>
    <row r="390" spans="1:18">
      <c r="A390" s="183" t="s">
        <v>1484</v>
      </c>
      <c r="B390" s="183" t="s">
        <v>794</v>
      </c>
      <c r="C390" s="183" t="s">
        <v>242</v>
      </c>
      <c r="D390" s="183" t="s">
        <v>795</v>
      </c>
      <c r="E390" s="183" t="s">
        <v>840</v>
      </c>
      <c r="F390" s="183" t="s">
        <v>710</v>
      </c>
      <c r="G390" s="183" t="s">
        <v>48</v>
      </c>
      <c r="H390" s="183" t="s">
        <v>521</v>
      </c>
      <c r="I390" s="183" t="s">
        <v>796</v>
      </c>
      <c r="J390" s="183" t="s">
        <v>1436</v>
      </c>
      <c r="K390" s="184">
        <v>28335.3</v>
      </c>
      <c r="L390" s="184">
        <v>0</v>
      </c>
      <c r="M390" s="184">
        <f t="shared" si="6"/>
        <v>28335.3</v>
      </c>
      <c r="N390" s="183" t="s">
        <v>1034</v>
      </c>
      <c r="O390" s="183" t="s">
        <v>1436</v>
      </c>
      <c r="P390" s="183"/>
      <c r="Q390" s="183" t="s">
        <v>1485</v>
      </c>
      <c r="R390" s="183" t="s">
        <v>801</v>
      </c>
    </row>
    <row r="391" spans="1:18">
      <c r="A391" s="183" t="s">
        <v>1486</v>
      </c>
      <c r="B391" s="183" t="s">
        <v>794</v>
      </c>
      <c r="C391" s="183" t="s">
        <v>707</v>
      </c>
      <c r="D391" s="183" t="s">
        <v>268</v>
      </c>
      <c r="E391" s="183" t="s">
        <v>835</v>
      </c>
      <c r="F391" s="183" t="s">
        <v>710</v>
      </c>
      <c r="G391" s="183" t="s">
        <v>48</v>
      </c>
      <c r="H391" s="183" t="s">
        <v>521</v>
      </c>
      <c r="I391" s="183" t="s">
        <v>796</v>
      </c>
      <c r="J391" s="183" t="s">
        <v>1436</v>
      </c>
      <c r="K391" s="184">
        <v>0</v>
      </c>
      <c r="L391" s="184">
        <v>522</v>
      </c>
      <c r="M391" s="184">
        <f t="shared" ref="M391:M454" si="7">K391-L391</f>
        <v>-522</v>
      </c>
      <c r="N391" s="183" t="s">
        <v>1487</v>
      </c>
      <c r="O391" s="183" t="s">
        <v>1436</v>
      </c>
      <c r="P391" s="183"/>
      <c r="Q391" s="183" t="s">
        <v>1488</v>
      </c>
      <c r="R391" s="183" t="s">
        <v>801</v>
      </c>
    </row>
    <row r="392" spans="1:18">
      <c r="A392" s="183" t="s">
        <v>1486</v>
      </c>
      <c r="B392" s="183" t="s">
        <v>794</v>
      </c>
      <c r="C392" s="183" t="s">
        <v>804</v>
      </c>
      <c r="D392" s="183" t="s">
        <v>809</v>
      </c>
      <c r="E392" s="183" t="s">
        <v>835</v>
      </c>
      <c r="F392" s="183" t="s">
        <v>710</v>
      </c>
      <c r="G392" s="183" t="s">
        <v>48</v>
      </c>
      <c r="H392" s="183" t="s">
        <v>521</v>
      </c>
      <c r="I392" s="183" t="s">
        <v>796</v>
      </c>
      <c r="J392" s="183" t="s">
        <v>1436</v>
      </c>
      <c r="K392" s="184">
        <v>522</v>
      </c>
      <c r="L392" s="184">
        <v>0</v>
      </c>
      <c r="M392" s="184">
        <f t="shared" si="7"/>
        <v>522</v>
      </c>
      <c r="N392" s="183" t="s">
        <v>1487</v>
      </c>
      <c r="O392" s="183" t="s">
        <v>1436</v>
      </c>
      <c r="P392" s="183"/>
      <c r="Q392" s="183" t="s">
        <v>1488</v>
      </c>
      <c r="R392" s="183" t="s">
        <v>801</v>
      </c>
    </row>
    <row r="393" spans="1:18">
      <c r="A393" s="183" t="s">
        <v>1489</v>
      </c>
      <c r="B393" s="183" t="s">
        <v>794</v>
      </c>
      <c r="C393" s="183" t="s">
        <v>709</v>
      </c>
      <c r="D393" s="183" t="s">
        <v>826</v>
      </c>
      <c r="E393" s="183" t="s">
        <v>835</v>
      </c>
      <c r="F393" s="183" t="s">
        <v>521</v>
      </c>
      <c r="G393" s="183" t="s">
        <v>48</v>
      </c>
      <c r="H393" s="183" t="s">
        <v>521</v>
      </c>
      <c r="I393" s="183" t="s">
        <v>796</v>
      </c>
      <c r="J393" s="183" t="s">
        <v>1436</v>
      </c>
      <c r="K393" s="184">
        <v>320.60000000000002</v>
      </c>
      <c r="L393" s="184">
        <v>0</v>
      </c>
      <c r="M393" s="184">
        <f t="shared" si="7"/>
        <v>320.60000000000002</v>
      </c>
      <c r="N393" s="183" t="s">
        <v>1490</v>
      </c>
      <c r="O393" s="183" t="s">
        <v>1436</v>
      </c>
      <c r="P393" s="183"/>
      <c r="Q393" s="183" t="s">
        <v>1491</v>
      </c>
      <c r="R393" s="183" t="s">
        <v>801</v>
      </c>
    </row>
    <row r="394" spans="1:18">
      <c r="A394" s="183" t="s">
        <v>1489</v>
      </c>
      <c r="B394" s="183" t="s">
        <v>794</v>
      </c>
      <c r="C394" s="183" t="s">
        <v>709</v>
      </c>
      <c r="D394" s="183" t="s">
        <v>795</v>
      </c>
      <c r="E394" s="183" t="s">
        <v>835</v>
      </c>
      <c r="F394" s="183" t="s">
        <v>521</v>
      </c>
      <c r="G394" s="183" t="s">
        <v>48</v>
      </c>
      <c r="H394" s="183" t="s">
        <v>521</v>
      </c>
      <c r="I394" s="183" t="s">
        <v>796</v>
      </c>
      <c r="J394" s="183" t="s">
        <v>1436</v>
      </c>
      <c r="K394" s="184">
        <v>0</v>
      </c>
      <c r="L394" s="184">
        <v>320.60000000000002</v>
      </c>
      <c r="M394" s="184">
        <f t="shared" si="7"/>
        <v>-320.60000000000002</v>
      </c>
      <c r="N394" s="183" t="s">
        <v>1490</v>
      </c>
      <c r="O394" s="183" t="s">
        <v>1436</v>
      </c>
      <c r="P394" s="183"/>
      <c r="Q394" s="183" t="s">
        <v>1491</v>
      </c>
      <c r="R394" s="183" t="s">
        <v>801</v>
      </c>
    </row>
    <row r="395" spans="1:18">
      <c r="A395" s="183" t="s">
        <v>1492</v>
      </c>
      <c r="B395" s="183" t="s">
        <v>794</v>
      </c>
      <c r="C395" s="183" t="s">
        <v>808</v>
      </c>
      <c r="D395" s="183" t="s">
        <v>268</v>
      </c>
      <c r="E395" s="183" t="s">
        <v>403</v>
      </c>
      <c r="F395" s="183" t="s">
        <v>710</v>
      </c>
      <c r="G395" s="183" t="s">
        <v>48</v>
      </c>
      <c r="H395" s="183" t="s">
        <v>521</v>
      </c>
      <c r="I395" s="183" t="s">
        <v>796</v>
      </c>
      <c r="J395" s="183" t="s">
        <v>1436</v>
      </c>
      <c r="K395" s="184">
        <v>0</v>
      </c>
      <c r="L395" s="184">
        <v>500</v>
      </c>
      <c r="M395" s="184">
        <f t="shared" si="7"/>
        <v>-500</v>
      </c>
      <c r="N395" s="183" t="s">
        <v>1030</v>
      </c>
      <c r="O395" s="183" t="s">
        <v>1436</v>
      </c>
      <c r="P395" s="183"/>
      <c r="Q395" s="183" t="s">
        <v>1493</v>
      </c>
      <c r="R395" s="183" t="s">
        <v>801</v>
      </c>
    </row>
    <row r="396" spans="1:18">
      <c r="A396" s="183" t="s">
        <v>1492</v>
      </c>
      <c r="B396" s="183" t="s">
        <v>794</v>
      </c>
      <c r="C396" s="183" t="s">
        <v>808</v>
      </c>
      <c r="D396" s="183" t="s">
        <v>812</v>
      </c>
      <c r="E396" s="183" t="s">
        <v>403</v>
      </c>
      <c r="F396" s="183" t="s">
        <v>710</v>
      </c>
      <c r="G396" s="183" t="s">
        <v>48</v>
      </c>
      <c r="H396" s="183" t="s">
        <v>521</v>
      </c>
      <c r="I396" s="183" t="s">
        <v>796</v>
      </c>
      <c r="J396" s="183" t="s">
        <v>1436</v>
      </c>
      <c r="K396" s="184">
        <v>0</v>
      </c>
      <c r="L396" s="184">
        <v>709.15</v>
      </c>
      <c r="M396" s="184">
        <f t="shared" si="7"/>
        <v>-709.15</v>
      </c>
      <c r="N396" s="183" t="s">
        <v>1030</v>
      </c>
      <c r="O396" s="183" t="s">
        <v>1436</v>
      </c>
      <c r="P396" s="183"/>
      <c r="Q396" s="183" t="s">
        <v>1493</v>
      </c>
      <c r="R396" s="183" t="s">
        <v>801</v>
      </c>
    </row>
    <row r="397" spans="1:18">
      <c r="A397" s="183" t="s">
        <v>1492</v>
      </c>
      <c r="B397" s="183" t="s">
        <v>794</v>
      </c>
      <c r="C397" s="183" t="s">
        <v>242</v>
      </c>
      <c r="D397" s="183" t="s">
        <v>798</v>
      </c>
      <c r="E397" s="183" t="s">
        <v>403</v>
      </c>
      <c r="F397" s="183" t="s">
        <v>710</v>
      </c>
      <c r="G397" s="183" t="s">
        <v>48</v>
      </c>
      <c r="H397" s="183" t="s">
        <v>521</v>
      </c>
      <c r="I397" s="183" t="s">
        <v>796</v>
      </c>
      <c r="J397" s="183" t="s">
        <v>1436</v>
      </c>
      <c r="K397" s="184">
        <v>1209.1500000000001</v>
      </c>
      <c r="L397" s="184">
        <v>0</v>
      </c>
      <c r="M397" s="184">
        <f t="shared" si="7"/>
        <v>1209.1500000000001</v>
      </c>
      <c r="N397" s="183" t="s">
        <v>1030</v>
      </c>
      <c r="O397" s="183" t="s">
        <v>1436</v>
      </c>
      <c r="P397" s="183"/>
      <c r="Q397" s="183" t="s">
        <v>1493</v>
      </c>
      <c r="R397" s="183" t="s">
        <v>801</v>
      </c>
    </row>
    <row r="398" spans="1:18">
      <c r="A398" s="183" t="s">
        <v>1494</v>
      </c>
      <c r="B398" s="183" t="s">
        <v>794</v>
      </c>
      <c r="C398" s="183" t="s">
        <v>702</v>
      </c>
      <c r="D398" s="183" t="s">
        <v>805</v>
      </c>
      <c r="E398" s="183" t="s">
        <v>835</v>
      </c>
      <c r="F398" s="183" t="s">
        <v>296</v>
      </c>
      <c r="G398" s="183" t="s">
        <v>48</v>
      </c>
      <c r="H398" s="183" t="s">
        <v>521</v>
      </c>
      <c r="I398" s="183" t="s">
        <v>1009</v>
      </c>
      <c r="J398" s="183" t="s">
        <v>1436</v>
      </c>
      <c r="K398" s="184">
        <v>4136</v>
      </c>
      <c r="L398" s="184">
        <v>0</v>
      </c>
      <c r="M398" s="184">
        <f t="shared" si="7"/>
        <v>4136</v>
      </c>
      <c r="N398" s="183" t="s">
        <v>1495</v>
      </c>
      <c r="O398" s="183" t="s">
        <v>1436</v>
      </c>
      <c r="P398" s="183"/>
      <c r="Q398" s="183" t="s">
        <v>1496</v>
      </c>
      <c r="R398" s="183" t="s">
        <v>801</v>
      </c>
    </row>
    <row r="399" spans="1:18">
      <c r="A399" s="183" t="s">
        <v>1494</v>
      </c>
      <c r="B399" s="183" t="s">
        <v>794</v>
      </c>
      <c r="C399" s="183" t="s">
        <v>808</v>
      </c>
      <c r="D399" s="183" t="s">
        <v>268</v>
      </c>
      <c r="E399" s="183" t="s">
        <v>835</v>
      </c>
      <c r="F399" s="183" t="s">
        <v>296</v>
      </c>
      <c r="G399" s="183" t="s">
        <v>48</v>
      </c>
      <c r="H399" s="183" t="s">
        <v>521</v>
      </c>
      <c r="I399" s="183" t="s">
        <v>1009</v>
      </c>
      <c r="J399" s="183" t="s">
        <v>1436</v>
      </c>
      <c r="K399" s="184">
        <v>0</v>
      </c>
      <c r="L399" s="184">
        <v>4136</v>
      </c>
      <c r="M399" s="184">
        <f t="shared" si="7"/>
        <v>-4136</v>
      </c>
      <c r="N399" s="183" t="s">
        <v>1495</v>
      </c>
      <c r="O399" s="183" t="s">
        <v>1436</v>
      </c>
      <c r="P399" s="183"/>
      <c r="Q399" s="183" t="s">
        <v>1496</v>
      </c>
      <c r="R399" s="183" t="s">
        <v>801</v>
      </c>
    </row>
    <row r="400" spans="1:18">
      <c r="A400" s="183" t="s">
        <v>1497</v>
      </c>
      <c r="B400" s="183" t="s">
        <v>794</v>
      </c>
      <c r="C400" s="183" t="s">
        <v>808</v>
      </c>
      <c r="D400" s="183" t="s">
        <v>814</v>
      </c>
      <c r="E400" s="183" t="s">
        <v>838</v>
      </c>
      <c r="F400" s="183" t="s">
        <v>710</v>
      </c>
      <c r="G400" s="183" t="s">
        <v>48</v>
      </c>
      <c r="H400" s="183" t="s">
        <v>521</v>
      </c>
      <c r="I400" s="183" t="s">
        <v>796</v>
      </c>
      <c r="J400" s="183" t="s">
        <v>1478</v>
      </c>
      <c r="K400" s="184">
        <v>0</v>
      </c>
      <c r="L400" s="184">
        <v>720</v>
      </c>
      <c r="M400" s="184">
        <f t="shared" si="7"/>
        <v>-720</v>
      </c>
      <c r="N400" s="183" t="s">
        <v>1498</v>
      </c>
      <c r="O400" s="183" t="s">
        <v>1478</v>
      </c>
      <c r="P400" s="183"/>
      <c r="Q400" s="183" t="s">
        <v>1499</v>
      </c>
      <c r="R400" s="183" t="s">
        <v>801</v>
      </c>
    </row>
    <row r="401" spans="1:18">
      <c r="A401" s="183" t="s">
        <v>1497</v>
      </c>
      <c r="B401" s="183" t="s">
        <v>794</v>
      </c>
      <c r="C401" s="183" t="s">
        <v>808</v>
      </c>
      <c r="D401" s="183" t="s">
        <v>268</v>
      </c>
      <c r="E401" s="183" t="s">
        <v>838</v>
      </c>
      <c r="F401" s="183" t="s">
        <v>710</v>
      </c>
      <c r="G401" s="183" t="s">
        <v>48</v>
      </c>
      <c r="H401" s="183" t="s">
        <v>521</v>
      </c>
      <c r="I401" s="183" t="s">
        <v>796</v>
      </c>
      <c r="J401" s="183" t="s">
        <v>1478</v>
      </c>
      <c r="K401" s="184">
        <v>971.05</v>
      </c>
      <c r="L401" s="184">
        <v>0</v>
      </c>
      <c r="M401" s="184">
        <f t="shared" si="7"/>
        <v>971.05</v>
      </c>
      <c r="N401" s="183" t="s">
        <v>1498</v>
      </c>
      <c r="O401" s="183" t="s">
        <v>1478</v>
      </c>
      <c r="P401" s="183"/>
      <c r="Q401" s="183" t="s">
        <v>1499</v>
      </c>
      <c r="R401" s="183" t="s">
        <v>801</v>
      </c>
    </row>
    <row r="402" spans="1:18">
      <c r="A402" s="183" t="s">
        <v>1497</v>
      </c>
      <c r="B402" s="183" t="s">
        <v>794</v>
      </c>
      <c r="C402" s="183" t="s">
        <v>808</v>
      </c>
      <c r="D402" s="183" t="s">
        <v>815</v>
      </c>
      <c r="E402" s="183" t="s">
        <v>838</v>
      </c>
      <c r="F402" s="183" t="s">
        <v>710</v>
      </c>
      <c r="G402" s="183" t="s">
        <v>48</v>
      </c>
      <c r="H402" s="183" t="s">
        <v>521</v>
      </c>
      <c r="I402" s="183" t="s">
        <v>796</v>
      </c>
      <c r="J402" s="183" t="s">
        <v>1478</v>
      </c>
      <c r="K402" s="184">
        <v>0</v>
      </c>
      <c r="L402" s="184">
        <v>6.05</v>
      </c>
      <c r="M402" s="184">
        <f t="shared" si="7"/>
        <v>-6.05</v>
      </c>
      <c r="N402" s="183" t="s">
        <v>1498</v>
      </c>
      <c r="O402" s="183" t="s">
        <v>1478</v>
      </c>
      <c r="P402" s="183"/>
      <c r="Q402" s="183" t="s">
        <v>1499</v>
      </c>
      <c r="R402" s="183" t="s">
        <v>801</v>
      </c>
    </row>
    <row r="403" spans="1:18">
      <c r="A403" s="183" t="s">
        <v>1497</v>
      </c>
      <c r="B403" s="183" t="s">
        <v>794</v>
      </c>
      <c r="C403" s="183" t="s">
        <v>808</v>
      </c>
      <c r="D403" s="183" t="s">
        <v>831</v>
      </c>
      <c r="E403" s="183" t="s">
        <v>838</v>
      </c>
      <c r="F403" s="183" t="s">
        <v>710</v>
      </c>
      <c r="G403" s="183" t="s">
        <v>48</v>
      </c>
      <c r="H403" s="183" t="s">
        <v>521</v>
      </c>
      <c r="I403" s="183" t="s">
        <v>796</v>
      </c>
      <c r="J403" s="183" t="s">
        <v>1478</v>
      </c>
      <c r="K403" s="184">
        <v>0</v>
      </c>
      <c r="L403" s="184">
        <v>245</v>
      </c>
      <c r="M403" s="184">
        <f t="shared" si="7"/>
        <v>-245</v>
      </c>
      <c r="N403" s="183" t="s">
        <v>1498</v>
      </c>
      <c r="O403" s="183" t="s">
        <v>1478</v>
      </c>
      <c r="P403" s="183"/>
      <c r="Q403" s="183" t="s">
        <v>1499</v>
      </c>
      <c r="R403" s="183" t="s">
        <v>801</v>
      </c>
    </row>
    <row r="404" spans="1:18">
      <c r="A404" s="183" t="s">
        <v>1500</v>
      </c>
      <c r="B404" s="183" t="s">
        <v>794</v>
      </c>
      <c r="C404" s="183" t="s">
        <v>707</v>
      </c>
      <c r="D404" s="183" t="s">
        <v>826</v>
      </c>
      <c r="E404" s="183" t="s">
        <v>838</v>
      </c>
      <c r="F404" s="183" t="s">
        <v>521</v>
      </c>
      <c r="G404" s="183" t="s">
        <v>48</v>
      </c>
      <c r="H404" s="183" t="s">
        <v>521</v>
      </c>
      <c r="I404" s="183" t="s">
        <v>796</v>
      </c>
      <c r="J404" s="183" t="s">
        <v>1478</v>
      </c>
      <c r="K404" s="184">
        <v>0</v>
      </c>
      <c r="L404" s="184">
        <v>1722</v>
      </c>
      <c r="M404" s="184">
        <f t="shared" si="7"/>
        <v>-1722</v>
      </c>
      <c r="N404" s="183" t="s">
        <v>1498</v>
      </c>
      <c r="O404" s="183" t="s">
        <v>1478</v>
      </c>
      <c r="P404" s="183"/>
      <c r="Q404" s="183" t="s">
        <v>1501</v>
      </c>
      <c r="R404" s="183" t="s">
        <v>801</v>
      </c>
    </row>
    <row r="405" spans="1:18">
      <c r="A405" s="183" t="s">
        <v>1500</v>
      </c>
      <c r="B405" s="183" t="s">
        <v>794</v>
      </c>
      <c r="C405" s="183" t="s">
        <v>707</v>
      </c>
      <c r="D405" s="183" t="s">
        <v>268</v>
      </c>
      <c r="E405" s="183" t="s">
        <v>838</v>
      </c>
      <c r="F405" s="183" t="s">
        <v>521</v>
      </c>
      <c r="G405" s="183" t="s">
        <v>48</v>
      </c>
      <c r="H405" s="183" t="s">
        <v>521</v>
      </c>
      <c r="I405" s="183" t="s">
        <v>796</v>
      </c>
      <c r="J405" s="183" t="s">
        <v>1478</v>
      </c>
      <c r="K405" s="184">
        <v>2778</v>
      </c>
      <c r="L405" s="184">
        <v>0</v>
      </c>
      <c r="M405" s="184">
        <f t="shared" si="7"/>
        <v>2778</v>
      </c>
      <c r="N405" s="183" t="s">
        <v>1498</v>
      </c>
      <c r="O405" s="183" t="s">
        <v>1478</v>
      </c>
      <c r="P405" s="183"/>
      <c r="Q405" s="183" t="s">
        <v>1501</v>
      </c>
      <c r="R405" s="183" t="s">
        <v>801</v>
      </c>
    </row>
    <row r="406" spans="1:18">
      <c r="A406" s="183" t="s">
        <v>1500</v>
      </c>
      <c r="B406" s="183" t="s">
        <v>794</v>
      </c>
      <c r="C406" s="183" t="s">
        <v>707</v>
      </c>
      <c r="D406" s="183" t="s">
        <v>809</v>
      </c>
      <c r="E406" s="183" t="s">
        <v>838</v>
      </c>
      <c r="F406" s="183" t="s">
        <v>521</v>
      </c>
      <c r="G406" s="183" t="s">
        <v>48</v>
      </c>
      <c r="H406" s="183" t="s">
        <v>521</v>
      </c>
      <c r="I406" s="183" t="s">
        <v>796</v>
      </c>
      <c r="J406" s="183" t="s">
        <v>1478</v>
      </c>
      <c r="K406" s="184">
        <v>200</v>
      </c>
      <c r="L406" s="184">
        <v>0</v>
      </c>
      <c r="M406" s="184">
        <f t="shared" si="7"/>
        <v>200</v>
      </c>
      <c r="N406" s="183" t="s">
        <v>1498</v>
      </c>
      <c r="O406" s="183" t="s">
        <v>1478</v>
      </c>
      <c r="P406" s="183"/>
      <c r="Q406" s="183" t="s">
        <v>1501</v>
      </c>
      <c r="R406" s="183" t="s">
        <v>801</v>
      </c>
    </row>
    <row r="407" spans="1:18">
      <c r="A407" s="183" t="s">
        <v>1500</v>
      </c>
      <c r="B407" s="183" t="s">
        <v>794</v>
      </c>
      <c r="C407" s="183" t="s">
        <v>707</v>
      </c>
      <c r="D407" s="183" t="s">
        <v>805</v>
      </c>
      <c r="E407" s="183" t="s">
        <v>838</v>
      </c>
      <c r="F407" s="183" t="s">
        <v>521</v>
      </c>
      <c r="G407" s="183" t="s">
        <v>48</v>
      </c>
      <c r="H407" s="183" t="s">
        <v>521</v>
      </c>
      <c r="I407" s="183" t="s">
        <v>796</v>
      </c>
      <c r="J407" s="183" t="s">
        <v>1478</v>
      </c>
      <c r="K407" s="184">
        <v>0</v>
      </c>
      <c r="L407" s="184">
        <v>1256</v>
      </c>
      <c r="M407" s="184">
        <f t="shared" si="7"/>
        <v>-1256</v>
      </c>
      <c r="N407" s="183" t="s">
        <v>1498</v>
      </c>
      <c r="O407" s="183" t="s">
        <v>1478</v>
      </c>
      <c r="P407" s="183"/>
      <c r="Q407" s="183" t="s">
        <v>1501</v>
      </c>
      <c r="R407" s="183" t="s">
        <v>801</v>
      </c>
    </row>
    <row r="408" spans="1:18">
      <c r="A408" s="183" t="s">
        <v>1502</v>
      </c>
      <c r="B408" s="183" t="s">
        <v>794</v>
      </c>
      <c r="C408" s="183" t="s">
        <v>808</v>
      </c>
      <c r="D408" s="183" t="s">
        <v>813</v>
      </c>
      <c r="E408" s="183" t="s">
        <v>838</v>
      </c>
      <c r="F408" s="183" t="s">
        <v>710</v>
      </c>
      <c r="G408" s="183" t="s">
        <v>48</v>
      </c>
      <c r="H408" s="183" t="s">
        <v>521</v>
      </c>
      <c r="I408" s="183" t="s">
        <v>796</v>
      </c>
      <c r="J408" s="183" t="s">
        <v>1478</v>
      </c>
      <c r="K408" s="184">
        <v>14000</v>
      </c>
      <c r="L408" s="184">
        <v>0</v>
      </c>
      <c r="M408" s="184">
        <f t="shared" si="7"/>
        <v>14000</v>
      </c>
      <c r="N408" s="183" t="s">
        <v>1503</v>
      </c>
      <c r="O408" s="183" t="s">
        <v>1478</v>
      </c>
      <c r="P408" s="183"/>
      <c r="Q408" s="183" t="s">
        <v>1504</v>
      </c>
      <c r="R408" s="183" t="s">
        <v>801</v>
      </c>
    </row>
    <row r="409" spans="1:18">
      <c r="A409" s="183" t="s">
        <v>1502</v>
      </c>
      <c r="B409" s="183" t="s">
        <v>794</v>
      </c>
      <c r="C409" s="183" t="s">
        <v>833</v>
      </c>
      <c r="D409" s="183" t="s">
        <v>794</v>
      </c>
      <c r="E409" s="183" t="s">
        <v>838</v>
      </c>
      <c r="F409" s="183" t="s">
        <v>710</v>
      </c>
      <c r="G409" s="183" t="s">
        <v>48</v>
      </c>
      <c r="H409" s="183" t="s">
        <v>521</v>
      </c>
      <c r="I409" s="183" t="s">
        <v>796</v>
      </c>
      <c r="J409" s="183" t="s">
        <v>1478</v>
      </c>
      <c r="K409" s="184">
        <v>0</v>
      </c>
      <c r="L409" s="184">
        <v>14000</v>
      </c>
      <c r="M409" s="184">
        <f t="shared" si="7"/>
        <v>-14000</v>
      </c>
      <c r="N409" s="183" t="s">
        <v>1503</v>
      </c>
      <c r="O409" s="183" t="s">
        <v>1478</v>
      </c>
      <c r="P409" s="183"/>
      <c r="Q409" s="183" t="s">
        <v>1504</v>
      </c>
      <c r="R409" s="183" t="s">
        <v>801</v>
      </c>
    </row>
    <row r="410" spans="1:18">
      <c r="A410" s="183" t="s">
        <v>1502</v>
      </c>
      <c r="B410" s="183" t="s">
        <v>794</v>
      </c>
      <c r="C410" s="183" t="s">
        <v>808</v>
      </c>
      <c r="D410" s="183" t="s">
        <v>812</v>
      </c>
      <c r="E410" s="183" t="s">
        <v>838</v>
      </c>
      <c r="F410" s="183" t="s">
        <v>710</v>
      </c>
      <c r="G410" s="183" t="s">
        <v>48</v>
      </c>
      <c r="H410" s="183" t="s">
        <v>521</v>
      </c>
      <c r="I410" s="183" t="s">
        <v>796</v>
      </c>
      <c r="J410" s="183" t="s">
        <v>1478</v>
      </c>
      <c r="K410" s="184">
        <v>6000</v>
      </c>
      <c r="L410" s="184">
        <v>0</v>
      </c>
      <c r="M410" s="184">
        <f t="shared" si="7"/>
        <v>6000</v>
      </c>
      <c r="N410" s="183" t="s">
        <v>1503</v>
      </c>
      <c r="O410" s="183" t="s">
        <v>1478</v>
      </c>
      <c r="P410" s="183"/>
      <c r="Q410" s="183" t="s">
        <v>1504</v>
      </c>
      <c r="R410" s="183" t="s">
        <v>801</v>
      </c>
    </row>
    <row r="411" spans="1:18">
      <c r="A411" s="183" t="s">
        <v>1502</v>
      </c>
      <c r="B411" s="183" t="s">
        <v>794</v>
      </c>
      <c r="C411" s="183" t="s">
        <v>833</v>
      </c>
      <c r="D411" s="183" t="s">
        <v>812</v>
      </c>
      <c r="E411" s="183" t="s">
        <v>838</v>
      </c>
      <c r="F411" s="183" t="s">
        <v>710</v>
      </c>
      <c r="G411" s="183" t="s">
        <v>48</v>
      </c>
      <c r="H411" s="183" t="s">
        <v>521</v>
      </c>
      <c r="I411" s="183" t="s">
        <v>796</v>
      </c>
      <c r="J411" s="183" t="s">
        <v>1478</v>
      </c>
      <c r="K411" s="184">
        <v>0</v>
      </c>
      <c r="L411" s="184">
        <v>6000</v>
      </c>
      <c r="M411" s="184">
        <f t="shared" si="7"/>
        <v>-6000</v>
      </c>
      <c r="N411" s="183" t="s">
        <v>1503</v>
      </c>
      <c r="O411" s="183" t="s">
        <v>1478</v>
      </c>
      <c r="P411" s="183"/>
      <c r="Q411" s="183" t="s">
        <v>1504</v>
      </c>
      <c r="R411" s="183" t="s">
        <v>801</v>
      </c>
    </row>
    <row r="412" spans="1:18">
      <c r="A412" s="183" t="s">
        <v>1505</v>
      </c>
      <c r="B412" s="183" t="s">
        <v>794</v>
      </c>
      <c r="C412" s="183" t="s">
        <v>709</v>
      </c>
      <c r="D412" s="183" t="s">
        <v>809</v>
      </c>
      <c r="E412" s="183" t="s">
        <v>19</v>
      </c>
      <c r="F412" s="183" t="s">
        <v>521</v>
      </c>
      <c r="G412" s="183" t="s">
        <v>48</v>
      </c>
      <c r="H412" s="183" t="s">
        <v>521</v>
      </c>
      <c r="I412" s="183" t="s">
        <v>796</v>
      </c>
      <c r="J412" s="183" t="s">
        <v>1478</v>
      </c>
      <c r="K412" s="184">
        <v>300</v>
      </c>
      <c r="L412" s="184">
        <v>0</v>
      </c>
      <c r="M412" s="184">
        <f t="shared" si="7"/>
        <v>300</v>
      </c>
      <c r="N412" s="183" t="s">
        <v>1506</v>
      </c>
      <c r="O412" s="183" t="s">
        <v>1478</v>
      </c>
      <c r="P412" s="183"/>
      <c r="Q412" s="183" t="s">
        <v>1507</v>
      </c>
      <c r="R412" s="183" t="s">
        <v>801</v>
      </c>
    </row>
    <row r="413" spans="1:18">
      <c r="A413" s="183" t="s">
        <v>1505</v>
      </c>
      <c r="B413" s="183" t="s">
        <v>794</v>
      </c>
      <c r="C413" s="183" t="s">
        <v>709</v>
      </c>
      <c r="D413" s="183" t="s">
        <v>268</v>
      </c>
      <c r="E413" s="183" t="s">
        <v>19</v>
      </c>
      <c r="F413" s="183" t="s">
        <v>521</v>
      </c>
      <c r="G413" s="183" t="s">
        <v>48</v>
      </c>
      <c r="H413" s="183" t="s">
        <v>521</v>
      </c>
      <c r="I413" s="183" t="s">
        <v>796</v>
      </c>
      <c r="J413" s="183" t="s">
        <v>1478</v>
      </c>
      <c r="K413" s="184">
        <v>0</v>
      </c>
      <c r="L413" s="184">
        <v>300</v>
      </c>
      <c r="M413" s="184">
        <f t="shared" si="7"/>
        <v>-300</v>
      </c>
      <c r="N413" s="183" t="s">
        <v>1506</v>
      </c>
      <c r="O413" s="183" t="s">
        <v>1478</v>
      </c>
      <c r="P413" s="183"/>
      <c r="Q413" s="183" t="s">
        <v>1507</v>
      </c>
      <c r="R413" s="183" t="s">
        <v>801</v>
      </c>
    </row>
    <row r="414" spans="1:18">
      <c r="A414" s="183" t="s">
        <v>1508</v>
      </c>
      <c r="B414" s="183" t="s">
        <v>794</v>
      </c>
      <c r="C414" s="183" t="s">
        <v>707</v>
      </c>
      <c r="D414" s="183" t="s">
        <v>268</v>
      </c>
      <c r="E414" s="183" t="s">
        <v>832</v>
      </c>
      <c r="F414" s="183" t="s">
        <v>521</v>
      </c>
      <c r="G414" s="183" t="s">
        <v>48</v>
      </c>
      <c r="H414" s="183" t="s">
        <v>521</v>
      </c>
      <c r="I414" s="183" t="s">
        <v>796</v>
      </c>
      <c r="J414" s="183" t="s">
        <v>1478</v>
      </c>
      <c r="K414" s="184">
        <v>0</v>
      </c>
      <c r="L414" s="184">
        <v>200</v>
      </c>
      <c r="M414" s="184">
        <f t="shared" si="7"/>
        <v>-200</v>
      </c>
      <c r="N414" s="183" t="s">
        <v>996</v>
      </c>
      <c r="O414" s="183" t="s">
        <v>1478</v>
      </c>
      <c r="P414" s="183"/>
      <c r="Q414" s="183" t="s">
        <v>1509</v>
      </c>
      <c r="R414" s="183" t="s">
        <v>801</v>
      </c>
    </row>
    <row r="415" spans="1:18">
      <c r="A415" s="183" t="s">
        <v>1508</v>
      </c>
      <c r="B415" s="183" t="s">
        <v>794</v>
      </c>
      <c r="C415" s="183" t="s">
        <v>707</v>
      </c>
      <c r="D415" s="183" t="s">
        <v>831</v>
      </c>
      <c r="E415" s="183" t="s">
        <v>832</v>
      </c>
      <c r="F415" s="183" t="s">
        <v>521</v>
      </c>
      <c r="G415" s="183" t="s">
        <v>48</v>
      </c>
      <c r="H415" s="183" t="s">
        <v>521</v>
      </c>
      <c r="I415" s="183" t="s">
        <v>796</v>
      </c>
      <c r="J415" s="183" t="s">
        <v>1478</v>
      </c>
      <c r="K415" s="184">
        <v>200</v>
      </c>
      <c r="L415" s="184">
        <v>0</v>
      </c>
      <c r="M415" s="184">
        <f t="shared" si="7"/>
        <v>200</v>
      </c>
      <c r="N415" s="183" t="s">
        <v>996</v>
      </c>
      <c r="O415" s="183" t="s">
        <v>1478</v>
      </c>
      <c r="P415" s="183"/>
      <c r="Q415" s="183" t="s">
        <v>1509</v>
      </c>
      <c r="R415" s="183" t="s">
        <v>801</v>
      </c>
    </row>
    <row r="416" spans="1:18">
      <c r="A416" s="183" t="s">
        <v>1510</v>
      </c>
      <c r="B416" s="183" t="s">
        <v>794</v>
      </c>
      <c r="C416" s="183" t="s">
        <v>367</v>
      </c>
      <c r="D416" s="183" t="s">
        <v>815</v>
      </c>
      <c r="E416" s="183" t="s">
        <v>342</v>
      </c>
      <c r="F416" s="183" t="s">
        <v>263</v>
      </c>
      <c r="G416" s="183" t="s">
        <v>48</v>
      </c>
      <c r="H416" s="183" t="s">
        <v>521</v>
      </c>
      <c r="I416" s="183" t="s">
        <v>796</v>
      </c>
      <c r="J416" s="183" t="s">
        <v>1478</v>
      </c>
      <c r="K416" s="184">
        <v>269.99</v>
      </c>
      <c r="L416" s="184">
        <v>0</v>
      </c>
      <c r="M416" s="184">
        <f t="shared" si="7"/>
        <v>269.99</v>
      </c>
      <c r="N416" s="183" t="s">
        <v>1511</v>
      </c>
      <c r="O416" s="183" t="s">
        <v>1478</v>
      </c>
      <c r="P416" s="183"/>
      <c r="Q416" s="183" t="s">
        <v>1512</v>
      </c>
      <c r="R416" s="183" t="s">
        <v>801</v>
      </c>
    </row>
    <row r="417" spans="1:18">
      <c r="A417" s="183" t="s">
        <v>1510</v>
      </c>
      <c r="B417" s="183" t="s">
        <v>794</v>
      </c>
      <c r="C417" s="183" t="s">
        <v>367</v>
      </c>
      <c r="D417" s="183" t="s">
        <v>268</v>
      </c>
      <c r="E417" s="183" t="s">
        <v>342</v>
      </c>
      <c r="F417" s="183" t="s">
        <v>263</v>
      </c>
      <c r="G417" s="183" t="s">
        <v>48</v>
      </c>
      <c r="H417" s="183" t="s">
        <v>521</v>
      </c>
      <c r="I417" s="183" t="s">
        <v>796</v>
      </c>
      <c r="J417" s="183" t="s">
        <v>1478</v>
      </c>
      <c r="K417" s="184">
        <v>0</v>
      </c>
      <c r="L417" s="184">
        <v>269.99</v>
      </c>
      <c r="M417" s="184">
        <f t="shared" si="7"/>
        <v>-269.99</v>
      </c>
      <c r="N417" s="183" t="s">
        <v>1511</v>
      </c>
      <c r="O417" s="183" t="s">
        <v>1478</v>
      </c>
      <c r="P417" s="183"/>
      <c r="Q417" s="183" t="s">
        <v>1512</v>
      </c>
      <c r="R417" s="183" t="s">
        <v>801</v>
      </c>
    </row>
    <row r="418" spans="1:18">
      <c r="A418" s="183" t="s">
        <v>1513</v>
      </c>
      <c r="B418" s="183" t="s">
        <v>794</v>
      </c>
      <c r="C418" s="183" t="s">
        <v>808</v>
      </c>
      <c r="D418" s="183" t="s">
        <v>268</v>
      </c>
      <c r="E418" s="183" t="s">
        <v>832</v>
      </c>
      <c r="F418" s="183" t="s">
        <v>521</v>
      </c>
      <c r="G418" s="183" t="s">
        <v>48</v>
      </c>
      <c r="H418" s="183" t="s">
        <v>521</v>
      </c>
      <c r="I418" s="183" t="s">
        <v>796</v>
      </c>
      <c r="J418" s="183" t="s">
        <v>1478</v>
      </c>
      <c r="K418" s="184">
        <v>0</v>
      </c>
      <c r="L418" s="184">
        <v>2000</v>
      </c>
      <c r="M418" s="184">
        <f t="shared" si="7"/>
        <v>-2000</v>
      </c>
      <c r="N418" s="183" t="s">
        <v>996</v>
      </c>
      <c r="O418" s="183" t="s">
        <v>1478</v>
      </c>
      <c r="P418" s="183"/>
      <c r="Q418" s="183" t="s">
        <v>1514</v>
      </c>
      <c r="R418" s="183" t="s">
        <v>801</v>
      </c>
    </row>
    <row r="419" spans="1:18">
      <c r="A419" s="183" t="s">
        <v>1513</v>
      </c>
      <c r="B419" s="183" t="s">
        <v>794</v>
      </c>
      <c r="C419" s="183" t="s">
        <v>808</v>
      </c>
      <c r="D419" s="183" t="s">
        <v>815</v>
      </c>
      <c r="E419" s="183" t="s">
        <v>832</v>
      </c>
      <c r="F419" s="183" t="s">
        <v>521</v>
      </c>
      <c r="G419" s="183" t="s">
        <v>48</v>
      </c>
      <c r="H419" s="183" t="s">
        <v>521</v>
      </c>
      <c r="I419" s="183" t="s">
        <v>796</v>
      </c>
      <c r="J419" s="183" t="s">
        <v>1478</v>
      </c>
      <c r="K419" s="184">
        <v>2000</v>
      </c>
      <c r="L419" s="184">
        <v>0</v>
      </c>
      <c r="M419" s="184">
        <f t="shared" si="7"/>
        <v>2000</v>
      </c>
      <c r="N419" s="183" t="s">
        <v>996</v>
      </c>
      <c r="O419" s="183" t="s">
        <v>1478</v>
      </c>
      <c r="P419" s="183"/>
      <c r="Q419" s="183" t="s">
        <v>1514</v>
      </c>
      <c r="R419" s="183" t="s">
        <v>801</v>
      </c>
    </row>
    <row r="420" spans="1:18">
      <c r="A420" s="183" t="s">
        <v>1515</v>
      </c>
      <c r="B420" s="183" t="s">
        <v>794</v>
      </c>
      <c r="C420" s="183" t="s">
        <v>808</v>
      </c>
      <c r="D420" s="183" t="s">
        <v>268</v>
      </c>
      <c r="E420" s="183" t="s">
        <v>832</v>
      </c>
      <c r="F420" s="183" t="s">
        <v>521</v>
      </c>
      <c r="G420" s="183" t="s">
        <v>48</v>
      </c>
      <c r="H420" s="183" t="s">
        <v>521</v>
      </c>
      <c r="I420" s="183" t="s">
        <v>796</v>
      </c>
      <c r="J420" s="183" t="s">
        <v>1478</v>
      </c>
      <c r="K420" s="184">
        <v>0</v>
      </c>
      <c r="L420" s="184">
        <v>875</v>
      </c>
      <c r="M420" s="184">
        <f t="shared" si="7"/>
        <v>-875</v>
      </c>
      <c r="N420" s="183" t="s">
        <v>996</v>
      </c>
      <c r="O420" s="183" t="s">
        <v>1478</v>
      </c>
      <c r="P420" s="183"/>
      <c r="Q420" s="183" t="s">
        <v>1516</v>
      </c>
      <c r="R420" s="183" t="s">
        <v>801</v>
      </c>
    </row>
    <row r="421" spans="1:18">
      <c r="A421" s="183" t="s">
        <v>1515</v>
      </c>
      <c r="B421" s="183" t="s">
        <v>794</v>
      </c>
      <c r="C421" s="183" t="s">
        <v>808</v>
      </c>
      <c r="D421" s="183" t="s">
        <v>831</v>
      </c>
      <c r="E421" s="183" t="s">
        <v>832</v>
      </c>
      <c r="F421" s="183" t="s">
        <v>521</v>
      </c>
      <c r="G421" s="183" t="s">
        <v>48</v>
      </c>
      <c r="H421" s="183" t="s">
        <v>521</v>
      </c>
      <c r="I421" s="183" t="s">
        <v>796</v>
      </c>
      <c r="J421" s="183" t="s">
        <v>1478</v>
      </c>
      <c r="K421" s="184">
        <v>875</v>
      </c>
      <c r="L421" s="184">
        <v>0</v>
      </c>
      <c r="M421" s="184">
        <f t="shared" si="7"/>
        <v>875</v>
      </c>
      <c r="N421" s="183" t="s">
        <v>996</v>
      </c>
      <c r="O421" s="183" t="s">
        <v>1478</v>
      </c>
      <c r="P421" s="183"/>
      <c r="Q421" s="183" t="s">
        <v>1516</v>
      </c>
      <c r="R421" s="183" t="s">
        <v>801</v>
      </c>
    </row>
    <row r="422" spans="1:18">
      <c r="A422" s="183" t="s">
        <v>1517</v>
      </c>
      <c r="B422" s="183" t="s">
        <v>794</v>
      </c>
      <c r="C422" s="183" t="s">
        <v>367</v>
      </c>
      <c r="D422" s="183" t="s">
        <v>815</v>
      </c>
      <c r="E422" s="183" t="s">
        <v>464</v>
      </c>
      <c r="F422" s="183" t="s">
        <v>263</v>
      </c>
      <c r="G422" s="183" t="s">
        <v>48</v>
      </c>
      <c r="H422" s="183" t="s">
        <v>521</v>
      </c>
      <c r="I422" s="183" t="s">
        <v>796</v>
      </c>
      <c r="J422" s="183" t="s">
        <v>1478</v>
      </c>
      <c r="K422" s="184">
        <v>100</v>
      </c>
      <c r="L422" s="184">
        <v>0</v>
      </c>
      <c r="M422" s="184">
        <f t="shared" si="7"/>
        <v>100</v>
      </c>
      <c r="N422" s="183" t="s">
        <v>1124</v>
      </c>
      <c r="O422" s="183" t="s">
        <v>1478</v>
      </c>
      <c r="P422" s="183"/>
      <c r="Q422" s="183" t="s">
        <v>1518</v>
      </c>
      <c r="R422" s="183" t="s">
        <v>801</v>
      </c>
    </row>
    <row r="423" spans="1:18">
      <c r="A423" s="183" t="s">
        <v>1517</v>
      </c>
      <c r="B423" s="183" t="s">
        <v>794</v>
      </c>
      <c r="C423" s="183" t="s">
        <v>367</v>
      </c>
      <c r="D423" s="183" t="s">
        <v>268</v>
      </c>
      <c r="E423" s="183" t="s">
        <v>464</v>
      </c>
      <c r="F423" s="183" t="s">
        <v>263</v>
      </c>
      <c r="G423" s="183" t="s">
        <v>48</v>
      </c>
      <c r="H423" s="183" t="s">
        <v>521</v>
      </c>
      <c r="I423" s="183" t="s">
        <v>796</v>
      </c>
      <c r="J423" s="183" t="s">
        <v>1478</v>
      </c>
      <c r="K423" s="184">
        <v>0</v>
      </c>
      <c r="L423" s="184">
        <v>100</v>
      </c>
      <c r="M423" s="184">
        <f t="shared" si="7"/>
        <v>-100</v>
      </c>
      <c r="N423" s="183" t="s">
        <v>1124</v>
      </c>
      <c r="O423" s="183" t="s">
        <v>1478</v>
      </c>
      <c r="P423" s="183"/>
      <c r="Q423" s="183" t="s">
        <v>1518</v>
      </c>
      <c r="R423" s="183" t="s">
        <v>801</v>
      </c>
    </row>
    <row r="424" spans="1:18">
      <c r="A424" s="183" t="s">
        <v>1519</v>
      </c>
      <c r="B424" s="183" t="s">
        <v>794</v>
      </c>
      <c r="C424" s="183" t="s">
        <v>808</v>
      </c>
      <c r="D424" s="183" t="s">
        <v>268</v>
      </c>
      <c r="E424" s="183" t="s">
        <v>18</v>
      </c>
      <c r="F424" s="183" t="s">
        <v>521</v>
      </c>
      <c r="G424" s="183" t="s">
        <v>48</v>
      </c>
      <c r="H424" s="183" t="s">
        <v>521</v>
      </c>
      <c r="I424" s="183" t="s">
        <v>796</v>
      </c>
      <c r="J424" s="183" t="s">
        <v>1478</v>
      </c>
      <c r="K424" s="184">
        <v>0</v>
      </c>
      <c r="L424" s="184">
        <v>3000</v>
      </c>
      <c r="M424" s="184">
        <f t="shared" si="7"/>
        <v>-3000</v>
      </c>
      <c r="N424" s="183" t="s">
        <v>1029</v>
      </c>
      <c r="O424" s="183" t="s">
        <v>1478</v>
      </c>
      <c r="P424" s="183"/>
      <c r="Q424" s="183" t="s">
        <v>1520</v>
      </c>
      <c r="R424" s="183" t="s">
        <v>801</v>
      </c>
    </row>
    <row r="425" spans="1:18">
      <c r="A425" s="183" t="s">
        <v>1519</v>
      </c>
      <c r="B425" s="183" t="s">
        <v>794</v>
      </c>
      <c r="C425" s="183" t="s">
        <v>808</v>
      </c>
      <c r="D425" s="183" t="s">
        <v>819</v>
      </c>
      <c r="E425" s="183" t="s">
        <v>18</v>
      </c>
      <c r="F425" s="183" t="s">
        <v>521</v>
      </c>
      <c r="G425" s="183" t="s">
        <v>48</v>
      </c>
      <c r="H425" s="183" t="s">
        <v>521</v>
      </c>
      <c r="I425" s="183" t="s">
        <v>796</v>
      </c>
      <c r="J425" s="183" t="s">
        <v>1478</v>
      </c>
      <c r="K425" s="184">
        <v>3000</v>
      </c>
      <c r="L425" s="184">
        <v>0</v>
      </c>
      <c r="M425" s="184">
        <f t="shared" si="7"/>
        <v>3000</v>
      </c>
      <c r="N425" s="183" t="s">
        <v>1029</v>
      </c>
      <c r="O425" s="183" t="s">
        <v>1478</v>
      </c>
      <c r="P425" s="183"/>
      <c r="Q425" s="183" t="s">
        <v>1520</v>
      </c>
      <c r="R425" s="183" t="s">
        <v>801</v>
      </c>
    </row>
    <row r="426" spans="1:18">
      <c r="A426" s="183" t="s">
        <v>1521</v>
      </c>
      <c r="B426" s="183" t="s">
        <v>794</v>
      </c>
      <c r="C426" s="183" t="s">
        <v>808</v>
      </c>
      <c r="D426" s="183" t="s">
        <v>268</v>
      </c>
      <c r="E426" s="183" t="s">
        <v>894</v>
      </c>
      <c r="F426" s="183" t="s">
        <v>521</v>
      </c>
      <c r="G426" s="183" t="s">
        <v>48</v>
      </c>
      <c r="H426" s="183" t="s">
        <v>521</v>
      </c>
      <c r="I426" s="183" t="s">
        <v>796</v>
      </c>
      <c r="J426" s="183" t="s">
        <v>1478</v>
      </c>
      <c r="K426" s="184">
        <v>0</v>
      </c>
      <c r="L426" s="184">
        <v>331.99</v>
      </c>
      <c r="M426" s="184">
        <f t="shared" si="7"/>
        <v>-331.99</v>
      </c>
      <c r="N426" s="183" t="s">
        <v>1522</v>
      </c>
      <c r="O426" s="183" t="s">
        <v>1478</v>
      </c>
      <c r="P426" s="183"/>
      <c r="Q426" s="183" t="s">
        <v>1523</v>
      </c>
      <c r="R426" s="183" t="s">
        <v>801</v>
      </c>
    </row>
    <row r="427" spans="1:18">
      <c r="A427" s="183" t="s">
        <v>1521</v>
      </c>
      <c r="B427" s="183" t="s">
        <v>794</v>
      </c>
      <c r="C427" s="183" t="s">
        <v>808</v>
      </c>
      <c r="D427" s="183" t="s">
        <v>815</v>
      </c>
      <c r="E427" s="183" t="s">
        <v>894</v>
      </c>
      <c r="F427" s="183" t="s">
        <v>521</v>
      </c>
      <c r="G427" s="183" t="s">
        <v>48</v>
      </c>
      <c r="H427" s="183" t="s">
        <v>521</v>
      </c>
      <c r="I427" s="183" t="s">
        <v>796</v>
      </c>
      <c r="J427" s="183" t="s">
        <v>1478</v>
      </c>
      <c r="K427" s="184">
        <v>331.99</v>
      </c>
      <c r="L427" s="184">
        <v>0</v>
      </c>
      <c r="M427" s="184">
        <f t="shared" si="7"/>
        <v>331.99</v>
      </c>
      <c r="N427" s="183" t="s">
        <v>1522</v>
      </c>
      <c r="O427" s="183" t="s">
        <v>1478</v>
      </c>
      <c r="P427" s="183"/>
      <c r="Q427" s="183" t="s">
        <v>1523</v>
      </c>
      <c r="R427" s="183" t="s">
        <v>801</v>
      </c>
    </row>
    <row r="428" spans="1:18">
      <c r="A428" s="183" t="s">
        <v>1524</v>
      </c>
      <c r="B428" s="183" t="s">
        <v>794</v>
      </c>
      <c r="C428" s="183" t="s">
        <v>703</v>
      </c>
      <c r="D428" s="183" t="s">
        <v>841</v>
      </c>
      <c r="E428" s="183" t="s">
        <v>1525</v>
      </c>
      <c r="F428" s="183" t="s">
        <v>521</v>
      </c>
      <c r="G428" s="183" t="s">
        <v>48</v>
      </c>
      <c r="H428" s="183" t="s">
        <v>521</v>
      </c>
      <c r="I428" s="183" t="s">
        <v>796</v>
      </c>
      <c r="J428" s="183" t="s">
        <v>1478</v>
      </c>
      <c r="K428" s="184">
        <v>4.5999999999999996</v>
      </c>
      <c r="L428" s="184">
        <v>0</v>
      </c>
      <c r="M428" s="184">
        <f t="shared" si="7"/>
        <v>4.5999999999999996</v>
      </c>
      <c r="N428" s="183" t="s">
        <v>1526</v>
      </c>
      <c r="O428" s="183" t="s">
        <v>1478</v>
      </c>
      <c r="P428" s="183"/>
      <c r="Q428" s="183" t="s">
        <v>1527</v>
      </c>
      <c r="R428" s="183" t="s">
        <v>801</v>
      </c>
    </row>
    <row r="429" spans="1:18">
      <c r="A429" s="183" t="s">
        <v>1524</v>
      </c>
      <c r="B429" s="183" t="s">
        <v>794</v>
      </c>
      <c r="C429" s="183" t="s">
        <v>703</v>
      </c>
      <c r="D429" s="183" t="s">
        <v>823</v>
      </c>
      <c r="E429" s="183" t="s">
        <v>1525</v>
      </c>
      <c r="F429" s="183" t="s">
        <v>521</v>
      </c>
      <c r="G429" s="183" t="s">
        <v>48</v>
      </c>
      <c r="H429" s="183" t="s">
        <v>521</v>
      </c>
      <c r="I429" s="183" t="s">
        <v>796</v>
      </c>
      <c r="J429" s="183" t="s">
        <v>1478</v>
      </c>
      <c r="K429" s="184">
        <v>0</v>
      </c>
      <c r="L429" s="184">
        <v>4.5999999999999996</v>
      </c>
      <c r="M429" s="184">
        <f t="shared" si="7"/>
        <v>-4.5999999999999996</v>
      </c>
      <c r="N429" s="183" t="s">
        <v>1526</v>
      </c>
      <c r="O429" s="183" t="s">
        <v>1478</v>
      </c>
      <c r="P429" s="183"/>
      <c r="Q429" s="183" t="s">
        <v>1527</v>
      </c>
      <c r="R429" s="183" t="s">
        <v>801</v>
      </c>
    </row>
    <row r="430" spans="1:18">
      <c r="A430" s="183" t="s">
        <v>1528</v>
      </c>
      <c r="B430" s="183" t="s">
        <v>794</v>
      </c>
      <c r="C430" s="183" t="s">
        <v>701</v>
      </c>
      <c r="D430" s="183" t="s">
        <v>268</v>
      </c>
      <c r="E430" s="183" t="s">
        <v>851</v>
      </c>
      <c r="F430" s="183" t="s">
        <v>521</v>
      </c>
      <c r="G430" s="183" t="s">
        <v>48</v>
      </c>
      <c r="H430" s="183" t="s">
        <v>521</v>
      </c>
      <c r="I430" s="183" t="s">
        <v>796</v>
      </c>
      <c r="J430" s="183" t="s">
        <v>1478</v>
      </c>
      <c r="K430" s="184">
        <v>0</v>
      </c>
      <c r="L430" s="184">
        <v>77.959999999999994</v>
      </c>
      <c r="M430" s="184">
        <f t="shared" si="7"/>
        <v>-77.959999999999994</v>
      </c>
      <c r="N430" s="183" t="s">
        <v>1529</v>
      </c>
      <c r="O430" s="183" t="s">
        <v>1478</v>
      </c>
      <c r="P430" s="183"/>
      <c r="Q430" s="183" t="s">
        <v>1530</v>
      </c>
      <c r="R430" s="183" t="s">
        <v>801</v>
      </c>
    </row>
    <row r="431" spans="1:18">
      <c r="A431" s="183" t="s">
        <v>1528</v>
      </c>
      <c r="B431" s="183" t="s">
        <v>794</v>
      </c>
      <c r="C431" s="183" t="s">
        <v>808</v>
      </c>
      <c r="D431" s="183" t="s">
        <v>268</v>
      </c>
      <c r="E431" s="183" t="s">
        <v>851</v>
      </c>
      <c r="F431" s="183" t="s">
        <v>836</v>
      </c>
      <c r="G431" s="183" t="s">
        <v>48</v>
      </c>
      <c r="H431" s="183" t="s">
        <v>521</v>
      </c>
      <c r="I431" s="183" t="s">
        <v>796</v>
      </c>
      <c r="J431" s="183" t="s">
        <v>1478</v>
      </c>
      <c r="K431" s="184">
        <v>0</v>
      </c>
      <c r="L431" s="184">
        <v>180</v>
      </c>
      <c r="M431" s="184">
        <f t="shared" si="7"/>
        <v>-180</v>
      </c>
      <c r="N431" s="183" t="s">
        <v>1529</v>
      </c>
      <c r="O431" s="183" t="s">
        <v>1478</v>
      </c>
      <c r="P431" s="183"/>
      <c r="Q431" s="183" t="s">
        <v>1530</v>
      </c>
      <c r="R431" s="183" t="s">
        <v>801</v>
      </c>
    </row>
    <row r="432" spans="1:18">
      <c r="A432" s="183" t="s">
        <v>1528</v>
      </c>
      <c r="B432" s="183" t="s">
        <v>794</v>
      </c>
      <c r="C432" s="183" t="s">
        <v>808</v>
      </c>
      <c r="D432" s="183" t="s">
        <v>268</v>
      </c>
      <c r="E432" s="183" t="s">
        <v>851</v>
      </c>
      <c r="F432" s="183" t="s">
        <v>710</v>
      </c>
      <c r="G432" s="183" t="s">
        <v>48</v>
      </c>
      <c r="H432" s="183" t="s">
        <v>521</v>
      </c>
      <c r="I432" s="183" t="s">
        <v>796</v>
      </c>
      <c r="J432" s="183" t="s">
        <v>1478</v>
      </c>
      <c r="K432" s="184">
        <v>452.97</v>
      </c>
      <c r="L432" s="184">
        <v>0</v>
      </c>
      <c r="M432" s="184">
        <f t="shared" si="7"/>
        <v>452.97</v>
      </c>
      <c r="N432" s="183" t="s">
        <v>1529</v>
      </c>
      <c r="O432" s="183" t="s">
        <v>1478</v>
      </c>
      <c r="P432" s="183"/>
      <c r="Q432" s="183" t="s">
        <v>1530</v>
      </c>
      <c r="R432" s="183" t="s">
        <v>801</v>
      </c>
    </row>
    <row r="433" spans="1:18">
      <c r="A433" s="183" t="s">
        <v>1528</v>
      </c>
      <c r="B433" s="183" t="s">
        <v>794</v>
      </c>
      <c r="C433" s="183" t="s">
        <v>808</v>
      </c>
      <c r="D433" s="183" t="s">
        <v>268</v>
      </c>
      <c r="E433" s="183" t="s">
        <v>851</v>
      </c>
      <c r="F433" s="183" t="s">
        <v>521</v>
      </c>
      <c r="G433" s="183" t="s">
        <v>48</v>
      </c>
      <c r="H433" s="183" t="s">
        <v>521</v>
      </c>
      <c r="I433" s="183" t="s">
        <v>796</v>
      </c>
      <c r="J433" s="183" t="s">
        <v>1478</v>
      </c>
      <c r="K433" s="184">
        <v>0</v>
      </c>
      <c r="L433" s="184">
        <v>50</v>
      </c>
      <c r="M433" s="184">
        <f t="shared" si="7"/>
        <v>-50</v>
      </c>
      <c r="N433" s="183" t="s">
        <v>1529</v>
      </c>
      <c r="O433" s="183" t="s">
        <v>1478</v>
      </c>
      <c r="P433" s="183"/>
      <c r="Q433" s="183" t="s">
        <v>1530</v>
      </c>
      <c r="R433" s="183" t="s">
        <v>801</v>
      </c>
    </row>
    <row r="434" spans="1:18">
      <c r="A434" s="183" t="s">
        <v>1528</v>
      </c>
      <c r="B434" s="183" t="s">
        <v>794</v>
      </c>
      <c r="C434" s="183" t="s">
        <v>808</v>
      </c>
      <c r="D434" s="183" t="s">
        <v>814</v>
      </c>
      <c r="E434" s="183" t="s">
        <v>851</v>
      </c>
      <c r="F434" s="183" t="s">
        <v>836</v>
      </c>
      <c r="G434" s="183" t="s">
        <v>48</v>
      </c>
      <c r="H434" s="183" t="s">
        <v>521</v>
      </c>
      <c r="I434" s="183" t="s">
        <v>796</v>
      </c>
      <c r="J434" s="183" t="s">
        <v>1478</v>
      </c>
      <c r="K434" s="184">
        <v>180</v>
      </c>
      <c r="L434" s="184">
        <v>0</v>
      </c>
      <c r="M434" s="184">
        <f t="shared" si="7"/>
        <v>180</v>
      </c>
      <c r="N434" s="183" t="s">
        <v>1529</v>
      </c>
      <c r="O434" s="183" t="s">
        <v>1478</v>
      </c>
      <c r="P434" s="183"/>
      <c r="Q434" s="183" t="s">
        <v>1530</v>
      </c>
      <c r="R434" s="183" t="s">
        <v>801</v>
      </c>
    </row>
    <row r="435" spans="1:18">
      <c r="A435" s="183" t="s">
        <v>1528</v>
      </c>
      <c r="B435" s="183" t="s">
        <v>794</v>
      </c>
      <c r="C435" s="183" t="s">
        <v>804</v>
      </c>
      <c r="D435" s="183" t="s">
        <v>805</v>
      </c>
      <c r="E435" s="183" t="s">
        <v>851</v>
      </c>
      <c r="F435" s="183" t="s">
        <v>710</v>
      </c>
      <c r="G435" s="183" t="s">
        <v>48</v>
      </c>
      <c r="H435" s="183" t="s">
        <v>521</v>
      </c>
      <c r="I435" s="183" t="s">
        <v>796</v>
      </c>
      <c r="J435" s="183" t="s">
        <v>1478</v>
      </c>
      <c r="K435" s="184">
        <v>0</v>
      </c>
      <c r="L435" s="184">
        <v>2032.62</v>
      </c>
      <c r="M435" s="184">
        <f t="shared" si="7"/>
        <v>-2032.62</v>
      </c>
      <c r="N435" s="183" t="s">
        <v>1529</v>
      </c>
      <c r="O435" s="183" t="s">
        <v>1478</v>
      </c>
      <c r="P435" s="183"/>
      <c r="Q435" s="183" t="s">
        <v>1530</v>
      </c>
      <c r="R435" s="183" t="s">
        <v>801</v>
      </c>
    </row>
    <row r="436" spans="1:18">
      <c r="A436" s="183" t="s">
        <v>1528</v>
      </c>
      <c r="B436" s="183" t="s">
        <v>794</v>
      </c>
      <c r="C436" s="183" t="s">
        <v>804</v>
      </c>
      <c r="D436" s="183" t="s">
        <v>807</v>
      </c>
      <c r="E436" s="183" t="s">
        <v>851</v>
      </c>
      <c r="F436" s="183" t="s">
        <v>710</v>
      </c>
      <c r="G436" s="183" t="s">
        <v>48</v>
      </c>
      <c r="H436" s="183" t="s">
        <v>521</v>
      </c>
      <c r="I436" s="183" t="s">
        <v>796</v>
      </c>
      <c r="J436" s="183" t="s">
        <v>1478</v>
      </c>
      <c r="K436" s="184">
        <v>1179.6500000000001</v>
      </c>
      <c r="L436" s="184">
        <v>0</v>
      </c>
      <c r="M436" s="184">
        <f t="shared" si="7"/>
        <v>1179.6500000000001</v>
      </c>
      <c r="N436" s="183" t="s">
        <v>1529</v>
      </c>
      <c r="O436" s="183" t="s">
        <v>1478</v>
      </c>
      <c r="P436" s="183"/>
      <c r="Q436" s="183" t="s">
        <v>1530</v>
      </c>
      <c r="R436" s="183" t="s">
        <v>801</v>
      </c>
    </row>
    <row r="437" spans="1:18">
      <c r="A437" s="183" t="s">
        <v>1528</v>
      </c>
      <c r="B437" s="183" t="s">
        <v>794</v>
      </c>
      <c r="C437" s="183" t="s">
        <v>804</v>
      </c>
      <c r="D437" s="183" t="s">
        <v>826</v>
      </c>
      <c r="E437" s="183" t="s">
        <v>851</v>
      </c>
      <c r="F437" s="183" t="s">
        <v>710</v>
      </c>
      <c r="G437" s="183" t="s">
        <v>48</v>
      </c>
      <c r="H437" s="183" t="s">
        <v>521</v>
      </c>
      <c r="I437" s="183" t="s">
        <v>796</v>
      </c>
      <c r="J437" s="183" t="s">
        <v>1478</v>
      </c>
      <c r="K437" s="184">
        <v>400</v>
      </c>
      <c r="L437" s="184">
        <v>0</v>
      </c>
      <c r="M437" s="184">
        <f t="shared" si="7"/>
        <v>400</v>
      </c>
      <c r="N437" s="183" t="s">
        <v>1529</v>
      </c>
      <c r="O437" s="183" t="s">
        <v>1478</v>
      </c>
      <c r="P437" s="183"/>
      <c r="Q437" s="183" t="s">
        <v>1530</v>
      </c>
      <c r="R437" s="183" t="s">
        <v>801</v>
      </c>
    </row>
    <row r="438" spans="1:18">
      <c r="A438" s="183" t="s">
        <v>1528</v>
      </c>
      <c r="B438" s="183" t="s">
        <v>794</v>
      </c>
      <c r="C438" s="183" t="s">
        <v>706</v>
      </c>
      <c r="D438" s="183" t="s">
        <v>268</v>
      </c>
      <c r="E438" s="183" t="s">
        <v>851</v>
      </c>
      <c r="F438" s="183" t="s">
        <v>521</v>
      </c>
      <c r="G438" s="183" t="s">
        <v>48</v>
      </c>
      <c r="H438" s="183" t="s">
        <v>521</v>
      </c>
      <c r="I438" s="183" t="s">
        <v>796</v>
      </c>
      <c r="J438" s="183" t="s">
        <v>1478</v>
      </c>
      <c r="K438" s="184">
        <v>0</v>
      </c>
      <c r="L438" s="184">
        <v>625</v>
      </c>
      <c r="M438" s="184">
        <f t="shared" si="7"/>
        <v>-625</v>
      </c>
      <c r="N438" s="183" t="s">
        <v>1529</v>
      </c>
      <c r="O438" s="183" t="s">
        <v>1478</v>
      </c>
      <c r="P438" s="183"/>
      <c r="Q438" s="183" t="s">
        <v>1530</v>
      </c>
      <c r="R438" s="183" t="s">
        <v>801</v>
      </c>
    </row>
    <row r="439" spans="1:18">
      <c r="A439" s="183" t="s">
        <v>1528</v>
      </c>
      <c r="B439" s="183" t="s">
        <v>794</v>
      </c>
      <c r="C439" s="183" t="s">
        <v>701</v>
      </c>
      <c r="D439" s="183" t="s">
        <v>821</v>
      </c>
      <c r="E439" s="183" t="s">
        <v>851</v>
      </c>
      <c r="F439" s="183" t="s">
        <v>521</v>
      </c>
      <c r="G439" s="183" t="s">
        <v>48</v>
      </c>
      <c r="H439" s="183" t="s">
        <v>521</v>
      </c>
      <c r="I439" s="183" t="s">
        <v>796</v>
      </c>
      <c r="J439" s="183" t="s">
        <v>1478</v>
      </c>
      <c r="K439" s="184">
        <v>77.959999999999994</v>
      </c>
      <c r="L439" s="184">
        <v>0</v>
      </c>
      <c r="M439" s="184">
        <f t="shared" si="7"/>
        <v>77.959999999999994</v>
      </c>
      <c r="N439" s="183" t="s">
        <v>1529</v>
      </c>
      <c r="O439" s="183" t="s">
        <v>1478</v>
      </c>
      <c r="P439" s="183"/>
      <c r="Q439" s="183" t="s">
        <v>1530</v>
      </c>
      <c r="R439" s="183" t="s">
        <v>801</v>
      </c>
    </row>
    <row r="440" spans="1:18">
      <c r="A440" s="183" t="s">
        <v>1528</v>
      </c>
      <c r="B440" s="183" t="s">
        <v>794</v>
      </c>
      <c r="C440" s="183" t="s">
        <v>706</v>
      </c>
      <c r="D440" s="183" t="s">
        <v>811</v>
      </c>
      <c r="E440" s="183" t="s">
        <v>851</v>
      </c>
      <c r="F440" s="183" t="s">
        <v>521</v>
      </c>
      <c r="G440" s="183" t="s">
        <v>48</v>
      </c>
      <c r="H440" s="183" t="s">
        <v>521</v>
      </c>
      <c r="I440" s="183" t="s">
        <v>796</v>
      </c>
      <c r="J440" s="183" t="s">
        <v>1478</v>
      </c>
      <c r="K440" s="184">
        <v>625</v>
      </c>
      <c r="L440" s="184">
        <v>0</v>
      </c>
      <c r="M440" s="184">
        <f t="shared" si="7"/>
        <v>625</v>
      </c>
      <c r="N440" s="183" t="s">
        <v>1529</v>
      </c>
      <c r="O440" s="183" t="s">
        <v>1478</v>
      </c>
      <c r="P440" s="183"/>
      <c r="Q440" s="183" t="s">
        <v>1530</v>
      </c>
      <c r="R440" s="183" t="s">
        <v>801</v>
      </c>
    </row>
    <row r="441" spans="1:18">
      <c r="A441" s="183" t="s">
        <v>1528</v>
      </c>
      <c r="B441" s="183" t="s">
        <v>794</v>
      </c>
      <c r="C441" s="183" t="s">
        <v>808</v>
      </c>
      <c r="D441" s="183" t="s">
        <v>809</v>
      </c>
      <c r="E441" s="183" t="s">
        <v>851</v>
      </c>
      <c r="F441" s="183" t="s">
        <v>521</v>
      </c>
      <c r="G441" s="183" t="s">
        <v>48</v>
      </c>
      <c r="H441" s="183" t="s">
        <v>521</v>
      </c>
      <c r="I441" s="183" t="s">
        <v>796</v>
      </c>
      <c r="J441" s="183" t="s">
        <v>1478</v>
      </c>
      <c r="K441" s="184">
        <v>50</v>
      </c>
      <c r="L441" s="184">
        <v>0</v>
      </c>
      <c r="M441" s="184">
        <f t="shared" si="7"/>
        <v>50</v>
      </c>
      <c r="N441" s="183" t="s">
        <v>1529</v>
      </c>
      <c r="O441" s="183" t="s">
        <v>1478</v>
      </c>
      <c r="P441" s="183"/>
      <c r="Q441" s="183" t="s">
        <v>1530</v>
      </c>
      <c r="R441" s="183" t="s">
        <v>801</v>
      </c>
    </row>
    <row r="442" spans="1:18">
      <c r="A442" s="183" t="s">
        <v>1531</v>
      </c>
      <c r="B442" s="183" t="s">
        <v>794</v>
      </c>
      <c r="C442" s="183" t="s">
        <v>709</v>
      </c>
      <c r="D442" s="183" t="s">
        <v>795</v>
      </c>
      <c r="E442" s="183" t="s">
        <v>1048</v>
      </c>
      <c r="F442" s="183" t="s">
        <v>521</v>
      </c>
      <c r="G442" s="183" t="s">
        <v>48</v>
      </c>
      <c r="H442" s="183" t="s">
        <v>521</v>
      </c>
      <c r="I442" s="183" t="s">
        <v>796</v>
      </c>
      <c r="J442" s="183" t="s">
        <v>1478</v>
      </c>
      <c r="K442" s="184">
        <v>30000</v>
      </c>
      <c r="L442" s="184">
        <v>0</v>
      </c>
      <c r="M442" s="184">
        <f t="shared" si="7"/>
        <v>30000</v>
      </c>
      <c r="N442" s="183" t="s">
        <v>1532</v>
      </c>
      <c r="O442" s="183" t="s">
        <v>1478</v>
      </c>
      <c r="P442" s="183"/>
      <c r="Q442" s="183" t="s">
        <v>1533</v>
      </c>
      <c r="R442" s="183" t="s">
        <v>801</v>
      </c>
    </row>
    <row r="443" spans="1:18">
      <c r="A443" s="183" t="s">
        <v>1531</v>
      </c>
      <c r="B443" s="183" t="s">
        <v>794</v>
      </c>
      <c r="C443" s="183" t="s">
        <v>709</v>
      </c>
      <c r="D443" s="183" t="s">
        <v>268</v>
      </c>
      <c r="E443" s="183" t="s">
        <v>1048</v>
      </c>
      <c r="F443" s="183" t="s">
        <v>521</v>
      </c>
      <c r="G443" s="183" t="s">
        <v>48</v>
      </c>
      <c r="H443" s="183" t="s">
        <v>521</v>
      </c>
      <c r="I443" s="183" t="s">
        <v>796</v>
      </c>
      <c r="J443" s="183" t="s">
        <v>1478</v>
      </c>
      <c r="K443" s="184">
        <v>0</v>
      </c>
      <c r="L443" s="184">
        <v>30000</v>
      </c>
      <c r="M443" s="184">
        <f t="shared" si="7"/>
        <v>-30000</v>
      </c>
      <c r="N443" s="183" t="s">
        <v>1532</v>
      </c>
      <c r="O443" s="183" t="s">
        <v>1478</v>
      </c>
      <c r="P443" s="183"/>
      <c r="Q443" s="183" t="s">
        <v>1533</v>
      </c>
      <c r="R443" s="183" t="s">
        <v>801</v>
      </c>
    </row>
    <row r="444" spans="1:18">
      <c r="A444" s="183" t="s">
        <v>1534</v>
      </c>
      <c r="B444" s="183" t="s">
        <v>794</v>
      </c>
      <c r="C444" s="183" t="s">
        <v>808</v>
      </c>
      <c r="D444" s="183" t="s">
        <v>815</v>
      </c>
      <c r="E444" s="183" t="s">
        <v>22</v>
      </c>
      <c r="F444" s="183" t="s">
        <v>521</v>
      </c>
      <c r="G444" s="183" t="s">
        <v>48</v>
      </c>
      <c r="H444" s="183" t="s">
        <v>521</v>
      </c>
      <c r="I444" s="183" t="s">
        <v>796</v>
      </c>
      <c r="J444" s="183" t="s">
        <v>1478</v>
      </c>
      <c r="K444" s="184">
        <v>0</v>
      </c>
      <c r="L444" s="184">
        <v>237.42</v>
      </c>
      <c r="M444" s="184">
        <f t="shared" si="7"/>
        <v>-237.42</v>
      </c>
      <c r="N444" s="183" t="s">
        <v>1251</v>
      </c>
      <c r="O444" s="183" t="s">
        <v>1478</v>
      </c>
      <c r="P444" s="183"/>
      <c r="Q444" s="183" t="s">
        <v>1535</v>
      </c>
      <c r="R444" s="183" t="s">
        <v>801</v>
      </c>
    </row>
    <row r="445" spans="1:18">
      <c r="A445" s="183" t="s">
        <v>1534</v>
      </c>
      <c r="B445" s="183" t="s">
        <v>794</v>
      </c>
      <c r="C445" s="183" t="s">
        <v>808</v>
      </c>
      <c r="D445" s="183" t="s">
        <v>809</v>
      </c>
      <c r="E445" s="183" t="s">
        <v>22</v>
      </c>
      <c r="F445" s="183" t="s">
        <v>521</v>
      </c>
      <c r="G445" s="183" t="s">
        <v>48</v>
      </c>
      <c r="H445" s="183" t="s">
        <v>521</v>
      </c>
      <c r="I445" s="183" t="s">
        <v>796</v>
      </c>
      <c r="J445" s="183" t="s">
        <v>1478</v>
      </c>
      <c r="K445" s="184">
        <v>237.42</v>
      </c>
      <c r="L445" s="184">
        <v>0</v>
      </c>
      <c r="M445" s="184">
        <f t="shared" si="7"/>
        <v>237.42</v>
      </c>
      <c r="N445" s="183" t="s">
        <v>1251</v>
      </c>
      <c r="O445" s="183" t="s">
        <v>1478</v>
      </c>
      <c r="P445" s="183"/>
      <c r="Q445" s="183" t="s">
        <v>1535</v>
      </c>
      <c r="R445" s="183" t="s">
        <v>801</v>
      </c>
    </row>
    <row r="446" spans="1:18">
      <c r="A446" s="183" t="s">
        <v>1536</v>
      </c>
      <c r="B446" s="183" t="s">
        <v>794</v>
      </c>
      <c r="C446" s="183" t="s">
        <v>707</v>
      </c>
      <c r="D446" s="183" t="s">
        <v>826</v>
      </c>
      <c r="E446" s="183" t="s">
        <v>22</v>
      </c>
      <c r="F446" s="183" t="s">
        <v>521</v>
      </c>
      <c r="G446" s="183" t="s">
        <v>48</v>
      </c>
      <c r="H446" s="183" t="s">
        <v>521</v>
      </c>
      <c r="I446" s="183" t="s">
        <v>796</v>
      </c>
      <c r="J446" s="183" t="s">
        <v>1478</v>
      </c>
      <c r="K446" s="184">
        <v>0</v>
      </c>
      <c r="L446" s="184">
        <v>91</v>
      </c>
      <c r="M446" s="184">
        <f t="shared" si="7"/>
        <v>-91</v>
      </c>
      <c r="N446" s="183" t="s">
        <v>982</v>
      </c>
      <c r="O446" s="183" t="s">
        <v>1478</v>
      </c>
      <c r="P446" s="183"/>
      <c r="Q446" s="183" t="s">
        <v>1537</v>
      </c>
      <c r="R446" s="183" t="s">
        <v>801</v>
      </c>
    </row>
    <row r="447" spans="1:18">
      <c r="A447" s="183" t="s">
        <v>1536</v>
      </c>
      <c r="B447" s="183" t="s">
        <v>794</v>
      </c>
      <c r="C447" s="183" t="s">
        <v>707</v>
      </c>
      <c r="D447" s="183" t="s">
        <v>803</v>
      </c>
      <c r="E447" s="183" t="s">
        <v>22</v>
      </c>
      <c r="F447" s="183" t="s">
        <v>521</v>
      </c>
      <c r="G447" s="183" t="s">
        <v>48</v>
      </c>
      <c r="H447" s="183" t="s">
        <v>521</v>
      </c>
      <c r="I447" s="183" t="s">
        <v>796</v>
      </c>
      <c r="J447" s="183" t="s">
        <v>1478</v>
      </c>
      <c r="K447" s="184">
        <v>91</v>
      </c>
      <c r="L447" s="184">
        <v>0</v>
      </c>
      <c r="M447" s="184">
        <f t="shared" si="7"/>
        <v>91</v>
      </c>
      <c r="N447" s="183" t="s">
        <v>982</v>
      </c>
      <c r="O447" s="183" t="s">
        <v>1478</v>
      </c>
      <c r="P447" s="183"/>
      <c r="Q447" s="183" t="s">
        <v>1537</v>
      </c>
      <c r="R447" s="183" t="s">
        <v>801</v>
      </c>
    </row>
    <row r="448" spans="1:18">
      <c r="A448" s="183" t="s">
        <v>1538</v>
      </c>
      <c r="B448" s="183" t="s">
        <v>794</v>
      </c>
      <c r="C448" s="183" t="s">
        <v>806</v>
      </c>
      <c r="D448" s="183" t="s">
        <v>268</v>
      </c>
      <c r="E448" s="183" t="s">
        <v>835</v>
      </c>
      <c r="F448" s="183" t="s">
        <v>521</v>
      </c>
      <c r="G448" s="183" t="s">
        <v>48</v>
      </c>
      <c r="H448" s="183" t="s">
        <v>521</v>
      </c>
      <c r="I448" s="183" t="s">
        <v>796</v>
      </c>
      <c r="J448" s="183" t="s">
        <v>1478</v>
      </c>
      <c r="K448" s="184">
        <v>0</v>
      </c>
      <c r="L448" s="184">
        <v>584.85</v>
      </c>
      <c r="M448" s="184">
        <f t="shared" si="7"/>
        <v>-584.85</v>
      </c>
      <c r="N448" s="183" t="s">
        <v>1539</v>
      </c>
      <c r="O448" s="183" t="s">
        <v>1478</v>
      </c>
      <c r="P448" s="183"/>
      <c r="Q448" s="183" t="s">
        <v>1540</v>
      </c>
      <c r="R448" s="183" t="s">
        <v>801</v>
      </c>
    </row>
    <row r="449" spans="1:18">
      <c r="A449" s="183" t="s">
        <v>1538</v>
      </c>
      <c r="B449" s="183" t="s">
        <v>794</v>
      </c>
      <c r="C449" s="183" t="s">
        <v>806</v>
      </c>
      <c r="D449" s="183" t="s">
        <v>829</v>
      </c>
      <c r="E449" s="183" t="s">
        <v>835</v>
      </c>
      <c r="F449" s="183" t="s">
        <v>521</v>
      </c>
      <c r="G449" s="183" t="s">
        <v>48</v>
      </c>
      <c r="H449" s="183" t="s">
        <v>521</v>
      </c>
      <c r="I449" s="183" t="s">
        <v>796</v>
      </c>
      <c r="J449" s="183" t="s">
        <v>1478</v>
      </c>
      <c r="K449" s="184">
        <v>584.85</v>
      </c>
      <c r="L449" s="184">
        <v>0</v>
      </c>
      <c r="M449" s="184">
        <f t="shared" si="7"/>
        <v>584.85</v>
      </c>
      <c r="N449" s="183" t="s">
        <v>1539</v>
      </c>
      <c r="O449" s="183" t="s">
        <v>1478</v>
      </c>
      <c r="P449" s="183"/>
      <c r="Q449" s="183" t="s">
        <v>1540</v>
      </c>
      <c r="R449" s="183" t="s">
        <v>801</v>
      </c>
    </row>
    <row r="450" spans="1:18">
      <c r="A450" s="183" t="s">
        <v>1541</v>
      </c>
      <c r="B450" s="183" t="s">
        <v>794</v>
      </c>
      <c r="C450" s="183" t="s">
        <v>706</v>
      </c>
      <c r="D450" s="183" t="s">
        <v>268</v>
      </c>
      <c r="E450" s="183" t="s">
        <v>851</v>
      </c>
      <c r="F450" s="183" t="s">
        <v>521</v>
      </c>
      <c r="G450" s="183" t="s">
        <v>48</v>
      </c>
      <c r="H450" s="183" t="s">
        <v>521</v>
      </c>
      <c r="I450" s="183" t="s">
        <v>796</v>
      </c>
      <c r="J450" s="183" t="s">
        <v>1478</v>
      </c>
      <c r="K450" s="184">
        <v>0</v>
      </c>
      <c r="L450" s="184">
        <v>2800</v>
      </c>
      <c r="M450" s="184">
        <f t="shared" si="7"/>
        <v>-2800</v>
      </c>
      <c r="N450" s="183" t="s">
        <v>1149</v>
      </c>
      <c r="O450" s="183" t="s">
        <v>1478</v>
      </c>
      <c r="P450" s="183"/>
      <c r="Q450" s="183" t="s">
        <v>1542</v>
      </c>
      <c r="R450" s="183" t="s">
        <v>801</v>
      </c>
    </row>
    <row r="451" spans="1:18">
      <c r="A451" s="183" t="s">
        <v>1541</v>
      </c>
      <c r="B451" s="183" t="s">
        <v>794</v>
      </c>
      <c r="C451" s="183" t="s">
        <v>706</v>
      </c>
      <c r="D451" s="183" t="s">
        <v>826</v>
      </c>
      <c r="E451" s="183" t="s">
        <v>851</v>
      </c>
      <c r="F451" s="183" t="s">
        <v>521</v>
      </c>
      <c r="G451" s="183" t="s">
        <v>48</v>
      </c>
      <c r="H451" s="183" t="s">
        <v>521</v>
      </c>
      <c r="I451" s="183" t="s">
        <v>796</v>
      </c>
      <c r="J451" s="183" t="s">
        <v>1478</v>
      </c>
      <c r="K451" s="184">
        <v>2800</v>
      </c>
      <c r="L451" s="184">
        <v>0</v>
      </c>
      <c r="M451" s="184">
        <f t="shared" si="7"/>
        <v>2800</v>
      </c>
      <c r="N451" s="183" t="s">
        <v>1149</v>
      </c>
      <c r="O451" s="183" t="s">
        <v>1478</v>
      </c>
      <c r="P451" s="183"/>
      <c r="Q451" s="183" t="s">
        <v>1542</v>
      </c>
      <c r="R451" s="183" t="s">
        <v>801</v>
      </c>
    </row>
    <row r="452" spans="1:18">
      <c r="A452" s="183" t="s">
        <v>1543</v>
      </c>
      <c r="B452" s="183" t="s">
        <v>794</v>
      </c>
      <c r="C452" s="183" t="s">
        <v>707</v>
      </c>
      <c r="D452" s="183" t="s">
        <v>809</v>
      </c>
      <c r="E452" s="183" t="s">
        <v>22</v>
      </c>
      <c r="F452" s="183" t="s">
        <v>521</v>
      </c>
      <c r="G452" s="183" t="s">
        <v>48</v>
      </c>
      <c r="H452" s="183" t="s">
        <v>521</v>
      </c>
      <c r="I452" s="183" t="s">
        <v>796</v>
      </c>
      <c r="J452" s="183" t="s">
        <v>1478</v>
      </c>
      <c r="K452" s="184">
        <v>101.6</v>
      </c>
      <c r="L452" s="184">
        <v>0</v>
      </c>
      <c r="M452" s="184">
        <f t="shared" si="7"/>
        <v>101.6</v>
      </c>
      <c r="N452" s="183" t="s">
        <v>1544</v>
      </c>
      <c r="O452" s="183" t="s">
        <v>1478</v>
      </c>
      <c r="P452" s="183"/>
      <c r="Q452" s="183" t="s">
        <v>1545</v>
      </c>
      <c r="R452" s="183" t="s">
        <v>801</v>
      </c>
    </row>
    <row r="453" spans="1:18">
      <c r="A453" s="183" t="s">
        <v>1543</v>
      </c>
      <c r="B453" s="183" t="s">
        <v>794</v>
      </c>
      <c r="C453" s="183" t="s">
        <v>707</v>
      </c>
      <c r="D453" s="183" t="s">
        <v>841</v>
      </c>
      <c r="E453" s="183" t="s">
        <v>22</v>
      </c>
      <c r="F453" s="183" t="s">
        <v>521</v>
      </c>
      <c r="G453" s="183" t="s">
        <v>48</v>
      </c>
      <c r="H453" s="183" t="s">
        <v>521</v>
      </c>
      <c r="I453" s="183" t="s">
        <v>796</v>
      </c>
      <c r="J453" s="183" t="s">
        <v>1478</v>
      </c>
      <c r="K453" s="184">
        <v>0</v>
      </c>
      <c r="L453" s="184">
        <v>101.6</v>
      </c>
      <c r="M453" s="184">
        <f t="shared" si="7"/>
        <v>-101.6</v>
      </c>
      <c r="N453" s="183" t="s">
        <v>1544</v>
      </c>
      <c r="O453" s="183" t="s">
        <v>1478</v>
      </c>
      <c r="P453" s="183"/>
      <c r="Q453" s="183" t="s">
        <v>1545</v>
      </c>
      <c r="R453" s="183" t="s">
        <v>801</v>
      </c>
    </row>
    <row r="454" spans="1:18">
      <c r="A454" s="183" t="s">
        <v>1546</v>
      </c>
      <c r="B454" s="183" t="s">
        <v>794</v>
      </c>
      <c r="C454" s="183" t="s">
        <v>808</v>
      </c>
      <c r="D454" s="183" t="s">
        <v>268</v>
      </c>
      <c r="E454" s="183" t="s">
        <v>681</v>
      </c>
      <c r="F454" s="183" t="s">
        <v>1098</v>
      </c>
      <c r="G454" s="183" t="s">
        <v>48</v>
      </c>
      <c r="H454" s="183" t="s">
        <v>521</v>
      </c>
      <c r="I454" s="183" t="s">
        <v>796</v>
      </c>
      <c r="J454" s="183" t="s">
        <v>1478</v>
      </c>
      <c r="K454" s="184">
        <v>600</v>
      </c>
      <c r="L454" s="184">
        <v>0</v>
      </c>
      <c r="M454" s="184">
        <f t="shared" si="7"/>
        <v>600</v>
      </c>
      <c r="N454" s="183" t="s">
        <v>1547</v>
      </c>
      <c r="O454" s="183" t="s">
        <v>1478</v>
      </c>
      <c r="P454" s="183"/>
      <c r="Q454" s="183" t="s">
        <v>1548</v>
      </c>
      <c r="R454" s="183" t="s">
        <v>801</v>
      </c>
    </row>
    <row r="455" spans="1:18">
      <c r="A455" s="183" t="s">
        <v>1546</v>
      </c>
      <c r="B455" s="183" t="s">
        <v>794</v>
      </c>
      <c r="C455" s="183" t="s">
        <v>366</v>
      </c>
      <c r="D455" s="183" t="s">
        <v>802</v>
      </c>
      <c r="E455" s="183" t="s">
        <v>681</v>
      </c>
      <c r="F455" s="183" t="s">
        <v>1098</v>
      </c>
      <c r="G455" s="183" t="s">
        <v>48</v>
      </c>
      <c r="H455" s="183" t="s">
        <v>521</v>
      </c>
      <c r="I455" s="183" t="s">
        <v>796</v>
      </c>
      <c r="J455" s="183" t="s">
        <v>1478</v>
      </c>
      <c r="K455" s="184">
        <v>0</v>
      </c>
      <c r="L455" s="184">
        <v>600</v>
      </c>
      <c r="M455" s="184">
        <f t="shared" ref="M455:M518" si="8">K455-L455</f>
        <v>-600</v>
      </c>
      <c r="N455" s="183" t="s">
        <v>1547</v>
      </c>
      <c r="O455" s="183" t="s">
        <v>1478</v>
      </c>
      <c r="P455" s="183"/>
      <c r="Q455" s="183" t="s">
        <v>1548</v>
      </c>
      <c r="R455" s="183" t="s">
        <v>801</v>
      </c>
    </row>
    <row r="456" spans="1:18">
      <c r="A456" s="183" t="s">
        <v>1549</v>
      </c>
      <c r="B456" s="183" t="s">
        <v>794</v>
      </c>
      <c r="C456" s="183" t="s">
        <v>701</v>
      </c>
      <c r="D456" s="183" t="s">
        <v>268</v>
      </c>
      <c r="E456" s="183" t="s">
        <v>295</v>
      </c>
      <c r="F456" s="183" t="s">
        <v>521</v>
      </c>
      <c r="G456" s="183" t="s">
        <v>48</v>
      </c>
      <c r="H456" s="183" t="s">
        <v>521</v>
      </c>
      <c r="I456" s="183" t="s">
        <v>796</v>
      </c>
      <c r="J456" s="183" t="s">
        <v>1478</v>
      </c>
      <c r="K456" s="184">
        <v>0</v>
      </c>
      <c r="L456" s="184">
        <v>1083.58</v>
      </c>
      <c r="M456" s="184">
        <f t="shared" si="8"/>
        <v>-1083.58</v>
      </c>
      <c r="N456" s="183" t="s">
        <v>1134</v>
      </c>
      <c r="O456" s="183" t="s">
        <v>1478</v>
      </c>
      <c r="P456" s="183"/>
      <c r="Q456" s="183" t="s">
        <v>1550</v>
      </c>
      <c r="R456" s="183" t="s">
        <v>801</v>
      </c>
    </row>
    <row r="457" spans="1:18">
      <c r="A457" s="183" t="s">
        <v>1549</v>
      </c>
      <c r="B457" s="183" t="s">
        <v>794</v>
      </c>
      <c r="C457" s="183" t="s">
        <v>701</v>
      </c>
      <c r="D457" s="183" t="s">
        <v>821</v>
      </c>
      <c r="E457" s="183" t="s">
        <v>295</v>
      </c>
      <c r="F457" s="183" t="s">
        <v>521</v>
      </c>
      <c r="G457" s="183" t="s">
        <v>48</v>
      </c>
      <c r="H457" s="183" t="s">
        <v>521</v>
      </c>
      <c r="I457" s="183" t="s">
        <v>796</v>
      </c>
      <c r="J457" s="183" t="s">
        <v>1478</v>
      </c>
      <c r="K457" s="184">
        <v>1083.58</v>
      </c>
      <c r="L457" s="184">
        <v>0</v>
      </c>
      <c r="M457" s="184">
        <f t="shared" si="8"/>
        <v>1083.58</v>
      </c>
      <c r="N457" s="183" t="s">
        <v>1134</v>
      </c>
      <c r="O457" s="183" t="s">
        <v>1478</v>
      </c>
      <c r="P457" s="183"/>
      <c r="Q457" s="183" t="s">
        <v>1550</v>
      </c>
      <c r="R457" s="183" t="s">
        <v>801</v>
      </c>
    </row>
    <row r="458" spans="1:18">
      <c r="A458" s="183" t="s">
        <v>1551</v>
      </c>
      <c r="B458" s="183" t="s">
        <v>794</v>
      </c>
      <c r="C458" s="183" t="s">
        <v>707</v>
      </c>
      <c r="D458" s="183" t="s">
        <v>268</v>
      </c>
      <c r="E458" s="183" t="s">
        <v>835</v>
      </c>
      <c r="F458" s="183" t="s">
        <v>710</v>
      </c>
      <c r="G458" s="183" t="s">
        <v>48</v>
      </c>
      <c r="H458" s="183" t="s">
        <v>521</v>
      </c>
      <c r="I458" s="183" t="s">
        <v>796</v>
      </c>
      <c r="J458" s="183" t="s">
        <v>1478</v>
      </c>
      <c r="K458" s="184">
        <v>0</v>
      </c>
      <c r="L458" s="184">
        <v>80.8</v>
      </c>
      <c r="M458" s="184">
        <f t="shared" si="8"/>
        <v>-80.8</v>
      </c>
      <c r="N458" s="183" t="s">
        <v>1552</v>
      </c>
      <c r="O458" s="183" t="s">
        <v>1478</v>
      </c>
      <c r="P458" s="183"/>
      <c r="Q458" s="183" t="s">
        <v>1553</v>
      </c>
      <c r="R458" s="183" t="s">
        <v>801</v>
      </c>
    </row>
    <row r="459" spans="1:18">
      <c r="A459" s="183" t="s">
        <v>1551</v>
      </c>
      <c r="B459" s="183" t="s">
        <v>794</v>
      </c>
      <c r="C459" s="183" t="s">
        <v>804</v>
      </c>
      <c r="D459" s="183" t="s">
        <v>803</v>
      </c>
      <c r="E459" s="183" t="s">
        <v>835</v>
      </c>
      <c r="F459" s="183" t="s">
        <v>710</v>
      </c>
      <c r="G459" s="183" t="s">
        <v>48</v>
      </c>
      <c r="H459" s="183" t="s">
        <v>521</v>
      </c>
      <c r="I459" s="183" t="s">
        <v>796</v>
      </c>
      <c r="J459" s="183" t="s">
        <v>1478</v>
      </c>
      <c r="K459" s="184">
        <v>80.8</v>
      </c>
      <c r="L459" s="184">
        <v>0</v>
      </c>
      <c r="M459" s="184">
        <f t="shared" si="8"/>
        <v>80.8</v>
      </c>
      <c r="N459" s="183" t="s">
        <v>1552</v>
      </c>
      <c r="O459" s="183" t="s">
        <v>1478</v>
      </c>
      <c r="P459" s="183"/>
      <c r="Q459" s="183" t="s">
        <v>1553</v>
      </c>
      <c r="R459" s="183" t="s">
        <v>801</v>
      </c>
    </row>
    <row r="460" spans="1:18">
      <c r="A460" s="183" t="s">
        <v>1554</v>
      </c>
      <c r="B460" s="183" t="s">
        <v>794</v>
      </c>
      <c r="C460" s="183" t="s">
        <v>808</v>
      </c>
      <c r="D460" s="183" t="s">
        <v>268</v>
      </c>
      <c r="E460" s="183" t="s">
        <v>295</v>
      </c>
      <c r="F460" s="183" t="s">
        <v>710</v>
      </c>
      <c r="G460" s="183" t="s">
        <v>48</v>
      </c>
      <c r="H460" s="183" t="s">
        <v>521</v>
      </c>
      <c r="I460" s="183" t="s">
        <v>796</v>
      </c>
      <c r="J460" s="183" t="s">
        <v>1478</v>
      </c>
      <c r="K460" s="184">
        <v>301.23</v>
      </c>
      <c r="L460" s="184">
        <v>0</v>
      </c>
      <c r="M460" s="184">
        <f t="shared" si="8"/>
        <v>301.23</v>
      </c>
      <c r="N460" s="183" t="s">
        <v>1134</v>
      </c>
      <c r="O460" s="183" t="s">
        <v>1478</v>
      </c>
      <c r="P460" s="183"/>
      <c r="Q460" s="183" t="s">
        <v>1555</v>
      </c>
      <c r="R460" s="183" t="s">
        <v>801</v>
      </c>
    </row>
    <row r="461" spans="1:18">
      <c r="A461" s="183" t="s">
        <v>1554</v>
      </c>
      <c r="B461" s="183" t="s">
        <v>794</v>
      </c>
      <c r="C461" s="183" t="s">
        <v>366</v>
      </c>
      <c r="D461" s="183" t="s">
        <v>802</v>
      </c>
      <c r="E461" s="183" t="s">
        <v>295</v>
      </c>
      <c r="F461" s="183" t="s">
        <v>710</v>
      </c>
      <c r="G461" s="183" t="s">
        <v>48</v>
      </c>
      <c r="H461" s="183" t="s">
        <v>521</v>
      </c>
      <c r="I461" s="183" t="s">
        <v>796</v>
      </c>
      <c r="J461" s="183" t="s">
        <v>1478</v>
      </c>
      <c r="K461" s="184">
        <v>0</v>
      </c>
      <c r="L461" s="184">
        <v>301.23</v>
      </c>
      <c r="M461" s="184">
        <f t="shared" si="8"/>
        <v>-301.23</v>
      </c>
      <c r="N461" s="183" t="s">
        <v>1134</v>
      </c>
      <c r="O461" s="183" t="s">
        <v>1478</v>
      </c>
      <c r="P461" s="183"/>
      <c r="Q461" s="183" t="s">
        <v>1555</v>
      </c>
      <c r="R461" s="183" t="s">
        <v>801</v>
      </c>
    </row>
    <row r="462" spans="1:18">
      <c r="A462" s="183" t="s">
        <v>1556</v>
      </c>
      <c r="B462" s="183" t="s">
        <v>794</v>
      </c>
      <c r="C462" s="183" t="s">
        <v>804</v>
      </c>
      <c r="D462" s="183" t="s">
        <v>268</v>
      </c>
      <c r="E462" s="183" t="s">
        <v>810</v>
      </c>
      <c r="F462" s="183" t="s">
        <v>710</v>
      </c>
      <c r="G462" s="183" t="s">
        <v>48</v>
      </c>
      <c r="H462" s="183" t="s">
        <v>521</v>
      </c>
      <c r="I462" s="183" t="s">
        <v>796</v>
      </c>
      <c r="J462" s="183" t="s">
        <v>1478</v>
      </c>
      <c r="K462" s="184">
        <v>364.54</v>
      </c>
      <c r="L462" s="184">
        <v>0</v>
      </c>
      <c r="M462" s="184">
        <f t="shared" si="8"/>
        <v>364.54</v>
      </c>
      <c r="N462" s="183" t="s">
        <v>1137</v>
      </c>
      <c r="O462" s="183" t="s">
        <v>1478</v>
      </c>
      <c r="P462" s="183"/>
      <c r="Q462" s="183" t="s">
        <v>1557</v>
      </c>
      <c r="R462" s="183" t="s">
        <v>801</v>
      </c>
    </row>
    <row r="463" spans="1:18">
      <c r="A463" s="183" t="s">
        <v>1556</v>
      </c>
      <c r="B463" s="183" t="s">
        <v>794</v>
      </c>
      <c r="C463" s="183" t="s">
        <v>706</v>
      </c>
      <c r="D463" s="183" t="s">
        <v>268</v>
      </c>
      <c r="E463" s="183" t="s">
        <v>810</v>
      </c>
      <c r="F463" s="183" t="s">
        <v>521</v>
      </c>
      <c r="G463" s="183" t="s">
        <v>48</v>
      </c>
      <c r="H463" s="183" t="s">
        <v>521</v>
      </c>
      <c r="I463" s="183" t="s">
        <v>796</v>
      </c>
      <c r="J463" s="183" t="s">
        <v>1478</v>
      </c>
      <c r="K463" s="184">
        <v>0</v>
      </c>
      <c r="L463" s="184">
        <v>500</v>
      </c>
      <c r="M463" s="184">
        <f t="shared" si="8"/>
        <v>-500</v>
      </c>
      <c r="N463" s="183" t="s">
        <v>1137</v>
      </c>
      <c r="O463" s="183" t="s">
        <v>1478</v>
      </c>
      <c r="P463" s="183"/>
      <c r="Q463" s="183" t="s">
        <v>1557</v>
      </c>
      <c r="R463" s="183" t="s">
        <v>801</v>
      </c>
    </row>
    <row r="464" spans="1:18">
      <c r="A464" s="183" t="s">
        <v>1556</v>
      </c>
      <c r="B464" s="183" t="s">
        <v>794</v>
      </c>
      <c r="C464" s="183" t="s">
        <v>706</v>
      </c>
      <c r="D464" s="183" t="s">
        <v>811</v>
      </c>
      <c r="E464" s="183" t="s">
        <v>810</v>
      </c>
      <c r="F464" s="183" t="s">
        <v>521</v>
      </c>
      <c r="G464" s="183" t="s">
        <v>48</v>
      </c>
      <c r="H464" s="183" t="s">
        <v>521</v>
      </c>
      <c r="I464" s="183" t="s">
        <v>796</v>
      </c>
      <c r="J464" s="183" t="s">
        <v>1478</v>
      </c>
      <c r="K464" s="184">
        <v>500</v>
      </c>
      <c r="L464" s="184">
        <v>0</v>
      </c>
      <c r="M464" s="184">
        <f t="shared" si="8"/>
        <v>500</v>
      </c>
      <c r="N464" s="183" t="s">
        <v>1137</v>
      </c>
      <c r="O464" s="183" t="s">
        <v>1478</v>
      </c>
      <c r="P464" s="183"/>
      <c r="Q464" s="183" t="s">
        <v>1557</v>
      </c>
      <c r="R464" s="183" t="s">
        <v>801</v>
      </c>
    </row>
    <row r="465" spans="1:18">
      <c r="A465" s="183" t="s">
        <v>1556</v>
      </c>
      <c r="B465" s="183" t="s">
        <v>794</v>
      </c>
      <c r="C465" s="183" t="s">
        <v>804</v>
      </c>
      <c r="D465" s="183" t="s">
        <v>805</v>
      </c>
      <c r="E465" s="183" t="s">
        <v>810</v>
      </c>
      <c r="F465" s="183" t="s">
        <v>710</v>
      </c>
      <c r="G465" s="183" t="s">
        <v>48</v>
      </c>
      <c r="H465" s="183" t="s">
        <v>521</v>
      </c>
      <c r="I465" s="183" t="s">
        <v>796</v>
      </c>
      <c r="J465" s="183" t="s">
        <v>1478</v>
      </c>
      <c r="K465" s="184">
        <v>0</v>
      </c>
      <c r="L465" s="184">
        <v>364.54</v>
      </c>
      <c r="M465" s="184">
        <f t="shared" si="8"/>
        <v>-364.54</v>
      </c>
      <c r="N465" s="183" t="s">
        <v>1137</v>
      </c>
      <c r="O465" s="183" t="s">
        <v>1478</v>
      </c>
      <c r="P465" s="183"/>
      <c r="Q465" s="183" t="s">
        <v>1557</v>
      </c>
      <c r="R465" s="183" t="s">
        <v>801</v>
      </c>
    </row>
    <row r="466" spans="1:18">
      <c r="A466" s="183" t="s">
        <v>1558</v>
      </c>
      <c r="B466" s="183" t="s">
        <v>794</v>
      </c>
      <c r="C466" s="183" t="s">
        <v>706</v>
      </c>
      <c r="D466" s="183" t="s">
        <v>268</v>
      </c>
      <c r="E466" s="183" t="s">
        <v>380</v>
      </c>
      <c r="F466" s="183" t="s">
        <v>521</v>
      </c>
      <c r="G466" s="183" t="s">
        <v>48</v>
      </c>
      <c r="H466" s="183" t="s">
        <v>521</v>
      </c>
      <c r="I466" s="183" t="s">
        <v>796</v>
      </c>
      <c r="J466" s="183" t="s">
        <v>1478</v>
      </c>
      <c r="K466" s="184">
        <v>326.23</v>
      </c>
      <c r="L466" s="184">
        <v>0</v>
      </c>
      <c r="M466" s="184">
        <f t="shared" si="8"/>
        <v>326.23</v>
      </c>
      <c r="N466" s="183" t="s">
        <v>1559</v>
      </c>
      <c r="O466" s="183" t="s">
        <v>1478</v>
      </c>
      <c r="P466" s="183"/>
      <c r="Q466" s="183" t="s">
        <v>1560</v>
      </c>
      <c r="R466" s="183" t="s">
        <v>801</v>
      </c>
    </row>
    <row r="467" spans="1:18">
      <c r="A467" s="183" t="s">
        <v>1558</v>
      </c>
      <c r="B467" s="183" t="s">
        <v>794</v>
      </c>
      <c r="C467" s="183" t="s">
        <v>707</v>
      </c>
      <c r="D467" s="183" t="s">
        <v>268</v>
      </c>
      <c r="E467" s="183" t="s">
        <v>380</v>
      </c>
      <c r="F467" s="183" t="s">
        <v>521</v>
      </c>
      <c r="G467" s="183" t="s">
        <v>48</v>
      </c>
      <c r="H467" s="183" t="s">
        <v>521</v>
      </c>
      <c r="I467" s="183" t="s">
        <v>796</v>
      </c>
      <c r="J467" s="183" t="s">
        <v>1478</v>
      </c>
      <c r="K467" s="184">
        <v>0</v>
      </c>
      <c r="L467" s="184">
        <v>375.31</v>
      </c>
      <c r="M467" s="184">
        <f t="shared" si="8"/>
        <v>-375.31</v>
      </c>
      <c r="N467" s="183" t="s">
        <v>1559</v>
      </c>
      <c r="O467" s="183" t="s">
        <v>1478</v>
      </c>
      <c r="P467" s="183"/>
      <c r="Q467" s="183" t="s">
        <v>1560</v>
      </c>
      <c r="R467" s="183" t="s">
        <v>801</v>
      </c>
    </row>
    <row r="468" spans="1:18">
      <c r="A468" s="183" t="s">
        <v>1558</v>
      </c>
      <c r="B468" s="183" t="s">
        <v>794</v>
      </c>
      <c r="C468" s="183" t="s">
        <v>706</v>
      </c>
      <c r="D468" s="183" t="s">
        <v>811</v>
      </c>
      <c r="E468" s="183" t="s">
        <v>380</v>
      </c>
      <c r="F468" s="183" t="s">
        <v>521</v>
      </c>
      <c r="G468" s="183" t="s">
        <v>48</v>
      </c>
      <c r="H468" s="183" t="s">
        <v>521</v>
      </c>
      <c r="I468" s="183" t="s">
        <v>796</v>
      </c>
      <c r="J468" s="183" t="s">
        <v>1478</v>
      </c>
      <c r="K468" s="184">
        <v>49.08</v>
      </c>
      <c r="L468" s="184">
        <v>0</v>
      </c>
      <c r="M468" s="184">
        <f t="shared" si="8"/>
        <v>49.08</v>
      </c>
      <c r="N468" s="183" t="s">
        <v>1559</v>
      </c>
      <c r="O468" s="183" t="s">
        <v>1478</v>
      </c>
      <c r="P468" s="183"/>
      <c r="Q468" s="183" t="s">
        <v>1560</v>
      </c>
      <c r="R468" s="183" t="s">
        <v>801</v>
      </c>
    </row>
    <row r="469" spans="1:18">
      <c r="A469" s="183" t="s">
        <v>1561</v>
      </c>
      <c r="B469" s="183" t="s">
        <v>794</v>
      </c>
      <c r="C469" s="183" t="s">
        <v>707</v>
      </c>
      <c r="D469" s="183" t="s">
        <v>831</v>
      </c>
      <c r="E469" s="183" t="s">
        <v>850</v>
      </c>
      <c r="F469" s="183" t="s">
        <v>710</v>
      </c>
      <c r="G469" s="183" t="s">
        <v>48</v>
      </c>
      <c r="H469" s="183" t="s">
        <v>521</v>
      </c>
      <c r="I469" s="183" t="s">
        <v>796</v>
      </c>
      <c r="J469" s="183" t="s">
        <v>1562</v>
      </c>
      <c r="K469" s="184">
        <v>1500</v>
      </c>
      <c r="L469" s="184">
        <v>0</v>
      </c>
      <c r="M469" s="184">
        <f t="shared" si="8"/>
        <v>1500</v>
      </c>
      <c r="N469" s="183" t="s">
        <v>1563</v>
      </c>
      <c r="O469" s="183" t="s">
        <v>1562</v>
      </c>
      <c r="P469" s="183"/>
      <c r="Q469" s="183" t="s">
        <v>1564</v>
      </c>
      <c r="R469" s="183" t="s">
        <v>801</v>
      </c>
    </row>
    <row r="470" spans="1:18">
      <c r="A470" s="183" t="s">
        <v>1561</v>
      </c>
      <c r="B470" s="183" t="s">
        <v>794</v>
      </c>
      <c r="C470" s="183" t="s">
        <v>707</v>
      </c>
      <c r="D470" s="183" t="s">
        <v>268</v>
      </c>
      <c r="E470" s="183" t="s">
        <v>850</v>
      </c>
      <c r="F470" s="183" t="s">
        <v>710</v>
      </c>
      <c r="G470" s="183" t="s">
        <v>48</v>
      </c>
      <c r="H470" s="183" t="s">
        <v>521</v>
      </c>
      <c r="I470" s="183" t="s">
        <v>796</v>
      </c>
      <c r="J470" s="183" t="s">
        <v>1562</v>
      </c>
      <c r="K470" s="184">
        <v>0</v>
      </c>
      <c r="L470" s="184">
        <v>1500</v>
      </c>
      <c r="M470" s="184">
        <f t="shared" si="8"/>
        <v>-1500</v>
      </c>
      <c r="N470" s="183" t="s">
        <v>1563</v>
      </c>
      <c r="O470" s="183" t="s">
        <v>1562</v>
      </c>
      <c r="P470" s="183"/>
      <c r="Q470" s="183" t="s">
        <v>1564</v>
      </c>
      <c r="R470" s="183" t="s">
        <v>801</v>
      </c>
    </row>
    <row r="471" spans="1:18">
      <c r="A471" s="183" t="s">
        <v>1565</v>
      </c>
      <c r="B471" s="183" t="s">
        <v>794</v>
      </c>
      <c r="C471" s="183" t="s">
        <v>707</v>
      </c>
      <c r="D471" s="183" t="s">
        <v>268</v>
      </c>
      <c r="E471" s="183" t="s">
        <v>850</v>
      </c>
      <c r="F471" s="183" t="s">
        <v>869</v>
      </c>
      <c r="G471" s="183" t="s">
        <v>48</v>
      </c>
      <c r="H471" s="183" t="s">
        <v>521</v>
      </c>
      <c r="I471" s="183" t="s">
        <v>796</v>
      </c>
      <c r="J471" s="183" t="s">
        <v>1562</v>
      </c>
      <c r="K471" s="184">
        <v>0</v>
      </c>
      <c r="L471" s="184">
        <v>385.05</v>
      </c>
      <c r="M471" s="184">
        <f t="shared" si="8"/>
        <v>-385.05</v>
      </c>
      <c r="N471" s="183" t="s">
        <v>1566</v>
      </c>
      <c r="O471" s="183" t="s">
        <v>1562</v>
      </c>
      <c r="P471" s="183"/>
      <c r="Q471" s="183" t="s">
        <v>1567</v>
      </c>
      <c r="R471" s="183" t="s">
        <v>801</v>
      </c>
    </row>
    <row r="472" spans="1:18">
      <c r="A472" s="183" t="s">
        <v>1565</v>
      </c>
      <c r="B472" s="183" t="s">
        <v>794</v>
      </c>
      <c r="C472" s="183" t="s">
        <v>707</v>
      </c>
      <c r="D472" s="183" t="s">
        <v>815</v>
      </c>
      <c r="E472" s="183" t="s">
        <v>850</v>
      </c>
      <c r="F472" s="183" t="s">
        <v>869</v>
      </c>
      <c r="G472" s="183" t="s">
        <v>48</v>
      </c>
      <c r="H472" s="183" t="s">
        <v>521</v>
      </c>
      <c r="I472" s="183" t="s">
        <v>796</v>
      </c>
      <c r="J472" s="183" t="s">
        <v>1562</v>
      </c>
      <c r="K472" s="184">
        <v>385.05</v>
      </c>
      <c r="L472" s="184">
        <v>0</v>
      </c>
      <c r="M472" s="184">
        <f t="shared" si="8"/>
        <v>385.05</v>
      </c>
      <c r="N472" s="183" t="s">
        <v>1566</v>
      </c>
      <c r="O472" s="183" t="s">
        <v>1562</v>
      </c>
      <c r="P472" s="183"/>
      <c r="Q472" s="183" t="s">
        <v>1567</v>
      </c>
      <c r="R472" s="183" t="s">
        <v>801</v>
      </c>
    </row>
    <row r="473" spans="1:18">
      <c r="A473" s="183" t="s">
        <v>1568</v>
      </c>
      <c r="B473" s="183" t="s">
        <v>794</v>
      </c>
      <c r="C473" s="183" t="s">
        <v>707</v>
      </c>
      <c r="D473" s="183" t="s">
        <v>815</v>
      </c>
      <c r="E473" s="183" t="s">
        <v>832</v>
      </c>
      <c r="F473" s="183" t="s">
        <v>521</v>
      </c>
      <c r="G473" s="183" t="s">
        <v>48</v>
      </c>
      <c r="H473" s="183" t="s">
        <v>521</v>
      </c>
      <c r="I473" s="183" t="s">
        <v>796</v>
      </c>
      <c r="J473" s="183" t="s">
        <v>1562</v>
      </c>
      <c r="K473" s="184">
        <v>175</v>
      </c>
      <c r="L473" s="184">
        <v>0</v>
      </c>
      <c r="M473" s="184">
        <f t="shared" si="8"/>
        <v>175</v>
      </c>
      <c r="N473" s="183" t="s">
        <v>996</v>
      </c>
      <c r="O473" s="183" t="s">
        <v>1562</v>
      </c>
      <c r="P473" s="183"/>
      <c r="Q473" s="183" t="s">
        <v>1569</v>
      </c>
      <c r="R473" s="183" t="s">
        <v>801</v>
      </c>
    </row>
    <row r="474" spans="1:18">
      <c r="A474" s="183" t="s">
        <v>1568</v>
      </c>
      <c r="B474" s="183" t="s">
        <v>794</v>
      </c>
      <c r="C474" s="183" t="s">
        <v>707</v>
      </c>
      <c r="D474" s="183" t="s">
        <v>268</v>
      </c>
      <c r="E474" s="183" t="s">
        <v>832</v>
      </c>
      <c r="F474" s="183" t="s">
        <v>521</v>
      </c>
      <c r="G474" s="183" t="s">
        <v>48</v>
      </c>
      <c r="H474" s="183" t="s">
        <v>521</v>
      </c>
      <c r="I474" s="183" t="s">
        <v>796</v>
      </c>
      <c r="J474" s="183" t="s">
        <v>1562</v>
      </c>
      <c r="K474" s="184">
        <v>0</v>
      </c>
      <c r="L474" s="184">
        <v>175</v>
      </c>
      <c r="M474" s="184">
        <f t="shared" si="8"/>
        <v>-175</v>
      </c>
      <c r="N474" s="183" t="s">
        <v>996</v>
      </c>
      <c r="O474" s="183" t="s">
        <v>1562</v>
      </c>
      <c r="P474" s="183"/>
      <c r="Q474" s="183" t="s">
        <v>1569</v>
      </c>
      <c r="R474" s="183" t="s">
        <v>801</v>
      </c>
    </row>
    <row r="475" spans="1:18">
      <c r="A475" s="183" t="s">
        <v>1570</v>
      </c>
      <c r="B475" s="183" t="s">
        <v>794</v>
      </c>
      <c r="C475" s="183" t="s">
        <v>706</v>
      </c>
      <c r="D475" s="183" t="s">
        <v>268</v>
      </c>
      <c r="E475" s="183" t="s">
        <v>827</v>
      </c>
      <c r="F475" s="183" t="s">
        <v>521</v>
      </c>
      <c r="G475" s="183" t="s">
        <v>48</v>
      </c>
      <c r="H475" s="183" t="s">
        <v>521</v>
      </c>
      <c r="I475" s="183" t="s">
        <v>796</v>
      </c>
      <c r="J475" s="183" t="s">
        <v>1562</v>
      </c>
      <c r="K475" s="184">
        <v>0</v>
      </c>
      <c r="L475" s="184">
        <v>0</v>
      </c>
      <c r="M475" s="184">
        <f t="shared" si="8"/>
        <v>0</v>
      </c>
      <c r="N475" s="183" t="s">
        <v>1571</v>
      </c>
      <c r="O475" s="183" t="s">
        <v>1562</v>
      </c>
      <c r="P475" s="183"/>
      <c r="Q475" s="183" t="s">
        <v>1572</v>
      </c>
      <c r="R475" s="183" t="s">
        <v>801</v>
      </c>
    </row>
    <row r="476" spans="1:18">
      <c r="A476" s="183" t="s">
        <v>1570</v>
      </c>
      <c r="B476" s="183" t="s">
        <v>794</v>
      </c>
      <c r="C476" s="183" t="s">
        <v>706</v>
      </c>
      <c r="D476" s="183" t="s">
        <v>268</v>
      </c>
      <c r="E476" s="183" t="s">
        <v>827</v>
      </c>
      <c r="F476" s="183" t="s">
        <v>521</v>
      </c>
      <c r="G476" s="183" t="s">
        <v>48</v>
      </c>
      <c r="H476" s="183" t="s">
        <v>521</v>
      </c>
      <c r="I476" s="183" t="s">
        <v>796</v>
      </c>
      <c r="J476" s="183" t="s">
        <v>1562</v>
      </c>
      <c r="K476" s="184">
        <v>0</v>
      </c>
      <c r="L476" s="184">
        <v>30</v>
      </c>
      <c r="M476" s="184">
        <f t="shared" si="8"/>
        <v>-30</v>
      </c>
      <c r="N476" s="183" t="s">
        <v>1571</v>
      </c>
      <c r="O476" s="183" t="s">
        <v>1562</v>
      </c>
      <c r="P476" s="183"/>
      <c r="Q476" s="183" t="s">
        <v>1572</v>
      </c>
      <c r="R476" s="183" t="s">
        <v>801</v>
      </c>
    </row>
    <row r="477" spans="1:18">
      <c r="A477" s="183" t="s">
        <v>1570</v>
      </c>
      <c r="B477" s="183" t="s">
        <v>794</v>
      </c>
      <c r="C477" s="183" t="s">
        <v>706</v>
      </c>
      <c r="D477" s="183" t="s">
        <v>811</v>
      </c>
      <c r="E477" s="183" t="s">
        <v>827</v>
      </c>
      <c r="F477" s="183" t="s">
        <v>521</v>
      </c>
      <c r="G477" s="183" t="s">
        <v>48</v>
      </c>
      <c r="H477" s="183" t="s">
        <v>521</v>
      </c>
      <c r="I477" s="183" t="s">
        <v>796</v>
      </c>
      <c r="J477" s="183" t="s">
        <v>1562</v>
      </c>
      <c r="K477" s="184">
        <v>30</v>
      </c>
      <c r="L477" s="184">
        <v>0</v>
      </c>
      <c r="M477" s="184">
        <f t="shared" si="8"/>
        <v>30</v>
      </c>
      <c r="N477" s="183" t="s">
        <v>1571</v>
      </c>
      <c r="O477" s="183" t="s">
        <v>1562</v>
      </c>
      <c r="P477" s="183"/>
      <c r="Q477" s="183" t="s">
        <v>1572</v>
      </c>
      <c r="R477" s="183" t="s">
        <v>801</v>
      </c>
    </row>
    <row r="478" spans="1:18">
      <c r="A478" s="183" t="s">
        <v>1573</v>
      </c>
      <c r="B478" s="183" t="s">
        <v>794</v>
      </c>
      <c r="C478" s="183" t="s">
        <v>707</v>
      </c>
      <c r="D478" s="183" t="s">
        <v>803</v>
      </c>
      <c r="E478" s="183" t="s">
        <v>845</v>
      </c>
      <c r="F478" s="183" t="s">
        <v>521</v>
      </c>
      <c r="G478" s="183" t="s">
        <v>48</v>
      </c>
      <c r="H478" s="183" t="s">
        <v>521</v>
      </c>
      <c r="I478" s="183" t="s">
        <v>796</v>
      </c>
      <c r="J478" s="183" t="s">
        <v>1562</v>
      </c>
      <c r="K478" s="184">
        <v>65</v>
      </c>
      <c r="L478" s="184">
        <v>0</v>
      </c>
      <c r="M478" s="184">
        <f t="shared" si="8"/>
        <v>65</v>
      </c>
      <c r="N478" s="183" t="s">
        <v>1574</v>
      </c>
      <c r="O478" s="183" t="s">
        <v>1562</v>
      </c>
      <c r="P478" s="183"/>
      <c r="Q478" s="183" t="s">
        <v>1575</v>
      </c>
      <c r="R478" s="183" t="s">
        <v>801</v>
      </c>
    </row>
    <row r="479" spans="1:18">
      <c r="A479" s="183" t="s">
        <v>1573</v>
      </c>
      <c r="B479" s="183" t="s">
        <v>794</v>
      </c>
      <c r="C479" s="183" t="s">
        <v>707</v>
      </c>
      <c r="D479" s="183" t="s">
        <v>803</v>
      </c>
      <c r="E479" s="183" t="s">
        <v>845</v>
      </c>
      <c r="F479" s="183" t="s">
        <v>521</v>
      </c>
      <c r="G479" s="183" t="s">
        <v>48</v>
      </c>
      <c r="H479" s="183" t="s">
        <v>521</v>
      </c>
      <c r="I479" s="183" t="s">
        <v>796</v>
      </c>
      <c r="J479" s="183" t="s">
        <v>1562</v>
      </c>
      <c r="K479" s="184">
        <v>7.98</v>
      </c>
      <c r="L479" s="184">
        <v>0</v>
      </c>
      <c r="M479" s="184">
        <f t="shared" si="8"/>
        <v>7.98</v>
      </c>
      <c r="N479" s="183" t="s">
        <v>1574</v>
      </c>
      <c r="O479" s="183" t="s">
        <v>1562</v>
      </c>
      <c r="P479" s="183"/>
      <c r="Q479" s="183" t="s">
        <v>1575</v>
      </c>
      <c r="R479" s="183" t="s">
        <v>801</v>
      </c>
    </row>
    <row r="480" spans="1:18">
      <c r="A480" s="183" t="s">
        <v>1573</v>
      </c>
      <c r="B480" s="183" t="s">
        <v>794</v>
      </c>
      <c r="C480" s="183" t="s">
        <v>707</v>
      </c>
      <c r="D480" s="183" t="s">
        <v>268</v>
      </c>
      <c r="E480" s="183" t="s">
        <v>845</v>
      </c>
      <c r="F480" s="183" t="s">
        <v>521</v>
      </c>
      <c r="G480" s="183" t="s">
        <v>48</v>
      </c>
      <c r="H480" s="183" t="s">
        <v>521</v>
      </c>
      <c r="I480" s="183" t="s">
        <v>796</v>
      </c>
      <c r="J480" s="183" t="s">
        <v>1562</v>
      </c>
      <c r="K480" s="184">
        <v>0</v>
      </c>
      <c r="L480" s="184">
        <v>72.98</v>
      </c>
      <c r="M480" s="184">
        <f t="shared" si="8"/>
        <v>-72.98</v>
      </c>
      <c r="N480" s="183" t="s">
        <v>1574</v>
      </c>
      <c r="O480" s="183" t="s">
        <v>1562</v>
      </c>
      <c r="P480" s="183"/>
      <c r="Q480" s="183" t="s">
        <v>1575</v>
      </c>
      <c r="R480" s="183" t="s">
        <v>801</v>
      </c>
    </row>
    <row r="481" spans="1:18">
      <c r="A481" s="183" t="s">
        <v>1573</v>
      </c>
      <c r="B481" s="183" t="s">
        <v>794</v>
      </c>
      <c r="C481" s="183" t="s">
        <v>709</v>
      </c>
      <c r="D481" s="183" t="s">
        <v>268</v>
      </c>
      <c r="E481" s="183" t="s">
        <v>845</v>
      </c>
      <c r="F481" s="183" t="s">
        <v>521</v>
      </c>
      <c r="G481" s="183" t="s">
        <v>48</v>
      </c>
      <c r="H481" s="183" t="s">
        <v>521</v>
      </c>
      <c r="I481" s="183" t="s">
        <v>796</v>
      </c>
      <c r="J481" s="183" t="s">
        <v>1562</v>
      </c>
      <c r="K481" s="184">
        <v>0</v>
      </c>
      <c r="L481" s="184">
        <v>1054.95</v>
      </c>
      <c r="M481" s="184">
        <f t="shared" si="8"/>
        <v>-1054.95</v>
      </c>
      <c r="N481" s="183" t="s">
        <v>1574</v>
      </c>
      <c r="O481" s="183" t="s">
        <v>1562</v>
      </c>
      <c r="P481" s="183"/>
      <c r="Q481" s="183" t="s">
        <v>1575</v>
      </c>
      <c r="R481" s="183" t="s">
        <v>801</v>
      </c>
    </row>
    <row r="482" spans="1:18">
      <c r="A482" s="183" t="s">
        <v>1573</v>
      </c>
      <c r="B482" s="183" t="s">
        <v>794</v>
      </c>
      <c r="C482" s="183" t="s">
        <v>709</v>
      </c>
      <c r="D482" s="183" t="s">
        <v>826</v>
      </c>
      <c r="E482" s="183" t="s">
        <v>845</v>
      </c>
      <c r="F482" s="183" t="s">
        <v>521</v>
      </c>
      <c r="G482" s="183" t="s">
        <v>48</v>
      </c>
      <c r="H482" s="183" t="s">
        <v>521</v>
      </c>
      <c r="I482" s="183" t="s">
        <v>796</v>
      </c>
      <c r="J482" s="183" t="s">
        <v>1562</v>
      </c>
      <c r="K482" s="184">
        <v>1054.95</v>
      </c>
      <c r="L482" s="184">
        <v>0</v>
      </c>
      <c r="M482" s="184">
        <f t="shared" si="8"/>
        <v>1054.95</v>
      </c>
      <c r="N482" s="183" t="s">
        <v>1574</v>
      </c>
      <c r="O482" s="183" t="s">
        <v>1562</v>
      </c>
      <c r="P482" s="183"/>
      <c r="Q482" s="183" t="s">
        <v>1575</v>
      </c>
      <c r="R482" s="183" t="s">
        <v>801</v>
      </c>
    </row>
    <row r="483" spans="1:18">
      <c r="A483" s="183" t="s">
        <v>1576</v>
      </c>
      <c r="B483" s="183" t="s">
        <v>794</v>
      </c>
      <c r="C483" s="183" t="s">
        <v>709</v>
      </c>
      <c r="D483" s="183" t="s">
        <v>268</v>
      </c>
      <c r="E483" s="183" t="s">
        <v>827</v>
      </c>
      <c r="F483" s="183" t="s">
        <v>521</v>
      </c>
      <c r="G483" s="183" t="s">
        <v>48</v>
      </c>
      <c r="H483" s="183" t="s">
        <v>521</v>
      </c>
      <c r="I483" s="183" t="s">
        <v>796</v>
      </c>
      <c r="J483" s="183" t="s">
        <v>1562</v>
      </c>
      <c r="K483" s="184">
        <v>0</v>
      </c>
      <c r="L483" s="184">
        <v>550</v>
      </c>
      <c r="M483" s="184">
        <f t="shared" si="8"/>
        <v>-550</v>
      </c>
      <c r="N483" s="183" t="s">
        <v>1571</v>
      </c>
      <c r="O483" s="183" t="s">
        <v>1562</v>
      </c>
      <c r="P483" s="183"/>
      <c r="Q483" s="183" t="s">
        <v>1577</v>
      </c>
      <c r="R483" s="183" t="s">
        <v>801</v>
      </c>
    </row>
    <row r="484" spans="1:18">
      <c r="A484" s="183" t="s">
        <v>1576</v>
      </c>
      <c r="B484" s="183" t="s">
        <v>794</v>
      </c>
      <c r="C484" s="183" t="s">
        <v>709</v>
      </c>
      <c r="D484" s="183" t="s">
        <v>826</v>
      </c>
      <c r="E484" s="183" t="s">
        <v>827</v>
      </c>
      <c r="F484" s="183" t="s">
        <v>521</v>
      </c>
      <c r="G484" s="183" t="s">
        <v>48</v>
      </c>
      <c r="H484" s="183" t="s">
        <v>521</v>
      </c>
      <c r="I484" s="183" t="s">
        <v>796</v>
      </c>
      <c r="J484" s="183" t="s">
        <v>1562</v>
      </c>
      <c r="K484" s="184">
        <v>550</v>
      </c>
      <c r="L484" s="184">
        <v>0</v>
      </c>
      <c r="M484" s="184">
        <f t="shared" si="8"/>
        <v>550</v>
      </c>
      <c r="N484" s="183" t="s">
        <v>1571</v>
      </c>
      <c r="O484" s="183" t="s">
        <v>1562</v>
      </c>
      <c r="P484" s="183"/>
      <c r="Q484" s="183" t="s">
        <v>1577</v>
      </c>
      <c r="R484" s="183" t="s">
        <v>801</v>
      </c>
    </row>
    <row r="485" spans="1:18">
      <c r="A485" s="183" t="s">
        <v>1578</v>
      </c>
      <c r="B485" s="183" t="s">
        <v>794</v>
      </c>
      <c r="C485" s="183" t="s">
        <v>366</v>
      </c>
      <c r="D485" s="183" t="s">
        <v>268</v>
      </c>
      <c r="E485" s="183" t="s">
        <v>43</v>
      </c>
      <c r="F485" s="183" t="s">
        <v>521</v>
      </c>
      <c r="G485" s="183" t="s">
        <v>48</v>
      </c>
      <c r="H485" s="183" t="s">
        <v>521</v>
      </c>
      <c r="I485" s="183" t="s">
        <v>796</v>
      </c>
      <c r="J485" s="183" t="s">
        <v>1562</v>
      </c>
      <c r="K485" s="184">
        <v>0</v>
      </c>
      <c r="L485" s="184">
        <v>3000</v>
      </c>
      <c r="M485" s="184">
        <f t="shared" si="8"/>
        <v>-3000</v>
      </c>
      <c r="N485" s="183" t="s">
        <v>1056</v>
      </c>
      <c r="O485" s="183" t="s">
        <v>1562</v>
      </c>
      <c r="P485" s="183"/>
      <c r="Q485" s="183" t="s">
        <v>1579</v>
      </c>
      <c r="R485" s="183" t="s">
        <v>801</v>
      </c>
    </row>
    <row r="486" spans="1:18">
      <c r="A486" s="183" t="s">
        <v>1578</v>
      </c>
      <c r="B486" s="183" t="s">
        <v>794</v>
      </c>
      <c r="C486" s="183" t="s">
        <v>366</v>
      </c>
      <c r="D486" s="183" t="s">
        <v>824</v>
      </c>
      <c r="E486" s="183" t="s">
        <v>43</v>
      </c>
      <c r="F486" s="183" t="s">
        <v>521</v>
      </c>
      <c r="G486" s="183" t="s">
        <v>48</v>
      </c>
      <c r="H486" s="183" t="s">
        <v>521</v>
      </c>
      <c r="I486" s="183" t="s">
        <v>796</v>
      </c>
      <c r="J486" s="183" t="s">
        <v>1562</v>
      </c>
      <c r="K486" s="184">
        <v>0</v>
      </c>
      <c r="L486" s="184">
        <v>500</v>
      </c>
      <c r="M486" s="184">
        <f t="shared" si="8"/>
        <v>-500</v>
      </c>
      <c r="N486" s="183" t="s">
        <v>1056</v>
      </c>
      <c r="O486" s="183" t="s">
        <v>1562</v>
      </c>
      <c r="P486" s="183"/>
      <c r="Q486" s="183" t="s">
        <v>1579</v>
      </c>
      <c r="R486" s="183" t="s">
        <v>801</v>
      </c>
    </row>
    <row r="487" spans="1:18">
      <c r="A487" s="183" t="s">
        <v>1578</v>
      </c>
      <c r="B487" s="183" t="s">
        <v>794</v>
      </c>
      <c r="C487" s="183" t="s">
        <v>366</v>
      </c>
      <c r="D487" s="183" t="s">
        <v>846</v>
      </c>
      <c r="E487" s="183" t="s">
        <v>43</v>
      </c>
      <c r="F487" s="183" t="s">
        <v>521</v>
      </c>
      <c r="G487" s="183" t="s">
        <v>48</v>
      </c>
      <c r="H487" s="183" t="s">
        <v>521</v>
      </c>
      <c r="I487" s="183" t="s">
        <v>796</v>
      </c>
      <c r="J487" s="183" t="s">
        <v>1562</v>
      </c>
      <c r="K487" s="184">
        <v>0</v>
      </c>
      <c r="L487" s="184">
        <v>1410</v>
      </c>
      <c r="M487" s="184">
        <f t="shared" si="8"/>
        <v>-1410</v>
      </c>
      <c r="N487" s="183" t="s">
        <v>1056</v>
      </c>
      <c r="O487" s="183" t="s">
        <v>1562</v>
      </c>
      <c r="P487" s="183"/>
      <c r="Q487" s="183" t="s">
        <v>1579</v>
      </c>
      <c r="R487" s="183" t="s">
        <v>801</v>
      </c>
    </row>
    <row r="488" spans="1:18">
      <c r="A488" s="183" t="s">
        <v>1578</v>
      </c>
      <c r="B488" s="183" t="s">
        <v>794</v>
      </c>
      <c r="C488" s="183" t="s">
        <v>366</v>
      </c>
      <c r="D488" s="183" t="s">
        <v>340</v>
      </c>
      <c r="E488" s="183" t="s">
        <v>43</v>
      </c>
      <c r="F488" s="183" t="s">
        <v>521</v>
      </c>
      <c r="G488" s="183" t="s">
        <v>48</v>
      </c>
      <c r="H488" s="183" t="s">
        <v>521</v>
      </c>
      <c r="I488" s="183" t="s">
        <v>796</v>
      </c>
      <c r="J488" s="183" t="s">
        <v>1562</v>
      </c>
      <c r="K488" s="184">
        <v>0</v>
      </c>
      <c r="L488" s="184">
        <v>400</v>
      </c>
      <c r="M488" s="184">
        <f t="shared" si="8"/>
        <v>-400</v>
      </c>
      <c r="N488" s="183" t="s">
        <v>1056</v>
      </c>
      <c r="O488" s="183" t="s">
        <v>1562</v>
      </c>
      <c r="P488" s="183"/>
      <c r="Q488" s="183" t="s">
        <v>1579</v>
      </c>
      <c r="R488" s="183" t="s">
        <v>801</v>
      </c>
    </row>
    <row r="489" spans="1:18">
      <c r="A489" s="183" t="s">
        <v>1578</v>
      </c>
      <c r="B489" s="183" t="s">
        <v>794</v>
      </c>
      <c r="C489" s="183" t="s">
        <v>366</v>
      </c>
      <c r="D489" s="183" t="s">
        <v>1580</v>
      </c>
      <c r="E489" s="183" t="s">
        <v>43</v>
      </c>
      <c r="F489" s="183" t="s">
        <v>521</v>
      </c>
      <c r="G489" s="183" t="s">
        <v>48</v>
      </c>
      <c r="H489" s="183" t="s">
        <v>521</v>
      </c>
      <c r="I489" s="183" t="s">
        <v>796</v>
      </c>
      <c r="J489" s="183" t="s">
        <v>1562</v>
      </c>
      <c r="K489" s="184">
        <v>0</v>
      </c>
      <c r="L489" s="184">
        <v>800</v>
      </c>
      <c r="M489" s="184">
        <f t="shared" si="8"/>
        <v>-800</v>
      </c>
      <c r="N489" s="183" t="s">
        <v>1056</v>
      </c>
      <c r="O489" s="183" t="s">
        <v>1562</v>
      </c>
      <c r="P489" s="183"/>
      <c r="Q489" s="183" t="s">
        <v>1579</v>
      </c>
      <c r="R489" s="183" t="s">
        <v>801</v>
      </c>
    </row>
    <row r="490" spans="1:18">
      <c r="A490" s="183" t="s">
        <v>1578</v>
      </c>
      <c r="B490" s="183" t="s">
        <v>794</v>
      </c>
      <c r="C490" s="183" t="s">
        <v>366</v>
      </c>
      <c r="D490" s="183" t="s">
        <v>1258</v>
      </c>
      <c r="E490" s="183" t="s">
        <v>43</v>
      </c>
      <c r="F490" s="183" t="s">
        <v>521</v>
      </c>
      <c r="G490" s="183" t="s">
        <v>48</v>
      </c>
      <c r="H490" s="183" t="s">
        <v>521</v>
      </c>
      <c r="I490" s="183" t="s">
        <v>796</v>
      </c>
      <c r="J490" s="183" t="s">
        <v>1562</v>
      </c>
      <c r="K490" s="184">
        <v>0</v>
      </c>
      <c r="L490" s="184">
        <v>5000</v>
      </c>
      <c r="M490" s="184">
        <f t="shared" si="8"/>
        <v>-5000</v>
      </c>
      <c r="N490" s="183" t="s">
        <v>1056</v>
      </c>
      <c r="O490" s="183" t="s">
        <v>1562</v>
      </c>
      <c r="P490" s="183"/>
      <c r="Q490" s="183" t="s">
        <v>1579</v>
      </c>
      <c r="R490" s="183" t="s">
        <v>801</v>
      </c>
    </row>
    <row r="491" spans="1:18">
      <c r="A491" s="183" t="s">
        <v>1578</v>
      </c>
      <c r="B491" s="183" t="s">
        <v>794</v>
      </c>
      <c r="C491" s="183" t="s">
        <v>366</v>
      </c>
      <c r="D491" s="183" t="s">
        <v>831</v>
      </c>
      <c r="E491" s="183" t="s">
        <v>43</v>
      </c>
      <c r="F491" s="183" t="s">
        <v>521</v>
      </c>
      <c r="G491" s="183" t="s">
        <v>48</v>
      </c>
      <c r="H491" s="183" t="s">
        <v>521</v>
      </c>
      <c r="I491" s="183" t="s">
        <v>796</v>
      </c>
      <c r="J491" s="183" t="s">
        <v>1562</v>
      </c>
      <c r="K491" s="184">
        <v>0</v>
      </c>
      <c r="L491" s="184">
        <v>1000</v>
      </c>
      <c r="M491" s="184">
        <f t="shared" si="8"/>
        <v>-1000</v>
      </c>
      <c r="N491" s="183" t="s">
        <v>1056</v>
      </c>
      <c r="O491" s="183" t="s">
        <v>1562</v>
      </c>
      <c r="P491" s="183"/>
      <c r="Q491" s="183" t="s">
        <v>1579</v>
      </c>
      <c r="R491" s="183" t="s">
        <v>801</v>
      </c>
    </row>
    <row r="492" spans="1:18">
      <c r="A492" s="183" t="s">
        <v>1578</v>
      </c>
      <c r="B492" s="183" t="s">
        <v>794</v>
      </c>
      <c r="C492" s="183" t="s">
        <v>366</v>
      </c>
      <c r="D492" s="183" t="s">
        <v>1581</v>
      </c>
      <c r="E492" s="183" t="s">
        <v>43</v>
      </c>
      <c r="F492" s="183" t="s">
        <v>521</v>
      </c>
      <c r="G492" s="183" t="s">
        <v>48</v>
      </c>
      <c r="H492" s="183" t="s">
        <v>521</v>
      </c>
      <c r="I492" s="183" t="s">
        <v>796</v>
      </c>
      <c r="J492" s="183" t="s">
        <v>1562</v>
      </c>
      <c r="K492" s="184">
        <v>100</v>
      </c>
      <c r="L492" s="184">
        <v>0</v>
      </c>
      <c r="M492" s="184">
        <f t="shared" si="8"/>
        <v>100</v>
      </c>
      <c r="N492" s="183" t="s">
        <v>1056</v>
      </c>
      <c r="O492" s="183" t="s">
        <v>1562</v>
      </c>
      <c r="P492" s="183"/>
      <c r="Q492" s="183" t="s">
        <v>1579</v>
      </c>
      <c r="R492" s="183" t="s">
        <v>801</v>
      </c>
    </row>
    <row r="493" spans="1:18">
      <c r="A493" s="183" t="s">
        <v>1578</v>
      </c>
      <c r="B493" s="183" t="s">
        <v>794</v>
      </c>
      <c r="C493" s="183" t="s">
        <v>366</v>
      </c>
      <c r="D493" s="183" t="s">
        <v>1121</v>
      </c>
      <c r="E493" s="183" t="s">
        <v>43</v>
      </c>
      <c r="F493" s="183" t="s">
        <v>521</v>
      </c>
      <c r="G493" s="183" t="s">
        <v>48</v>
      </c>
      <c r="H493" s="183" t="s">
        <v>521</v>
      </c>
      <c r="I493" s="183" t="s">
        <v>796</v>
      </c>
      <c r="J493" s="183" t="s">
        <v>1562</v>
      </c>
      <c r="K493" s="184">
        <v>0</v>
      </c>
      <c r="L493" s="184">
        <v>90</v>
      </c>
      <c r="M493" s="184">
        <f t="shared" si="8"/>
        <v>-90</v>
      </c>
      <c r="N493" s="183" t="s">
        <v>1056</v>
      </c>
      <c r="O493" s="183" t="s">
        <v>1562</v>
      </c>
      <c r="P493" s="183"/>
      <c r="Q493" s="183" t="s">
        <v>1579</v>
      </c>
      <c r="R493" s="183" t="s">
        <v>801</v>
      </c>
    </row>
    <row r="494" spans="1:18">
      <c r="A494" s="183" t="s">
        <v>1578</v>
      </c>
      <c r="B494" s="183" t="s">
        <v>794</v>
      </c>
      <c r="C494" s="183" t="s">
        <v>366</v>
      </c>
      <c r="D494" s="183" t="s">
        <v>814</v>
      </c>
      <c r="E494" s="183" t="s">
        <v>43</v>
      </c>
      <c r="F494" s="183" t="s">
        <v>521</v>
      </c>
      <c r="G494" s="183" t="s">
        <v>48</v>
      </c>
      <c r="H494" s="183" t="s">
        <v>521</v>
      </c>
      <c r="I494" s="183" t="s">
        <v>796</v>
      </c>
      <c r="J494" s="183" t="s">
        <v>1562</v>
      </c>
      <c r="K494" s="184">
        <v>0</v>
      </c>
      <c r="L494" s="184">
        <v>1000</v>
      </c>
      <c r="M494" s="184">
        <f t="shared" si="8"/>
        <v>-1000</v>
      </c>
      <c r="N494" s="183" t="s">
        <v>1056</v>
      </c>
      <c r="O494" s="183" t="s">
        <v>1562</v>
      </c>
      <c r="P494" s="183"/>
      <c r="Q494" s="183" t="s">
        <v>1579</v>
      </c>
      <c r="R494" s="183" t="s">
        <v>801</v>
      </c>
    </row>
    <row r="495" spans="1:18">
      <c r="A495" s="183" t="s">
        <v>1578</v>
      </c>
      <c r="B495" s="183" t="s">
        <v>794</v>
      </c>
      <c r="C495" s="183" t="s">
        <v>366</v>
      </c>
      <c r="D495" s="183" t="s">
        <v>822</v>
      </c>
      <c r="E495" s="183" t="s">
        <v>43</v>
      </c>
      <c r="F495" s="183" t="s">
        <v>521</v>
      </c>
      <c r="G495" s="183" t="s">
        <v>48</v>
      </c>
      <c r="H495" s="183" t="s">
        <v>521</v>
      </c>
      <c r="I495" s="183" t="s">
        <v>796</v>
      </c>
      <c r="J495" s="183" t="s">
        <v>1562</v>
      </c>
      <c r="K495" s="184">
        <v>0</v>
      </c>
      <c r="L495" s="184">
        <v>5000</v>
      </c>
      <c r="M495" s="184">
        <f t="shared" si="8"/>
        <v>-5000</v>
      </c>
      <c r="N495" s="183" t="s">
        <v>1056</v>
      </c>
      <c r="O495" s="183" t="s">
        <v>1562</v>
      </c>
      <c r="P495" s="183"/>
      <c r="Q495" s="183" t="s">
        <v>1579</v>
      </c>
      <c r="R495" s="183" t="s">
        <v>801</v>
      </c>
    </row>
    <row r="496" spans="1:18">
      <c r="A496" s="183" t="s">
        <v>1578</v>
      </c>
      <c r="B496" s="183" t="s">
        <v>794</v>
      </c>
      <c r="C496" s="183" t="s">
        <v>366</v>
      </c>
      <c r="D496" s="183" t="s">
        <v>1120</v>
      </c>
      <c r="E496" s="183" t="s">
        <v>43</v>
      </c>
      <c r="F496" s="183" t="s">
        <v>521</v>
      </c>
      <c r="G496" s="183" t="s">
        <v>48</v>
      </c>
      <c r="H496" s="183" t="s">
        <v>521</v>
      </c>
      <c r="I496" s="183" t="s">
        <v>796</v>
      </c>
      <c r="J496" s="183" t="s">
        <v>1562</v>
      </c>
      <c r="K496" s="184">
        <v>0</v>
      </c>
      <c r="L496" s="184">
        <v>1100</v>
      </c>
      <c r="M496" s="184">
        <f t="shared" si="8"/>
        <v>-1100</v>
      </c>
      <c r="N496" s="183" t="s">
        <v>1056</v>
      </c>
      <c r="O496" s="183" t="s">
        <v>1562</v>
      </c>
      <c r="P496" s="183"/>
      <c r="Q496" s="183" t="s">
        <v>1579</v>
      </c>
      <c r="R496" s="183" t="s">
        <v>801</v>
      </c>
    </row>
    <row r="497" spans="1:18">
      <c r="A497" s="183" t="s">
        <v>1578</v>
      </c>
      <c r="B497" s="183" t="s">
        <v>794</v>
      </c>
      <c r="C497" s="183" t="s">
        <v>366</v>
      </c>
      <c r="D497" s="183" t="s">
        <v>892</v>
      </c>
      <c r="E497" s="183" t="s">
        <v>43</v>
      </c>
      <c r="F497" s="183" t="s">
        <v>521</v>
      </c>
      <c r="G497" s="183" t="s">
        <v>48</v>
      </c>
      <c r="H497" s="183" t="s">
        <v>521</v>
      </c>
      <c r="I497" s="183" t="s">
        <v>796</v>
      </c>
      <c r="J497" s="183" t="s">
        <v>1562</v>
      </c>
      <c r="K497" s="184">
        <v>20000</v>
      </c>
      <c r="L497" s="184">
        <v>0</v>
      </c>
      <c r="M497" s="184">
        <f t="shared" si="8"/>
        <v>20000</v>
      </c>
      <c r="N497" s="183" t="s">
        <v>1056</v>
      </c>
      <c r="O497" s="183" t="s">
        <v>1562</v>
      </c>
      <c r="P497" s="183"/>
      <c r="Q497" s="183" t="s">
        <v>1579</v>
      </c>
      <c r="R497" s="183" t="s">
        <v>801</v>
      </c>
    </row>
    <row r="498" spans="1:18">
      <c r="A498" s="183" t="s">
        <v>1578</v>
      </c>
      <c r="B498" s="183" t="s">
        <v>794</v>
      </c>
      <c r="C498" s="183" t="s">
        <v>366</v>
      </c>
      <c r="D498" s="183" t="s">
        <v>1582</v>
      </c>
      <c r="E498" s="183" t="s">
        <v>43</v>
      </c>
      <c r="F498" s="183" t="s">
        <v>521</v>
      </c>
      <c r="G498" s="183" t="s">
        <v>48</v>
      </c>
      <c r="H498" s="183" t="s">
        <v>521</v>
      </c>
      <c r="I498" s="183" t="s">
        <v>796</v>
      </c>
      <c r="J498" s="183" t="s">
        <v>1562</v>
      </c>
      <c r="K498" s="184">
        <v>0</v>
      </c>
      <c r="L498" s="184">
        <v>400</v>
      </c>
      <c r="M498" s="184">
        <f t="shared" si="8"/>
        <v>-400</v>
      </c>
      <c r="N498" s="183" t="s">
        <v>1056</v>
      </c>
      <c r="O498" s="183" t="s">
        <v>1562</v>
      </c>
      <c r="P498" s="183"/>
      <c r="Q498" s="183" t="s">
        <v>1579</v>
      </c>
      <c r="R498" s="183" t="s">
        <v>801</v>
      </c>
    </row>
    <row r="499" spans="1:18">
      <c r="A499" s="183" t="s">
        <v>1578</v>
      </c>
      <c r="B499" s="183" t="s">
        <v>794</v>
      </c>
      <c r="C499" s="183" t="s">
        <v>366</v>
      </c>
      <c r="D499" s="183" t="s">
        <v>829</v>
      </c>
      <c r="E499" s="183" t="s">
        <v>43</v>
      </c>
      <c r="F499" s="183" t="s">
        <v>521</v>
      </c>
      <c r="G499" s="183" t="s">
        <v>48</v>
      </c>
      <c r="H499" s="183" t="s">
        <v>521</v>
      </c>
      <c r="I499" s="183" t="s">
        <v>796</v>
      </c>
      <c r="J499" s="183" t="s">
        <v>1562</v>
      </c>
      <c r="K499" s="184">
        <v>0</v>
      </c>
      <c r="L499" s="184">
        <v>400</v>
      </c>
      <c r="M499" s="184">
        <f t="shared" si="8"/>
        <v>-400</v>
      </c>
      <c r="N499" s="183" t="s">
        <v>1056</v>
      </c>
      <c r="O499" s="183" t="s">
        <v>1562</v>
      </c>
      <c r="P499" s="183"/>
      <c r="Q499" s="183" t="s">
        <v>1579</v>
      </c>
      <c r="R499" s="183" t="s">
        <v>801</v>
      </c>
    </row>
    <row r="500" spans="1:18">
      <c r="A500" s="183" t="s">
        <v>1583</v>
      </c>
      <c r="B500" s="183" t="s">
        <v>794</v>
      </c>
      <c r="C500" s="183" t="s">
        <v>709</v>
      </c>
      <c r="D500" s="183" t="s">
        <v>268</v>
      </c>
      <c r="E500" s="183" t="s">
        <v>134</v>
      </c>
      <c r="F500" s="183" t="s">
        <v>521</v>
      </c>
      <c r="G500" s="183" t="s">
        <v>48</v>
      </c>
      <c r="H500" s="183" t="s">
        <v>521</v>
      </c>
      <c r="I500" s="183" t="s">
        <v>796</v>
      </c>
      <c r="J500" s="183" t="s">
        <v>1562</v>
      </c>
      <c r="K500" s="184">
        <v>0</v>
      </c>
      <c r="L500" s="184">
        <v>675.04</v>
      </c>
      <c r="M500" s="184">
        <f t="shared" si="8"/>
        <v>-675.04</v>
      </c>
      <c r="N500" s="183" t="s">
        <v>1142</v>
      </c>
      <c r="O500" s="183" t="s">
        <v>1562</v>
      </c>
      <c r="P500" s="183"/>
      <c r="Q500" s="183" t="s">
        <v>1584</v>
      </c>
      <c r="R500" s="183" t="s">
        <v>801</v>
      </c>
    </row>
    <row r="501" spans="1:18">
      <c r="A501" s="183" t="s">
        <v>1583</v>
      </c>
      <c r="B501" s="183" t="s">
        <v>794</v>
      </c>
      <c r="C501" s="183" t="s">
        <v>709</v>
      </c>
      <c r="D501" s="183" t="s">
        <v>826</v>
      </c>
      <c r="E501" s="183" t="s">
        <v>134</v>
      </c>
      <c r="F501" s="183" t="s">
        <v>521</v>
      </c>
      <c r="G501" s="183" t="s">
        <v>48</v>
      </c>
      <c r="H501" s="183" t="s">
        <v>521</v>
      </c>
      <c r="I501" s="183" t="s">
        <v>796</v>
      </c>
      <c r="J501" s="183" t="s">
        <v>1562</v>
      </c>
      <c r="K501" s="184">
        <v>675.04</v>
      </c>
      <c r="L501" s="184">
        <v>0</v>
      </c>
      <c r="M501" s="184">
        <f t="shared" si="8"/>
        <v>675.04</v>
      </c>
      <c r="N501" s="183" t="s">
        <v>1142</v>
      </c>
      <c r="O501" s="183" t="s">
        <v>1562</v>
      </c>
      <c r="P501" s="183"/>
      <c r="Q501" s="183" t="s">
        <v>1584</v>
      </c>
      <c r="R501" s="183" t="s">
        <v>801</v>
      </c>
    </row>
    <row r="502" spans="1:18">
      <c r="A502" s="183" t="s">
        <v>1585</v>
      </c>
      <c r="B502" s="183" t="s">
        <v>794</v>
      </c>
      <c r="C502" s="183" t="s">
        <v>808</v>
      </c>
      <c r="D502" s="183" t="s">
        <v>805</v>
      </c>
      <c r="E502" s="183" t="s">
        <v>895</v>
      </c>
      <c r="F502" s="183" t="s">
        <v>1090</v>
      </c>
      <c r="G502" s="183" t="s">
        <v>48</v>
      </c>
      <c r="H502" s="183" t="s">
        <v>521</v>
      </c>
      <c r="I502" s="183" t="s">
        <v>796</v>
      </c>
      <c r="J502" s="183" t="s">
        <v>1562</v>
      </c>
      <c r="K502" s="184">
        <v>1000</v>
      </c>
      <c r="L502" s="184">
        <v>0</v>
      </c>
      <c r="M502" s="184">
        <f t="shared" si="8"/>
        <v>1000</v>
      </c>
      <c r="N502" s="183" t="s">
        <v>1055</v>
      </c>
      <c r="O502" s="183" t="s">
        <v>1562</v>
      </c>
      <c r="P502" s="183"/>
      <c r="Q502" s="183" t="s">
        <v>1586</v>
      </c>
      <c r="R502" s="183" t="s">
        <v>801</v>
      </c>
    </row>
    <row r="503" spans="1:18">
      <c r="A503" s="183" t="s">
        <v>1585</v>
      </c>
      <c r="B503" s="183" t="s">
        <v>794</v>
      </c>
      <c r="C503" s="183" t="s">
        <v>808</v>
      </c>
      <c r="D503" s="183" t="s">
        <v>805</v>
      </c>
      <c r="E503" s="183" t="s">
        <v>895</v>
      </c>
      <c r="F503" s="183" t="s">
        <v>1090</v>
      </c>
      <c r="G503" s="183" t="s">
        <v>48</v>
      </c>
      <c r="H503" s="183" t="s">
        <v>521</v>
      </c>
      <c r="I503" s="183" t="s">
        <v>796</v>
      </c>
      <c r="J503" s="183" t="s">
        <v>1562</v>
      </c>
      <c r="K503" s="184">
        <v>454.16</v>
      </c>
      <c r="L503" s="184">
        <v>0</v>
      </c>
      <c r="M503" s="184">
        <f t="shared" si="8"/>
        <v>454.16</v>
      </c>
      <c r="N503" s="183" t="s">
        <v>1055</v>
      </c>
      <c r="O503" s="183" t="s">
        <v>1562</v>
      </c>
      <c r="P503" s="183"/>
      <c r="Q503" s="183" t="s">
        <v>1586</v>
      </c>
      <c r="R503" s="183" t="s">
        <v>801</v>
      </c>
    </row>
    <row r="504" spans="1:18">
      <c r="A504" s="183" t="s">
        <v>1585</v>
      </c>
      <c r="B504" s="183" t="s">
        <v>794</v>
      </c>
      <c r="C504" s="183" t="s">
        <v>808</v>
      </c>
      <c r="D504" s="183" t="s">
        <v>815</v>
      </c>
      <c r="E504" s="183" t="s">
        <v>895</v>
      </c>
      <c r="F504" s="183" t="s">
        <v>1090</v>
      </c>
      <c r="G504" s="183" t="s">
        <v>48</v>
      </c>
      <c r="H504" s="183" t="s">
        <v>521</v>
      </c>
      <c r="I504" s="183" t="s">
        <v>796</v>
      </c>
      <c r="J504" s="183" t="s">
        <v>1562</v>
      </c>
      <c r="K504" s="184">
        <v>0</v>
      </c>
      <c r="L504" s="184">
        <v>454.16</v>
      </c>
      <c r="M504" s="184">
        <f t="shared" si="8"/>
        <v>-454.16</v>
      </c>
      <c r="N504" s="183" t="s">
        <v>1055</v>
      </c>
      <c r="O504" s="183" t="s">
        <v>1562</v>
      </c>
      <c r="P504" s="183"/>
      <c r="Q504" s="183" t="s">
        <v>1586</v>
      </c>
      <c r="R504" s="183" t="s">
        <v>801</v>
      </c>
    </row>
    <row r="505" spans="1:18">
      <c r="A505" s="183" t="s">
        <v>1585</v>
      </c>
      <c r="B505" s="183" t="s">
        <v>794</v>
      </c>
      <c r="C505" s="183" t="s">
        <v>808</v>
      </c>
      <c r="D505" s="183" t="s">
        <v>809</v>
      </c>
      <c r="E505" s="183" t="s">
        <v>895</v>
      </c>
      <c r="F505" s="183" t="s">
        <v>1090</v>
      </c>
      <c r="G505" s="183" t="s">
        <v>48</v>
      </c>
      <c r="H505" s="183" t="s">
        <v>521</v>
      </c>
      <c r="I505" s="183" t="s">
        <v>796</v>
      </c>
      <c r="J505" s="183" t="s">
        <v>1562</v>
      </c>
      <c r="K505" s="184">
        <v>0</v>
      </c>
      <c r="L505" s="184">
        <v>1000</v>
      </c>
      <c r="M505" s="184">
        <f t="shared" si="8"/>
        <v>-1000</v>
      </c>
      <c r="N505" s="183" t="s">
        <v>1055</v>
      </c>
      <c r="O505" s="183" t="s">
        <v>1562</v>
      </c>
      <c r="P505" s="183"/>
      <c r="Q505" s="183" t="s">
        <v>1586</v>
      </c>
      <c r="R505" s="183" t="s">
        <v>801</v>
      </c>
    </row>
    <row r="506" spans="1:18">
      <c r="A506" s="183" t="s">
        <v>1587</v>
      </c>
      <c r="B506" s="183" t="s">
        <v>794</v>
      </c>
      <c r="C506" s="183" t="s">
        <v>709</v>
      </c>
      <c r="D506" s="183" t="s">
        <v>268</v>
      </c>
      <c r="E506" s="183" t="s">
        <v>832</v>
      </c>
      <c r="F506" s="183" t="s">
        <v>521</v>
      </c>
      <c r="G506" s="183" t="s">
        <v>48</v>
      </c>
      <c r="H506" s="183" t="s">
        <v>521</v>
      </c>
      <c r="I506" s="183" t="s">
        <v>796</v>
      </c>
      <c r="J506" s="183" t="s">
        <v>1562</v>
      </c>
      <c r="K506" s="184">
        <v>0</v>
      </c>
      <c r="L506" s="184">
        <v>275</v>
      </c>
      <c r="M506" s="184">
        <f t="shared" si="8"/>
        <v>-275</v>
      </c>
      <c r="N506" s="183" t="s">
        <v>1130</v>
      </c>
      <c r="O506" s="183" t="s">
        <v>1562</v>
      </c>
      <c r="P506" s="183"/>
      <c r="Q506" s="183" t="s">
        <v>1588</v>
      </c>
      <c r="R506" s="183" t="s">
        <v>801</v>
      </c>
    </row>
    <row r="507" spans="1:18">
      <c r="A507" s="183" t="s">
        <v>1587</v>
      </c>
      <c r="B507" s="183" t="s">
        <v>794</v>
      </c>
      <c r="C507" s="183" t="s">
        <v>709</v>
      </c>
      <c r="D507" s="183" t="s">
        <v>826</v>
      </c>
      <c r="E507" s="183" t="s">
        <v>832</v>
      </c>
      <c r="F507" s="183" t="s">
        <v>521</v>
      </c>
      <c r="G507" s="183" t="s">
        <v>48</v>
      </c>
      <c r="H507" s="183" t="s">
        <v>521</v>
      </c>
      <c r="I507" s="183" t="s">
        <v>796</v>
      </c>
      <c r="J507" s="183" t="s">
        <v>1562</v>
      </c>
      <c r="K507" s="184">
        <v>275</v>
      </c>
      <c r="L507" s="184">
        <v>0</v>
      </c>
      <c r="M507" s="184">
        <f t="shared" si="8"/>
        <v>275</v>
      </c>
      <c r="N507" s="183" t="s">
        <v>1130</v>
      </c>
      <c r="O507" s="183" t="s">
        <v>1562</v>
      </c>
      <c r="P507" s="183"/>
      <c r="Q507" s="183" t="s">
        <v>1588</v>
      </c>
      <c r="R507" s="183" t="s">
        <v>801</v>
      </c>
    </row>
    <row r="508" spans="1:18">
      <c r="A508" s="183" t="s">
        <v>1589</v>
      </c>
      <c r="B508" s="183" t="s">
        <v>794</v>
      </c>
      <c r="C508" s="183" t="s">
        <v>701</v>
      </c>
      <c r="D508" s="183" t="s">
        <v>268</v>
      </c>
      <c r="E508" s="183" t="s">
        <v>840</v>
      </c>
      <c r="F508" s="183" t="s">
        <v>521</v>
      </c>
      <c r="G508" s="183" t="s">
        <v>48</v>
      </c>
      <c r="H508" s="183" t="s">
        <v>521</v>
      </c>
      <c r="I508" s="183" t="s">
        <v>796</v>
      </c>
      <c r="J508" s="183" t="s">
        <v>1562</v>
      </c>
      <c r="K508" s="184">
        <v>0</v>
      </c>
      <c r="L508" s="184">
        <v>96.84</v>
      </c>
      <c r="M508" s="184">
        <f t="shared" si="8"/>
        <v>-96.84</v>
      </c>
      <c r="N508" s="183" t="s">
        <v>1128</v>
      </c>
      <c r="O508" s="183" t="s">
        <v>1562</v>
      </c>
      <c r="P508" s="183"/>
      <c r="Q508" s="183" t="s">
        <v>1590</v>
      </c>
      <c r="R508" s="183" t="s">
        <v>801</v>
      </c>
    </row>
    <row r="509" spans="1:18">
      <c r="A509" s="183" t="s">
        <v>1589</v>
      </c>
      <c r="B509" s="183" t="s">
        <v>794</v>
      </c>
      <c r="C509" s="183" t="s">
        <v>701</v>
      </c>
      <c r="D509" s="183" t="s">
        <v>821</v>
      </c>
      <c r="E509" s="183" t="s">
        <v>840</v>
      </c>
      <c r="F509" s="183" t="s">
        <v>521</v>
      </c>
      <c r="G509" s="183" t="s">
        <v>48</v>
      </c>
      <c r="H509" s="183" t="s">
        <v>521</v>
      </c>
      <c r="I509" s="183" t="s">
        <v>796</v>
      </c>
      <c r="J509" s="183" t="s">
        <v>1562</v>
      </c>
      <c r="K509" s="184">
        <v>96.84</v>
      </c>
      <c r="L509" s="184">
        <v>0</v>
      </c>
      <c r="M509" s="184">
        <f t="shared" si="8"/>
        <v>96.84</v>
      </c>
      <c r="N509" s="183" t="s">
        <v>1128</v>
      </c>
      <c r="O509" s="183" t="s">
        <v>1562</v>
      </c>
      <c r="P509" s="183"/>
      <c r="Q509" s="183" t="s">
        <v>1590</v>
      </c>
      <c r="R509" s="183" t="s">
        <v>801</v>
      </c>
    </row>
    <row r="510" spans="1:18">
      <c r="A510" s="183" t="s">
        <v>1591</v>
      </c>
      <c r="B510" s="183" t="s">
        <v>794</v>
      </c>
      <c r="C510" s="183" t="s">
        <v>707</v>
      </c>
      <c r="D510" s="183" t="s">
        <v>268</v>
      </c>
      <c r="E510" s="183" t="s">
        <v>18</v>
      </c>
      <c r="F510" s="183" t="s">
        <v>521</v>
      </c>
      <c r="G510" s="183" t="s">
        <v>48</v>
      </c>
      <c r="H510" s="183" t="s">
        <v>521</v>
      </c>
      <c r="I510" s="183" t="s">
        <v>796</v>
      </c>
      <c r="J510" s="183" t="s">
        <v>1562</v>
      </c>
      <c r="K510" s="184">
        <v>0</v>
      </c>
      <c r="L510" s="184">
        <v>57.28</v>
      </c>
      <c r="M510" s="184">
        <f t="shared" si="8"/>
        <v>-57.28</v>
      </c>
      <c r="N510" s="183" t="s">
        <v>1029</v>
      </c>
      <c r="O510" s="183" t="s">
        <v>1562</v>
      </c>
      <c r="P510" s="183"/>
      <c r="Q510" s="183" t="s">
        <v>1592</v>
      </c>
      <c r="R510" s="183" t="s">
        <v>801</v>
      </c>
    </row>
    <row r="511" spans="1:18">
      <c r="A511" s="183" t="s">
        <v>1591</v>
      </c>
      <c r="B511" s="183" t="s">
        <v>794</v>
      </c>
      <c r="C511" s="183" t="s">
        <v>707</v>
      </c>
      <c r="D511" s="183" t="s">
        <v>809</v>
      </c>
      <c r="E511" s="183" t="s">
        <v>18</v>
      </c>
      <c r="F511" s="183" t="s">
        <v>521</v>
      </c>
      <c r="G511" s="183" t="s">
        <v>48</v>
      </c>
      <c r="H511" s="183" t="s">
        <v>521</v>
      </c>
      <c r="I511" s="183" t="s">
        <v>796</v>
      </c>
      <c r="J511" s="183" t="s">
        <v>1562</v>
      </c>
      <c r="K511" s="184">
        <v>47.48</v>
      </c>
      <c r="L511" s="184">
        <v>0</v>
      </c>
      <c r="M511" s="184">
        <f t="shared" si="8"/>
        <v>47.48</v>
      </c>
      <c r="N511" s="183" t="s">
        <v>1029</v>
      </c>
      <c r="O511" s="183" t="s">
        <v>1562</v>
      </c>
      <c r="P511" s="183"/>
      <c r="Q511" s="183" t="s">
        <v>1592</v>
      </c>
      <c r="R511" s="183" t="s">
        <v>801</v>
      </c>
    </row>
    <row r="512" spans="1:18">
      <c r="A512" s="183" t="s">
        <v>1591</v>
      </c>
      <c r="B512" s="183" t="s">
        <v>794</v>
      </c>
      <c r="C512" s="183" t="s">
        <v>706</v>
      </c>
      <c r="D512" s="183" t="s">
        <v>268</v>
      </c>
      <c r="E512" s="183" t="s">
        <v>18</v>
      </c>
      <c r="F512" s="183" t="s">
        <v>521</v>
      </c>
      <c r="G512" s="183" t="s">
        <v>48</v>
      </c>
      <c r="H512" s="183" t="s">
        <v>521</v>
      </c>
      <c r="I512" s="183" t="s">
        <v>796</v>
      </c>
      <c r="J512" s="183" t="s">
        <v>1562</v>
      </c>
      <c r="K512" s="184">
        <v>9.8000000000000007</v>
      </c>
      <c r="L512" s="184">
        <v>0</v>
      </c>
      <c r="M512" s="184">
        <f t="shared" si="8"/>
        <v>9.8000000000000007</v>
      </c>
      <c r="N512" s="183" t="s">
        <v>1029</v>
      </c>
      <c r="O512" s="183" t="s">
        <v>1562</v>
      </c>
      <c r="P512" s="183"/>
      <c r="Q512" s="183" t="s">
        <v>1592</v>
      </c>
      <c r="R512" s="183" t="s">
        <v>801</v>
      </c>
    </row>
    <row r="513" spans="1:18">
      <c r="A513" s="183" t="s">
        <v>1593</v>
      </c>
      <c r="B513" s="183" t="s">
        <v>794</v>
      </c>
      <c r="C513" s="183" t="s">
        <v>804</v>
      </c>
      <c r="D513" s="183" t="s">
        <v>268</v>
      </c>
      <c r="E513" s="183" t="s">
        <v>839</v>
      </c>
      <c r="F513" s="183" t="s">
        <v>710</v>
      </c>
      <c r="G513" s="183" t="s">
        <v>48</v>
      </c>
      <c r="H513" s="183" t="s">
        <v>521</v>
      </c>
      <c r="I513" s="183" t="s">
        <v>796</v>
      </c>
      <c r="J513" s="183" t="s">
        <v>1562</v>
      </c>
      <c r="K513" s="184">
        <v>0</v>
      </c>
      <c r="L513" s="184">
        <v>8820</v>
      </c>
      <c r="M513" s="184">
        <f t="shared" si="8"/>
        <v>-8820</v>
      </c>
      <c r="N513" s="183" t="s">
        <v>1594</v>
      </c>
      <c r="O513" s="183" t="s">
        <v>1562</v>
      </c>
      <c r="P513" s="183"/>
      <c r="Q513" s="183" t="s">
        <v>1595</v>
      </c>
      <c r="R513" s="183" t="s">
        <v>801</v>
      </c>
    </row>
    <row r="514" spans="1:18">
      <c r="A514" s="183" t="s">
        <v>1593</v>
      </c>
      <c r="B514" s="183" t="s">
        <v>794</v>
      </c>
      <c r="C514" s="183" t="s">
        <v>242</v>
      </c>
      <c r="D514" s="183" t="s">
        <v>795</v>
      </c>
      <c r="E514" s="183" t="s">
        <v>839</v>
      </c>
      <c r="F514" s="183" t="s">
        <v>710</v>
      </c>
      <c r="G514" s="183" t="s">
        <v>48</v>
      </c>
      <c r="H514" s="183" t="s">
        <v>521</v>
      </c>
      <c r="I514" s="183" t="s">
        <v>796</v>
      </c>
      <c r="J514" s="183" t="s">
        <v>1562</v>
      </c>
      <c r="K514" s="184">
        <v>8820</v>
      </c>
      <c r="L514" s="184">
        <v>0</v>
      </c>
      <c r="M514" s="184">
        <f t="shared" si="8"/>
        <v>8820</v>
      </c>
      <c r="N514" s="183" t="s">
        <v>1594</v>
      </c>
      <c r="O514" s="183" t="s">
        <v>1562</v>
      </c>
      <c r="P514" s="183"/>
      <c r="Q514" s="183" t="s">
        <v>1595</v>
      </c>
      <c r="R514" s="183" t="s">
        <v>801</v>
      </c>
    </row>
    <row r="515" spans="1:18">
      <c r="A515" s="183" t="s">
        <v>1596</v>
      </c>
      <c r="B515" s="183" t="s">
        <v>794</v>
      </c>
      <c r="C515" s="183" t="s">
        <v>704</v>
      </c>
      <c r="D515" s="183" t="s">
        <v>803</v>
      </c>
      <c r="E515" s="183" t="s">
        <v>895</v>
      </c>
      <c r="F515" s="183" t="s">
        <v>521</v>
      </c>
      <c r="G515" s="183" t="s">
        <v>48</v>
      </c>
      <c r="H515" s="183" t="s">
        <v>521</v>
      </c>
      <c r="I515" s="183" t="s">
        <v>796</v>
      </c>
      <c r="J515" s="183" t="s">
        <v>1597</v>
      </c>
      <c r="K515" s="184">
        <v>0</v>
      </c>
      <c r="L515" s="184">
        <v>658</v>
      </c>
      <c r="M515" s="184">
        <f t="shared" si="8"/>
        <v>-658</v>
      </c>
      <c r="N515" s="183" t="s">
        <v>1598</v>
      </c>
      <c r="O515" s="183" t="s">
        <v>1597</v>
      </c>
      <c r="P515" s="183"/>
      <c r="Q515" s="183" t="s">
        <v>1599</v>
      </c>
      <c r="R515" s="183" t="s">
        <v>801</v>
      </c>
    </row>
    <row r="516" spans="1:18">
      <c r="A516" s="183" t="s">
        <v>1596</v>
      </c>
      <c r="B516" s="183" t="s">
        <v>794</v>
      </c>
      <c r="C516" s="183" t="s">
        <v>704</v>
      </c>
      <c r="D516" s="183" t="s">
        <v>814</v>
      </c>
      <c r="E516" s="183" t="s">
        <v>895</v>
      </c>
      <c r="F516" s="183" t="s">
        <v>521</v>
      </c>
      <c r="G516" s="183" t="s">
        <v>48</v>
      </c>
      <c r="H516" s="183" t="s">
        <v>521</v>
      </c>
      <c r="I516" s="183" t="s">
        <v>796</v>
      </c>
      <c r="J516" s="183" t="s">
        <v>1597</v>
      </c>
      <c r="K516" s="184">
        <v>0</v>
      </c>
      <c r="L516" s="184">
        <v>15</v>
      </c>
      <c r="M516" s="184">
        <f t="shared" si="8"/>
        <v>-15</v>
      </c>
      <c r="N516" s="183" t="s">
        <v>1598</v>
      </c>
      <c r="O516" s="183" t="s">
        <v>1597</v>
      </c>
      <c r="P516" s="183"/>
      <c r="Q516" s="183" t="s">
        <v>1599</v>
      </c>
      <c r="R516" s="183" t="s">
        <v>801</v>
      </c>
    </row>
    <row r="517" spans="1:18">
      <c r="A517" s="183" t="s">
        <v>1596</v>
      </c>
      <c r="B517" s="183" t="s">
        <v>794</v>
      </c>
      <c r="C517" s="183" t="s">
        <v>704</v>
      </c>
      <c r="D517" s="183" t="s">
        <v>829</v>
      </c>
      <c r="E517" s="183" t="s">
        <v>895</v>
      </c>
      <c r="F517" s="183" t="s">
        <v>521</v>
      </c>
      <c r="G517" s="183" t="s">
        <v>48</v>
      </c>
      <c r="H517" s="183" t="s">
        <v>521</v>
      </c>
      <c r="I517" s="183" t="s">
        <v>796</v>
      </c>
      <c r="J517" s="183" t="s">
        <v>1597</v>
      </c>
      <c r="K517" s="184">
        <v>0</v>
      </c>
      <c r="L517" s="184">
        <v>13</v>
      </c>
      <c r="M517" s="184">
        <f t="shared" si="8"/>
        <v>-13</v>
      </c>
      <c r="N517" s="183" t="s">
        <v>1598</v>
      </c>
      <c r="O517" s="183" t="s">
        <v>1597</v>
      </c>
      <c r="P517" s="183"/>
      <c r="Q517" s="183" t="s">
        <v>1599</v>
      </c>
      <c r="R517" s="183" t="s">
        <v>801</v>
      </c>
    </row>
    <row r="518" spans="1:18">
      <c r="A518" s="183" t="s">
        <v>1596</v>
      </c>
      <c r="B518" s="183" t="s">
        <v>794</v>
      </c>
      <c r="C518" s="183" t="s">
        <v>704</v>
      </c>
      <c r="D518" s="183" t="s">
        <v>815</v>
      </c>
      <c r="E518" s="183" t="s">
        <v>895</v>
      </c>
      <c r="F518" s="183" t="s">
        <v>521</v>
      </c>
      <c r="G518" s="183" t="s">
        <v>48</v>
      </c>
      <c r="H518" s="183" t="s">
        <v>521</v>
      </c>
      <c r="I518" s="183" t="s">
        <v>796</v>
      </c>
      <c r="J518" s="183" t="s">
        <v>1597</v>
      </c>
      <c r="K518" s="184">
        <v>0</v>
      </c>
      <c r="L518" s="184">
        <v>0</v>
      </c>
      <c r="M518" s="184">
        <f t="shared" si="8"/>
        <v>0</v>
      </c>
      <c r="N518" s="183" t="s">
        <v>1598</v>
      </c>
      <c r="O518" s="183" t="s">
        <v>1597</v>
      </c>
      <c r="P518" s="183"/>
      <c r="Q518" s="183" t="s">
        <v>1599</v>
      </c>
      <c r="R518" s="183" t="s">
        <v>801</v>
      </c>
    </row>
    <row r="519" spans="1:18">
      <c r="A519" s="183" t="s">
        <v>1596</v>
      </c>
      <c r="B519" s="183" t="s">
        <v>794</v>
      </c>
      <c r="C519" s="183" t="s">
        <v>704</v>
      </c>
      <c r="D519" s="183" t="s">
        <v>815</v>
      </c>
      <c r="E519" s="183" t="s">
        <v>895</v>
      </c>
      <c r="F519" s="183" t="s">
        <v>521</v>
      </c>
      <c r="G519" s="183" t="s">
        <v>48</v>
      </c>
      <c r="H519" s="183" t="s">
        <v>521</v>
      </c>
      <c r="I519" s="183" t="s">
        <v>796</v>
      </c>
      <c r="J519" s="183" t="s">
        <v>1597</v>
      </c>
      <c r="K519" s="184">
        <v>0</v>
      </c>
      <c r="L519" s="184">
        <v>82.01</v>
      </c>
      <c r="M519" s="184">
        <f t="shared" ref="M519:M582" si="9">K519-L519</f>
        <v>-82.01</v>
      </c>
      <c r="N519" s="183" t="s">
        <v>1598</v>
      </c>
      <c r="O519" s="183" t="s">
        <v>1597</v>
      </c>
      <c r="P519" s="183"/>
      <c r="Q519" s="183" t="s">
        <v>1599</v>
      </c>
      <c r="R519" s="183" t="s">
        <v>801</v>
      </c>
    </row>
    <row r="520" spans="1:18">
      <c r="A520" s="183" t="s">
        <v>1596</v>
      </c>
      <c r="B520" s="183" t="s">
        <v>794</v>
      </c>
      <c r="C520" s="183" t="s">
        <v>704</v>
      </c>
      <c r="D520" s="183" t="s">
        <v>831</v>
      </c>
      <c r="E520" s="183" t="s">
        <v>895</v>
      </c>
      <c r="F520" s="183" t="s">
        <v>521</v>
      </c>
      <c r="G520" s="183" t="s">
        <v>48</v>
      </c>
      <c r="H520" s="183" t="s">
        <v>521</v>
      </c>
      <c r="I520" s="183" t="s">
        <v>796</v>
      </c>
      <c r="J520" s="183" t="s">
        <v>1597</v>
      </c>
      <c r="K520" s="184">
        <v>0</v>
      </c>
      <c r="L520" s="184">
        <v>325</v>
      </c>
      <c r="M520" s="184">
        <f t="shared" si="9"/>
        <v>-325</v>
      </c>
      <c r="N520" s="183" t="s">
        <v>1598</v>
      </c>
      <c r="O520" s="183" t="s">
        <v>1597</v>
      </c>
      <c r="P520" s="183"/>
      <c r="Q520" s="183" t="s">
        <v>1599</v>
      </c>
      <c r="R520" s="183" t="s">
        <v>801</v>
      </c>
    </row>
    <row r="521" spans="1:18">
      <c r="A521" s="183" t="s">
        <v>1596</v>
      </c>
      <c r="B521" s="183" t="s">
        <v>794</v>
      </c>
      <c r="C521" s="183" t="s">
        <v>704</v>
      </c>
      <c r="D521" s="183" t="s">
        <v>805</v>
      </c>
      <c r="E521" s="183" t="s">
        <v>895</v>
      </c>
      <c r="F521" s="183" t="s">
        <v>521</v>
      </c>
      <c r="G521" s="183" t="s">
        <v>48</v>
      </c>
      <c r="H521" s="183" t="s">
        <v>521</v>
      </c>
      <c r="I521" s="183" t="s">
        <v>796</v>
      </c>
      <c r="J521" s="183" t="s">
        <v>1597</v>
      </c>
      <c r="K521" s="184">
        <v>325</v>
      </c>
      <c r="L521" s="184">
        <v>0</v>
      </c>
      <c r="M521" s="184">
        <f t="shared" si="9"/>
        <v>325</v>
      </c>
      <c r="N521" s="183" t="s">
        <v>1598</v>
      </c>
      <c r="O521" s="183" t="s">
        <v>1597</v>
      </c>
      <c r="P521" s="183"/>
      <c r="Q521" s="183" t="s">
        <v>1599</v>
      </c>
      <c r="R521" s="183" t="s">
        <v>801</v>
      </c>
    </row>
    <row r="522" spans="1:18">
      <c r="A522" s="183" t="s">
        <v>1596</v>
      </c>
      <c r="B522" s="183" t="s">
        <v>794</v>
      </c>
      <c r="C522" s="183" t="s">
        <v>704</v>
      </c>
      <c r="D522" s="183" t="s">
        <v>805</v>
      </c>
      <c r="E522" s="183" t="s">
        <v>895</v>
      </c>
      <c r="F522" s="183" t="s">
        <v>521</v>
      </c>
      <c r="G522" s="183" t="s">
        <v>48</v>
      </c>
      <c r="H522" s="183" t="s">
        <v>521</v>
      </c>
      <c r="I522" s="183" t="s">
        <v>796</v>
      </c>
      <c r="J522" s="183" t="s">
        <v>1597</v>
      </c>
      <c r="K522" s="184">
        <v>15</v>
      </c>
      <c r="L522" s="184">
        <v>0</v>
      </c>
      <c r="M522" s="184">
        <f t="shared" si="9"/>
        <v>15</v>
      </c>
      <c r="N522" s="183" t="s">
        <v>1598</v>
      </c>
      <c r="O522" s="183" t="s">
        <v>1597</v>
      </c>
      <c r="P522" s="183"/>
      <c r="Q522" s="183" t="s">
        <v>1599</v>
      </c>
      <c r="R522" s="183" t="s">
        <v>801</v>
      </c>
    </row>
    <row r="523" spans="1:18">
      <c r="A523" s="183" t="s">
        <v>1596</v>
      </c>
      <c r="B523" s="183" t="s">
        <v>794</v>
      </c>
      <c r="C523" s="183" t="s">
        <v>704</v>
      </c>
      <c r="D523" s="183" t="s">
        <v>805</v>
      </c>
      <c r="E523" s="183" t="s">
        <v>895</v>
      </c>
      <c r="F523" s="183" t="s">
        <v>521</v>
      </c>
      <c r="G523" s="183" t="s">
        <v>48</v>
      </c>
      <c r="H523" s="183" t="s">
        <v>521</v>
      </c>
      <c r="I523" s="183" t="s">
        <v>796</v>
      </c>
      <c r="J523" s="183" t="s">
        <v>1597</v>
      </c>
      <c r="K523" s="184">
        <v>104</v>
      </c>
      <c r="L523" s="184">
        <v>0</v>
      </c>
      <c r="M523" s="184">
        <f t="shared" si="9"/>
        <v>104</v>
      </c>
      <c r="N523" s="183" t="s">
        <v>1598</v>
      </c>
      <c r="O523" s="183" t="s">
        <v>1597</v>
      </c>
      <c r="P523" s="183"/>
      <c r="Q523" s="183" t="s">
        <v>1599</v>
      </c>
      <c r="R523" s="183" t="s">
        <v>801</v>
      </c>
    </row>
    <row r="524" spans="1:18">
      <c r="A524" s="183" t="s">
        <v>1596</v>
      </c>
      <c r="B524" s="183" t="s">
        <v>794</v>
      </c>
      <c r="C524" s="183" t="s">
        <v>704</v>
      </c>
      <c r="D524" s="183" t="s">
        <v>819</v>
      </c>
      <c r="E524" s="183" t="s">
        <v>895</v>
      </c>
      <c r="F524" s="183" t="s">
        <v>521</v>
      </c>
      <c r="G524" s="183" t="s">
        <v>48</v>
      </c>
      <c r="H524" s="183" t="s">
        <v>521</v>
      </c>
      <c r="I524" s="183" t="s">
        <v>796</v>
      </c>
      <c r="J524" s="183" t="s">
        <v>1597</v>
      </c>
      <c r="K524" s="184">
        <v>0</v>
      </c>
      <c r="L524" s="184">
        <v>626</v>
      </c>
      <c r="M524" s="184">
        <f t="shared" si="9"/>
        <v>-626</v>
      </c>
      <c r="N524" s="183" t="s">
        <v>1598</v>
      </c>
      <c r="O524" s="183" t="s">
        <v>1597</v>
      </c>
      <c r="P524" s="183"/>
      <c r="Q524" s="183" t="s">
        <v>1599</v>
      </c>
      <c r="R524" s="183" t="s">
        <v>801</v>
      </c>
    </row>
    <row r="525" spans="1:18">
      <c r="A525" s="183" t="s">
        <v>1596</v>
      </c>
      <c r="B525" s="183" t="s">
        <v>794</v>
      </c>
      <c r="C525" s="183" t="s">
        <v>704</v>
      </c>
      <c r="D525" s="183" t="s">
        <v>823</v>
      </c>
      <c r="E525" s="183" t="s">
        <v>895</v>
      </c>
      <c r="F525" s="183" t="s">
        <v>521</v>
      </c>
      <c r="G525" s="183" t="s">
        <v>48</v>
      </c>
      <c r="H525" s="183" t="s">
        <v>521</v>
      </c>
      <c r="I525" s="183" t="s">
        <v>796</v>
      </c>
      <c r="J525" s="183" t="s">
        <v>1597</v>
      </c>
      <c r="K525" s="184">
        <v>0</v>
      </c>
      <c r="L525" s="184">
        <v>162.01</v>
      </c>
      <c r="M525" s="184">
        <f t="shared" si="9"/>
        <v>-162.01</v>
      </c>
      <c r="N525" s="183" t="s">
        <v>1598</v>
      </c>
      <c r="O525" s="183" t="s">
        <v>1597</v>
      </c>
      <c r="P525" s="183"/>
      <c r="Q525" s="183" t="s">
        <v>1599</v>
      </c>
      <c r="R525" s="183" t="s">
        <v>801</v>
      </c>
    </row>
    <row r="526" spans="1:18">
      <c r="A526" s="183" t="s">
        <v>1596</v>
      </c>
      <c r="B526" s="183" t="s">
        <v>794</v>
      </c>
      <c r="C526" s="183" t="s">
        <v>704</v>
      </c>
      <c r="D526" s="183" t="s">
        <v>998</v>
      </c>
      <c r="E526" s="183" t="s">
        <v>895</v>
      </c>
      <c r="F526" s="183" t="s">
        <v>521</v>
      </c>
      <c r="G526" s="183" t="s">
        <v>48</v>
      </c>
      <c r="H526" s="183" t="s">
        <v>521</v>
      </c>
      <c r="I526" s="183" t="s">
        <v>796</v>
      </c>
      <c r="J526" s="183" t="s">
        <v>1597</v>
      </c>
      <c r="K526" s="184">
        <v>0</v>
      </c>
      <c r="L526" s="184">
        <v>104</v>
      </c>
      <c r="M526" s="184">
        <f t="shared" si="9"/>
        <v>-104</v>
      </c>
      <c r="N526" s="183" t="s">
        <v>1598</v>
      </c>
      <c r="O526" s="183" t="s">
        <v>1597</v>
      </c>
      <c r="P526" s="183"/>
      <c r="Q526" s="183" t="s">
        <v>1599</v>
      </c>
      <c r="R526" s="183" t="s">
        <v>801</v>
      </c>
    </row>
    <row r="527" spans="1:18">
      <c r="A527" s="183" t="s">
        <v>1596</v>
      </c>
      <c r="B527" s="183" t="s">
        <v>794</v>
      </c>
      <c r="C527" s="183" t="s">
        <v>704</v>
      </c>
      <c r="D527" s="183" t="s">
        <v>805</v>
      </c>
      <c r="E527" s="183" t="s">
        <v>895</v>
      </c>
      <c r="F527" s="183" t="s">
        <v>521</v>
      </c>
      <c r="G527" s="183" t="s">
        <v>48</v>
      </c>
      <c r="H527" s="183" t="s">
        <v>521</v>
      </c>
      <c r="I527" s="183" t="s">
        <v>796</v>
      </c>
      <c r="J527" s="183" t="s">
        <v>1597</v>
      </c>
      <c r="K527" s="184">
        <v>626</v>
      </c>
      <c r="L527" s="184">
        <v>0</v>
      </c>
      <c r="M527" s="184">
        <f t="shared" si="9"/>
        <v>626</v>
      </c>
      <c r="N527" s="183" t="s">
        <v>1598</v>
      </c>
      <c r="O527" s="183" t="s">
        <v>1597</v>
      </c>
      <c r="P527" s="183"/>
      <c r="Q527" s="183" t="s">
        <v>1599</v>
      </c>
      <c r="R527" s="183" t="s">
        <v>801</v>
      </c>
    </row>
    <row r="528" spans="1:18">
      <c r="A528" s="183" t="s">
        <v>1596</v>
      </c>
      <c r="B528" s="183" t="s">
        <v>794</v>
      </c>
      <c r="C528" s="183" t="s">
        <v>704</v>
      </c>
      <c r="D528" s="183" t="s">
        <v>805</v>
      </c>
      <c r="E528" s="183" t="s">
        <v>895</v>
      </c>
      <c r="F528" s="183" t="s">
        <v>521</v>
      </c>
      <c r="G528" s="183" t="s">
        <v>48</v>
      </c>
      <c r="H528" s="183" t="s">
        <v>521</v>
      </c>
      <c r="I528" s="183" t="s">
        <v>796</v>
      </c>
      <c r="J528" s="183" t="s">
        <v>1597</v>
      </c>
      <c r="K528" s="184">
        <v>658</v>
      </c>
      <c r="L528" s="184">
        <v>0</v>
      </c>
      <c r="M528" s="184">
        <f t="shared" si="9"/>
        <v>658</v>
      </c>
      <c r="N528" s="183" t="s">
        <v>1598</v>
      </c>
      <c r="O528" s="183" t="s">
        <v>1597</v>
      </c>
      <c r="P528" s="183"/>
      <c r="Q528" s="183" t="s">
        <v>1599</v>
      </c>
      <c r="R528" s="183" t="s">
        <v>801</v>
      </c>
    </row>
    <row r="529" spans="1:18">
      <c r="A529" s="183" t="s">
        <v>1596</v>
      </c>
      <c r="B529" s="183" t="s">
        <v>794</v>
      </c>
      <c r="C529" s="183" t="s">
        <v>704</v>
      </c>
      <c r="D529" s="183" t="s">
        <v>805</v>
      </c>
      <c r="E529" s="183" t="s">
        <v>895</v>
      </c>
      <c r="F529" s="183" t="s">
        <v>521</v>
      </c>
      <c r="G529" s="183" t="s">
        <v>48</v>
      </c>
      <c r="H529" s="183" t="s">
        <v>521</v>
      </c>
      <c r="I529" s="183" t="s">
        <v>796</v>
      </c>
      <c r="J529" s="183" t="s">
        <v>1597</v>
      </c>
      <c r="K529" s="184">
        <v>13</v>
      </c>
      <c r="L529" s="184">
        <v>0</v>
      </c>
      <c r="M529" s="184">
        <f t="shared" si="9"/>
        <v>13</v>
      </c>
      <c r="N529" s="183" t="s">
        <v>1598</v>
      </c>
      <c r="O529" s="183" t="s">
        <v>1597</v>
      </c>
      <c r="P529" s="183"/>
      <c r="Q529" s="183" t="s">
        <v>1599</v>
      </c>
      <c r="R529" s="183" t="s">
        <v>801</v>
      </c>
    </row>
    <row r="530" spans="1:18">
      <c r="A530" s="183" t="s">
        <v>1596</v>
      </c>
      <c r="B530" s="183" t="s">
        <v>794</v>
      </c>
      <c r="C530" s="183" t="s">
        <v>704</v>
      </c>
      <c r="D530" s="183" t="s">
        <v>805</v>
      </c>
      <c r="E530" s="183" t="s">
        <v>895</v>
      </c>
      <c r="F530" s="183" t="s">
        <v>521</v>
      </c>
      <c r="G530" s="183" t="s">
        <v>48</v>
      </c>
      <c r="H530" s="183" t="s">
        <v>521</v>
      </c>
      <c r="I530" s="183" t="s">
        <v>796</v>
      </c>
      <c r="J530" s="183" t="s">
        <v>1597</v>
      </c>
      <c r="K530" s="184">
        <v>162.01</v>
      </c>
      <c r="L530" s="184">
        <v>0</v>
      </c>
      <c r="M530" s="184">
        <f t="shared" si="9"/>
        <v>162.01</v>
      </c>
      <c r="N530" s="183" t="s">
        <v>1598</v>
      </c>
      <c r="O530" s="183" t="s">
        <v>1597</v>
      </c>
      <c r="P530" s="183"/>
      <c r="Q530" s="183" t="s">
        <v>1599</v>
      </c>
      <c r="R530" s="183" t="s">
        <v>801</v>
      </c>
    </row>
    <row r="531" spans="1:18">
      <c r="A531" s="183" t="s">
        <v>1596</v>
      </c>
      <c r="B531" s="183" t="s">
        <v>794</v>
      </c>
      <c r="C531" s="183" t="s">
        <v>704</v>
      </c>
      <c r="D531" s="183" t="s">
        <v>805</v>
      </c>
      <c r="E531" s="183" t="s">
        <v>895</v>
      </c>
      <c r="F531" s="183" t="s">
        <v>521</v>
      </c>
      <c r="G531" s="183" t="s">
        <v>48</v>
      </c>
      <c r="H531" s="183" t="s">
        <v>521</v>
      </c>
      <c r="I531" s="183" t="s">
        <v>796</v>
      </c>
      <c r="J531" s="183" t="s">
        <v>1597</v>
      </c>
      <c r="K531" s="184">
        <v>82.01</v>
      </c>
      <c r="L531" s="184">
        <v>0</v>
      </c>
      <c r="M531" s="184">
        <f t="shared" si="9"/>
        <v>82.01</v>
      </c>
      <c r="N531" s="183" t="s">
        <v>1598</v>
      </c>
      <c r="O531" s="183" t="s">
        <v>1597</v>
      </c>
      <c r="P531" s="183"/>
      <c r="Q531" s="183" t="s">
        <v>1599</v>
      </c>
      <c r="R531" s="183" t="s">
        <v>801</v>
      </c>
    </row>
    <row r="532" spans="1:18">
      <c r="A532" s="183" t="s">
        <v>1600</v>
      </c>
      <c r="B532" s="183" t="s">
        <v>794</v>
      </c>
      <c r="C532" s="183" t="s">
        <v>707</v>
      </c>
      <c r="D532" s="183" t="s">
        <v>268</v>
      </c>
      <c r="E532" s="183" t="s">
        <v>850</v>
      </c>
      <c r="F532" s="183" t="s">
        <v>710</v>
      </c>
      <c r="G532" s="183" t="s">
        <v>48</v>
      </c>
      <c r="H532" s="183" t="s">
        <v>521</v>
      </c>
      <c r="I532" s="183" t="s">
        <v>796</v>
      </c>
      <c r="J532" s="183" t="s">
        <v>1562</v>
      </c>
      <c r="K532" s="184">
        <v>0</v>
      </c>
      <c r="L532" s="184">
        <v>100</v>
      </c>
      <c r="M532" s="184">
        <f t="shared" si="9"/>
        <v>-100</v>
      </c>
      <c r="N532" s="183" t="s">
        <v>1563</v>
      </c>
      <c r="O532" s="183" t="s">
        <v>1562</v>
      </c>
      <c r="P532" s="183"/>
      <c r="Q532" s="183" t="s">
        <v>1601</v>
      </c>
      <c r="R532" s="183" t="s">
        <v>801</v>
      </c>
    </row>
    <row r="533" spans="1:18">
      <c r="A533" s="183" t="s">
        <v>1600</v>
      </c>
      <c r="B533" s="183" t="s">
        <v>794</v>
      </c>
      <c r="C533" s="183" t="s">
        <v>707</v>
      </c>
      <c r="D533" s="183" t="s">
        <v>831</v>
      </c>
      <c r="E533" s="183" t="s">
        <v>850</v>
      </c>
      <c r="F533" s="183" t="s">
        <v>710</v>
      </c>
      <c r="G533" s="183" t="s">
        <v>48</v>
      </c>
      <c r="H533" s="183" t="s">
        <v>521</v>
      </c>
      <c r="I533" s="183" t="s">
        <v>796</v>
      </c>
      <c r="J533" s="183" t="s">
        <v>1562</v>
      </c>
      <c r="K533" s="184">
        <v>100</v>
      </c>
      <c r="L533" s="184">
        <v>0</v>
      </c>
      <c r="M533" s="184">
        <f t="shared" si="9"/>
        <v>100</v>
      </c>
      <c r="N533" s="183" t="s">
        <v>1563</v>
      </c>
      <c r="O533" s="183" t="s">
        <v>1562</v>
      </c>
      <c r="P533" s="183"/>
      <c r="Q533" s="183" t="s">
        <v>1601</v>
      </c>
      <c r="R533" s="183" t="s">
        <v>801</v>
      </c>
    </row>
    <row r="534" spans="1:18">
      <c r="A534" s="183" t="s">
        <v>1602</v>
      </c>
      <c r="B534" s="183" t="s">
        <v>794</v>
      </c>
      <c r="C534" s="183" t="s">
        <v>707</v>
      </c>
      <c r="D534" s="183" t="s">
        <v>268</v>
      </c>
      <c r="E534" s="183" t="s">
        <v>513</v>
      </c>
      <c r="F534" s="183" t="s">
        <v>521</v>
      </c>
      <c r="G534" s="183" t="s">
        <v>48</v>
      </c>
      <c r="H534" s="183" t="s">
        <v>521</v>
      </c>
      <c r="I534" s="183" t="s">
        <v>796</v>
      </c>
      <c r="J534" s="183" t="s">
        <v>1562</v>
      </c>
      <c r="K534" s="184">
        <v>100</v>
      </c>
      <c r="L534" s="184">
        <v>0</v>
      </c>
      <c r="M534" s="184">
        <f t="shared" si="9"/>
        <v>100</v>
      </c>
      <c r="N534" s="183" t="s">
        <v>514</v>
      </c>
      <c r="O534" s="183" t="s">
        <v>1562</v>
      </c>
      <c r="P534" s="183"/>
      <c r="Q534" s="183" t="s">
        <v>1603</v>
      </c>
      <c r="R534" s="183" t="s">
        <v>801</v>
      </c>
    </row>
    <row r="535" spans="1:18">
      <c r="A535" s="183" t="s">
        <v>1602</v>
      </c>
      <c r="B535" s="183" t="s">
        <v>794</v>
      </c>
      <c r="C535" s="183" t="s">
        <v>707</v>
      </c>
      <c r="D535" s="183" t="s">
        <v>841</v>
      </c>
      <c r="E535" s="183" t="s">
        <v>513</v>
      </c>
      <c r="F535" s="183" t="s">
        <v>521</v>
      </c>
      <c r="G535" s="183" t="s">
        <v>48</v>
      </c>
      <c r="H535" s="183" t="s">
        <v>521</v>
      </c>
      <c r="I535" s="183" t="s">
        <v>796</v>
      </c>
      <c r="J535" s="183" t="s">
        <v>1562</v>
      </c>
      <c r="K535" s="184">
        <v>0</v>
      </c>
      <c r="L535" s="184">
        <v>100</v>
      </c>
      <c r="M535" s="184">
        <f t="shared" si="9"/>
        <v>-100</v>
      </c>
      <c r="N535" s="183" t="s">
        <v>514</v>
      </c>
      <c r="O535" s="183" t="s">
        <v>1562</v>
      </c>
      <c r="P535" s="183"/>
      <c r="Q535" s="183" t="s">
        <v>1603</v>
      </c>
      <c r="R535" s="183" t="s">
        <v>801</v>
      </c>
    </row>
    <row r="536" spans="1:18">
      <c r="A536" s="183" t="s">
        <v>1604</v>
      </c>
      <c r="B536" s="183" t="s">
        <v>794</v>
      </c>
      <c r="C536" s="183" t="s">
        <v>704</v>
      </c>
      <c r="D536" s="183" t="s">
        <v>268</v>
      </c>
      <c r="E536" s="183" t="s">
        <v>465</v>
      </c>
      <c r="F536" s="183" t="s">
        <v>521</v>
      </c>
      <c r="G536" s="183" t="s">
        <v>48</v>
      </c>
      <c r="H536" s="183" t="s">
        <v>521</v>
      </c>
      <c r="I536" s="183" t="s">
        <v>796</v>
      </c>
      <c r="J536" s="183" t="s">
        <v>1562</v>
      </c>
      <c r="K536" s="184">
        <v>0</v>
      </c>
      <c r="L536" s="184">
        <v>220</v>
      </c>
      <c r="M536" s="184">
        <f t="shared" si="9"/>
        <v>-220</v>
      </c>
      <c r="N536" s="183" t="s">
        <v>1605</v>
      </c>
      <c r="O536" s="183" t="s">
        <v>1562</v>
      </c>
      <c r="P536" s="183"/>
      <c r="Q536" s="183" t="s">
        <v>1606</v>
      </c>
      <c r="R536" s="183" t="s">
        <v>801</v>
      </c>
    </row>
    <row r="537" spans="1:18">
      <c r="A537" s="183" t="s">
        <v>1604</v>
      </c>
      <c r="B537" s="183" t="s">
        <v>794</v>
      </c>
      <c r="C537" s="183" t="s">
        <v>704</v>
      </c>
      <c r="D537" s="183" t="s">
        <v>807</v>
      </c>
      <c r="E537" s="183" t="s">
        <v>465</v>
      </c>
      <c r="F537" s="183" t="s">
        <v>521</v>
      </c>
      <c r="G537" s="183" t="s">
        <v>48</v>
      </c>
      <c r="H537" s="183" t="s">
        <v>521</v>
      </c>
      <c r="I537" s="183" t="s">
        <v>796</v>
      </c>
      <c r="J537" s="183" t="s">
        <v>1562</v>
      </c>
      <c r="K537" s="184">
        <v>220</v>
      </c>
      <c r="L537" s="184">
        <v>0</v>
      </c>
      <c r="M537" s="184">
        <f t="shared" si="9"/>
        <v>220</v>
      </c>
      <c r="N537" s="183" t="s">
        <v>1605</v>
      </c>
      <c r="O537" s="183" t="s">
        <v>1562</v>
      </c>
      <c r="P537" s="183"/>
      <c r="Q537" s="183" t="s">
        <v>1606</v>
      </c>
      <c r="R537" s="183" t="s">
        <v>801</v>
      </c>
    </row>
    <row r="538" spans="1:18">
      <c r="A538" s="183" t="s">
        <v>1607</v>
      </c>
      <c r="B538" s="183" t="s">
        <v>794</v>
      </c>
      <c r="C538" s="183" t="s">
        <v>366</v>
      </c>
      <c r="D538" s="183" t="s">
        <v>823</v>
      </c>
      <c r="E538" s="183" t="s">
        <v>43</v>
      </c>
      <c r="F538" s="183" t="s">
        <v>521</v>
      </c>
      <c r="G538" s="183" t="s">
        <v>48</v>
      </c>
      <c r="H538" s="183" t="s">
        <v>521</v>
      </c>
      <c r="I538" s="183" t="s">
        <v>796</v>
      </c>
      <c r="J538" s="183" t="s">
        <v>1562</v>
      </c>
      <c r="K538" s="184">
        <v>0</v>
      </c>
      <c r="L538" s="184">
        <v>106.03</v>
      </c>
      <c r="M538" s="184">
        <f t="shared" si="9"/>
        <v>-106.03</v>
      </c>
      <c r="N538" s="183" t="s">
        <v>995</v>
      </c>
      <c r="O538" s="183" t="s">
        <v>1562</v>
      </c>
      <c r="P538" s="183"/>
      <c r="Q538" s="183" t="s">
        <v>1608</v>
      </c>
      <c r="R538" s="183" t="s">
        <v>847</v>
      </c>
    </row>
    <row r="539" spans="1:18">
      <c r="A539" s="183" t="s">
        <v>1607</v>
      </c>
      <c r="B539" s="183" t="s">
        <v>794</v>
      </c>
      <c r="C539" s="183" t="s">
        <v>366</v>
      </c>
      <c r="D539" s="183" t="s">
        <v>1580</v>
      </c>
      <c r="E539" s="183" t="s">
        <v>43</v>
      </c>
      <c r="F539" s="183" t="s">
        <v>521</v>
      </c>
      <c r="G539" s="183" t="s">
        <v>48</v>
      </c>
      <c r="H539" s="183" t="s">
        <v>521</v>
      </c>
      <c r="I539" s="183" t="s">
        <v>796</v>
      </c>
      <c r="J539" s="183" t="s">
        <v>1562</v>
      </c>
      <c r="K539" s="184">
        <v>0</v>
      </c>
      <c r="L539" s="184">
        <v>49</v>
      </c>
      <c r="M539" s="184">
        <f t="shared" si="9"/>
        <v>-49</v>
      </c>
      <c r="N539" s="183" t="s">
        <v>995</v>
      </c>
      <c r="O539" s="183" t="s">
        <v>1562</v>
      </c>
      <c r="P539" s="183"/>
      <c r="Q539" s="183" t="s">
        <v>1608</v>
      </c>
      <c r="R539" s="183" t="s">
        <v>847</v>
      </c>
    </row>
    <row r="540" spans="1:18">
      <c r="A540" s="183" t="s">
        <v>1607</v>
      </c>
      <c r="B540" s="183" t="s">
        <v>794</v>
      </c>
      <c r="C540" s="183" t="s">
        <v>366</v>
      </c>
      <c r="D540" s="183" t="s">
        <v>814</v>
      </c>
      <c r="E540" s="183" t="s">
        <v>43</v>
      </c>
      <c r="F540" s="183" t="s">
        <v>521</v>
      </c>
      <c r="G540" s="183" t="s">
        <v>48</v>
      </c>
      <c r="H540" s="183" t="s">
        <v>521</v>
      </c>
      <c r="I540" s="183" t="s">
        <v>796</v>
      </c>
      <c r="J540" s="183" t="s">
        <v>1562</v>
      </c>
      <c r="K540" s="184">
        <v>69.97</v>
      </c>
      <c r="L540" s="184">
        <v>0</v>
      </c>
      <c r="M540" s="184">
        <f t="shared" si="9"/>
        <v>69.97</v>
      </c>
      <c r="N540" s="183" t="s">
        <v>995</v>
      </c>
      <c r="O540" s="183" t="s">
        <v>1562</v>
      </c>
      <c r="P540" s="183"/>
      <c r="Q540" s="183" t="s">
        <v>1608</v>
      </c>
      <c r="R540" s="183" t="s">
        <v>847</v>
      </c>
    </row>
    <row r="541" spans="1:18">
      <c r="A541" s="183" t="s">
        <v>1607</v>
      </c>
      <c r="B541" s="183" t="s">
        <v>794</v>
      </c>
      <c r="C541" s="183" t="s">
        <v>366</v>
      </c>
      <c r="D541" s="183" t="s">
        <v>1120</v>
      </c>
      <c r="E541" s="183" t="s">
        <v>43</v>
      </c>
      <c r="F541" s="183" t="s">
        <v>521</v>
      </c>
      <c r="G541" s="183" t="s">
        <v>48</v>
      </c>
      <c r="H541" s="183" t="s">
        <v>521</v>
      </c>
      <c r="I541" s="183" t="s">
        <v>796</v>
      </c>
      <c r="J541" s="183" t="s">
        <v>1562</v>
      </c>
      <c r="K541" s="184">
        <v>0</v>
      </c>
      <c r="L541" s="184">
        <v>72</v>
      </c>
      <c r="M541" s="184">
        <f t="shared" si="9"/>
        <v>-72</v>
      </c>
      <c r="N541" s="183" t="s">
        <v>995</v>
      </c>
      <c r="O541" s="183" t="s">
        <v>1562</v>
      </c>
      <c r="P541" s="183"/>
      <c r="Q541" s="183" t="s">
        <v>1608</v>
      </c>
      <c r="R541" s="183" t="s">
        <v>847</v>
      </c>
    </row>
    <row r="542" spans="1:18">
      <c r="A542" s="183" t="s">
        <v>1607</v>
      </c>
      <c r="B542" s="183" t="s">
        <v>794</v>
      </c>
      <c r="C542" s="183" t="s">
        <v>366</v>
      </c>
      <c r="D542" s="183" t="s">
        <v>809</v>
      </c>
      <c r="E542" s="183" t="s">
        <v>43</v>
      </c>
      <c r="F542" s="183" t="s">
        <v>1609</v>
      </c>
      <c r="G542" s="183" t="s">
        <v>48</v>
      </c>
      <c r="H542" s="183" t="s">
        <v>521</v>
      </c>
      <c r="I542" s="183" t="s">
        <v>796</v>
      </c>
      <c r="J542" s="183" t="s">
        <v>1562</v>
      </c>
      <c r="K542" s="184">
        <v>269.95</v>
      </c>
      <c r="L542" s="184">
        <v>0</v>
      </c>
      <c r="M542" s="184">
        <f t="shared" si="9"/>
        <v>269.95</v>
      </c>
      <c r="N542" s="183" t="s">
        <v>995</v>
      </c>
      <c r="O542" s="183" t="s">
        <v>1562</v>
      </c>
      <c r="P542" s="183"/>
      <c r="Q542" s="183" t="s">
        <v>1608</v>
      </c>
      <c r="R542" s="183" t="s">
        <v>847</v>
      </c>
    </row>
    <row r="543" spans="1:18">
      <c r="A543" s="183" t="s">
        <v>1607</v>
      </c>
      <c r="B543" s="183" t="s">
        <v>794</v>
      </c>
      <c r="C543" s="183" t="s">
        <v>366</v>
      </c>
      <c r="D543" s="183" t="s">
        <v>803</v>
      </c>
      <c r="E543" s="183" t="s">
        <v>43</v>
      </c>
      <c r="F543" s="183" t="s">
        <v>521</v>
      </c>
      <c r="G543" s="183" t="s">
        <v>48</v>
      </c>
      <c r="H543" s="183" t="s">
        <v>521</v>
      </c>
      <c r="I543" s="183" t="s">
        <v>796</v>
      </c>
      <c r="J543" s="183" t="s">
        <v>1562</v>
      </c>
      <c r="K543" s="184">
        <v>0</v>
      </c>
      <c r="L543" s="184">
        <v>71.680000000000007</v>
      </c>
      <c r="M543" s="184">
        <f t="shared" si="9"/>
        <v>-71.680000000000007</v>
      </c>
      <c r="N543" s="183" t="s">
        <v>995</v>
      </c>
      <c r="O543" s="183" t="s">
        <v>1562</v>
      </c>
      <c r="P543" s="183"/>
      <c r="Q543" s="183" t="s">
        <v>1608</v>
      </c>
      <c r="R543" s="183" t="s">
        <v>847</v>
      </c>
    </row>
    <row r="544" spans="1:18">
      <c r="A544" s="183" t="s">
        <v>1607</v>
      </c>
      <c r="B544" s="183" t="s">
        <v>794</v>
      </c>
      <c r="C544" s="183" t="s">
        <v>366</v>
      </c>
      <c r="D544" s="183" t="s">
        <v>1121</v>
      </c>
      <c r="E544" s="183" t="s">
        <v>43</v>
      </c>
      <c r="F544" s="183" t="s">
        <v>521</v>
      </c>
      <c r="G544" s="183" t="s">
        <v>48</v>
      </c>
      <c r="H544" s="183" t="s">
        <v>521</v>
      </c>
      <c r="I544" s="183" t="s">
        <v>796</v>
      </c>
      <c r="J544" s="183" t="s">
        <v>1562</v>
      </c>
      <c r="K544" s="184">
        <v>0</v>
      </c>
      <c r="L544" s="184">
        <v>3</v>
      </c>
      <c r="M544" s="184">
        <f t="shared" si="9"/>
        <v>-3</v>
      </c>
      <c r="N544" s="183" t="s">
        <v>995</v>
      </c>
      <c r="O544" s="183" t="s">
        <v>1562</v>
      </c>
      <c r="P544" s="183"/>
      <c r="Q544" s="183" t="s">
        <v>1608</v>
      </c>
      <c r="R544" s="183" t="s">
        <v>847</v>
      </c>
    </row>
    <row r="545" spans="1:18">
      <c r="A545" s="183" t="s">
        <v>1607</v>
      </c>
      <c r="B545" s="183" t="s">
        <v>794</v>
      </c>
      <c r="C545" s="183" t="s">
        <v>366</v>
      </c>
      <c r="D545" s="183" t="s">
        <v>998</v>
      </c>
      <c r="E545" s="183" t="s">
        <v>43</v>
      </c>
      <c r="F545" s="183" t="s">
        <v>521</v>
      </c>
      <c r="G545" s="183" t="s">
        <v>48</v>
      </c>
      <c r="H545" s="183" t="s">
        <v>521</v>
      </c>
      <c r="I545" s="183" t="s">
        <v>796</v>
      </c>
      <c r="J545" s="183" t="s">
        <v>1562</v>
      </c>
      <c r="K545" s="184">
        <v>0</v>
      </c>
      <c r="L545" s="184">
        <v>32</v>
      </c>
      <c r="M545" s="184">
        <f t="shared" si="9"/>
        <v>-32</v>
      </c>
      <c r="N545" s="183" t="s">
        <v>995</v>
      </c>
      <c r="O545" s="183" t="s">
        <v>1562</v>
      </c>
      <c r="P545" s="183"/>
      <c r="Q545" s="183" t="s">
        <v>1608</v>
      </c>
      <c r="R545" s="183" t="s">
        <v>847</v>
      </c>
    </row>
    <row r="546" spans="1:18">
      <c r="A546" s="183" t="s">
        <v>1607</v>
      </c>
      <c r="B546" s="183" t="s">
        <v>794</v>
      </c>
      <c r="C546" s="183" t="s">
        <v>366</v>
      </c>
      <c r="D546" s="183" t="s">
        <v>1610</v>
      </c>
      <c r="E546" s="183" t="s">
        <v>43</v>
      </c>
      <c r="F546" s="183" t="s">
        <v>521</v>
      </c>
      <c r="G546" s="183" t="s">
        <v>48</v>
      </c>
      <c r="H546" s="183" t="s">
        <v>521</v>
      </c>
      <c r="I546" s="183" t="s">
        <v>796</v>
      </c>
      <c r="J546" s="183" t="s">
        <v>1562</v>
      </c>
      <c r="K546" s="184">
        <v>0</v>
      </c>
      <c r="L546" s="184">
        <v>800</v>
      </c>
      <c r="M546" s="184">
        <f t="shared" si="9"/>
        <v>-800</v>
      </c>
      <c r="N546" s="183" t="s">
        <v>995</v>
      </c>
      <c r="O546" s="183" t="s">
        <v>1562</v>
      </c>
      <c r="P546" s="183"/>
      <c r="Q546" s="183" t="s">
        <v>1608</v>
      </c>
      <c r="R546" s="183" t="s">
        <v>847</v>
      </c>
    </row>
    <row r="547" spans="1:18">
      <c r="A547" s="183" t="s">
        <v>1607</v>
      </c>
      <c r="B547" s="183" t="s">
        <v>794</v>
      </c>
      <c r="C547" s="183" t="s">
        <v>366</v>
      </c>
      <c r="D547" s="183" t="s">
        <v>824</v>
      </c>
      <c r="E547" s="183" t="s">
        <v>43</v>
      </c>
      <c r="F547" s="183" t="s">
        <v>521</v>
      </c>
      <c r="G547" s="183" t="s">
        <v>48</v>
      </c>
      <c r="H547" s="183" t="s">
        <v>521</v>
      </c>
      <c r="I547" s="183" t="s">
        <v>796</v>
      </c>
      <c r="J547" s="183" t="s">
        <v>1562</v>
      </c>
      <c r="K547" s="184">
        <v>0</v>
      </c>
      <c r="L547" s="184">
        <v>61</v>
      </c>
      <c r="M547" s="184">
        <f t="shared" si="9"/>
        <v>-61</v>
      </c>
      <c r="N547" s="183" t="s">
        <v>995</v>
      </c>
      <c r="O547" s="183" t="s">
        <v>1562</v>
      </c>
      <c r="P547" s="183"/>
      <c r="Q547" s="183" t="s">
        <v>1608</v>
      </c>
      <c r="R547" s="183" t="s">
        <v>847</v>
      </c>
    </row>
    <row r="548" spans="1:18">
      <c r="A548" s="183" t="s">
        <v>1607</v>
      </c>
      <c r="B548" s="183" t="s">
        <v>794</v>
      </c>
      <c r="C548" s="183" t="s">
        <v>366</v>
      </c>
      <c r="D548" s="183" t="s">
        <v>268</v>
      </c>
      <c r="E548" s="183" t="s">
        <v>43</v>
      </c>
      <c r="F548" s="183" t="s">
        <v>1609</v>
      </c>
      <c r="G548" s="183" t="s">
        <v>48</v>
      </c>
      <c r="H548" s="183" t="s">
        <v>521</v>
      </c>
      <c r="I548" s="183" t="s">
        <v>796</v>
      </c>
      <c r="J548" s="183" t="s">
        <v>1562</v>
      </c>
      <c r="K548" s="184">
        <v>319.22000000000003</v>
      </c>
      <c r="L548" s="184">
        <v>0</v>
      </c>
      <c r="M548" s="184">
        <f t="shared" si="9"/>
        <v>319.22000000000003</v>
      </c>
      <c r="N548" s="183" t="s">
        <v>995</v>
      </c>
      <c r="O548" s="183" t="s">
        <v>1562</v>
      </c>
      <c r="P548" s="183"/>
      <c r="Q548" s="183" t="s">
        <v>1608</v>
      </c>
      <c r="R548" s="183" t="s">
        <v>847</v>
      </c>
    </row>
    <row r="549" spans="1:18">
      <c r="A549" s="183" t="s">
        <v>1607</v>
      </c>
      <c r="B549" s="183" t="s">
        <v>794</v>
      </c>
      <c r="C549" s="183" t="s">
        <v>366</v>
      </c>
      <c r="D549" s="183" t="s">
        <v>829</v>
      </c>
      <c r="E549" s="183" t="s">
        <v>43</v>
      </c>
      <c r="F549" s="183" t="s">
        <v>521</v>
      </c>
      <c r="G549" s="183" t="s">
        <v>48</v>
      </c>
      <c r="H549" s="183" t="s">
        <v>521</v>
      </c>
      <c r="I549" s="183" t="s">
        <v>796</v>
      </c>
      <c r="J549" s="183" t="s">
        <v>1562</v>
      </c>
      <c r="K549" s="184">
        <v>0</v>
      </c>
      <c r="L549" s="184">
        <v>22</v>
      </c>
      <c r="M549" s="184">
        <f t="shared" si="9"/>
        <v>-22</v>
      </c>
      <c r="N549" s="183" t="s">
        <v>995</v>
      </c>
      <c r="O549" s="183" t="s">
        <v>1562</v>
      </c>
      <c r="P549" s="183"/>
      <c r="Q549" s="183" t="s">
        <v>1608</v>
      </c>
      <c r="R549" s="183" t="s">
        <v>847</v>
      </c>
    </row>
    <row r="550" spans="1:18">
      <c r="A550" s="183" t="s">
        <v>1607</v>
      </c>
      <c r="B550" s="183" t="s">
        <v>794</v>
      </c>
      <c r="C550" s="183" t="s">
        <v>366</v>
      </c>
      <c r="D550" s="183" t="s">
        <v>831</v>
      </c>
      <c r="E550" s="183" t="s">
        <v>43</v>
      </c>
      <c r="F550" s="183" t="s">
        <v>521</v>
      </c>
      <c r="G550" s="183" t="s">
        <v>48</v>
      </c>
      <c r="H550" s="183" t="s">
        <v>521</v>
      </c>
      <c r="I550" s="183" t="s">
        <v>796</v>
      </c>
      <c r="J550" s="183" t="s">
        <v>1562</v>
      </c>
      <c r="K550" s="184">
        <v>557.57000000000005</v>
      </c>
      <c r="L550" s="184">
        <v>0</v>
      </c>
      <c r="M550" s="184">
        <f t="shared" si="9"/>
        <v>557.57000000000005</v>
      </c>
      <c r="N550" s="183" t="s">
        <v>995</v>
      </c>
      <c r="O550" s="183" t="s">
        <v>1562</v>
      </c>
      <c r="P550" s="183"/>
      <c r="Q550" s="183" t="s">
        <v>1608</v>
      </c>
      <c r="R550" s="183" t="s">
        <v>847</v>
      </c>
    </row>
    <row r="551" spans="1:18">
      <c r="A551" s="183" t="s">
        <v>1611</v>
      </c>
      <c r="B551" s="183" t="s">
        <v>794</v>
      </c>
      <c r="C551" s="183" t="s">
        <v>709</v>
      </c>
      <c r="D551" s="183" t="s">
        <v>809</v>
      </c>
      <c r="E551" s="183" t="s">
        <v>136</v>
      </c>
      <c r="F551" s="183" t="s">
        <v>521</v>
      </c>
      <c r="G551" s="183" t="s">
        <v>48</v>
      </c>
      <c r="H551" s="183" t="s">
        <v>521</v>
      </c>
      <c r="I551" s="183" t="s">
        <v>796</v>
      </c>
      <c r="J551" s="183" t="s">
        <v>1562</v>
      </c>
      <c r="K551" s="184">
        <v>0</v>
      </c>
      <c r="L551" s="184">
        <v>583.80999999999995</v>
      </c>
      <c r="M551" s="184">
        <f t="shared" si="9"/>
        <v>-583.80999999999995</v>
      </c>
      <c r="N551" s="183" t="s">
        <v>1138</v>
      </c>
      <c r="O551" s="183" t="s">
        <v>1562</v>
      </c>
      <c r="P551" s="183"/>
      <c r="Q551" s="183" t="s">
        <v>1612</v>
      </c>
      <c r="R551" s="183" t="s">
        <v>847</v>
      </c>
    </row>
    <row r="552" spans="1:18">
      <c r="A552" s="183" t="s">
        <v>1611</v>
      </c>
      <c r="B552" s="183" t="s">
        <v>794</v>
      </c>
      <c r="C552" s="183" t="s">
        <v>709</v>
      </c>
      <c r="D552" s="183" t="s">
        <v>268</v>
      </c>
      <c r="E552" s="183" t="s">
        <v>136</v>
      </c>
      <c r="F552" s="183" t="s">
        <v>521</v>
      </c>
      <c r="G552" s="183" t="s">
        <v>48</v>
      </c>
      <c r="H552" s="183" t="s">
        <v>521</v>
      </c>
      <c r="I552" s="183" t="s">
        <v>796</v>
      </c>
      <c r="J552" s="183" t="s">
        <v>1562</v>
      </c>
      <c r="K552" s="184">
        <v>0</v>
      </c>
      <c r="L552" s="184">
        <v>1237.56</v>
      </c>
      <c r="M552" s="184">
        <f t="shared" si="9"/>
        <v>-1237.56</v>
      </c>
      <c r="N552" s="183" t="s">
        <v>1138</v>
      </c>
      <c r="O552" s="183" t="s">
        <v>1562</v>
      </c>
      <c r="P552" s="183"/>
      <c r="Q552" s="183" t="s">
        <v>1612</v>
      </c>
      <c r="R552" s="183" t="s">
        <v>847</v>
      </c>
    </row>
    <row r="553" spans="1:18">
      <c r="A553" s="183" t="s">
        <v>1611</v>
      </c>
      <c r="B553" s="183" t="s">
        <v>794</v>
      </c>
      <c r="C553" s="183" t="s">
        <v>709</v>
      </c>
      <c r="D553" s="183" t="s">
        <v>815</v>
      </c>
      <c r="E553" s="183" t="s">
        <v>136</v>
      </c>
      <c r="F553" s="183" t="s">
        <v>521</v>
      </c>
      <c r="G553" s="183" t="s">
        <v>48</v>
      </c>
      <c r="H553" s="183" t="s">
        <v>521</v>
      </c>
      <c r="I553" s="183" t="s">
        <v>796</v>
      </c>
      <c r="J553" s="183" t="s">
        <v>1562</v>
      </c>
      <c r="K553" s="184">
        <v>0</v>
      </c>
      <c r="L553" s="184">
        <v>15.03</v>
      </c>
      <c r="M553" s="184">
        <f t="shared" si="9"/>
        <v>-15.03</v>
      </c>
      <c r="N553" s="183" t="s">
        <v>1138</v>
      </c>
      <c r="O553" s="183" t="s">
        <v>1562</v>
      </c>
      <c r="P553" s="183"/>
      <c r="Q553" s="183" t="s">
        <v>1612</v>
      </c>
      <c r="R553" s="183" t="s">
        <v>847</v>
      </c>
    </row>
    <row r="554" spans="1:18">
      <c r="A554" s="183" t="s">
        <v>1611</v>
      </c>
      <c r="B554" s="183" t="s">
        <v>794</v>
      </c>
      <c r="C554" s="183" t="s">
        <v>706</v>
      </c>
      <c r="D554" s="183" t="s">
        <v>268</v>
      </c>
      <c r="E554" s="183" t="s">
        <v>136</v>
      </c>
      <c r="F554" s="183" t="s">
        <v>521</v>
      </c>
      <c r="G554" s="183" t="s">
        <v>48</v>
      </c>
      <c r="H554" s="183" t="s">
        <v>521</v>
      </c>
      <c r="I554" s="183" t="s">
        <v>796</v>
      </c>
      <c r="J554" s="183" t="s">
        <v>1562</v>
      </c>
      <c r="K554" s="184">
        <v>1836.4</v>
      </c>
      <c r="L554" s="184">
        <v>0</v>
      </c>
      <c r="M554" s="184">
        <f t="shared" si="9"/>
        <v>1836.4</v>
      </c>
      <c r="N554" s="183" t="s">
        <v>1138</v>
      </c>
      <c r="O554" s="183" t="s">
        <v>1562</v>
      </c>
      <c r="P554" s="183"/>
      <c r="Q554" s="183" t="s">
        <v>1612</v>
      </c>
      <c r="R554" s="183" t="s">
        <v>847</v>
      </c>
    </row>
    <row r="555" spans="1:18">
      <c r="A555" s="183" t="s">
        <v>1613</v>
      </c>
      <c r="B555" s="183" t="s">
        <v>794</v>
      </c>
      <c r="C555" s="183" t="s">
        <v>366</v>
      </c>
      <c r="D555" s="183" t="s">
        <v>798</v>
      </c>
      <c r="E555" s="183" t="s">
        <v>43</v>
      </c>
      <c r="F555" s="183" t="s">
        <v>521</v>
      </c>
      <c r="G555" s="183" t="s">
        <v>48</v>
      </c>
      <c r="H555" s="183" t="s">
        <v>521</v>
      </c>
      <c r="I555" s="183" t="s">
        <v>796</v>
      </c>
      <c r="J555" s="183" t="s">
        <v>1562</v>
      </c>
      <c r="K555" s="184">
        <v>0</v>
      </c>
      <c r="L555" s="184">
        <v>4576</v>
      </c>
      <c r="M555" s="184">
        <f t="shared" si="9"/>
        <v>-4576</v>
      </c>
      <c r="N555" s="183" t="s">
        <v>995</v>
      </c>
      <c r="O555" s="183" t="s">
        <v>1562</v>
      </c>
      <c r="P555" s="183"/>
      <c r="Q555" s="183" t="s">
        <v>1614</v>
      </c>
      <c r="R555" s="183" t="s">
        <v>847</v>
      </c>
    </row>
    <row r="556" spans="1:18">
      <c r="A556" s="183" t="s">
        <v>1613</v>
      </c>
      <c r="B556" s="183" t="s">
        <v>794</v>
      </c>
      <c r="C556" s="183" t="s">
        <v>366</v>
      </c>
      <c r="D556" s="183" t="s">
        <v>822</v>
      </c>
      <c r="E556" s="183" t="s">
        <v>43</v>
      </c>
      <c r="F556" s="183" t="s">
        <v>521</v>
      </c>
      <c r="G556" s="183" t="s">
        <v>48</v>
      </c>
      <c r="H556" s="183" t="s">
        <v>521</v>
      </c>
      <c r="I556" s="183" t="s">
        <v>796</v>
      </c>
      <c r="J556" s="183" t="s">
        <v>1562</v>
      </c>
      <c r="K556" s="184">
        <v>0</v>
      </c>
      <c r="L556" s="184">
        <v>538</v>
      </c>
      <c r="M556" s="184">
        <f t="shared" si="9"/>
        <v>-538</v>
      </c>
      <c r="N556" s="183" t="s">
        <v>995</v>
      </c>
      <c r="O556" s="183" t="s">
        <v>1562</v>
      </c>
      <c r="P556" s="183"/>
      <c r="Q556" s="183" t="s">
        <v>1614</v>
      </c>
      <c r="R556" s="183" t="s">
        <v>847</v>
      </c>
    </row>
    <row r="557" spans="1:18">
      <c r="A557" s="183" t="s">
        <v>1613</v>
      </c>
      <c r="B557" s="183" t="s">
        <v>794</v>
      </c>
      <c r="C557" s="183" t="s">
        <v>366</v>
      </c>
      <c r="D557" s="183" t="s">
        <v>815</v>
      </c>
      <c r="E557" s="183" t="s">
        <v>43</v>
      </c>
      <c r="F557" s="183" t="s">
        <v>521</v>
      </c>
      <c r="G557" s="183" t="s">
        <v>48</v>
      </c>
      <c r="H557" s="183" t="s">
        <v>521</v>
      </c>
      <c r="I557" s="183" t="s">
        <v>796</v>
      </c>
      <c r="J557" s="183" t="s">
        <v>1562</v>
      </c>
      <c r="K557" s="184">
        <v>1452.69</v>
      </c>
      <c r="L557" s="184">
        <v>0</v>
      </c>
      <c r="M557" s="184">
        <f t="shared" si="9"/>
        <v>1452.69</v>
      </c>
      <c r="N557" s="183" t="s">
        <v>995</v>
      </c>
      <c r="O557" s="183" t="s">
        <v>1562</v>
      </c>
      <c r="P557" s="183"/>
      <c r="Q557" s="183" t="s">
        <v>1614</v>
      </c>
      <c r="R557" s="183" t="s">
        <v>847</v>
      </c>
    </row>
    <row r="558" spans="1:18">
      <c r="A558" s="183" t="s">
        <v>1613</v>
      </c>
      <c r="B558" s="183" t="s">
        <v>794</v>
      </c>
      <c r="C558" s="183" t="s">
        <v>366</v>
      </c>
      <c r="D558" s="183" t="s">
        <v>795</v>
      </c>
      <c r="E558" s="183" t="s">
        <v>43</v>
      </c>
      <c r="F558" s="183" t="s">
        <v>521</v>
      </c>
      <c r="G558" s="183" t="s">
        <v>48</v>
      </c>
      <c r="H558" s="183" t="s">
        <v>521</v>
      </c>
      <c r="I558" s="183" t="s">
        <v>796</v>
      </c>
      <c r="J558" s="183" t="s">
        <v>1562</v>
      </c>
      <c r="K558" s="184">
        <v>1563.49</v>
      </c>
      <c r="L558" s="184">
        <v>0</v>
      </c>
      <c r="M558" s="184">
        <f t="shared" si="9"/>
        <v>1563.49</v>
      </c>
      <c r="N558" s="183" t="s">
        <v>995</v>
      </c>
      <c r="O558" s="183" t="s">
        <v>1562</v>
      </c>
      <c r="P558" s="183"/>
      <c r="Q558" s="183" t="s">
        <v>1614</v>
      </c>
      <c r="R558" s="183" t="s">
        <v>847</v>
      </c>
    </row>
    <row r="559" spans="1:18">
      <c r="A559" s="183" t="s">
        <v>1613</v>
      </c>
      <c r="B559" s="183" t="s">
        <v>794</v>
      </c>
      <c r="C559" s="183" t="s">
        <v>366</v>
      </c>
      <c r="D559" s="183" t="s">
        <v>831</v>
      </c>
      <c r="E559" s="183" t="s">
        <v>43</v>
      </c>
      <c r="F559" s="183" t="s">
        <v>521</v>
      </c>
      <c r="G559" s="183" t="s">
        <v>48</v>
      </c>
      <c r="H559" s="183" t="s">
        <v>521</v>
      </c>
      <c r="I559" s="183" t="s">
        <v>796</v>
      </c>
      <c r="J559" s="183" t="s">
        <v>1562</v>
      </c>
      <c r="K559" s="184">
        <v>230.51</v>
      </c>
      <c r="L559" s="184">
        <v>0</v>
      </c>
      <c r="M559" s="184">
        <f t="shared" si="9"/>
        <v>230.51</v>
      </c>
      <c r="N559" s="183" t="s">
        <v>995</v>
      </c>
      <c r="O559" s="183" t="s">
        <v>1562</v>
      </c>
      <c r="P559" s="183"/>
      <c r="Q559" s="183" t="s">
        <v>1614</v>
      </c>
      <c r="R559" s="183" t="s">
        <v>847</v>
      </c>
    </row>
    <row r="560" spans="1:18">
      <c r="A560" s="183" t="s">
        <v>1613</v>
      </c>
      <c r="B560" s="183" t="s">
        <v>794</v>
      </c>
      <c r="C560" s="183" t="s">
        <v>366</v>
      </c>
      <c r="D560" s="183" t="s">
        <v>807</v>
      </c>
      <c r="E560" s="183" t="s">
        <v>43</v>
      </c>
      <c r="F560" s="183" t="s">
        <v>521</v>
      </c>
      <c r="G560" s="183" t="s">
        <v>48</v>
      </c>
      <c r="H560" s="183" t="s">
        <v>521</v>
      </c>
      <c r="I560" s="183" t="s">
        <v>796</v>
      </c>
      <c r="J560" s="183" t="s">
        <v>1562</v>
      </c>
      <c r="K560" s="184">
        <v>1867.31</v>
      </c>
      <c r="L560" s="184">
        <v>0</v>
      </c>
      <c r="M560" s="184">
        <f t="shared" si="9"/>
        <v>1867.31</v>
      </c>
      <c r="N560" s="183" t="s">
        <v>995</v>
      </c>
      <c r="O560" s="183" t="s">
        <v>1562</v>
      </c>
      <c r="P560" s="183"/>
      <c r="Q560" s="183" t="s">
        <v>1614</v>
      </c>
      <c r="R560" s="183" t="s">
        <v>847</v>
      </c>
    </row>
    <row r="561" spans="1:18">
      <c r="A561" s="183" t="s">
        <v>1615</v>
      </c>
      <c r="B561" s="183" t="s">
        <v>794</v>
      </c>
      <c r="C561" s="183" t="s">
        <v>366</v>
      </c>
      <c r="D561" s="183" t="s">
        <v>892</v>
      </c>
      <c r="E561" s="183" t="s">
        <v>43</v>
      </c>
      <c r="F561" s="183" t="s">
        <v>521</v>
      </c>
      <c r="G561" s="183" t="s">
        <v>48</v>
      </c>
      <c r="H561" s="183" t="s">
        <v>521</v>
      </c>
      <c r="I561" s="183" t="s">
        <v>796</v>
      </c>
      <c r="J561" s="183" t="s">
        <v>1562</v>
      </c>
      <c r="K561" s="184">
        <v>2619.48</v>
      </c>
      <c r="L561" s="184">
        <v>0</v>
      </c>
      <c r="M561" s="184">
        <f t="shared" si="9"/>
        <v>2619.48</v>
      </c>
      <c r="N561" s="183" t="s">
        <v>1052</v>
      </c>
      <c r="O561" s="183" t="s">
        <v>1562</v>
      </c>
      <c r="P561" s="183"/>
      <c r="Q561" s="183" t="s">
        <v>1616</v>
      </c>
      <c r="R561" s="183" t="s">
        <v>847</v>
      </c>
    </row>
    <row r="562" spans="1:18">
      <c r="A562" s="183" t="s">
        <v>1615</v>
      </c>
      <c r="B562" s="183" t="s">
        <v>794</v>
      </c>
      <c r="C562" s="183" t="s">
        <v>366</v>
      </c>
      <c r="D562" s="183" t="s">
        <v>815</v>
      </c>
      <c r="E562" s="183" t="s">
        <v>43</v>
      </c>
      <c r="F562" s="183" t="s">
        <v>521</v>
      </c>
      <c r="G562" s="183" t="s">
        <v>48</v>
      </c>
      <c r="H562" s="183" t="s">
        <v>521</v>
      </c>
      <c r="I562" s="183" t="s">
        <v>796</v>
      </c>
      <c r="J562" s="183" t="s">
        <v>1562</v>
      </c>
      <c r="K562" s="184">
        <v>2634.01</v>
      </c>
      <c r="L562" s="184">
        <v>0</v>
      </c>
      <c r="M562" s="184">
        <f t="shared" si="9"/>
        <v>2634.01</v>
      </c>
      <c r="N562" s="183" t="s">
        <v>1052</v>
      </c>
      <c r="O562" s="183" t="s">
        <v>1562</v>
      </c>
      <c r="P562" s="183"/>
      <c r="Q562" s="183" t="s">
        <v>1616</v>
      </c>
      <c r="R562" s="183" t="s">
        <v>847</v>
      </c>
    </row>
    <row r="563" spans="1:18">
      <c r="A563" s="183" t="s">
        <v>1615</v>
      </c>
      <c r="B563" s="183" t="s">
        <v>794</v>
      </c>
      <c r="C563" s="183" t="s">
        <v>366</v>
      </c>
      <c r="D563" s="183" t="s">
        <v>826</v>
      </c>
      <c r="E563" s="183" t="s">
        <v>43</v>
      </c>
      <c r="F563" s="183" t="s">
        <v>521</v>
      </c>
      <c r="G563" s="183" t="s">
        <v>48</v>
      </c>
      <c r="H563" s="183" t="s">
        <v>521</v>
      </c>
      <c r="I563" s="183" t="s">
        <v>796</v>
      </c>
      <c r="J563" s="183" t="s">
        <v>1562</v>
      </c>
      <c r="K563" s="184">
        <v>0</v>
      </c>
      <c r="L563" s="184">
        <v>5253.49</v>
      </c>
      <c r="M563" s="184">
        <f t="shared" si="9"/>
        <v>-5253.49</v>
      </c>
      <c r="N563" s="183" t="s">
        <v>1052</v>
      </c>
      <c r="O563" s="183" t="s">
        <v>1562</v>
      </c>
      <c r="P563" s="183"/>
      <c r="Q563" s="183" t="s">
        <v>1616</v>
      </c>
      <c r="R563" s="183" t="s">
        <v>847</v>
      </c>
    </row>
    <row r="564" spans="1:18">
      <c r="A564" s="183" t="s">
        <v>1617</v>
      </c>
      <c r="B564" s="183" t="s">
        <v>794</v>
      </c>
      <c r="C564" s="183" t="s">
        <v>808</v>
      </c>
      <c r="D564" s="183" t="s">
        <v>268</v>
      </c>
      <c r="E564" s="183" t="s">
        <v>818</v>
      </c>
      <c r="F564" s="183" t="s">
        <v>521</v>
      </c>
      <c r="G564" s="183" t="s">
        <v>48</v>
      </c>
      <c r="H564" s="183" t="s">
        <v>521</v>
      </c>
      <c r="I564" s="183" t="s">
        <v>796</v>
      </c>
      <c r="J564" s="183" t="s">
        <v>1618</v>
      </c>
      <c r="K564" s="184">
        <v>0</v>
      </c>
      <c r="L564" s="184">
        <v>442.93</v>
      </c>
      <c r="M564" s="184">
        <f t="shared" si="9"/>
        <v>-442.93</v>
      </c>
      <c r="N564" s="183" t="s">
        <v>1619</v>
      </c>
      <c r="O564" s="183" t="s">
        <v>1618</v>
      </c>
      <c r="P564" s="183"/>
      <c r="Q564" s="183" t="s">
        <v>1620</v>
      </c>
      <c r="R564" s="183" t="s">
        <v>801</v>
      </c>
    </row>
    <row r="565" spans="1:18">
      <c r="A565" s="183" t="s">
        <v>1617</v>
      </c>
      <c r="B565" s="183" t="s">
        <v>794</v>
      </c>
      <c r="C565" s="183" t="s">
        <v>808</v>
      </c>
      <c r="D565" s="183" t="s">
        <v>823</v>
      </c>
      <c r="E565" s="183" t="s">
        <v>818</v>
      </c>
      <c r="F565" s="183" t="s">
        <v>521</v>
      </c>
      <c r="G565" s="183" t="s">
        <v>48</v>
      </c>
      <c r="H565" s="183" t="s">
        <v>521</v>
      </c>
      <c r="I565" s="183" t="s">
        <v>796</v>
      </c>
      <c r="J565" s="183" t="s">
        <v>1618</v>
      </c>
      <c r="K565" s="184">
        <v>234.93</v>
      </c>
      <c r="L565" s="184">
        <v>0</v>
      </c>
      <c r="M565" s="184">
        <f t="shared" si="9"/>
        <v>234.93</v>
      </c>
      <c r="N565" s="183" t="s">
        <v>1619</v>
      </c>
      <c r="O565" s="183" t="s">
        <v>1618</v>
      </c>
      <c r="P565" s="183"/>
      <c r="Q565" s="183" t="s">
        <v>1620</v>
      </c>
      <c r="R565" s="183" t="s">
        <v>801</v>
      </c>
    </row>
    <row r="566" spans="1:18">
      <c r="A566" s="183" t="s">
        <v>1617</v>
      </c>
      <c r="B566" s="183" t="s">
        <v>794</v>
      </c>
      <c r="C566" s="183" t="s">
        <v>808</v>
      </c>
      <c r="D566" s="183" t="s">
        <v>809</v>
      </c>
      <c r="E566" s="183" t="s">
        <v>818</v>
      </c>
      <c r="F566" s="183" t="s">
        <v>521</v>
      </c>
      <c r="G566" s="183" t="s">
        <v>48</v>
      </c>
      <c r="H566" s="183" t="s">
        <v>521</v>
      </c>
      <c r="I566" s="183" t="s">
        <v>796</v>
      </c>
      <c r="J566" s="183" t="s">
        <v>1618</v>
      </c>
      <c r="K566" s="184">
        <v>208</v>
      </c>
      <c r="L566" s="184">
        <v>0</v>
      </c>
      <c r="M566" s="184">
        <f t="shared" si="9"/>
        <v>208</v>
      </c>
      <c r="N566" s="183" t="s">
        <v>1619</v>
      </c>
      <c r="O566" s="183" t="s">
        <v>1618</v>
      </c>
      <c r="P566" s="183"/>
      <c r="Q566" s="183" t="s">
        <v>1620</v>
      </c>
      <c r="R566" s="183" t="s">
        <v>801</v>
      </c>
    </row>
    <row r="567" spans="1:18">
      <c r="A567" s="183" t="s">
        <v>1621</v>
      </c>
      <c r="B567" s="183" t="s">
        <v>794</v>
      </c>
      <c r="C567" s="183" t="s">
        <v>701</v>
      </c>
      <c r="D567" s="183" t="s">
        <v>268</v>
      </c>
      <c r="E567" s="183" t="s">
        <v>818</v>
      </c>
      <c r="F567" s="183" t="s">
        <v>521</v>
      </c>
      <c r="G567" s="183" t="s">
        <v>48</v>
      </c>
      <c r="H567" s="183" t="s">
        <v>521</v>
      </c>
      <c r="I567" s="183" t="s">
        <v>796</v>
      </c>
      <c r="J567" s="183" t="s">
        <v>1618</v>
      </c>
      <c r="K567" s="184">
        <v>0</v>
      </c>
      <c r="L567" s="184">
        <v>319.89999999999998</v>
      </c>
      <c r="M567" s="184">
        <f t="shared" si="9"/>
        <v>-319.89999999999998</v>
      </c>
      <c r="N567" s="183" t="s">
        <v>1619</v>
      </c>
      <c r="O567" s="183" t="s">
        <v>1618</v>
      </c>
      <c r="P567" s="183"/>
      <c r="Q567" s="183" t="s">
        <v>1622</v>
      </c>
      <c r="R567" s="183" t="s">
        <v>801</v>
      </c>
    </row>
    <row r="568" spans="1:18">
      <c r="A568" s="183" t="s">
        <v>1621</v>
      </c>
      <c r="B568" s="183" t="s">
        <v>794</v>
      </c>
      <c r="C568" s="183" t="s">
        <v>701</v>
      </c>
      <c r="D568" s="183" t="s">
        <v>821</v>
      </c>
      <c r="E568" s="183" t="s">
        <v>818</v>
      </c>
      <c r="F568" s="183" t="s">
        <v>521</v>
      </c>
      <c r="G568" s="183" t="s">
        <v>48</v>
      </c>
      <c r="H568" s="183" t="s">
        <v>521</v>
      </c>
      <c r="I568" s="183" t="s">
        <v>796</v>
      </c>
      <c r="J568" s="183" t="s">
        <v>1618</v>
      </c>
      <c r="K568" s="184">
        <v>319.89999999999998</v>
      </c>
      <c r="L568" s="184">
        <v>0</v>
      </c>
      <c r="M568" s="184">
        <f t="shared" si="9"/>
        <v>319.89999999999998</v>
      </c>
      <c r="N568" s="183" t="s">
        <v>1619</v>
      </c>
      <c r="O568" s="183" t="s">
        <v>1618</v>
      </c>
      <c r="P568" s="183"/>
      <c r="Q568" s="183" t="s">
        <v>1622</v>
      </c>
      <c r="R568" s="183" t="s">
        <v>801</v>
      </c>
    </row>
    <row r="569" spans="1:18">
      <c r="A569" s="183" t="s">
        <v>1623</v>
      </c>
      <c r="B569" s="183" t="s">
        <v>794</v>
      </c>
      <c r="C569" s="183" t="s">
        <v>709</v>
      </c>
      <c r="D569" s="183" t="s">
        <v>268</v>
      </c>
      <c r="E569" s="183" t="s">
        <v>818</v>
      </c>
      <c r="F569" s="183" t="s">
        <v>521</v>
      </c>
      <c r="G569" s="183" t="s">
        <v>48</v>
      </c>
      <c r="H569" s="183" t="s">
        <v>521</v>
      </c>
      <c r="I569" s="183" t="s">
        <v>796</v>
      </c>
      <c r="J569" s="183" t="s">
        <v>1618</v>
      </c>
      <c r="K569" s="184">
        <v>0</v>
      </c>
      <c r="L569" s="184">
        <v>532.5</v>
      </c>
      <c r="M569" s="184">
        <f t="shared" si="9"/>
        <v>-532.5</v>
      </c>
      <c r="N569" s="183" t="s">
        <v>1619</v>
      </c>
      <c r="O569" s="183" t="s">
        <v>1618</v>
      </c>
      <c r="P569" s="183"/>
      <c r="Q569" s="183" t="s">
        <v>1624</v>
      </c>
      <c r="R569" s="183" t="s">
        <v>801</v>
      </c>
    </row>
    <row r="570" spans="1:18">
      <c r="A570" s="183" t="s">
        <v>1623</v>
      </c>
      <c r="B570" s="183" t="s">
        <v>794</v>
      </c>
      <c r="C570" s="183" t="s">
        <v>709</v>
      </c>
      <c r="D570" s="183" t="s">
        <v>826</v>
      </c>
      <c r="E570" s="183" t="s">
        <v>818</v>
      </c>
      <c r="F570" s="183" t="s">
        <v>521</v>
      </c>
      <c r="G570" s="183" t="s">
        <v>48</v>
      </c>
      <c r="H570" s="183" t="s">
        <v>521</v>
      </c>
      <c r="I570" s="183" t="s">
        <v>796</v>
      </c>
      <c r="J570" s="183" t="s">
        <v>1618</v>
      </c>
      <c r="K570" s="184">
        <v>532.5</v>
      </c>
      <c r="L570" s="184">
        <v>0</v>
      </c>
      <c r="M570" s="184">
        <f t="shared" si="9"/>
        <v>532.5</v>
      </c>
      <c r="N570" s="183" t="s">
        <v>1619</v>
      </c>
      <c r="O570" s="183" t="s">
        <v>1618</v>
      </c>
      <c r="P570" s="183"/>
      <c r="Q570" s="183" t="s">
        <v>1624</v>
      </c>
      <c r="R570" s="183" t="s">
        <v>801</v>
      </c>
    </row>
    <row r="571" spans="1:18">
      <c r="A571" s="183" t="s">
        <v>1625</v>
      </c>
      <c r="B571" s="183" t="s">
        <v>794</v>
      </c>
      <c r="C571" s="183" t="s">
        <v>808</v>
      </c>
      <c r="D571" s="183" t="s">
        <v>809</v>
      </c>
      <c r="E571" s="183" t="s">
        <v>818</v>
      </c>
      <c r="F571" s="183" t="s">
        <v>1006</v>
      </c>
      <c r="G571" s="183" t="s">
        <v>48</v>
      </c>
      <c r="H571" s="183" t="s">
        <v>521</v>
      </c>
      <c r="I571" s="183" t="s">
        <v>796</v>
      </c>
      <c r="J571" s="183" t="s">
        <v>1618</v>
      </c>
      <c r="K571" s="184">
        <v>105.56</v>
      </c>
      <c r="L571" s="184">
        <v>0</v>
      </c>
      <c r="M571" s="184">
        <f t="shared" si="9"/>
        <v>105.56</v>
      </c>
      <c r="N571" s="183" t="s">
        <v>1619</v>
      </c>
      <c r="O571" s="183" t="s">
        <v>1618</v>
      </c>
      <c r="P571" s="183"/>
      <c r="Q571" s="183" t="s">
        <v>1626</v>
      </c>
      <c r="R571" s="183" t="s">
        <v>801</v>
      </c>
    </row>
    <row r="572" spans="1:18">
      <c r="A572" s="183" t="s">
        <v>1625</v>
      </c>
      <c r="B572" s="183" t="s">
        <v>794</v>
      </c>
      <c r="C572" s="183" t="s">
        <v>808</v>
      </c>
      <c r="D572" s="183" t="s">
        <v>268</v>
      </c>
      <c r="E572" s="183" t="s">
        <v>818</v>
      </c>
      <c r="F572" s="183" t="s">
        <v>1006</v>
      </c>
      <c r="G572" s="183" t="s">
        <v>48</v>
      </c>
      <c r="H572" s="183" t="s">
        <v>521</v>
      </c>
      <c r="I572" s="183" t="s">
        <v>796</v>
      </c>
      <c r="J572" s="183" t="s">
        <v>1618</v>
      </c>
      <c r="K572" s="184">
        <v>0</v>
      </c>
      <c r="L572" s="184">
        <v>105.56</v>
      </c>
      <c r="M572" s="184">
        <f t="shared" si="9"/>
        <v>-105.56</v>
      </c>
      <c r="N572" s="183" t="s">
        <v>1619</v>
      </c>
      <c r="O572" s="183" t="s">
        <v>1618</v>
      </c>
      <c r="P572" s="183"/>
      <c r="Q572" s="183" t="s">
        <v>1626</v>
      </c>
      <c r="R572" s="183" t="s">
        <v>801</v>
      </c>
    </row>
    <row r="573" spans="1:18">
      <c r="A573" s="183" t="s">
        <v>1627</v>
      </c>
      <c r="B573" s="183" t="s">
        <v>794</v>
      </c>
      <c r="C573" s="183" t="s">
        <v>808</v>
      </c>
      <c r="D573" s="183" t="s">
        <v>268</v>
      </c>
      <c r="E573" s="183" t="s">
        <v>136</v>
      </c>
      <c r="F573" s="183" t="s">
        <v>1004</v>
      </c>
      <c r="G573" s="183" t="s">
        <v>48</v>
      </c>
      <c r="H573" s="183" t="s">
        <v>521</v>
      </c>
      <c r="I573" s="183" t="s">
        <v>796</v>
      </c>
      <c r="J573" s="183" t="s">
        <v>1562</v>
      </c>
      <c r="K573" s="184">
        <v>0</v>
      </c>
      <c r="L573" s="184">
        <v>446.76</v>
      </c>
      <c r="M573" s="184">
        <f t="shared" si="9"/>
        <v>-446.76</v>
      </c>
      <c r="N573" s="183" t="s">
        <v>989</v>
      </c>
      <c r="O573" s="183" t="s">
        <v>1562</v>
      </c>
      <c r="P573" s="183"/>
      <c r="Q573" s="183" t="s">
        <v>1628</v>
      </c>
      <c r="R573" s="183" t="s">
        <v>801</v>
      </c>
    </row>
    <row r="574" spans="1:18">
      <c r="A574" s="183" t="s">
        <v>1627</v>
      </c>
      <c r="B574" s="183" t="s">
        <v>794</v>
      </c>
      <c r="C574" s="183" t="s">
        <v>808</v>
      </c>
      <c r="D574" s="183" t="s">
        <v>268</v>
      </c>
      <c r="E574" s="183" t="s">
        <v>136</v>
      </c>
      <c r="F574" s="183" t="s">
        <v>1004</v>
      </c>
      <c r="G574" s="183" t="s">
        <v>48</v>
      </c>
      <c r="H574" s="183" t="s">
        <v>521</v>
      </c>
      <c r="I574" s="183" t="s">
        <v>796</v>
      </c>
      <c r="J574" s="183" t="s">
        <v>1562</v>
      </c>
      <c r="K574" s="184">
        <v>83.07</v>
      </c>
      <c r="L574" s="184">
        <v>0</v>
      </c>
      <c r="M574" s="184">
        <f t="shared" si="9"/>
        <v>83.07</v>
      </c>
      <c r="N574" s="183" t="s">
        <v>989</v>
      </c>
      <c r="O574" s="183" t="s">
        <v>1562</v>
      </c>
      <c r="P574" s="183"/>
      <c r="Q574" s="183" t="s">
        <v>1628</v>
      </c>
      <c r="R574" s="183" t="s">
        <v>801</v>
      </c>
    </row>
    <row r="575" spans="1:18">
      <c r="A575" s="183" t="s">
        <v>1627</v>
      </c>
      <c r="B575" s="183" t="s">
        <v>794</v>
      </c>
      <c r="C575" s="183" t="s">
        <v>808</v>
      </c>
      <c r="D575" s="183" t="s">
        <v>812</v>
      </c>
      <c r="E575" s="183" t="s">
        <v>136</v>
      </c>
      <c r="F575" s="183" t="s">
        <v>1004</v>
      </c>
      <c r="G575" s="183" t="s">
        <v>48</v>
      </c>
      <c r="H575" s="183" t="s">
        <v>521</v>
      </c>
      <c r="I575" s="183" t="s">
        <v>796</v>
      </c>
      <c r="J575" s="183" t="s">
        <v>1562</v>
      </c>
      <c r="K575" s="184">
        <v>56.61</v>
      </c>
      <c r="L575" s="184">
        <v>0</v>
      </c>
      <c r="M575" s="184">
        <f t="shared" si="9"/>
        <v>56.61</v>
      </c>
      <c r="N575" s="183" t="s">
        <v>989</v>
      </c>
      <c r="O575" s="183" t="s">
        <v>1562</v>
      </c>
      <c r="P575" s="183"/>
      <c r="Q575" s="183" t="s">
        <v>1628</v>
      </c>
      <c r="R575" s="183" t="s">
        <v>801</v>
      </c>
    </row>
    <row r="576" spans="1:18">
      <c r="A576" s="183" t="s">
        <v>1627</v>
      </c>
      <c r="B576" s="183" t="s">
        <v>794</v>
      </c>
      <c r="C576" s="183" t="s">
        <v>808</v>
      </c>
      <c r="D576" s="183" t="s">
        <v>837</v>
      </c>
      <c r="E576" s="183" t="s">
        <v>136</v>
      </c>
      <c r="F576" s="183" t="s">
        <v>1004</v>
      </c>
      <c r="G576" s="183" t="s">
        <v>48</v>
      </c>
      <c r="H576" s="183" t="s">
        <v>521</v>
      </c>
      <c r="I576" s="183" t="s">
        <v>796</v>
      </c>
      <c r="J576" s="183" t="s">
        <v>1562</v>
      </c>
      <c r="K576" s="184">
        <v>0</v>
      </c>
      <c r="L576" s="184">
        <v>32.85</v>
      </c>
      <c r="M576" s="184">
        <f t="shared" si="9"/>
        <v>-32.85</v>
      </c>
      <c r="N576" s="183" t="s">
        <v>989</v>
      </c>
      <c r="O576" s="183" t="s">
        <v>1562</v>
      </c>
      <c r="P576" s="183"/>
      <c r="Q576" s="183" t="s">
        <v>1628</v>
      </c>
      <c r="R576" s="183" t="s">
        <v>801</v>
      </c>
    </row>
    <row r="577" spans="1:18">
      <c r="A577" s="183" t="s">
        <v>1627</v>
      </c>
      <c r="B577" s="183" t="s">
        <v>794</v>
      </c>
      <c r="C577" s="183" t="s">
        <v>808</v>
      </c>
      <c r="D577" s="183" t="s">
        <v>837</v>
      </c>
      <c r="E577" s="183" t="s">
        <v>136</v>
      </c>
      <c r="F577" s="183" t="s">
        <v>1004</v>
      </c>
      <c r="G577" s="183" t="s">
        <v>48</v>
      </c>
      <c r="H577" s="183" t="s">
        <v>521</v>
      </c>
      <c r="I577" s="183" t="s">
        <v>796</v>
      </c>
      <c r="J577" s="183" t="s">
        <v>1562</v>
      </c>
      <c r="K577" s="184">
        <v>32.85</v>
      </c>
      <c r="L577" s="184">
        <v>0</v>
      </c>
      <c r="M577" s="184">
        <f t="shared" si="9"/>
        <v>32.85</v>
      </c>
      <c r="N577" s="183" t="s">
        <v>989</v>
      </c>
      <c r="O577" s="183" t="s">
        <v>1562</v>
      </c>
      <c r="P577" s="183"/>
      <c r="Q577" s="183" t="s">
        <v>1628</v>
      </c>
      <c r="R577" s="183" t="s">
        <v>801</v>
      </c>
    </row>
    <row r="578" spans="1:18">
      <c r="A578" s="183" t="s">
        <v>1627</v>
      </c>
      <c r="B578" s="183" t="s">
        <v>794</v>
      </c>
      <c r="C578" s="183" t="s">
        <v>703</v>
      </c>
      <c r="D578" s="183" t="s">
        <v>812</v>
      </c>
      <c r="E578" s="183" t="s">
        <v>136</v>
      </c>
      <c r="F578" s="183" t="s">
        <v>1004</v>
      </c>
      <c r="G578" s="183" t="s">
        <v>48</v>
      </c>
      <c r="H578" s="183" t="s">
        <v>521</v>
      </c>
      <c r="I578" s="183" t="s">
        <v>796</v>
      </c>
      <c r="J578" s="183" t="s">
        <v>1562</v>
      </c>
      <c r="K578" s="184">
        <v>0</v>
      </c>
      <c r="L578" s="184">
        <v>52.42</v>
      </c>
      <c r="M578" s="184">
        <f t="shared" si="9"/>
        <v>-52.42</v>
      </c>
      <c r="N578" s="183" t="s">
        <v>989</v>
      </c>
      <c r="O578" s="183" t="s">
        <v>1562</v>
      </c>
      <c r="P578" s="183"/>
      <c r="Q578" s="183" t="s">
        <v>1628</v>
      </c>
      <c r="R578" s="183" t="s">
        <v>801</v>
      </c>
    </row>
    <row r="579" spans="1:18">
      <c r="A579" s="183" t="s">
        <v>1627</v>
      </c>
      <c r="B579" s="183" t="s">
        <v>794</v>
      </c>
      <c r="C579" s="183" t="s">
        <v>833</v>
      </c>
      <c r="D579" s="183" t="s">
        <v>812</v>
      </c>
      <c r="E579" s="183" t="s">
        <v>136</v>
      </c>
      <c r="F579" s="183" t="s">
        <v>1004</v>
      </c>
      <c r="G579" s="183" t="s">
        <v>48</v>
      </c>
      <c r="H579" s="183" t="s">
        <v>521</v>
      </c>
      <c r="I579" s="183" t="s">
        <v>796</v>
      </c>
      <c r="J579" s="183" t="s">
        <v>1562</v>
      </c>
      <c r="K579" s="184">
        <v>0</v>
      </c>
      <c r="L579" s="184">
        <v>30.65</v>
      </c>
      <c r="M579" s="184">
        <f t="shared" si="9"/>
        <v>-30.65</v>
      </c>
      <c r="N579" s="183" t="s">
        <v>989</v>
      </c>
      <c r="O579" s="183" t="s">
        <v>1562</v>
      </c>
      <c r="P579" s="183"/>
      <c r="Q579" s="183" t="s">
        <v>1628</v>
      </c>
      <c r="R579" s="183" t="s">
        <v>801</v>
      </c>
    </row>
    <row r="580" spans="1:18">
      <c r="A580" s="183" t="s">
        <v>1627</v>
      </c>
      <c r="B580" s="183" t="s">
        <v>794</v>
      </c>
      <c r="C580" s="183" t="s">
        <v>808</v>
      </c>
      <c r="D580" s="183" t="s">
        <v>794</v>
      </c>
      <c r="E580" s="183" t="s">
        <v>136</v>
      </c>
      <c r="F580" s="183" t="s">
        <v>1004</v>
      </c>
      <c r="G580" s="183" t="s">
        <v>48</v>
      </c>
      <c r="H580" s="183" t="s">
        <v>521</v>
      </c>
      <c r="I580" s="183" t="s">
        <v>796</v>
      </c>
      <c r="J580" s="183" t="s">
        <v>1562</v>
      </c>
      <c r="K580" s="184">
        <v>0</v>
      </c>
      <c r="L580" s="184">
        <v>56.61</v>
      </c>
      <c r="M580" s="184">
        <f t="shared" si="9"/>
        <v>-56.61</v>
      </c>
      <c r="N580" s="183" t="s">
        <v>989</v>
      </c>
      <c r="O580" s="183" t="s">
        <v>1562</v>
      </c>
      <c r="P580" s="183"/>
      <c r="Q580" s="183" t="s">
        <v>1628</v>
      </c>
      <c r="R580" s="183" t="s">
        <v>801</v>
      </c>
    </row>
    <row r="581" spans="1:18">
      <c r="A581" s="183" t="s">
        <v>1627</v>
      </c>
      <c r="B581" s="183" t="s">
        <v>794</v>
      </c>
      <c r="C581" s="183" t="s">
        <v>808</v>
      </c>
      <c r="D581" s="183" t="s">
        <v>794</v>
      </c>
      <c r="E581" s="183" t="s">
        <v>136</v>
      </c>
      <c r="F581" s="183" t="s">
        <v>1004</v>
      </c>
      <c r="G581" s="183" t="s">
        <v>48</v>
      </c>
      <c r="H581" s="183" t="s">
        <v>521</v>
      </c>
      <c r="I581" s="183" t="s">
        <v>796</v>
      </c>
      <c r="J581" s="183" t="s">
        <v>1562</v>
      </c>
      <c r="K581" s="184">
        <v>446.76</v>
      </c>
      <c r="L581" s="184">
        <v>0</v>
      </c>
      <c r="M581" s="184">
        <f t="shared" si="9"/>
        <v>446.76</v>
      </c>
      <c r="N581" s="183" t="s">
        <v>989</v>
      </c>
      <c r="O581" s="183" t="s">
        <v>1562</v>
      </c>
      <c r="P581" s="183"/>
      <c r="Q581" s="183" t="s">
        <v>1628</v>
      </c>
      <c r="R581" s="183" t="s">
        <v>801</v>
      </c>
    </row>
    <row r="582" spans="1:18">
      <c r="A582" s="183" t="s">
        <v>1629</v>
      </c>
      <c r="B582" s="183" t="s">
        <v>794</v>
      </c>
      <c r="C582" s="183" t="s">
        <v>808</v>
      </c>
      <c r="D582" s="183" t="s">
        <v>268</v>
      </c>
      <c r="E582" s="183" t="s">
        <v>22</v>
      </c>
      <c r="F582" s="183" t="s">
        <v>710</v>
      </c>
      <c r="G582" s="183" t="s">
        <v>48</v>
      </c>
      <c r="H582" s="183" t="s">
        <v>521</v>
      </c>
      <c r="I582" s="183" t="s">
        <v>796</v>
      </c>
      <c r="J582" s="183" t="s">
        <v>1562</v>
      </c>
      <c r="K582" s="184">
        <v>0</v>
      </c>
      <c r="L582" s="184">
        <v>218.92</v>
      </c>
      <c r="M582" s="184">
        <f t="shared" si="9"/>
        <v>-218.92</v>
      </c>
      <c r="N582" s="183" t="s">
        <v>995</v>
      </c>
      <c r="O582" s="183" t="s">
        <v>1562</v>
      </c>
      <c r="P582" s="183"/>
      <c r="Q582" s="183" t="s">
        <v>1630</v>
      </c>
      <c r="R582" s="183" t="s">
        <v>847</v>
      </c>
    </row>
    <row r="583" spans="1:18">
      <c r="A583" s="183" t="s">
        <v>1629</v>
      </c>
      <c r="B583" s="183" t="s">
        <v>794</v>
      </c>
      <c r="C583" s="183" t="s">
        <v>367</v>
      </c>
      <c r="D583" s="183" t="s">
        <v>268</v>
      </c>
      <c r="E583" s="183" t="s">
        <v>22</v>
      </c>
      <c r="F583" s="183" t="s">
        <v>710</v>
      </c>
      <c r="G583" s="183" t="s">
        <v>48</v>
      </c>
      <c r="H583" s="183" t="s">
        <v>521</v>
      </c>
      <c r="I583" s="183" t="s">
        <v>796</v>
      </c>
      <c r="J583" s="183" t="s">
        <v>1562</v>
      </c>
      <c r="K583" s="184">
        <v>0</v>
      </c>
      <c r="L583" s="184">
        <v>359.68</v>
      </c>
      <c r="M583" s="184">
        <f t="shared" ref="M583:M646" si="10">K583-L583</f>
        <v>-359.68</v>
      </c>
      <c r="N583" s="183" t="s">
        <v>995</v>
      </c>
      <c r="O583" s="183" t="s">
        <v>1562</v>
      </c>
      <c r="P583" s="183"/>
      <c r="Q583" s="183" t="s">
        <v>1630</v>
      </c>
      <c r="R583" s="183" t="s">
        <v>847</v>
      </c>
    </row>
    <row r="584" spans="1:18">
      <c r="A584" s="183" t="s">
        <v>1629</v>
      </c>
      <c r="B584" s="183" t="s">
        <v>794</v>
      </c>
      <c r="C584" s="183" t="s">
        <v>808</v>
      </c>
      <c r="D584" s="183" t="s">
        <v>837</v>
      </c>
      <c r="E584" s="183" t="s">
        <v>22</v>
      </c>
      <c r="F584" s="183" t="s">
        <v>710</v>
      </c>
      <c r="G584" s="183" t="s">
        <v>48</v>
      </c>
      <c r="H584" s="183" t="s">
        <v>521</v>
      </c>
      <c r="I584" s="183" t="s">
        <v>796</v>
      </c>
      <c r="J584" s="183" t="s">
        <v>1562</v>
      </c>
      <c r="K584" s="184">
        <v>2821.76</v>
      </c>
      <c r="L584" s="184">
        <v>0</v>
      </c>
      <c r="M584" s="184">
        <f t="shared" si="10"/>
        <v>2821.76</v>
      </c>
      <c r="N584" s="183" t="s">
        <v>995</v>
      </c>
      <c r="O584" s="183" t="s">
        <v>1562</v>
      </c>
      <c r="P584" s="183"/>
      <c r="Q584" s="183" t="s">
        <v>1630</v>
      </c>
      <c r="R584" s="183" t="s">
        <v>847</v>
      </c>
    </row>
    <row r="585" spans="1:18">
      <c r="A585" s="183" t="s">
        <v>1629</v>
      </c>
      <c r="B585" s="183" t="s">
        <v>794</v>
      </c>
      <c r="C585" s="183" t="s">
        <v>808</v>
      </c>
      <c r="D585" s="183" t="s">
        <v>794</v>
      </c>
      <c r="E585" s="183" t="s">
        <v>22</v>
      </c>
      <c r="F585" s="183" t="s">
        <v>710</v>
      </c>
      <c r="G585" s="183" t="s">
        <v>48</v>
      </c>
      <c r="H585" s="183" t="s">
        <v>521</v>
      </c>
      <c r="I585" s="183" t="s">
        <v>796</v>
      </c>
      <c r="J585" s="183" t="s">
        <v>1562</v>
      </c>
      <c r="K585" s="184">
        <v>0</v>
      </c>
      <c r="L585" s="184">
        <v>2243.16</v>
      </c>
      <c r="M585" s="184">
        <f t="shared" si="10"/>
        <v>-2243.16</v>
      </c>
      <c r="N585" s="183" t="s">
        <v>995</v>
      </c>
      <c r="O585" s="183" t="s">
        <v>1562</v>
      </c>
      <c r="P585" s="183"/>
      <c r="Q585" s="183" t="s">
        <v>1630</v>
      </c>
      <c r="R585" s="183" t="s">
        <v>847</v>
      </c>
    </row>
    <row r="586" spans="1:18">
      <c r="A586" s="183" t="s">
        <v>1631</v>
      </c>
      <c r="B586" s="183" t="s">
        <v>794</v>
      </c>
      <c r="C586" s="183" t="s">
        <v>706</v>
      </c>
      <c r="D586" s="183" t="s">
        <v>332</v>
      </c>
      <c r="E586" s="183" t="s">
        <v>851</v>
      </c>
      <c r="F586" s="183" t="s">
        <v>521</v>
      </c>
      <c r="G586" s="183" t="s">
        <v>48</v>
      </c>
      <c r="H586" s="183" t="s">
        <v>521</v>
      </c>
      <c r="I586" s="183" t="s">
        <v>796</v>
      </c>
      <c r="J586" s="183" t="s">
        <v>1562</v>
      </c>
      <c r="K586" s="184">
        <v>833.54</v>
      </c>
      <c r="L586" s="184">
        <v>0</v>
      </c>
      <c r="M586" s="184">
        <f t="shared" si="10"/>
        <v>833.54</v>
      </c>
      <c r="N586" s="183" t="s">
        <v>1632</v>
      </c>
      <c r="O586" s="183" t="s">
        <v>1562</v>
      </c>
      <c r="P586" s="183"/>
      <c r="Q586" s="183" t="s">
        <v>1633</v>
      </c>
      <c r="R586" s="183" t="s">
        <v>801</v>
      </c>
    </row>
    <row r="587" spans="1:18">
      <c r="A587" s="183" t="s">
        <v>1631</v>
      </c>
      <c r="B587" s="183" t="s">
        <v>794</v>
      </c>
      <c r="C587" s="183" t="s">
        <v>706</v>
      </c>
      <c r="D587" s="183" t="s">
        <v>268</v>
      </c>
      <c r="E587" s="183" t="s">
        <v>851</v>
      </c>
      <c r="F587" s="183" t="s">
        <v>521</v>
      </c>
      <c r="G587" s="183" t="s">
        <v>48</v>
      </c>
      <c r="H587" s="183" t="s">
        <v>521</v>
      </c>
      <c r="I587" s="183" t="s">
        <v>796</v>
      </c>
      <c r="J587" s="183" t="s">
        <v>1562</v>
      </c>
      <c r="K587" s="184">
        <v>0</v>
      </c>
      <c r="L587" s="184">
        <v>833.54</v>
      </c>
      <c r="M587" s="184">
        <f t="shared" si="10"/>
        <v>-833.54</v>
      </c>
      <c r="N587" s="183" t="s">
        <v>1632</v>
      </c>
      <c r="O587" s="183" t="s">
        <v>1562</v>
      </c>
      <c r="P587" s="183"/>
      <c r="Q587" s="183" t="s">
        <v>1633</v>
      </c>
      <c r="R587" s="183" t="s">
        <v>801</v>
      </c>
    </row>
    <row r="588" spans="1:18">
      <c r="A588" s="183" t="s">
        <v>1634</v>
      </c>
      <c r="B588" s="183" t="s">
        <v>794</v>
      </c>
      <c r="C588" s="183" t="s">
        <v>706</v>
      </c>
      <c r="D588" s="183" t="s">
        <v>332</v>
      </c>
      <c r="E588" s="183" t="s">
        <v>22</v>
      </c>
      <c r="F588" s="183" t="s">
        <v>521</v>
      </c>
      <c r="G588" s="183" t="s">
        <v>48</v>
      </c>
      <c r="H588" s="183" t="s">
        <v>521</v>
      </c>
      <c r="I588" s="183" t="s">
        <v>796</v>
      </c>
      <c r="J588" s="183" t="s">
        <v>1635</v>
      </c>
      <c r="K588" s="184">
        <v>360.2</v>
      </c>
      <c r="L588" s="184">
        <v>0</v>
      </c>
      <c r="M588" s="184">
        <f t="shared" si="10"/>
        <v>360.2</v>
      </c>
      <c r="N588" s="183" t="s">
        <v>1636</v>
      </c>
      <c r="O588" s="183" t="s">
        <v>1635</v>
      </c>
      <c r="P588" s="183"/>
      <c r="Q588" s="183" t="s">
        <v>1637</v>
      </c>
      <c r="R588" s="183" t="s">
        <v>801</v>
      </c>
    </row>
    <row r="589" spans="1:18">
      <c r="A589" s="183" t="s">
        <v>1634</v>
      </c>
      <c r="B589" s="183" t="s">
        <v>794</v>
      </c>
      <c r="C589" s="183" t="s">
        <v>706</v>
      </c>
      <c r="D589" s="183" t="s">
        <v>268</v>
      </c>
      <c r="E589" s="183" t="s">
        <v>22</v>
      </c>
      <c r="F589" s="183" t="s">
        <v>521</v>
      </c>
      <c r="G589" s="183" t="s">
        <v>48</v>
      </c>
      <c r="H589" s="183" t="s">
        <v>521</v>
      </c>
      <c r="I589" s="183" t="s">
        <v>796</v>
      </c>
      <c r="J589" s="183" t="s">
        <v>1635</v>
      </c>
      <c r="K589" s="184">
        <v>0</v>
      </c>
      <c r="L589" s="184">
        <v>360.2</v>
      </c>
      <c r="M589" s="184">
        <f t="shared" si="10"/>
        <v>-360.2</v>
      </c>
      <c r="N589" s="183" t="s">
        <v>1636</v>
      </c>
      <c r="O589" s="183" t="s">
        <v>1635</v>
      </c>
      <c r="P589" s="183"/>
      <c r="Q589" s="183" t="s">
        <v>1637</v>
      </c>
      <c r="R589" s="183" t="s">
        <v>801</v>
      </c>
    </row>
    <row r="590" spans="1:18">
      <c r="A590" s="183" t="s">
        <v>1638</v>
      </c>
      <c r="B590" s="183" t="s">
        <v>794</v>
      </c>
      <c r="C590" s="183" t="s">
        <v>706</v>
      </c>
      <c r="D590" s="183" t="s">
        <v>268</v>
      </c>
      <c r="E590" s="183" t="s">
        <v>820</v>
      </c>
      <c r="F590" s="183" t="s">
        <v>521</v>
      </c>
      <c r="G590" s="183" t="s">
        <v>48</v>
      </c>
      <c r="H590" s="183" t="s">
        <v>521</v>
      </c>
      <c r="I590" s="183" t="s">
        <v>796</v>
      </c>
      <c r="J590" s="183" t="s">
        <v>1562</v>
      </c>
      <c r="K590" s="184">
        <v>0</v>
      </c>
      <c r="L590" s="184">
        <v>466.92</v>
      </c>
      <c r="M590" s="184">
        <f t="shared" si="10"/>
        <v>-466.92</v>
      </c>
      <c r="N590" s="183" t="s">
        <v>1052</v>
      </c>
      <c r="O590" s="183" t="s">
        <v>1635</v>
      </c>
      <c r="P590" s="183"/>
      <c r="Q590" s="183" t="s">
        <v>1639</v>
      </c>
      <c r="R590" s="183" t="s">
        <v>847</v>
      </c>
    </row>
    <row r="591" spans="1:18">
      <c r="A591" s="183" t="s">
        <v>1638</v>
      </c>
      <c r="B591" s="183" t="s">
        <v>794</v>
      </c>
      <c r="C591" s="183" t="s">
        <v>706</v>
      </c>
      <c r="D591" s="183" t="s">
        <v>846</v>
      </c>
      <c r="E591" s="183" t="s">
        <v>820</v>
      </c>
      <c r="F591" s="183" t="s">
        <v>521</v>
      </c>
      <c r="G591" s="183" t="s">
        <v>48</v>
      </c>
      <c r="H591" s="183" t="s">
        <v>521</v>
      </c>
      <c r="I591" s="183" t="s">
        <v>796</v>
      </c>
      <c r="J591" s="183" t="s">
        <v>1562</v>
      </c>
      <c r="K591" s="184">
        <v>466.92</v>
      </c>
      <c r="L591" s="184">
        <v>0</v>
      </c>
      <c r="M591" s="184">
        <f t="shared" si="10"/>
        <v>466.92</v>
      </c>
      <c r="N591" s="183" t="s">
        <v>1052</v>
      </c>
      <c r="O591" s="183" t="s">
        <v>1635</v>
      </c>
      <c r="P591" s="183"/>
      <c r="Q591" s="183" t="s">
        <v>1639</v>
      </c>
      <c r="R591" s="183" t="s">
        <v>847</v>
      </c>
    </row>
    <row r="592" spans="1:18">
      <c r="A592" s="183" t="s">
        <v>1640</v>
      </c>
      <c r="B592" s="183" t="s">
        <v>794</v>
      </c>
      <c r="C592" s="183" t="s">
        <v>808</v>
      </c>
      <c r="D592" s="183" t="s">
        <v>268</v>
      </c>
      <c r="E592" s="183" t="s">
        <v>342</v>
      </c>
      <c r="F592" s="183" t="s">
        <v>521</v>
      </c>
      <c r="G592" s="183" t="s">
        <v>48</v>
      </c>
      <c r="H592" s="183" t="s">
        <v>521</v>
      </c>
      <c r="I592" s="183" t="s">
        <v>796</v>
      </c>
      <c r="J592" s="183" t="s">
        <v>1562</v>
      </c>
      <c r="K592" s="184">
        <v>0</v>
      </c>
      <c r="L592" s="184">
        <v>250</v>
      </c>
      <c r="M592" s="184">
        <f t="shared" si="10"/>
        <v>-250</v>
      </c>
      <c r="N592" s="183" t="s">
        <v>1641</v>
      </c>
      <c r="O592" s="183" t="s">
        <v>1562</v>
      </c>
      <c r="P592" s="183"/>
      <c r="Q592" s="183" t="s">
        <v>1642</v>
      </c>
      <c r="R592" s="183" t="s">
        <v>801</v>
      </c>
    </row>
    <row r="593" spans="1:18">
      <c r="A593" s="183" t="s">
        <v>1640</v>
      </c>
      <c r="B593" s="183" t="s">
        <v>794</v>
      </c>
      <c r="C593" s="183" t="s">
        <v>808</v>
      </c>
      <c r="D593" s="183" t="s">
        <v>819</v>
      </c>
      <c r="E593" s="183" t="s">
        <v>342</v>
      </c>
      <c r="F593" s="183" t="s">
        <v>521</v>
      </c>
      <c r="G593" s="183" t="s">
        <v>48</v>
      </c>
      <c r="H593" s="183" t="s">
        <v>521</v>
      </c>
      <c r="I593" s="183" t="s">
        <v>796</v>
      </c>
      <c r="J593" s="183" t="s">
        <v>1562</v>
      </c>
      <c r="K593" s="184">
        <v>250</v>
      </c>
      <c r="L593" s="184">
        <v>0</v>
      </c>
      <c r="M593" s="184">
        <f t="shared" si="10"/>
        <v>250</v>
      </c>
      <c r="N593" s="183" t="s">
        <v>1641</v>
      </c>
      <c r="O593" s="183" t="s">
        <v>1562</v>
      </c>
      <c r="P593" s="183"/>
      <c r="Q593" s="183" t="s">
        <v>1642</v>
      </c>
      <c r="R593" s="183" t="s">
        <v>801</v>
      </c>
    </row>
    <row r="594" spans="1:18">
      <c r="A594" s="183" t="s">
        <v>1643</v>
      </c>
      <c r="B594" s="183" t="s">
        <v>794</v>
      </c>
      <c r="C594" s="183" t="s">
        <v>808</v>
      </c>
      <c r="D594" s="183" t="s">
        <v>794</v>
      </c>
      <c r="E594" s="183" t="s">
        <v>866</v>
      </c>
      <c r="F594" s="183" t="s">
        <v>1004</v>
      </c>
      <c r="G594" s="183" t="s">
        <v>48</v>
      </c>
      <c r="H594" s="183" t="s">
        <v>521</v>
      </c>
      <c r="I594" s="183" t="s">
        <v>796</v>
      </c>
      <c r="J594" s="183" t="s">
        <v>1562</v>
      </c>
      <c r="K594" s="184">
        <v>0</v>
      </c>
      <c r="L594" s="184">
        <v>5269.63</v>
      </c>
      <c r="M594" s="184">
        <f t="shared" si="10"/>
        <v>-5269.63</v>
      </c>
      <c r="N594" s="183" t="s">
        <v>989</v>
      </c>
      <c r="O594" s="183" t="s">
        <v>1562</v>
      </c>
      <c r="P594" s="183"/>
      <c r="Q594" s="183" t="s">
        <v>1644</v>
      </c>
      <c r="R594" s="183" t="s">
        <v>801</v>
      </c>
    </row>
    <row r="595" spans="1:18">
      <c r="A595" s="183" t="s">
        <v>1643</v>
      </c>
      <c r="B595" s="183" t="s">
        <v>794</v>
      </c>
      <c r="C595" s="183" t="s">
        <v>808</v>
      </c>
      <c r="D595" s="183" t="s">
        <v>268</v>
      </c>
      <c r="E595" s="183" t="s">
        <v>136</v>
      </c>
      <c r="F595" s="183" t="s">
        <v>1004</v>
      </c>
      <c r="G595" s="183" t="s">
        <v>48</v>
      </c>
      <c r="H595" s="183" t="s">
        <v>521</v>
      </c>
      <c r="I595" s="183" t="s">
        <v>796</v>
      </c>
      <c r="J595" s="183" t="s">
        <v>1562</v>
      </c>
      <c r="K595" s="184">
        <v>5269.63</v>
      </c>
      <c r="L595" s="184">
        <v>0</v>
      </c>
      <c r="M595" s="184">
        <f t="shared" si="10"/>
        <v>5269.63</v>
      </c>
      <c r="N595" s="183" t="s">
        <v>989</v>
      </c>
      <c r="O595" s="183" t="s">
        <v>1562</v>
      </c>
      <c r="P595" s="183"/>
      <c r="Q595" s="183" t="s">
        <v>1644</v>
      </c>
      <c r="R595" s="183" t="s">
        <v>801</v>
      </c>
    </row>
    <row r="596" spans="1:18">
      <c r="A596" s="183" t="s">
        <v>1645</v>
      </c>
      <c r="B596" s="183" t="s">
        <v>794</v>
      </c>
      <c r="C596" s="183" t="s">
        <v>808</v>
      </c>
      <c r="D596" s="183" t="s">
        <v>268</v>
      </c>
      <c r="E596" s="183" t="s">
        <v>866</v>
      </c>
      <c r="F596" s="183" t="s">
        <v>867</v>
      </c>
      <c r="G596" s="183" t="s">
        <v>48</v>
      </c>
      <c r="H596" s="183" t="s">
        <v>521</v>
      </c>
      <c r="I596" s="183" t="s">
        <v>796</v>
      </c>
      <c r="J596" s="183" t="s">
        <v>1562</v>
      </c>
      <c r="K596" s="184">
        <v>0</v>
      </c>
      <c r="L596" s="184">
        <v>379.98</v>
      </c>
      <c r="M596" s="184">
        <f t="shared" si="10"/>
        <v>-379.98</v>
      </c>
      <c r="N596" s="183" t="s">
        <v>989</v>
      </c>
      <c r="O596" s="183" t="s">
        <v>1562</v>
      </c>
      <c r="P596" s="183"/>
      <c r="Q596" s="183" t="s">
        <v>1646</v>
      </c>
      <c r="R596" s="183" t="s">
        <v>801</v>
      </c>
    </row>
    <row r="597" spans="1:18">
      <c r="A597" s="183" t="s">
        <v>1645</v>
      </c>
      <c r="B597" s="183" t="s">
        <v>794</v>
      </c>
      <c r="C597" s="183" t="s">
        <v>704</v>
      </c>
      <c r="D597" s="183" t="s">
        <v>815</v>
      </c>
      <c r="E597" s="183" t="s">
        <v>866</v>
      </c>
      <c r="F597" s="183" t="s">
        <v>867</v>
      </c>
      <c r="G597" s="183" t="s">
        <v>48</v>
      </c>
      <c r="H597" s="183" t="s">
        <v>521</v>
      </c>
      <c r="I597" s="183" t="s">
        <v>796</v>
      </c>
      <c r="J597" s="183" t="s">
        <v>1562</v>
      </c>
      <c r="K597" s="184">
        <v>379.98</v>
      </c>
      <c r="L597" s="184">
        <v>0</v>
      </c>
      <c r="M597" s="184">
        <f t="shared" si="10"/>
        <v>379.98</v>
      </c>
      <c r="N597" s="183" t="s">
        <v>989</v>
      </c>
      <c r="O597" s="183" t="s">
        <v>1562</v>
      </c>
      <c r="P597" s="183"/>
      <c r="Q597" s="183" t="s">
        <v>1646</v>
      </c>
      <c r="R597" s="183" t="s">
        <v>801</v>
      </c>
    </row>
    <row r="598" spans="1:18">
      <c r="A598" s="183" t="s">
        <v>1647</v>
      </c>
      <c r="B598" s="183" t="s">
        <v>794</v>
      </c>
      <c r="C598" s="183" t="s">
        <v>808</v>
      </c>
      <c r="D598" s="183" t="s">
        <v>268</v>
      </c>
      <c r="E598" s="183" t="s">
        <v>134</v>
      </c>
      <c r="F598" s="183" t="s">
        <v>263</v>
      </c>
      <c r="G598" s="183" t="s">
        <v>48</v>
      </c>
      <c r="H598" s="183" t="s">
        <v>521</v>
      </c>
      <c r="I598" s="183" t="s">
        <v>796</v>
      </c>
      <c r="J598" s="183" t="s">
        <v>1618</v>
      </c>
      <c r="K598" s="184">
        <v>1000</v>
      </c>
      <c r="L598" s="184">
        <v>0</v>
      </c>
      <c r="M598" s="184">
        <f t="shared" si="10"/>
        <v>1000</v>
      </c>
      <c r="N598" s="183" t="s">
        <v>1142</v>
      </c>
      <c r="O598" s="183" t="s">
        <v>1618</v>
      </c>
      <c r="P598" s="183"/>
      <c r="Q598" s="183" t="s">
        <v>1648</v>
      </c>
      <c r="R598" s="183" t="s">
        <v>801</v>
      </c>
    </row>
    <row r="599" spans="1:18">
      <c r="A599" s="183" t="s">
        <v>1647</v>
      </c>
      <c r="B599" s="183" t="s">
        <v>794</v>
      </c>
      <c r="C599" s="183" t="s">
        <v>367</v>
      </c>
      <c r="D599" s="183" t="s">
        <v>268</v>
      </c>
      <c r="E599" s="183" t="s">
        <v>134</v>
      </c>
      <c r="F599" s="183" t="s">
        <v>263</v>
      </c>
      <c r="G599" s="183" t="s">
        <v>48</v>
      </c>
      <c r="H599" s="183" t="s">
        <v>521</v>
      </c>
      <c r="I599" s="183" t="s">
        <v>796</v>
      </c>
      <c r="J599" s="183" t="s">
        <v>1618</v>
      </c>
      <c r="K599" s="184">
        <v>0</v>
      </c>
      <c r="L599" s="184">
        <v>1000</v>
      </c>
      <c r="M599" s="184">
        <f t="shared" si="10"/>
        <v>-1000</v>
      </c>
      <c r="N599" s="183" t="s">
        <v>1142</v>
      </c>
      <c r="O599" s="183" t="s">
        <v>1618</v>
      </c>
      <c r="P599" s="183"/>
      <c r="Q599" s="183" t="s">
        <v>1648</v>
      </c>
      <c r="R599" s="183" t="s">
        <v>801</v>
      </c>
    </row>
    <row r="600" spans="1:18">
      <c r="A600" s="183" t="s">
        <v>1649</v>
      </c>
      <c r="B600" s="183" t="s">
        <v>794</v>
      </c>
      <c r="C600" s="183" t="s">
        <v>707</v>
      </c>
      <c r="D600" s="183" t="s">
        <v>819</v>
      </c>
      <c r="E600" s="183" t="s">
        <v>134</v>
      </c>
      <c r="F600" s="183" t="s">
        <v>521</v>
      </c>
      <c r="G600" s="183" t="s">
        <v>48</v>
      </c>
      <c r="H600" s="183" t="s">
        <v>521</v>
      </c>
      <c r="I600" s="183" t="s">
        <v>796</v>
      </c>
      <c r="J600" s="183" t="s">
        <v>1618</v>
      </c>
      <c r="K600" s="184">
        <v>1000</v>
      </c>
      <c r="L600" s="184">
        <v>0</v>
      </c>
      <c r="M600" s="184">
        <f t="shared" si="10"/>
        <v>1000</v>
      </c>
      <c r="N600" s="183" t="s">
        <v>1142</v>
      </c>
      <c r="O600" s="183" t="s">
        <v>1618</v>
      </c>
      <c r="P600" s="183"/>
      <c r="Q600" s="183" t="s">
        <v>1650</v>
      </c>
      <c r="R600" s="183" t="s">
        <v>801</v>
      </c>
    </row>
    <row r="601" spans="1:18">
      <c r="A601" s="183" t="s">
        <v>1649</v>
      </c>
      <c r="B601" s="183" t="s">
        <v>794</v>
      </c>
      <c r="C601" s="183" t="s">
        <v>707</v>
      </c>
      <c r="D601" s="183" t="s">
        <v>841</v>
      </c>
      <c r="E601" s="183" t="s">
        <v>134</v>
      </c>
      <c r="F601" s="183" t="s">
        <v>521</v>
      </c>
      <c r="G601" s="183" t="s">
        <v>48</v>
      </c>
      <c r="H601" s="183" t="s">
        <v>521</v>
      </c>
      <c r="I601" s="183" t="s">
        <v>796</v>
      </c>
      <c r="J601" s="183" t="s">
        <v>1618</v>
      </c>
      <c r="K601" s="184">
        <v>0</v>
      </c>
      <c r="L601" s="184">
        <v>1000</v>
      </c>
      <c r="M601" s="184">
        <f t="shared" si="10"/>
        <v>-1000</v>
      </c>
      <c r="N601" s="183" t="s">
        <v>1142</v>
      </c>
      <c r="O601" s="183" t="s">
        <v>1618</v>
      </c>
      <c r="P601" s="183"/>
      <c r="Q601" s="183" t="s">
        <v>1650</v>
      </c>
      <c r="R601" s="183" t="s">
        <v>801</v>
      </c>
    </row>
    <row r="602" spans="1:18">
      <c r="A602" s="183" t="s">
        <v>1651</v>
      </c>
      <c r="B602" s="183" t="s">
        <v>794</v>
      </c>
      <c r="C602" s="183" t="s">
        <v>706</v>
      </c>
      <c r="D602" s="183" t="s">
        <v>332</v>
      </c>
      <c r="E602" s="183" t="s">
        <v>137</v>
      </c>
      <c r="F602" s="183" t="s">
        <v>521</v>
      </c>
      <c r="G602" s="183" t="s">
        <v>48</v>
      </c>
      <c r="H602" s="183" t="s">
        <v>521</v>
      </c>
      <c r="I602" s="183" t="s">
        <v>796</v>
      </c>
      <c r="J602" s="183" t="s">
        <v>1562</v>
      </c>
      <c r="K602" s="184">
        <v>682.51</v>
      </c>
      <c r="L602" s="184">
        <v>0</v>
      </c>
      <c r="M602" s="184">
        <f t="shared" si="10"/>
        <v>682.51</v>
      </c>
      <c r="N602" s="183" t="s">
        <v>1139</v>
      </c>
      <c r="O602" s="183" t="s">
        <v>1562</v>
      </c>
      <c r="P602" s="183"/>
      <c r="Q602" s="183" t="s">
        <v>1652</v>
      </c>
      <c r="R602" s="183" t="s">
        <v>847</v>
      </c>
    </row>
    <row r="603" spans="1:18">
      <c r="A603" s="183" t="s">
        <v>1651</v>
      </c>
      <c r="B603" s="183" t="s">
        <v>794</v>
      </c>
      <c r="C603" s="183" t="s">
        <v>706</v>
      </c>
      <c r="D603" s="183" t="s">
        <v>268</v>
      </c>
      <c r="E603" s="183" t="s">
        <v>137</v>
      </c>
      <c r="F603" s="183" t="s">
        <v>521</v>
      </c>
      <c r="G603" s="183" t="s">
        <v>48</v>
      </c>
      <c r="H603" s="183" t="s">
        <v>521</v>
      </c>
      <c r="I603" s="183" t="s">
        <v>796</v>
      </c>
      <c r="J603" s="183" t="s">
        <v>1562</v>
      </c>
      <c r="K603" s="184">
        <v>0</v>
      </c>
      <c r="L603" s="184">
        <v>682.51</v>
      </c>
      <c r="M603" s="184">
        <f t="shared" si="10"/>
        <v>-682.51</v>
      </c>
      <c r="N603" s="183" t="s">
        <v>1139</v>
      </c>
      <c r="O603" s="183" t="s">
        <v>1562</v>
      </c>
      <c r="P603" s="183"/>
      <c r="Q603" s="183" t="s">
        <v>1652</v>
      </c>
      <c r="R603" s="183" t="s">
        <v>847</v>
      </c>
    </row>
    <row r="604" spans="1:18">
      <c r="A604" s="183" t="s">
        <v>1653</v>
      </c>
      <c r="B604" s="183" t="s">
        <v>794</v>
      </c>
      <c r="C604" s="183" t="s">
        <v>707</v>
      </c>
      <c r="D604" s="183" t="s">
        <v>268</v>
      </c>
      <c r="E604" s="183" t="s">
        <v>838</v>
      </c>
      <c r="F604" s="183" t="s">
        <v>521</v>
      </c>
      <c r="G604" s="183" t="s">
        <v>48</v>
      </c>
      <c r="H604" s="183" t="s">
        <v>521</v>
      </c>
      <c r="I604" s="183" t="s">
        <v>796</v>
      </c>
      <c r="J604" s="183" t="s">
        <v>1562</v>
      </c>
      <c r="K604" s="184">
        <v>0</v>
      </c>
      <c r="L604" s="184">
        <v>548.23</v>
      </c>
      <c r="M604" s="184">
        <f t="shared" si="10"/>
        <v>-548.23</v>
      </c>
      <c r="N604" s="183" t="s">
        <v>1654</v>
      </c>
      <c r="O604" s="183" t="s">
        <v>1562</v>
      </c>
      <c r="P604" s="183"/>
      <c r="Q604" s="183" t="s">
        <v>1655</v>
      </c>
      <c r="R604" s="183" t="s">
        <v>801</v>
      </c>
    </row>
    <row r="605" spans="1:18">
      <c r="A605" s="183" t="s">
        <v>1653</v>
      </c>
      <c r="B605" s="183" t="s">
        <v>794</v>
      </c>
      <c r="C605" s="183" t="s">
        <v>707</v>
      </c>
      <c r="D605" s="183" t="s">
        <v>803</v>
      </c>
      <c r="E605" s="183" t="s">
        <v>838</v>
      </c>
      <c r="F605" s="183" t="s">
        <v>521</v>
      </c>
      <c r="G605" s="183" t="s">
        <v>48</v>
      </c>
      <c r="H605" s="183" t="s">
        <v>521</v>
      </c>
      <c r="I605" s="183" t="s">
        <v>796</v>
      </c>
      <c r="J605" s="183" t="s">
        <v>1562</v>
      </c>
      <c r="K605" s="184">
        <v>0</v>
      </c>
      <c r="L605" s="184">
        <v>877.89</v>
      </c>
      <c r="M605" s="184">
        <f t="shared" si="10"/>
        <v>-877.89</v>
      </c>
      <c r="N605" s="183" t="s">
        <v>1654</v>
      </c>
      <c r="O605" s="183" t="s">
        <v>1562</v>
      </c>
      <c r="P605" s="183"/>
      <c r="Q605" s="183" t="s">
        <v>1655</v>
      </c>
      <c r="R605" s="183" t="s">
        <v>801</v>
      </c>
    </row>
    <row r="606" spans="1:18">
      <c r="A606" s="183" t="s">
        <v>1653</v>
      </c>
      <c r="B606" s="183" t="s">
        <v>794</v>
      </c>
      <c r="C606" s="183" t="s">
        <v>707</v>
      </c>
      <c r="D606" s="183" t="s">
        <v>819</v>
      </c>
      <c r="E606" s="183" t="s">
        <v>838</v>
      </c>
      <c r="F606" s="183" t="s">
        <v>521</v>
      </c>
      <c r="G606" s="183" t="s">
        <v>48</v>
      </c>
      <c r="H606" s="183" t="s">
        <v>521</v>
      </c>
      <c r="I606" s="183" t="s">
        <v>796</v>
      </c>
      <c r="J606" s="183" t="s">
        <v>1562</v>
      </c>
      <c r="K606" s="184">
        <v>4000</v>
      </c>
      <c r="L606" s="184">
        <v>0</v>
      </c>
      <c r="M606" s="184">
        <f t="shared" si="10"/>
        <v>4000</v>
      </c>
      <c r="N606" s="183" t="s">
        <v>1654</v>
      </c>
      <c r="O606" s="183" t="s">
        <v>1562</v>
      </c>
      <c r="P606" s="183"/>
      <c r="Q606" s="183" t="s">
        <v>1655</v>
      </c>
      <c r="R606" s="183" t="s">
        <v>801</v>
      </c>
    </row>
    <row r="607" spans="1:18">
      <c r="A607" s="183" t="s">
        <v>1653</v>
      </c>
      <c r="B607" s="183" t="s">
        <v>794</v>
      </c>
      <c r="C607" s="183" t="s">
        <v>707</v>
      </c>
      <c r="D607" s="183" t="s">
        <v>841</v>
      </c>
      <c r="E607" s="183" t="s">
        <v>838</v>
      </c>
      <c r="F607" s="183" t="s">
        <v>521</v>
      </c>
      <c r="G607" s="183" t="s">
        <v>48</v>
      </c>
      <c r="H607" s="183" t="s">
        <v>521</v>
      </c>
      <c r="I607" s="183" t="s">
        <v>796</v>
      </c>
      <c r="J607" s="183" t="s">
        <v>1562</v>
      </c>
      <c r="K607" s="184">
        <v>0</v>
      </c>
      <c r="L607" s="184">
        <v>2573.88</v>
      </c>
      <c r="M607" s="184">
        <f t="shared" si="10"/>
        <v>-2573.88</v>
      </c>
      <c r="N607" s="183" t="s">
        <v>1654</v>
      </c>
      <c r="O607" s="183" t="s">
        <v>1562</v>
      </c>
      <c r="P607" s="183"/>
      <c r="Q607" s="183" t="s">
        <v>1655</v>
      </c>
      <c r="R607" s="183" t="s">
        <v>801</v>
      </c>
    </row>
    <row r="608" spans="1:18">
      <c r="A608" s="183" t="s">
        <v>1656</v>
      </c>
      <c r="B608" s="183" t="s">
        <v>794</v>
      </c>
      <c r="C608" s="183" t="s">
        <v>808</v>
      </c>
      <c r="D608" s="183" t="s">
        <v>268</v>
      </c>
      <c r="E608" s="183" t="s">
        <v>850</v>
      </c>
      <c r="F608" s="183" t="s">
        <v>710</v>
      </c>
      <c r="G608" s="183" t="s">
        <v>48</v>
      </c>
      <c r="H608" s="183" t="s">
        <v>521</v>
      </c>
      <c r="I608" s="183" t="s">
        <v>796</v>
      </c>
      <c r="J608" s="183" t="s">
        <v>1618</v>
      </c>
      <c r="K608" s="184">
        <v>0</v>
      </c>
      <c r="L608" s="184">
        <v>457.09</v>
      </c>
      <c r="M608" s="184">
        <f t="shared" si="10"/>
        <v>-457.09</v>
      </c>
      <c r="N608" s="183" t="s">
        <v>1657</v>
      </c>
      <c r="O608" s="183" t="s">
        <v>1618</v>
      </c>
      <c r="P608" s="183"/>
      <c r="Q608" s="183" t="s">
        <v>1658</v>
      </c>
      <c r="R608" s="183" t="s">
        <v>801</v>
      </c>
    </row>
    <row r="609" spans="1:18">
      <c r="A609" s="183" t="s">
        <v>1656</v>
      </c>
      <c r="B609" s="183" t="s">
        <v>794</v>
      </c>
      <c r="C609" s="183" t="s">
        <v>808</v>
      </c>
      <c r="D609" s="183" t="s">
        <v>837</v>
      </c>
      <c r="E609" s="183" t="s">
        <v>850</v>
      </c>
      <c r="F609" s="183" t="s">
        <v>710</v>
      </c>
      <c r="G609" s="183" t="s">
        <v>48</v>
      </c>
      <c r="H609" s="183" t="s">
        <v>521</v>
      </c>
      <c r="I609" s="183" t="s">
        <v>796</v>
      </c>
      <c r="J609" s="183" t="s">
        <v>1618</v>
      </c>
      <c r="K609" s="184">
        <v>457.09</v>
      </c>
      <c r="L609" s="184">
        <v>0</v>
      </c>
      <c r="M609" s="184">
        <f t="shared" si="10"/>
        <v>457.09</v>
      </c>
      <c r="N609" s="183" t="s">
        <v>1657</v>
      </c>
      <c r="O609" s="183" t="s">
        <v>1618</v>
      </c>
      <c r="P609" s="183"/>
      <c r="Q609" s="183" t="s">
        <v>1658</v>
      </c>
      <c r="R609" s="183" t="s">
        <v>801</v>
      </c>
    </row>
    <row r="610" spans="1:18">
      <c r="A610" s="183" t="s">
        <v>1659</v>
      </c>
      <c r="B610" s="183" t="s">
        <v>794</v>
      </c>
      <c r="C610" s="183" t="s">
        <v>701</v>
      </c>
      <c r="D610" s="183" t="s">
        <v>268</v>
      </c>
      <c r="E610" s="183" t="s">
        <v>894</v>
      </c>
      <c r="F610" s="183" t="s">
        <v>521</v>
      </c>
      <c r="G610" s="183" t="s">
        <v>48</v>
      </c>
      <c r="H610" s="183" t="s">
        <v>521</v>
      </c>
      <c r="I610" s="183" t="s">
        <v>796</v>
      </c>
      <c r="J610" s="183" t="s">
        <v>1618</v>
      </c>
      <c r="K610" s="184">
        <v>0</v>
      </c>
      <c r="L610" s="184">
        <v>1924.98</v>
      </c>
      <c r="M610" s="184">
        <f t="shared" si="10"/>
        <v>-1924.98</v>
      </c>
      <c r="N610" s="183" t="s">
        <v>1660</v>
      </c>
      <c r="O610" s="183" t="s">
        <v>1618</v>
      </c>
      <c r="P610" s="183"/>
      <c r="Q610" s="183" t="s">
        <v>1661</v>
      </c>
      <c r="R610" s="183" t="s">
        <v>801</v>
      </c>
    </row>
    <row r="611" spans="1:18">
      <c r="A611" s="183" t="s">
        <v>1659</v>
      </c>
      <c r="B611" s="183" t="s">
        <v>794</v>
      </c>
      <c r="C611" s="183" t="s">
        <v>701</v>
      </c>
      <c r="D611" s="183" t="s">
        <v>815</v>
      </c>
      <c r="E611" s="183" t="s">
        <v>894</v>
      </c>
      <c r="F611" s="183" t="s">
        <v>521</v>
      </c>
      <c r="G611" s="183" t="s">
        <v>48</v>
      </c>
      <c r="H611" s="183" t="s">
        <v>521</v>
      </c>
      <c r="I611" s="183" t="s">
        <v>796</v>
      </c>
      <c r="J611" s="183" t="s">
        <v>1618</v>
      </c>
      <c r="K611" s="184">
        <v>1899.6</v>
      </c>
      <c r="L611" s="184">
        <v>0</v>
      </c>
      <c r="M611" s="184">
        <f t="shared" si="10"/>
        <v>1899.6</v>
      </c>
      <c r="N611" s="183" t="s">
        <v>1660</v>
      </c>
      <c r="O611" s="183" t="s">
        <v>1618</v>
      </c>
      <c r="P611" s="183"/>
      <c r="Q611" s="183" t="s">
        <v>1661</v>
      </c>
      <c r="R611" s="183" t="s">
        <v>801</v>
      </c>
    </row>
    <row r="612" spans="1:18">
      <c r="A612" s="183" t="s">
        <v>1659</v>
      </c>
      <c r="B612" s="183" t="s">
        <v>794</v>
      </c>
      <c r="C612" s="183" t="s">
        <v>701</v>
      </c>
      <c r="D612" s="183" t="s">
        <v>821</v>
      </c>
      <c r="E612" s="183" t="s">
        <v>894</v>
      </c>
      <c r="F612" s="183" t="s">
        <v>521</v>
      </c>
      <c r="G612" s="183" t="s">
        <v>48</v>
      </c>
      <c r="H612" s="183" t="s">
        <v>521</v>
      </c>
      <c r="I612" s="183" t="s">
        <v>796</v>
      </c>
      <c r="J612" s="183" t="s">
        <v>1618</v>
      </c>
      <c r="K612" s="184">
        <v>25.38</v>
      </c>
      <c r="L612" s="184">
        <v>0</v>
      </c>
      <c r="M612" s="184">
        <f t="shared" si="10"/>
        <v>25.38</v>
      </c>
      <c r="N612" s="183" t="s">
        <v>1660</v>
      </c>
      <c r="O612" s="183" t="s">
        <v>1618</v>
      </c>
      <c r="P612" s="183"/>
      <c r="Q612" s="183" t="s">
        <v>1661</v>
      </c>
      <c r="R612" s="183" t="s">
        <v>801</v>
      </c>
    </row>
    <row r="613" spans="1:18">
      <c r="A613" s="183" t="s">
        <v>1662</v>
      </c>
      <c r="B613" s="183" t="s">
        <v>794</v>
      </c>
      <c r="C613" s="183" t="s">
        <v>707</v>
      </c>
      <c r="D613" s="183" t="s">
        <v>809</v>
      </c>
      <c r="E613" s="183" t="s">
        <v>894</v>
      </c>
      <c r="F613" s="183" t="s">
        <v>521</v>
      </c>
      <c r="G613" s="183" t="s">
        <v>48</v>
      </c>
      <c r="H613" s="183" t="s">
        <v>521</v>
      </c>
      <c r="I613" s="183" t="s">
        <v>796</v>
      </c>
      <c r="J613" s="183" t="s">
        <v>1618</v>
      </c>
      <c r="K613" s="184">
        <v>92.64</v>
      </c>
      <c r="L613" s="184">
        <v>0</v>
      </c>
      <c r="M613" s="184">
        <f t="shared" si="10"/>
        <v>92.64</v>
      </c>
      <c r="N613" s="183" t="s">
        <v>1141</v>
      </c>
      <c r="O613" s="183" t="s">
        <v>1618</v>
      </c>
      <c r="P613" s="183"/>
      <c r="Q613" s="183" t="s">
        <v>1663</v>
      </c>
      <c r="R613" s="183" t="s">
        <v>801</v>
      </c>
    </row>
    <row r="614" spans="1:18">
      <c r="A614" s="183" t="s">
        <v>1662</v>
      </c>
      <c r="B614" s="183" t="s">
        <v>794</v>
      </c>
      <c r="C614" s="183" t="s">
        <v>707</v>
      </c>
      <c r="D614" s="183" t="s">
        <v>841</v>
      </c>
      <c r="E614" s="183" t="s">
        <v>894</v>
      </c>
      <c r="F614" s="183" t="s">
        <v>521</v>
      </c>
      <c r="G614" s="183" t="s">
        <v>48</v>
      </c>
      <c r="H614" s="183" t="s">
        <v>521</v>
      </c>
      <c r="I614" s="183" t="s">
        <v>796</v>
      </c>
      <c r="J614" s="183" t="s">
        <v>1618</v>
      </c>
      <c r="K614" s="184">
        <v>0</v>
      </c>
      <c r="L614" s="184">
        <v>92.64</v>
      </c>
      <c r="M614" s="184">
        <f t="shared" si="10"/>
        <v>-92.64</v>
      </c>
      <c r="N614" s="183" t="s">
        <v>1141</v>
      </c>
      <c r="O614" s="183" t="s">
        <v>1618</v>
      </c>
      <c r="P614" s="183"/>
      <c r="Q614" s="183" t="s">
        <v>1663</v>
      </c>
      <c r="R614" s="183" t="s">
        <v>801</v>
      </c>
    </row>
    <row r="615" spans="1:18">
      <c r="A615" s="183" t="s">
        <v>1664</v>
      </c>
      <c r="B615" s="183" t="s">
        <v>794</v>
      </c>
      <c r="C615" s="183" t="s">
        <v>706</v>
      </c>
      <c r="D615" s="183" t="s">
        <v>268</v>
      </c>
      <c r="E615" s="183" t="s">
        <v>894</v>
      </c>
      <c r="F615" s="183" t="s">
        <v>521</v>
      </c>
      <c r="G615" s="183" t="s">
        <v>48</v>
      </c>
      <c r="H615" s="183" t="s">
        <v>521</v>
      </c>
      <c r="I615" s="183" t="s">
        <v>796</v>
      </c>
      <c r="J615" s="183" t="s">
        <v>1618</v>
      </c>
      <c r="K615" s="184">
        <v>0</v>
      </c>
      <c r="L615" s="184">
        <v>77.489999999999995</v>
      </c>
      <c r="M615" s="184">
        <f t="shared" si="10"/>
        <v>-77.489999999999995</v>
      </c>
      <c r="N615" s="183" t="s">
        <v>1141</v>
      </c>
      <c r="O615" s="183" t="s">
        <v>1618</v>
      </c>
      <c r="P615" s="183"/>
      <c r="Q615" s="183" t="s">
        <v>1665</v>
      </c>
      <c r="R615" s="183" t="s">
        <v>801</v>
      </c>
    </row>
    <row r="616" spans="1:18">
      <c r="A616" s="183" t="s">
        <v>1664</v>
      </c>
      <c r="B616" s="183" t="s">
        <v>794</v>
      </c>
      <c r="C616" s="183" t="s">
        <v>706</v>
      </c>
      <c r="D616" s="183" t="s">
        <v>815</v>
      </c>
      <c r="E616" s="183" t="s">
        <v>894</v>
      </c>
      <c r="F616" s="183" t="s">
        <v>521</v>
      </c>
      <c r="G616" s="183" t="s">
        <v>48</v>
      </c>
      <c r="H616" s="183" t="s">
        <v>521</v>
      </c>
      <c r="I616" s="183" t="s">
        <v>796</v>
      </c>
      <c r="J616" s="183" t="s">
        <v>1618</v>
      </c>
      <c r="K616" s="184">
        <v>77.489999999999995</v>
      </c>
      <c r="L616" s="184">
        <v>0</v>
      </c>
      <c r="M616" s="184">
        <f t="shared" si="10"/>
        <v>77.489999999999995</v>
      </c>
      <c r="N616" s="183" t="s">
        <v>1141</v>
      </c>
      <c r="O616" s="183" t="s">
        <v>1618</v>
      </c>
      <c r="P616" s="183"/>
      <c r="Q616" s="183" t="s">
        <v>1665</v>
      </c>
      <c r="R616" s="183" t="s">
        <v>801</v>
      </c>
    </row>
    <row r="617" spans="1:18">
      <c r="A617" s="183" t="s">
        <v>1666</v>
      </c>
      <c r="B617" s="183" t="s">
        <v>794</v>
      </c>
      <c r="C617" s="183" t="s">
        <v>707</v>
      </c>
      <c r="D617" s="183" t="s">
        <v>268</v>
      </c>
      <c r="E617" s="183" t="s">
        <v>894</v>
      </c>
      <c r="F617" s="183" t="s">
        <v>710</v>
      </c>
      <c r="G617" s="183" t="s">
        <v>48</v>
      </c>
      <c r="H617" s="183" t="s">
        <v>521</v>
      </c>
      <c r="I617" s="183" t="s">
        <v>796</v>
      </c>
      <c r="J617" s="183" t="s">
        <v>1618</v>
      </c>
      <c r="K617" s="184">
        <v>0</v>
      </c>
      <c r="L617" s="184">
        <v>230.24</v>
      </c>
      <c r="M617" s="184">
        <f t="shared" si="10"/>
        <v>-230.24</v>
      </c>
      <c r="N617" s="183" t="s">
        <v>1125</v>
      </c>
      <c r="O617" s="183" t="s">
        <v>1618</v>
      </c>
      <c r="P617" s="183"/>
      <c r="Q617" s="183" t="s">
        <v>1667</v>
      </c>
      <c r="R617" s="183" t="s">
        <v>801</v>
      </c>
    </row>
    <row r="618" spans="1:18">
      <c r="A618" s="183" t="s">
        <v>1666</v>
      </c>
      <c r="B618" s="183" t="s">
        <v>794</v>
      </c>
      <c r="C618" s="183" t="s">
        <v>706</v>
      </c>
      <c r="D618" s="183" t="s">
        <v>794</v>
      </c>
      <c r="E618" s="183" t="s">
        <v>894</v>
      </c>
      <c r="F618" s="183" t="s">
        <v>710</v>
      </c>
      <c r="G618" s="183" t="s">
        <v>48</v>
      </c>
      <c r="H618" s="183" t="s">
        <v>521</v>
      </c>
      <c r="I618" s="183" t="s">
        <v>796</v>
      </c>
      <c r="J618" s="183" t="s">
        <v>1618</v>
      </c>
      <c r="K618" s="184">
        <v>70.42</v>
      </c>
      <c r="L618" s="184">
        <v>0</v>
      </c>
      <c r="M618" s="184">
        <f t="shared" si="10"/>
        <v>70.42</v>
      </c>
      <c r="N618" s="183" t="s">
        <v>1125</v>
      </c>
      <c r="O618" s="183" t="s">
        <v>1618</v>
      </c>
      <c r="P618" s="183"/>
      <c r="Q618" s="183" t="s">
        <v>1667</v>
      </c>
      <c r="R618" s="183" t="s">
        <v>801</v>
      </c>
    </row>
    <row r="619" spans="1:18">
      <c r="A619" s="183" t="s">
        <v>1666</v>
      </c>
      <c r="B619" s="183" t="s">
        <v>794</v>
      </c>
      <c r="C619" s="183" t="s">
        <v>706</v>
      </c>
      <c r="D619" s="183" t="s">
        <v>812</v>
      </c>
      <c r="E619" s="183" t="s">
        <v>894</v>
      </c>
      <c r="F619" s="183" t="s">
        <v>710</v>
      </c>
      <c r="G619" s="183" t="s">
        <v>48</v>
      </c>
      <c r="H619" s="183" t="s">
        <v>521</v>
      </c>
      <c r="I619" s="183" t="s">
        <v>796</v>
      </c>
      <c r="J619" s="183" t="s">
        <v>1618</v>
      </c>
      <c r="K619" s="184">
        <v>16.98</v>
      </c>
      <c r="L619" s="184">
        <v>0</v>
      </c>
      <c r="M619" s="184">
        <f t="shared" si="10"/>
        <v>16.98</v>
      </c>
      <c r="N619" s="183" t="s">
        <v>1125</v>
      </c>
      <c r="O619" s="183" t="s">
        <v>1618</v>
      </c>
      <c r="P619" s="183"/>
      <c r="Q619" s="183" t="s">
        <v>1667</v>
      </c>
      <c r="R619" s="183" t="s">
        <v>801</v>
      </c>
    </row>
    <row r="620" spans="1:18">
      <c r="A620" s="183" t="s">
        <v>1666</v>
      </c>
      <c r="B620" s="183" t="s">
        <v>794</v>
      </c>
      <c r="C620" s="183" t="s">
        <v>808</v>
      </c>
      <c r="D620" s="183" t="s">
        <v>837</v>
      </c>
      <c r="E620" s="183" t="s">
        <v>894</v>
      </c>
      <c r="F620" s="183" t="s">
        <v>710</v>
      </c>
      <c r="G620" s="183" t="s">
        <v>48</v>
      </c>
      <c r="H620" s="183" t="s">
        <v>521</v>
      </c>
      <c r="I620" s="183" t="s">
        <v>796</v>
      </c>
      <c r="J620" s="183" t="s">
        <v>1618</v>
      </c>
      <c r="K620" s="184">
        <v>142.84</v>
      </c>
      <c r="L620" s="184">
        <v>0</v>
      </c>
      <c r="M620" s="184">
        <f t="shared" si="10"/>
        <v>142.84</v>
      </c>
      <c r="N620" s="183" t="s">
        <v>1125</v>
      </c>
      <c r="O620" s="183" t="s">
        <v>1618</v>
      </c>
      <c r="P620" s="183"/>
      <c r="Q620" s="183" t="s">
        <v>1667</v>
      </c>
      <c r="R620" s="183" t="s">
        <v>801</v>
      </c>
    </row>
    <row r="621" spans="1:18">
      <c r="A621" s="183" t="s">
        <v>1668</v>
      </c>
      <c r="B621" s="183" t="s">
        <v>794</v>
      </c>
      <c r="C621" s="183" t="s">
        <v>707</v>
      </c>
      <c r="D621" s="183" t="s">
        <v>805</v>
      </c>
      <c r="E621" s="183" t="s">
        <v>848</v>
      </c>
      <c r="F621" s="183" t="s">
        <v>296</v>
      </c>
      <c r="G621" s="183" t="s">
        <v>48</v>
      </c>
      <c r="H621" s="183" t="s">
        <v>521</v>
      </c>
      <c r="I621" s="183" t="s">
        <v>1102</v>
      </c>
      <c r="J621" s="183" t="s">
        <v>1618</v>
      </c>
      <c r="K621" s="184">
        <v>120.62</v>
      </c>
      <c r="L621" s="184">
        <v>0</v>
      </c>
      <c r="M621" s="184">
        <f t="shared" si="10"/>
        <v>120.62</v>
      </c>
      <c r="N621" s="183" t="s">
        <v>1126</v>
      </c>
      <c r="O621" s="183" t="s">
        <v>1618</v>
      </c>
      <c r="P621" s="183"/>
      <c r="Q621" s="183" t="s">
        <v>1669</v>
      </c>
      <c r="R621" s="183" t="s">
        <v>797</v>
      </c>
    </row>
    <row r="622" spans="1:18">
      <c r="A622" s="183" t="s">
        <v>1668</v>
      </c>
      <c r="B622" s="183" t="s">
        <v>794</v>
      </c>
      <c r="C622" s="183" t="s">
        <v>808</v>
      </c>
      <c r="D622" s="183" t="s">
        <v>837</v>
      </c>
      <c r="E622" s="183" t="s">
        <v>848</v>
      </c>
      <c r="F622" s="183" t="s">
        <v>296</v>
      </c>
      <c r="G622" s="183" t="s">
        <v>48</v>
      </c>
      <c r="H622" s="183" t="s">
        <v>521</v>
      </c>
      <c r="I622" s="183" t="s">
        <v>1102</v>
      </c>
      <c r="J622" s="183" t="s">
        <v>1618</v>
      </c>
      <c r="K622" s="184">
        <v>0</v>
      </c>
      <c r="L622" s="184">
        <v>120.62</v>
      </c>
      <c r="M622" s="184">
        <f t="shared" si="10"/>
        <v>-120.62</v>
      </c>
      <c r="N622" s="183" t="s">
        <v>1126</v>
      </c>
      <c r="O622" s="183" t="s">
        <v>1618</v>
      </c>
      <c r="P622" s="183"/>
      <c r="Q622" s="183" t="s">
        <v>1669</v>
      </c>
      <c r="R622" s="183" t="s">
        <v>797</v>
      </c>
    </row>
    <row r="623" spans="1:18">
      <c r="A623" s="183" t="s">
        <v>1670</v>
      </c>
      <c r="B623" s="183" t="s">
        <v>794</v>
      </c>
      <c r="C623" s="183" t="s">
        <v>706</v>
      </c>
      <c r="D623" s="183" t="s">
        <v>826</v>
      </c>
      <c r="E623" s="183" t="s">
        <v>195</v>
      </c>
      <c r="F623" s="183" t="s">
        <v>521</v>
      </c>
      <c r="G623" s="183" t="s">
        <v>48</v>
      </c>
      <c r="H623" s="183" t="s">
        <v>521</v>
      </c>
      <c r="I623" s="183" t="s">
        <v>796</v>
      </c>
      <c r="J623" s="183" t="s">
        <v>1618</v>
      </c>
      <c r="K623" s="184">
        <v>264.36</v>
      </c>
      <c r="L623" s="184">
        <v>0</v>
      </c>
      <c r="M623" s="184">
        <f t="shared" si="10"/>
        <v>264.36</v>
      </c>
      <c r="N623" s="183" t="s">
        <v>1127</v>
      </c>
      <c r="O623" s="183" t="s">
        <v>1618</v>
      </c>
      <c r="P623" s="183"/>
      <c r="Q623" s="183" t="s">
        <v>1671</v>
      </c>
      <c r="R623" s="183" t="s">
        <v>801</v>
      </c>
    </row>
    <row r="624" spans="1:18">
      <c r="A624" s="183" t="s">
        <v>1670</v>
      </c>
      <c r="B624" s="183" t="s">
        <v>794</v>
      </c>
      <c r="C624" s="183" t="s">
        <v>706</v>
      </c>
      <c r="D624" s="183" t="s">
        <v>268</v>
      </c>
      <c r="E624" s="183" t="s">
        <v>195</v>
      </c>
      <c r="F624" s="183" t="s">
        <v>521</v>
      </c>
      <c r="G624" s="183" t="s">
        <v>48</v>
      </c>
      <c r="H624" s="183" t="s">
        <v>521</v>
      </c>
      <c r="I624" s="183" t="s">
        <v>796</v>
      </c>
      <c r="J624" s="183" t="s">
        <v>1618</v>
      </c>
      <c r="K624" s="184">
        <v>0</v>
      </c>
      <c r="L624" s="184">
        <v>264.36</v>
      </c>
      <c r="M624" s="184">
        <f t="shared" si="10"/>
        <v>-264.36</v>
      </c>
      <c r="N624" s="183" t="s">
        <v>1127</v>
      </c>
      <c r="O624" s="183" t="s">
        <v>1618</v>
      </c>
      <c r="P624" s="183"/>
      <c r="Q624" s="183" t="s">
        <v>1671</v>
      </c>
      <c r="R624" s="183" t="s">
        <v>801</v>
      </c>
    </row>
    <row r="625" spans="1:18">
      <c r="A625" s="183" t="s">
        <v>1672</v>
      </c>
      <c r="B625" s="183" t="s">
        <v>794</v>
      </c>
      <c r="C625" s="183" t="s">
        <v>243</v>
      </c>
      <c r="D625" s="183" t="s">
        <v>803</v>
      </c>
      <c r="E625" s="183" t="s">
        <v>1049</v>
      </c>
      <c r="F625" s="183" t="s">
        <v>521</v>
      </c>
      <c r="G625" s="183" t="s">
        <v>48</v>
      </c>
      <c r="H625" s="183" t="s">
        <v>521</v>
      </c>
      <c r="I625" s="183" t="s">
        <v>796</v>
      </c>
      <c r="J625" s="183" t="s">
        <v>1618</v>
      </c>
      <c r="K625" s="184">
        <v>0</v>
      </c>
      <c r="L625" s="184">
        <v>9.75</v>
      </c>
      <c r="M625" s="184">
        <f t="shared" si="10"/>
        <v>-9.75</v>
      </c>
      <c r="N625" s="183" t="s">
        <v>1673</v>
      </c>
      <c r="O625" s="183" t="s">
        <v>1618</v>
      </c>
      <c r="P625" s="183"/>
      <c r="Q625" s="183" t="s">
        <v>1674</v>
      </c>
      <c r="R625" s="183" t="s">
        <v>801</v>
      </c>
    </row>
    <row r="626" spans="1:18">
      <c r="A626" s="183" t="s">
        <v>1672</v>
      </c>
      <c r="B626" s="183" t="s">
        <v>794</v>
      </c>
      <c r="C626" s="183" t="s">
        <v>243</v>
      </c>
      <c r="D626" s="183" t="s">
        <v>268</v>
      </c>
      <c r="E626" s="183" t="s">
        <v>1049</v>
      </c>
      <c r="F626" s="183" t="s">
        <v>521</v>
      </c>
      <c r="G626" s="183" t="s">
        <v>48</v>
      </c>
      <c r="H626" s="183" t="s">
        <v>521</v>
      </c>
      <c r="I626" s="183" t="s">
        <v>796</v>
      </c>
      <c r="J626" s="183" t="s">
        <v>1618</v>
      </c>
      <c r="K626" s="184">
        <v>0</v>
      </c>
      <c r="L626" s="184">
        <v>91.66</v>
      </c>
      <c r="M626" s="184">
        <f t="shared" si="10"/>
        <v>-91.66</v>
      </c>
      <c r="N626" s="183" t="s">
        <v>1673</v>
      </c>
      <c r="O626" s="183" t="s">
        <v>1618</v>
      </c>
      <c r="P626" s="183"/>
      <c r="Q626" s="183" t="s">
        <v>1674</v>
      </c>
      <c r="R626" s="183" t="s">
        <v>801</v>
      </c>
    </row>
    <row r="627" spans="1:18">
      <c r="A627" s="183" t="s">
        <v>1672</v>
      </c>
      <c r="B627" s="183" t="s">
        <v>794</v>
      </c>
      <c r="C627" s="183" t="s">
        <v>243</v>
      </c>
      <c r="D627" s="183" t="s">
        <v>823</v>
      </c>
      <c r="E627" s="183" t="s">
        <v>1049</v>
      </c>
      <c r="F627" s="183" t="s">
        <v>521</v>
      </c>
      <c r="G627" s="183" t="s">
        <v>48</v>
      </c>
      <c r="H627" s="183" t="s">
        <v>521</v>
      </c>
      <c r="I627" s="183" t="s">
        <v>796</v>
      </c>
      <c r="J627" s="183" t="s">
        <v>1618</v>
      </c>
      <c r="K627" s="184">
        <v>101.41</v>
      </c>
      <c r="L627" s="184">
        <v>0</v>
      </c>
      <c r="M627" s="184">
        <f t="shared" si="10"/>
        <v>101.41</v>
      </c>
      <c r="N627" s="183" t="s">
        <v>1673</v>
      </c>
      <c r="O627" s="183" t="s">
        <v>1618</v>
      </c>
      <c r="P627" s="183"/>
      <c r="Q627" s="183" t="s">
        <v>1674</v>
      </c>
      <c r="R627" s="183" t="s">
        <v>801</v>
      </c>
    </row>
    <row r="628" spans="1:18">
      <c r="A628" s="183" t="s">
        <v>1675</v>
      </c>
      <c r="B628" s="183" t="s">
        <v>794</v>
      </c>
      <c r="C628" s="183" t="s">
        <v>702</v>
      </c>
      <c r="D628" s="183" t="s">
        <v>805</v>
      </c>
      <c r="E628" s="183" t="s">
        <v>835</v>
      </c>
      <c r="F628" s="183" t="s">
        <v>836</v>
      </c>
      <c r="G628" s="183" t="s">
        <v>48</v>
      </c>
      <c r="H628" s="183" t="s">
        <v>521</v>
      </c>
      <c r="I628" s="183" t="s">
        <v>796</v>
      </c>
      <c r="J628" s="183" t="s">
        <v>1618</v>
      </c>
      <c r="K628" s="184">
        <v>5000</v>
      </c>
      <c r="L628" s="184">
        <v>0</v>
      </c>
      <c r="M628" s="184">
        <f t="shared" si="10"/>
        <v>5000</v>
      </c>
      <c r="N628" s="183" t="s">
        <v>1676</v>
      </c>
      <c r="O628" s="183" t="s">
        <v>1618</v>
      </c>
      <c r="P628" s="183"/>
      <c r="Q628" s="183" t="s">
        <v>1677</v>
      </c>
      <c r="R628" s="183" t="s">
        <v>801</v>
      </c>
    </row>
    <row r="629" spans="1:18">
      <c r="A629" s="183" t="s">
        <v>1675</v>
      </c>
      <c r="B629" s="183" t="s">
        <v>794</v>
      </c>
      <c r="C629" s="183" t="s">
        <v>808</v>
      </c>
      <c r="D629" s="183" t="s">
        <v>268</v>
      </c>
      <c r="E629" s="183" t="s">
        <v>835</v>
      </c>
      <c r="F629" s="183" t="s">
        <v>836</v>
      </c>
      <c r="G629" s="183" t="s">
        <v>48</v>
      </c>
      <c r="H629" s="183" t="s">
        <v>521</v>
      </c>
      <c r="I629" s="183" t="s">
        <v>796</v>
      </c>
      <c r="J629" s="183" t="s">
        <v>1618</v>
      </c>
      <c r="K629" s="184">
        <v>0</v>
      </c>
      <c r="L629" s="184">
        <v>5000</v>
      </c>
      <c r="M629" s="184">
        <f t="shared" si="10"/>
        <v>-5000</v>
      </c>
      <c r="N629" s="183" t="s">
        <v>1676</v>
      </c>
      <c r="O629" s="183" t="s">
        <v>1618</v>
      </c>
      <c r="P629" s="183"/>
      <c r="Q629" s="183" t="s">
        <v>1677</v>
      </c>
      <c r="R629" s="183" t="s">
        <v>801</v>
      </c>
    </row>
    <row r="630" spans="1:18">
      <c r="A630" s="183" t="s">
        <v>1678</v>
      </c>
      <c r="B630" s="183" t="s">
        <v>794</v>
      </c>
      <c r="C630" s="183" t="s">
        <v>243</v>
      </c>
      <c r="D630" s="183" t="s">
        <v>831</v>
      </c>
      <c r="E630" s="183" t="s">
        <v>1049</v>
      </c>
      <c r="F630" s="183" t="s">
        <v>521</v>
      </c>
      <c r="G630" s="183" t="s">
        <v>48</v>
      </c>
      <c r="H630" s="183" t="s">
        <v>521</v>
      </c>
      <c r="I630" s="183" t="s">
        <v>796</v>
      </c>
      <c r="J630" s="183" t="s">
        <v>1618</v>
      </c>
      <c r="K630" s="184">
        <v>0</v>
      </c>
      <c r="L630" s="184">
        <v>40</v>
      </c>
      <c r="M630" s="184">
        <f t="shared" si="10"/>
        <v>-40</v>
      </c>
      <c r="N630" s="183" t="s">
        <v>1673</v>
      </c>
      <c r="O630" s="183" t="s">
        <v>1618</v>
      </c>
      <c r="P630" s="183"/>
      <c r="Q630" s="183" t="s">
        <v>1679</v>
      </c>
      <c r="R630" s="183" t="s">
        <v>801</v>
      </c>
    </row>
    <row r="631" spans="1:18">
      <c r="A631" s="183" t="s">
        <v>1678</v>
      </c>
      <c r="B631" s="183" t="s">
        <v>794</v>
      </c>
      <c r="C631" s="183" t="s">
        <v>243</v>
      </c>
      <c r="D631" s="183" t="s">
        <v>823</v>
      </c>
      <c r="E631" s="183" t="s">
        <v>1049</v>
      </c>
      <c r="F631" s="183" t="s">
        <v>521</v>
      </c>
      <c r="G631" s="183" t="s">
        <v>48</v>
      </c>
      <c r="H631" s="183" t="s">
        <v>521</v>
      </c>
      <c r="I631" s="183" t="s">
        <v>796</v>
      </c>
      <c r="J631" s="183" t="s">
        <v>1618</v>
      </c>
      <c r="K631" s="184">
        <v>54</v>
      </c>
      <c r="L631" s="184">
        <v>0</v>
      </c>
      <c r="M631" s="184">
        <f t="shared" si="10"/>
        <v>54</v>
      </c>
      <c r="N631" s="183" t="s">
        <v>1673</v>
      </c>
      <c r="O631" s="183" t="s">
        <v>1618</v>
      </c>
      <c r="P631" s="183"/>
      <c r="Q631" s="183" t="s">
        <v>1679</v>
      </c>
      <c r="R631" s="183" t="s">
        <v>801</v>
      </c>
    </row>
    <row r="632" spans="1:18">
      <c r="A632" s="183" t="s">
        <v>1678</v>
      </c>
      <c r="B632" s="183" t="s">
        <v>794</v>
      </c>
      <c r="C632" s="183" t="s">
        <v>243</v>
      </c>
      <c r="D632" s="183" t="s">
        <v>815</v>
      </c>
      <c r="E632" s="183" t="s">
        <v>1049</v>
      </c>
      <c r="F632" s="183" t="s">
        <v>521</v>
      </c>
      <c r="G632" s="183" t="s">
        <v>48</v>
      </c>
      <c r="H632" s="183" t="s">
        <v>521</v>
      </c>
      <c r="I632" s="183" t="s">
        <v>796</v>
      </c>
      <c r="J632" s="183" t="s">
        <v>1618</v>
      </c>
      <c r="K632" s="184">
        <v>0</v>
      </c>
      <c r="L632" s="184">
        <v>14</v>
      </c>
      <c r="M632" s="184">
        <f t="shared" si="10"/>
        <v>-14</v>
      </c>
      <c r="N632" s="183" t="s">
        <v>1673</v>
      </c>
      <c r="O632" s="183" t="s">
        <v>1618</v>
      </c>
      <c r="P632" s="183"/>
      <c r="Q632" s="183" t="s">
        <v>1679</v>
      </c>
      <c r="R632" s="183" t="s">
        <v>801</v>
      </c>
    </row>
    <row r="633" spans="1:18">
      <c r="A633" s="183" t="s">
        <v>1680</v>
      </c>
      <c r="B633" s="183" t="s">
        <v>794</v>
      </c>
      <c r="C633" s="183" t="s">
        <v>707</v>
      </c>
      <c r="D633" s="183" t="s">
        <v>268</v>
      </c>
      <c r="E633" s="183" t="s">
        <v>827</v>
      </c>
      <c r="F633" s="183" t="s">
        <v>521</v>
      </c>
      <c r="G633" s="183" t="s">
        <v>48</v>
      </c>
      <c r="H633" s="183" t="s">
        <v>521</v>
      </c>
      <c r="I633" s="183" t="s">
        <v>796</v>
      </c>
      <c r="J633" s="183" t="s">
        <v>1618</v>
      </c>
      <c r="K633" s="184">
        <v>0</v>
      </c>
      <c r="L633" s="184">
        <v>200</v>
      </c>
      <c r="M633" s="184">
        <f t="shared" si="10"/>
        <v>-200</v>
      </c>
      <c r="N633" s="183" t="s">
        <v>1681</v>
      </c>
      <c r="O633" s="183" t="s">
        <v>1618</v>
      </c>
      <c r="P633" s="183"/>
      <c r="Q633" s="183" t="s">
        <v>1682</v>
      </c>
      <c r="R633" s="183" t="s">
        <v>801</v>
      </c>
    </row>
    <row r="634" spans="1:18">
      <c r="A634" s="183" t="s">
        <v>1680</v>
      </c>
      <c r="B634" s="183" t="s">
        <v>794</v>
      </c>
      <c r="C634" s="183" t="s">
        <v>707</v>
      </c>
      <c r="D634" s="183" t="s">
        <v>809</v>
      </c>
      <c r="E634" s="183" t="s">
        <v>827</v>
      </c>
      <c r="F634" s="183" t="s">
        <v>521</v>
      </c>
      <c r="G634" s="183" t="s">
        <v>48</v>
      </c>
      <c r="H634" s="183" t="s">
        <v>521</v>
      </c>
      <c r="I634" s="183" t="s">
        <v>796</v>
      </c>
      <c r="J634" s="183" t="s">
        <v>1618</v>
      </c>
      <c r="K634" s="184">
        <v>200</v>
      </c>
      <c r="L634" s="184">
        <v>0</v>
      </c>
      <c r="M634" s="184">
        <f t="shared" si="10"/>
        <v>200</v>
      </c>
      <c r="N634" s="183" t="s">
        <v>1681</v>
      </c>
      <c r="O634" s="183" t="s">
        <v>1618</v>
      </c>
      <c r="P634" s="183"/>
      <c r="Q634" s="183" t="s">
        <v>1682</v>
      </c>
      <c r="R634" s="183" t="s">
        <v>801</v>
      </c>
    </row>
    <row r="635" spans="1:18">
      <c r="A635" s="183" t="s">
        <v>1683</v>
      </c>
      <c r="B635" s="183" t="s">
        <v>794</v>
      </c>
      <c r="C635" s="183" t="s">
        <v>706</v>
      </c>
      <c r="D635" s="183" t="s">
        <v>268</v>
      </c>
      <c r="E635" s="183" t="s">
        <v>464</v>
      </c>
      <c r="F635" s="183" t="s">
        <v>521</v>
      </c>
      <c r="G635" s="183" t="s">
        <v>48</v>
      </c>
      <c r="H635" s="183" t="s">
        <v>521</v>
      </c>
      <c r="I635" s="183" t="s">
        <v>796</v>
      </c>
      <c r="J635" s="183" t="s">
        <v>1618</v>
      </c>
      <c r="K635" s="184">
        <v>0</v>
      </c>
      <c r="L635" s="184">
        <v>300</v>
      </c>
      <c r="M635" s="184">
        <f t="shared" si="10"/>
        <v>-300</v>
      </c>
      <c r="N635" s="183" t="s">
        <v>1133</v>
      </c>
      <c r="O635" s="183" t="s">
        <v>1618</v>
      </c>
      <c r="P635" s="183"/>
      <c r="Q635" s="183" t="s">
        <v>1684</v>
      </c>
      <c r="R635" s="183" t="s">
        <v>801</v>
      </c>
    </row>
    <row r="636" spans="1:18">
      <c r="A636" s="183" t="s">
        <v>1683</v>
      </c>
      <c r="B636" s="183" t="s">
        <v>794</v>
      </c>
      <c r="C636" s="183" t="s">
        <v>706</v>
      </c>
      <c r="D636" s="183" t="s">
        <v>811</v>
      </c>
      <c r="E636" s="183" t="s">
        <v>464</v>
      </c>
      <c r="F636" s="183" t="s">
        <v>521</v>
      </c>
      <c r="G636" s="183" t="s">
        <v>48</v>
      </c>
      <c r="H636" s="183" t="s">
        <v>521</v>
      </c>
      <c r="I636" s="183" t="s">
        <v>796</v>
      </c>
      <c r="J636" s="183" t="s">
        <v>1618</v>
      </c>
      <c r="K636" s="184">
        <v>300</v>
      </c>
      <c r="L636" s="184">
        <v>0</v>
      </c>
      <c r="M636" s="184">
        <f t="shared" si="10"/>
        <v>300</v>
      </c>
      <c r="N636" s="183" t="s">
        <v>1133</v>
      </c>
      <c r="O636" s="183" t="s">
        <v>1618</v>
      </c>
      <c r="P636" s="183"/>
      <c r="Q636" s="183" t="s">
        <v>1684</v>
      </c>
      <c r="R636" s="183" t="s">
        <v>801</v>
      </c>
    </row>
    <row r="637" spans="1:18">
      <c r="A637" s="183" t="s">
        <v>1685</v>
      </c>
      <c r="B637" s="183" t="s">
        <v>794</v>
      </c>
      <c r="C637" s="183" t="s">
        <v>707</v>
      </c>
      <c r="D637" s="183" t="s">
        <v>809</v>
      </c>
      <c r="E637" s="183" t="s">
        <v>799</v>
      </c>
      <c r="F637" s="183" t="s">
        <v>521</v>
      </c>
      <c r="G637" s="183" t="s">
        <v>48</v>
      </c>
      <c r="H637" s="183" t="s">
        <v>521</v>
      </c>
      <c r="I637" s="183" t="s">
        <v>796</v>
      </c>
      <c r="J637" s="183" t="s">
        <v>1618</v>
      </c>
      <c r="K637" s="184">
        <v>506.54</v>
      </c>
      <c r="L637" s="184">
        <v>0</v>
      </c>
      <c r="M637" s="184">
        <f t="shared" si="10"/>
        <v>506.54</v>
      </c>
      <c r="N637" s="183" t="s">
        <v>1135</v>
      </c>
      <c r="O637" s="183" t="s">
        <v>1618</v>
      </c>
      <c r="P637" s="183"/>
      <c r="Q637" s="183" t="s">
        <v>1686</v>
      </c>
      <c r="R637" s="183" t="s">
        <v>801</v>
      </c>
    </row>
    <row r="638" spans="1:18">
      <c r="A638" s="183" t="s">
        <v>1685</v>
      </c>
      <c r="B638" s="183" t="s">
        <v>794</v>
      </c>
      <c r="C638" s="183" t="s">
        <v>709</v>
      </c>
      <c r="D638" s="183" t="s">
        <v>826</v>
      </c>
      <c r="E638" s="183" t="s">
        <v>799</v>
      </c>
      <c r="F638" s="183" t="s">
        <v>521</v>
      </c>
      <c r="G638" s="183" t="s">
        <v>48</v>
      </c>
      <c r="H638" s="183" t="s">
        <v>521</v>
      </c>
      <c r="I638" s="183" t="s">
        <v>796</v>
      </c>
      <c r="J638" s="183" t="s">
        <v>1618</v>
      </c>
      <c r="K638" s="184">
        <v>1277.1199999999999</v>
      </c>
      <c r="L638" s="184">
        <v>0</v>
      </c>
      <c r="M638" s="184">
        <f t="shared" si="10"/>
        <v>1277.1199999999999</v>
      </c>
      <c r="N638" s="183" t="s">
        <v>1135</v>
      </c>
      <c r="O638" s="183" t="s">
        <v>1618</v>
      </c>
      <c r="P638" s="183"/>
      <c r="Q638" s="183" t="s">
        <v>1686</v>
      </c>
      <c r="R638" s="183" t="s">
        <v>801</v>
      </c>
    </row>
    <row r="639" spans="1:18">
      <c r="A639" s="183" t="s">
        <v>1685</v>
      </c>
      <c r="B639" s="183" t="s">
        <v>794</v>
      </c>
      <c r="C639" s="183" t="s">
        <v>701</v>
      </c>
      <c r="D639" s="183" t="s">
        <v>821</v>
      </c>
      <c r="E639" s="183" t="s">
        <v>799</v>
      </c>
      <c r="F639" s="183" t="s">
        <v>521</v>
      </c>
      <c r="G639" s="183" t="s">
        <v>48</v>
      </c>
      <c r="H639" s="183" t="s">
        <v>521</v>
      </c>
      <c r="I639" s="183" t="s">
        <v>796</v>
      </c>
      <c r="J639" s="183" t="s">
        <v>1618</v>
      </c>
      <c r="K639" s="184">
        <v>127.54</v>
      </c>
      <c r="L639" s="184">
        <v>0</v>
      </c>
      <c r="M639" s="184">
        <f t="shared" si="10"/>
        <v>127.54</v>
      </c>
      <c r="N639" s="183" t="s">
        <v>1135</v>
      </c>
      <c r="O639" s="183" t="s">
        <v>1618</v>
      </c>
      <c r="P639" s="183"/>
      <c r="Q639" s="183" t="s">
        <v>1686</v>
      </c>
      <c r="R639" s="183" t="s">
        <v>801</v>
      </c>
    </row>
    <row r="640" spans="1:18">
      <c r="A640" s="183" t="s">
        <v>1685</v>
      </c>
      <c r="B640" s="183" t="s">
        <v>794</v>
      </c>
      <c r="C640" s="183" t="s">
        <v>707</v>
      </c>
      <c r="D640" s="183" t="s">
        <v>841</v>
      </c>
      <c r="E640" s="183" t="s">
        <v>799</v>
      </c>
      <c r="F640" s="183" t="s">
        <v>521</v>
      </c>
      <c r="G640" s="183" t="s">
        <v>48</v>
      </c>
      <c r="H640" s="183" t="s">
        <v>521</v>
      </c>
      <c r="I640" s="183" t="s">
        <v>796</v>
      </c>
      <c r="J640" s="183" t="s">
        <v>1618</v>
      </c>
      <c r="K640" s="184">
        <v>236.71</v>
      </c>
      <c r="L640" s="184">
        <v>0</v>
      </c>
      <c r="M640" s="184">
        <f t="shared" si="10"/>
        <v>236.71</v>
      </c>
      <c r="N640" s="183" t="s">
        <v>1135</v>
      </c>
      <c r="O640" s="183" t="s">
        <v>1618</v>
      </c>
      <c r="P640" s="183"/>
      <c r="Q640" s="183" t="s">
        <v>1686</v>
      </c>
      <c r="R640" s="183" t="s">
        <v>801</v>
      </c>
    </row>
    <row r="641" spans="1:18">
      <c r="A641" s="183" t="s">
        <v>1685</v>
      </c>
      <c r="B641" s="183" t="s">
        <v>794</v>
      </c>
      <c r="C641" s="183" t="s">
        <v>707</v>
      </c>
      <c r="D641" s="183" t="s">
        <v>814</v>
      </c>
      <c r="E641" s="183" t="s">
        <v>799</v>
      </c>
      <c r="F641" s="183" t="s">
        <v>521</v>
      </c>
      <c r="G641" s="183" t="s">
        <v>48</v>
      </c>
      <c r="H641" s="183" t="s">
        <v>521</v>
      </c>
      <c r="I641" s="183" t="s">
        <v>796</v>
      </c>
      <c r="J641" s="183" t="s">
        <v>1618</v>
      </c>
      <c r="K641" s="184">
        <v>404.96</v>
      </c>
      <c r="L641" s="184">
        <v>0</v>
      </c>
      <c r="M641" s="184">
        <f t="shared" si="10"/>
        <v>404.96</v>
      </c>
      <c r="N641" s="183" t="s">
        <v>1135</v>
      </c>
      <c r="O641" s="183" t="s">
        <v>1618</v>
      </c>
      <c r="P641" s="183"/>
      <c r="Q641" s="183" t="s">
        <v>1686</v>
      </c>
      <c r="R641" s="183" t="s">
        <v>801</v>
      </c>
    </row>
    <row r="642" spans="1:18">
      <c r="A642" s="183" t="s">
        <v>1685</v>
      </c>
      <c r="B642" s="183" t="s">
        <v>794</v>
      </c>
      <c r="C642" s="183" t="s">
        <v>707</v>
      </c>
      <c r="D642" s="183" t="s">
        <v>268</v>
      </c>
      <c r="E642" s="183" t="s">
        <v>799</v>
      </c>
      <c r="F642" s="183" t="s">
        <v>521</v>
      </c>
      <c r="G642" s="183" t="s">
        <v>48</v>
      </c>
      <c r="H642" s="183" t="s">
        <v>521</v>
      </c>
      <c r="I642" s="183" t="s">
        <v>796</v>
      </c>
      <c r="J642" s="183" t="s">
        <v>1618</v>
      </c>
      <c r="K642" s="184">
        <v>0</v>
      </c>
      <c r="L642" s="184">
        <v>1148.21</v>
      </c>
      <c r="M642" s="184">
        <f t="shared" si="10"/>
        <v>-1148.21</v>
      </c>
      <c r="N642" s="183" t="s">
        <v>1135</v>
      </c>
      <c r="O642" s="183" t="s">
        <v>1618</v>
      </c>
      <c r="P642" s="183"/>
      <c r="Q642" s="183" t="s">
        <v>1686</v>
      </c>
      <c r="R642" s="183" t="s">
        <v>801</v>
      </c>
    </row>
    <row r="643" spans="1:18">
      <c r="A643" s="183" t="s">
        <v>1685</v>
      </c>
      <c r="B643" s="183" t="s">
        <v>794</v>
      </c>
      <c r="C643" s="183" t="s">
        <v>709</v>
      </c>
      <c r="D643" s="183" t="s">
        <v>268</v>
      </c>
      <c r="E643" s="183" t="s">
        <v>799</v>
      </c>
      <c r="F643" s="183" t="s">
        <v>521</v>
      </c>
      <c r="G643" s="183" t="s">
        <v>48</v>
      </c>
      <c r="H643" s="183" t="s">
        <v>521</v>
      </c>
      <c r="I643" s="183" t="s">
        <v>796</v>
      </c>
      <c r="J643" s="183" t="s">
        <v>1618</v>
      </c>
      <c r="K643" s="184">
        <v>0</v>
      </c>
      <c r="L643" s="184">
        <v>1277.1199999999999</v>
      </c>
      <c r="M643" s="184">
        <f t="shared" si="10"/>
        <v>-1277.1199999999999</v>
      </c>
      <c r="N643" s="183" t="s">
        <v>1135</v>
      </c>
      <c r="O643" s="183" t="s">
        <v>1618</v>
      </c>
      <c r="P643" s="183"/>
      <c r="Q643" s="183" t="s">
        <v>1686</v>
      </c>
      <c r="R643" s="183" t="s">
        <v>801</v>
      </c>
    </row>
    <row r="644" spans="1:18">
      <c r="A644" s="183" t="s">
        <v>1685</v>
      </c>
      <c r="B644" s="183" t="s">
        <v>794</v>
      </c>
      <c r="C644" s="183" t="s">
        <v>701</v>
      </c>
      <c r="D644" s="183" t="s">
        <v>268</v>
      </c>
      <c r="E644" s="183" t="s">
        <v>799</v>
      </c>
      <c r="F644" s="183" t="s">
        <v>521</v>
      </c>
      <c r="G644" s="183" t="s">
        <v>48</v>
      </c>
      <c r="H644" s="183" t="s">
        <v>521</v>
      </c>
      <c r="I644" s="183" t="s">
        <v>796</v>
      </c>
      <c r="J644" s="183" t="s">
        <v>1618</v>
      </c>
      <c r="K644" s="184">
        <v>0</v>
      </c>
      <c r="L644" s="184">
        <v>127.54</v>
      </c>
      <c r="M644" s="184">
        <f t="shared" si="10"/>
        <v>-127.54</v>
      </c>
      <c r="N644" s="183" t="s">
        <v>1135</v>
      </c>
      <c r="O644" s="183" t="s">
        <v>1618</v>
      </c>
      <c r="P644" s="183"/>
      <c r="Q644" s="183" t="s">
        <v>1686</v>
      </c>
      <c r="R644" s="183" t="s">
        <v>801</v>
      </c>
    </row>
    <row r="645" spans="1:18">
      <c r="A645" s="183" t="s">
        <v>1687</v>
      </c>
      <c r="B645" s="183" t="s">
        <v>794</v>
      </c>
      <c r="C645" s="183" t="s">
        <v>806</v>
      </c>
      <c r="D645" s="183" t="s">
        <v>803</v>
      </c>
      <c r="E645" s="183" t="s">
        <v>810</v>
      </c>
      <c r="F645" s="183" t="s">
        <v>1688</v>
      </c>
      <c r="G645" s="183" t="s">
        <v>48</v>
      </c>
      <c r="H645" s="183" t="s">
        <v>521</v>
      </c>
      <c r="I645" s="183" t="s">
        <v>796</v>
      </c>
      <c r="J645" s="183" t="s">
        <v>1618</v>
      </c>
      <c r="K645" s="184">
        <v>3700</v>
      </c>
      <c r="L645" s="184">
        <v>0</v>
      </c>
      <c r="M645" s="184">
        <f t="shared" si="10"/>
        <v>3700</v>
      </c>
      <c r="N645" s="183" t="s">
        <v>1078</v>
      </c>
      <c r="O645" s="183" t="s">
        <v>1618</v>
      </c>
      <c r="P645" s="183"/>
      <c r="Q645" s="183" t="s">
        <v>1689</v>
      </c>
      <c r="R645" s="183" t="s">
        <v>801</v>
      </c>
    </row>
    <row r="646" spans="1:18">
      <c r="A646" s="183" t="s">
        <v>1687</v>
      </c>
      <c r="B646" s="183" t="s">
        <v>794</v>
      </c>
      <c r="C646" s="183" t="s">
        <v>806</v>
      </c>
      <c r="D646" s="183" t="s">
        <v>829</v>
      </c>
      <c r="E646" s="183" t="s">
        <v>810</v>
      </c>
      <c r="F646" s="183" t="s">
        <v>1688</v>
      </c>
      <c r="G646" s="183" t="s">
        <v>48</v>
      </c>
      <c r="H646" s="183" t="s">
        <v>521</v>
      </c>
      <c r="I646" s="183" t="s">
        <v>796</v>
      </c>
      <c r="J646" s="183" t="s">
        <v>1618</v>
      </c>
      <c r="K646" s="184">
        <v>0</v>
      </c>
      <c r="L646" s="184">
        <v>3700</v>
      </c>
      <c r="M646" s="184">
        <f t="shared" si="10"/>
        <v>-3700</v>
      </c>
      <c r="N646" s="183" t="s">
        <v>1078</v>
      </c>
      <c r="O646" s="183" t="s">
        <v>1618</v>
      </c>
      <c r="P646" s="183"/>
      <c r="Q646" s="183" t="s">
        <v>1689</v>
      </c>
      <c r="R646" s="183" t="s">
        <v>801</v>
      </c>
    </row>
    <row r="647" spans="1:18">
      <c r="A647" s="183" t="s">
        <v>1690</v>
      </c>
      <c r="B647" s="183" t="s">
        <v>794</v>
      </c>
      <c r="C647" s="183" t="s">
        <v>709</v>
      </c>
      <c r="D647" s="183" t="s">
        <v>268</v>
      </c>
      <c r="E647" s="183" t="s">
        <v>464</v>
      </c>
      <c r="F647" s="183" t="s">
        <v>521</v>
      </c>
      <c r="G647" s="183" t="s">
        <v>48</v>
      </c>
      <c r="H647" s="183" t="s">
        <v>521</v>
      </c>
      <c r="I647" s="183" t="s">
        <v>796</v>
      </c>
      <c r="J647" s="183" t="s">
        <v>1618</v>
      </c>
      <c r="K647" s="184">
        <v>0</v>
      </c>
      <c r="L647" s="184">
        <v>130</v>
      </c>
      <c r="M647" s="184">
        <f t="shared" ref="M647:M710" si="11">K647-L647</f>
        <v>-130</v>
      </c>
      <c r="N647" s="183" t="s">
        <v>1133</v>
      </c>
      <c r="O647" s="183" t="s">
        <v>1618</v>
      </c>
      <c r="P647" s="183"/>
      <c r="Q647" s="183" t="s">
        <v>1691</v>
      </c>
      <c r="R647" s="183" t="s">
        <v>801</v>
      </c>
    </row>
    <row r="648" spans="1:18">
      <c r="A648" s="183" t="s">
        <v>1690</v>
      </c>
      <c r="B648" s="183" t="s">
        <v>794</v>
      </c>
      <c r="C648" s="183" t="s">
        <v>709</v>
      </c>
      <c r="D648" s="183" t="s">
        <v>815</v>
      </c>
      <c r="E648" s="183" t="s">
        <v>464</v>
      </c>
      <c r="F648" s="183" t="s">
        <v>521</v>
      </c>
      <c r="G648" s="183" t="s">
        <v>48</v>
      </c>
      <c r="H648" s="183" t="s">
        <v>521</v>
      </c>
      <c r="I648" s="183" t="s">
        <v>796</v>
      </c>
      <c r="J648" s="183" t="s">
        <v>1618</v>
      </c>
      <c r="K648" s="184">
        <v>130</v>
      </c>
      <c r="L648" s="184">
        <v>0</v>
      </c>
      <c r="M648" s="184">
        <f t="shared" si="11"/>
        <v>130</v>
      </c>
      <c r="N648" s="183" t="s">
        <v>1133</v>
      </c>
      <c r="O648" s="183" t="s">
        <v>1618</v>
      </c>
      <c r="P648" s="183"/>
      <c r="Q648" s="183" t="s">
        <v>1691</v>
      </c>
      <c r="R648" s="183" t="s">
        <v>801</v>
      </c>
    </row>
    <row r="649" spans="1:18">
      <c r="A649" s="183" t="s">
        <v>1692</v>
      </c>
      <c r="B649" s="183" t="s">
        <v>794</v>
      </c>
      <c r="C649" s="183" t="s">
        <v>706</v>
      </c>
      <c r="D649" s="183" t="s">
        <v>268</v>
      </c>
      <c r="E649" s="183" t="s">
        <v>799</v>
      </c>
      <c r="F649" s="183" t="s">
        <v>521</v>
      </c>
      <c r="G649" s="183" t="s">
        <v>48</v>
      </c>
      <c r="H649" s="183" t="s">
        <v>521</v>
      </c>
      <c r="I649" s="183" t="s">
        <v>796</v>
      </c>
      <c r="J649" s="183" t="s">
        <v>1618</v>
      </c>
      <c r="K649" s="184">
        <v>0</v>
      </c>
      <c r="L649" s="184">
        <v>150</v>
      </c>
      <c r="M649" s="184">
        <f t="shared" si="11"/>
        <v>-150</v>
      </c>
      <c r="N649" s="183" t="s">
        <v>1693</v>
      </c>
      <c r="O649" s="183" t="s">
        <v>1618</v>
      </c>
      <c r="P649" s="183"/>
      <c r="Q649" s="183" t="s">
        <v>1694</v>
      </c>
      <c r="R649" s="183" t="s">
        <v>801</v>
      </c>
    </row>
    <row r="650" spans="1:18">
      <c r="A650" s="183" t="s">
        <v>1692</v>
      </c>
      <c r="B650" s="183" t="s">
        <v>794</v>
      </c>
      <c r="C650" s="183" t="s">
        <v>804</v>
      </c>
      <c r="D650" s="183" t="s">
        <v>809</v>
      </c>
      <c r="E650" s="183" t="s">
        <v>799</v>
      </c>
      <c r="F650" s="183" t="s">
        <v>710</v>
      </c>
      <c r="G650" s="183" t="s">
        <v>48</v>
      </c>
      <c r="H650" s="183" t="s">
        <v>521</v>
      </c>
      <c r="I650" s="183" t="s">
        <v>796</v>
      </c>
      <c r="J650" s="183" t="s">
        <v>1618</v>
      </c>
      <c r="K650" s="184">
        <v>600</v>
      </c>
      <c r="L650" s="184">
        <v>0</v>
      </c>
      <c r="M650" s="184">
        <f t="shared" si="11"/>
        <v>600</v>
      </c>
      <c r="N650" s="183" t="s">
        <v>1693</v>
      </c>
      <c r="O650" s="183" t="s">
        <v>1618</v>
      </c>
      <c r="P650" s="183"/>
      <c r="Q650" s="183" t="s">
        <v>1694</v>
      </c>
      <c r="R650" s="183" t="s">
        <v>801</v>
      </c>
    </row>
    <row r="651" spans="1:18">
      <c r="A651" s="183" t="s">
        <v>1692</v>
      </c>
      <c r="B651" s="183" t="s">
        <v>794</v>
      </c>
      <c r="C651" s="183" t="s">
        <v>804</v>
      </c>
      <c r="D651" s="183" t="s">
        <v>811</v>
      </c>
      <c r="E651" s="183" t="s">
        <v>799</v>
      </c>
      <c r="F651" s="183" t="s">
        <v>710</v>
      </c>
      <c r="G651" s="183" t="s">
        <v>48</v>
      </c>
      <c r="H651" s="183" t="s">
        <v>521</v>
      </c>
      <c r="I651" s="183" t="s">
        <v>796</v>
      </c>
      <c r="J651" s="183" t="s">
        <v>1618</v>
      </c>
      <c r="K651" s="184">
        <v>500</v>
      </c>
      <c r="L651" s="184">
        <v>0</v>
      </c>
      <c r="M651" s="184">
        <f t="shared" si="11"/>
        <v>500</v>
      </c>
      <c r="N651" s="183" t="s">
        <v>1693</v>
      </c>
      <c r="O651" s="183" t="s">
        <v>1618</v>
      </c>
      <c r="P651" s="183"/>
      <c r="Q651" s="183" t="s">
        <v>1694</v>
      </c>
      <c r="R651" s="183" t="s">
        <v>801</v>
      </c>
    </row>
    <row r="652" spans="1:18">
      <c r="A652" s="183" t="s">
        <v>1692</v>
      </c>
      <c r="B652" s="183" t="s">
        <v>794</v>
      </c>
      <c r="C652" s="183" t="s">
        <v>706</v>
      </c>
      <c r="D652" s="183" t="s">
        <v>807</v>
      </c>
      <c r="E652" s="183" t="s">
        <v>799</v>
      </c>
      <c r="F652" s="183" t="s">
        <v>521</v>
      </c>
      <c r="G652" s="183" t="s">
        <v>48</v>
      </c>
      <c r="H652" s="183" t="s">
        <v>521</v>
      </c>
      <c r="I652" s="183" t="s">
        <v>796</v>
      </c>
      <c r="J652" s="183" t="s">
        <v>1618</v>
      </c>
      <c r="K652" s="184">
        <v>150</v>
      </c>
      <c r="L652" s="184">
        <v>0</v>
      </c>
      <c r="M652" s="184">
        <f t="shared" si="11"/>
        <v>150</v>
      </c>
      <c r="N652" s="183" t="s">
        <v>1693</v>
      </c>
      <c r="O652" s="183" t="s">
        <v>1618</v>
      </c>
      <c r="P652" s="183"/>
      <c r="Q652" s="183" t="s">
        <v>1694</v>
      </c>
      <c r="R652" s="183" t="s">
        <v>801</v>
      </c>
    </row>
    <row r="653" spans="1:18">
      <c r="A653" s="183" t="s">
        <v>1692</v>
      </c>
      <c r="B653" s="183" t="s">
        <v>794</v>
      </c>
      <c r="C653" s="183" t="s">
        <v>804</v>
      </c>
      <c r="D653" s="183" t="s">
        <v>805</v>
      </c>
      <c r="E653" s="183" t="s">
        <v>799</v>
      </c>
      <c r="F653" s="183" t="s">
        <v>710</v>
      </c>
      <c r="G653" s="183" t="s">
        <v>48</v>
      </c>
      <c r="H653" s="183" t="s">
        <v>521</v>
      </c>
      <c r="I653" s="183" t="s">
        <v>796</v>
      </c>
      <c r="J653" s="183" t="s">
        <v>1618</v>
      </c>
      <c r="K653" s="184">
        <v>0</v>
      </c>
      <c r="L653" s="184">
        <v>500</v>
      </c>
      <c r="M653" s="184">
        <f t="shared" si="11"/>
        <v>-500</v>
      </c>
      <c r="N653" s="183" t="s">
        <v>1693</v>
      </c>
      <c r="O653" s="183" t="s">
        <v>1618</v>
      </c>
      <c r="P653" s="183"/>
      <c r="Q653" s="183" t="s">
        <v>1694</v>
      </c>
      <c r="R653" s="183" t="s">
        <v>801</v>
      </c>
    </row>
    <row r="654" spans="1:18">
      <c r="A654" s="183" t="s">
        <v>1692</v>
      </c>
      <c r="B654" s="183" t="s">
        <v>794</v>
      </c>
      <c r="C654" s="183" t="s">
        <v>804</v>
      </c>
      <c r="D654" s="183" t="s">
        <v>805</v>
      </c>
      <c r="E654" s="183" t="s">
        <v>799</v>
      </c>
      <c r="F654" s="183" t="s">
        <v>710</v>
      </c>
      <c r="G654" s="183" t="s">
        <v>48</v>
      </c>
      <c r="H654" s="183" t="s">
        <v>521</v>
      </c>
      <c r="I654" s="183" t="s">
        <v>796</v>
      </c>
      <c r="J654" s="183" t="s">
        <v>1618</v>
      </c>
      <c r="K654" s="184">
        <v>0</v>
      </c>
      <c r="L654" s="184">
        <v>600</v>
      </c>
      <c r="M654" s="184">
        <f t="shared" si="11"/>
        <v>-600</v>
      </c>
      <c r="N654" s="183" t="s">
        <v>1693</v>
      </c>
      <c r="O654" s="183" t="s">
        <v>1618</v>
      </c>
      <c r="P654" s="183"/>
      <c r="Q654" s="183" t="s">
        <v>1694</v>
      </c>
      <c r="R654" s="183" t="s">
        <v>801</v>
      </c>
    </row>
    <row r="655" spans="1:18">
      <c r="A655" s="183" t="s">
        <v>1695</v>
      </c>
      <c r="B655" s="183" t="s">
        <v>794</v>
      </c>
      <c r="C655" s="183" t="s">
        <v>808</v>
      </c>
      <c r="D655" s="183" t="s">
        <v>268</v>
      </c>
      <c r="E655" s="183" t="s">
        <v>799</v>
      </c>
      <c r="F655" s="183" t="s">
        <v>836</v>
      </c>
      <c r="G655" s="183" t="s">
        <v>48</v>
      </c>
      <c r="H655" s="183" t="s">
        <v>521</v>
      </c>
      <c r="I655" s="183" t="s">
        <v>796</v>
      </c>
      <c r="J655" s="183" t="s">
        <v>1597</v>
      </c>
      <c r="K655" s="184">
        <v>0</v>
      </c>
      <c r="L655" s="184">
        <v>5000</v>
      </c>
      <c r="M655" s="184">
        <f t="shared" si="11"/>
        <v>-5000</v>
      </c>
      <c r="N655" s="183" t="s">
        <v>1696</v>
      </c>
      <c r="O655" s="183" t="s">
        <v>1597</v>
      </c>
      <c r="P655" s="183"/>
      <c r="Q655" s="183" t="s">
        <v>1697</v>
      </c>
      <c r="R655" s="183" t="s">
        <v>801</v>
      </c>
    </row>
    <row r="656" spans="1:18">
      <c r="A656" s="183" t="s">
        <v>1695</v>
      </c>
      <c r="B656" s="183" t="s">
        <v>794</v>
      </c>
      <c r="C656" s="183" t="s">
        <v>707</v>
      </c>
      <c r="D656" s="183" t="s">
        <v>841</v>
      </c>
      <c r="E656" s="183" t="s">
        <v>799</v>
      </c>
      <c r="F656" s="183" t="s">
        <v>836</v>
      </c>
      <c r="G656" s="183" t="s">
        <v>48</v>
      </c>
      <c r="H656" s="183" t="s">
        <v>521</v>
      </c>
      <c r="I656" s="183" t="s">
        <v>796</v>
      </c>
      <c r="J656" s="183" t="s">
        <v>1597</v>
      </c>
      <c r="K656" s="184">
        <v>5000</v>
      </c>
      <c r="L656" s="184">
        <v>0</v>
      </c>
      <c r="M656" s="184">
        <f t="shared" si="11"/>
        <v>5000</v>
      </c>
      <c r="N656" s="183" t="s">
        <v>1696</v>
      </c>
      <c r="O656" s="183" t="s">
        <v>1597</v>
      </c>
      <c r="P656" s="183"/>
      <c r="Q656" s="183" t="s">
        <v>1697</v>
      </c>
      <c r="R656" s="183" t="s">
        <v>801</v>
      </c>
    </row>
    <row r="657" spans="1:18">
      <c r="A657" s="183" t="s">
        <v>1698</v>
      </c>
      <c r="B657" s="183" t="s">
        <v>794</v>
      </c>
      <c r="C657" s="183" t="s">
        <v>701</v>
      </c>
      <c r="D657" s="183" t="s">
        <v>268</v>
      </c>
      <c r="E657" s="183" t="s">
        <v>838</v>
      </c>
      <c r="F657" s="183" t="s">
        <v>521</v>
      </c>
      <c r="G657" s="183" t="s">
        <v>48</v>
      </c>
      <c r="H657" s="183" t="s">
        <v>521</v>
      </c>
      <c r="I657" s="183" t="s">
        <v>796</v>
      </c>
      <c r="J657" s="183" t="s">
        <v>1618</v>
      </c>
      <c r="K657" s="184">
        <v>0</v>
      </c>
      <c r="L657" s="184">
        <v>1000</v>
      </c>
      <c r="M657" s="184">
        <f t="shared" si="11"/>
        <v>-1000</v>
      </c>
      <c r="N657" s="183" t="s">
        <v>1699</v>
      </c>
      <c r="O657" s="183" t="s">
        <v>1618</v>
      </c>
      <c r="P657" s="183"/>
      <c r="Q657" s="183" t="s">
        <v>1700</v>
      </c>
      <c r="R657" s="183" t="s">
        <v>801</v>
      </c>
    </row>
    <row r="658" spans="1:18">
      <c r="A658" s="183" t="s">
        <v>1698</v>
      </c>
      <c r="B658" s="183" t="s">
        <v>794</v>
      </c>
      <c r="C658" s="183" t="s">
        <v>701</v>
      </c>
      <c r="D658" s="183" t="s">
        <v>815</v>
      </c>
      <c r="E658" s="183" t="s">
        <v>838</v>
      </c>
      <c r="F658" s="183" t="s">
        <v>521</v>
      </c>
      <c r="G658" s="183" t="s">
        <v>48</v>
      </c>
      <c r="H658" s="183" t="s">
        <v>521</v>
      </c>
      <c r="I658" s="183" t="s">
        <v>796</v>
      </c>
      <c r="J658" s="183" t="s">
        <v>1618</v>
      </c>
      <c r="K658" s="184">
        <v>1000</v>
      </c>
      <c r="L658" s="184">
        <v>0</v>
      </c>
      <c r="M658" s="184">
        <f t="shared" si="11"/>
        <v>1000</v>
      </c>
      <c r="N658" s="183" t="s">
        <v>1699</v>
      </c>
      <c r="O658" s="183" t="s">
        <v>1618</v>
      </c>
      <c r="P658" s="183"/>
      <c r="Q658" s="183" t="s">
        <v>1700</v>
      </c>
      <c r="R658" s="183" t="s">
        <v>801</v>
      </c>
    </row>
    <row r="659" spans="1:18">
      <c r="A659" s="183" t="s">
        <v>1701</v>
      </c>
      <c r="B659" s="183" t="s">
        <v>794</v>
      </c>
      <c r="C659" s="183" t="s">
        <v>701</v>
      </c>
      <c r="D659" s="183" t="s">
        <v>268</v>
      </c>
      <c r="E659" s="183" t="s">
        <v>838</v>
      </c>
      <c r="F659" s="183" t="s">
        <v>521</v>
      </c>
      <c r="G659" s="183" t="s">
        <v>48</v>
      </c>
      <c r="H659" s="183" t="s">
        <v>521</v>
      </c>
      <c r="I659" s="183" t="s">
        <v>796</v>
      </c>
      <c r="J659" s="183" t="s">
        <v>1618</v>
      </c>
      <c r="K659" s="184">
        <v>0</v>
      </c>
      <c r="L659" s="184">
        <v>365.4</v>
      </c>
      <c r="M659" s="184">
        <f t="shared" si="11"/>
        <v>-365.4</v>
      </c>
      <c r="N659" s="183" t="s">
        <v>1699</v>
      </c>
      <c r="O659" s="183" t="s">
        <v>1618</v>
      </c>
      <c r="P659" s="183"/>
      <c r="Q659" s="183" t="s">
        <v>1702</v>
      </c>
      <c r="R659" s="183" t="s">
        <v>801</v>
      </c>
    </row>
    <row r="660" spans="1:18">
      <c r="A660" s="183" t="s">
        <v>1701</v>
      </c>
      <c r="B660" s="183" t="s">
        <v>794</v>
      </c>
      <c r="C660" s="183" t="s">
        <v>701</v>
      </c>
      <c r="D660" s="183" t="s">
        <v>815</v>
      </c>
      <c r="E660" s="183" t="s">
        <v>838</v>
      </c>
      <c r="F660" s="183" t="s">
        <v>521</v>
      </c>
      <c r="G660" s="183" t="s">
        <v>48</v>
      </c>
      <c r="H660" s="183" t="s">
        <v>521</v>
      </c>
      <c r="I660" s="183" t="s">
        <v>796</v>
      </c>
      <c r="J660" s="183" t="s">
        <v>1618</v>
      </c>
      <c r="K660" s="184">
        <v>365.4</v>
      </c>
      <c r="L660" s="184">
        <v>0</v>
      </c>
      <c r="M660" s="184">
        <f t="shared" si="11"/>
        <v>365.4</v>
      </c>
      <c r="N660" s="183" t="s">
        <v>1699</v>
      </c>
      <c r="O660" s="183" t="s">
        <v>1618</v>
      </c>
      <c r="P660" s="183"/>
      <c r="Q660" s="183" t="s">
        <v>1702</v>
      </c>
      <c r="R660" s="183" t="s">
        <v>801</v>
      </c>
    </row>
    <row r="661" spans="1:18">
      <c r="A661" s="183" t="s">
        <v>1703</v>
      </c>
      <c r="B661" s="183" t="s">
        <v>794</v>
      </c>
      <c r="C661" s="183" t="s">
        <v>706</v>
      </c>
      <c r="D661" s="183" t="s">
        <v>809</v>
      </c>
      <c r="E661" s="183" t="s">
        <v>708</v>
      </c>
      <c r="F661" s="183" t="s">
        <v>521</v>
      </c>
      <c r="G661" s="183" t="s">
        <v>48</v>
      </c>
      <c r="H661" s="183" t="s">
        <v>521</v>
      </c>
      <c r="I661" s="183" t="s">
        <v>796</v>
      </c>
      <c r="J661" s="183" t="s">
        <v>1635</v>
      </c>
      <c r="K661" s="184">
        <v>0</v>
      </c>
      <c r="L661" s="184">
        <v>3000</v>
      </c>
      <c r="M661" s="184">
        <f t="shared" si="11"/>
        <v>-3000</v>
      </c>
      <c r="N661" s="183" t="s">
        <v>1704</v>
      </c>
      <c r="O661" s="183" t="s">
        <v>1635</v>
      </c>
      <c r="P661" s="183"/>
      <c r="Q661" s="183" t="s">
        <v>1705</v>
      </c>
      <c r="R661" s="183" t="s">
        <v>801</v>
      </c>
    </row>
    <row r="662" spans="1:18">
      <c r="A662" s="183" t="s">
        <v>1703</v>
      </c>
      <c r="B662" s="183" t="s">
        <v>794</v>
      </c>
      <c r="C662" s="183" t="s">
        <v>706</v>
      </c>
      <c r="D662" s="183" t="s">
        <v>268</v>
      </c>
      <c r="E662" s="183" t="s">
        <v>708</v>
      </c>
      <c r="F662" s="183" t="s">
        <v>521</v>
      </c>
      <c r="G662" s="183" t="s">
        <v>48</v>
      </c>
      <c r="H662" s="183" t="s">
        <v>521</v>
      </c>
      <c r="I662" s="183" t="s">
        <v>796</v>
      </c>
      <c r="J662" s="183" t="s">
        <v>1635</v>
      </c>
      <c r="K662" s="184">
        <v>3423.38</v>
      </c>
      <c r="L662" s="184">
        <v>0</v>
      </c>
      <c r="M662" s="184">
        <f t="shared" si="11"/>
        <v>3423.38</v>
      </c>
      <c r="N662" s="183" t="s">
        <v>1704</v>
      </c>
      <c r="O662" s="183" t="s">
        <v>1635</v>
      </c>
      <c r="P662" s="183"/>
      <c r="Q662" s="183" t="s">
        <v>1705</v>
      </c>
      <c r="R662" s="183" t="s">
        <v>801</v>
      </c>
    </row>
    <row r="663" spans="1:18">
      <c r="A663" s="183" t="s">
        <v>1703</v>
      </c>
      <c r="B663" s="183" t="s">
        <v>794</v>
      </c>
      <c r="C663" s="183" t="s">
        <v>706</v>
      </c>
      <c r="D663" s="183" t="s">
        <v>846</v>
      </c>
      <c r="E663" s="183" t="s">
        <v>708</v>
      </c>
      <c r="F663" s="183" t="s">
        <v>521</v>
      </c>
      <c r="G663" s="183" t="s">
        <v>48</v>
      </c>
      <c r="H663" s="183" t="s">
        <v>521</v>
      </c>
      <c r="I663" s="183" t="s">
        <v>796</v>
      </c>
      <c r="J663" s="183" t="s">
        <v>1635</v>
      </c>
      <c r="K663" s="184">
        <v>0</v>
      </c>
      <c r="L663" s="184">
        <v>493.48</v>
      </c>
      <c r="M663" s="184">
        <f t="shared" si="11"/>
        <v>-493.48</v>
      </c>
      <c r="N663" s="183" t="s">
        <v>1704</v>
      </c>
      <c r="O663" s="183" t="s">
        <v>1635</v>
      </c>
      <c r="P663" s="183"/>
      <c r="Q663" s="183" t="s">
        <v>1705</v>
      </c>
      <c r="R663" s="183" t="s">
        <v>801</v>
      </c>
    </row>
    <row r="664" spans="1:18">
      <c r="A664" s="183" t="s">
        <v>1703</v>
      </c>
      <c r="B664" s="183" t="s">
        <v>794</v>
      </c>
      <c r="C664" s="183" t="s">
        <v>706</v>
      </c>
      <c r="D664" s="183" t="s">
        <v>811</v>
      </c>
      <c r="E664" s="183" t="s">
        <v>708</v>
      </c>
      <c r="F664" s="183" t="s">
        <v>521</v>
      </c>
      <c r="G664" s="183" t="s">
        <v>48</v>
      </c>
      <c r="H664" s="183" t="s">
        <v>521</v>
      </c>
      <c r="I664" s="183" t="s">
        <v>796</v>
      </c>
      <c r="J664" s="183" t="s">
        <v>1635</v>
      </c>
      <c r="K664" s="184">
        <v>70.099999999999994</v>
      </c>
      <c r="L664" s="184">
        <v>0</v>
      </c>
      <c r="M664" s="184">
        <f t="shared" si="11"/>
        <v>70.099999999999994</v>
      </c>
      <c r="N664" s="183" t="s">
        <v>1704</v>
      </c>
      <c r="O664" s="183" t="s">
        <v>1635</v>
      </c>
      <c r="P664" s="183"/>
      <c r="Q664" s="183" t="s">
        <v>1705</v>
      </c>
      <c r="R664" s="183" t="s">
        <v>801</v>
      </c>
    </row>
    <row r="665" spans="1:18">
      <c r="A665" s="183" t="s">
        <v>1706</v>
      </c>
      <c r="B665" s="183" t="s">
        <v>794</v>
      </c>
      <c r="C665" s="183" t="s">
        <v>701</v>
      </c>
      <c r="D665" s="183" t="s">
        <v>821</v>
      </c>
      <c r="E665" s="183" t="s">
        <v>708</v>
      </c>
      <c r="F665" s="183" t="s">
        <v>521</v>
      </c>
      <c r="G665" s="183" t="s">
        <v>48</v>
      </c>
      <c r="H665" s="183" t="s">
        <v>521</v>
      </c>
      <c r="I665" s="183" t="s">
        <v>796</v>
      </c>
      <c r="J665" s="183" t="s">
        <v>1635</v>
      </c>
      <c r="K665" s="184">
        <v>1127.45</v>
      </c>
      <c r="L665" s="184">
        <v>0</v>
      </c>
      <c r="M665" s="184">
        <f t="shared" si="11"/>
        <v>1127.45</v>
      </c>
      <c r="N665" s="183" t="s">
        <v>1704</v>
      </c>
      <c r="O665" s="183" t="s">
        <v>1635</v>
      </c>
      <c r="P665" s="183"/>
      <c r="Q665" s="183" t="s">
        <v>1707</v>
      </c>
      <c r="R665" s="183" t="s">
        <v>801</v>
      </c>
    </row>
    <row r="666" spans="1:18">
      <c r="A666" s="183" t="s">
        <v>1706</v>
      </c>
      <c r="B666" s="183" t="s">
        <v>794</v>
      </c>
      <c r="C666" s="183" t="s">
        <v>701</v>
      </c>
      <c r="D666" s="183" t="s">
        <v>268</v>
      </c>
      <c r="E666" s="183" t="s">
        <v>708</v>
      </c>
      <c r="F666" s="183" t="s">
        <v>521</v>
      </c>
      <c r="G666" s="183" t="s">
        <v>48</v>
      </c>
      <c r="H666" s="183" t="s">
        <v>521</v>
      </c>
      <c r="I666" s="183" t="s">
        <v>796</v>
      </c>
      <c r="J666" s="183" t="s">
        <v>1635</v>
      </c>
      <c r="K666" s="184">
        <v>0</v>
      </c>
      <c r="L666" s="184">
        <v>1127.45</v>
      </c>
      <c r="M666" s="184">
        <f t="shared" si="11"/>
        <v>-1127.45</v>
      </c>
      <c r="N666" s="183" t="s">
        <v>1704</v>
      </c>
      <c r="O666" s="183" t="s">
        <v>1635</v>
      </c>
      <c r="P666" s="183"/>
      <c r="Q666" s="183" t="s">
        <v>1707</v>
      </c>
      <c r="R666" s="183" t="s">
        <v>801</v>
      </c>
    </row>
    <row r="667" spans="1:18">
      <c r="A667" s="183" t="s">
        <v>1708</v>
      </c>
      <c r="B667" s="183" t="s">
        <v>794</v>
      </c>
      <c r="C667" s="183" t="s">
        <v>367</v>
      </c>
      <c r="D667" s="183" t="s">
        <v>815</v>
      </c>
      <c r="E667" s="183" t="s">
        <v>708</v>
      </c>
      <c r="F667" s="183" t="s">
        <v>263</v>
      </c>
      <c r="G667" s="183" t="s">
        <v>48</v>
      </c>
      <c r="H667" s="183" t="s">
        <v>521</v>
      </c>
      <c r="I667" s="183" t="s">
        <v>796</v>
      </c>
      <c r="J667" s="183" t="s">
        <v>1635</v>
      </c>
      <c r="K667" s="184">
        <v>278.85000000000002</v>
      </c>
      <c r="L667" s="184">
        <v>0</v>
      </c>
      <c r="M667" s="184">
        <f t="shared" si="11"/>
        <v>278.85000000000002</v>
      </c>
      <c r="N667" s="183" t="s">
        <v>1704</v>
      </c>
      <c r="O667" s="183" t="s">
        <v>1635</v>
      </c>
      <c r="P667" s="183"/>
      <c r="Q667" s="183" t="s">
        <v>1709</v>
      </c>
      <c r="R667" s="183" t="s">
        <v>801</v>
      </c>
    </row>
    <row r="668" spans="1:18">
      <c r="A668" s="183" t="s">
        <v>1708</v>
      </c>
      <c r="B668" s="183" t="s">
        <v>794</v>
      </c>
      <c r="C668" s="183" t="s">
        <v>367</v>
      </c>
      <c r="D668" s="183" t="s">
        <v>268</v>
      </c>
      <c r="E668" s="183" t="s">
        <v>708</v>
      </c>
      <c r="F668" s="183" t="s">
        <v>263</v>
      </c>
      <c r="G668" s="183" t="s">
        <v>48</v>
      </c>
      <c r="H668" s="183" t="s">
        <v>521</v>
      </c>
      <c r="I668" s="183" t="s">
        <v>796</v>
      </c>
      <c r="J668" s="183" t="s">
        <v>1635</v>
      </c>
      <c r="K668" s="184">
        <v>0</v>
      </c>
      <c r="L668" s="184">
        <v>278.85000000000002</v>
      </c>
      <c r="M668" s="184">
        <f t="shared" si="11"/>
        <v>-278.85000000000002</v>
      </c>
      <c r="N668" s="183" t="s">
        <v>1704</v>
      </c>
      <c r="O668" s="183" t="s">
        <v>1635</v>
      </c>
      <c r="P668" s="183"/>
      <c r="Q668" s="183" t="s">
        <v>1709</v>
      </c>
      <c r="R668" s="183" t="s">
        <v>801</v>
      </c>
    </row>
    <row r="669" spans="1:18">
      <c r="A669" s="183" t="s">
        <v>1710</v>
      </c>
      <c r="B669" s="183" t="s">
        <v>794</v>
      </c>
      <c r="C669" s="183" t="s">
        <v>808</v>
      </c>
      <c r="D669" s="183" t="s">
        <v>812</v>
      </c>
      <c r="E669" s="183" t="s">
        <v>708</v>
      </c>
      <c r="F669" s="183" t="s">
        <v>710</v>
      </c>
      <c r="G669" s="183" t="s">
        <v>48</v>
      </c>
      <c r="H669" s="183" t="s">
        <v>521</v>
      </c>
      <c r="I669" s="183" t="s">
        <v>796</v>
      </c>
      <c r="J669" s="183" t="s">
        <v>1635</v>
      </c>
      <c r="K669" s="184">
        <v>10.64</v>
      </c>
      <c r="L669" s="184">
        <v>0</v>
      </c>
      <c r="M669" s="184">
        <f t="shared" si="11"/>
        <v>10.64</v>
      </c>
      <c r="N669" s="183" t="s">
        <v>1704</v>
      </c>
      <c r="O669" s="183" t="s">
        <v>1635</v>
      </c>
      <c r="P669" s="183"/>
      <c r="Q669" s="183" t="s">
        <v>1711</v>
      </c>
      <c r="R669" s="183" t="s">
        <v>801</v>
      </c>
    </row>
    <row r="670" spans="1:18">
      <c r="A670" s="183" t="s">
        <v>1710</v>
      </c>
      <c r="B670" s="183" t="s">
        <v>794</v>
      </c>
      <c r="C670" s="183" t="s">
        <v>706</v>
      </c>
      <c r="D670" s="183" t="s">
        <v>794</v>
      </c>
      <c r="E670" s="183" t="s">
        <v>708</v>
      </c>
      <c r="F670" s="183" t="s">
        <v>710</v>
      </c>
      <c r="G670" s="183" t="s">
        <v>48</v>
      </c>
      <c r="H670" s="183" t="s">
        <v>521</v>
      </c>
      <c r="I670" s="183" t="s">
        <v>796</v>
      </c>
      <c r="J670" s="183" t="s">
        <v>1635</v>
      </c>
      <c r="K670" s="184">
        <v>205.56</v>
      </c>
      <c r="L670" s="184">
        <v>0</v>
      </c>
      <c r="M670" s="184">
        <f t="shared" si="11"/>
        <v>205.56</v>
      </c>
      <c r="N670" s="183" t="s">
        <v>1704</v>
      </c>
      <c r="O670" s="183" t="s">
        <v>1635</v>
      </c>
      <c r="P670" s="183"/>
      <c r="Q670" s="183" t="s">
        <v>1711</v>
      </c>
      <c r="R670" s="183" t="s">
        <v>801</v>
      </c>
    </row>
    <row r="671" spans="1:18">
      <c r="A671" s="183" t="s">
        <v>1710</v>
      </c>
      <c r="B671" s="183" t="s">
        <v>794</v>
      </c>
      <c r="C671" s="183" t="s">
        <v>707</v>
      </c>
      <c r="D671" s="183" t="s">
        <v>813</v>
      </c>
      <c r="E671" s="183" t="s">
        <v>708</v>
      </c>
      <c r="F671" s="183" t="s">
        <v>710</v>
      </c>
      <c r="G671" s="183" t="s">
        <v>48</v>
      </c>
      <c r="H671" s="183" t="s">
        <v>521</v>
      </c>
      <c r="I671" s="183" t="s">
        <v>796</v>
      </c>
      <c r="J671" s="183" t="s">
        <v>1635</v>
      </c>
      <c r="K671" s="184">
        <v>0</v>
      </c>
      <c r="L671" s="184">
        <v>337.75</v>
      </c>
      <c r="M671" s="184">
        <f t="shared" si="11"/>
        <v>-337.75</v>
      </c>
      <c r="N671" s="183" t="s">
        <v>1704</v>
      </c>
      <c r="O671" s="183" t="s">
        <v>1635</v>
      </c>
      <c r="P671" s="183"/>
      <c r="Q671" s="183" t="s">
        <v>1711</v>
      </c>
      <c r="R671" s="183" t="s">
        <v>801</v>
      </c>
    </row>
    <row r="672" spans="1:18">
      <c r="A672" s="183" t="s">
        <v>1710</v>
      </c>
      <c r="B672" s="183" t="s">
        <v>794</v>
      </c>
      <c r="C672" s="183" t="s">
        <v>706</v>
      </c>
      <c r="D672" s="183" t="s">
        <v>812</v>
      </c>
      <c r="E672" s="183" t="s">
        <v>708</v>
      </c>
      <c r="F672" s="183" t="s">
        <v>710</v>
      </c>
      <c r="G672" s="183" t="s">
        <v>48</v>
      </c>
      <c r="H672" s="183" t="s">
        <v>521</v>
      </c>
      <c r="I672" s="183" t="s">
        <v>796</v>
      </c>
      <c r="J672" s="183" t="s">
        <v>1635</v>
      </c>
      <c r="K672" s="184">
        <v>50.13</v>
      </c>
      <c r="L672" s="184">
        <v>0</v>
      </c>
      <c r="M672" s="184">
        <f t="shared" si="11"/>
        <v>50.13</v>
      </c>
      <c r="N672" s="183" t="s">
        <v>1704</v>
      </c>
      <c r="O672" s="183" t="s">
        <v>1635</v>
      </c>
      <c r="P672" s="183"/>
      <c r="Q672" s="183" t="s">
        <v>1711</v>
      </c>
      <c r="R672" s="183" t="s">
        <v>801</v>
      </c>
    </row>
    <row r="673" spans="1:18">
      <c r="A673" s="183" t="s">
        <v>1710</v>
      </c>
      <c r="B673" s="183" t="s">
        <v>794</v>
      </c>
      <c r="C673" s="183" t="s">
        <v>808</v>
      </c>
      <c r="D673" s="183" t="s">
        <v>837</v>
      </c>
      <c r="E673" s="183" t="s">
        <v>708</v>
      </c>
      <c r="F673" s="183" t="s">
        <v>710</v>
      </c>
      <c r="G673" s="183" t="s">
        <v>48</v>
      </c>
      <c r="H673" s="183" t="s">
        <v>521</v>
      </c>
      <c r="I673" s="183" t="s">
        <v>796</v>
      </c>
      <c r="J673" s="183" t="s">
        <v>1635</v>
      </c>
      <c r="K673" s="184">
        <v>71.42</v>
      </c>
      <c r="L673" s="184">
        <v>0</v>
      </c>
      <c r="M673" s="184">
        <f t="shared" si="11"/>
        <v>71.42</v>
      </c>
      <c r="N673" s="183" t="s">
        <v>1704</v>
      </c>
      <c r="O673" s="183" t="s">
        <v>1635</v>
      </c>
      <c r="P673" s="183"/>
      <c r="Q673" s="183" t="s">
        <v>1711</v>
      </c>
      <c r="R673" s="183" t="s">
        <v>801</v>
      </c>
    </row>
    <row r="674" spans="1:18">
      <c r="A674" s="183" t="s">
        <v>1712</v>
      </c>
      <c r="B674" s="183" t="s">
        <v>794</v>
      </c>
      <c r="C674" s="183" t="s">
        <v>706</v>
      </c>
      <c r="D674" s="183" t="s">
        <v>268</v>
      </c>
      <c r="E674" s="183" t="s">
        <v>380</v>
      </c>
      <c r="F674" s="183" t="s">
        <v>521</v>
      </c>
      <c r="G674" s="183" t="s">
        <v>48</v>
      </c>
      <c r="H674" s="183" t="s">
        <v>521</v>
      </c>
      <c r="I674" s="183" t="s">
        <v>796</v>
      </c>
      <c r="J674" s="183" t="s">
        <v>1635</v>
      </c>
      <c r="K674" s="184">
        <v>5000</v>
      </c>
      <c r="L674" s="184">
        <v>0</v>
      </c>
      <c r="M674" s="184">
        <f t="shared" si="11"/>
        <v>5000</v>
      </c>
      <c r="N674" s="183" t="s">
        <v>1713</v>
      </c>
      <c r="O674" s="183" t="s">
        <v>1635</v>
      </c>
      <c r="P674" s="183"/>
      <c r="Q674" s="183" t="s">
        <v>1714</v>
      </c>
      <c r="R674" s="183" t="s">
        <v>797</v>
      </c>
    </row>
    <row r="675" spans="1:18">
      <c r="A675" s="183" t="s">
        <v>1712</v>
      </c>
      <c r="B675" s="183" t="s">
        <v>794</v>
      </c>
      <c r="C675" s="183" t="s">
        <v>706</v>
      </c>
      <c r="D675" s="183" t="s">
        <v>1715</v>
      </c>
      <c r="E675" s="183" t="s">
        <v>380</v>
      </c>
      <c r="F675" s="183" t="s">
        <v>521</v>
      </c>
      <c r="G675" s="183" t="s">
        <v>48</v>
      </c>
      <c r="H675" s="183" t="s">
        <v>521</v>
      </c>
      <c r="I675" s="183" t="s">
        <v>796</v>
      </c>
      <c r="J675" s="183" t="s">
        <v>1635</v>
      </c>
      <c r="K675" s="184">
        <v>0</v>
      </c>
      <c r="L675" s="184">
        <v>5000</v>
      </c>
      <c r="M675" s="184">
        <f t="shared" si="11"/>
        <v>-5000</v>
      </c>
      <c r="N675" s="183" t="s">
        <v>1713</v>
      </c>
      <c r="O675" s="183" t="s">
        <v>1635</v>
      </c>
      <c r="P675" s="183"/>
      <c r="Q675" s="183" t="s">
        <v>1714</v>
      </c>
      <c r="R675" s="183" t="s">
        <v>797</v>
      </c>
    </row>
    <row r="676" spans="1:18">
      <c r="A676" s="183" t="s">
        <v>1716</v>
      </c>
      <c r="B676" s="183" t="s">
        <v>794</v>
      </c>
      <c r="C676" s="183" t="s">
        <v>808</v>
      </c>
      <c r="D676" s="183" t="s">
        <v>268</v>
      </c>
      <c r="E676" s="183" t="s">
        <v>832</v>
      </c>
      <c r="F676" s="183" t="s">
        <v>521</v>
      </c>
      <c r="G676" s="183" t="s">
        <v>48</v>
      </c>
      <c r="H676" s="183" t="s">
        <v>521</v>
      </c>
      <c r="I676" s="183" t="s">
        <v>796</v>
      </c>
      <c r="J676" s="183" t="s">
        <v>1635</v>
      </c>
      <c r="K676" s="184">
        <v>0</v>
      </c>
      <c r="L676" s="184">
        <v>100</v>
      </c>
      <c r="M676" s="184">
        <f t="shared" si="11"/>
        <v>-100</v>
      </c>
      <c r="N676" s="183" t="s">
        <v>996</v>
      </c>
      <c r="O676" s="183" t="s">
        <v>1635</v>
      </c>
      <c r="P676" s="183"/>
      <c r="Q676" s="183" t="s">
        <v>1717</v>
      </c>
      <c r="R676" s="183" t="s">
        <v>801</v>
      </c>
    </row>
    <row r="677" spans="1:18">
      <c r="A677" s="183" t="s">
        <v>1716</v>
      </c>
      <c r="B677" s="183" t="s">
        <v>794</v>
      </c>
      <c r="C677" s="183" t="s">
        <v>808</v>
      </c>
      <c r="D677" s="183" t="s">
        <v>831</v>
      </c>
      <c r="E677" s="183" t="s">
        <v>832</v>
      </c>
      <c r="F677" s="183" t="s">
        <v>521</v>
      </c>
      <c r="G677" s="183" t="s">
        <v>48</v>
      </c>
      <c r="H677" s="183" t="s">
        <v>521</v>
      </c>
      <c r="I677" s="183" t="s">
        <v>796</v>
      </c>
      <c r="J677" s="183" t="s">
        <v>1635</v>
      </c>
      <c r="K677" s="184">
        <v>100</v>
      </c>
      <c r="L677" s="184">
        <v>0</v>
      </c>
      <c r="M677" s="184">
        <f t="shared" si="11"/>
        <v>100</v>
      </c>
      <c r="N677" s="183" t="s">
        <v>996</v>
      </c>
      <c r="O677" s="183" t="s">
        <v>1635</v>
      </c>
      <c r="P677" s="183"/>
      <c r="Q677" s="183" t="s">
        <v>1717</v>
      </c>
      <c r="R677" s="183" t="s">
        <v>801</v>
      </c>
    </row>
    <row r="678" spans="1:18">
      <c r="A678" s="183" t="s">
        <v>1718</v>
      </c>
      <c r="B678" s="183" t="s">
        <v>794</v>
      </c>
      <c r="C678" s="183" t="s">
        <v>808</v>
      </c>
      <c r="D678" s="183" t="s">
        <v>268</v>
      </c>
      <c r="E678" s="183" t="s">
        <v>845</v>
      </c>
      <c r="F678" s="183" t="s">
        <v>521</v>
      </c>
      <c r="G678" s="183" t="s">
        <v>48</v>
      </c>
      <c r="H678" s="183" t="s">
        <v>521</v>
      </c>
      <c r="I678" s="183" t="s">
        <v>796</v>
      </c>
      <c r="J678" s="183" t="s">
        <v>1635</v>
      </c>
      <c r="K678" s="184">
        <v>0</v>
      </c>
      <c r="L678" s="184">
        <v>97</v>
      </c>
      <c r="M678" s="184">
        <f t="shared" si="11"/>
        <v>-97</v>
      </c>
      <c r="N678" s="183" t="s">
        <v>1719</v>
      </c>
      <c r="O678" s="183" t="s">
        <v>1635</v>
      </c>
      <c r="P678" s="183"/>
      <c r="Q678" s="183" t="s">
        <v>1720</v>
      </c>
      <c r="R678" s="183" t="s">
        <v>801</v>
      </c>
    </row>
    <row r="679" spans="1:18">
      <c r="A679" s="183" t="s">
        <v>1718</v>
      </c>
      <c r="B679" s="183" t="s">
        <v>794</v>
      </c>
      <c r="C679" s="183" t="s">
        <v>707</v>
      </c>
      <c r="D679" s="183" t="s">
        <v>268</v>
      </c>
      <c r="E679" s="183" t="s">
        <v>845</v>
      </c>
      <c r="F679" s="183" t="s">
        <v>521</v>
      </c>
      <c r="G679" s="183" t="s">
        <v>48</v>
      </c>
      <c r="H679" s="183" t="s">
        <v>521</v>
      </c>
      <c r="I679" s="183" t="s">
        <v>796</v>
      </c>
      <c r="J679" s="183" t="s">
        <v>1635</v>
      </c>
      <c r="K679" s="184">
        <v>0</v>
      </c>
      <c r="L679" s="184">
        <v>65</v>
      </c>
      <c r="M679" s="184">
        <f t="shared" si="11"/>
        <v>-65</v>
      </c>
      <c r="N679" s="183" t="s">
        <v>1719</v>
      </c>
      <c r="O679" s="183" t="s">
        <v>1635</v>
      </c>
      <c r="P679" s="183"/>
      <c r="Q679" s="183" t="s">
        <v>1720</v>
      </c>
      <c r="R679" s="183" t="s">
        <v>801</v>
      </c>
    </row>
    <row r="680" spans="1:18">
      <c r="A680" s="183" t="s">
        <v>1718</v>
      </c>
      <c r="B680" s="183" t="s">
        <v>794</v>
      </c>
      <c r="C680" s="183" t="s">
        <v>707</v>
      </c>
      <c r="D680" s="183" t="s">
        <v>809</v>
      </c>
      <c r="E680" s="183" t="s">
        <v>845</v>
      </c>
      <c r="F680" s="183" t="s">
        <v>521</v>
      </c>
      <c r="G680" s="183" t="s">
        <v>48</v>
      </c>
      <c r="H680" s="183" t="s">
        <v>521</v>
      </c>
      <c r="I680" s="183" t="s">
        <v>796</v>
      </c>
      <c r="J680" s="183" t="s">
        <v>1635</v>
      </c>
      <c r="K680" s="184">
        <v>65</v>
      </c>
      <c r="L680" s="184">
        <v>0</v>
      </c>
      <c r="M680" s="184">
        <f t="shared" si="11"/>
        <v>65</v>
      </c>
      <c r="N680" s="183" t="s">
        <v>1719</v>
      </c>
      <c r="O680" s="183" t="s">
        <v>1635</v>
      </c>
      <c r="P680" s="183"/>
      <c r="Q680" s="183" t="s">
        <v>1720</v>
      </c>
      <c r="R680" s="183" t="s">
        <v>801</v>
      </c>
    </row>
    <row r="681" spans="1:18">
      <c r="A681" s="183" t="s">
        <v>1718</v>
      </c>
      <c r="B681" s="183" t="s">
        <v>794</v>
      </c>
      <c r="C681" s="183" t="s">
        <v>808</v>
      </c>
      <c r="D681" s="183" t="s">
        <v>803</v>
      </c>
      <c r="E681" s="183" t="s">
        <v>845</v>
      </c>
      <c r="F681" s="183" t="s">
        <v>521</v>
      </c>
      <c r="G681" s="183" t="s">
        <v>48</v>
      </c>
      <c r="H681" s="183" t="s">
        <v>521</v>
      </c>
      <c r="I681" s="183" t="s">
        <v>796</v>
      </c>
      <c r="J681" s="183" t="s">
        <v>1635</v>
      </c>
      <c r="K681" s="184">
        <v>97</v>
      </c>
      <c r="L681" s="184">
        <v>0</v>
      </c>
      <c r="M681" s="184">
        <f t="shared" si="11"/>
        <v>97</v>
      </c>
      <c r="N681" s="183" t="s">
        <v>1719</v>
      </c>
      <c r="O681" s="183" t="s">
        <v>1635</v>
      </c>
      <c r="P681" s="183"/>
      <c r="Q681" s="183" t="s">
        <v>1720</v>
      </c>
      <c r="R681" s="183" t="s">
        <v>801</v>
      </c>
    </row>
    <row r="682" spans="1:18">
      <c r="A682" s="183" t="s">
        <v>1721</v>
      </c>
      <c r="B682" s="183" t="s">
        <v>794</v>
      </c>
      <c r="C682" s="183" t="s">
        <v>243</v>
      </c>
      <c r="D682" s="183" t="s">
        <v>807</v>
      </c>
      <c r="E682" s="183" t="s">
        <v>1049</v>
      </c>
      <c r="F682" s="183" t="s">
        <v>521</v>
      </c>
      <c r="G682" s="183" t="s">
        <v>48</v>
      </c>
      <c r="H682" s="183" t="s">
        <v>521</v>
      </c>
      <c r="I682" s="183" t="s">
        <v>796</v>
      </c>
      <c r="J682" s="183" t="s">
        <v>1635</v>
      </c>
      <c r="K682" s="184">
        <v>0</v>
      </c>
      <c r="L682" s="184">
        <v>118.2</v>
      </c>
      <c r="M682" s="184">
        <f t="shared" si="11"/>
        <v>-118.2</v>
      </c>
      <c r="N682" s="183" t="s">
        <v>1673</v>
      </c>
      <c r="O682" s="183" t="s">
        <v>1635</v>
      </c>
      <c r="P682" s="183"/>
      <c r="Q682" s="183" t="s">
        <v>1722</v>
      </c>
      <c r="R682" s="183" t="s">
        <v>801</v>
      </c>
    </row>
    <row r="683" spans="1:18">
      <c r="A683" s="183" t="s">
        <v>1721</v>
      </c>
      <c r="B683" s="183" t="s">
        <v>794</v>
      </c>
      <c r="C683" s="183" t="s">
        <v>243</v>
      </c>
      <c r="D683" s="183" t="s">
        <v>823</v>
      </c>
      <c r="E683" s="183" t="s">
        <v>1049</v>
      </c>
      <c r="F683" s="183" t="s">
        <v>521</v>
      </c>
      <c r="G683" s="183" t="s">
        <v>48</v>
      </c>
      <c r="H683" s="183" t="s">
        <v>521</v>
      </c>
      <c r="I683" s="183" t="s">
        <v>796</v>
      </c>
      <c r="J683" s="183" t="s">
        <v>1635</v>
      </c>
      <c r="K683" s="184">
        <v>118.2</v>
      </c>
      <c r="L683" s="184">
        <v>0</v>
      </c>
      <c r="M683" s="184">
        <f t="shared" si="11"/>
        <v>118.2</v>
      </c>
      <c r="N683" s="183" t="s">
        <v>1673</v>
      </c>
      <c r="O683" s="183" t="s">
        <v>1635</v>
      </c>
      <c r="P683" s="183"/>
      <c r="Q683" s="183" t="s">
        <v>1722</v>
      </c>
      <c r="R683" s="183" t="s">
        <v>801</v>
      </c>
    </row>
    <row r="684" spans="1:18">
      <c r="A684" s="183" t="s">
        <v>1723</v>
      </c>
      <c r="B684" s="183" t="s">
        <v>794</v>
      </c>
      <c r="C684" s="183" t="s">
        <v>707</v>
      </c>
      <c r="D684" s="183" t="s">
        <v>805</v>
      </c>
      <c r="E684" s="183" t="s">
        <v>20</v>
      </c>
      <c r="F684" s="183" t="s">
        <v>521</v>
      </c>
      <c r="G684" s="183" t="s">
        <v>48</v>
      </c>
      <c r="H684" s="183" t="s">
        <v>521</v>
      </c>
      <c r="I684" s="183" t="s">
        <v>796</v>
      </c>
      <c r="J684" s="183" t="s">
        <v>1635</v>
      </c>
      <c r="K684" s="184">
        <v>0</v>
      </c>
      <c r="L684" s="184">
        <v>149.99</v>
      </c>
      <c r="M684" s="184">
        <f t="shared" si="11"/>
        <v>-149.99</v>
      </c>
      <c r="N684" s="183" t="s">
        <v>1148</v>
      </c>
      <c r="O684" s="183" t="s">
        <v>1635</v>
      </c>
      <c r="P684" s="183"/>
      <c r="Q684" s="183" t="s">
        <v>1724</v>
      </c>
      <c r="R684" s="183" t="s">
        <v>801</v>
      </c>
    </row>
    <row r="685" spans="1:18">
      <c r="A685" s="183" t="s">
        <v>1723</v>
      </c>
      <c r="B685" s="183" t="s">
        <v>794</v>
      </c>
      <c r="C685" s="183" t="s">
        <v>707</v>
      </c>
      <c r="D685" s="183" t="s">
        <v>815</v>
      </c>
      <c r="E685" s="183" t="s">
        <v>20</v>
      </c>
      <c r="F685" s="183" t="s">
        <v>521</v>
      </c>
      <c r="G685" s="183" t="s">
        <v>48</v>
      </c>
      <c r="H685" s="183" t="s">
        <v>521</v>
      </c>
      <c r="I685" s="183" t="s">
        <v>796</v>
      </c>
      <c r="J685" s="183" t="s">
        <v>1635</v>
      </c>
      <c r="K685" s="184">
        <v>149.99</v>
      </c>
      <c r="L685" s="184">
        <v>0</v>
      </c>
      <c r="M685" s="184">
        <f t="shared" si="11"/>
        <v>149.99</v>
      </c>
      <c r="N685" s="183" t="s">
        <v>1148</v>
      </c>
      <c r="O685" s="183" t="s">
        <v>1635</v>
      </c>
      <c r="P685" s="183"/>
      <c r="Q685" s="183" t="s">
        <v>1724</v>
      </c>
      <c r="R685" s="183" t="s">
        <v>801</v>
      </c>
    </row>
    <row r="686" spans="1:18">
      <c r="A686" s="183" t="s">
        <v>1725</v>
      </c>
      <c r="B686" s="183" t="s">
        <v>794</v>
      </c>
      <c r="C686" s="183" t="s">
        <v>808</v>
      </c>
      <c r="D686" s="183" t="s">
        <v>268</v>
      </c>
      <c r="E686" s="183" t="s">
        <v>700</v>
      </c>
      <c r="F686" s="183" t="s">
        <v>1080</v>
      </c>
      <c r="G686" s="183" t="s">
        <v>48</v>
      </c>
      <c r="H686" s="183" t="s">
        <v>521</v>
      </c>
      <c r="I686" s="183" t="s">
        <v>796</v>
      </c>
      <c r="J686" s="183" t="s">
        <v>1635</v>
      </c>
      <c r="K686" s="184">
        <v>21950</v>
      </c>
      <c r="L686" s="184">
        <v>0</v>
      </c>
      <c r="M686" s="184">
        <f t="shared" si="11"/>
        <v>21950</v>
      </c>
      <c r="N686" s="183" t="s">
        <v>1726</v>
      </c>
      <c r="O686" s="183" t="s">
        <v>1635</v>
      </c>
      <c r="P686" s="183"/>
      <c r="Q686" s="183" t="s">
        <v>1727</v>
      </c>
      <c r="R686" s="183" t="s">
        <v>797</v>
      </c>
    </row>
    <row r="687" spans="1:18">
      <c r="A687" s="183" t="s">
        <v>1725</v>
      </c>
      <c r="B687" s="183" t="s">
        <v>794</v>
      </c>
      <c r="C687" s="183" t="s">
        <v>243</v>
      </c>
      <c r="D687" s="183" t="s">
        <v>809</v>
      </c>
      <c r="E687" s="183" t="s">
        <v>1728</v>
      </c>
      <c r="F687" s="183" t="s">
        <v>1729</v>
      </c>
      <c r="G687" s="183" t="s">
        <v>48</v>
      </c>
      <c r="H687" s="183" t="s">
        <v>521</v>
      </c>
      <c r="I687" s="183" t="s">
        <v>796</v>
      </c>
      <c r="J687" s="183" t="s">
        <v>1635</v>
      </c>
      <c r="K687" s="184">
        <v>0</v>
      </c>
      <c r="L687" s="184">
        <v>21950</v>
      </c>
      <c r="M687" s="184">
        <f t="shared" si="11"/>
        <v>-21950</v>
      </c>
      <c r="N687" s="183" t="s">
        <v>1726</v>
      </c>
      <c r="O687" s="183" t="s">
        <v>1635</v>
      </c>
      <c r="P687" s="183"/>
      <c r="Q687" s="183" t="s">
        <v>1727</v>
      </c>
      <c r="R687" s="183" t="s">
        <v>797</v>
      </c>
    </row>
    <row r="688" spans="1:18">
      <c r="A688" s="183" t="s">
        <v>1730</v>
      </c>
      <c r="B688" s="183" t="s">
        <v>794</v>
      </c>
      <c r="C688" s="183" t="s">
        <v>709</v>
      </c>
      <c r="D688" s="183" t="s">
        <v>268</v>
      </c>
      <c r="E688" s="183" t="s">
        <v>513</v>
      </c>
      <c r="F688" s="183" t="s">
        <v>521</v>
      </c>
      <c r="G688" s="183" t="s">
        <v>48</v>
      </c>
      <c r="H688" s="183" t="s">
        <v>521</v>
      </c>
      <c r="I688" s="183" t="s">
        <v>796</v>
      </c>
      <c r="J688" s="183" t="s">
        <v>1635</v>
      </c>
      <c r="K688" s="184">
        <v>0</v>
      </c>
      <c r="L688" s="184">
        <v>7144.57</v>
      </c>
      <c r="M688" s="184">
        <f t="shared" si="11"/>
        <v>-7144.57</v>
      </c>
      <c r="N688" s="183" t="s">
        <v>1138</v>
      </c>
      <c r="O688" s="183" t="s">
        <v>1635</v>
      </c>
      <c r="P688" s="183"/>
      <c r="Q688" s="183" t="s">
        <v>1731</v>
      </c>
      <c r="R688" s="183" t="s">
        <v>847</v>
      </c>
    </row>
    <row r="689" spans="1:18">
      <c r="A689" s="183" t="s">
        <v>1730</v>
      </c>
      <c r="B689" s="183" t="s">
        <v>794</v>
      </c>
      <c r="C689" s="183" t="s">
        <v>706</v>
      </c>
      <c r="D689" s="183" t="s">
        <v>268</v>
      </c>
      <c r="E689" s="183" t="s">
        <v>513</v>
      </c>
      <c r="F689" s="183" t="s">
        <v>521</v>
      </c>
      <c r="G689" s="183" t="s">
        <v>48</v>
      </c>
      <c r="H689" s="183" t="s">
        <v>521</v>
      </c>
      <c r="I689" s="183" t="s">
        <v>796</v>
      </c>
      <c r="J689" s="183" t="s">
        <v>1635</v>
      </c>
      <c r="K689" s="184">
        <v>7144.57</v>
      </c>
      <c r="L689" s="184">
        <v>0</v>
      </c>
      <c r="M689" s="184">
        <f t="shared" si="11"/>
        <v>7144.57</v>
      </c>
      <c r="N689" s="183" t="s">
        <v>1138</v>
      </c>
      <c r="O689" s="183" t="s">
        <v>1635</v>
      </c>
      <c r="P689" s="183"/>
      <c r="Q689" s="183" t="s">
        <v>1731</v>
      </c>
      <c r="R689" s="183" t="s">
        <v>847</v>
      </c>
    </row>
    <row r="690" spans="1:18">
      <c r="A690" s="183" t="s">
        <v>1732</v>
      </c>
      <c r="B690" s="183" t="s">
        <v>794</v>
      </c>
      <c r="C690" s="183" t="s">
        <v>808</v>
      </c>
      <c r="D690" s="183" t="s">
        <v>268</v>
      </c>
      <c r="E690" s="183" t="s">
        <v>380</v>
      </c>
      <c r="F690" s="183" t="s">
        <v>999</v>
      </c>
      <c r="G690" s="183" t="s">
        <v>48</v>
      </c>
      <c r="H690" s="183" t="s">
        <v>521</v>
      </c>
      <c r="I690" s="183" t="s">
        <v>796</v>
      </c>
      <c r="J690" s="183" t="s">
        <v>1635</v>
      </c>
      <c r="K690" s="184">
        <v>0</v>
      </c>
      <c r="L690" s="184">
        <v>12459.99</v>
      </c>
      <c r="M690" s="184">
        <f t="shared" si="11"/>
        <v>-12459.99</v>
      </c>
      <c r="N690" s="183" t="s">
        <v>1733</v>
      </c>
      <c r="O690" s="183" t="s">
        <v>1635</v>
      </c>
      <c r="P690" s="183"/>
      <c r="Q690" s="183" t="s">
        <v>1734</v>
      </c>
      <c r="R690" s="183" t="s">
        <v>801</v>
      </c>
    </row>
    <row r="691" spans="1:18">
      <c r="A691" s="183" t="s">
        <v>1732</v>
      </c>
      <c r="B691" s="183" t="s">
        <v>794</v>
      </c>
      <c r="C691" s="183" t="s">
        <v>808</v>
      </c>
      <c r="D691" s="183" t="s">
        <v>831</v>
      </c>
      <c r="E691" s="183" t="s">
        <v>380</v>
      </c>
      <c r="F691" s="183" t="s">
        <v>999</v>
      </c>
      <c r="G691" s="183" t="s">
        <v>48</v>
      </c>
      <c r="H691" s="183" t="s">
        <v>521</v>
      </c>
      <c r="I691" s="183" t="s">
        <v>796</v>
      </c>
      <c r="J691" s="183" t="s">
        <v>1635</v>
      </c>
      <c r="K691" s="184">
        <v>12174.31</v>
      </c>
      <c r="L691" s="184">
        <v>0</v>
      </c>
      <c r="M691" s="184">
        <f t="shared" si="11"/>
        <v>12174.31</v>
      </c>
      <c r="N691" s="183" t="s">
        <v>1733</v>
      </c>
      <c r="O691" s="183" t="s">
        <v>1635</v>
      </c>
      <c r="P691" s="183"/>
      <c r="Q691" s="183" t="s">
        <v>1734</v>
      </c>
      <c r="R691" s="183" t="s">
        <v>801</v>
      </c>
    </row>
    <row r="692" spans="1:18">
      <c r="A692" s="183" t="s">
        <v>1732</v>
      </c>
      <c r="B692" s="183" t="s">
        <v>794</v>
      </c>
      <c r="C692" s="183" t="s">
        <v>702</v>
      </c>
      <c r="D692" s="183" t="s">
        <v>837</v>
      </c>
      <c r="E692" s="183" t="s">
        <v>380</v>
      </c>
      <c r="F692" s="183" t="s">
        <v>999</v>
      </c>
      <c r="G692" s="183" t="s">
        <v>48</v>
      </c>
      <c r="H692" s="183" t="s">
        <v>521</v>
      </c>
      <c r="I692" s="183" t="s">
        <v>796</v>
      </c>
      <c r="J692" s="183" t="s">
        <v>1635</v>
      </c>
      <c r="K692" s="184">
        <v>285.68</v>
      </c>
      <c r="L692" s="184">
        <v>0</v>
      </c>
      <c r="M692" s="184">
        <f t="shared" si="11"/>
        <v>285.68</v>
      </c>
      <c r="N692" s="183" t="s">
        <v>1733</v>
      </c>
      <c r="O692" s="183" t="s">
        <v>1635</v>
      </c>
      <c r="P692" s="183"/>
      <c r="Q692" s="183" t="s">
        <v>1734</v>
      </c>
      <c r="R692" s="183" t="s">
        <v>801</v>
      </c>
    </row>
    <row r="693" spans="1:18">
      <c r="A693" s="183" t="s">
        <v>1735</v>
      </c>
      <c r="B693" s="183" t="s">
        <v>794</v>
      </c>
      <c r="C693" s="183" t="s">
        <v>243</v>
      </c>
      <c r="D693" s="183" t="s">
        <v>268</v>
      </c>
      <c r="E693" s="183" t="s">
        <v>1736</v>
      </c>
      <c r="F693" s="183" t="s">
        <v>521</v>
      </c>
      <c r="G693" s="183" t="s">
        <v>48</v>
      </c>
      <c r="H693" s="183" t="s">
        <v>521</v>
      </c>
      <c r="I693" s="183" t="s">
        <v>796</v>
      </c>
      <c r="J693" s="183" t="s">
        <v>1635</v>
      </c>
      <c r="K693" s="184">
        <v>0</v>
      </c>
      <c r="L693" s="184">
        <v>142.1</v>
      </c>
      <c r="M693" s="184">
        <f t="shared" si="11"/>
        <v>-142.1</v>
      </c>
      <c r="N693" s="183" t="s">
        <v>1737</v>
      </c>
      <c r="O693" s="183" t="s">
        <v>1635</v>
      </c>
      <c r="P693" s="183"/>
      <c r="Q693" s="183" t="s">
        <v>1738</v>
      </c>
      <c r="R693" s="183" t="s">
        <v>801</v>
      </c>
    </row>
    <row r="694" spans="1:18">
      <c r="A694" s="183" t="s">
        <v>1735</v>
      </c>
      <c r="B694" s="183" t="s">
        <v>794</v>
      </c>
      <c r="C694" s="183" t="s">
        <v>243</v>
      </c>
      <c r="D694" s="183" t="s">
        <v>841</v>
      </c>
      <c r="E694" s="183" t="s">
        <v>1736</v>
      </c>
      <c r="F694" s="183" t="s">
        <v>521</v>
      </c>
      <c r="G694" s="183" t="s">
        <v>48</v>
      </c>
      <c r="H694" s="183" t="s">
        <v>521</v>
      </c>
      <c r="I694" s="183" t="s">
        <v>796</v>
      </c>
      <c r="J694" s="183" t="s">
        <v>1635</v>
      </c>
      <c r="K694" s="184">
        <v>172.1</v>
      </c>
      <c r="L694" s="184">
        <v>0</v>
      </c>
      <c r="M694" s="184">
        <f t="shared" si="11"/>
        <v>172.1</v>
      </c>
      <c r="N694" s="183" t="s">
        <v>1737</v>
      </c>
      <c r="O694" s="183" t="s">
        <v>1635</v>
      </c>
      <c r="P694" s="183"/>
      <c r="Q694" s="183" t="s">
        <v>1738</v>
      </c>
      <c r="R694" s="183" t="s">
        <v>801</v>
      </c>
    </row>
    <row r="695" spans="1:18">
      <c r="A695" s="183" t="s">
        <v>1735</v>
      </c>
      <c r="B695" s="183" t="s">
        <v>794</v>
      </c>
      <c r="C695" s="183" t="s">
        <v>243</v>
      </c>
      <c r="D695" s="183" t="s">
        <v>823</v>
      </c>
      <c r="E695" s="183" t="s">
        <v>1736</v>
      </c>
      <c r="F695" s="183" t="s">
        <v>521</v>
      </c>
      <c r="G695" s="183" t="s">
        <v>48</v>
      </c>
      <c r="H695" s="183" t="s">
        <v>521</v>
      </c>
      <c r="I695" s="183" t="s">
        <v>796</v>
      </c>
      <c r="J695" s="183" t="s">
        <v>1635</v>
      </c>
      <c r="K695" s="184">
        <v>0</v>
      </c>
      <c r="L695" s="184">
        <v>30</v>
      </c>
      <c r="M695" s="184">
        <f t="shared" si="11"/>
        <v>-30</v>
      </c>
      <c r="N695" s="183" t="s">
        <v>1737</v>
      </c>
      <c r="O695" s="183" t="s">
        <v>1635</v>
      </c>
      <c r="P695" s="183"/>
      <c r="Q695" s="183" t="s">
        <v>1738</v>
      </c>
      <c r="R695" s="183" t="s">
        <v>801</v>
      </c>
    </row>
    <row r="696" spans="1:18">
      <c r="A696" s="183" t="s">
        <v>1739</v>
      </c>
      <c r="B696" s="183" t="s">
        <v>794</v>
      </c>
      <c r="C696" s="183" t="s">
        <v>808</v>
      </c>
      <c r="D696" s="183" t="s">
        <v>268</v>
      </c>
      <c r="E696" s="183" t="s">
        <v>380</v>
      </c>
      <c r="F696" s="183" t="s">
        <v>999</v>
      </c>
      <c r="G696" s="183" t="s">
        <v>48</v>
      </c>
      <c r="H696" s="183" t="s">
        <v>521</v>
      </c>
      <c r="I696" s="183" t="s">
        <v>796</v>
      </c>
      <c r="J696" s="183" t="s">
        <v>1597</v>
      </c>
      <c r="K696" s="184">
        <v>239.31</v>
      </c>
      <c r="L696" s="184">
        <v>0</v>
      </c>
      <c r="M696" s="184">
        <f t="shared" si="11"/>
        <v>239.31</v>
      </c>
      <c r="N696" s="183" t="s">
        <v>1740</v>
      </c>
      <c r="O696" s="183" t="s">
        <v>1597</v>
      </c>
      <c r="P696" s="183"/>
      <c r="Q696" s="183" t="s">
        <v>1741</v>
      </c>
      <c r="R696" s="183" t="s">
        <v>801</v>
      </c>
    </row>
    <row r="697" spans="1:18">
      <c r="A697" s="183" t="s">
        <v>1739</v>
      </c>
      <c r="B697" s="183" t="s">
        <v>794</v>
      </c>
      <c r="C697" s="183" t="s">
        <v>808</v>
      </c>
      <c r="D697" s="183" t="s">
        <v>831</v>
      </c>
      <c r="E697" s="183" t="s">
        <v>380</v>
      </c>
      <c r="F697" s="183" t="s">
        <v>999</v>
      </c>
      <c r="G697" s="183" t="s">
        <v>48</v>
      </c>
      <c r="H697" s="183" t="s">
        <v>521</v>
      </c>
      <c r="I697" s="183" t="s">
        <v>796</v>
      </c>
      <c r="J697" s="183" t="s">
        <v>1597</v>
      </c>
      <c r="K697" s="184">
        <v>0</v>
      </c>
      <c r="L697" s="184">
        <v>239.31</v>
      </c>
      <c r="M697" s="184">
        <f t="shared" si="11"/>
        <v>-239.31</v>
      </c>
      <c r="N697" s="183" t="s">
        <v>1740</v>
      </c>
      <c r="O697" s="183" t="s">
        <v>1597</v>
      </c>
      <c r="P697" s="183"/>
      <c r="Q697" s="183" t="s">
        <v>1741</v>
      </c>
      <c r="R697" s="183" t="s">
        <v>801</v>
      </c>
    </row>
    <row r="698" spans="1:18">
      <c r="A698" s="183" t="s">
        <v>1742</v>
      </c>
      <c r="B698" s="183" t="s">
        <v>794</v>
      </c>
      <c r="C698" s="183" t="s">
        <v>808</v>
      </c>
      <c r="D698" s="183" t="s">
        <v>268</v>
      </c>
      <c r="E698" s="183" t="s">
        <v>835</v>
      </c>
      <c r="F698" s="183" t="s">
        <v>849</v>
      </c>
      <c r="G698" s="183" t="s">
        <v>48</v>
      </c>
      <c r="H698" s="183" t="s">
        <v>521</v>
      </c>
      <c r="I698" s="183" t="s">
        <v>796</v>
      </c>
      <c r="J698" s="183" t="s">
        <v>1635</v>
      </c>
      <c r="K698" s="184">
        <v>0</v>
      </c>
      <c r="L698" s="184">
        <v>1911</v>
      </c>
      <c r="M698" s="184">
        <f t="shared" si="11"/>
        <v>-1911</v>
      </c>
      <c r="N698" s="183" t="s">
        <v>1743</v>
      </c>
      <c r="O698" s="183" t="s">
        <v>1635</v>
      </c>
      <c r="P698" s="183"/>
      <c r="Q698" s="183" t="s">
        <v>1744</v>
      </c>
      <c r="R698" s="183" t="s">
        <v>801</v>
      </c>
    </row>
    <row r="699" spans="1:18">
      <c r="A699" s="183" t="s">
        <v>1742</v>
      </c>
      <c r="B699" s="183" t="s">
        <v>794</v>
      </c>
      <c r="C699" s="183" t="s">
        <v>808</v>
      </c>
      <c r="D699" s="183" t="s">
        <v>807</v>
      </c>
      <c r="E699" s="183" t="s">
        <v>835</v>
      </c>
      <c r="F699" s="183" t="s">
        <v>849</v>
      </c>
      <c r="G699" s="183" t="s">
        <v>48</v>
      </c>
      <c r="H699" s="183" t="s">
        <v>521</v>
      </c>
      <c r="I699" s="183" t="s">
        <v>796</v>
      </c>
      <c r="J699" s="183" t="s">
        <v>1635</v>
      </c>
      <c r="K699" s="184">
        <v>1911</v>
      </c>
      <c r="L699" s="184">
        <v>0</v>
      </c>
      <c r="M699" s="184">
        <f t="shared" si="11"/>
        <v>1911</v>
      </c>
      <c r="N699" s="183" t="s">
        <v>1743</v>
      </c>
      <c r="O699" s="183" t="s">
        <v>1635</v>
      </c>
      <c r="P699" s="183"/>
      <c r="Q699" s="183" t="s">
        <v>1744</v>
      </c>
      <c r="R699" s="183" t="s">
        <v>801</v>
      </c>
    </row>
    <row r="700" spans="1:18">
      <c r="A700" s="183" t="s">
        <v>1745</v>
      </c>
      <c r="B700" s="183" t="s">
        <v>794</v>
      </c>
      <c r="C700" s="183" t="s">
        <v>706</v>
      </c>
      <c r="D700" s="183" t="s">
        <v>332</v>
      </c>
      <c r="E700" s="183" t="s">
        <v>800</v>
      </c>
      <c r="F700" s="183" t="s">
        <v>521</v>
      </c>
      <c r="G700" s="183" t="s">
        <v>48</v>
      </c>
      <c r="H700" s="183" t="s">
        <v>521</v>
      </c>
      <c r="I700" s="183" t="s">
        <v>796</v>
      </c>
      <c r="J700" s="183" t="s">
        <v>1635</v>
      </c>
      <c r="K700" s="184">
        <v>188</v>
      </c>
      <c r="L700" s="184">
        <v>0</v>
      </c>
      <c r="M700" s="184">
        <f t="shared" si="11"/>
        <v>188</v>
      </c>
      <c r="N700" s="183" t="s">
        <v>1032</v>
      </c>
      <c r="O700" s="183" t="s">
        <v>1635</v>
      </c>
      <c r="P700" s="183"/>
      <c r="Q700" s="183" t="s">
        <v>1746</v>
      </c>
      <c r="R700" s="183" t="s">
        <v>801</v>
      </c>
    </row>
    <row r="701" spans="1:18">
      <c r="A701" s="183" t="s">
        <v>1745</v>
      </c>
      <c r="B701" s="183" t="s">
        <v>794</v>
      </c>
      <c r="C701" s="183" t="s">
        <v>706</v>
      </c>
      <c r="D701" s="183" t="s">
        <v>268</v>
      </c>
      <c r="E701" s="183" t="s">
        <v>800</v>
      </c>
      <c r="F701" s="183" t="s">
        <v>521</v>
      </c>
      <c r="G701" s="183" t="s">
        <v>48</v>
      </c>
      <c r="H701" s="183" t="s">
        <v>521</v>
      </c>
      <c r="I701" s="183" t="s">
        <v>796</v>
      </c>
      <c r="J701" s="183" t="s">
        <v>1635</v>
      </c>
      <c r="K701" s="184">
        <v>0</v>
      </c>
      <c r="L701" s="184">
        <v>188</v>
      </c>
      <c r="M701" s="184">
        <f t="shared" si="11"/>
        <v>-188</v>
      </c>
      <c r="N701" s="183" t="s">
        <v>1032</v>
      </c>
      <c r="O701" s="183" t="s">
        <v>1635</v>
      </c>
      <c r="P701" s="183"/>
      <c r="Q701" s="183" t="s">
        <v>1746</v>
      </c>
      <c r="R701" s="183" t="s">
        <v>801</v>
      </c>
    </row>
    <row r="702" spans="1:18">
      <c r="A702" s="183" t="s">
        <v>1747</v>
      </c>
      <c r="B702" s="183" t="s">
        <v>794</v>
      </c>
      <c r="C702" s="183" t="s">
        <v>707</v>
      </c>
      <c r="D702" s="183" t="s">
        <v>268</v>
      </c>
      <c r="E702" s="183" t="s">
        <v>800</v>
      </c>
      <c r="F702" s="183" t="s">
        <v>710</v>
      </c>
      <c r="G702" s="183" t="s">
        <v>48</v>
      </c>
      <c r="H702" s="183" t="s">
        <v>521</v>
      </c>
      <c r="I702" s="183" t="s">
        <v>796</v>
      </c>
      <c r="J702" s="183" t="s">
        <v>1635</v>
      </c>
      <c r="K702" s="184">
        <v>0</v>
      </c>
      <c r="L702" s="184">
        <v>143</v>
      </c>
      <c r="M702" s="184">
        <f t="shared" si="11"/>
        <v>-143</v>
      </c>
      <c r="N702" s="183" t="s">
        <v>1032</v>
      </c>
      <c r="O702" s="183" t="s">
        <v>1635</v>
      </c>
      <c r="P702" s="183"/>
      <c r="Q702" s="183" t="s">
        <v>1748</v>
      </c>
      <c r="R702" s="183" t="s">
        <v>801</v>
      </c>
    </row>
    <row r="703" spans="1:18">
      <c r="A703" s="183" t="s">
        <v>1747</v>
      </c>
      <c r="B703" s="183" t="s">
        <v>794</v>
      </c>
      <c r="C703" s="183" t="s">
        <v>808</v>
      </c>
      <c r="D703" s="183" t="s">
        <v>837</v>
      </c>
      <c r="E703" s="183" t="s">
        <v>800</v>
      </c>
      <c r="F703" s="183" t="s">
        <v>710</v>
      </c>
      <c r="G703" s="183" t="s">
        <v>48</v>
      </c>
      <c r="H703" s="183" t="s">
        <v>521</v>
      </c>
      <c r="I703" s="183" t="s">
        <v>796</v>
      </c>
      <c r="J703" s="183" t="s">
        <v>1635</v>
      </c>
      <c r="K703" s="184">
        <v>143</v>
      </c>
      <c r="L703" s="184">
        <v>0</v>
      </c>
      <c r="M703" s="184">
        <f t="shared" si="11"/>
        <v>143</v>
      </c>
      <c r="N703" s="183" t="s">
        <v>1032</v>
      </c>
      <c r="O703" s="183" t="s">
        <v>1635</v>
      </c>
      <c r="P703" s="183"/>
      <c r="Q703" s="183" t="s">
        <v>1748</v>
      </c>
      <c r="R703" s="183" t="s">
        <v>801</v>
      </c>
    </row>
    <row r="704" spans="1:18">
      <c r="A704" s="183" t="s">
        <v>1749</v>
      </c>
      <c r="B704" s="183" t="s">
        <v>794</v>
      </c>
      <c r="C704" s="183" t="s">
        <v>707</v>
      </c>
      <c r="D704" s="183" t="s">
        <v>268</v>
      </c>
      <c r="E704" s="183" t="s">
        <v>800</v>
      </c>
      <c r="F704" s="183" t="s">
        <v>710</v>
      </c>
      <c r="G704" s="183" t="s">
        <v>48</v>
      </c>
      <c r="H704" s="183" t="s">
        <v>521</v>
      </c>
      <c r="I704" s="183" t="s">
        <v>796</v>
      </c>
      <c r="J704" s="183" t="s">
        <v>1635</v>
      </c>
      <c r="K704" s="184">
        <v>0</v>
      </c>
      <c r="L704" s="184">
        <v>93</v>
      </c>
      <c r="M704" s="184">
        <f t="shared" si="11"/>
        <v>-93</v>
      </c>
      <c r="N704" s="183" t="s">
        <v>1032</v>
      </c>
      <c r="O704" s="183" t="s">
        <v>1635</v>
      </c>
      <c r="P704" s="183"/>
      <c r="Q704" s="183" t="s">
        <v>1750</v>
      </c>
      <c r="R704" s="183" t="s">
        <v>801</v>
      </c>
    </row>
    <row r="705" spans="1:18">
      <c r="A705" s="183" t="s">
        <v>1749</v>
      </c>
      <c r="B705" s="183" t="s">
        <v>794</v>
      </c>
      <c r="C705" s="183" t="s">
        <v>707</v>
      </c>
      <c r="D705" s="183" t="s">
        <v>812</v>
      </c>
      <c r="E705" s="183" t="s">
        <v>800</v>
      </c>
      <c r="F705" s="183" t="s">
        <v>710</v>
      </c>
      <c r="G705" s="183" t="s">
        <v>48</v>
      </c>
      <c r="H705" s="183" t="s">
        <v>521</v>
      </c>
      <c r="I705" s="183" t="s">
        <v>796</v>
      </c>
      <c r="J705" s="183" t="s">
        <v>1635</v>
      </c>
      <c r="K705" s="184">
        <v>93</v>
      </c>
      <c r="L705" s="184">
        <v>0</v>
      </c>
      <c r="M705" s="184">
        <f t="shared" si="11"/>
        <v>93</v>
      </c>
      <c r="N705" s="183" t="s">
        <v>1032</v>
      </c>
      <c r="O705" s="183" t="s">
        <v>1635</v>
      </c>
      <c r="P705" s="183"/>
      <c r="Q705" s="183" t="s">
        <v>1750</v>
      </c>
      <c r="R705" s="183" t="s">
        <v>801</v>
      </c>
    </row>
    <row r="706" spans="1:18">
      <c r="A706" s="183" t="s">
        <v>1751</v>
      </c>
      <c r="B706" s="183" t="s">
        <v>794</v>
      </c>
      <c r="C706" s="183" t="s">
        <v>707</v>
      </c>
      <c r="D706" s="183" t="s">
        <v>268</v>
      </c>
      <c r="E706" s="183" t="s">
        <v>800</v>
      </c>
      <c r="F706" s="183" t="s">
        <v>710</v>
      </c>
      <c r="G706" s="183" t="s">
        <v>48</v>
      </c>
      <c r="H706" s="183" t="s">
        <v>521</v>
      </c>
      <c r="I706" s="183" t="s">
        <v>796</v>
      </c>
      <c r="J706" s="183" t="s">
        <v>1635</v>
      </c>
      <c r="K706" s="184">
        <v>0</v>
      </c>
      <c r="L706" s="184">
        <v>1184</v>
      </c>
      <c r="M706" s="184">
        <f t="shared" si="11"/>
        <v>-1184</v>
      </c>
      <c r="N706" s="183" t="s">
        <v>1032</v>
      </c>
      <c r="O706" s="183" t="s">
        <v>1635</v>
      </c>
      <c r="P706" s="183"/>
      <c r="Q706" s="183" t="s">
        <v>1752</v>
      </c>
      <c r="R706" s="183" t="s">
        <v>801</v>
      </c>
    </row>
    <row r="707" spans="1:18">
      <c r="A707" s="183" t="s">
        <v>1751</v>
      </c>
      <c r="B707" s="183" t="s">
        <v>794</v>
      </c>
      <c r="C707" s="183" t="s">
        <v>706</v>
      </c>
      <c r="D707" s="183" t="s">
        <v>794</v>
      </c>
      <c r="E707" s="183" t="s">
        <v>800</v>
      </c>
      <c r="F707" s="183" t="s">
        <v>710</v>
      </c>
      <c r="G707" s="183" t="s">
        <v>48</v>
      </c>
      <c r="H707" s="183" t="s">
        <v>521</v>
      </c>
      <c r="I707" s="183" t="s">
        <v>796</v>
      </c>
      <c r="J707" s="183" t="s">
        <v>1635</v>
      </c>
      <c r="K707" s="184">
        <v>1184</v>
      </c>
      <c r="L707" s="184">
        <v>0</v>
      </c>
      <c r="M707" s="184">
        <f t="shared" si="11"/>
        <v>1184</v>
      </c>
      <c r="N707" s="183" t="s">
        <v>1032</v>
      </c>
      <c r="O707" s="183" t="s">
        <v>1635</v>
      </c>
      <c r="P707" s="183"/>
      <c r="Q707" s="183" t="s">
        <v>1752</v>
      </c>
      <c r="R707" s="183" t="s">
        <v>801</v>
      </c>
    </row>
    <row r="708" spans="1:18">
      <c r="A708" s="183" t="s">
        <v>1753</v>
      </c>
      <c r="B708" s="183" t="s">
        <v>794</v>
      </c>
      <c r="C708" s="183" t="s">
        <v>707</v>
      </c>
      <c r="D708" s="183" t="s">
        <v>268</v>
      </c>
      <c r="E708" s="183" t="s">
        <v>800</v>
      </c>
      <c r="F708" s="183" t="s">
        <v>710</v>
      </c>
      <c r="G708" s="183" t="s">
        <v>48</v>
      </c>
      <c r="H708" s="183" t="s">
        <v>521</v>
      </c>
      <c r="I708" s="183" t="s">
        <v>796</v>
      </c>
      <c r="J708" s="183" t="s">
        <v>1635</v>
      </c>
      <c r="K708" s="184">
        <v>0</v>
      </c>
      <c r="L708" s="184">
        <v>301</v>
      </c>
      <c r="M708" s="184">
        <f t="shared" si="11"/>
        <v>-301</v>
      </c>
      <c r="N708" s="183" t="s">
        <v>1032</v>
      </c>
      <c r="O708" s="183" t="s">
        <v>1635</v>
      </c>
      <c r="P708" s="183"/>
      <c r="Q708" s="183" t="s">
        <v>1754</v>
      </c>
      <c r="R708" s="183" t="s">
        <v>801</v>
      </c>
    </row>
    <row r="709" spans="1:18">
      <c r="A709" s="183" t="s">
        <v>1753</v>
      </c>
      <c r="B709" s="183" t="s">
        <v>794</v>
      </c>
      <c r="C709" s="183" t="s">
        <v>706</v>
      </c>
      <c r="D709" s="183" t="s">
        <v>812</v>
      </c>
      <c r="E709" s="183" t="s">
        <v>800</v>
      </c>
      <c r="F709" s="183" t="s">
        <v>710</v>
      </c>
      <c r="G709" s="183" t="s">
        <v>48</v>
      </c>
      <c r="H709" s="183" t="s">
        <v>521</v>
      </c>
      <c r="I709" s="183" t="s">
        <v>796</v>
      </c>
      <c r="J709" s="183" t="s">
        <v>1635</v>
      </c>
      <c r="K709" s="184">
        <v>301</v>
      </c>
      <c r="L709" s="184">
        <v>0</v>
      </c>
      <c r="M709" s="184">
        <f t="shared" si="11"/>
        <v>301</v>
      </c>
      <c r="N709" s="183" t="s">
        <v>1032</v>
      </c>
      <c r="O709" s="183" t="s">
        <v>1635</v>
      </c>
      <c r="P709" s="183"/>
      <c r="Q709" s="183" t="s">
        <v>1754</v>
      </c>
      <c r="R709" s="183" t="s">
        <v>801</v>
      </c>
    </row>
    <row r="710" spans="1:18">
      <c r="A710" s="183" t="s">
        <v>1755</v>
      </c>
      <c r="B710" s="183" t="s">
        <v>794</v>
      </c>
      <c r="C710" s="183" t="s">
        <v>808</v>
      </c>
      <c r="D710" s="183" t="s">
        <v>268</v>
      </c>
      <c r="E710" s="183" t="s">
        <v>832</v>
      </c>
      <c r="F710" s="183" t="s">
        <v>521</v>
      </c>
      <c r="G710" s="183" t="s">
        <v>48</v>
      </c>
      <c r="H710" s="183" t="s">
        <v>521</v>
      </c>
      <c r="I710" s="183" t="s">
        <v>796</v>
      </c>
      <c r="J710" s="183" t="s">
        <v>1597</v>
      </c>
      <c r="K710" s="184">
        <v>0</v>
      </c>
      <c r="L710" s="184">
        <v>115</v>
      </c>
      <c r="M710" s="184">
        <f t="shared" si="11"/>
        <v>-115</v>
      </c>
      <c r="N710" s="183" t="s">
        <v>1756</v>
      </c>
      <c r="O710" s="183" t="s">
        <v>1597</v>
      </c>
      <c r="P710" s="183"/>
      <c r="Q710" s="183" t="s">
        <v>1757</v>
      </c>
      <c r="R710" s="183" t="s">
        <v>801</v>
      </c>
    </row>
    <row r="711" spans="1:18">
      <c r="A711" s="183" t="s">
        <v>1755</v>
      </c>
      <c r="B711" s="183" t="s">
        <v>794</v>
      </c>
      <c r="C711" s="183" t="s">
        <v>808</v>
      </c>
      <c r="D711" s="183" t="s">
        <v>823</v>
      </c>
      <c r="E711" s="183" t="s">
        <v>832</v>
      </c>
      <c r="F711" s="183" t="s">
        <v>521</v>
      </c>
      <c r="G711" s="183" t="s">
        <v>48</v>
      </c>
      <c r="H711" s="183" t="s">
        <v>521</v>
      </c>
      <c r="I711" s="183" t="s">
        <v>796</v>
      </c>
      <c r="J711" s="183" t="s">
        <v>1597</v>
      </c>
      <c r="K711" s="184">
        <v>115</v>
      </c>
      <c r="L711" s="184">
        <v>0</v>
      </c>
      <c r="M711" s="184">
        <f t="shared" ref="M711:M774" si="12">K711-L711</f>
        <v>115</v>
      </c>
      <c r="N711" s="183" t="s">
        <v>1756</v>
      </c>
      <c r="O711" s="183" t="s">
        <v>1597</v>
      </c>
      <c r="P711" s="183"/>
      <c r="Q711" s="183" t="s">
        <v>1757</v>
      </c>
      <c r="R711" s="183" t="s">
        <v>801</v>
      </c>
    </row>
    <row r="712" spans="1:18">
      <c r="A712" s="183" t="s">
        <v>1758</v>
      </c>
      <c r="B712" s="183" t="s">
        <v>794</v>
      </c>
      <c r="C712" s="183" t="s">
        <v>366</v>
      </c>
      <c r="D712" s="183" t="s">
        <v>340</v>
      </c>
      <c r="E712" s="183" t="s">
        <v>43</v>
      </c>
      <c r="F712" s="183" t="s">
        <v>521</v>
      </c>
      <c r="G712" s="183" t="s">
        <v>48</v>
      </c>
      <c r="H712" s="183" t="s">
        <v>521</v>
      </c>
      <c r="I712" s="183" t="s">
        <v>796</v>
      </c>
      <c r="J712" s="183" t="s">
        <v>1597</v>
      </c>
      <c r="K712" s="184">
        <v>0</v>
      </c>
      <c r="L712" s="184">
        <v>49</v>
      </c>
      <c r="M712" s="184">
        <f t="shared" si="12"/>
        <v>-49</v>
      </c>
      <c r="N712" s="183" t="s">
        <v>1056</v>
      </c>
      <c r="O712" s="183" t="s">
        <v>1597</v>
      </c>
      <c r="P712" s="183"/>
      <c r="Q712" s="183" t="s">
        <v>1759</v>
      </c>
      <c r="R712" s="183" t="s">
        <v>801</v>
      </c>
    </row>
    <row r="713" spans="1:18">
      <c r="A713" s="183" t="s">
        <v>1758</v>
      </c>
      <c r="B713" s="183" t="s">
        <v>794</v>
      </c>
      <c r="C713" s="183" t="s">
        <v>366</v>
      </c>
      <c r="D713" s="183" t="s">
        <v>892</v>
      </c>
      <c r="E713" s="183" t="s">
        <v>43</v>
      </c>
      <c r="F713" s="183" t="s">
        <v>521</v>
      </c>
      <c r="G713" s="183" t="s">
        <v>48</v>
      </c>
      <c r="H713" s="183" t="s">
        <v>521</v>
      </c>
      <c r="I713" s="183" t="s">
        <v>796</v>
      </c>
      <c r="J713" s="183" t="s">
        <v>1597</v>
      </c>
      <c r="K713" s="184">
        <v>60125.03</v>
      </c>
      <c r="L713" s="184">
        <v>0</v>
      </c>
      <c r="M713" s="184">
        <f t="shared" si="12"/>
        <v>60125.03</v>
      </c>
      <c r="N713" s="183" t="s">
        <v>1056</v>
      </c>
      <c r="O713" s="183" t="s">
        <v>1597</v>
      </c>
      <c r="P713" s="183"/>
      <c r="Q713" s="183" t="s">
        <v>1759</v>
      </c>
      <c r="R713" s="183" t="s">
        <v>801</v>
      </c>
    </row>
    <row r="714" spans="1:18">
      <c r="A714" s="183" t="s">
        <v>1758</v>
      </c>
      <c r="B714" s="183" t="s">
        <v>794</v>
      </c>
      <c r="C714" s="183" t="s">
        <v>366</v>
      </c>
      <c r="D714" s="183" t="s">
        <v>1582</v>
      </c>
      <c r="E714" s="183" t="s">
        <v>43</v>
      </c>
      <c r="F714" s="183" t="s">
        <v>521</v>
      </c>
      <c r="G714" s="183" t="s">
        <v>48</v>
      </c>
      <c r="H714" s="183" t="s">
        <v>521</v>
      </c>
      <c r="I714" s="183" t="s">
        <v>796</v>
      </c>
      <c r="J714" s="183" t="s">
        <v>1597</v>
      </c>
      <c r="K714" s="184">
        <v>0</v>
      </c>
      <c r="L714" s="184">
        <v>70</v>
      </c>
      <c r="M714" s="184">
        <f t="shared" si="12"/>
        <v>-70</v>
      </c>
      <c r="N714" s="183" t="s">
        <v>1056</v>
      </c>
      <c r="O714" s="183" t="s">
        <v>1597</v>
      </c>
      <c r="P714" s="183"/>
      <c r="Q714" s="183" t="s">
        <v>1759</v>
      </c>
      <c r="R714" s="183" t="s">
        <v>801</v>
      </c>
    </row>
    <row r="715" spans="1:18">
      <c r="A715" s="183" t="s">
        <v>1758</v>
      </c>
      <c r="B715" s="183" t="s">
        <v>794</v>
      </c>
      <c r="C715" s="183" t="s">
        <v>366</v>
      </c>
      <c r="D715" s="183" t="s">
        <v>826</v>
      </c>
      <c r="E715" s="183" t="s">
        <v>43</v>
      </c>
      <c r="F715" s="183" t="s">
        <v>521</v>
      </c>
      <c r="G715" s="183" t="s">
        <v>48</v>
      </c>
      <c r="H715" s="183" t="s">
        <v>521</v>
      </c>
      <c r="I715" s="183" t="s">
        <v>796</v>
      </c>
      <c r="J715" s="183" t="s">
        <v>1597</v>
      </c>
      <c r="K715" s="184">
        <v>0</v>
      </c>
      <c r="L715" s="184">
        <v>60000</v>
      </c>
      <c r="M715" s="184">
        <f t="shared" si="12"/>
        <v>-60000</v>
      </c>
      <c r="N715" s="183" t="s">
        <v>1056</v>
      </c>
      <c r="O715" s="183" t="s">
        <v>1597</v>
      </c>
      <c r="P715" s="183"/>
      <c r="Q715" s="183" t="s">
        <v>1759</v>
      </c>
      <c r="R715" s="183" t="s">
        <v>801</v>
      </c>
    </row>
    <row r="716" spans="1:18">
      <c r="A716" s="183" t="s">
        <v>1758</v>
      </c>
      <c r="B716" s="183" t="s">
        <v>794</v>
      </c>
      <c r="C716" s="183" t="s">
        <v>366</v>
      </c>
      <c r="D716" s="183" t="s">
        <v>1581</v>
      </c>
      <c r="E716" s="183" t="s">
        <v>43</v>
      </c>
      <c r="F716" s="183" t="s">
        <v>521</v>
      </c>
      <c r="G716" s="183" t="s">
        <v>48</v>
      </c>
      <c r="H716" s="183" t="s">
        <v>521</v>
      </c>
      <c r="I716" s="183" t="s">
        <v>796</v>
      </c>
      <c r="J716" s="183" t="s">
        <v>1597</v>
      </c>
      <c r="K716" s="184">
        <v>0</v>
      </c>
      <c r="L716" s="184">
        <v>6.03</v>
      </c>
      <c r="M716" s="184">
        <f t="shared" si="12"/>
        <v>-6.03</v>
      </c>
      <c r="N716" s="183" t="s">
        <v>1056</v>
      </c>
      <c r="O716" s="183" t="s">
        <v>1597</v>
      </c>
      <c r="P716" s="183"/>
      <c r="Q716" s="183" t="s">
        <v>1759</v>
      </c>
      <c r="R716" s="183" t="s">
        <v>801</v>
      </c>
    </row>
    <row r="717" spans="1:18">
      <c r="A717" s="183" t="s">
        <v>1760</v>
      </c>
      <c r="B717" s="183" t="s">
        <v>794</v>
      </c>
      <c r="C717" s="183" t="s">
        <v>709</v>
      </c>
      <c r="D717" s="183" t="s">
        <v>268</v>
      </c>
      <c r="E717" s="183" t="s">
        <v>210</v>
      </c>
      <c r="F717" s="183" t="s">
        <v>521</v>
      </c>
      <c r="G717" s="183" t="s">
        <v>48</v>
      </c>
      <c r="H717" s="183" t="s">
        <v>521</v>
      </c>
      <c r="I717" s="183" t="s">
        <v>796</v>
      </c>
      <c r="J717" s="183" t="s">
        <v>1597</v>
      </c>
      <c r="K717" s="184">
        <v>0</v>
      </c>
      <c r="L717" s="184">
        <v>1050.6400000000001</v>
      </c>
      <c r="M717" s="184">
        <f t="shared" si="12"/>
        <v>-1050.6400000000001</v>
      </c>
      <c r="N717" s="183" t="s">
        <v>1052</v>
      </c>
      <c r="O717" s="183" t="s">
        <v>1597</v>
      </c>
      <c r="P717" s="183"/>
      <c r="Q717" s="183" t="s">
        <v>1761</v>
      </c>
      <c r="R717" s="183" t="s">
        <v>847</v>
      </c>
    </row>
    <row r="718" spans="1:18">
      <c r="A718" s="183" t="s">
        <v>1760</v>
      </c>
      <c r="B718" s="183" t="s">
        <v>794</v>
      </c>
      <c r="C718" s="183" t="s">
        <v>709</v>
      </c>
      <c r="D718" s="183" t="s">
        <v>826</v>
      </c>
      <c r="E718" s="183" t="s">
        <v>210</v>
      </c>
      <c r="F718" s="183" t="s">
        <v>521</v>
      </c>
      <c r="G718" s="183" t="s">
        <v>48</v>
      </c>
      <c r="H718" s="183" t="s">
        <v>521</v>
      </c>
      <c r="I718" s="183" t="s">
        <v>796</v>
      </c>
      <c r="J718" s="183" t="s">
        <v>1597</v>
      </c>
      <c r="K718" s="184">
        <v>1050.6400000000001</v>
      </c>
      <c r="L718" s="184">
        <v>0</v>
      </c>
      <c r="M718" s="184">
        <f t="shared" si="12"/>
        <v>1050.6400000000001</v>
      </c>
      <c r="N718" s="183" t="s">
        <v>1052</v>
      </c>
      <c r="O718" s="183" t="s">
        <v>1597</v>
      </c>
      <c r="P718" s="183"/>
      <c r="Q718" s="183" t="s">
        <v>1761</v>
      </c>
      <c r="R718" s="183" t="s">
        <v>847</v>
      </c>
    </row>
    <row r="719" spans="1:18">
      <c r="A719" s="183" t="s">
        <v>1762</v>
      </c>
      <c r="B719" s="183" t="s">
        <v>794</v>
      </c>
      <c r="C719" s="183" t="s">
        <v>706</v>
      </c>
      <c r="D719" s="183" t="s">
        <v>826</v>
      </c>
      <c r="E719" s="183" t="s">
        <v>835</v>
      </c>
      <c r="F719" s="183" t="s">
        <v>521</v>
      </c>
      <c r="G719" s="183" t="s">
        <v>48</v>
      </c>
      <c r="H719" s="183" t="s">
        <v>521</v>
      </c>
      <c r="I719" s="183" t="s">
        <v>796</v>
      </c>
      <c r="J719" s="183" t="s">
        <v>1597</v>
      </c>
      <c r="K719" s="184">
        <v>1507.45</v>
      </c>
      <c r="L719" s="184">
        <v>0</v>
      </c>
      <c r="M719" s="184">
        <f t="shared" si="12"/>
        <v>1507.45</v>
      </c>
      <c r="N719" s="183" t="s">
        <v>1763</v>
      </c>
      <c r="O719" s="183" t="s">
        <v>1597</v>
      </c>
      <c r="P719" s="183"/>
      <c r="Q719" s="183" t="s">
        <v>1764</v>
      </c>
      <c r="R719" s="183" t="s">
        <v>801</v>
      </c>
    </row>
    <row r="720" spans="1:18">
      <c r="A720" s="183" t="s">
        <v>1762</v>
      </c>
      <c r="B720" s="183" t="s">
        <v>794</v>
      </c>
      <c r="C720" s="183" t="s">
        <v>706</v>
      </c>
      <c r="D720" s="183" t="s">
        <v>268</v>
      </c>
      <c r="E720" s="183" t="s">
        <v>835</v>
      </c>
      <c r="F720" s="183" t="s">
        <v>521</v>
      </c>
      <c r="G720" s="183" t="s">
        <v>48</v>
      </c>
      <c r="H720" s="183" t="s">
        <v>521</v>
      </c>
      <c r="I720" s="183" t="s">
        <v>796</v>
      </c>
      <c r="J720" s="183" t="s">
        <v>1597</v>
      </c>
      <c r="K720" s="184">
        <v>0</v>
      </c>
      <c r="L720" s="184">
        <v>1507.45</v>
      </c>
      <c r="M720" s="184">
        <f t="shared" si="12"/>
        <v>-1507.45</v>
      </c>
      <c r="N720" s="183" t="s">
        <v>1763</v>
      </c>
      <c r="O720" s="183" t="s">
        <v>1597</v>
      </c>
      <c r="P720" s="183"/>
      <c r="Q720" s="183" t="s">
        <v>1764</v>
      </c>
      <c r="R720" s="183" t="s">
        <v>801</v>
      </c>
    </row>
    <row r="721" spans="1:18">
      <c r="A721" s="183" t="s">
        <v>1765</v>
      </c>
      <c r="B721" s="183" t="s">
        <v>794</v>
      </c>
      <c r="C721" s="183" t="s">
        <v>804</v>
      </c>
      <c r="D721" s="183" t="s">
        <v>831</v>
      </c>
      <c r="E721" s="183" t="s">
        <v>342</v>
      </c>
      <c r="F721" s="183" t="s">
        <v>338</v>
      </c>
      <c r="G721" s="183" t="s">
        <v>48</v>
      </c>
      <c r="H721" s="183" t="s">
        <v>521</v>
      </c>
      <c r="I721" s="183" t="s">
        <v>796</v>
      </c>
      <c r="J721" s="183" t="s">
        <v>1597</v>
      </c>
      <c r="K721" s="184">
        <v>3430</v>
      </c>
      <c r="L721" s="184">
        <v>0</v>
      </c>
      <c r="M721" s="184">
        <f t="shared" si="12"/>
        <v>3430</v>
      </c>
      <c r="N721" s="183" t="s">
        <v>1766</v>
      </c>
      <c r="O721" s="183" t="s">
        <v>1597</v>
      </c>
      <c r="P721" s="183"/>
      <c r="Q721" s="183" t="s">
        <v>1767</v>
      </c>
      <c r="R721" s="183" t="s">
        <v>801</v>
      </c>
    </row>
    <row r="722" spans="1:18">
      <c r="A722" s="183" t="s">
        <v>1765</v>
      </c>
      <c r="B722" s="183" t="s">
        <v>794</v>
      </c>
      <c r="C722" s="183" t="s">
        <v>804</v>
      </c>
      <c r="D722" s="183" t="s">
        <v>268</v>
      </c>
      <c r="E722" s="183" t="s">
        <v>342</v>
      </c>
      <c r="F722" s="183" t="s">
        <v>338</v>
      </c>
      <c r="G722" s="183" t="s">
        <v>48</v>
      </c>
      <c r="H722" s="183" t="s">
        <v>521</v>
      </c>
      <c r="I722" s="183" t="s">
        <v>796</v>
      </c>
      <c r="J722" s="183" t="s">
        <v>1597</v>
      </c>
      <c r="K722" s="184">
        <v>0</v>
      </c>
      <c r="L722" s="184">
        <v>3430</v>
      </c>
      <c r="M722" s="184">
        <f t="shared" si="12"/>
        <v>-3430</v>
      </c>
      <c r="N722" s="183" t="s">
        <v>1766</v>
      </c>
      <c r="O722" s="183" t="s">
        <v>1597</v>
      </c>
      <c r="P722" s="183"/>
      <c r="Q722" s="183" t="s">
        <v>1767</v>
      </c>
      <c r="R722" s="183" t="s">
        <v>801</v>
      </c>
    </row>
    <row r="723" spans="1:18">
      <c r="A723" s="183" t="s">
        <v>1768</v>
      </c>
      <c r="B723" s="183" t="s">
        <v>794</v>
      </c>
      <c r="C723" s="183" t="s">
        <v>808</v>
      </c>
      <c r="D723" s="183" t="s">
        <v>814</v>
      </c>
      <c r="E723" s="183" t="s">
        <v>832</v>
      </c>
      <c r="F723" s="183" t="s">
        <v>521</v>
      </c>
      <c r="G723" s="183" t="s">
        <v>48</v>
      </c>
      <c r="H723" s="183" t="s">
        <v>521</v>
      </c>
      <c r="I723" s="183" t="s">
        <v>796</v>
      </c>
      <c r="J723" s="183" t="s">
        <v>1597</v>
      </c>
      <c r="K723" s="184">
        <v>75</v>
      </c>
      <c r="L723" s="184">
        <v>0</v>
      </c>
      <c r="M723" s="184">
        <f t="shared" si="12"/>
        <v>75</v>
      </c>
      <c r="N723" s="183" t="s">
        <v>1756</v>
      </c>
      <c r="O723" s="183" t="s">
        <v>1597</v>
      </c>
      <c r="P723" s="183"/>
      <c r="Q723" s="183" t="s">
        <v>1769</v>
      </c>
      <c r="R723" s="183" t="s">
        <v>801</v>
      </c>
    </row>
    <row r="724" spans="1:18">
      <c r="A724" s="183" t="s">
        <v>1768</v>
      </c>
      <c r="B724" s="183" t="s">
        <v>794</v>
      </c>
      <c r="C724" s="183" t="s">
        <v>808</v>
      </c>
      <c r="D724" s="183" t="s">
        <v>268</v>
      </c>
      <c r="E724" s="183" t="s">
        <v>832</v>
      </c>
      <c r="F724" s="183" t="s">
        <v>521</v>
      </c>
      <c r="G724" s="183" t="s">
        <v>48</v>
      </c>
      <c r="H724" s="183" t="s">
        <v>521</v>
      </c>
      <c r="I724" s="183" t="s">
        <v>796</v>
      </c>
      <c r="J724" s="183" t="s">
        <v>1597</v>
      </c>
      <c r="K724" s="184">
        <v>0</v>
      </c>
      <c r="L724" s="184">
        <v>75</v>
      </c>
      <c r="M724" s="184">
        <f t="shared" si="12"/>
        <v>-75</v>
      </c>
      <c r="N724" s="183" t="s">
        <v>1756</v>
      </c>
      <c r="O724" s="183" t="s">
        <v>1597</v>
      </c>
      <c r="P724" s="183"/>
      <c r="Q724" s="183" t="s">
        <v>1769</v>
      </c>
      <c r="R724" s="183" t="s">
        <v>801</v>
      </c>
    </row>
    <row r="725" spans="1:18">
      <c r="A725" s="183" t="s">
        <v>1770</v>
      </c>
      <c r="B725" s="183" t="s">
        <v>794</v>
      </c>
      <c r="C725" s="183" t="s">
        <v>808</v>
      </c>
      <c r="D725" s="183" t="s">
        <v>837</v>
      </c>
      <c r="E725" s="183" t="s">
        <v>20</v>
      </c>
      <c r="F725" s="183" t="s">
        <v>710</v>
      </c>
      <c r="G725" s="183" t="s">
        <v>48</v>
      </c>
      <c r="H725" s="183" t="s">
        <v>521</v>
      </c>
      <c r="I725" s="183" t="s">
        <v>796</v>
      </c>
      <c r="J725" s="183" t="s">
        <v>1597</v>
      </c>
      <c r="K725" s="184">
        <v>500</v>
      </c>
      <c r="L725" s="184">
        <v>0</v>
      </c>
      <c r="M725" s="184">
        <f t="shared" si="12"/>
        <v>500</v>
      </c>
      <c r="N725" s="183" t="s">
        <v>1771</v>
      </c>
      <c r="O725" s="183" t="s">
        <v>1597</v>
      </c>
      <c r="P725" s="183"/>
      <c r="Q725" s="183" t="s">
        <v>1772</v>
      </c>
      <c r="R725" s="183" t="s">
        <v>801</v>
      </c>
    </row>
    <row r="726" spans="1:18">
      <c r="A726" s="183" t="s">
        <v>1770</v>
      </c>
      <c r="B726" s="183" t="s">
        <v>794</v>
      </c>
      <c r="C726" s="183" t="s">
        <v>808</v>
      </c>
      <c r="D726" s="183" t="s">
        <v>794</v>
      </c>
      <c r="E726" s="183" t="s">
        <v>20</v>
      </c>
      <c r="F726" s="183" t="s">
        <v>710</v>
      </c>
      <c r="G726" s="183" t="s">
        <v>48</v>
      </c>
      <c r="H726" s="183" t="s">
        <v>521</v>
      </c>
      <c r="I726" s="183" t="s">
        <v>796</v>
      </c>
      <c r="J726" s="183" t="s">
        <v>1597</v>
      </c>
      <c r="K726" s="184">
        <v>0</v>
      </c>
      <c r="L726" s="184">
        <v>500</v>
      </c>
      <c r="M726" s="184">
        <f t="shared" si="12"/>
        <v>-500</v>
      </c>
      <c r="N726" s="183" t="s">
        <v>1771</v>
      </c>
      <c r="O726" s="183" t="s">
        <v>1597</v>
      </c>
      <c r="P726" s="183"/>
      <c r="Q726" s="183" t="s">
        <v>1772</v>
      </c>
      <c r="R726" s="183" t="s">
        <v>801</v>
      </c>
    </row>
    <row r="727" spans="1:18">
      <c r="A727" s="183" t="s">
        <v>1773</v>
      </c>
      <c r="B727" s="183" t="s">
        <v>794</v>
      </c>
      <c r="C727" s="183" t="s">
        <v>706</v>
      </c>
      <c r="D727" s="183" t="s">
        <v>812</v>
      </c>
      <c r="E727" s="183" t="s">
        <v>22</v>
      </c>
      <c r="F727" s="183" t="s">
        <v>710</v>
      </c>
      <c r="G727" s="183" t="s">
        <v>48</v>
      </c>
      <c r="H727" s="183" t="s">
        <v>521</v>
      </c>
      <c r="I727" s="183" t="s">
        <v>796</v>
      </c>
      <c r="J727" s="183" t="s">
        <v>1597</v>
      </c>
      <c r="K727" s="184">
        <v>72.11</v>
      </c>
      <c r="L727" s="184">
        <v>0</v>
      </c>
      <c r="M727" s="184">
        <f t="shared" si="12"/>
        <v>72.11</v>
      </c>
      <c r="N727" s="183" t="s">
        <v>1052</v>
      </c>
      <c r="O727" s="183" t="s">
        <v>1597</v>
      </c>
      <c r="P727" s="183"/>
      <c r="Q727" s="183" t="s">
        <v>1774</v>
      </c>
      <c r="R727" s="183" t="s">
        <v>847</v>
      </c>
    </row>
    <row r="728" spans="1:18">
      <c r="A728" s="183" t="s">
        <v>1773</v>
      </c>
      <c r="B728" s="183" t="s">
        <v>794</v>
      </c>
      <c r="C728" s="183" t="s">
        <v>808</v>
      </c>
      <c r="D728" s="183" t="s">
        <v>268</v>
      </c>
      <c r="E728" s="183" t="s">
        <v>22</v>
      </c>
      <c r="F728" s="183" t="s">
        <v>710</v>
      </c>
      <c r="G728" s="183" t="s">
        <v>48</v>
      </c>
      <c r="H728" s="183" t="s">
        <v>521</v>
      </c>
      <c r="I728" s="183" t="s">
        <v>796</v>
      </c>
      <c r="J728" s="183" t="s">
        <v>1597</v>
      </c>
      <c r="K728" s="184">
        <v>0</v>
      </c>
      <c r="L728" s="184">
        <v>1087.02</v>
      </c>
      <c r="M728" s="184">
        <f t="shared" si="12"/>
        <v>-1087.02</v>
      </c>
      <c r="N728" s="183" t="s">
        <v>1052</v>
      </c>
      <c r="O728" s="183" t="s">
        <v>1597</v>
      </c>
      <c r="P728" s="183"/>
      <c r="Q728" s="183" t="s">
        <v>1774</v>
      </c>
      <c r="R728" s="183" t="s">
        <v>847</v>
      </c>
    </row>
    <row r="729" spans="1:18">
      <c r="A729" s="183" t="s">
        <v>1773</v>
      </c>
      <c r="B729" s="183" t="s">
        <v>794</v>
      </c>
      <c r="C729" s="183" t="s">
        <v>706</v>
      </c>
      <c r="D729" s="183" t="s">
        <v>794</v>
      </c>
      <c r="E729" s="183" t="s">
        <v>22</v>
      </c>
      <c r="F729" s="183" t="s">
        <v>710</v>
      </c>
      <c r="G729" s="183" t="s">
        <v>48</v>
      </c>
      <c r="H729" s="183" t="s">
        <v>521</v>
      </c>
      <c r="I729" s="183" t="s">
        <v>796</v>
      </c>
      <c r="J729" s="183" t="s">
        <v>1597</v>
      </c>
      <c r="K729" s="184">
        <v>297.73</v>
      </c>
      <c r="L729" s="184">
        <v>0</v>
      </c>
      <c r="M729" s="184">
        <f t="shared" si="12"/>
        <v>297.73</v>
      </c>
      <c r="N729" s="183" t="s">
        <v>1052</v>
      </c>
      <c r="O729" s="183" t="s">
        <v>1597</v>
      </c>
      <c r="P729" s="183"/>
      <c r="Q729" s="183" t="s">
        <v>1774</v>
      </c>
      <c r="R729" s="183" t="s">
        <v>847</v>
      </c>
    </row>
    <row r="730" spans="1:18">
      <c r="A730" s="183" t="s">
        <v>1773</v>
      </c>
      <c r="B730" s="183" t="s">
        <v>794</v>
      </c>
      <c r="C730" s="183" t="s">
        <v>808</v>
      </c>
      <c r="D730" s="183" t="s">
        <v>837</v>
      </c>
      <c r="E730" s="183" t="s">
        <v>22</v>
      </c>
      <c r="F730" s="183" t="s">
        <v>710</v>
      </c>
      <c r="G730" s="183" t="s">
        <v>48</v>
      </c>
      <c r="H730" s="183" t="s">
        <v>521</v>
      </c>
      <c r="I730" s="183" t="s">
        <v>796</v>
      </c>
      <c r="J730" s="183" t="s">
        <v>1597</v>
      </c>
      <c r="K730" s="184">
        <v>574.34</v>
      </c>
      <c r="L730" s="184">
        <v>0</v>
      </c>
      <c r="M730" s="184">
        <f t="shared" si="12"/>
        <v>574.34</v>
      </c>
      <c r="N730" s="183" t="s">
        <v>1052</v>
      </c>
      <c r="O730" s="183" t="s">
        <v>1597</v>
      </c>
      <c r="P730" s="183"/>
      <c r="Q730" s="183" t="s">
        <v>1774</v>
      </c>
      <c r="R730" s="183" t="s">
        <v>847</v>
      </c>
    </row>
    <row r="731" spans="1:18">
      <c r="A731" s="183" t="s">
        <v>1773</v>
      </c>
      <c r="B731" s="183" t="s">
        <v>794</v>
      </c>
      <c r="C731" s="183" t="s">
        <v>703</v>
      </c>
      <c r="D731" s="183" t="s">
        <v>837</v>
      </c>
      <c r="E731" s="183" t="s">
        <v>22</v>
      </c>
      <c r="F731" s="183" t="s">
        <v>710</v>
      </c>
      <c r="G731" s="183" t="s">
        <v>48</v>
      </c>
      <c r="H731" s="183" t="s">
        <v>521</v>
      </c>
      <c r="I731" s="183" t="s">
        <v>796</v>
      </c>
      <c r="J731" s="183" t="s">
        <v>1597</v>
      </c>
      <c r="K731" s="184">
        <v>142.84</v>
      </c>
      <c r="L731" s="184">
        <v>0</v>
      </c>
      <c r="M731" s="184">
        <f t="shared" si="12"/>
        <v>142.84</v>
      </c>
      <c r="N731" s="183" t="s">
        <v>1052</v>
      </c>
      <c r="O731" s="183" t="s">
        <v>1597</v>
      </c>
      <c r="P731" s="183"/>
      <c r="Q731" s="183" t="s">
        <v>1774</v>
      </c>
      <c r="R731" s="183" t="s">
        <v>847</v>
      </c>
    </row>
    <row r="732" spans="1:18">
      <c r="A732" s="183" t="s">
        <v>1775</v>
      </c>
      <c r="B732" s="183" t="s">
        <v>794</v>
      </c>
      <c r="C732" s="183" t="s">
        <v>709</v>
      </c>
      <c r="D732" s="183" t="s">
        <v>268</v>
      </c>
      <c r="E732" s="183" t="s">
        <v>853</v>
      </c>
      <c r="F732" s="183" t="s">
        <v>521</v>
      </c>
      <c r="G732" s="183" t="s">
        <v>48</v>
      </c>
      <c r="H732" s="183" t="s">
        <v>521</v>
      </c>
      <c r="I732" s="183" t="s">
        <v>796</v>
      </c>
      <c r="J732" s="183" t="s">
        <v>1597</v>
      </c>
      <c r="K732" s="184">
        <v>280</v>
      </c>
      <c r="L732" s="184">
        <v>0</v>
      </c>
      <c r="M732" s="184">
        <f t="shared" si="12"/>
        <v>280</v>
      </c>
      <c r="N732" s="183" t="s">
        <v>1052</v>
      </c>
      <c r="O732" s="183" t="s">
        <v>1597</v>
      </c>
      <c r="P732" s="183"/>
      <c r="Q732" s="183" t="s">
        <v>1776</v>
      </c>
      <c r="R732" s="183" t="s">
        <v>847</v>
      </c>
    </row>
    <row r="733" spans="1:18">
      <c r="A733" s="183" t="s">
        <v>1775</v>
      </c>
      <c r="B733" s="183" t="s">
        <v>794</v>
      </c>
      <c r="C733" s="183" t="s">
        <v>709</v>
      </c>
      <c r="D733" s="183" t="s">
        <v>268</v>
      </c>
      <c r="E733" s="183" t="s">
        <v>853</v>
      </c>
      <c r="F733" s="183" t="s">
        <v>521</v>
      </c>
      <c r="G733" s="183" t="s">
        <v>48</v>
      </c>
      <c r="H733" s="183" t="s">
        <v>521</v>
      </c>
      <c r="I733" s="183" t="s">
        <v>796</v>
      </c>
      <c r="J733" s="183" t="s">
        <v>1597</v>
      </c>
      <c r="K733" s="184">
        <v>0</v>
      </c>
      <c r="L733" s="184">
        <v>280</v>
      </c>
      <c r="M733" s="184">
        <f t="shared" si="12"/>
        <v>-280</v>
      </c>
      <c r="N733" s="183" t="s">
        <v>1052</v>
      </c>
      <c r="O733" s="183" t="s">
        <v>1597</v>
      </c>
      <c r="P733" s="183"/>
      <c r="Q733" s="183" t="s">
        <v>1776</v>
      </c>
      <c r="R733" s="183" t="s">
        <v>847</v>
      </c>
    </row>
    <row r="734" spans="1:18">
      <c r="A734" s="183" t="s">
        <v>1775</v>
      </c>
      <c r="B734" s="183" t="s">
        <v>794</v>
      </c>
      <c r="C734" s="183" t="s">
        <v>808</v>
      </c>
      <c r="D734" s="183" t="s">
        <v>268</v>
      </c>
      <c r="E734" s="183" t="s">
        <v>853</v>
      </c>
      <c r="F734" s="183" t="s">
        <v>521</v>
      </c>
      <c r="G734" s="183" t="s">
        <v>48</v>
      </c>
      <c r="H734" s="183" t="s">
        <v>521</v>
      </c>
      <c r="I734" s="183" t="s">
        <v>796</v>
      </c>
      <c r="J734" s="183" t="s">
        <v>1597</v>
      </c>
      <c r="K734" s="184">
        <v>0</v>
      </c>
      <c r="L734" s="184">
        <v>163.09</v>
      </c>
      <c r="M734" s="184">
        <f t="shared" si="12"/>
        <v>-163.09</v>
      </c>
      <c r="N734" s="183" t="s">
        <v>1052</v>
      </c>
      <c r="O734" s="183" t="s">
        <v>1597</v>
      </c>
      <c r="P734" s="183"/>
      <c r="Q734" s="183" t="s">
        <v>1776</v>
      </c>
      <c r="R734" s="183" t="s">
        <v>847</v>
      </c>
    </row>
    <row r="735" spans="1:18">
      <c r="A735" s="183" t="s">
        <v>1775</v>
      </c>
      <c r="B735" s="183" t="s">
        <v>794</v>
      </c>
      <c r="C735" s="183" t="s">
        <v>808</v>
      </c>
      <c r="D735" s="183" t="s">
        <v>805</v>
      </c>
      <c r="E735" s="183" t="s">
        <v>853</v>
      </c>
      <c r="F735" s="183" t="s">
        <v>521</v>
      </c>
      <c r="G735" s="183" t="s">
        <v>48</v>
      </c>
      <c r="H735" s="183" t="s">
        <v>521</v>
      </c>
      <c r="I735" s="183" t="s">
        <v>796</v>
      </c>
      <c r="J735" s="183" t="s">
        <v>1597</v>
      </c>
      <c r="K735" s="184">
        <v>163.09</v>
      </c>
      <c r="L735" s="184">
        <v>0</v>
      </c>
      <c r="M735" s="184">
        <f t="shared" si="12"/>
        <v>163.09</v>
      </c>
      <c r="N735" s="183" t="s">
        <v>1052</v>
      </c>
      <c r="O735" s="183" t="s">
        <v>1597</v>
      </c>
      <c r="P735" s="183"/>
      <c r="Q735" s="183" t="s">
        <v>1776</v>
      </c>
      <c r="R735" s="183" t="s">
        <v>847</v>
      </c>
    </row>
    <row r="736" spans="1:18">
      <c r="A736" s="183" t="s">
        <v>1777</v>
      </c>
      <c r="B736" s="183" t="s">
        <v>794</v>
      </c>
      <c r="C736" s="183" t="s">
        <v>808</v>
      </c>
      <c r="D736" s="183" t="s">
        <v>268</v>
      </c>
      <c r="E736" s="183" t="s">
        <v>855</v>
      </c>
      <c r="F736" s="183" t="s">
        <v>521</v>
      </c>
      <c r="G736" s="183" t="s">
        <v>48</v>
      </c>
      <c r="H736" s="183" t="s">
        <v>521</v>
      </c>
      <c r="I736" s="183" t="s">
        <v>796</v>
      </c>
      <c r="J736" s="183" t="s">
        <v>1597</v>
      </c>
      <c r="K736" s="184">
        <v>0</v>
      </c>
      <c r="L736" s="184">
        <v>312</v>
      </c>
      <c r="M736" s="184">
        <f t="shared" si="12"/>
        <v>-312</v>
      </c>
      <c r="N736" s="183" t="s">
        <v>1778</v>
      </c>
      <c r="O736" s="183" t="s">
        <v>1597</v>
      </c>
      <c r="P736" s="183"/>
      <c r="Q736" s="183" t="s">
        <v>1779</v>
      </c>
      <c r="R736" s="183" t="s">
        <v>801</v>
      </c>
    </row>
    <row r="737" spans="1:18">
      <c r="A737" s="183" t="s">
        <v>1777</v>
      </c>
      <c r="B737" s="183" t="s">
        <v>794</v>
      </c>
      <c r="C737" s="183" t="s">
        <v>808</v>
      </c>
      <c r="D737" s="183" t="s">
        <v>841</v>
      </c>
      <c r="E737" s="183" t="s">
        <v>855</v>
      </c>
      <c r="F737" s="183" t="s">
        <v>521</v>
      </c>
      <c r="G737" s="183" t="s">
        <v>48</v>
      </c>
      <c r="H737" s="183" t="s">
        <v>521</v>
      </c>
      <c r="I737" s="183" t="s">
        <v>796</v>
      </c>
      <c r="J737" s="183" t="s">
        <v>1597</v>
      </c>
      <c r="K737" s="184">
        <v>312</v>
      </c>
      <c r="L737" s="184">
        <v>0</v>
      </c>
      <c r="M737" s="184">
        <f t="shared" si="12"/>
        <v>312</v>
      </c>
      <c r="N737" s="183" t="s">
        <v>1778</v>
      </c>
      <c r="O737" s="183" t="s">
        <v>1597</v>
      </c>
      <c r="P737" s="183"/>
      <c r="Q737" s="183" t="s">
        <v>1779</v>
      </c>
      <c r="R737" s="183" t="s">
        <v>801</v>
      </c>
    </row>
    <row r="738" spans="1:18">
      <c r="A738" s="183" t="s">
        <v>1780</v>
      </c>
      <c r="B738" s="183" t="s">
        <v>794</v>
      </c>
      <c r="C738" s="183" t="s">
        <v>833</v>
      </c>
      <c r="D738" s="183" t="s">
        <v>268</v>
      </c>
      <c r="E738" s="183" t="s">
        <v>854</v>
      </c>
      <c r="F738" s="183" t="s">
        <v>521</v>
      </c>
      <c r="G738" s="183" t="s">
        <v>48</v>
      </c>
      <c r="H738" s="183" t="s">
        <v>521</v>
      </c>
      <c r="I738" s="183" t="s">
        <v>796</v>
      </c>
      <c r="J738" s="183" t="s">
        <v>1597</v>
      </c>
      <c r="K738" s="184">
        <v>0</v>
      </c>
      <c r="L738" s="184">
        <v>546</v>
      </c>
      <c r="M738" s="184">
        <f t="shared" si="12"/>
        <v>-546</v>
      </c>
      <c r="N738" s="183" t="s">
        <v>1778</v>
      </c>
      <c r="O738" s="183" t="s">
        <v>1597</v>
      </c>
      <c r="P738" s="183"/>
      <c r="Q738" s="183" t="s">
        <v>1781</v>
      </c>
      <c r="R738" s="183" t="s">
        <v>801</v>
      </c>
    </row>
    <row r="739" spans="1:18">
      <c r="A739" s="183" t="s">
        <v>1780</v>
      </c>
      <c r="B739" s="183" t="s">
        <v>794</v>
      </c>
      <c r="C739" s="183" t="s">
        <v>833</v>
      </c>
      <c r="D739" s="183" t="s">
        <v>841</v>
      </c>
      <c r="E739" s="183" t="s">
        <v>854</v>
      </c>
      <c r="F739" s="183" t="s">
        <v>521</v>
      </c>
      <c r="G739" s="183" t="s">
        <v>48</v>
      </c>
      <c r="H739" s="183" t="s">
        <v>521</v>
      </c>
      <c r="I739" s="183" t="s">
        <v>796</v>
      </c>
      <c r="J739" s="183" t="s">
        <v>1597</v>
      </c>
      <c r="K739" s="184">
        <v>546</v>
      </c>
      <c r="L739" s="184">
        <v>0</v>
      </c>
      <c r="M739" s="184">
        <f t="shared" si="12"/>
        <v>546</v>
      </c>
      <c r="N739" s="183" t="s">
        <v>1778</v>
      </c>
      <c r="O739" s="183" t="s">
        <v>1597</v>
      </c>
      <c r="P739" s="183"/>
      <c r="Q739" s="183" t="s">
        <v>1781</v>
      </c>
      <c r="R739" s="183" t="s">
        <v>801</v>
      </c>
    </row>
    <row r="740" spans="1:18">
      <c r="A740" s="183" t="s">
        <v>1782</v>
      </c>
      <c r="B740" s="183" t="s">
        <v>794</v>
      </c>
      <c r="C740" s="183" t="s">
        <v>707</v>
      </c>
      <c r="D740" s="183" t="s">
        <v>268</v>
      </c>
      <c r="E740" s="183" t="s">
        <v>195</v>
      </c>
      <c r="F740" s="183" t="s">
        <v>521</v>
      </c>
      <c r="G740" s="183" t="s">
        <v>48</v>
      </c>
      <c r="H740" s="183" t="s">
        <v>521</v>
      </c>
      <c r="I740" s="183" t="s">
        <v>796</v>
      </c>
      <c r="J740" s="183" t="s">
        <v>1597</v>
      </c>
      <c r="K740" s="184">
        <v>2600</v>
      </c>
      <c r="L740" s="184">
        <v>0</v>
      </c>
      <c r="M740" s="184">
        <f t="shared" si="12"/>
        <v>2600</v>
      </c>
      <c r="N740" s="183" t="s">
        <v>1783</v>
      </c>
      <c r="O740" s="183" t="s">
        <v>1597</v>
      </c>
      <c r="P740" s="183"/>
      <c r="Q740" s="183" t="s">
        <v>1784</v>
      </c>
      <c r="R740" s="183" t="s">
        <v>801</v>
      </c>
    </row>
    <row r="741" spans="1:18">
      <c r="A741" s="183" t="s">
        <v>1782</v>
      </c>
      <c r="B741" s="183" t="s">
        <v>794</v>
      </c>
      <c r="C741" s="183" t="s">
        <v>707</v>
      </c>
      <c r="D741" s="183" t="s">
        <v>841</v>
      </c>
      <c r="E741" s="183" t="s">
        <v>195</v>
      </c>
      <c r="F741" s="183" t="s">
        <v>521</v>
      </c>
      <c r="G741" s="183" t="s">
        <v>48</v>
      </c>
      <c r="H741" s="183" t="s">
        <v>521</v>
      </c>
      <c r="I741" s="183" t="s">
        <v>796</v>
      </c>
      <c r="J741" s="183" t="s">
        <v>1597</v>
      </c>
      <c r="K741" s="184">
        <v>0</v>
      </c>
      <c r="L741" s="184">
        <v>2600</v>
      </c>
      <c r="M741" s="184">
        <f t="shared" si="12"/>
        <v>-2600</v>
      </c>
      <c r="N741" s="183" t="s">
        <v>1783</v>
      </c>
      <c r="O741" s="183" t="s">
        <v>1597</v>
      </c>
      <c r="P741" s="183"/>
      <c r="Q741" s="183" t="s">
        <v>1784</v>
      </c>
      <c r="R741" s="183" t="s">
        <v>801</v>
      </c>
    </row>
    <row r="742" spans="1:18">
      <c r="A742" s="183" t="s">
        <v>1785</v>
      </c>
      <c r="B742" s="183" t="s">
        <v>794</v>
      </c>
      <c r="C742" s="183" t="s">
        <v>242</v>
      </c>
      <c r="D742" s="183" t="s">
        <v>809</v>
      </c>
      <c r="E742" s="183" t="s">
        <v>136</v>
      </c>
      <c r="F742" s="183" t="s">
        <v>710</v>
      </c>
      <c r="G742" s="183" t="s">
        <v>48</v>
      </c>
      <c r="H742" s="183" t="s">
        <v>521</v>
      </c>
      <c r="I742" s="183" t="s">
        <v>796</v>
      </c>
      <c r="J742" s="183" t="s">
        <v>1597</v>
      </c>
      <c r="K742" s="184">
        <v>1200</v>
      </c>
      <c r="L742" s="184">
        <v>0</v>
      </c>
      <c r="M742" s="184">
        <f t="shared" si="12"/>
        <v>1200</v>
      </c>
      <c r="N742" s="183" t="s">
        <v>995</v>
      </c>
      <c r="O742" s="183" t="s">
        <v>1597</v>
      </c>
      <c r="P742" s="183"/>
      <c r="Q742" s="183" t="s">
        <v>1786</v>
      </c>
      <c r="R742" s="183" t="s">
        <v>847</v>
      </c>
    </row>
    <row r="743" spans="1:18">
      <c r="A743" s="183" t="s">
        <v>1785</v>
      </c>
      <c r="B743" s="183" t="s">
        <v>794</v>
      </c>
      <c r="C743" s="183" t="s">
        <v>709</v>
      </c>
      <c r="D743" s="183" t="s">
        <v>809</v>
      </c>
      <c r="E743" s="183" t="s">
        <v>136</v>
      </c>
      <c r="F743" s="183" t="s">
        <v>710</v>
      </c>
      <c r="G743" s="183" t="s">
        <v>48</v>
      </c>
      <c r="H743" s="183" t="s">
        <v>521</v>
      </c>
      <c r="I743" s="183" t="s">
        <v>796</v>
      </c>
      <c r="J743" s="183" t="s">
        <v>1597</v>
      </c>
      <c r="K743" s="184">
        <v>0</v>
      </c>
      <c r="L743" s="184">
        <v>189</v>
      </c>
      <c r="M743" s="184">
        <f t="shared" si="12"/>
        <v>-189</v>
      </c>
      <c r="N743" s="183" t="s">
        <v>995</v>
      </c>
      <c r="O743" s="183" t="s">
        <v>1597</v>
      </c>
      <c r="P743" s="183"/>
      <c r="Q743" s="183" t="s">
        <v>1786</v>
      </c>
      <c r="R743" s="183" t="s">
        <v>847</v>
      </c>
    </row>
    <row r="744" spans="1:18">
      <c r="A744" s="183" t="s">
        <v>1785</v>
      </c>
      <c r="B744" s="183" t="s">
        <v>794</v>
      </c>
      <c r="C744" s="183" t="s">
        <v>709</v>
      </c>
      <c r="D744" s="183" t="s">
        <v>268</v>
      </c>
      <c r="E744" s="183" t="s">
        <v>136</v>
      </c>
      <c r="F744" s="183" t="s">
        <v>710</v>
      </c>
      <c r="G744" s="183" t="s">
        <v>48</v>
      </c>
      <c r="H744" s="183" t="s">
        <v>521</v>
      </c>
      <c r="I744" s="183" t="s">
        <v>796</v>
      </c>
      <c r="J744" s="183" t="s">
        <v>1597</v>
      </c>
      <c r="K744" s="184">
        <v>0</v>
      </c>
      <c r="L744" s="184">
        <v>1200</v>
      </c>
      <c r="M744" s="184">
        <f t="shared" si="12"/>
        <v>-1200</v>
      </c>
      <c r="N744" s="183" t="s">
        <v>995</v>
      </c>
      <c r="O744" s="183" t="s">
        <v>1597</v>
      </c>
      <c r="P744" s="183"/>
      <c r="Q744" s="183" t="s">
        <v>1786</v>
      </c>
      <c r="R744" s="183" t="s">
        <v>847</v>
      </c>
    </row>
    <row r="745" spans="1:18">
      <c r="A745" s="183" t="s">
        <v>1785</v>
      </c>
      <c r="B745" s="183" t="s">
        <v>794</v>
      </c>
      <c r="C745" s="183" t="s">
        <v>706</v>
      </c>
      <c r="D745" s="183" t="s">
        <v>815</v>
      </c>
      <c r="E745" s="183" t="s">
        <v>136</v>
      </c>
      <c r="F745" s="183" t="s">
        <v>710</v>
      </c>
      <c r="G745" s="183" t="s">
        <v>48</v>
      </c>
      <c r="H745" s="183" t="s">
        <v>521</v>
      </c>
      <c r="I745" s="183" t="s">
        <v>796</v>
      </c>
      <c r="J745" s="183" t="s">
        <v>1597</v>
      </c>
      <c r="K745" s="184">
        <v>189</v>
      </c>
      <c r="L745" s="184">
        <v>0</v>
      </c>
      <c r="M745" s="184">
        <f t="shared" si="12"/>
        <v>189</v>
      </c>
      <c r="N745" s="183" t="s">
        <v>995</v>
      </c>
      <c r="O745" s="183" t="s">
        <v>1597</v>
      </c>
      <c r="P745" s="183"/>
      <c r="Q745" s="183" t="s">
        <v>1786</v>
      </c>
      <c r="R745" s="183" t="s">
        <v>847</v>
      </c>
    </row>
    <row r="746" spans="1:18">
      <c r="A746" s="183" t="s">
        <v>1787</v>
      </c>
      <c r="B746" s="183" t="s">
        <v>794</v>
      </c>
      <c r="C746" s="183" t="s">
        <v>808</v>
      </c>
      <c r="D746" s="183" t="s">
        <v>268</v>
      </c>
      <c r="E746" s="183" t="s">
        <v>20</v>
      </c>
      <c r="F746" s="183" t="s">
        <v>710</v>
      </c>
      <c r="G746" s="183" t="s">
        <v>48</v>
      </c>
      <c r="H746" s="183" t="s">
        <v>521</v>
      </c>
      <c r="I746" s="183" t="s">
        <v>796</v>
      </c>
      <c r="J746" s="183" t="s">
        <v>1597</v>
      </c>
      <c r="K746" s="184">
        <v>0</v>
      </c>
      <c r="L746" s="184">
        <v>558.37</v>
      </c>
      <c r="M746" s="184">
        <f t="shared" si="12"/>
        <v>-558.37</v>
      </c>
      <c r="N746" s="183" t="s">
        <v>1788</v>
      </c>
      <c r="O746" s="183" t="s">
        <v>1597</v>
      </c>
      <c r="P746" s="183"/>
      <c r="Q746" s="183" t="s">
        <v>1789</v>
      </c>
      <c r="R746" s="183" t="s">
        <v>801</v>
      </c>
    </row>
    <row r="747" spans="1:18">
      <c r="A747" s="183" t="s">
        <v>1787</v>
      </c>
      <c r="B747" s="183" t="s">
        <v>794</v>
      </c>
      <c r="C747" s="183" t="s">
        <v>701</v>
      </c>
      <c r="D747" s="183" t="s">
        <v>268</v>
      </c>
      <c r="E747" s="183" t="s">
        <v>20</v>
      </c>
      <c r="F747" s="183" t="s">
        <v>521</v>
      </c>
      <c r="G747" s="183" t="s">
        <v>48</v>
      </c>
      <c r="H747" s="183" t="s">
        <v>521</v>
      </c>
      <c r="I747" s="183" t="s">
        <v>796</v>
      </c>
      <c r="J747" s="183" t="s">
        <v>1597</v>
      </c>
      <c r="K747" s="184">
        <v>4.84</v>
      </c>
      <c r="L747" s="184">
        <v>0</v>
      </c>
      <c r="M747" s="184">
        <f t="shared" si="12"/>
        <v>4.84</v>
      </c>
      <c r="N747" s="183" t="s">
        <v>1788</v>
      </c>
      <c r="O747" s="183" t="s">
        <v>1597</v>
      </c>
      <c r="P747" s="183"/>
      <c r="Q747" s="183" t="s">
        <v>1789</v>
      </c>
      <c r="R747" s="183" t="s">
        <v>801</v>
      </c>
    </row>
    <row r="748" spans="1:18">
      <c r="A748" s="183" t="s">
        <v>1787</v>
      </c>
      <c r="B748" s="183" t="s">
        <v>794</v>
      </c>
      <c r="C748" s="183" t="s">
        <v>701</v>
      </c>
      <c r="D748" s="183" t="s">
        <v>268</v>
      </c>
      <c r="E748" s="183" t="s">
        <v>20</v>
      </c>
      <c r="F748" s="183" t="s">
        <v>710</v>
      </c>
      <c r="G748" s="183" t="s">
        <v>48</v>
      </c>
      <c r="H748" s="183" t="s">
        <v>521</v>
      </c>
      <c r="I748" s="183" t="s">
        <v>796</v>
      </c>
      <c r="J748" s="183" t="s">
        <v>1597</v>
      </c>
      <c r="K748" s="184">
        <v>558.37</v>
      </c>
      <c r="L748" s="184">
        <v>0</v>
      </c>
      <c r="M748" s="184">
        <f t="shared" si="12"/>
        <v>558.37</v>
      </c>
      <c r="N748" s="183" t="s">
        <v>1788</v>
      </c>
      <c r="O748" s="183" t="s">
        <v>1597</v>
      </c>
      <c r="P748" s="183"/>
      <c r="Q748" s="183" t="s">
        <v>1789</v>
      </c>
      <c r="R748" s="183" t="s">
        <v>801</v>
      </c>
    </row>
    <row r="749" spans="1:18">
      <c r="A749" s="183" t="s">
        <v>1787</v>
      </c>
      <c r="B749" s="183" t="s">
        <v>794</v>
      </c>
      <c r="C749" s="183" t="s">
        <v>701</v>
      </c>
      <c r="D749" s="183" t="s">
        <v>821</v>
      </c>
      <c r="E749" s="183" t="s">
        <v>20</v>
      </c>
      <c r="F749" s="183" t="s">
        <v>521</v>
      </c>
      <c r="G749" s="183" t="s">
        <v>48</v>
      </c>
      <c r="H749" s="183" t="s">
        <v>521</v>
      </c>
      <c r="I749" s="183" t="s">
        <v>796</v>
      </c>
      <c r="J749" s="183" t="s">
        <v>1597</v>
      </c>
      <c r="K749" s="184">
        <v>0</v>
      </c>
      <c r="L749" s="184">
        <v>4.84</v>
      </c>
      <c r="M749" s="184">
        <f t="shared" si="12"/>
        <v>-4.84</v>
      </c>
      <c r="N749" s="183" t="s">
        <v>1788</v>
      </c>
      <c r="O749" s="183" t="s">
        <v>1597</v>
      </c>
      <c r="P749" s="183"/>
      <c r="Q749" s="183" t="s">
        <v>1789</v>
      </c>
      <c r="R749" s="183" t="s">
        <v>801</v>
      </c>
    </row>
    <row r="750" spans="1:18">
      <c r="A750" s="183" t="s">
        <v>1790</v>
      </c>
      <c r="B750" s="183" t="s">
        <v>794</v>
      </c>
      <c r="C750" s="183" t="s">
        <v>701</v>
      </c>
      <c r="D750" s="183" t="s">
        <v>831</v>
      </c>
      <c r="E750" s="183" t="s">
        <v>20</v>
      </c>
      <c r="F750" s="183" t="s">
        <v>710</v>
      </c>
      <c r="G750" s="183" t="s">
        <v>48</v>
      </c>
      <c r="H750" s="183" t="s">
        <v>521</v>
      </c>
      <c r="I750" s="183" t="s">
        <v>796</v>
      </c>
      <c r="J750" s="183" t="s">
        <v>1597</v>
      </c>
      <c r="K750" s="184">
        <v>1974</v>
      </c>
      <c r="L750" s="184">
        <v>0</v>
      </c>
      <c r="M750" s="184">
        <f t="shared" si="12"/>
        <v>1974</v>
      </c>
      <c r="N750" s="183" t="s">
        <v>1791</v>
      </c>
      <c r="O750" s="183" t="s">
        <v>1597</v>
      </c>
      <c r="P750" s="183"/>
      <c r="Q750" s="183" t="s">
        <v>1792</v>
      </c>
      <c r="R750" s="183" t="s">
        <v>801</v>
      </c>
    </row>
    <row r="751" spans="1:18">
      <c r="A751" s="183" t="s">
        <v>1790</v>
      </c>
      <c r="B751" s="183" t="s">
        <v>794</v>
      </c>
      <c r="C751" s="183" t="s">
        <v>808</v>
      </c>
      <c r="D751" s="183" t="s">
        <v>268</v>
      </c>
      <c r="E751" s="183" t="s">
        <v>20</v>
      </c>
      <c r="F751" s="183" t="s">
        <v>710</v>
      </c>
      <c r="G751" s="183" t="s">
        <v>48</v>
      </c>
      <c r="H751" s="183" t="s">
        <v>521</v>
      </c>
      <c r="I751" s="183" t="s">
        <v>796</v>
      </c>
      <c r="J751" s="183" t="s">
        <v>1597</v>
      </c>
      <c r="K751" s="184">
        <v>0</v>
      </c>
      <c r="L751" s="184">
        <v>1803.25</v>
      </c>
      <c r="M751" s="184">
        <f t="shared" si="12"/>
        <v>-1803.25</v>
      </c>
      <c r="N751" s="183" t="s">
        <v>1791</v>
      </c>
      <c r="O751" s="183" t="s">
        <v>1597</v>
      </c>
      <c r="P751" s="183"/>
      <c r="Q751" s="183" t="s">
        <v>1792</v>
      </c>
      <c r="R751" s="183" t="s">
        <v>801</v>
      </c>
    </row>
    <row r="752" spans="1:18">
      <c r="A752" s="183" t="s">
        <v>1790</v>
      </c>
      <c r="B752" s="183" t="s">
        <v>794</v>
      </c>
      <c r="C752" s="183" t="s">
        <v>701</v>
      </c>
      <c r="D752" s="183" t="s">
        <v>821</v>
      </c>
      <c r="E752" s="183" t="s">
        <v>20</v>
      </c>
      <c r="F752" s="183" t="s">
        <v>710</v>
      </c>
      <c r="G752" s="183" t="s">
        <v>48</v>
      </c>
      <c r="H752" s="183" t="s">
        <v>521</v>
      </c>
      <c r="I752" s="183" t="s">
        <v>796</v>
      </c>
      <c r="J752" s="183" t="s">
        <v>1597</v>
      </c>
      <c r="K752" s="184">
        <v>0</v>
      </c>
      <c r="L752" s="184">
        <v>170.75</v>
      </c>
      <c r="M752" s="184">
        <f t="shared" si="12"/>
        <v>-170.75</v>
      </c>
      <c r="N752" s="183" t="s">
        <v>1791</v>
      </c>
      <c r="O752" s="183" t="s">
        <v>1597</v>
      </c>
      <c r="P752" s="183"/>
      <c r="Q752" s="183" t="s">
        <v>1792</v>
      </c>
      <c r="R752" s="183" t="s">
        <v>801</v>
      </c>
    </row>
    <row r="753" spans="1:18">
      <c r="A753" s="183" t="s">
        <v>1793</v>
      </c>
      <c r="B753" s="183" t="s">
        <v>794</v>
      </c>
      <c r="C753" s="183" t="s">
        <v>702</v>
      </c>
      <c r="D753" s="183" t="s">
        <v>805</v>
      </c>
      <c r="E753" s="183" t="s">
        <v>20</v>
      </c>
      <c r="F753" s="183" t="s">
        <v>710</v>
      </c>
      <c r="G753" s="183" t="s">
        <v>48</v>
      </c>
      <c r="H753" s="183" t="s">
        <v>521</v>
      </c>
      <c r="I753" s="183" t="s">
        <v>796</v>
      </c>
      <c r="J753" s="183" t="s">
        <v>1597</v>
      </c>
      <c r="K753" s="184">
        <v>0</v>
      </c>
      <c r="L753" s="184">
        <v>20</v>
      </c>
      <c r="M753" s="184">
        <f t="shared" si="12"/>
        <v>-20</v>
      </c>
      <c r="N753" s="183" t="s">
        <v>1794</v>
      </c>
      <c r="O753" s="183" t="s">
        <v>1597</v>
      </c>
      <c r="P753" s="183"/>
      <c r="Q753" s="183" t="s">
        <v>1795</v>
      </c>
      <c r="R753" s="183" t="s">
        <v>801</v>
      </c>
    </row>
    <row r="754" spans="1:18">
      <c r="A754" s="183" t="s">
        <v>1793</v>
      </c>
      <c r="B754" s="183" t="s">
        <v>794</v>
      </c>
      <c r="C754" s="183" t="s">
        <v>701</v>
      </c>
      <c r="D754" s="183" t="s">
        <v>268</v>
      </c>
      <c r="E754" s="183" t="s">
        <v>20</v>
      </c>
      <c r="F754" s="183" t="s">
        <v>710</v>
      </c>
      <c r="G754" s="183" t="s">
        <v>48</v>
      </c>
      <c r="H754" s="183" t="s">
        <v>521</v>
      </c>
      <c r="I754" s="183" t="s">
        <v>796</v>
      </c>
      <c r="J754" s="183" t="s">
        <v>1597</v>
      </c>
      <c r="K754" s="184">
        <v>20</v>
      </c>
      <c r="L754" s="184">
        <v>0</v>
      </c>
      <c r="M754" s="184">
        <f t="shared" si="12"/>
        <v>20</v>
      </c>
      <c r="N754" s="183" t="s">
        <v>1794</v>
      </c>
      <c r="O754" s="183" t="s">
        <v>1597</v>
      </c>
      <c r="P754" s="183"/>
      <c r="Q754" s="183" t="s">
        <v>1795</v>
      </c>
      <c r="R754" s="183" t="s">
        <v>801</v>
      </c>
    </row>
    <row r="755" spans="1:18">
      <c r="A755" s="183" t="s">
        <v>1796</v>
      </c>
      <c r="B755" s="183" t="s">
        <v>794</v>
      </c>
      <c r="C755" s="183" t="s">
        <v>701</v>
      </c>
      <c r="D755" s="183" t="s">
        <v>268</v>
      </c>
      <c r="E755" s="183" t="s">
        <v>827</v>
      </c>
      <c r="F755" s="183" t="s">
        <v>521</v>
      </c>
      <c r="G755" s="183" t="s">
        <v>48</v>
      </c>
      <c r="H755" s="183" t="s">
        <v>521</v>
      </c>
      <c r="I755" s="183" t="s">
        <v>796</v>
      </c>
      <c r="J755" s="183" t="s">
        <v>1597</v>
      </c>
      <c r="K755" s="184">
        <v>0</v>
      </c>
      <c r="L755" s="184">
        <v>584.79</v>
      </c>
      <c r="M755" s="184">
        <f t="shared" si="12"/>
        <v>-584.79</v>
      </c>
      <c r="N755" s="183" t="s">
        <v>995</v>
      </c>
      <c r="O755" s="183" t="s">
        <v>1597</v>
      </c>
      <c r="P755" s="183"/>
      <c r="Q755" s="183" t="s">
        <v>1797</v>
      </c>
      <c r="R755" s="183" t="s">
        <v>847</v>
      </c>
    </row>
    <row r="756" spans="1:18">
      <c r="A756" s="183" t="s">
        <v>1796</v>
      </c>
      <c r="B756" s="183" t="s">
        <v>794</v>
      </c>
      <c r="C756" s="183" t="s">
        <v>701</v>
      </c>
      <c r="D756" s="183" t="s">
        <v>821</v>
      </c>
      <c r="E756" s="183" t="s">
        <v>827</v>
      </c>
      <c r="F756" s="183" t="s">
        <v>521</v>
      </c>
      <c r="G756" s="183" t="s">
        <v>48</v>
      </c>
      <c r="H756" s="183" t="s">
        <v>521</v>
      </c>
      <c r="I756" s="183" t="s">
        <v>796</v>
      </c>
      <c r="J756" s="183" t="s">
        <v>1597</v>
      </c>
      <c r="K756" s="184">
        <v>584.79</v>
      </c>
      <c r="L756" s="184">
        <v>0</v>
      </c>
      <c r="M756" s="184">
        <f t="shared" si="12"/>
        <v>584.79</v>
      </c>
      <c r="N756" s="183" t="s">
        <v>995</v>
      </c>
      <c r="O756" s="183" t="s">
        <v>1597</v>
      </c>
      <c r="P756" s="183"/>
      <c r="Q756" s="183" t="s">
        <v>1797</v>
      </c>
      <c r="R756" s="183" t="s">
        <v>847</v>
      </c>
    </row>
    <row r="757" spans="1:18">
      <c r="A757" s="183" t="s">
        <v>1798</v>
      </c>
      <c r="B757" s="183" t="s">
        <v>794</v>
      </c>
      <c r="C757" s="183" t="s">
        <v>709</v>
      </c>
      <c r="D757" s="183" t="s">
        <v>809</v>
      </c>
      <c r="E757" s="183" t="s">
        <v>384</v>
      </c>
      <c r="F757" s="183" t="s">
        <v>521</v>
      </c>
      <c r="G757" s="183" t="s">
        <v>48</v>
      </c>
      <c r="H757" s="183" t="s">
        <v>521</v>
      </c>
      <c r="I757" s="183" t="s">
        <v>796</v>
      </c>
      <c r="J757" s="183" t="s">
        <v>1597</v>
      </c>
      <c r="K757" s="184">
        <v>1339.48</v>
      </c>
      <c r="L757" s="184">
        <v>0</v>
      </c>
      <c r="M757" s="184">
        <f t="shared" si="12"/>
        <v>1339.48</v>
      </c>
      <c r="N757" s="183" t="s">
        <v>995</v>
      </c>
      <c r="O757" s="183" t="s">
        <v>1597</v>
      </c>
      <c r="P757" s="183"/>
      <c r="Q757" s="183" t="s">
        <v>1799</v>
      </c>
      <c r="R757" s="183" t="s">
        <v>847</v>
      </c>
    </row>
    <row r="758" spans="1:18">
      <c r="A758" s="183" t="s">
        <v>1798</v>
      </c>
      <c r="B758" s="183" t="s">
        <v>794</v>
      </c>
      <c r="C758" s="183" t="s">
        <v>709</v>
      </c>
      <c r="D758" s="183" t="s">
        <v>268</v>
      </c>
      <c r="E758" s="183" t="s">
        <v>384</v>
      </c>
      <c r="F758" s="183" t="s">
        <v>521</v>
      </c>
      <c r="G758" s="183" t="s">
        <v>48</v>
      </c>
      <c r="H758" s="183" t="s">
        <v>521</v>
      </c>
      <c r="I758" s="183" t="s">
        <v>796</v>
      </c>
      <c r="J758" s="183" t="s">
        <v>1597</v>
      </c>
      <c r="K758" s="184">
        <v>0</v>
      </c>
      <c r="L758" s="184">
        <v>1339.48</v>
      </c>
      <c r="M758" s="184">
        <f t="shared" si="12"/>
        <v>-1339.48</v>
      </c>
      <c r="N758" s="183" t="s">
        <v>995</v>
      </c>
      <c r="O758" s="183" t="s">
        <v>1597</v>
      </c>
      <c r="P758" s="183"/>
      <c r="Q758" s="183" t="s">
        <v>1799</v>
      </c>
      <c r="R758" s="183" t="s">
        <v>847</v>
      </c>
    </row>
    <row r="759" spans="1:18">
      <c r="A759" s="183" t="s">
        <v>1800</v>
      </c>
      <c r="B759" s="183" t="s">
        <v>794</v>
      </c>
      <c r="C759" s="183" t="s">
        <v>808</v>
      </c>
      <c r="D759" s="183" t="s">
        <v>268</v>
      </c>
      <c r="E759" s="183" t="s">
        <v>29</v>
      </c>
      <c r="F759" s="183" t="s">
        <v>710</v>
      </c>
      <c r="G759" s="183" t="s">
        <v>48</v>
      </c>
      <c r="H759" s="183" t="s">
        <v>521</v>
      </c>
      <c r="I759" s="183" t="s">
        <v>796</v>
      </c>
      <c r="J759" s="183" t="s">
        <v>1597</v>
      </c>
      <c r="K759" s="184">
        <v>0</v>
      </c>
      <c r="L759" s="184">
        <v>1582.96</v>
      </c>
      <c r="M759" s="184">
        <f t="shared" si="12"/>
        <v>-1582.96</v>
      </c>
      <c r="N759" s="183" t="s">
        <v>995</v>
      </c>
      <c r="O759" s="183" t="s">
        <v>1597</v>
      </c>
      <c r="P759" s="183"/>
      <c r="Q759" s="183" t="s">
        <v>1801</v>
      </c>
      <c r="R759" s="183" t="s">
        <v>847</v>
      </c>
    </row>
    <row r="760" spans="1:18">
      <c r="A760" s="183" t="s">
        <v>1800</v>
      </c>
      <c r="B760" s="183" t="s">
        <v>794</v>
      </c>
      <c r="C760" s="183" t="s">
        <v>701</v>
      </c>
      <c r="D760" s="183" t="s">
        <v>268</v>
      </c>
      <c r="E760" s="183" t="s">
        <v>29</v>
      </c>
      <c r="F760" s="183" t="s">
        <v>521</v>
      </c>
      <c r="G760" s="183" t="s">
        <v>48</v>
      </c>
      <c r="H760" s="183" t="s">
        <v>521</v>
      </c>
      <c r="I760" s="183" t="s">
        <v>796</v>
      </c>
      <c r="J760" s="183" t="s">
        <v>1597</v>
      </c>
      <c r="K760" s="184">
        <v>180.37</v>
      </c>
      <c r="L760" s="184">
        <v>0</v>
      </c>
      <c r="M760" s="184">
        <f t="shared" si="12"/>
        <v>180.37</v>
      </c>
      <c r="N760" s="183" t="s">
        <v>995</v>
      </c>
      <c r="O760" s="183" t="s">
        <v>1597</v>
      </c>
      <c r="P760" s="183"/>
      <c r="Q760" s="183" t="s">
        <v>1801</v>
      </c>
      <c r="R760" s="183" t="s">
        <v>847</v>
      </c>
    </row>
    <row r="761" spans="1:18">
      <c r="A761" s="183" t="s">
        <v>1800</v>
      </c>
      <c r="B761" s="183" t="s">
        <v>794</v>
      </c>
      <c r="C761" s="183" t="s">
        <v>808</v>
      </c>
      <c r="D761" s="183" t="s">
        <v>837</v>
      </c>
      <c r="E761" s="183" t="s">
        <v>29</v>
      </c>
      <c r="F761" s="183" t="s">
        <v>710</v>
      </c>
      <c r="G761" s="183" t="s">
        <v>48</v>
      </c>
      <c r="H761" s="183" t="s">
        <v>521</v>
      </c>
      <c r="I761" s="183" t="s">
        <v>796</v>
      </c>
      <c r="J761" s="183" t="s">
        <v>1597</v>
      </c>
      <c r="K761" s="184">
        <v>314.25</v>
      </c>
      <c r="L761" s="184">
        <v>0</v>
      </c>
      <c r="M761" s="184">
        <f t="shared" si="12"/>
        <v>314.25</v>
      </c>
      <c r="N761" s="183" t="s">
        <v>995</v>
      </c>
      <c r="O761" s="183" t="s">
        <v>1597</v>
      </c>
      <c r="P761" s="183"/>
      <c r="Q761" s="183" t="s">
        <v>1801</v>
      </c>
      <c r="R761" s="183" t="s">
        <v>847</v>
      </c>
    </row>
    <row r="762" spans="1:18">
      <c r="A762" s="183" t="s">
        <v>1800</v>
      </c>
      <c r="B762" s="183" t="s">
        <v>794</v>
      </c>
      <c r="C762" s="183" t="s">
        <v>701</v>
      </c>
      <c r="D762" s="183" t="s">
        <v>837</v>
      </c>
      <c r="E762" s="183" t="s">
        <v>29</v>
      </c>
      <c r="F762" s="183" t="s">
        <v>710</v>
      </c>
      <c r="G762" s="183" t="s">
        <v>48</v>
      </c>
      <c r="H762" s="183" t="s">
        <v>521</v>
      </c>
      <c r="I762" s="183" t="s">
        <v>796</v>
      </c>
      <c r="J762" s="183" t="s">
        <v>1597</v>
      </c>
      <c r="K762" s="184">
        <v>1142.72</v>
      </c>
      <c r="L762" s="184">
        <v>0</v>
      </c>
      <c r="M762" s="184">
        <f t="shared" si="12"/>
        <v>1142.72</v>
      </c>
      <c r="N762" s="183" t="s">
        <v>995</v>
      </c>
      <c r="O762" s="183" t="s">
        <v>1597</v>
      </c>
      <c r="P762" s="183"/>
      <c r="Q762" s="183" t="s">
        <v>1801</v>
      </c>
      <c r="R762" s="183" t="s">
        <v>847</v>
      </c>
    </row>
    <row r="763" spans="1:18">
      <c r="A763" s="183" t="s">
        <v>1800</v>
      </c>
      <c r="B763" s="183" t="s">
        <v>794</v>
      </c>
      <c r="C763" s="183" t="s">
        <v>701</v>
      </c>
      <c r="D763" s="183" t="s">
        <v>803</v>
      </c>
      <c r="E763" s="183" t="s">
        <v>29</v>
      </c>
      <c r="F763" s="183" t="s">
        <v>521</v>
      </c>
      <c r="G763" s="183" t="s">
        <v>48</v>
      </c>
      <c r="H763" s="183" t="s">
        <v>521</v>
      </c>
      <c r="I763" s="183" t="s">
        <v>796</v>
      </c>
      <c r="J763" s="183" t="s">
        <v>1597</v>
      </c>
      <c r="K763" s="184">
        <v>0</v>
      </c>
      <c r="L763" s="184">
        <v>180.37</v>
      </c>
      <c r="M763" s="184">
        <f t="shared" si="12"/>
        <v>-180.37</v>
      </c>
      <c r="N763" s="183" t="s">
        <v>995</v>
      </c>
      <c r="O763" s="183" t="s">
        <v>1597</v>
      </c>
      <c r="P763" s="183"/>
      <c r="Q763" s="183" t="s">
        <v>1801</v>
      </c>
      <c r="R763" s="183" t="s">
        <v>847</v>
      </c>
    </row>
    <row r="764" spans="1:18">
      <c r="A764" s="183" t="s">
        <v>1800</v>
      </c>
      <c r="B764" s="183" t="s">
        <v>794</v>
      </c>
      <c r="C764" s="183" t="s">
        <v>808</v>
      </c>
      <c r="D764" s="183" t="s">
        <v>809</v>
      </c>
      <c r="E764" s="183" t="s">
        <v>29</v>
      </c>
      <c r="F764" s="183" t="s">
        <v>710</v>
      </c>
      <c r="G764" s="183" t="s">
        <v>48</v>
      </c>
      <c r="H764" s="183" t="s">
        <v>521</v>
      </c>
      <c r="I764" s="183" t="s">
        <v>796</v>
      </c>
      <c r="J764" s="183" t="s">
        <v>1597</v>
      </c>
      <c r="K764" s="184">
        <v>125.99</v>
      </c>
      <c r="L764" s="184">
        <v>0</v>
      </c>
      <c r="M764" s="184">
        <f t="shared" si="12"/>
        <v>125.99</v>
      </c>
      <c r="N764" s="183" t="s">
        <v>995</v>
      </c>
      <c r="O764" s="183" t="s">
        <v>1597</v>
      </c>
      <c r="P764" s="183"/>
      <c r="Q764" s="183" t="s">
        <v>1801</v>
      </c>
      <c r="R764" s="183" t="s">
        <v>847</v>
      </c>
    </row>
    <row r="765" spans="1:18">
      <c r="A765" s="183" t="s">
        <v>1802</v>
      </c>
      <c r="B765" s="183" t="s">
        <v>794</v>
      </c>
      <c r="C765" s="183" t="s">
        <v>707</v>
      </c>
      <c r="D765" s="183" t="s">
        <v>268</v>
      </c>
      <c r="E765" s="183" t="s">
        <v>816</v>
      </c>
      <c r="F765" s="183" t="s">
        <v>521</v>
      </c>
      <c r="G765" s="183" t="s">
        <v>48</v>
      </c>
      <c r="H765" s="183" t="s">
        <v>521</v>
      </c>
      <c r="I765" s="183" t="s">
        <v>796</v>
      </c>
      <c r="J765" s="183" t="s">
        <v>1803</v>
      </c>
      <c r="K765" s="184">
        <v>0</v>
      </c>
      <c r="L765" s="184">
        <v>500</v>
      </c>
      <c r="M765" s="184">
        <f t="shared" si="12"/>
        <v>-500</v>
      </c>
      <c r="N765" s="183" t="s">
        <v>1804</v>
      </c>
      <c r="O765" s="183" t="s">
        <v>1803</v>
      </c>
      <c r="P765" s="183"/>
      <c r="Q765" s="183" t="s">
        <v>1805</v>
      </c>
      <c r="R765" s="183" t="s">
        <v>801</v>
      </c>
    </row>
    <row r="766" spans="1:18">
      <c r="A766" s="183" t="s">
        <v>1802</v>
      </c>
      <c r="B766" s="183" t="s">
        <v>794</v>
      </c>
      <c r="C766" s="183" t="s">
        <v>707</v>
      </c>
      <c r="D766" s="183" t="s">
        <v>831</v>
      </c>
      <c r="E766" s="183" t="s">
        <v>816</v>
      </c>
      <c r="F766" s="183" t="s">
        <v>521</v>
      </c>
      <c r="G766" s="183" t="s">
        <v>48</v>
      </c>
      <c r="H766" s="183" t="s">
        <v>521</v>
      </c>
      <c r="I766" s="183" t="s">
        <v>796</v>
      </c>
      <c r="J766" s="183" t="s">
        <v>1803</v>
      </c>
      <c r="K766" s="184">
        <v>500</v>
      </c>
      <c r="L766" s="184">
        <v>0</v>
      </c>
      <c r="M766" s="184">
        <f t="shared" si="12"/>
        <v>500</v>
      </c>
      <c r="N766" s="183" t="s">
        <v>1804</v>
      </c>
      <c r="O766" s="183" t="s">
        <v>1803</v>
      </c>
      <c r="P766" s="183"/>
      <c r="Q766" s="183" t="s">
        <v>1805</v>
      </c>
      <c r="R766" s="183" t="s">
        <v>801</v>
      </c>
    </row>
    <row r="767" spans="1:18">
      <c r="A767" s="183" t="s">
        <v>1806</v>
      </c>
      <c r="B767" s="183" t="s">
        <v>794</v>
      </c>
      <c r="C767" s="183" t="s">
        <v>707</v>
      </c>
      <c r="D767" s="183" t="s">
        <v>831</v>
      </c>
      <c r="E767" s="183" t="s">
        <v>210</v>
      </c>
      <c r="F767" s="183" t="s">
        <v>710</v>
      </c>
      <c r="G767" s="183" t="s">
        <v>48</v>
      </c>
      <c r="H767" s="183" t="s">
        <v>521</v>
      </c>
      <c r="I767" s="183" t="s">
        <v>796</v>
      </c>
      <c r="J767" s="183" t="s">
        <v>1803</v>
      </c>
      <c r="K767" s="184">
        <v>10000</v>
      </c>
      <c r="L767" s="184">
        <v>0</v>
      </c>
      <c r="M767" s="184">
        <f t="shared" si="12"/>
        <v>10000</v>
      </c>
      <c r="N767" s="183" t="s">
        <v>1052</v>
      </c>
      <c r="O767" s="183" t="s">
        <v>1803</v>
      </c>
      <c r="P767" s="183"/>
      <c r="Q767" s="183" t="s">
        <v>1807</v>
      </c>
      <c r="R767" s="183" t="s">
        <v>801</v>
      </c>
    </row>
    <row r="768" spans="1:18">
      <c r="A768" s="183" t="s">
        <v>1806</v>
      </c>
      <c r="B768" s="183" t="s">
        <v>794</v>
      </c>
      <c r="C768" s="183" t="s">
        <v>707</v>
      </c>
      <c r="D768" s="183" t="s">
        <v>268</v>
      </c>
      <c r="E768" s="183" t="s">
        <v>210</v>
      </c>
      <c r="F768" s="183" t="s">
        <v>710</v>
      </c>
      <c r="G768" s="183" t="s">
        <v>48</v>
      </c>
      <c r="H768" s="183" t="s">
        <v>521</v>
      </c>
      <c r="I768" s="183" t="s">
        <v>796</v>
      </c>
      <c r="J768" s="183" t="s">
        <v>1803</v>
      </c>
      <c r="K768" s="184">
        <v>0</v>
      </c>
      <c r="L768" s="184">
        <v>18000</v>
      </c>
      <c r="M768" s="184">
        <f t="shared" si="12"/>
        <v>-18000</v>
      </c>
      <c r="N768" s="183" t="s">
        <v>1052</v>
      </c>
      <c r="O768" s="183" t="s">
        <v>1803</v>
      </c>
      <c r="P768" s="183"/>
      <c r="Q768" s="183" t="s">
        <v>1807</v>
      </c>
      <c r="R768" s="183" t="s">
        <v>801</v>
      </c>
    </row>
    <row r="769" spans="1:18">
      <c r="A769" s="183" t="s">
        <v>1806</v>
      </c>
      <c r="B769" s="183" t="s">
        <v>794</v>
      </c>
      <c r="C769" s="183" t="s">
        <v>701</v>
      </c>
      <c r="D769" s="183" t="s">
        <v>831</v>
      </c>
      <c r="E769" s="183" t="s">
        <v>210</v>
      </c>
      <c r="F769" s="183" t="s">
        <v>710</v>
      </c>
      <c r="G769" s="183" t="s">
        <v>48</v>
      </c>
      <c r="H769" s="183" t="s">
        <v>521</v>
      </c>
      <c r="I769" s="183" t="s">
        <v>796</v>
      </c>
      <c r="J769" s="183" t="s">
        <v>1803</v>
      </c>
      <c r="K769" s="184">
        <v>8000</v>
      </c>
      <c r="L769" s="184">
        <v>0</v>
      </c>
      <c r="M769" s="184">
        <f t="shared" si="12"/>
        <v>8000</v>
      </c>
      <c r="N769" s="183" t="s">
        <v>1052</v>
      </c>
      <c r="O769" s="183" t="s">
        <v>1803</v>
      </c>
      <c r="P769" s="183"/>
      <c r="Q769" s="183" t="s">
        <v>1807</v>
      </c>
      <c r="R769" s="183" t="s">
        <v>801</v>
      </c>
    </row>
    <row r="770" spans="1:18">
      <c r="A770" s="183" t="s">
        <v>1808</v>
      </c>
      <c r="B770" s="183" t="s">
        <v>794</v>
      </c>
      <c r="C770" s="183" t="s">
        <v>808</v>
      </c>
      <c r="D770" s="183" t="s">
        <v>812</v>
      </c>
      <c r="E770" s="183" t="s">
        <v>866</v>
      </c>
      <c r="F770" s="183" t="s">
        <v>521</v>
      </c>
      <c r="G770" s="183" t="s">
        <v>965</v>
      </c>
      <c r="H770" s="183" t="s">
        <v>521</v>
      </c>
      <c r="I770" s="183" t="s">
        <v>1063</v>
      </c>
      <c r="J770" s="183" t="s">
        <v>1803</v>
      </c>
      <c r="K770" s="184">
        <v>1000</v>
      </c>
      <c r="L770" s="184">
        <v>0</v>
      </c>
      <c r="M770" s="184">
        <f t="shared" si="12"/>
        <v>1000</v>
      </c>
      <c r="N770" s="183" t="s">
        <v>989</v>
      </c>
      <c r="O770" s="183" t="s">
        <v>1803</v>
      </c>
      <c r="P770" s="183"/>
      <c r="Q770" s="183" t="s">
        <v>1809</v>
      </c>
      <c r="R770" s="183" t="s">
        <v>801</v>
      </c>
    </row>
    <row r="771" spans="1:18">
      <c r="A771" s="183" t="s">
        <v>1808</v>
      </c>
      <c r="B771" s="183" t="s">
        <v>794</v>
      </c>
      <c r="C771" s="183" t="s">
        <v>702</v>
      </c>
      <c r="D771" s="183" t="s">
        <v>794</v>
      </c>
      <c r="E771" s="183" t="s">
        <v>866</v>
      </c>
      <c r="F771" s="183" t="s">
        <v>521</v>
      </c>
      <c r="G771" s="183" t="s">
        <v>965</v>
      </c>
      <c r="H771" s="183" t="s">
        <v>521</v>
      </c>
      <c r="I771" s="183" t="s">
        <v>1063</v>
      </c>
      <c r="J771" s="183" t="s">
        <v>1803</v>
      </c>
      <c r="K771" s="184">
        <v>0</v>
      </c>
      <c r="L771" s="184">
        <v>5000</v>
      </c>
      <c r="M771" s="184">
        <f t="shared" si="12"/>
        <v>-5000</v>
      </c>
      <c r="N771" s="183" t="s">
        <v>989</v>
      </c>
      <c r="O771" s="183" t="s">
        <v>1803</v>
      </c>
      <c r="P771" s="183"/>
      <c r="Q771" s="183" t="s">
        <v>1809</v>
      </c>
      <c r="R771" s="183" t="s">
        <v>801</v>
      </c>
    </row>
    <row r="772" spans="1:18">
      <c r="A772" s="183" t="s">
        <v>1808</v>
      </c>
      <c r="B772" s="183" t="s">
        <v>794</v>
      </c>
      <c r="C772" s="183" t="s">
        <v>702</v>
      </c>
      <c r="D772" s="183" t="s">
        <v>812</v>
      </c>
      <c r="E772" s="183" t="s">
        <v>866</v>
      </c>
      <c r="F772" s="183" t="s">
        <v>521</v>
      </c>
      <c r="G772" s="183" t="s">
        <v>965</v>
      </c>
      <c r="H772" s="183" t="s">
        <v>521</v>
      </c>
      <c r="I772" s="183" t="s">
        <v>1063</v>
      </c>
      <c r="J772" s="183" t="s">
        <v>1803</v>
      </c>
      <c r="K772" s="184">
        <v>0</v>
      </c>
      <c r="L772" s="184">
        <v>1000</v>
      </c>
      <c r="M772" s="184">
        <f t="shared" si="12"/>
        <v>-1000</v>
      </c>
      <c r="N772" s="183" t="s">
        <v>989</v>
      </c>
      <c r="O772" s="183" t="s">
        <v>1803</v>
      </c>
      <c r="P772" s="183"/>
      <c r="Q772" s="183" t="s">
        <v>1809</v>
      </c>
      <c r="R772" s="183" t="s">
        <v>801</v>
      </c>
    </row>
    <row r="773" spans="1:18">
      <c r="A773" s="183" t="s">
        <v>1808</v>
      </c>
      <c r="B773" s="183" t="s">
        <v>794</v>
      </c>
      <c r="C773" s="183" t="s">
        <v>808</v>
      </c>
      <c r="D773" s="183" t="s">
        <v>794</v>
      </c>
      <c r="E773" s="183" t="s">
        <v>866</v>
      </c>
      <c r="F773" s="183" t="s">
        <v>521</v>
      </c>
      <c r="G773" s="183" t="s">
        <v>965</v>
      </c>
      <c r="H773" s="183" t="s">
        <v>521</v>
      </c>
      <c r="I773" s="183" t="s">
        <v>1063</v>
      </c>
      <c r="J773" s="183" t="s">
        <v>1803</v>
      </c>
      <c r="K773" s="184">
        <v>5000</v>
      </c>
      <c r="L773" s="184">
        <v>0</v>
      </c>
      <c r="M773" s="184">
        <f t="shared" si="12"/>
        <v>5000</v>
      </c>
      <c r="N773" s="183" t="s">
        <v>989</v>
      </c>
      <c r="O773" s="183" t="s">
        <v>1803</v>
      </c>
      <c r="P773" s="183"/>
      <c r="Q773" s="183" t="s">
        <v>1809</v>
      </c>
      <c r="R773" s="183" t="s">
        <v>801</v>
      </c>
    </row>
    <row r="774" spans="1:18">
      <c r="A774" s="183" t="s">
        <v>1810</v>
      </c>
      <c r="B774" s="183" t="s">
        <v>794</v>
      </c>
      <c r="C774" s="183" t="s">
        <v>808</v>
      </c>
      <c r="D774" s="183" t="s">
        <v>268</v>
      </c>
      <c r="E774" s="183" t="s">
        <v>799</v>
      </c>
      <c r="F774" s="183" t="s">
        <v>521</v>
      </c>
      <c r="G774" s="183" t="s">
        <v>48</v>
      </c>
      <c r="H774" s="183" t="s">
        <v>521</v>
      </c>
      <c r="I774" s="183" t="s">
        <v>796</v>
      </c>
      <c r="J774" s="183" t="s">
        <v>1811</v>
      </c>
      <c r="K774" s="184">
        <v>0</v>
      </c>
      <c r="L774" s="184">
        <v>2000</v>
      </c>
      <c r="M774" s="184">
        <f t="shared" si="12"/>
        <v>-2000</v>
      </c>
      <c r="N774" s="183" t="s">
        <v>1812</v>
      </c>
      <c r="O774" s="183" t="s">
        <v>1811</v>
      </c>
      <c r="P774" s="183"/>
      <c r="Q774" s="183" t="s">
        <v>1813</v>
      </c>
      <c r="R774" s="183" t="s">
        <v>801</v>
      </c>
    </row>
    <row r="775" spans="1:18">
      <c r="A775" s="183" t="s">
        <v>1810</v>
      </c>
      <c r="B775" s="183" t="s">
        <v>794</v>
      </c>
      <c r="C775" s="183" t="s">
        <v>808</v>
      </c>
      <c r="D775" s="183" t="s">
        <v>268</v>
      </c>
      <c r="E775" s="183" t="s">
        <v>799</v>
      </c>
      <c r="F775" s="183" t="s">
        <v>521</v>
      </c>
      <c r="G775" s="183" t="s">
        <v>48</v>
      </c>
      <c r="H775" s="183" t="s">
        <v>521</v>
      </c>
      <c r="I775" s="183" t="s">
        <v>796</v>
      </c>
      <c r="J775" s="183" t="s">
        <v>1811</v>
      </c>
      <c r="K775" s="184">
        <v>0</v>
      </c>
      <c r="L775" s="184">
        <v>2000</v>
      </c>
      <c r="M775" s="184">
        <f t="shared" ref="M775:M838" si="13">K775-L775</f>
        <v>-2000</v>
      </c>
      <c r="N775" s="183" t="s">
        <v>1812</v>
      </c>
      <c r="O775" s="183" t="s">
        <v>1811</v>
      </c>
      <c r="P775" s="183"/>
      <c r="Q775" s="183" t="s">
        <v>1813</v>
      </c>
      <c r="R775" s="183" t="s">
        <v>801</v>
      </c>
    </row>
    <row r="776" spans="1:18">
      <c r="A776" s="183" t="s">
        <v>1810</v>
      </c>
      <c r="B776" s="183" t="s">
        <v>794</v>
      </c>
      <c r="C776" s="183" t="s">
        <v>808</v>
      </c>
      <c r="D776" s="183" t="s">
        <v>268</v>
      </c>
      <c r="E776" s="183" t="s">
        <v>799</v>
      </c>
      <c r="F776" s="183" t="s">
        <v>521</v>
      </c>
      <c r="G776" s="183" t="s">
        <v>48</v>
      </c>
      <c r="H776" s="183" t="s">
        <v>521</v>
      </c>
      <c r="I776" s="183" t="s">
        <v>796</v>
      </c>
      <c r="J776" s="183" t="s">
        <v>1811</v>
      </c>
      <c r="K776" s="184">
        <v>0</v>
      </c>
      <c r="L776" s="184">
        <v>500</v>
      </c>
      <c r="M776" s="184">
        <f t="shared" si="13"/>
        <v>-500</v>
      </c>
      <c r="N776" s="183" t="s">
        <v>1812</v>
      </c>
      <c r="O776" s="183" t="s">
        <v>1811</v>
      </c>
      <c r="P776" s="183"/>
      <c r="Q776" s="183" t="s">
        <v>1813</v>
      </c>
      <c r="R776" s="183" t="s">
        <v>801</v>
      </c>
    </row>
    <row r="777" spans="1:18">
      <c r="A777" s="183" t="s">
        <v>1810</v>
      </c>
      <c r="B777" s="183" t="s">
        <v>794</v>
      </c>
      <c r="C777" s="183" t="s">
        <v>808</v>
      </c>
      <c r="D777" s="183" t="s">
        <v>823</v>
      </c>
      <c r="E777" s="183" t="s">
        <v>799</v>
      </c>
      <c r="F777" s="183" t="s">
        <v>521</v>
      </c>
      <c r="G777" s="183" t="s">
        <v>48</v>
      </c>
      <c r="H777" s="183" t="s">
        <v>521</v>
      </c>
      <c r="I777" s="183" t="s">
        <v>796</v>
      </c>
      <c r="J777" s="183" t="s">
        <v>1811</v>
      </c>
      <c r="K777" s="184">
        <v>500</v>
      </c>
      <c r="L777" s="184">
        <v>0</v>
      </c>
      <c r="M777" s="184">
        <f t="shared" si="13"/>
        <v>500</v>
      </c>
      <c r="N777" s="183" t="s">
        <v>1812</v>
      </c>
      <c r="O777" s="183" t="s">
        <v>1811</v>
      </c>
      <c r="P777" s="183"/>
      <c r="Q777" s="183" t="s">
        <v>1813</v>
      </c>
      <c r="R777" s="183" t="s">
        <v>801</v>
      </c>
    </row>
    <row r="778" spans="1:18">
      <c r="A778" s="183" t="s">
        <v>1810</v>
      </c>
      <c r="B778" s="183" t="s">
        <v>794</v>
      </c>
      <c r="C778" s="183" t="s">
        <v>808</v>
      </c>
      <c r="D778" s="183" t="s">
        <v>815</v>
      </c>
      <c r="E778" s="183" t="s">
        <v>799</v>
      </c>
      <c r="F778" s="183" t="s">
        <v>521</v>
      </c>
      <c r="G778" s="183" t="s">
        <v>48</v>
      </c>
      <c r="H778" s="183" t="s">
        <v>521</v>
      </c>
      <c r="I778" s="183" t="s">
        <v>796</v>
      </c>
      <c r="J778" s="183" t="s">
        <v>1811</v>
      </c>
      <c r="K778" s="184">
        <v>2000</v>
      </c>
      <c r="L778" s="184">
        <v>0</v>
      </c>
      <c r="M778" s="184">
        <f t="shared" si="13"/>
        <v>2000</v>
      </c>
      <c r="N778" s="183" t="s">
        <v>1812</v>
      </c>
      <c r="O778" s="183" t="s">
        <v>1811</v>
      </c>
      <c r="P778" s="183"/>
      <c r="Q778" s="183" t="s">
        <v>1813</v>
      </c>
      <c r="R778" s="183" t="s">
        <v>801</v>
      </c>
    </row>
    <row r="779" spans="1:18">
      <c r="A779" s="183" t="s">
        <v>1810</v>
      </c>
      <c r="B779" s="183" t="s">
        <v>794</v>
      </c>
      <c r="C779" s="183" t="s">
        <v>808</v>
      </c>
      <c r="D779" s="183" t="s">
        <v>831</v>
      </c>
      <c r="E779" s="183" t="s">
        <v>799</v>
      </c>
      <c r="F779" s="183" t="s">
        <v>521</v>
      </c>
      <c r="G779" s="183" t="s">
        <v>48</v>
      </c>
      <c r="H779" s="183" t="s">
        <v>521</v>
      </c>
      <c r="I779" s="183" t="s">
        <v>796</v>
      </c>
      <c r="J779" s="183" t="s">
        <v>1811</v>
      </c>
      <c r="K779" s="184">
        <v>2000</v>
      </c>
      <c r="L779" s="184">
        <v>0</v>
      </c>
      <c r="M779" s="184">
        <f t="shared" si="13"/>
        <v>2000</v>
      </c>
      <c r="N779" s="183" t="s">
        <v>1812</v>
      </c>
      <c r="O779" s="183" t="s">
        <v>1811</v>
      </c>
      <c r="P779" s="183"/>
      <c r="Q779" s="183" t="s">
        <v>1813</v>
      </c>
      <c r="R779" s="183" t="s">
        <v>801</v>
      </c>
    </row>
    <row r="780" spans="1:18">
      <c r="A780" s="183" t="s">
        <v>1814</v>
      </c>
      <c r="B780" s="183" t="s">
        <v>794</v>
      </c>
      <c r="C780" s="183" t="s">
        <v>707</v>
      </c>
      <c r="D780" s="183" t="s">
        <v>268</v>
      </c>
      <c r="E780" s="183" t="s">
        <v>844</v>
      </c>
      <c r="F780" s="183" t="s">
        <v>521</v>
      </c>
      <c r="G780" s="183" t="s">
        <v>48</v>
      </c>
      <c r="H780" s="183" t="s">
        <v>521</v>
      </c>
      <c r="I780" s="183" t="s">
        <v>796</v>
      </c>
      <c r="J780" s="183" t="s">
        <v>1803</v>
      </c>
      <c r="K780" s="184">
        <v>0</v>
      </c>
      <c r="L780" s="184">
        <v>1350</v>
      </c>
      <c r="M780" s="184">
        <f t="shared" si="13"/>
        <v>-1350</v>
      </c>
      <c r="N780" s="183" t="s">
        <v>920</v>
      </c>
      <c r="O780" s="183" t="s">
        <v>1803</v>
      </c>
      <c r="P780" s="183"/>
      <c r="Q780" s="183" t="s">
        <v>1815</v>
      </c>
      <c r="R780" s="183" t="s">
        <v>801</v>
      </c>
    </row>
    <row r="781" spans="1:18">
      <c r="A781" s="183" t="s">
        <v>1814</v>
      </c>
      <c r="B781" s="183" t="s">
        <v>794</v>
      </c>
      <c r="C781" s="183" t="s">
        <v>707</v>
      </c>
      <c r="D781" s="183" t="s">
        <v>831</v>
      </c>
      <c r="E781" s="183" t="s">
        <v>844</v>
      </c>
      <c r="F781" s="183" t="s">
        <v>521</v>
      </c>
      <c r="G781" s="183" t="s">
        <v>48</v>
      </c>
      <c r="H781" s="183" t="s">
        <v>521</v>
      </c>
      <c r="I781" s="183" t="s">
        <v>796</v>
      </c>
      <c r="J781" s="183" t="s">
        <v>1803</v>
      </c>
      <c r="K781" s="184">
        <v>1350</v>
      </c>
      <c r="L781" s="184">
        <v>0</v>
      </c>
      <c r="M781" s="184">
        <f t="shared" si="13"/>
        <v>1350</v>
      </c>
      <c r="N781" s="183" t="s">
        <v>920</v>
      </c>
      <c r="O781" s="183" t="s">
        <v>1803</v>
      </c>
      <c r="P781" s="183"/>
      <c r="Q781" s="183" t="s">
        <v>1815</v>
      </c>
      <c r="R781" s="183" t="s">
        <v>801</v>
      </c>
    </row>
    <row r="782" spans="1:18">
      <c r="A782" s="183" t="s">
        <v>1816</v>
      </c>
      <c r="B782" s="183" t="s">
        <v>794</v>
      </c>
      <c r="C782" s="183" t="s">
        <v>709</v>
      </c>
      <c r="D782" s="183" t="s">
        <v>268</v>
      </c>
      <c r="E782" s="183" t="s">
        <v>342</v>
      </c>
      <c r="F782" s="183" t="s">
        <v>710</v>
      </c>
      <c r="G782" s="183" t="s">
        <v>48</v>
      </c>
      <c r="H782" s="183" t="s">
        <v>521</v>
      </c>
      <c r="I782" s="183" t="s">
        <v>796</v>
      </c>
      <c r="J782" s="183" t="s">
        <v>1803</v>
      </c>
      <c r="K782" s="184">
        <v>0</v>
      </c>
      <c r="L782" s="184">
        <v>650.41</v>
      </c>
      <c r="M782" s="184">
        <f t="shared" si="13"/>
        <v>-650.41</v>
      </c>
      <c r="N782" s="183" t="s">
        <v>1817</v>
      </c>
      <c r="O782" s="183" t="s">
        <v>1803</v>
      </c>
      <c r="P782" s="183"/>
      <c r="Q782" s="183" t="s">
        <v>1818</v>
      </c>
      <c r="R782" s="183" t="s">
        <v>801</v>
      </c>
    </row>
    <row r="783" spans="1:18">
      <c r="A783" s="183" t="s">
        <v>1816</v>
      </c>
      <c r="B783" s="183" t="s">
        <v>794</v>
      </c>
      <c r="C783" s="183" t="s">
        <v>706</v>
      </c>
      <c r="D783" s="183" t="s">
        <v>794</v>
      </c>
      <c r="E783" s="183" t="s">
        <v>342</v>
      </c>
      <c r="F783" s="183" t="s">
        <v>710</v>
      </c>
      <c r="G783" s="183" t="s">
        <v>48</v>
      </c>
      <c r="H783" s="183" t="s">
        <v>521</v>
      </c>
      <c r="I783" s="183" t="s">
        <v>796</v>
      </c>
      <c r="J783" s="183" t="s">
        <v>1803</v>
      </c>
      <c r="K783" s="184">
        <v>534.99</v>
      </c>
      <c r="L783" s="184">
        <v>0</v>
      </c>
      <c r="M783" s="184">
        <f t="shared" si="13"/>
        <v>534.99</v>
      </c>
      <c r="N783" s="183" t="s">
        <v>1817</v>
      </c>
      <c r="O783" s="183" t="s">
        <v>1803</v>
      </c>
      <c r="P783" s="183"/>
      <c r="Q783" s="183" t="s">
        <v>1818</v>
      </c>
      <c r="R783" s="183" t="s">
        <v>801</v>
      </c>
    </row>
    <row r="784" spans="1:18">
      <c r="A784" s="183" t="s">
        <v>1816</v>
      </c>
      <c r="B784" s="183" t="s">
        <v>794</v>
      </c>
      <c r="C784" s="183" t="s">
        <v>706</v>
      </c>
      <c r="D784" s="183" t="s">
        <v>812</v>
      </c>
      <c r="E784" s="183" t="s">
        <v>342</v>
      </c>
      <c r="F784" s="183" t="s">
        <v>710</v>
      </c>
      <c r="G784" s="183" t="s">
        <v>48</v>
      </c>
      <c r="H784" s="183" t="s">
        <v>521</v>
      </c>
      <c r="I784" s="183" t="s">
        <v>796</v>
      </c>
      <c r="J784" s="183" t="s">
        <v>1803</v>
      </c>
      <c r="K784" s="184">
        <v>115.42</v>
      </c>
      <c r="L784" s="184">
        <v>0</v>
      </c>
      <c r="M784" s="184">
        <f t="shared" si="13"/>
        <v>115.42</v>
      </c>
      <c r="N784" s="183" t="s">
        <v>1817</v>
      </c>
      <c r="O784" s="183" t="s">
        <v>1803</v>
      </c>
      <c r="P784" s="183"/>
      <c r="Q784" s="183" t="s">
        <v>1818</v>
      </c>
      <c r="R784" s="183" t="s">
        <v>801</v>
      </c>
    </row>
    <row r="785" spans="1:18">
      <c r="A785" s="183" t="s">
        <v>1819</v>
      </c>
      <c r="B785" s="183" t="s">
        <v>794</v>
      </c>
      <c r="C785" s="183" t="s">
        <v>706</v>
      </c>
      <c r="D785" s="183" t="s">
        <v>809</v>
      </c>
      <c r="E785" s="183" t="s">
        <v>464</v>
      </c>
      <c r="F785" s="183" t="s">
        <v>521</v>
      </c>
      <c r="G785" s="183" t="s">
        <v>48</v>
      </c>
      <c r="H785" s="183" t="s">
        <v>521</v>
      </c>
      <c r="I785" s="183" t="s">
        <v>796</v>
      </c>
      <c r="J785" s="183" t="s">
        <v>1803</v>
      </c>
      <c r="K785" s="184">
        <v>200</v>
      </c>
      <c r="L785" s="184">
        <v>0</v>
      </c>
      <c r="M785" s="184">
        <f t="shared" si="13"/>
        <v>200</v>
      </c>
      <c r="N785" s="183" t="s">
        <v>1133</v>
      </c>
      <c r="O785" s="183" t="s">
        <v>1803</v>
      </c>
      <c r="P785" s="183"/>
      <c r="Q785" s="183" t="s">
        <v>1820</v>
      </c>
      <c r="R785" s="183" t="s">
        <v>801</v>
      </c>
    </row>
    <row r="786" spans="1:18">
      <c r="A786" s="183" t="s">
        <v>1819</v>
      </c>
      <c r="B786" s="183" t="s">
        <v>794</v>
      </c>
      <c r="C786" s="183" t="s">
        <v>706</v>
      </c>
      <c r="D786" s="183" t="s">
        <v>268</v>
      </c>
      <c r="E786" s="183" t="s">
        <v>464</v>
      </c>
      <c r="F786" s="183" t="s">
        <v>521</v>
      </c>
      <c r="G786" s="183" t="s">
        <v>48</v>
      </c>
      <c r="H786" s="183" t="s">
        <v>521</v>
      </c>
      <c r="I786" s="183" t="s">
        <v>796</v>
      </c>
      <c r="J786" s="183" t="s">
        <v>1803</v>
      </c>
      <c r="K786" s="184">
        <v>0</v>
      </c>
      <c r="L786" s="184">
        <v>200</v>
      </c>
      <c r="M786" s="184">
        <f t="shared" si="13"/>
        <v>-200</v>
      </c>
      <c r="N786" s="183" t="s">
        <v>1133</v>
      </c>
      <c r="O786" s="183" t="s">
        <v>1803</v>
      </c>
      <c r="P786" s="183"/>
      <c r="Q786" s="183" t="s">
        <v>1820</v>
      </c>
      <c r="R786" s="183" t="s">
        <v>801</v>
      </c>
    </row>
    <row r="787" spans="1:18">
      <c r="A787" s="183" t="s">
        <v>1821</v>
      </c>
      <c r="B787" s="183" t="s">
        <v>794</v>
      </c>
      <c r="C787" s="183" t="s">
        <v>367</v>
      </c>
      <c r="D787" s="183" t="s">
        <v>803</v>
      </c>
      <c r="E787" s="183" t="s">
        <v>342</v>
      </c>
      <c r="F787" s="183" t="s">
        <v>710</v>
      </c>
      <c r="G787" s="183" t="s">
        <v>48</v>
      </c>
      <c r="H787" s="183" t="s">
        <v>521</v>
      </c>
      <c r="I787" s="183" t="s">
        <v>796</v>
      </c>
      <c r="J787" s="183" t="s">
        <v>1803</v>
      </c>
      <c r="K787" s="184">
        <v>0</v>
      </c>
      <c r="L787" s="184">
        <v>2128.04</v>
      </c>
      <c r="M787" s="184">
        <f t="shared" si="13"/>
        <v>-2128.04</v>
      </c>
      <c r="N787" s="183" t="s">
        <v>1822</v>
      </c>
      <c r="O787" s="183" t="s">
        <v>1803</v>
      </c>
      <c r="P787" s="183"/>
      <c r="Q787" s="183" t="s">
        <v>1823</v>
      </c>
      <c r="R787" s="183" t="s">
        <v>801</v>
      </c>
    </row>
    <row r="788" spans="1:18">
      <c r="A788" s="183" t="s">
        <v>1821</v>
      </c>
      <c r="B788" s="183" t="s">
        <v>794</v>
      </c>
      <c r="C788" s="183" t="s">
        <v>367</v>
      </c>
      <c r="D788" s="183" t="s">
        <v>268</v>
      </c>
      <c r="E788" s="183" t="s">
        <v>342</v>
      </c>
      <c r="F788" s="183" t="s">
        <v>710</v>
      </c>
      <c r="G788" s="183" t="s">
        <v>48</v>
      </c>
      <c r="H788" s="183" t="s">
        <v>521</v>
      </c>
      <c r="I788" s="183" t="s">
        <v>796</v>
      </c>
      <c r="J788" s="183" t="s">
        <v>1803</v>
      </c>
      <c r="K788" s="184">
        <v>0</v>
      </c>
      <c r="L788" s="184">
        <v>2191.7399999999998</v>
      </c>
      <c r="M788" s="184">
        <f t="shared" si="13"/>
        <v>-2191.7399999999998</v>
      </c>
      <c r="N788" s="183" t="s">
        <v>1822</v>
      </c>
      <c r="O788" s="183" t="s">
        <v>1803</v>
      </c>
      <c r="P788" s="183"/>
      <c r="Q788" s="183" t="s">
        <v>1823</v>
      </c>
      <c r="R788" s="183" t="s">
        <v>801</v>
      </c>
    </row>
    <row r="789" spans="1:18">
      <c r="A789" s="183" t="s">
        <v>1821</v>
      </c>
      <c r="B789" s="183" t="s">
        <v>794</v>
      </c>
      <c r="C789" s="183" t="s">
        <v>367</v>
      </c>
      <c r="D789" s="183" t="s">
        <v>831</v>
      </c>
      <c r="E789" s="183" t="s">
        <v>342</v>
      </c>
      <c r="F789" s="183" t="s">
        <v>710</v>
      </c>
      <c r="G789" s="183" t="s">
        <v>48</v>
      </c>
      <c r="H789" s="183" t="s">
        <v>521</v>
      </c>
      <c r="I789" s="183" t="s">
        <v>796</v>
      </c>
      <c r="J789" s="183" t="s">
        <v>1803</v>
      </c>
      <c r="K789" s="184">
        <v>2128.04</v>
      </c>
      <c r="L789" s="184">
        <v>0</v>
      </c>
      <c r="M789" s="184">
        <f t="shared" si="13"/>
        <v>2128.04</v>
      </c>
      <c r="N789" s="183" t="s">
        <v>1822</v>
      </c>
      <c r="O789" s="183" t="s">
        <v>1803</v>
      </c>
      <c r="P789" s="183"/>
      <c r="Q789" s="183" t="s">
        <v>1823</v>
      </c>
      <c r="R789" s="183" t="s">
        <v>801</v>
      </c>
    </row>
    <row r="790" spans="1:18">
      <c r="A790" s="183" t="s">
        <v>1821</v>
      </c>
      <c r="B790" s="183" t="s">
        <v>794</v>
      </c>
      <c r="C790" s="183" t="s">
        <v>367</v>
      </c>
      <c r="D790" s="183" t="s">
        <v>831</v>
      </c>
      <c r="E790" s="183" t="s">
        <v>342</v>
      </c>
      <c r="F790" s="183" t="s">
        <v>710</v>
      </c>
      <c r="G790" s="183" t="s">
        <v>48</v>
      </c>
      <c r="H790" s="183" t="s">
        <v>521</v>
      </c>
      <c r="I790" s="183" t="s">
        <v>796</v>
      </c>
      <c r="J790" s="183" t="s">
        <v>1803</v>
      </c>
      <c r="K790" s="184">
        <v>2191.7399999999998</v>
      </c>
      <c r="L790" s="184">
        <v>0</v>
      </c>
      <c r="M790" s="184">
        <f t="shared" si="13"/>
        <v>2191.7399999999998</v>
      </c>
      <c r="N790" s="183" t="s">
        <v>1822</v>
      </c>
      <c r="O790" s="183" t="s">
        <v>1803</v>
      </c>
      <c r="P790" s="183"/>
      <c r="Q790" s="183" t="s">
        <v>1823</v>
      </c>
      <c r="R790" s="183" t="s">
        <v>801</v>
      </c>
    </row>
    <row r="791" spans="1:18">
      <c r="A791" s="183" t="s">
        <v>1824</v>
      </c>
      <c r="B791" s="183" t="s">
        <v>794</v>
      </c>
      <c r="C791" s="183" t="s">
        <v>808</v>
      </c>
      <c r="D791" s="183" t="s">
        <v>831</v>
      </c>
      <c r="E791" s="183" t="s">
        <v>342</v>
      </c>
      <c r="F791" s="183" t="s">
        <v>710</v>
      </c>
      <c r="G791" s="183" t="s">
        <v>48</v>
      </c>
      <c r="H791" s="183" t="s">
        <v>521</v>
      </c>
      <c r="I791" s="183" t="s">
        <v>796</v>
      </c>
      <c r="J791" s="183" t="s">
        <v>1803</v>
      </c>
      <c r="K791" s="184">
        <v>0</v>
      </c>
      <c r="L791" s="184">
        <v>383.68</v>
      </c>
      <c r="M791" s="184">
        <f t="shared" si="13"/>
        <v>-383.68</v>
      </c>
      <c r="N791" s="183" t="s">
        <v>1825</v>
      </c>
      <c r="O791" s="183" t="s">
        <v>1803</v>
      </c>
      <c r="P791" s="183"/>
      <c r="Q791" s="183" t="s">
        <v>1826</v>
      </c>
      <c r="R791" s="183" t="s">
        <v>801</v>
      </c>
    </row>
    <row r="792" spans="1:18">
      <c r="A792" s="183" t="s">
        <v>1824</v>
      </c>
      <c r="B792" s="183" t="s">
        <v>794</v>
      </c>
      <c r="C792" s="183" t="s">
        <v>367</v>
      </c>
      <c r="D792" s="183" t="s">
        <v>831</v>
      </c>
      <c r="E792" s="183" t="s">
        <v>342</v>
      </c>
      <c r="F792" s="183" t="s">
        <v>710</v>
      </c>
      <c r="G792" s="183" t="s">
        <v>48</v>
      </c>
      <c r="H792" s="183" t="s">
        <v>521</v>
      </c>
      <c r="I792" s="183" t="s">
        <v>796</v>
      </c>
      <c r="J792" s="183" t="s">
        <v>1803</v>
      </c>
      <c r="K792" s="184">
        <v>383.68</v>
      </c>
      <c r="L792" s="184">
        <v>0</v>
      </c>
      <c r="M792" s="184">
        <f t="shared" si="13"/>
        <v>383.68</v>
      </c>
      <c r="N792" s="183" t="s">
        <v>1825</v>
      </c>
      <c r="O792" s="183" t="s">
        <v>1803</v>
      </c>
      <c r="P792" s="183"/>
      <c r="Q792" s="183" t="s">
        <v>1826</v>
      </c>
      <c r="R792" s="183" t="s">
        <v>801</v>
      </c>
    </row>
    <row r="793" spans="1:18">
      <c r="A793" s="183" t="s">
        <v>1827</v>
      </c>
      <c r="B793" s="183" t="s">
        <v>794</v>
      </c>
      <c r="C793" s="183" t="s">
        <v>706</v>
      </c>
      <c r="D793" s="183" t="s">
        <v>268</v>
      </c>
      <c r="E793" s="183" t="s">
        <v>342</v>
      </c>
      <c r="F793" s="183" t="s">
        <v>521</v>
      </c>
      <c r="G793" s="183" t="s">
        <v>48</v>
      </c>
      <c r="H793" s="183" t="s">
        <v>521</v>
      </c>
      <c r="I793" s="183" t="s">
        <v>796</v>
      </c>
      <c r="J793" s="183" t="s">
        <v>1803</v>
      </c>
      <c r="K793" s="184">
        <v>986.06</v>
      </c>
      <c r="L793" s="184">
        <v>0</v>
      </c>
      <c r="M793" s="184">
        <f t="shared" si="13"/>
        <v>986.06</v>
      </c>
      <c r="N793" s="183" t="s">
        <v>1138</v>
      </c>
      <c r="O793" s="183" t="s">
        <v>1803</v>
      </c>
      <c r="P793" s="183"/>
      <c r="Q793" s="183" t="s">
        <v>1828</v>
      </c>
      <c r="R793" s="183" t="s">
        <v>847</v>
      </c>
    </row>
    <row r="794" spans="1:18">
      <c r="A794" s="183" t="s">
        <v>1827</v>
      </c>
      <c r="B794" s="183" t="s">
        <v>794</v>
      </c>
      <c r="C794" s="183" t="s">
        <v>709</v>
      </c>
      <c r="D794" s="183" t="s">
        <v>268</v>
      </c>
      <c r="E794" s="183" t="s">
        <v>342</v>
      </c>
      <c r="F794" s="183" t="s">
        <v>521</v>
      </c>
      <c r="G794" s="183" t="s">
        <v>48</v>
      </c>
      <c r="H794" s="183" t="s">
        <v>521</v>
      </c>
      <c r="I794" s="183" t="s">
        <v>796</v>
      </c>
      <c r="J794" s="183" t="s">
        <v>1803</v>
      </c>
      <c r="K794" s="184">
        <v>0</v>
      </c>
      <c r="L794" s="184">
        <v>986.06</v>
      </c>
      <c r="M794" s="184">
        <f t="shared" si="13"/>
        <v>-986.06</v>
      </c>
      <c r="N794" s="183" t="s">
        <v>1138</v>
      </c>
      <c r="O794" s="183" t="s">
        <v>1803</v>
      </c>
      <c r="P794" s="183"/>
      <c r="Q794" s="183" t="s">
        <v>1828</v>
      </c>
      <c r="R794" s="183" t="s">
        <v>847</v>
      </c>
    </row>
    <row r="795" spans="1:18">
      <c r="A795" s="183" t="s">
        <v>1829</v>
      </c>
      <c r="B795" s="183" t="s">
        <v>794</v>
      </c>
      <c r="C795" s="183" t="s">
        <v>367</v>
      </c>
      <c r="D795" s="183" t="s">
        <v>831</v>
      </c>
      <c r="E795" s="183" t="s">
        <v>342</v>
      </c>
      <c r="F795" s="183" t="s">
        <v>710</v>
      </c>
      <c r="G795" s="183" t="s">
        <v>48</v>
      </c>
      <c r="H795" s="183" t="s">
        <v>521</v>
      </c>
      <c r="I795" s="183" t="s">
        <v>796</v>
      </c>
      <c r="J795" s="183" t="s">
        <v>1803</v>
      </c>
      <c r="K795" s="184">
        <v>36.54</v>
      </c>
      <c r="L795" s="184">
        <v>0</v>
      </c>
      <c r="M795" s="184">
        <f t="shared" si="13"/>
        <v>36.54</v>
      </c>
      <c r="N795" s="183" t="s">
        <v>1830</v>
      </c>
      <c r="O795" s="183" t="s">
        <v>1803</v>
      </c>
      <c r="P795" s="183"/>
      <c r="Q795" s="183" t="s">
        <v>1831</v>
      </c>
      <c r="R795" s="183" t="s">
        <v>801</v>
      </c>
    </row>
    <row r="796" spans="1:18">
      <c r="A796" s="183" t="s">
        <v>1829</v>
      </c>
      <c r="B796" s="183" t="s">
        <v>794</v>
      </c>
      <c r="C796" s="183" t="s">
        <v>808</v>
      </c>
      <c r="D796" s="183" t="s">
        <v>268</v>
      </c>
      <c r="E796" s="183" t="s">
        <v>342</v>
      </c>
      <c r="F796" s="183" t="s">
        <v>710</v>
      </c>
      <c r="G796" s="183" t="s">
        <v>48</v>
      </c>
      <c r="H796" s="183" t="s">
        <v>521</v>
      </c>
      <c r="I796" s="183" t="s">
        <v>796</v>
      </c>
      <c r="J796" s="183" t="s">
        <v>1803</v>
      </c>
      <c r="K796" s="184">
        <v>0</v>
      </c>
      <c r="L796" s="184">
        <v>36.54</v>
      </c>
      <c r="M796" s="184">
        <f t="shared" si="13"/>
        <v>-36.54</v>
      </c>
      <c r="N796" s="183" t="s">
        <v>1830</v>
      </c>
      <c r="O796" s="183" t="s">
        <v>1803</v>
      </c>
      <c r="P796" s="183"/>
      <c r="Q796" s="183" t="s">
        <v>1831</v>
      </c>
      <c r="R796" s="183" t="s">
        <v>801</v>
      </c>
    </row>
    <row r="797" spans="1:18">
      <c r="A797" s="183" t="s">
        <v>1832</v>
      </c>
      <c r="B797" s="183" t="s">
        <v>794</v>
      </c>
      <c r="C797" s="183" t="s">
        <v>808</v>
      </c>
      <c r="D797" s="183" t="s">
        <v>268</v>
      </c>
      <c r="E797" s="183" t="s">
        <v>835</v>
      </c>
      <c r="F797" s="183" t="s">
        <v>849</v>
      </c>
      <c r="G797" s="183" t="s">
        <v>48</v>
      </c>
      <c r="H797" s="183" t="s">
        <v>521</v>
      </c>
      <c r="I797" s="183" t="s">
        <v>796</v>
      </c>
      <c r="J797" s="183" t="s">
        <v>1811</v>
      </c>
      <c r="K797" s="184">
        <v>0</v>
      </c>
      <c r="L797" s="184">
        <v>2500</v>
      </c>
      <c r="M797" s="184">
        <f t="shared" si="13"/>
        <v>-2500</v>
      </c>
      <c r="N797" s="183" t="s">
        <v>1833</v>
      </c>
      <c r="O797" s="183" t="s">
        <v>1811</v>
      </c>
      <c r="P797" s="183"/>
      <c r="Q797" s="183" t="s">
        <v>1834</v>
      </c>
      <c r="R797" s="183" t="s">
        <v>801</v>
      </c>
    </row>
    <row r="798" spans="1:18">
      <c r="A798" s="183" t="s">
        <v>1832</v>
      </c>
      <c r="B798" s="183" t="s">
        <v>794</v>
      </c>
      <c r="C798" s="183" t="s">
        <v>808</v>
      </c>
      <c r="D798" s="183" t="s">
        <v>841</v>
      </c>
      <c r="E798" s="183" t="s">
        <v>835</v>
      </c>
      <c r="F798" s="183" t="s">
        <v>849</v>
      </c>
      <c r="G798" s="183" t="s">
        <v>48</v>
      </c>
      <c r="H798" s="183" t="s">
        <v>521</v>
      </c>
      <c r="I798" s="183" t="s">
        <v>796</v>
      </c>
      <c r="J798" s="183" t="s">
        <v>1811</v>
      </c>
      <c r="K798" s="184">
        <v>2500</v>
      </c>
      <c r="L798" s="184">
        <v>0</v>
      </c>
      <c r="M798" s="184">
        <f t="shared" si="13"/>
        <v>2500</v>
      </c>
      <c r="N798" s="183" t="s">
        <v>1833</v>
      </c>
      <c r="O798" s="183" t="s">
        <v>1811</v>
      </c>
      <c r="P798" s="183"/>
      <c r="Q798" s="183" t="s">
        <v>1834</v>
      </c>
      <c r="R798" s="183" t="s">
        <v>801</v>
      </c>
    </row>
    <row r="799" spans="1:18">
      <c r="A799" s="183" t="s">
        <v>1835</v>
      </c>
      <c r="B799" s="183" t="s">
        <v>794</v>
      </c>
      <c r="C799" s="183" t="s">
        <v>709</v>
      </c>
      <c r="D799" s="183" t="s">
        <v>268</v>
      </c>
      <c r="E799" s="183" t="s">
        <v>818</v>
      </c>
      <c r="F799" s="183" t="s">
        <v>521</v>
      </c>
      <c r="G799" s="183" t="s">
        <v>48</v>
      </c>
      <c r="H799" s="183" t="s">
        <v>521</v>
      </c>
      <c r="I799" s="183" t="s">
        <v>796</v>
      </c>
      <c r="J799" s="183" t="s">
        <v>1811</v>
      </c>
      <c r="K799" s="184">
        <v>0</v>
      </c>
      <c r="L799" s="184">
        <v>250</v>
      </c>
      <c r="M799" s="184">
        <f t="shared" si="13"/>
        <v>-250</v>
      </c>
      <c r="N799" s="183" t="s">
        <v>1079</v>
      </c>
      <c r="O799" s="183" t="s">
        <v>1811</v>
      </c>
      <c r="P799" s="183"/>
      <c r="Q799" s="183" t="s">
        <v>1836</v>
      </c>
      <c r="R799" s="183" t="s">
        <v>801</v>
      </c>
    </row>
    <row r="800" spans="1:18">
      <c r="A800" s="183" t="s">
        <v>1835</v>
      </c>
      <c r="B800" s="183" t="s">
        <v>794</v>
      </c>
      <c r="C800" s="183" t="s">
        <v>709</v>
      </c>
      <c r="D800" s="183" t="s">
        <v>826</v>
      </c>
      <c r="E800" s="183" t="s">
        <v>818</v>
      </c>
      <c r="F800" s="183" t="s">
        <v>521</v>
      </c>
      <c r="G800" s="183" t="s">
        <v>48</v>
      </c>
      <c r="H800" s="183" t="s">
        <v>521</v>
      </c>
      <c r="I800" s="183" t="s">
        <v>796</v>
      </c>
      <c r="J800" s="183" t="s">
        <v>1811</v>
      </c>
      <c r="K800" s="184">
        <v>250</v>
      </c>
      <c r="L800" s="184">
        <v>0</v>
      </c>
      <c r="M800" s="184">
        <f t="shared" si="13"/>
        <v>250</v>
      </c>
      <c r="N800" s="183" t="s">
        <v>1079</v>
      </c>
      <c r="O800" s="183" t="s">
        <v>1811</v>
      </c>
      <c r="P800" s="183"/>
      <c r="Q800" s="183" t="s">
        <v>1836</v>
      </c>
      <c r="R800" s="183" t="s">
        <v>801</v>
      </c>
    </row>
    <row r="801" spans="1:18">
      <c r="A801" s="183" t="s">
        <v>1837</v>
      </c>
      <c r="B801" s="183" t="s">
        <v>794</v>
      </c>
      <c r="C801" s="183" t="s">
        <v>707</v>
      </c>
      <c r="D801" s="183" t="s">
        <v>826</v>
      </c>
      <c r="E801" s="183" t="s">
        <v>380</v>
      </c>
      <c r="F801" s="183" t="s">
        <v>710</v>
      </c>
      <c r="G801" s="183" t="s">
        <v>48</v>
      </c>
      <c r="H801" s="183" t="s">
        <v>521</v>
      </c>
      <c r="I801" s="183" t="s">
        <v>796</v>
      </c>
      <c r="J801" s="183" t="s">
        <v>1811</v>
      </c>
      <c r="K801" s="184">
        <v>910</v>
      </c>
      <c r="L801" s="184">
        <v>0</v>
      </c>
      <c r="M801" s="184">
        <f t="shared" si="13"/>
        <v>910</v>
      </c>
      <c r="N801" s="183" t="s">
        <v>1157</v>
      </c>
      <c r="O801" s="183" t="s">
        <v>1811</v>
      </c>
      <c r="P801" s="183"/>
      <c r="Q801" s="183" t="s">
        <v>1838</v>
      </c>
      <c r="R801" s="183" t="s">
        <v>801</v>
      </c>
    </row>
    <row r="802" spans="1:18">
      <c r="A802" s="183" t="s">
        <v>1837</v>
      </c>
      <c r="B802" s="183" t="s">
        <v>794</v>
      </c>
      <c r="C802" s="183" t="s">
        <v>707</v>
      </c>
      <c r="D802" s="183" t="s">
        <v>268</v>
      </c>
      <c r="E802" s="183" t="s">
        <v>380</v>
      </c>
      <c r="F802" s="183" t="s">
        <v>710</v>
      </c>
      <c r="G802" s="183" t="s">
        <v>48</v>
      </c>
      <c r="H802" s="183" t="s">
        <v>521</v>
      </c>
      <c r="I802" s="183" t="s">
        <v>796</v>
      </c>
      <c r="J802" s="183" t="s">
        <v>1811</v>
      </c>
      <c r="K802" s="184">
        <v>0</v>
      </c>
      <c r="L802" s="184">
        <v>910</v>
      </c>
      <c r="M802" s="184">
        <f t="shared" si="13"/>
        <v>-910</v>
      </c>
      <c r="N802" s="183" t="s">
        <v>1157</v>
      </c>
      <c r="O802" s="183" t="s">
        <v>1811</v>
      </c>
      <c r="P802" s="183"/>
      <c r="Q802" s="183" t="s">
        <v>1838</v>
      </c>
      <c r="R802" s="183" t="s">
        <v>801</v>
      </c>
    </row>
    <row r="803" spans="1:18">
      <c r="A803" s="183" t="s">
        <v>1839</v>
      </c>
      <c r="B803" s="183" t="s">
        <v>794</v>
      </c>
      <c r="C803" s="183" t="s">
        <v>709</v>
      </c>
      <c r="D803" s="183" t="s">
        <v>815</v>
      </c>
      <c r="E803" s="183" t="s">
        <v>195</v>
      </c>
      <c r="F803" s="183" t="s">
        <v>521</v>
      </c>
      <c r="G803" s="183" t="s">
        <v>48</v>
      </c>
      <c r="H803" s="183" t="s">
        <v>521</v>
      </c>
      <c r="I803" s="183" t="s">
        <v>796</v>
      </c>
      <c r="J803" s="183" t="s">
        <v>1811</v>
      </c>
      <c r="K803" s="184">
        <v>500</v>
      </c>
      <c r="L803" s="184">
        <v>0</v>
      </c>
      <c r="M803" s="184">
        <f t="shared" si="13"/>
        <v>500</v>
      </c>
      <c r="N803" s="183" t="s">
        <v>1127</v>
      </c>
      <c r="O803" s="183" t="s">
        <v>1811</v>
      </c>
      <c r="P803" s="183"/>
      <c r="Q803" s="183" t="s">
        <v>1840</v>
      </c>
      <c r="R803" s="183" t="s">
        <v>801</v>
      </c>
    </row>
    <row r="804" spans="1:18">
      <c r="A804" s="183" t="s">
        <v>1839</v>
      </c>
      <c r="B804" s="183" t="s">
        <v>794</v>
      </c>
      <c r="C804" s="183" t="s">
        <v>706</v>
      </c>
      <c r="D804" s="183" t="s">
        <v>268</v>
      </c>
      <c r="E804" s="183" t="s">
        <v>195</v>
      </c>
      <c r="F804" s="183" t="s">
        <v>521</v>
      </c>
      <c r="G804" s="183" t="s">
        <v>48</v>
      </c>
      <c r="H804" s="183" t="s">
        <v>521</v>
      </c>
      <c r="I804" s="183" t="s">
        <v>796</v>
      </c>
      <c r="J804" s="183" t="s">
        <v>1811</v>
      </c>
      <c r="K804" s="184">
        <v>0</v>
      </c>
      <c r="L804" s="184">
        <v>500</v>
      </c>
      <c r="M804" s="184">
        <f t="shared" si="13"/>
        <v>-500</v>
      </c>
      <c r="N804" s="183" t="s">
        <v>1127</v>
      </c>
      <c r="O804" s="183" t="s">
        <v>1811</v>
      </c>
      <c r="P804" s="183"/>
      <c r="Q804" s="183" t="s">
        <v>1840</v>
      </c>
      <c r="R804" s="183" t="s">
        <v>801</v>
      </c>
    </row>
    <row r="805" spans="1:18">
      <c r="A805" s="183" t="s">
        <v>1841</v>
      </c>
      <c r="B805" s="183" t="s">
        <v>794</v>
      </c>
      <c r="C805" s="183" t="s">
        <v>366</v>
      </c>
      <c r="D805" s="183" t="s">
        <v>795</v>
      </c>
      <c r="E805" s="183" t="s">
        <v>43</v>
      </c>
      <c r="F805" s="183" t="s">
        <v>521</v>
      </c>
      <c r="G805" s="183" t="s">
        <v>48</v>
      </c>
      <c r="H805" s="183" t="s">
        <v>521</v>
      </c>
      <c r="I805" s="183" t="s">
        <v>796</v>
      </c>
      <c r="J805" s="183" t="s">
        <v>1811</v>
      </c>
      <c r="K805" s="184">
        <v>1438.53</v>
      </c>
      <c r="L805" s="184">
        <v>0</v>
      </c>
      <c r="M805" s="184">
        <f t="shared" si="13"/>
        <v>1438.53</v>
      </c>
      <c r="N805" s="183" t="s">
        <v>1056</v>
      </c>
      <c r="O805" s="183" t="s">
        <v>1811</v>
      </c>
      <c r="P805" s="183"/>
      <c r="Q805" s="183" t="s">
        <v>1842</v>
      </c>
      <c r="R805" s="183" t="s">
        <v>801</v>
      </c>
    </row>
    <row r="806" spans="1:18">
      <c r="A806" s="183" t="s">
        <v>1841</v>
      </c>
      <c r="B806" s="183" t="s">
        <v>794</v>
      </c>
      <c r="C806" s="183" t="s">
        <v>366</v>
      </c>
      <c r="D806" s="183" t="s">
        <v>826</v>
      </c>
      <c r="E806" s="183" t="s">
        <v>43</v>
      </c>
      <c r="F806" s="183" t="s">
        <v>521</v>
      </c>
      <c r="G806" s="183" t="s">
        <v>48</v>
      </c>
      <c r="H806" s="183" t="s">
        <v>521</v>
      </c>
      <c r="I806" s="183" t="s">
        <v>796</v>
      </c>
      <c r="J806" s="183" t="s">
        <v>1811</v>
      </c>
      <c r="K806" s="184">
        <v>0</v>
      </c>
      <c r="L806" s="184">
        <v>1438.53</v>
      </c>
      <c r="M806" s="184">
        <f t="shared" si="13"/>
        <v>-1438.53</v>
      </c>
      <c r="N806" s="183" t="s">
        <v>1056</v>
      </c>
      <c r="O806" s="183" t="s">
        <v>1811</v>
      </c>
      <c r="P806" s="183"/>
      <c r="Q806" s="183" t="s">
        <v>1842</v>
      </c>
      <c r="R806" s="183" t="s">
        <v>801</v>
      </c>
    </row>
    <row r="807" spans="1:18">
      <c r="A807" s="183" t="s">
        <v>1843</v>
      </c>
      <c r="B807" s="183" t="s">
        <v>794</v>
      </c>
      <c r="C807" s="183" t="s">
        <v>808</v>
      </c>
      <c r="D807" s="183" t="s">
        <v>268</v>
      </c>
      <c r="E807" s="183" t="s">
        <v>27</v>
      </c>
      <c r="F807" s="183" t="s">
        <v>521</v>
      </c>
      <c r="G807" s="183" t="s">
        <v>48</v>
      </c>
      <c r="H807" s="183" t="s">
        <v>521</v>
      </c>
      <c r="I807" s="183" t="s">
        <v>796</v>
      </c>
      <c r="J807" s="183" t="s">
        <v>1811</v>
      </c>
      <c r="K807" s="184">
        <v>62</v>
      </c>
      <c r="L807" s="184">
        <v>0</v>
      </c>
      <c r="M807" s="184">
        <f t="shared" si="13"/>
        <v>62</v>
      </c>
      <c r="N807" s="183" t="s">
        <v>1055</v>
      </c>
      <c r="O807" s="183" t="s">
        <v>1811</v>
      </c>
      <c r="P807" s="183"/>
      <c r="Q807" s="183" t="s">
        <v>1844</v>
      </c>
      <c r="R807" s="183" t="s">
        <v>847</v>
      </c>
    </row>
    <row r="808" spans="1:18">
      <c r="A808" s="183" t="s">
        <v>1843</v>
      </c>
      <c r="B808" s="183" t="s">
        <v>794</v>
      </c>
      <c r="C808" s="183" t="s">
        <v>808</v>
      </c>
      <c r="D808" s="183" t="s">
        <v>268</v>
      </c>
      <c r="E808" s="183" t="s">
        <v>27</v>
      </c>
      <c r="F808" s="183" t="s">
        <v>521</v>
      </c>
      <c r="G808" s="183" t="s">
        <v>48</v>
      </c>
      <c r="H808" s="183" t="s">
        <v>521</v>
      </c>
      <c r="I808" s="183" t="s">
        <v>796</v>
      </c>
      <c r="J808" s="183" t="s">
        <v>1811</v>
      </c>
      <c r="K808" s="184">
        <v>22</v>
      </c>
      <c r="L808" s="184">
        <v>0</v>
      </c>
      <c r="M808" s="184">
        <f t="shared" si="13"/>
        <v>22</v>
      </c>
      <c r="N808" s="183" t="s">
        <v>1055</v>
      </c>
      <c r="O808" s="183" t="s">
        <v>1811</v>
      </c>
      <c r="P808" s="183"/>
      <c r="Q808" s="183" t="s">
        <v>1844</v>
      </c>
      <c r="R808" s="183" t="s">
        <v>847</v>
      </c>
    </row>
    <row r="809" spans="1:18">
      <c r="A809" s="183" t="s">
        <v>1843</v>
      </c>
      <c r="B809" s="183" t="s">
        <v>794</v>
      </c>
      <c r="C809" s="183" t="s">
        <v>808</v>
      </c>
      <c r="D809" s="183" t="s">
        <v>268</v>
      </c>
      <c r="E809" s="183" t="s">
        <v>27</v>
      </c>
      <c r="F809" s="183" t="s">
        <v>521</v>
      </c>
      <c r="G809" s="183" t="s">
        <v>48</v>
      </c>
      <c r="H809" s="183" t="s">
        <v>521</v>
      </c>
      <c r="I809" s="183" t="s">
        <v>796</v>
      </c>
      <c r="J809" s="183" t="s">
        <v>1811</v>
      </c>
      <c r="K809" s="184">
        <v>33</v>
      </c>
      <c r="L809" s="184">
        <v>0</v>
      </c>
      <c r="M809" s="184">
        <f t="shared" si="13"/>
        <v>33</v>
      </c>
      <c r="N809" s="183" t="s">
        <v>1055</v>
      </c>
      <c r="O809" s="183" t="s">
        <v>1811</v>
      </c>
      <c r="P809" s="183"/>
      <c r="Q809" s="183" t="s">
        <v>1844</v>
      </c>
      <c r="R809" s="183" t="s">
        <v>847</v>
      </c>
    </row>
    <row r="810" spans="1:18">
      <c r="A810" s="183" t="s">
        <v>1843</v>
      </c>
      <c r="B810" s="183" t="s">
        <v>794</v>
      </c>
      <c r="C810" s="183" t="s">
        <v>808</v>
      </c>
      <c r="D810" s="183" t="s">
        <v>268</v>
      </c>
      <c r="E810" s="183" t="s">
        <v>27</v>
      </c>
      <c r="F810" s="183" t="s">
        <v>521</v>
      </c>
      <c r="G810" s="183" t="s">
        <v>48</v>
      </c>
      <c r="H810" s="183" t="s">
        <v>521</v>
      </c>
      <c r="I810" s="183" t="s">
        <v>796</v>
      </c>
      <c r="J810" s="183" t="s">
        <v>1811</v>
      </c>
      <c r="K810" s="184">
        <v>1000</v>
      </c>
      <c r="L810" s="184">
        <v>0</v>
      </c>
      <c r="M810" s="184">
        <f t="shared" si="13"/>
        <v>1000</v>
      </c>
      <c r="N810" s="183" t="s">
        <v>1055</v>
      </c>
      <c r="O810" s="183" t="s">
        <v>1811</v>
      </c>
      <c r="P810" s="183"/>
      <c r="Q810" s="183" t="s">
        <v>1844</v>
      </c>
      <c r="R810" s="183" t="s">
        <v>847</v>
      </c>
    </row>
    <row r="811" spans="1:18">
      <c r="A811" s="183" t="s">
        <v>1843</v>
      </c>
      <c r="B811" s="183" t="s">
        <v>794</v>
      </c>
      <c r="C811" s="183" t="s">
        <v>808</v>
      </c>
      <c r="D811" s="183" t="s">
        <v>268</v>
      </c>
      <c r="E811" s="183" t="s">
        <v>27</v>
      </c>
      <c r="F811" s="183" t="s">
        <v>521</v>
      </c>
      <c r="G811" s="183" t="s">
        <v>48</v>
      </c>
      <c r="H811" s="183" t="s">
        <v>521</v>
      </c>
      <c r="I811" s="183" t="s">
        <v>796</v>
      </c>
      <c r="J811" s="183" t="s">
        <v>1811</v>
      </c>
      <c r="K811" s="184">
        <v>683</v>
      </c>
      <c r="L811" s="184">
        <v>0</v>
      </c>
      <c r="M811" s="184">
        <f t="shared" si="13"/>
        <v>683</v>
      </c>
      <c r="N811" s="183" t="s">
        <v>1055</v>
      </c>
      <c r="O811" s="183" t="s">
        <v>1811</v>
      </c>
      <c r="P811" s="183"/>
      <c r="Q811" s="183" t="s">
        <v>1844</v>
      </c>
      <c r="R811" s="183" t="s">
        <v>847</v>
      </c>
    </row>
    <row r="812" spans="1:18">
      <c r="A812" s="183" t="s">
        <v>1843</v>
      </c>
      <c r="B812" s="183" t="s">
        <v>794</v>
      </c>
      <c r="C812" s="183" t="s">
        <v>808</v>
      </c>
      <c r="D812" s="183" t="s">
        <v>819</v>
      </c>
      <c r="E812" s="183" t="s">
        <v>27</v>
      </c>
      <c r="F812" s="183" t="s">
        <v>521</v>
      </c>
      <c r="G812" s="183" t="s">
        <v>48</v>
      </c>
      <c r="H812" s="183" t="s">
        <v>521</v>
      </c>
      <c r="I812" s="183" t="s">
        <v>796</v>
      </c>
      <c r="J812" s="183" t="s">
        <v>1811</v>
      </c>
      <c r="K812" s="184">
        <v>0</v>
      </c>
      <c r="L812" s="184">
        <v>62</v>
      </c>
      <c r="M812" s="184">
        <f t="shared" si="13"/>
        <v>-62</v>
      </c>
      <c r="N812" s="183" t="s">
        <v>1055</v>
      </c>
      <c r="O812" s="183" t="s">
        <v>1811</v>
      </c>
      <c r="P812" s="183"/>
      <c r="Q812" s="183" t="s">
        <v>1844</v>
      </c>
      <c r="R812" s="183" t="s">
        <v>847</v>
      </c>
    </row>
    <row r="813" spans="1:18">
      <c r="A813" s="183" t="s">
        <v>1843</v>
      </c>
      <c r="B813" s="183" t="s">
        <v>794</v>
      </c>
      <c r="C813" s="183" t="s">
        <v>808</v>
      </c>
      <c r="D813" s="183" t="s">
        <v>805</v>
      </c>
      <c r="E813" s="183" t="s">
        <v>27</v>
      </c>
      <c r="F813" s="183" t="s">
        <v>521</v>
      </c>
      <c r="G813" s="183" t="s">
        <v>48</v>
      </c>
      <c r="H813" s="183" t="s">
        <v>521</v>
      </c>
      <c r="I813" s="183" t="s">
        <v>796</v>
      </c>
      <c r="J813" s="183" t="s">
        <v>1811</v>
      </c>
      <c r="K813" s="184">
        <v>391.07</v>
      </c>
      <c r="L813" s="184">
        <v>0</v>
      </c>
      <c r="M813" s="184">
        <f t="shared" si="13"/>
        <v>391.07</v>
      </c>
      <c r="N813" s="183" t="s">
        <v>1055</v>
      </c>
      <c r="O813" s="183" t="s">
        <v>1811</v>
      </c>
      <c r="P813" s="183"/>
      <c r="Q813" s="183" t="s">
        <v>1844</v>
      </c>
      <c r="R813" s="183" t="s">
        <v>847</v>
      </c>
    </row>
    <row r="814" spans="1:18">
      <c r="A814" s="183" t="s">
        <v>1843</v>
      </c>
      <c r="B814" s="183" t="s">
        <v>794</v>
      </c>
      <c r="C814" s="183" t="s">
        <v>808</v>
      </c>
      <c r="D814" s="183" t="s">
        <v>823</v>
      </c>
      <c r="E814" s="183" t="s">
        <v>27</v>
      </c>
      <c r="F814" s="183" t="s">
        <v>521</v>
      </c>
      <c r="G814" s="183" t="s">
        <v>48</v>
      </c>
      <c r="H814" s="183" t="s">
        <v>521</v>
      </c>
      <c r="I814" s="183" t="s">
        <v>796</v>
      </c>
      <c r="J814" s="183" t="s">
        <v>1811</v>
      </c>
      <c r="K814" s="184">
        <v>0</v>
      </c>
      <c r="L814" s="184">
        <v>22</v>
      </c>
      <c r="M814" s="184">
        <f t="shared" si="13"/>
        <v>-22</v>
      </c>
      <c r="N814" s="183" t="s">
        <v>1055</v>
      </c>
      <c r="O814" s="183" t="s">
        <v>1811</v>
      </c>
      <c r="P814" s="183"/>
      <c r="Q814" s="183" t="s">
        <v>1844</v>
      </c>
      <c r="R814" s="183" t="s">
        <v>847</v>
      </c>
    </row>
    <row r="815" spans="1:18">
      <c r="A815" s="183" t="s">
        <v>1843</v>
      </c>
      <c r="B815" s="183" t="s">
        <v>794</v>
      </c>
      <c r="C815" s="183" t="s">
        <v>808</v>
      </c>
      <c r="D815" s="183" t="s">
        <v>815</v>
      </c>
      <c r="E815" s="183" t="s">
        <v>27</v>
      </c>
      <c r="F815" s="183" t="s">
        <v>521</v>
      </c>
      <c r="G815" s="183" t="s">
        <v>48</v>
      </c>
      <c r="H815" s="183" t="s">
        <v>521</v>
      </c>
      <c r="I815" s="183" t="s">
        <v>796</v>
      </c>
      <c r="J815" s="183" t="s">
        <v>1811</v>
      </c>
      <c r="K815" s="184">
        <v>0</v>
      </c>
      <c r="L815" s="184">
        <v>33</v>
      </c>
      <c r="M815" s="184">
        <f t="shared" si="13"/>
        <v>-33</v>
      </c>
      <c r="N815" s="183" t="s">
        <v>1055</v>
      </c>
      <c r="O815" s="183" t="s">
        <v>1811</v>
      </c>
      <c r="P815" s="183"/>
      <c r="Q815" s="183" t="s">
        <v>1844</v>
      </c>
      <c r="R815" s="183" t="s">
        <v>847</v>
      </c>
    </row>
    <row r="816" spans="1:18">
      <c r="A816" s="183" t="s">
        <v>1843</v>
      </c>
      <c r="B816" s="183" t="s">
        <v>794</v>
      </c>
      <c r="C816" s="183" t="s">
        <v>808</v>
      </c>
      <c r="D816" s="183" t="s">
        <v>807</v>
      </c>
      <c r="E816" s="183" t="s">
        <v>27</v>
      </c>
      <c r="F816" s="183" t="s">
        <v>521</v>
      </c>
      <c r="G816" s="183" t="s">
        <v>48</v>
      </c>
      <c r="H816" s="183" t="s">
        <v>521</v>
      </c>
      <c r="I816" s="183" t="s">
        <v>796</v>
      </c>
      <c r="J816" s="183" t="s">
        <v>1811</v>
      </c>
      <c r="K816" s="184">
        <v>0</v>
      </c>
      <c r="L816" s="184">
        <v>1000</v>
      </c>
      <c r="M816" s="184">
        <f t="shared" si="13"/>
        <v>-1000</v>
      </c>
      <c r="N816" s="183" t="s">
        <v>1055</v>
      </c>
      <c r="O816" s="183" t="s">
        <v>1811</v>
      </c>
      <c r="P816" s="183"/>
      <c r="Q816" s="183" t="s">
        <v>1844</v>
      </c>
      <c r="R816" s="183" t="s">
        <v>847</v>
      </c>
    </row>
    <row r="817" spans="1:18">
      <c r="A817" s="183" t="s">
        <v>1843</v>
      </c>
      <c r="B817" s="183" t="s">
        <v>794</v>
      </c>
      <c r="C817" s="183" t="s">
        <v>808</v>
      </c>
      <c r="D817" s="183" t="s">
        <v>837</v>
      </c>
      <c r="E817" s="183" t="s">
        <v>27</v>
      </c>
      <c r="F817" s="183" t="s">
        <v>521</v>
      </c>
      <c r="G817" s="183" t="s">
        <v>48</v>
      </c>
      <c r="H817" s="183" t="s">
        <v>521</v>
      </c>
      <c r="I817" s="183" t="s">
        <v>796</v>
      </c>
      <c r="J817" s="183" t="s">
        <v>1811</v>
      </c>
      <c r="K817" s="184">
        <v>0</v>
      </c>
      <c r="L817" s="184">
        <v>683</v>
      </c>
      <c r="M817" s="184">
        <f t="shared" si="13"/>
        <v>-683</v>
      </c>
      <c r="N817" s="183" t="s">
        <v>1055</v>
      </c>
      <c r="O817" s="183" t="s">
        <v>1811</v>
      </c>
      <c r="P817" s="183"/>
      <c r="Q817" s="183" t="s">
        <v>1844</v>
      </c>
      <c r="R817" s="183" t="s">
        <v>847</v>
      </c>
    </row>
    <row r="818" spans="1:18">
      <c r="A818" s="183" t="s">
        <v>1843</v>
      </c>
      <c r="B818" s="183" t="s">
        <v>794</v>
      </c>
      <c r="C818" s="183" t="s">
        <v>808</v>
      </c>
      <c r="D818" s="183" t="s">
        <v>809</v>
      </c>
      <c r="E818" s="183" t="s">
        <v>27</v>
      </c>
      <c r="F818" s="183" t="s">
        <v>521</v>
      </c>
      <c r="G818" s="183" t="s">
        <v>48</v>
      </c>
      <c r="H818" s="183" t="s">
        <v>521</v>
      </c>
      <c r="I818" s="183" t="s">
        <v>796</v>
      </c>
      <c r="J818" s="183" t="s">
        <v>1811</v>
      </c>
      <c r="K818" s="184">
        <v>0</v>
      </c>
      <c r="L818" s="184">
        <v>391.07</v>
      </c>
      <c r="M818" s="184">
        <f t="shared" si="13"/>
        <v>-391.07</v>
      </c>
      <c r="N818" s="183" t="s">
        <v>1055</v>
      </c>
      <c r="O818" s="183" t="s">
        <v>1811</v>
      </c>
      <c r="P818" s="183"/>
      <c r="Q818" s="183" t="s">
        <v>1844</v>
      </c>
      <c r="R818" s="183" t="s">
        <v>847</v>
      </c>
    </row>
    <row r="819" spans="1:18">
      <c r="A819" s="183" t="s">
        <v>1845</v>
      </c>
      <c r="B819" s="183" t="s">
        <v>794</v>
      </c>
      <c r="C819" s="183" t="s">
        <v>707</v>
      </c>
      <c r="D819" s="183" t="s">
        <v>268</v>
      </c>
      <c r="E819" s="183" t="s">
        <v>818</v>
      </c>
      <c r="F819" s="183" t="s">
        <v>521</v>
      </c>
      <c r="G819" s="183" t="s">
        <v>48</v>
      </c>
      <c r="H819" s="183" t="s">
        <v>521</v>
      </c>
      <c r="I819" s="183" t="s">
        <v>796</v>
      </c>
      <c r="J819" s="183" t="s">
        <v>1811</v>
      </c>
      <c r="K819" s="184">
        <v>0</v>
      </c>
      <c r="L819" s="184">
        <v>1197.05</v>
      </c>
      <c r="M819" s="184">
        <f t="shared" si="13"/>
        <v>-1197.05</v>
      </c>
      <c r="N819" s="183" t="s">
        <v>1033</v>
      </c>
      <c r="O819" s="183" t="s">
        <v>1811</v>
      </c>
      <c r="P819" s="183"/>
      <c r="Q819" s="183" t="s">
        <v>1846</v>
      </c>
      <c r="R819" s="183" t="s">
        <v>801</v>
      </c>
    </row>
    <row r="820" spans="1:18">
      <c r="A820" s="183" t="s">
        <v>1845</v>
      </c>
      <c r="B820" s="183" t="s">
        <v>794</v>
      </c>
      <c r="C820" s="183" t="s">
        <v>706</v>
      </c>
      <c r="D820" s="183" t="s">
        <v>268</v>
      </c>
      <c r="E820" s="183" t="s">
        <v>818</v>
      </c>
      <c r="F820" s="183" t="s">
        <v>521</v>
      </c>
      <c r="G820" s="183" t="s">
        <v>48</v>
      </c>
      <c r="H820" s="183" t="s">
        <v>521</v>
      </c>
      <c r="I820" s="183" t="s">
        <v>796</v>
      </c>
      <c r="J820" s="183" t="s">
        <v>1811</v>
      </c>
      <c r="K820" s="184">
        <v>1197.05</v>
      </c>
      <c r="L820" s="184">
        <v>0</v>
      </c>
      <c r="M820" s="184">
        <f t="shared" si="13"/>
        <v>1197.05</v>
      </c>
      <c r="N820" s="183" t="s">
        <v>1033</v>
      </c>
      <c r="O820" s="183" t="s">
        <v>1811</v>
      </c>
      <c r="P820" s="183"/>
      <c r="Q820" s="183" t="s">
        <v>1846</v>
      </c>
      <c r="R820" s="183" t="s">
        <v>801</v>
      </c>
    </row>
    <row r="821" spans="1:18">
      <c r="A821" s="183" t="s">
        <v>1847</v>
      </c>
      <c r="B821" s="183" t="s">
        <v>794</v>
      </c>
      <c r="C821" s="183" t="s">
        <v>808</v>
      </c>
      <c r="D821" s="183" t="s">
        <v>837</v>
      </c>
      <c r="E821" s="183" t="s">
        <v>816</v>
      </c>
      <c r="F821" s="183" t="s">
        <v>710</v>
      </c>
      <c r="G821" s="183" t="s">
        <v>48</v>
      </c>
      <c r="H821" s="183" t="s">
        <v>521</v>
      </c>
      <c r="I821" s="183" t="s">
        <v>796</v>
      </c>
      <c r="J821" s="183" t="s">
        <v>1811</v>
      </c>
      <c r="K821" s="184">
        <v>0</v>
      </c>
      <c r="L821" s="184">
        <v>671.32</v>
      </c>
      <c r="M821" s="184">
        <f t="shared" si="13"/>
        <v>-671.32</v>
      </c>
      <c r="N821" s="183" t="s">
        <v>1028</v>
      </c>
      <c r="O821" s="183" t="s">
        <v>1811</v>
      </c>
      <c r="P821" s="183"/>
      <c r="Q821" s="183" t="s">
        <v>1848</v>
      </c>
      <c r="R821" s="183" t="s">
        <v>801</v>
      </c>
    </row>
    <row r="822" spans="1:18">
      <c r="A822" s="183" t="s">
        <v>1847</v>
      </c>
      <c r="B822" s="183" t="s">
        <v>794</v>
      </c>
      <c r="C822" s="183" t="s">
        <v>833</v>
      </c>
      <c r="D822" s="183" t="s">
        <v>837</v>
      </c>
      <c r="E822" s="183" t="s">
        <v>816</v>
      </c>
      <c r="F822" s="183" t="s">
        <v>710</v>
      </c>
      <c r="G822" s="183" t="s">
        <v>48</v>
      </c>
      <c r="H822" s="183" t="s">
        <v>521</v>
      </c>
      <c r="I822" s="183" t="s">
        <v>796</v>
      </c>
      <c r="J822" s="183" t="s">
        <v>1811</v>
      </c>
      <c r="K822" s="184">
        <v>671.32</v>
      </c>
      <c r="L822" s="184">
        <v>0</v>
      </c>
      <c r="M822" s="184">
        <f t="shared" si="13"/>
        <v>671.32</v>
      </c>
      <c r="N822" s="183" t="s">
        <v>1028</v>
      </c>
      <c r="O822" s="183" t="s">
        <v>1811</v>
      </c>
      <c r="P822" s="183"/>
      <c r="Q822" s="183" t="s">
        <v>1848</v>
      </c>
      <c r="R822" s="183" t="s">
        <v>801</v>
      </c>
    </row>
    <row r="823" spans="1:18">
      <c r="A823" s="183" t="s">
        <v>1849</v>
      </c>
      <c r="B823" s="183" t="s">
        <v>794</v>
      </c>
      <c r="C823" s="183" t="s">
        <v>706</v>
      </c>
      <c r="D823" s="183" t="s">
        <v>825</v>
      </c>
      <c r="E823" s="183" t="s">
        <v>816</v>
      </c>
      <c r="F823" s="183" t="s">
        <v>521</v>
      </c>
      <c r="G823" s="183" t="s">
        <v>48</v>
      </c>
      <c r="H823" s="183" t="s">
        <v>521</v>
      </c>
      <c r="I823" s="183" t="s">
        <v>796</v>
      </c>
      <c r="J823" s="183" t="s">
        <v>1811</v>
      </c>
      <c r="K823" s="184">
        <v>275.87</v>
      </c>
      <c r="L823" s="184">
        <v>0</v>
      </c>
      <c r="M823" s="184">
        <f t="shared" si="13"/>
        <v>275.87</v>
      </c>
      <c r="N823" s="183" t="s">
        <v>1850</v>
      </c>
      <c r="O823" s="183" t="s">
        <v>1811</v>
      </c>
      <c r="P823" s="183"/>
      <c r="Q823" s="183" t="s">
        <v>1851</v>
      </c>
      <c r="R823" s="183" t="s">
        <v>801</v>
      </c>
    </row>
    <row r="824" spans="1:18">
      <c r="A824" s="183" t="s">
        <v>1849</v>
      </c>
      <c r="B824" s="183" t="s">
        <v>794</v>
      </c>
      <c r="C824" s="183" t="s">
        <v>706</v>
      </c>
      <c r="D824" s="183" t="s">
        <v>811</v>
      </c>
      <c r="E824" s="183" t="s">
        <v>816</v>
      </c>
      <c r="F824" s="183" t="s">
        <v>521</v>
      </c>
      <c r="G824" s="183" t="s">
        <v>48</v>
      </c>
      <c r="H824" s="183" t="s">
        <v>521</v>
      </c>
      <c r="I824" s="183" t="s">
        <v>796</v>
      </c>
      <c r="J824" s="183" t="s">
        <v>1811</v>
      </c>
      <c r="K824" s="184">
        <v>0</v>
      </c>
      <c r="L824" s="184">
        <v>275.87</v>
      </c>
      <c r="M824" s="184">
        <f t="shared" si="13"/>
        <v>-275.87</v>
      </c>
      <c r="N824" s="183" t="s">
        <v>1850</v>
      </c>
      <c r="O824" s="183" t="s">
        <v>1811</v>
      </c>
      <c r="P824" s="183"/>
      <c r="Q824" s="183" t="s">
        <v>1851</v>
      </c>
      <c r="R824" s="183" t="s">
        <v>801</v>
      </c>
    </row>
    <row r="825" spans="1:18">
      <c r="A825" s="183" t="s">
        <v>1852</v>
      </c>
      <c r="B825" s="183" t="s">
        <v>794</v>
      </c>
      <c r="C825" s="183" t="s">
        <v>709</v>
      </c>
      <c r="D825" s="183" t="s">
        <v>268</v>
      </c>
      <c r="E825" s="183" t="s">
        <v>844</v>
      </c>
      <c r="F825" s="183" t="s">
        <v>521</v>
      </c>
      <c r="G825" s="183" t="s">
        <v>48</v>
      </c>
      <c r="H825" s="183" t="s">
        <v>521</v>
      </c>
      <c r="I825" s="183" t="s">
        <v>796</v>
      </c>
      <c r="J825" s="183" t="s">
        <v>1811</v>
      </c>
      <c r="K825" s="184">
        <v>0</v>
      </c>
      <c r="L825" s="184">
        <v>861</v>
      </c>
      <c r="M825" s="184">
        <f t="shared" si="13"/>
        <v>-861</v>
      </c>
      <c r="N825" s="183" t="s">
        <v>995</v>
      </c>
      <c r="O825" s="183" t="s">
        <v>1811</v>
      </c>
      <c r="P825" s="183"/>
      <c r="Q825" s="183" t="s">
        <v>1853</v>
      </c>
      <c r="R825" s="183" t="s">
        <v>847</v>
      </c>
    </row>
    <row r="826" spans="1:18">
      <c r="A826" s="183" t="s">
        <v>1852</v>
      </c>
      <c r="B826" s="183" t="s">
        <v>794</v>
      </c>
      <c r="C826" s="183" t="s">
        <v>709</v>
      </c>
      <c r="D826" s="183" t="s">
        <v>826</v>
      </c>
      <c r="E826" s="183" t="s">
        <v>844</v>
      </c>
      <c r="F826" s="183" t="s">
        <v>521</v>
      </c>
      <c r="G826" s="183" t="s">
        <v>48</v>
      </c>
      <c r="H826" s="183" t="s">
        <v>521</v>
      </c>
      <c r="I826" s="183" t="s">
        <v>796</v>
      </c>
      <c r="J826" s="183" t="s">
        <v>1811</v>
      </c>
      <c r="K826" s="184">
        <v>861</v>
      </c>
      <c r="L826" s="184">
        <v>0</v>
      </c>
      <c r="M826" s="184">
        <f t="shared" si="13"/>
        <v>861</v>
      </c>
      <c r="N826" s="183" t="s">
        <v>995</v>
      </c>
      <c r="O826" s="183" t="s">
        <v>1811</v>
      </c>
      <c r="P826" s="183"/>
      <c r="Q826" s="183" t="s">
        <v>1853</v>
      </c>
      <c r="R826" s="183" t="s">
        <v>847</v>
      </c>
    </row>
    <row r="827" spans="1:18">
      <c r="A827" s="183" t="s">
        <v>1854</v>
      </c>
      <c r="B827" s="183" t="s">
        <v>794</v>
      </c>
      <c r="C827" s="183" t="s">
        <v>808</v>
      </c>
      <c r="D827" s="183" t="s">
        <v>823</v>
      </c>
      <c r="E827" s="183" t="s">
        <v>832</v>
      </c>
      <c r="F827" s="183" t="s">
        <v>521</v>
      </c>
      <c r="G827" s="183" t="s">
        <v>48</v>
      </c>
      <c r="H827" s="183" t="s">
        <v>521</v>
      </c>
      <c r="I827" s="183" t="s">
        <v>796</v>
      </c>
      <c r="J827" s="183" t="s">
        <v>1811</v>
      </c>
      <c r="K827" s="184">
        <v>45</v>
      </c>
      <c r="L827" s="184">
        <v>0</v>
      </c>
      <c r="M827" s="184">
        <f t="shared" si="13"/>
        <v>45</v>
      </c>
      <c r="N827" s="183" t="s">
        <v>996</v>
      </c>
      <c r="O827" s="183" t="s">
        <v>1811</v>
      </c>
      <c r="P827" s="183"/>
      <c r="Q827" s="183" t="s">
        <v>1855</v>
      </c>
      <c r="R827" s="183" t="s">
        <v>801</v>
      </c>
    </row>
    <row r="828" spans="1:18">
      <c r="A828" s="183" t="s">
        <v>1854</v>
      </c>
      <c r="B828" s="183" t="s">
        <v>794</v>
      </c>
      <c r="C828" s="183" t="s">
        <v>808</v>
      </c>
      <c r="D828" s="183" t="s">
        <v>831</v>
      </c>
      <c r="E828" s="183" t="s">
        <v>832</v>
      </c>
      <c r="F828" s="183" t="s">
        <v>521</v>
      </c>
      <c r="G828" s="183" t="s">
        <v>48</v>
      </c>
      <c r="H828" s="183" t="s">
        <v>521</v>
      </c>
      <c r="I828" s="183" t="s">
        <v>796</v>
      </c>
      <c r="J828" s="183" t="s">
        <v>1811</v>
      </c>
      <c r="K828" s="184">
        <v>0</v>
      </c>
      <c r="L828" s="184">
        <v>45</v>
      </c>
      <c r="M828" s="184">
        <f t="shared" si="13"/>
        <v>-45</v>
      </c>
      <c r="N828" s="183" t="s">
        <v>996</v>
      </c>
      <c r="O828" s="183" t="s">
        <v>1811</v>
      </c>
      <c r="P828" s="183"/>
      <c r="Q828" s="183" t="s">
        <v>1855</v>
      </c>
      <c r="R828" s="183" t="s">
        <v>801</v>
      </c>
    </row>
    <row r="829" spans="1:18">
      <c r="A829" s="183" t="s">
        <v>1856</v>
      </c>
      <c r="B829" s="183" t="s">
        <v>794</v>
      </c>
      <c r="C829" s="183" t="s">
        <v>243</v>
      </c>
      <c r="D829" s="183" t="s">
        <v>803</v>
      </c>
      <c r="E829" s="183" t="s">
        <v>1049</v>
      </c>
      <c r="F829" s="183" t="s">
        <v>521</v>
      </c>
      <c r="G829" s="183" t="s">
        <v>48</v>
      </c>
      <c r="H829" s="183" t="s">
        <v>521</v>
      </c>
      <c r="I829" s="183" t="s">
        <v>796</v>
      </c>
      <c r="J829" s="183" t="s">
        <v>1811</v>
      </c>
      <c r="K829" s="184">
        <v>200</v>
      </c>
      <c r="L829" s="184">
        <v>0</v>
      </c>
      <c r="M829" s="184">
        <f t="shared" si="13"/>
        <v>200</v>
      </c>
      <c r="N829" s="183" t="s">
        <v>1857</v>
      </c>
      <c r="O829" s="183" t="s">
        <v>1811</v>
      </c>
      <c r="P829" s="183"/>
      <c r="Q829" s="183" t="s">
        <v>1858</v>
      </c>
      <c r="R829" s="183" t="s">
        <v>801</v>
      </c>
    </row>
    <row r="830" spans="1:18">
      <c r="A830" s="183" t="s">
        <v>1856</v>
      </c>
      <c r="B830" s="183" t="s">
        <v>794</v>
      </c>
      <c r="C830" s="183" t="s">
        <v>243</v>
      </c>
      <c r="D830" s="183" t="s">
        <v>807</v>
      </c>
      <c r="E830" s="183" t="s">
        <v>1049</v>
      </c>
      <c r="F830" s="183" t="s">
        <v>521</v>
      </c>
      <c r="G830" s="183" t="s">
        <v>48</v>
      </c>
      <c r="H830" s="183" t="s">
        <v>521</v>
      </c>
      <c r="I830" s="183" t="s">
        <v>796</v>
      </c>
      <c r="J830" s="183" t="s">
        <v>1811</v>
      </c>
      <c r="K830" s="184">
        <v>0</v>
      </c>
      <c r="L830" s="184">
        <v>200</v>
      </c>
      <c r="M830" s="184">
        <f t="shared" si="13"/>
        <v>-200</v>
      </c>
      <c r="N830" s="183" t="s">
        <v>1857</v>
      </c>
      <c r="O830" s="183" t="s">
        <v>1811</v>
      </c>
      <c r="P830" s="183"/>
      <c r="Q830" s="183" t="s">
        <v>1858</v>
      </c>
      <c r="R830" s="183" t="s">
        <v>801</v>
      </c>
    </row>
    <row r="831" spans="1:18" s="205" customFormat="1">
      <c r="A831" s="195" t="s">
        <v>1859</v>
      </c>
      <c r="B831" s="195" t="s">
        <v>794</v>
      </c>
      <c r="C831" s="195" t="s">
        <v>706</v>
      </c>
      <c r="D831" s="195" t="s">
        <v>802</v>
      </c>
      <c r="E831" s="195" t="s">
        <v>850</v>
      </c>
      <c r="F831" s="195" t="s">
        <v>263</v>
      </c>
      <c r="G831" s="195" t="s">
        <v>48</v>
      </c>
      <c r="H831" s="195" t="s">
        <v>521</v>
      </c>
      <c r="I831" s="195" t="s">
        <v>796</v>
      </c>
      <c r="J831" s="195" t="s">
        <v>1811</v>
      </c>
      <c r="K831" s="204">
        <v>2242.06</v>
      </c>
      <c r="L831" s="204">
        <v>0</v>
      </c>
      <c r="M831" s="204">
        <f t="shared" si="13"/>
        <v>2242.06</v>
      </c>
      <c r="N831" s="195" t="s">
        <v>725</v>
      </c>
      <c r="O831" s="195" t="s">
        <v>1811</v>
      </c>
      <c r="P831" s="195"/>
      <c r="Q831" s="195" t="s">
        <v>1860</v>
      </c>
      <c r="R831" s="195" t="s">
        <v>797</v>
      </c>
    </row>
    <row r="832" spans="1:18" s="205" customFormat="1">
      <c r="A832" s="195" t="s">
        <v>1859</v>
      </c>
      <c r="B832" s="195" t="s">
        <v>794</v>
      </c>
      <c r="C832" s="195" t="s">
        <v>706</v>
      </c>
      <c r="D832" s="195" t="s">
        <v>802</v>
      </c>
      <c r="E832" s="195" t="s">
        <v>382</v>
      </c>
      <c r="F832" s="195" t="s">
        <v>263</v>
      </c>
      <c r="G832" s="195" t="s">
        <v>48</v>
      </c>
      <c r="H832" s="195" t="s">
        <v>521</v>
      </c>
      <c r="I832" s="195" t="s">
        <v>796</v>
      </c>
      <c r="J832" s="195" t="s">
        <v>1811</v>
      </c>
      <c r="K832" s="204">
        <v>99</v>
      </c>
      <c r="L832" s="204">
        <v>0</v>
      </c>
      <c r="M832" s="204">
        <f t="shared" si="13"/>
        <v>99</v>
      </c>
      <c r="N832" s="195" t="s">
        <v>725</v>
      </c>
      <c r="O832" s="195" t="s">
        <v>1811</v>
      </c>
      <c r="P832" s="195"/>
      <c r="Q832" s="195" t="s">
        <v>1860</v>
      </c>
      <c r="R832" s="195" t="s">
        <v>797</v>
      </c>
    </row>
    <row r="833" spans="1:18" s="205" customFormat="1">
      <c r="A833" s="195" t="s">
        <v>1859</v>
      </c>
      <c r="B833" s="195" t="s">
        <v>794</v>
      </c>
      <c r="C833" s="195" t="s">
        <v>706</v>
      </c>
      <c r="D833" s="195" t="s">
        <v>802</v>
      </c>
      <c r="E833" s="195" t="s">
        <v>195</v>
      </c>
      <c r="F833" s="195" t="s">
        <v>263</v>
      </c>
      <c r="G833" s="195" t="s">
        <v>48</v>
      </c>
      <c r="H833" s="195" t="s">
        <v>521</v>
      </c>
      <c r="I833" s="195" t="s">
        <v>796</v>
      </c>
      <c r="J833" s="195" t="s">
        <v>1811</v>
      </c>
      <c r="K833" s="204">
        <v>914.94</v>
      </c>
      <c r="L833" s="204">
        <v>0</v>
      </c>
      <c r="M833" s="204">
        <f t="shared" si="13"/>
        <v>914.94</v>
      </c>
      <c r="N833" s="195" t="s">
        <v>725</v>
      </c>
      <c r="O833" s="195" t="s">
        <v>1811</v>
      </c>
      <c r="P833" s="195"/>
      <c r="Q833" s="195" t="s">
        <v>1860</v>
      </c>
      <c r="R833" s="195" t="s">
        <v>797</v>
      </c>
    </row>
    <row r="834" spans="1:18" s="205" customFormat="1">
      <c r="A834" s="195" t="s">
        <v>1859</v>
      </c>
      <c r="B834" s="195" t="s">
        <v>794</v>
      </c>
      <c r="C834" s="195" t="s">
        <v>804</v>
      </c>
      <c r="D834" s="195" t="s">
        <v>268</v>
      </c>
      <c r="E834" s="195" t="s">
        <v>850</v>
      </c>
      <c r="F834" s="195" t="s">
        <v>338</v>
      </c>
      <c r="G834" s="195" t="s">
        <v>48</v>
      </c>
      <c r="H834" s="195" t="s">
        <v>521</v>
      </c>
      <c r="I834" s="195" t="s">
        <v>796</v>
      </c>
      <c r="J834" s="195" t="s">
        <v>1811</v>
      </c>
      <c r="K834" s="204">
        <v>5602.4</v>
      </c>
      <c r="L834" s="204">
        <v>0</v>
      </c>
      <c r="M834" s="204">
        <f t="shared" si="13"/>
        <v>5602.4</v>
      </c>
      <c r="N834" s="195" t="s">
        <v>725</v>
      </c>
      <c r="O834" s="195" t="s">
        <v>1811</v>
      </c>
      <c r="P834" s="195"/>
      <c r="Q834" s="195" t="s">
        <v>1860</v>
      </c>
      <c r="R834" s="195" t="s">
        <v>797</v>
      </c>
    </row>
    <row r="835" spans="1:18" s="205" customFormat="1">
      <c r="A835" s="195" t="s">
        <v>1859</v>
      </c>
      <c r="B835" s="195" t="s">
        <v>794</v>
      </c>
      <c r="C835" s="195" t="s">
        <v>706</v>
      </c>
      <c r="D835" s="195" t="s">
        <v>802</v>
      </c>
      <c r="E835" s="195" t="s">
        <v>850</v>
      </c>
      <c r="F835" s="195" t="s">
        <v>338</v>
      </c>
      <c r="G835" s="195" t="s">
        <v>48</v>
      </c>
      <c r="H835" s="195" t="s">
        <v>521</v>
      </c>
      <c r="I835" s="195" t="s">
        <v>796</v>
      </c>
      <c r="J835" s="195" t="s">
        <v>1811</v>
      </c>
      <c r="K835" s="204">
        <v>357.6</v>
      </c>
      <c r="L835" s="204">
        <v>0</v>
      </c>
      <c r="M835" s="204">
        <f t="shared" si="13"/>
        <v>357.6</v>
      </c>
      <c r="N835" s="195" t="s">
        <v>725</v>
      </c>
      <c r="O835" s="195" t="s">
        <v>1811</v>
      </c>
      <c r="P835" s="195"/>
      <c r="Q835" s="195" t="s">
        <v>1860</v>
      </c>
      <c r="R835" s="195" t="s">
        <v>797</v>
      </c>
    </row>
    <row r="836" spans="1:18" s="205" customFormat="1">
      <c r="A836" s="195" t="s">
        <v>1859</v>
      </c>
      <c r="B836" s="195" t="s">
        <v>794</v>
      </c>
      <c r="C836" s="195" t="s">
        <v>804</v>
      </c>
      <c r="D836" s="195" t="s">
        <v>268</v>
      </c>
      <c r="E836" s="195" t="s">
        <v>18</v>
      </c>
      <c r="F836" s="195" t="s">
        <v>338</v>
      </c>
      <c r="G836" s="195" t="s">
        <v>48</v>
      </c>
      <c r="H836" s="195" t="s">
        <v>521</v>
      </c>
      <c r="I836" s="195" t="s">
        <v>796</v>
      </c>
      <c r="J836" s="195" t="s">
        <v>1811</v>
      </c>
      <c r="K836" s="204">
        <v>7496.5</v>
      </c>
      <c r="L836" s="204">
        <v>0</v>
      </c>
      <c r="M836" s="204">
        <f t="shared" si="13"/>
        <v>7496.5</v>
      </c>
      <c r="N836" s="195" t="s">
        <v>725</v>
      </c>
      <c r="O836" s="195" t="s">
        <v>1811</v>
      </c>
      <c r="P836" s="195"/>
      <c r="Q836" s="195" t="s">
        <v>1860</v>
      </c>
      <c r="R836" s="195" t="s">
        <v>797</v>
      </c>
    </row>
    <row r="837" spans="1:18" s="205" customFormat="1">
      <c r="A837" s="195" t="s">
        <v>1859</v>
      </c>
      <c r="B837" s="195" t="s">
        <v>794</v>
      </c>
      <c r="C837" s="195" t="s">
        <v>1072</v>
      </c>
      <c r="D837" s="195" t="s">
        <v>521</v>
      </c>
      <c r="E837" s="195" t="s">
        <v>18</v>
      </c>
      <c r="F837" s="195" t="s">
        <v>338</v>
      </c>
      <c r="G837" s="195" t="s">
        <v>48</v>
      </c>
      <c r="H837" s="195" t="s">
        <v>521</v>
      </c>
      <c r="I837" s="195" t="s">
        <v>796</v>
      </c>
      <c r="J837" s="195" t="s">
        <v>1811</v>
      </c>
      <c r="K837" s="204">
        <v>0</v>
      </c>
      <c r="L837" s="204">
        <v>7975</v>
      </c>
      <c r="M837" s="204">
        <f t="shared" si="13"/>
        <v>-7975</v>
      </c>
      <c r="N837" s="195" t="s">
        <v>725</v>
      </c>
      <c r="O837" s="195" t="s">
        <v>1811</v>
      </c>
      <c r="P837" s="195"/>
      <c r="Q837" s="195" t="s">
        <v>1860</v>
      </c>
      <c r="R837" s="195" t="s">
        <v>797</v>
      </c>
    </row>
    <row r="838" spans="1:18" s="205" customFormat="1">
      <c r="A838" s="195" t="s">
        <v>1859</v>
      </c>
      <c r="B838" s="195" t="s">
        <v>794</v>
      </c>
      <c r="C838" s="195" t="s">
        <v>1072</v>
      </c>
      <c r="D838" s="195" t="s">
        <v>521</v>
      </c>
      <c r="E838" s="195" t="s">
        <v>20</v>
      </c>
      <c r="F838" s="195" t="s">
        <v>338</v>
      </c>
      <c r="G838" s="195" t="s">
        <v>48</v>
      </c>
      <c r="H838" s="195" t="s">
        <v>521</v>
      </c>
      <c r="I838" s="195" t="s">
        <v>796</v>
      </c>
      <c r="J838" s="195" t="s">
        <v>1811</v>
      </c>
      <c r="K838" s="204">
        <v>0</v>
      </c>
      <c r="L838" s="204">
        <v>360</v>
      </c>
      <c r="M838" s="204">
        <f t="shared" si="13"/>
        <v>-360</v>
      </c>
      <c r="N838" s="195" t="s">
        <v>725</v>
      </c>
      <c r="O838" s="195" t="s">
        <v>1811</v>
      </c>
      <c r="P838" s="195"/>
      <c r="Q838" s="195" t="s">
        <v>1860</v>
      </c>
      <c r="R838" s="195" t="s">
        <v>797</v>
      </c>
    </row>
    <row r="839" spans="1:18" s="205" customFormat="1">
      <c r="A839" s="195" t="s">
        <v>1859</v>
      </c>
      <c r="B839" s="195" t="s">
        <v>794</v>
      </c>
      <c r="C839" s="195" t="s">
        <v>367</v>
      </c>
      <c r="D839" s="195" t="s">
        <v>268</v>
      </c>
      <c r="E839" s="195" t="s">
        <v>464</v>
      </c>
      <c r="F839" s="195" t="s">
        <v>263</v>
      </c>
      <c r="G839" s="195" t="s">
        <v>48</v>
      </c>
      <c r="H839" s="195" t="s">
        <v>521</v>
      </c>
      <c r="I839" s="195" t="s">
        <v>796</v>
      </c>
      <c r="J839" s="195" t="s">
        <v>1811</v>
      </c>
      <c r="K839" s="204">
        <v>6179.42</v>
      </c>
      <c r="L839" s="204">
        <v>0</v>
      </c>
      <c r="M839" s="204">
        <f t="shared" ref="M839:M902" si="14">K839-L839</f>
        <v>6179.42</v>
      </c>
      <c r="N839" s="195" t="s">
        <v>725</v>
      </c>
      <c r="O839" s="195" t="s">
        <v>1811</v>
      </c>
      <c r="P839" s="195"/>
      <c r="Q839" s="195" t="s">
        <v>1860</v>
      </c>
      <c r="R839" s="195" t="s">
        <v>797</v>
      </c>
    </row>
    <row r="840" spans="1:18" s="205" customFormat="1">
      <c r="A840" s="195" t="s">
        <v>1859</v>
      </c>
      <c r="B840" s="195" t="s">
        <v>794</v>
      </c>
      <c r="C840" s="195" t="s">
        <v>367</v>
      </c>
      <c r="D840" s="195" t="s">
        <v>268</v>
      </c>
      <c r="E840" s="195" t="s">
        <v>36</v>
      </c>
      <c r="F840" s="195" t="s">
        <v>263</v>
      </c>
      <c r="G840" s="195" t="s">
        <v>48</v>
      </c>
      <c r="H840" s="195" t="s">
        <v>521</v>
      </c>
      <c r="I840" s="195" t="s">
        <v>796</v>
      </c>
      <c r="J840" s="195" t="s">
        <v>1811</v>
      </c>
      <c r="K840" s="204">
        <v>42412.1</v>
      </c>
      <c r="L840" s="204">
        <v>0</v>
      </c>
      <c r="M840" s="204">
        <f t="shared" si="14"/>
        <v>42412.1</v>
      </c>
      <c r="N840" s="195" t="s">
        <v>725</v>
      </c>
      <c r="O840" s="195" t="s">
        <v>1811</v>
      </c>
      <c r="P840" s="195"/>
      <c r="Q840" s="195" t="s">
        <v>1860</v>
      </c>
      <c r="R840" s="195" t="s">
        <v>797</v>
      </c>
    </row>
    <row r="841" spans="1:18" s="205" customFormat="1">
      <c r="A841" s="195" t="s">
        <v>1859</v>
      </c>
      <c r="B841" s="195" t="s">
        <v>794</v>
      </c>
      <c r="C841" s="195" t="s">
        <v>367</v>
      </c>
      <c r="D841" s="195" t="s">
        <v>268</v>
      </c>
      <c r="E841" s="195" t="s">
        <v>137</v>
      </c>
      <c r="F841" s="195" t="s">
        <v>263</v>
      </c>
      <c r="G841" s="195" t="s">
        <v>48</v>
      </c>
      <c r="H841" s="195" t="s">
        <v>521</v>
      </c>
      <c r="I841" s="195" t="s">
        <v>796</v>
      </c>
      <c r="J841" s="195" t="s">
        <v>1811</v>
      </c>
      <c r="K841" s="204">
        <v>25611.24</v>
      </c>
      <c r="L841" s="204">
        <v>0</v>
      </c>
      <c r="M841" s="204">
        <f t="shared" si="14"/>
        <v>25611.24</v>
      </c>
      <c r="N841" s="195" t="s">
        <v>725</v>
      </c>
      <c r="O841" s="195" t="s">
        <v>1811</v>
      </c>
      <c r="P841" s="195"/>
      <c r="Q841" s="195" t="s">
        <v>1860</v>
      </c>
      <c r="R841" s="195" t="s">
        <v>797</v>
      </c>
    </row>
    <row r="842" spans="1:18" s="205" customFormat="1">
      <c r="A842" s="195" t="s">
        <v>1859</v>
      </c>
      <c r="B842" s="195" t="s">
        <v>794</v>
      </c>
      <c r="C842" s="195" t="s">
        <v>702</v>
      </c>
      <c r="D842" s="195" t="s">
        <v>794</v>
      </c>
      <c r="E842" s="195" t="s">
        <v>721</v>
      </c>
      <c r="F842" s="195" t="s">
        <v>1065</v>
      </c>
      <c r="G842" s="195" t="s">
        <v>48</v>
      </c>
      <c r="H842" s="195" t="s">
        <v>521</v>
      </c>
      <c r="I842" s="195" t="s">
        <v>796</v>
      </c>
      <c r="J842" s="195" t="s">
        <v>1811</v>
      </c>
      <c r="K842" s="204">
        <v>2650</v>
      </c>
      <c r="L842" s="204">
        <v>0</v>
      </c>
      <c r="M842" s="204">
        <f t="shared" si="14"/>
        <v>2650</v>
      </c>
      <c r="N842" s="195" t="s">
        <v>725</v>
      </c>
      <c r="O842" s="195" t="s">
        <v>1811</v>
      </c>
      <c r="P842" s="195"/>
      <c r="Q842" s="195" t="s">
        <v>1860</v>
      </c>
      <c r="R842" s="195" t="s">
        <v>797</v>
      </c>
    </row>
    <row r="843" spans="1:18" s="205" customFormat="1">
      <c r="A843" s="195" t="s">
        <v>1859</v>
      </c>
      <c r="B843" s="195" t="s">
        <v>794</v>
      </c>
      <c r="C843" s="195" t="s">
        <v>473</v>
      </c>
      <c r="D843" s="195" t="s">
        <v>521</v>
      </c>
      <c r="E843" s="195" t="s">
        <v>465</v>
      </c>
      <c r="F843" s="195" t="s">
        <v>521</v>
      </c>
      <c r="G843" s="195" t="s">
        <v>480</v>
      </c>
      <c r="H843" s="195" t="s">
        <v>521</v>
      </c>
      <c r="I843" s="195" t="s">
        <v>796</v>
      </c>
      <c r="J843" s="195" t="s">
        <v>1811</v>
      </c>
      <c r="K843" s="204">
        <v>0</v>
      </c>
      <c r="L843" s="204">
        <v>4400</v>
      </c>
      <c r="M843" s="204">
        <f t="shared" si="14"/>
        <v>-4400</v>
      </c>
      <c r="N843" s="195" t="s">
        <v>725</v>
      </c>
      <c r="O843" s="195" t="s">
        <v>1811</v>
      </c>
      <c r="P843" s="195"/>
      <c r="Q843" s="195" t="s">
        <v>1860</v>
      </c>
      <c r="R843" s="195" t="s">
        <v>797</v>
      </c>
    </row>
    <row r="844" spans="1:18" s="205" customFormat="1">
      <c r="A844" s="195" t="s">
        <v>1859</v>
      </c>
      <c r="B844" s="195" t="s">
        <v>794</v>
      </c>
      <c r="C844" s="195" t="s">
        <v>1072</v>
      </c>
      <c r="D844" s="195" t="s">
        <v>521</v>
      </c>
      <c r="E844" s="195" t="s">
        <v>850</v>
      </c>
      <c r="F844" s="195" t="s">
        <v>338</v>
      </c>
      <c r="G844" s="195" t="s">
        <v>48</v>
      </c>
      <c r="H844" s="195" t="s">
        <v>521</v>
      </c>
      <c r="I844" s="195" t="s">
        <v>796</v>
      </c>
      <c r="J844" s="195" t="s">
        <v>1811</v>
      </c>
      <c r="K844" s="204">
        <v>0</v>
      </c>
      <c r="L844" s="204">
        <v>5960</v>
      </c>
      <c r="M844" s="204">
        <f t="shared" si="14"/>
        <v>-5960</v>
      </c>
      <c r="N844" s="195" t="s">
        <v>725</v>
      </c>
      <c r="O844" s="195" t="s">
        <v>1811</v>
      </c>
      <c r="P844" s="195"/>
      <c r="Q844" s="195" t="s">
        <v>1860</v>
      </c>
      <c r="R844" s="195" t="s">
        <v>797</v>
      </c>
    </row>
    <row r="845" spans="1:18" s="205" customFormat="1">
      <c r="A845" s="195" t="s">
        <v>1859</v>
      </c>
      <c r="B845" s="195" t="s">
        <v>794</v>
      </c>
      <c r="C845" s="195" t="s">
        <v>367</v>
      </c>
      <c r="D845" s="195" t="s">
        <v>268</v>
      </c>
      <c r="E845" s="195" t="s">
        <v>770</v>
      </c>
      <c r="F845" s="195" t="s">
        <v>263</v>
      </c>
      <c r="G845" s="195" t="s">
        <v>48</v>
      </c>
      <c r="H845" s="195" t="s">
        <v>521</v>
      </c>
      <c r="I845" s="195" t="s">
        <v>796</v>
      </c>
      <c r="J845" s="195" t="s">
        <v>1811</v>
      </c>
      <c r="K845" s="204">
        <v>1373.82</v>
      </c>
      <c r="L845" s="204">
        <v>0</v>
      </c>
      <c r="M845" s="204">
        <f t="shared" si="14"/>
        <v>1373.82</v>
      </c>
      <c r="N845" s="195" t="s">
        <v>725</v>
      </c>
      <c r="O845" s="195" t="s">
        <v>1811</v>
      </c>
      <c r="P845" s="195"/>
      <c r="Q845" s="195" t="s">
        <v>1860</v>
      </c>
      <c r="R845" s="195" t="s">
        <v>797</v>
      </c>
    </row>
    <row r="846" spans="1:18" s="205" customFormat="1">
      <c r="A846" s="195" t="s">
        <v>1859</v>
      </c>
      <c r="B846" s="195" t="s">
        <v>794</v>
      </c>
      <c r="C846" s="195" t="s">
        <v>367</v>
      </c>
      <c r="D846" s="195" t="s">
        <v>268</v>
      </c>
      <c r="E846" s="195" t="s">
        <v>850</v>
      </c>
      <c r="F846" s="195" t="s">
        <v>263</v>
      </c>
      <c r="G846" s="195" t="s">
        <v>48</v>
      </c>
      <c r="H846" s="195" t="s">
        <v>521</v>
      </c>
      <c r="I846" s="195" t="s">
        <v>796</v>
      </c>
      <c r="J846" s="195" t="s">
        <v>1811</v>
      </c>
      <c r="K846" s="204">
        <v>35125.64</v>
      </c>
      <c r="L846" s="204">
        <v>0</v>
      </c>
      <c r="M846" s="204">
        <f t="shared" si="14"/>
        <v>35125.64</v>
      </c>
      <c r="N846" s="195" t="s">
        <v>725</v>
      </c>
      <c r="O846" s="195" t="s">
        <v>1811</v>
      </c>
      <c r="P846" s="195"/>
      <c r="Q846" s="195" t="s">
        <v>1860</v>
      </c>
      <c r="R846" s="195" t="s">
        <v>797</v>
      </c>
    </row>
    <row r="847" spans="1:18" s="205" customFormat="1">
      <c r="A847" s="195" t="s">
        <v>1859</v>
      </c>
      <c r="B847" s="195" t="s">
        <v>794</v>
      </c>
      <c r="C847" s="195" t="s">
        <v>367</v>
      </c>
      <c r="D847" s="195" t="s">
        <v>268</v>
      </c>
      <c r="E847" s="195" t="s">
        <v>382</v>
      </c>
      <c r="F847" s="195" t="s">
        <v>263</v>
      </c>
      <c r="G847" s="195" t="s">
        <v>48</v>
      </c>
      <c r="H847" s="195" t="s">
        <v>521</v>
      </c>
      <c r="I847" s="195" t="s">
        <v>796</v>
      </c>
      <c r="J847" s="195" t="s">
        <v>1811</v>
      </c>
      <c r="K847" s="204">
        <v>1551.1</v>
      </c>
      <c r="L847" s="204">
        <v>0</v>
      </c>
      <c r="M847" s="204">
        <f t="shared" si="14"/>
        <v>1551.1</v>
      </c>
      <c r="N847" s="195" t="s">
        <v>725</v>
      </c>
      <c r="O847" s="195" t="s">
        <v>1811</v>
      </c>
      <c r="P847" s="195"/>
      <c r="Q847" s="195" t="s">
        <v>1860</v>
      </c>
      <c r="R847" s="195" t="s">
        <v>797</v>
      </c>
    </row>
    <row r="848" spans="1:18" s="205" customFormat="1">
      <c r="A848" s="195" t="s">
        <v>1859</v>
      </c>
      <c r="B848" s="195" t="s">
        <v>794</v>
      </c>
      <c r="C848" s="195" t="s">
        <v>56</v>
      </c>
      <c r="D848" s="195" t="s">
        <v>521</v>
      </c>
      <c r="E848" s="195" t="s">
        <v>721</v>
      </c>
      <c r="F848" s="195" t="s">
        <v>1065</v>
      </c>
      <c r="G848" s="195" t="s">
        <v>48</v>
      </c>
      <c r="H848" s="195" t="s">
        <v>521</v>
      </c>
      <c r="I848" s="195" t="s">
        <v>796</v>
      </c>
      <c r="J848" s="195" t="s">
        <v>1811</v>
      </c>
      <c r="K848" s="204">
        <v>0</v>
      </c>
      <c r="L848" s="204">
        <v>2650</v>
      </c>
      <c r="M848" s="204">
        <f t="shared" si="14"/>
        <v>-2650</v>
      </c>
      <c r="N848" s="195" t="s">
        <v>725</v>
      </c>
      <c r="O848" s="195" t="s">
        <v>1811</v>
      </c>
      <c r="P848" s="195"/>
      <c r="Q848" s="195" t="s">
        <v>1860</v>
      </c>
      <c r="R848" s="195" t="s">
        <v>797</v>
      </c>
    </row>
    <row r="849" spans="1:18" s="205" customFormat="1">
      <c r="A849" s="195" t="s">
        <v>1859</v>
      </c>
      <c r="B849" s="195" t="s">
        <v>794</v>
      </c>
      <c r="C849" s="195" t="s">
        <v>367</v>
      </c>
      <c r="D849" s="195" t="s">
        <v>268</v>
      </c>
      <c r="E849" s="195" t="s">
        <v>195</v>
      </c>
      <c r="F849" s="195" t="s">
        <v>263</v>
      </c>
      <c r="G849" s="195" t="s">
        <v>48</v>
      </c>
      <c r="H849" s="195" t="s">
        <v>521</v>
      </c>
      <c r="I849" s="195" t="s">
        <v>796</v>
      </c>
      <c r="J849" s="195" t="s">
        <v>1811</v>
      </c>
      <c r="K849" s="204">
        <v>14334.13</v>
      </c>
      <c r="L849" s="204">
        <v>0</v>
      </c>
      <c r="M849" s="204">
        <f t="shared" si="14"/>
        <v>14334.13</v>
      </c>
      <c r="N849" s="195" t="s">
        <v>725</v>
      </c>
      <c r="O849" s="195" t="s">
        <v>1811</v>
      </c>
      <c r="P849" s="195"/>
      <c r="Q849" s="195" t="s">
        <v>1860</v>
      </c>
      <c r="R849" s="195" t="s">
        <v>797</v>
      </c>
    </row>
    <row r="850" spans="1:18" s="205" customFormat="1">
      <c r="A850" s="195" t="s">
        <v>1859</v>
      </c>
      <c r="B850" s="195" t="s">
        <v>794</v>
      </c>
      <c r="C850" s="195" t="s">
        <v>367</v>
      </c>
      <c r="D850" s="195" t="s">
        <v>268</v>
      </c>
      <c r="E850" s="195" t="s">
        <v>22</v>
      </c>
      <c r="F850" s="195" t="s">
        <v>263</v>
      </c>
      <c r="G850" s="195" t="s">
        <v>48</v>
      </c>
      <c r="H850" s="195" t="s">
        <v>521</v>
      </c>
      <c r="I850" s="195" t="s">
        <v>796</v>
      </c>
      <c r="J850" s="195" t="s">
        <v>1811</v>
      </c>
      <c r="K850" s="204">
        <v>27612.5</v>
      </c>
      <c r="L850" s="204">
        <v>0</v>
      </c>
      <c r="M850" s="204">
        <f t="shared" si="14"/>
        <v>27612.5</v>
      </c>
      <c r="N850" s="195" t="s">
        <v>725</v>
      </c>
      <c r="O850" s="195" t="s">
        <v>1811</v>
      </c>
      <c r="P850" s="195"/>
      <c r="Q850" s="195" t="s">
        <v>1860</v>
      </c>
      <c r="R850" s="195" t="s">
        <v>797</v>
      </c>
    </row>
    <row r="851" spans="1:18" s="205" customFormat="1">
      <c r="A851" s="195" t="s">
        <v>1859</v>
      </c>
      <c r="B851" s="195" t="s">
        <v>794</v>
      </c>
      <c r="C851" s="195" t="s">
        <v>833</v>
      </c>
      <c r="D851" s="195" t="s">
        <v>268</v>
      </c>
      <c r="E851" s="195" t="s">
        <v>465</v>
      </c>
      <c r="F851" s="195" t="s">
        <v>521</v>
      </c>
      <c r="G851" s="195" t="s">
        <v>480</v>
      </c>
      <c r="H851" s="195" t="s">
        <v>521</v>
      </c>
      <c r="I851" s="195" t="s">
        <v>796</v>
      </c>
      <c r="J851" s="195" t="s">
        <v>1811</v>
      </c>
      <c r="K851" s="204">
        <v>4400</v>
      </c>
      <c r="L851" s="204">
        <v>0</v>
      </c>
      <c r="M851" s="204">
        <f t="shared" si="14"/>
        <v>4400</v>
      </c>
      <c r="N851" s="195" t="s">
        <v>725</v>
      </c>
      <c r="O851" s="195" t="s">
        <v>1811</v>
      </c>
      <c r="P851" s="195"/>
      <c r="Q851" s="195" t="s">
        <v>1860</v>
      </c>
      <c r="R851" s="195" t="s">
        <v>797</v>
      </c>
    </row>
    <row r="852" spans="1:18" s="205" customFormat="1">
      <c r="A852" s="195" t="s">
        <v>1859</v>
      </c>
      <c r="B852" s="195" t="s">
        <v>794</v>
      </c>
      <c r="C852" s="195" t="s">
        <v>706</v>
      </c>
      <c r="D852" s="195" t="s">
        <v>802</v>
      </c>
      <c r="E852" s="195" t="s">
        <v>464</v>
      </c>
      <c r="F852" s="195" t="s">
        <v>263</v>
      </c>
      <c r="G852" s="195" t="s">
        <v>48</v>
      </c>
      <c r="H852" s="195" t="s">
        <v>521</v>
      </c>
      <c r="I852" s="195" t="s">
        <v>796</v>
      </c>
      <c r="J852" s="195" t="s">
        <v>1811</v>
      </c>
      <c r="K852" s="204">
        <v>394.43</v>
      </c>
      <c r="L852" s="204">
        <v>0</v>
      </c>
      <c r="M852" s="204">
        <f t="shared" si="14"/>
        <v>394.43</v>
      </c>
      <c r="N852" s="195" t="s">
        <v>725</v>
      </c>
      <c r="O852" s="195" t="s">
        <v>1811</v>
      </c>
      <c r="P852" s="195"/>
      <c r="Q852" s="195" t="s">
        <v>1860</v>
      </c>
      <c r="R852" s="195" t="s">
        <v>797</v>
      </c>
    </row>
    <row r="853" spans="1:18" s="205" customFormat="1">
      <c r="A853" s="195" t="s">
        <v>1859</v>
      </c>
      <c r="B853" s="195" t="s">
        <v>794</v>
      </c>
      <c r="C853" s="195" t="s">
        <v>706</v>
      </c>
      <c r="D853" s="195" t="s">
        <v>802</v>
      </c>
      <c r="E853" s="195" t="s">
        <v>36</v>
      </c>
      <c r="F853" s="195" t="s">
        <v>263</v>
      </c>
      <c r="G853" s="195" t="s">
        <v>48</v>
      </c>
      <c r="H853" s="195" t="s">
        <v>521</v>
      </c>
      <c r="I853" s="195" t="s">
        <v>796</v>
      </c>
      <c r="J853" s="195" t="s">
        <v>1811</v>
      </c>
      <c r="K853" s="204">
        <v>2707.15</v>
      </c>
      <c r="L853" s="204">
        <v>0</v>
      </c>
      <c r="M853" s="204">
        <f t="shared" si="14"/>
        <v>2707.15</v>
      </c>
      <c r="N853" s="195" t="s">
        <v>725</v>
      </c>
      <c r="O853" s="195" t="s">
        <v>1811</v>
      </c>
      <c r="P853" s="195"/>
      <c r="Q853" s="195" t="s">
        <v>1860</v>
      </c>
      <c r="R853" s="195" t="s">
        <v>797</v>
      </c>
    </row>
    <row r="854" spans="1:18" s="205" customFormat="1">
      <c r="A854" s="195" t="s">
        <v>1859</v>
      </c>
      <c r="B854" s="195" t="s">
        <v>794</v>
      </c>
      <c r="C854" s="195" t="s">
        <v>706</v>
      </c>
      <c r="D854" s="195" t="s">
        <v>802</v>
      </c>
      <c r="E854" s="195" t="s">
        <v>137</v>
      </c>
      <c r="F854" s="195" t="s">
        <v>263</v>
      </c>
      <c r="G854" s="195" t="s">
        <v>48</v>
      </c>
      <c r="H854" s="195" t="s">
        <v>521</v>
      </c>
      <c r="I854" s="195" t="s">
        <v>796</v>
      </c>
      <c r="J854" s="195" t="s">
        <v>1811</v>
      </c>
      <c r="K854" s="204">
        <v>1634.76</v>
      </c>
      <c r="L854" s="204">
        <v>0</v>
      </c>
      <c r="M854" s="204">
        <f t="shared" si="14"/>
        <v>1634.76</v>
      </c>
      <c r="N854" s="195" t="s">
        <v>725</v>
      </c>
      <c r="O854" s="195" t="s">
        <v>1811</v>
      </c>
      <c r="P854" s="195"/>
      <c r="Q854" s="195" t="s">
        <v>1860</v>
      </c>
      <c r="R854" s="195" t="s">
        <v>797</v>
      </c>
    </row>
    <row r="855" spans="1:18" s="205" customFormat="1">
      <c r="A855" s="195" t="s">
        <v>1859</v>
      </c>
      <c r="B855" s="195" t="s">
        <v>794</v>
      </c>
      <c r="C855" s="195" t="s">
        <v>56</v>
      </c>
      <c r="D855" s="195" t="s">
        <v>521</v>
      </c>
      <c r="E855" s="195" t="s">
        <v>1007</v>
      </c>
      <c r="F855" s="195" t="s">
        <v>1861</v>
      </c>
      <c r="G855" s="195" t="s">
        <v>48</v>
      </c>
      <c r="H855" s="195" t="s">
        <v>521</v>
      </c>
      <c r="I855" s="195" t="s">
        <v>796</v>
      </c>
      <c r="J855" s="195" t="s">
        <v>1811</v>
      </c>
      <c r="K855" s="204">
        <v>0</v>
      </c>
      <c r="L855" s="204">
        <v>150</v>
      </c>
      <c r="M855" s="204">
        <f t="shared" si="14"/>
        <v>-150</v>
      </c>
      <c r="N855" s="195" t="s">
        <v>725</v>
      </c>
      <c r="O855" s="195" t="s">
        <v>1811</v>
      </c>
      <c r="P855" s="195"/>
      <c r="Q855" s="195" t="s">
        <v>1860</v>
      </c>
      <c r="R855" s="195" t="s">
        <v>797</v>
      </c>
    </row>
    <row r="856" spans="1:18" s="205" customFormat="1">
      <c r="A856" s="195" t="s">
        <v>1859</v>
      </c>
      <c r="B856" s="195" t="s">
        <v>794</v>
      </c>
      <c r="C856" s="195" t="s">
        <v>242</v>
      </c>
      <c r="D856" s="195" t="s">
        <v>268</v>
      </c>
      <c r="E856" s="195" t="s">
        <v>1007</v>
      </c>
      <c r="F856" s="195" t="s">
        <v>1861</v>
      </c>
      <c r="G856" s="195" t="s">
        <v>48</v>
      </c>
      <c r="H856" s="195" t="s">
        <v>521</v>
      </c>
      <c r="I856" s="195" t="s">
        <v>796</v>
      </c>
      <c r="J856" s="195" t="s">
        <v>1811</v>
      </c>
      <c r="K856" s="204">
        <v>150</v>
      </c>
      <c r="L856" s="204">
        <v>0</v>
      </c>
      <c r="M856" s="204">
        <f t="shared" si="14"/>
        <v>150</v>
      </c>
      <c r="N856" s="195" t="s">
        <v>725</v>
      </c>
      <c r="O856" s="195" t="s">
        <v>1811</v>
      </c>
      <c r="P856" s="195"/>
      <c r="Q856" s="195" t="s">
        <v>1860</v>
      </c>
      <c r="R856" s="195" t="s">
        <v>797</v>
      </c>
    </row>
    <row r="857" spans="1:18" s="205" customFormat="1">
      <c r="A857" s="195" t="s">
        <v>1859</v>
      </c>
      <c r="B857" s="195" t="s">
        <v>794</v>
      </c>
      <c r="C857" s="195" t="s">
        <v>35</v>
      </c>
      <c r="D857" s="195" t="s">
        <v>521</v>
      </c>
      <c r="E857" s="195" t="s">
        <v>382</v>
      </c>
      <c r="F857" s="195" t="s">
        <v>263</v>
      </c>
      <c r="G857" s="195" t="s">
        <v>48</v>
      </c>
      <c r="H857" s="195" t="s">
        <v>521</v>
      </c>
      <c r="I857" s="195" t="s">
        <v>796</v>
      </c>
      <c r="J857" s="195" t="s">
        <v>1811</v>
      </c>
      <c r="K857" s="204">
        <v>0</v>
      </c>
      <c r="L857" s="204">
        <v>1650.1</v>
      </c>
      <c r="M857" s="204">
        <f t="shared" si="14"/>
        <v>-1650.1</v>
      </c>
      <c r="N857" s="195" t="s">
        <v>725</v>
      </c>
      <c r="O857" s="195" t="s">
        <v>1811</v>
      </c>
      <c r="P857" s="195"/>
      <c r="Q857" s="195" t="s">
        <v>1860</v>
      </c>
      <c r="R857" s="195" t="s">
        <v>797</v>
      </c>
    </row>
    <row r="858" spans="1:18" s="205" customFormat="1">
      <c r="A858" s="195" t="s">
        <v>1859</v>
      </c>
      <c r="B858" s="195" t="s">
        <v>794</v>
      </c>
      <c r="C858" s="195" t="s">
        <v>35</v>
      </c>
      <c r="D858" s="195" t="s">
        <v>521</v>
      </c>
      <c r="E858" s="195" t="s">
        <v>195</v>
      </c>
      <c r="F858" s="195" t="s">
        <v>263</v>
      </c>
      <c r="G858" s="195" t="s">
        <v>48</v>
      </c>
      <c r="H858" s="195" t="s">
        <v>521</v>
      </c>
      <c r="I858" s="195" t="s">
        <v>796</v>
      </c>
      <c r="J858" s="195" t="s">
        <v>1811</v>
      </c>
      <c r="K858" s="204">
        <v>0</v>
      </c>
      <c r="L858" s="204">
        <v>15249.07</v>
      </c>
      <c r="M858" s="204">
        <f t="shared" si="14"/>
        <v>-15249.07</v>
      </c>
      <c r="N858" s="195" t="s">
        <v>725</v>
      </c>
      <c r="O858" s="195" t="s">
        <v>1811</v>
      </c>
      <c r="P858" s="195"/>
      <c r="Q858" s="195" t="s">
        <v>1860</v>
      </c>
      <c r="R858" s="195" t="s">
        <v>797</v>
      </c>
    </row>
    <row r="859" spans="1:18" s="205" customFormat="1">
      <c r="A859" s="195" t="s">
        <v>1859</v>
      </c>
      <c r="B859" s="195" t="s">
        <v>794</v>
      </c>
      <c r="C859" s="195" t="s">
        <v>35</v>
      </c>
      <c r="D859" s="195" t="s">
        <v>521</v>
      </c>
      <c r="E859" s="195" t="s">
        <v>22</v>
      </c>
      <c r="F859" s="195" t="s">
        <v>263</v>
      </c>
      <c r="G859" s="195" t="s">
        <v>48</v>
      </c>
      <c r="H859" s="195" t="s">
        <v>521</v>
      </c>
      <c r="I859" s="195" t="s">
        <v>796</v>
      </c>
      <c r="J859" s="195" t="s">
        <v>1811</v>
      </c>
      <c r="K859" s="204">
        <v>0</v>
      </c>
      <c r="L859" s="204">
        <v>29375</v>
      </c>
      <c r="M859" s="204">
        <f t="shared" si="14"/>
        <v>-29375</v>
      </c>
      <c r="N859" s="195" t="s">
        <v>725</v>
      </c>
      <c r="O859" s="195" t="s">
        <v>1811</v>
      </c>
      <c r="P859" s="195"/>
      <c r="Q859" s="195" t="s">
        <v>1860</v>
      </c>
      <c r="R859" s="195" t="s">
        <v>797</v>
      </c>
    </row>
    <row r="860" spans="1:18" s="205" customFormat="1">
      <c r="A860" s="195" t="s">
        <v>1859</v>
      </c>
      <c r="B860" s="195" t="s">
        <v>794</v>
      </c>
      <c r="C860" s="195" t="s">
        <v>35</v>
      </c>
      <c r="D860" s="195" t="s">
        <v>521</v>
      </c>
      <c r="E860" s="195" t="s">
        <v>464</v>
      </c>
      <c r="F860" s="195" t="s">
        <v>263</v>
      </c>
      <c r="G860" s="195" t="s">
        <v>48</v>
      </c>
      <c r="H860" s="195" t="s">
        <v>521</v>
      </c>
      <c r="I860" s="195" t="s">
        <v>796</v>
      </c>
      <c r="J860" s="195" t="s">
        <v>1811</v>
      </c>
      <c r="K860" s="204">
        <v>0</v>
      </c>
      <c r="L860" s="204">
        <v>6573.85</v>
      </c>
      <c r="M860" s="204">
        <f t="shared" si="14"/>
        <v>-6573.85</v>
      </c>
      <c r="N860" s="195" t="s">
        <v>725</v>
      </c>
      <c r="O860" s="195" t="s">
        <v>1811</v>
      </c>
      <c r="P860" s="195"/>
      <c r="Q860" s="195" t="s">
        <v>1860</v>
      </c>
      <c r="R860" s="195" t="s">
        <v>797</v>
      </c>
    </row>
    <row r="861" spans="1:18" s="205" customFormat="1">
      <c r="A861" s="195" t="s">
        <v>1859</v>
      </c>
      <c r="B861" s="195" t="s">
        <v>794</v>
      </c>
      <c r="C861" s="195" t="s">
        <v>35</v>
      </c>
      <c r="D861" s="195" t="s">
        <v>521</v>
      </c>
      <c r="E861" s="195" t="s">
        <v>36</v>
      </c>
      <c r="F861" s="195" t="s">
        <v>263</v>
      </c>
      <c r="G861" s="195" t="s">
        <v>48</v>
      </c>
      <c r="H861" s="195" t="s">
        <v>521</v>
      </c>
      <c r="I861" s="195" t="s">
        <v>796</v>
      </c>
      <c r="J861" s="195" t="s">
        <v>1811</v>
      </c>
      <c r="K861" s="204">
        <v>0</v>
      </c>
      <c r="L861" s="204">
        <v>45119.25</v>
      </c>
      <c r="M861" s="204">
        <f t="shared" si="14"/>
        <v>-45119.25</v>
      </c>
      <c r="N861" s="195" t="s">
        <v>725</v>
      </c>
      <c r="O861" s="195" t="s">
        <v>1811</v>
      </c>
      <c r="P861" s="195"/>
      <c r="Q861" s="195" t="s">
        <v>1860</v>
      </c>
      <c r="R861" s="195" t="s">
        <v>797</v>
      </c>
    </row>
    <row r="862" spans="1:18" s="205" customFormat="1">
      <c r="A862" s="195" t="s">
        <v>1859</v>
      </c>
      <c r="B862" s="195" t="s">
        <v>794</v>
      </c>
      <c r="C862" s="195" t="s">
        <v>35</v>
      </c>
      <c r="D862" s="195" t="s">
        <v>521</v>
      </c>
      <c r="E862" s="195" t="s">
        <v>137</v>
      </c>
      <c r="F862" s="195" t="s">
        <v>263</v>
      </c>
      <c r="G862" s="195" t="s">
        <v>48</v>
      </c>
      <c r="H862" s="195" t="s">
        <v>521</v>
      </c>
      <c r="I862" s="195" t="s">
        <v>796</v>
      </c>
      <c r="J862" s="195" t="s">
        <v>1811</v>
      </c>
      <c r="K862" s="204">
        <v>0</v>
      </c>
      <c r="L862" s="204">
        <v>27246</v>
      </c>
      <c r="M862" s="204">
        <f t="shared" si="14"/>
        <v>-27246</v>
      </c>
      <c r="N862" s="195" t="s">
        <v>725</v>
      </c>
      <c r="O862" s="195" t="s">
        <v>1811</v>
      </c>
      <c r="P862" s="195"/>
      <c r="Q862" s="195" t="s">
        <v>1860</v>
      </c>
      <c r="R862" s="195" t="s">
        <v>797</v>
      </c>
    </row>
    <row r="863" spans="1:18" s="205" customFormat="1">
      <c r="A863" s="195" t="s">
        <v>1859</v>
      </c>
      <c r="B863" s="195" t="s">
        <v>794</v>
      </c>
      <c r="C863" s="195" t="s">
        <v>706</v>
      </c>
      <c r="D863" s="195" t="s">
        <v>802</v>
      </c>
      <c r="E863" s="195" t="s">
        <v>18</v>
      </c>
      <c r="F863" s="195" t="s">
        <v>338</v>
      </c>
      <c r="G863" s="195" t="s">
        <v>48</v>
      </c>
      <c r="H863" s="195" t="s">
        <v>521</v>
      </c>
      <c r="I863" s="195" t="s">
        <v>796</v>
      </c>
      <c r="J863" s="195" t="s">
        <v>1811</v>
      </c>
      <c r="K863" s="204">
        <v>478.5</v>
      </c>
      <c r="L863" s="204">
        <v>0</v>
      </c>
      <c r="M863" s="204">
        <f t="shared" si="14"/>
        <v>478.5</v>
      </c>
      <c r="N863" s="195" t="s">
        <v>725</v>
      </c>
      <c r="O863" s="195" t="s">
        <v>1811</v>
      </c>
      <c r="P863" s="195"/>
      <c r="Q863" s="195" t="s">
        <v>1860</v>
      </c>
      <c r="R863" s="195" t="s">
        <v>797</v>
      </c>
    </row>
    <row r="864" spans="1:18" s="205" customFormat="1">
      <c r="A864" s="195" t="s">
        <v>1859</v>
      </c>
      <c r="B864" s="195" t="s">
        <v>794</v>
      </c>
      <c r="C864" s="195" t="s">
        <v>706</v>
      </c>
      <c r="D864" s="195" t="s">
        <v>802</v>
      </c>
      <c r="E864" s="195" t="s">
        <v>22</v>
      </c>
      <c r="F864" s="195" t="s">
        <v>263</v>
      </c>
      <c r="G864" s="195" t="s">
        <v>48</v>
      </c>
      <c r="H864" s="195" t="s">
        <v>521</v>
      </c>
      <c r="I864" s="195" t="s">
        <v>796</v>
      </c>
      <c r="J864" s="195" t="s">
        <v>1811</v>
      </c>
      <c r="K864" s="204">
        <v>1762.5</v>
      </c>
      <c r="L864" s="204">
        <v>0</v>
      </c>
      <c r="M864" s="204">
        <f t="shared" si="14"/>
        <v>1762.5</v>
      </c>
      <c r="N864" s="195" t="s">
        <v>725</v>
      </c>
      <c r="O864" s="195" t="s">
        <v>1811</v>
      </c>
      <c r="P864" s="195"/>
      <c r="Q864" s="195" t="s">
        <v>1860</v>
      </c>
      <c r="R864" s="195" t="s">
        <v>797</v>
      </c>
    </row>
    <row r="865" spans="1:18" s="205" customFormat="1">
      <c r="A865" s="195" t="s">
        <v>1859</v>
      </c>
      <c r="B865" s="195" t="s">
        <v>794</v>
      </c>
      <c r="C865" s="195" t="s">
        <v>804</v>
      </c>
      <c r="D865" s="195" t="s">
        <v>268</v>
      </c>
      <c r="E865" s="195" t="s">
        <v>20</v>
      </c>
      <c r="F865" s="195" t="s">
        <v>338</v>
      </c>
      <c r="G865" s="195" t="s">
        <v>48</v>
      </c>
      <c r="H865" s="195" t="s">
        <v>521</v>
      </c>
      <c r="I865" s="195" t="s">
        <v>796</v>
      </c>
      <c r="J865" s="195" t="s">
        <v>1811</v>
      </c>
      <c r="K865" s="204">
        <v>338.4</v>
      </c>
      <c r="L865" s="204">
        <v>0</v>
      </c>
      <c r="M865" s="204">
        <f t="shared" si="14"/>
        <v>338.4</v>
      </c>
      <c r="N865" s="195" t="s">
        <v>725</v>
      </c>
      <c r="O865" s="195" t="s">
        <v>1811</v>
      </c>
      <c r="P865" s="195"/>
      <c r="Q865" s="195" t="s">
        <v>1860</v>
      </c>
      <c r="R865" s="195" t="s">
        <v>797</v>
      </c>
    </row>
    <row r="866" spans="1:18" s="205" customFormat="1">
      <c r="A866" s="195" t="s">
        <v>1859</v>
      </c>
      <c r="B866" s="195" t="s">
        <v>794</v>
      </c>
      <c r="C866" s="195" t="s">
        <v>706</v>
      </c>
      <c r="D866" s="195" t="s">
        <v>802</v>
      </c>
      <c r="E866" s="195" t="s">
        <v>20</v>
      </c>
      <c r="F866" s="195" t="s">
        <v>338</v>
      </c>
      <c r="G866" s="195" t="s">
        <v>48</v>
      </c>
      <c r="H866" s="195" t="s">
        <v>521</v>
      </c>
      <c r="I866" s="195" t="s">
        <v>796</v>
      </c>
      <c r="J866" s="195" t="s">
        <v>1811</v>
      </c>
      <c r="K866" s="204">
        <v>21.6</v>
      </c>
      <c r="L866" s="204">
        <v>0</v>
      </c>
      <c r="M866" s="204">
        <f t="shared" si="14"/>
        <v>21.6</v>
      </c>
      <c r="N866" s="195" t="s">
        <v>725</v>
      </c>
      <c r="O866" s="195" t="s">
        <v>1811</v>
      </c>
      <c r="P866" s="195"/>
      <c r="Q866" s="195" t="s">
        <v>1860</v>
      </c>
      <c r="R866" s="195" t="s">
        <v>797</v>
      </c>
    </row>
    <row r="867" spans="1:18" s="205" customFormat="1">
      <c r="A867" s="195" t="s">
        <v>1859</v>
      </c>
      <c r="B867" s="195" t="s">
        <v>794</v>
      </c>
      <c r="C867" s="195" t="s">
        <v>883</v>
      </c>
      <c r="D867" s="195" t="s">
        <v>521</v>
      </c>
      <c r="E867" s="195" t="s">
        <v>770</v>
      </c>
      <c r="F867" s="195" t="s">
        <v>263</v>
      </c>
      <c r="G867" s="195" t="s">
        <v>48</v>
      </c>
      <c r="H867" s="195" t="s">
        <v>521</v>
      </c>
      <c r="I867" s="195" t="s">
        <v>796</v>
      </c>
      <c r="J867" s="195" t="s">
        <v>1811</v>
      </c>
      <c r="K867" s="204">
        <v>0</v>
      </c>
      <c r="L867" s="204">
        <v>1373.82</v>
      </c>
      <c r="M867" s="204">
        <f t="shared" si="14"/>
        <v>-1373.82</v>
      </c>
      <c r="N867" s="195" t="s">
        <v>725</v>
      </c>
      <c r="O867" s="195" t="s">
        <v>1811</v>
      </c>
      <c r="P867" s="195"/>
      <c r="Q867" s="195" t="s">
        <v>1860</v>
      </c>
      <c r="R867" s="195" t="s">
        <v>797</v>
      </c>
    </row>
    <row r="868" spans="1:18" s="205" customFormat="1">
      <c r="A868" s="195" t="s">
        <v>1859</v>
      </c>
      <c r="B868" s="195" t="s">
        <v>794</v>
      </c>
      <c r="C868" s="195" t="s">
        <v>35</v>
      </c>
      <c r="D868" s="195" t="s">
        <v>521</v>
      </c>
      <c r="E868" s="195" t="s">
        <v>850</v>
      </c>
      <c r="F868" s="195" t="s">
        <v>263</v>
      </c>
      <c r="G868" s="195" t="s">
        <v>48</v>
      </c>
      <c r="H868" s="195" t="s">
        <v>521</v>
      </c>
      <c r="I868" s="195" t="s">
        <v>796</v>
      </c>
      <c r="J868" s="195" t="s">
        <v>1811</v>
      </c>
      <c r="K868" s="204">
        <v>0</v>
      </c>
      <c r="L868" s="204">
        <v>37367.699999999997</v>
      </c>
      <c r="M868" s="204">
        <f t="shared" si="14"/>
        <v>-37367.699999999997</v>
      </c>
      <c r="N868" s="195" t="s">
        <v>725</v>
      </c>
      <c r="O868" s="195" t="s">
        <v>1811</v>
      </c>
      <c r="P868" s="195"/>
      <c r="Q868" s="195" t="s">
        <v>1860</v>
      </c>
      <c r="R868" s="195" t="s">
        <v>797</v>
      </c>
    </row>
    <row r="869" spans="1:18">
      <c r="A869" s="183" t="s">
        <v>1862</v>
      </c>
      <c r="B869" s="183" t="s">
        <v>794</v>
      </c>
      <c r="C869" s="183" t="s">
        <v>367</v>
      </c>
      <c r="D869" s="183" t="s">
        <v>809</v>
      </c>
      <c r="E869" s="183" t="s">
        <v>834</v>
      </c>
      <c r="F869" s="183" t="s">
        <v>1097</v>
      </c>
      <c r="G869" s="183" t="s">
        <v>48</v>
      </c>
      <c r="H869" s="183" t="s">
        <v>521</v>
      </c>
      <c r="I869" s="183" t="s">
        <v>796</v>
      </c>
      <c r="J869" s="183" t="s">
        <v>1811</v>
      </c>
      <c r="K869" s="184">
        <v>0</v>
      </c>
      <c r="L869" s="184">
        <v>5200</v>
      </c>
      <c r="M869" s="184">
        <f t="shared" si="14"/>
        <v>-5200</v>
      </c>
      <c r="N869" s="183" t="s">
        <v>842</v>
      </c>
      <c r="O869" s="183" t="s">
        <v>1811</v>
      </c>
      <c r="P869" s="183"/>
      <c r="Q869" s="183" t="s">
        <v>1863</v>
      </c>
      <c r="R869" s="183" t="s">
        <v>797</v>
      </c>
    </row>
    <row r="870" spans="1:18">
      <c r="A870" s="183" t="s">
        <v>1862</v>
      </c>
      <c r="B870" s="183" t="s">
        <v>794</v>
      </c>
      <c r="C870" s="183" t="s">
        <v>703</v>
      </c>
      <c r="D870" s="183" t="s">
        <v>809</v>
      </c>
      <c r="E870" s="183" t="s">
        <v>834</v>
      </c>
      <c r="F870" s="183" t="s">
        <v>1097</v>
      </c>
      <c r="G870" s="183" t="s">
        <v>48</v>
      </c>
      <c r="H870" s="183" t="s">
        <v>521</v>
      </c>
      <c r="I870" s="183" t="s">
        <v>796</v>
      </c>
      <c r="J870" s="183" t="s">
        <v>1811</v>
      </c>
      <c r="K870" s="184">
        <v>5200</v>
      </c>
      <c r="L870" s="184">
        <v>0</v>
      </c>
      <c r="M870" s="184">
        <f t="shared" si="14"/>
        <v>5200</v>
      </c>
      <c r="N870" s="183" t="s">
        <v>842</v>
      </c>
      <c r="O870" s="183" t="s">
        <v>1811</v>
      </c>
      <c r="P870" s="183"/>
      <c r="Q870" s="183" t="s">
        <v>1863</v>
      </c>
      <c r="R870" s="183" t="s">
        <v>797</v>
      </c>
    </row>
    <row r="871" spans="1:18">
      <c r="A871" s="183" t="s">
        <v>1864</v>
      </c>
      <c r="B871" s="183" t="s">
        <v>794</v>
      </c>
      <c r="C871" s="183" t="s">
        <v>707</v>
      </c>
      <c r="D871" s="183" t="s">
        <v>831</v>
      </c>
      <c r="E871" s="183" t="s">
        <v>18</v>
      </c>
      <c r="F871" s="183" t="s">
        <v>521</v>
      </c>
      <c r="G871" s="183" t="s">
        <v>48</v>
      </c>
      <c r="H871" s="183" t="s">
        <v>521</v>
      </c>
      <c r="I871" s="183" t="s">
        <v>796</v>
      </c>
      <c r="J871" s="183" t="s">
        <v>1811</v>
      </c>
      <c r="K871" s="184">
        <v>450</v>
      </c>
      <c r="L871" s="184">
        <v>0</v>
      </c>
      <c r="M871" s="184">
        <f t="shared" si="14"/>
        <v>450</v>
      </c>
      <c r="N871" s="183" t="s">
        <v>1029</v>
      </c>
      <c r="O871" s="183" t="s">
        <v>1811</v>
      </c>
      <c r="P871" s="183"/>
      <c r="Q871" s="183" t="s">
        <v>1865</v>
      </c>
      <c r="R871" s="183" t="s">
        <v>801</v>
      </c>
    </row>
    <row r="872" spans="1:18">
      <c r="A872" s="183" t="s">
        <v>1864</v>
      </c>
      <c r="B872" s="183" t="s">
        <v>794</v>
      </c>
      <c r="C872" s="183" t="s">
        <v>707</v>
      </c>
      <c r="D872" s="183" t="s">
        <v>268</v>
      </c>
      <c r="E872" s="183" t="s">
        <v>18</v>
      </c>
      <c r="F872" s="183" t="s">
        <v>521</v>
      </c>
      <c r="G872" s="183" t="s">
        <v>48</v>
      </c>
      <c r="H872" s="183" t="s">
        <v>521</v>
      </c>
      <c r="I872" s="183" t="s">
        <v>796</v>
      </c>
      <c r="J872" s="183" t="s">
        <v>1811</v>
      </c>
      <c r="K872" s="184">
        <v>0</v>
      </c>
      <c r="L872" s="184">
        <v>450</v>
      </c>
      <c r="M872" s="184">
        <f t="shared" si="14"/>
        <v>-450</v>
      </c>
      <c r="N872" s="183" t="s">
        <v>1029</v>
      </c>
      <c r="O872" s="183" t="s">
        <v>1811</v>
      </c>
      <c r="P872" s="183"/>
      <c r="Q872" s="183" t="s">
        <v>1865</v>
      </c>
      <c r="R872" s="183" t="s">
        <v>801</v>
      </c>
    </row>
    <row r="873" spans="1:18">
      <c r="A873" s="183" t="s">
        <v>1866</v>
      </c>
      <c r="B873" s="183" t="s">
        <v>794</v>
      </c>
      <c r="C873" s="183" t="s">
        <v>706</v>
      </c>
      <c r="D873" s="183" t="s">
        <v>826</v>
      </c>
      <c r="E873" s="183" t="s">
        <v>835</v>
      </c>
      <c r="F873" s="183" t="s">
        <v>710</v>
      </c>
      <c r="G873" s="183" t="s">
        <v>48</v>
      </c>
      <c r="H873" s="183" t="s">
        <v>521</v>
      </c>
      <c r="I873" s="183" t="s">
        <v>796</v>
      </c>
      <c r="J873" s="183" t="s">
        <v>1811</v>
      </c>
      <c r="K873" s="184">
        <v>1798.13</v>
      </c>
      <c r="L873" s="184">
        <v>0</v>
      </c>
      <c r="M873" s="184">
        <f t="shared" si="14"/>
        <v>1798.13</v>
      </c>
      <c r="N873" s="183" t="s">
        <v>1867</v>
      </c>
      <c r="O873" s="183" t="s">
        <v>1811</v>
      </c>
      <c r="P873" s="183"/>
      <c r="Q873" s="183" t="s">
        <v>1868</v>
      </c>
      <c r="R873" s="183" t="s">
        <v>801</v>
      </c>
    </row>
    <row r="874" spans="1:18">
      <c r="A874" s="183" t="s">
        <v>1866</v>
      </c>
      <c r="B874" s="183" t="s">
        <v>794</v>
      </c>
      <c r="C874" s="183" t="s">
        <v>808</v>
      </c>
      <c r="D874" s="183" t="s">
        <v>268</v>
      </c>
      <c r="E874" s="183" t="s">
        <v>835</v>
      </c>
      <c r="F874" s="183" t="s">
        <v>296</v>
      </c>
      <c r="G874" s="183" t="s">
        <v>48</v>
      </c>
      <c r="H874" s="183" t="s">
        <v>521</v>
      </c>
      <c r="I874" s="183" t="s">
        <v>1009</v>
      </c>
      <c r="J874" s="183" t="s">
        <v>1811</v>
      </c>
      <c r="K874" s="184">
        <v>0</v>
      </c>
      <c r="L874" s="184">
        <v>1667</v>
      </c>
      <c r="M874" s="184">
        <f t="shared" si="14"/>
        <v>-1667</v>
      </c>
      <c r="N874" s="183" t="s">
        <v>1869</v>
      </c>
      <c r="O874" s="183" t="s">
        <v>1811</v>
      </c>
      <c r="P874" s="183"/>
      <c r="Q874" s="183" t="s">
        <v>1868</v>
      </c>
      <c r="R874" s="183" t="s">
        <v>801</v>
      </c>
    </row>
    <row r="875" spans="1:18">
      <c r="A875" s="183" t="s">
        <v>1866</v>
      </c>
      <c r="B875" s="183" t="s">
        <v>794</v>
      </c>
      <c r="C875" s="183" t="s">
        <v>706</v>
      </c>
      <c r="D875" s="183" t="s">
        <v>822</v>
      </c>
      <c r="E875" s="183" t="s">
        <v>835</v>
      </c>
      <c r="F875" s="183" t="s">
        <v>710</v>
      </c>
      <c r="G875" s="183" t="s">
        <v>48</v>
      </c>
      <c r="H875" s="183" t="s">
        <v>521</v>
      </c>
      <c r="I875" s="183" t="s">
        <v>796</v>
      </c>
      <c r="J875" s="183" t="s">
        <v>1811</v>
      </c>
      <c r="K875" s="184">
        <v>0</v>
      </c>
      <c r="L875" s="184">
        <v>1798.13</v>
      </c>
      <c r="M875" s="184">
        <f t="shared" si="14"/>
        <v>-1798.13</v>
      </c>
      <c r="N875" s="183" t="s">
        <v>1867</v>
      </c>
      <c r="O875" s="183" t="s">
        <v>1811</v>
      </c>
      <c r="P875" s="183"/>
      <c r="Q875" s="183" t="s">
        <v>1868</v>
      </c>
      <c r="R875" s="183" t="s">
        <v>801</v>
      </c>
    </row>
    <row r="876" spans="1:18">
      <c r="A876" s="183" t="s">
        <v>1866</v>
      </c>
      <c r="B876" s="183" t="s">
        <v>794</v>
      </c>
      <c r="C876" s="183" t="s">
        <v>808</v>
      </c>
      <c r="D876" s="183" t="s">
        <v>831</v>
      </c>
      <c r="E876" s="183" t="s">
        <v>835</v>
      </c>
      <c r="F876" s="183" t="s">
        <v>296</v>
      </c>
      <c r="G876" s="183" t="s">
        <v>48</v>
      </c>
      <c r="H876" s="183" t="s">
        <v>521</v>
      </c>
      <c r="I876" s="183" t="s">
        <v>1009</v>
      </c>
      <c r="J876" s="183" t="s">
        <v>1811</v>
      </c>
      <c r="K876" s="184">
        <v>1667</v>
      </c>
      <c r="L876" s="184">
        <v>0</v>
      </c>
      <c r="M876" s="184">
        <f t="shared" si="14"/>
        <v>1667</v>
      </c>
      <c r="N876" s="183" t="s">
        <v>1869</v>
      </c>
      <c r="O876" s="183" t="s">
        <v>1811</v>
      </c>
      <c r="P876" s="183"/>
      <c r="Q876" s="183" t="s">
        <v>1868</v>
      </c>
      <c r="R876" s="183" t="s">
        <v>801</v>
      </c>
    </row>
    <row r="877" spans="1:18">
      <c r="A877" s="183" t="s">
        <v>1866</v>
      </c>
      <c r="B877" s="183" t="s">
        <v>794</v>
      </c>
      <c r="C877" s="183" t="s">
        <v>706</v>
      </c>
      <c r="D877" s="183" t="s">
        <v>332</v>
      </c>
      <c r="E877" s="183" t="s">
        <v>835</v>
      </c>
      <c r="F877" s="183" t="s">
        <v>521</v>
      </c>
      <c r="G877" s="183" t="s">
        <v>48</v>
      </c>
      <c r="H877" s="183" t="s">
        <v>521</v>
      </c>
      <c r="I877" s="183" t="s">
        <v>796</v>
      </c>
      <c r="J877" s="183" t="s">
        <v>1811</v>
      </c>
      <c r="K877" s="184">
        <v>469.78</v>
      </c>
      <c r="L877" s="184">
        <v>0</v>
      </c>
      <c r="M877" s="184">
        <f t="shared" si="14"/>
        <v>469.78</v>
      </c>
      <c r="N877" s="183" t="s">
        <v>1867</v>
      </c>
      <c r="O877" s="183" t="s">
        <v>1811</v>
      </c>
      <c r="P877" s="183"/>
      <c r="Q877" s="183" t="s">
        <v>1868</v>
      </c>
      <c r="R877" s="183" t="s">
        <v>801</v>
      </c>
    </row>
    <row r="878" spans="1:18">
      <c r="A878" s="183" t="s">
        <v>1866</v>
      </c>
      <c r="B878" s="183" t="s">
        <v>794</v>
      </c>
      <c r="C878" s="183" t="s">
        <v>706</v>
      </c>
      <c r="D878" s="183" t="s">
        <v>268</v>
      </c>
      <c r="E878" s="183" t="s">
        <v>835</v>
      </c>
      <c r="F878" s="183" t="s">
        <v>521</v>
      </c>
      <c r="G878" s="183" t="s">
        <v>48</v>
      </c>
      <c r="H878" s="183" t="s">
        <v>521</v>
      </c>
      <c r="I878" s="183" t="s">
        <v>796</v>
      </c>
      <c r="J878" s="183" t="s">
        <v>1811</v>
      </c>
      <c r="K878" s="184">
        <v>0</v>
      </c>
      <c r="L878" s="184">
        <v>469.78</v>
      </c>
      <c r="M878" s="184">
        <f t="shared" si="14"/>
        <v>-469.78</v>
      </c>
      <c r="N878" s="183" t="s">
        <v>1867</v>
      </c>
      <c r="O878" s="183" t="s">
        <v>1811</v>
      </c>
      <c r="P878" s="183"/>
      <c r="Q878" s="183" t="s">
        <v>1868</v>
      </c>
      <c r="R878" s="183" t="s">
        <v>801</v>
      </c>
    </row>
    <row r="879" spans="1:18">
      <c r="A879" s="183" t="s">
        <v>1870</v>
      </c>
      <c r="B879" s="183" t="s">
        <v>794</v>
      </c>
      <c r="C879" s="183" t="s">
        <v>808</v>
      </c>
      <c r="D879" s="183" t="s">
        <v>268</v>
      </c>
      <c r="E879" s="183" t="s">
        <v>895</v>
      </c>
      <c r="F879" s="183" t="s">
        <v>1871</v>
      </c>
      <c r="G879" s="183" t="s">
        <v>48</v>
      </c>
      <c r="H879" s="183" t="s">
        <v>521</v>
      </c>
      <c r="I879" s="183" t="s">
        <v>796</v>
      </c>
      <c r="J879" s="183" t="s">
        <v>1811</v>
      </c>
      <c r="K879" s="184">
        <v>0</v>
      </c>
      <c r="L879" s="184">
        <v>200</v>
      </c>
      <c r="M879" s="184">
        <f t="shared" si="14"/>
        <v>-200</v>
      </c>
      <c r="N879" s="183" t="s">
        <v>1055</v>
      </c>
      <c r="O879" s="183" t="s">
        <v>1811</v>
      </c>
      <c r="P879" s="183"/>
      <c r="Q879" s="183" t="s">
        <v>1872</v>
      </c>
      <c r="R879" s="183" t="s">
        <v>801</v>
      </c>
    </row>
    <row r="880" spans="1:18">
      <c r="A880" s="183" t="s">
        <v>1870</v>
      </c>
      <c r="B880" s="183" t="s">
        <v>794</v>
      </c>
      <c r="C880" s="183" t="s">
        <v>808</v>
      </c>
      <c r="D880" s="183" t="s">
        <v>815</v>
      </c>
      <c r="E880" s="183" t="s">
        <v>895</v>
      </c>
      <c r="F880" s="183" t="s">
        <v>1871</v>
      </c>
      <c r="G880" s="183" t="s">
        <v>48</v>
      </c>
      <c r="H880" s="183" t="s">
        <v>521</v>
      </c>
      <c r="I880" s="183" t="s">
        <v>796</v>
      </c>
      <c r="J880" s="183" t="s">
        <v>1811</v>
      </c>
      <c r="K880" s="184">
        <v>200</v>
      </c>
      <c r="L880" s="184">
        <v>0</v>
      </c>
      <c r="M880" s="184">
        <f t="shared" si="14"/>
        <v>200</v>
      </c>
      <c r="N880" s="183" t="s">
        <v>1055</v>
      </c>
      <c r="O880" s="183" t="s">
        <v>1811</v>
      </c>
      <c r="P880" s="183"/>
      <c r="Q880" s="183" t="s">
        <v>1872</v>
      </c>
      <c r="R880" s="183" t="s">
        <v>801</v>
      </c>
    </row>
    <row r="881" spans="1:18">
      <c r="A881" s="183" t="s">
        <v>1873</v>
      </c>
      <c r="B881" s="183" t="s">
        <v>794</v>
      </c>
      <c r="C881" s="183" t="s">
        <v>243</v>
      </c>
      <c r="D881" s="183" t="s">
        <v>807</v>
      </c>
      <c r="E881" s="183" t="s">
        <v>1049</v>
      </c>
      <c r="F881" s="183" t="s">
        <v>521</v>
      </c>
      <c r="G881" s="183" t="s">
        <v>48</v>
      </c>
      <c r="H881" s="183" t="s">
        <v>521</v>
      </c>
      <c r="I881" s="183" t="s">
        <v>796</v>
      </c>
      <c r="J881" s="183" t="s">
        <v>1874</v>
      </c>
      <c r="K881" s="184">
        <v>0</v>
      </c>
      <c r="L881" s="184">
        <v>100</v>
      </c>
      <c r="M881" s="184">
        <f t="shared" si="14"/>
        <v>-100</v>
      </c>
      <c r="N881" s="183" t="s">
        <v>1058</v>
      </c>
      <c r="O881" s="183" t="s">
        <v>1874</v>
      </c>
      <c r="P881" s="183"/>
      <c r="Q881" s="183" t="s">
        <v>1875</v>
      </c>
      <c r="R881" s="183" t="s">
        <v>801</v>
      </c>
    </row>
    <row r="882" spans="1:18">
      <c r="A882" s="183" t="s">
        <v>1873</v>
      </c>
      <c r="B882" s="183" t="s">
        <v>794</v>
      </c>
      <c r="C882" s="183" t="s">
        <v>243</v>
      </c>
      <c r="D882" s="183" t="s">
        <v>268</v>
      </c>
      <c r="E882" s="183" t="s">
        <v>1049</v>
      </c>
      <c r="F882" s="183" t="s">
        <v>521</v>
      </c>
      <c r="G882" s="183" t="s">
        <v>48</v>
      </c>
      <c r="H882" s="183" t="s">
        <v>521</v>
      </c>
      <c r="I882" s="183" t="s">
        <v>796</v>
      </c>
      <c r="J882" s="183" t="s">
        <v>1874</v>
      </c>
      <c r="K882" s="184">
        <v>100</v>
      </c>
      <c r="L882" s="184">
        <v>0</v>
      </c>
      <c r="M882" s="184">
        <f t="shared" si="14"/>
        <v>100</v>
      </c>
      <c r="N882" s="183" t="s">
        <v>1058</v>
      </c>
      <c r="O882" s="183" t="s">
        <v>1874</v>
      </c>
      <c r="P882" s="183"/>
      <c r="Q882" s="183" t="s">
        <v>1875</v>
      </c>
      <c r="R882" s="183" t="s">
        <v>801</v>
      </c>
    </row>
    <row r="883" spans="1:18">
      <c r="A883" s="183" t="s">
        <v>1876</v>
      </c>
      <c r="B883" s="183" t="s">
        <v>794</v>
      </c>
      <c r="C883" s="183" t="s">
        <v>808</v>
      </c>
      <c r="D883" s="183" t="s">
        <v>268</v>
      </c>
      <c r="E883" s="183" t="s">
        <v>835</v>
      </c>
      <c r="F883" s="183" t="s">
        <v>836</v>
      </c>
      <c r="G883" s="183" t="s">
        <v>48</v>
      </c>
      <c r="H883" s="183" t="s">
        <v>521</v>
      </c>
      <c r="I883" s="183" t="s">
        <v>796</v>
      </c>
      <c r="J883" s="183" t="s">
        <v>1874</v>
      </c>
      <c r="K883" s="184">
        <v>0</v>
      </c>
      <c r="L883" s="184">
        <v>43300</v>
      </c>
      <c r="M883" s="184">
        <f t="shared" si="14"/>
        <v>-43300</v>
      </c>
      <c r="N883" s="183" t="s">
        <v>1877</v>
      </c>
      <c r="O883" s="183" t="s">
        <v>1874</v>
      </c>
      <c r="P883" s="183"/>
      <c r="Q883" s="183" t="s">
        <v>1878</v>
      </c>
      <c r="R883" s="183" t="s">
        <v>801</v>
      </c>
    </row>
    <row r="884" spans="1:18">
      <c r="A884" s="183" t="s">
        <v>1876</v>
      </c>
      <c r="B884" s="183" t="s">
        <v>794</v>
      </c>
      <c r="C884" s="183" t="s">
        <v>808</v>
      </c>
      <c r="D884" s="183" t="s">
        <v>815</v>
      </c>
      <c r="E884" s="183" t="s">
        <v>835</v>
      </c>
      <c r="F884" s="183" t="s">
        <v>836</v>
      </c>
      <c r="G884" s="183" t="s">
        <v>48</v>
      </c>
      <c r="H884" s="183" t="s">
        <v>521</v>
      </c>
      <c r="I884" s="183" t="s">
        <v>796</v>
      </c>
      <c r="J884" s="183" t="s">
        <v>1874</v>
      </c>
      <c r="K884" s="184">
        <v>43300</v>
      </c>
      <c r="L884" s="184">
        <v>0</v>
      </c>
      <c r="M884" s="184">
        <f t="shared" si="14"/>
        <v>43300</v>
      </c>
      <c r="N884" s="183" t="s">
        <v>1877</v>
      </c>
      <c r="O884" s="183" t="s">
        <v>1874</v>
      </c>
      <c r="P884" s="183"/>
      <c r="Q884" s="183" t="s">
        <v>1878</v>
      </c>
      <c r="R884" s="183" t="s">
        <v>801</v>
      </c>
    </row>
    <row r="885" spans="1:18">
      <c r="A885" s="183" t="s">
        <v>1879</v>
      </c>
      <c r="B885" s="183" t="s">
        <v>794</v>
      </c>
      <c r="C885" s="183" t="s">
        <v>808</v>
      </c>
      <c r="D885" s="183" t="s">
        <v>268</v>
      </c>
      <c r="E885" s="183" t="s">
        <v>820</v>
      </c>
      <c r="F885" s="183" t="s">
        <v>1006</v>
      </c>
      <c r="G885" s="183" t="s">
        <v>48</v>
      </c>
      <c r="H885" s="183" t="s">
        <v>521</v>
      </c>
      <c r="I885" s="183" t="s">
        <v>796</v>
      </c>
      <c r="J885" s="183" t="s">
        <v>1874</v>
      </c>
      <c r="K885" s="184">
        <v>0</v>
      </c>
      <c r="L885" s="184">
        <v>6200</v>
      </c>
      <c r="M885" s="184">
        <f t="shared" si="14"/>
        <v>-6200</v>
      </c>
      <c r="N885" s="183" t="s">
        <v>1146</v>
      </c>
      <c r="O885" s="183" t="s">
        <v>1874</v>
      </c>
      <c r="P885" s="183"/>
      <c r="Q885" s="183" t="s">
        <v>1880</v>
      </c>
      <c r="R885" s="183" t="s">
        <v>801</v>
      </c>
    </row>
    <row r="886" spans="1:18">
      <c r="A886" s="183" t="s">
        <v>1879</v>
      </c>
      <c r="B886" s="183" t="s">
        <v>794</v>
      </c>
      <c r="C886" s="183" t="s">
        <v>808</v>
      </c>
      <c r="D886" s="183" t="s">
        <v>841</v>
      </c>
      <c r="E886" s="183" t="s">
        <v>820</v>
      </c>
      <c r="F886" s="183" t="s">
        <v>1006</v>
      </c>
      <c r="G886" s="183" t="s">
        <v>48</v>
      </c>
      <c r="H886" s="183" t="s">
        <v>521</v>
      </c>
      <c r="I886" s="183" t="s">
        <v>796</v>
      </c>
      <c r="J886" s="183" t="s">
        <v>1874</v>
      </c>
      <c r="K886" s="184">
        <v>6200</v>
      </c>
      <c r="L886" s="184">
        <v>0</v>
      </c>
      <c r="M886" s="184">
        <f t="shared" si="14"/>
        <v>6200</v>
      </c>
      <c r="N886" s="183" t="s">
        <v>1146</v>
      </c>
      <c r="O886" s="183" t="s">
        <v>1874</v>
      </c>
      <c r="P886" s="183"/>
      <c r="Q886" s="183" t="s">
        <v>1880</v>
      </c>
      <c r="R886" s="183" t="s">
        <v>801</v>
      </c>
    </row>
    <row r="887" spans="1:18">
      <c r="A887" s="183" t="s">
        <v>1881</v>
      </c>
      <c r="B887" s="183" t="s">
        <v>794</v>
      </c>
      <c r="C887" s="183" t="s">
        <v>808</v>
      </c>
      <c r="D887" s="183" t="s">
        <v>268</v>
      </c>
      <c r="E887" s="183" t="s">
        <v>820</v>
      </c>
      <c r="F887" s="183" t="s">
        <v>1006</v>
      </c>
      <c r="G887" s="183" t="s">
        <v>48</v>
      </c>
      <c r="H887" s="183" t="s">
        <v>521</v>
      </c>
      <c r="I887" s="183" t="s">
        <v>796</v>
      </c>
      <c r="J887" s="183" t="s">
        <v>1874</v>
      </c>
      <c r="K887" s="184">
        <v>0</v>
      </c>
      <c r="L887" s="184">
        <v>473.48</v>
      </c>
      <c r="M887" s="184">
        <f t="shared" si="14"/>
        <v>-473.48</v>
      </c>
      <c r="N887" s="183" t="s">
        <v>1146</v>
      </c>
      <c r="O887" s="183" t="s">
        <v>1874</v>
      </c>
      <c r="P887" s="183"/>
      <c r="Q887" s="183" t="s">
        <v>1882</v>
      </c>
      <c r="R887" s="183" t="s">
        <v>801</v>
      </c>
    </row>
    <row r="888" spans="1:18">
      <c r="A888" s="183" t="s">
        <v>1881</v>
      </c>
      <c r="B888" s="183" t="s">
        <v>794</v>
      </c>
      <c r="C888" s="183" t="s">
        <v>808</v>
      </c>
      <c r="D888" s="183" t="s">
        <v>814</v>
      </c>
      <c r="E888" s="183" t="s">
        <v>820</v>
      </c>
      <c r="F888" s="183" t="s">
        <v>1006</v>
      </c>
      <c r="G888" s="183" t="s">
        <v>48</v>
      </c>
      <c r="H888" s="183" t="s">
        <v>521</v>
      </c>
      <c r="I888" s="183" t="s">
        <v>796</v>
      </c>
      <c r="J888" s="183" t="s">
        <v>1874</v>
      </c>
      <c r="K888" s="184">
        <v>187.8</v>
      </c>
      <c r="L888" s="184">
        <v>0</v>
      </c>
      <c r="M888" s="184">
        <f t="shared" si="14"/>
        <v>187.8</v>
      </c>
      <c r="N888" s="183" t="s">
        <v>1131</v>
      </c>
      <c r="O888" s="183" t="s">
        <v>1874</v>
      </c>
      <c r="P888" s="183"/>
      <c r="Q888" s="183" t="s">
        <v>1882</v>
      </c>
      <c r="R888" s="183" t="s">
        <v>801</v>
      </c>
    </row>
    <row r="889" spans="1:18">
      <c r="A889" s="183" t="s">
        <v>1881</v>
      </c>
      <c r="B889" s="183" t="s">
        <v>794</v>
      </c>
      <c r="C889" s="183" t="s">
        <v>808</v>
      </c>
      <c r="D889" s="183" t="s">
        <v>837</v>
      </c>
      <c r="E889" s="183" t="s">
        <v>820</v>
      </c>
      <c r="F889" s="183" t="s">
        <v>1006</v>
      </c>
      <c r="G889" s="183" t="s">
        <v>48</v>
      </c>
      <c r="H889" s="183" t="s">
        <v>521</v>
      </c>
      <c r="I889" s="183" t="s">
        <v>796</v>
      </c>
      <c r="J889" s="183" t="s">
        <v>1874</v>
      </c>
      <c r="K889" s="184">
        <v>285.68</v>
      </c>
      <c r="L889" s="184">
        <v>0</v>
      </c>
      <c r="M889" s="184">
        <f t="shared" si="14"/>
        <v>285.68</v>
      </c>
      <c r="N889" s="183" t="s">
        <v>1131</v>
      </c>
      <c r="O889" s="183" t="s">
        <v>1874</v>
      </c>
      <c r="P889" s="183"/>
      <c r="Q889" s="183" t="s">
        <v>1882</v>
      </c>
      <c r="R889" s="183" t="s">
        <v>801</v>
      </c>
    </row>
    <row r="890" spans="1:18">
      <c r="A890" s="183" t="s">
        <v>1883</v>
      </c>
      <c r="B890" s="183" t="s">
        <v>794</v>
      </c>
      <c r="C890" s="183" t="s">
        <v>808</v>
      </c>
      <c r="D890" s="183" t="s">
        <v>268</v>
      </c>
      <c r="E890" s="183" t="s">
        <v>835</v>
      </c>
      <c r="F890" s="183" t="s">
        <v>849</v>
      </c>
      <c r="G890" s="183" t="s">
        <v>48</v>
      </c>
      <c r="H890" s="183" t="s">
        <v>521</v>
      </c>
      <c r="I890" s="183" t="s">
        <v>796</v>
      </c>
      <c r="J890" s="183" t="s">
        <v>1874</v>
      </c>
      <c r="K890" s="184">
        <v>0</v>
      </c>
      <c r="L890" s="184">
        <v>2500</v>
      </c>
      <c r="M890" s="184">
        <f t="shared" si="14"/>
        <v>-2500</v>
      </c>
      <c r="N890" s="183" t="s">
        <v>1246</v>
      </c>
      <c r="O890" s="183" t="s">
        <v>1874</v>
      </c>
      <c r="P890" s="183"/>
      <c r="Q890" s="183" t="s">
        <v>1884</v>
      </c>
      <c r="R890" s="183" t="s">
        <v>801</v>
      </c>
    </row>
    <row r="891" spans="1:18">
      <c r="A891" s="183" t="s">
        <v>1883</v>
      </c>
      <c r="B891" s="183" t="s">
        <v>794</v>
      </c>
      <c r="C891" s="183" t="s">
        <v>702</v>
      </c>
      <c r="D891" s="183" t="s">
        <v>805</v>
      </c>
      <c r="E891" s="183" t="s">
        <v>835</v>
      </c>
      <c r="F891" s="183" t="s">
        <v>849</v>
      </c>
      <c r="G891" s="183" t="s">
        <v>48</v>
      </c>
      <c r="H891" s="183" t="s">
        <v>521</v>
      </c>
      <c r="I891" s="183" t="s">
        <v>796</v>
      </c>
      <c r="J891" s="183" t="s">
        <v>1874</v>
      </c>
      <c r="K891" s="184">
        <v>2500</v>
      </c>
      <c r="L891" s="184">
        <v>0</v>
      </c>
      <c r="M891" s="184">
        <f t="shared" si="14"/>
        <v>2500</v>
      </c>
      <c r="N891" s="183" t="s">
        <v>1246</v>
      </c>
      <c r="O891" s="183" t="s">
        <v>1874</v>
      </c>
      <c r="P891" s="183"/>
      <c r="Q891" s="183" t="s">
        <v>1884</v>
      </c>
      <c r="R891" s="183" t="s">
        <v>801</v>
      </c>
    </row>
    <row r="892" spans="1:18">
      <c r="A892" s="183" t="s">
        <v>1885</v>
      </c>
      <c r="B892" s="183" t="s">
        <v>794</v>
      </c>
      <c r="C892" s="183" t="s">
        <v>808</v>
      </c>
      <c r="D892" s="183" t="s">
        <v>268</v>
      </c>
      <c r="E892" s="183" t="s">
        <v>851</v>
      </c>
      <c r="F892" s="183" t="s">
        <v>836</v>
      </c>
      <c r="G892" s="183" t="s">
        <v>48</v>
      </c>
      <c r="H892" s="183" t="s">
        <v>521</v>
      </c>
      <c r="I892" s="183" t="s">
        <v>796</v>
      </c>
      <c r="J892" s="183" t="s">
        <v>1874</v>
      </c>
      <c r="K892" s="184">
        <v>0</v>
      </c>
      <c r="L892" s="184">
        <v>2000</v>
      </c>
      <c r="M892" s="184">
        <f t="shared" si="14"/>
        <v>-2000</v>
      </c>
      <c r="N892" s="183" t="s">
        <v>1149</v>
      </c>
      <c r="O892" s="183" t="s">
        <v>1874</v>
      </c>
      <c r="P892" s="183"/>
      <c r="Q892" s="183" t="s">
        <v>1886</v>
      </c>
      <c r="R892" s="183" t="s">
        <v>801</v>
      </c>
    </row>
    <row r="893" spans="1:18">
      <c r="A893" s="183" t="s">
        <v>1885</v>
      </c>
      <c r="B893" s="183" t="s">
        <v>794</v>
      </c>
      <c r="C893" s="183" t="s">
        <v>808</v>
      </c>
      <c r="D893" s="183" t="s">
        <v>815</v>
      </c>
      <c r="E893" s="183" t="s">
        <v>851</v>
      </c>
      <c r="F893" s="183" t="s">
        <v>836</v>
      </c>
      <c r="G893" s="183" t="s">
        <v>48</v>
      </c>
      <c r="H893" s="183" t="s">
        <v>521</v>
      </c>
      <c r="I893" s="183" t="s">
        <v>796</v>
      </c>
      <c r="J893" s="183" t="s">
        <v>1874</v>
      </c>
      <c r="K893" s="184">
        <v>2000</v>
      </c>
      <c r="L893" s="184">
        <v>0</v>
      </c>
      <c r="M893" s="184">
        <f t="shared" si="14"/>
        <v>2000</v>
      </c>
      <c r="N893" s="183" t="s">
        <v>1149</v>
      </c>
      <c r="O893" s="183" t="s">
        <v>1874</v>
      </c>
      <c r="P893" s="183"/>
      <c r="Q893" s="183" t="s">
        <v>1886</v>
      </c>
      <c r="R893" s="183" t="s">
        <v>801</v>
      </c>
    </row>
    <row r="894" spans="1:18">
      <c r="A894" s="183" t="s">
        <v>1885</v>
      </c>
      <c r="B894" s="183" t="s">
        <v>794</v>
      </c>
      <c r="C894" s="183" t="s">
        <v>806</v>
      </c>
      <c r="D894" s="183" t="s">
        <v>268</v>
      </c>
      <c r="E894" s="183" t="s">
        <v>851</v>
      </c>
      <c r="F894" s="183" t="s">
        <v>521</v>
      </c>
      <c r="G894" s="183" t="s">
        <v>48</v>
      </c>
      <c r="H894" s="183" t="s">
        <v>521</v>
      </c>
      <c r="I894" s="183" t="s">
        <v>796</v>
      </c>
      <c r="J894" s="183" t="s">
        <v>1874</v>
      </c>
      <c r="K894" s="184">
        <v>0</v>
      </c>
      <c r="L894" s="184">
        <v>2500</v>
      </c>
      <c r="M894" s="184">
        <f t="shared" si="14"/>
        <v>-2500</v>
      </c>
      <c r="N894" s="183" t="s">
        <v>1149</v>
      </c>
      <c r="O894" s="183" t="s">
        <v>1874</v>
      </c>
      <c r="P894" s="183"/>
      <c r="Q894" s="183" t="s">
        <v>1886</v>
      </c>
      <c r="R894" s="183" t="s">
        <v>801</v>
      </c>
    </row>
    <row r="895" spans="1:18">
      <c r="A895" s="183" t="s">
        <v>1885</v>
      </c>
      <c r="B895" s="183" t="s">
        <v>794</v>
      </c>
      <c r="C895" s="183" t="s">
        <v>806</v>
      </c>
      <c r="D895" s="183" t="s">
        <v>815</v>
      </c>
      <c r="E895" s="183" t="s">
        <v>851</v>
      </c>
      <c r="F895" s="183" t="s">
        <v>521</v>
      </c>
      <c r="G895" s="183" t="s">
        <v>48</v>
      </c>
      <c r="H895" s="183" t="s">
        <v>521</v>
      </c>
      <c r="I895" s="183" t="s">
        <v>796</v>
      </c>
      <c r="J895" s="183" t="s">
        <v>1874</v>
      </c>
      <c r="K895" s="184">
        <v>2500</v>
      </c>
      <c r="L895" s="184">
        <v>0</v>
      </c>
      <c r="M895" s="184">
        <f t="shared" si="14"/>
        <v>2500</v>
      </c>
      <c r="N895" s="183" t="s">
        <v>1149</v>
      </c>
      <c r="O895" s="183" t="s">
        <v>1874</v>
      </c>
      <c r="P895" s="183"/>
      <c r="Q895" s="183" t="s">
        <v>1886</v>
      </c>
      <c r="R895" s="183" t="s">
        <v>801</v>
      </c>
    </row>
    <row r="896" spans="1:18">
      <c r="A896" s="183" t="s">
        <v>1887</v>
      </c>
      <c r="B896" s="183" t="s">
        <v>794</v>
      </c>
      <c r="C896" s="183" t="s">
        <v>243</v>
      </c>
      <c r="D896" s="183" t="s">
        <v>819</v>
      </c>
      <c r="E896" s="183" t="s">
        <v>1736</v>
      </c>
      <c r="F896" s="183" t="s">
        <v>521</v>
      </c>
      <c r="G896" s="183" t="s">
        <v>48</v>
      </c>
      <c r="H896" s="183" t="s">
        <v>521</v>
      </c>
      <c r="I896" s="183" t="s">
        <v>796</v>
      </c>
      <c r="J896" s="183" t="s">
        <v>1874</v>
      </c>
      <c r="K896" s="184">
        <v>0</v>
      </c>
      <c r="L896" s="184">
        <v>400</v>
      </c>
      <c r="M896" s="184">
        <f t="shared" si="14"/>
        <v>-400</v>
      </c>
      <c r="N896" s="183" t="s">
        <v>1888</v>
      </c>
      <c r="O896" s="183" t="s">
        <v>1874</v>
      </c>
      <c r="P896" s="183"/>
      <c r="Q896" s="183" t="s">
        <v>1889</v>
      </c>
      <c r="R896" s="183" t="s">
        <v>797</v>
      </c>
    </row>
    <row r="897" spans="1:18">
      <c r="A897" s="183" t="s">
        <v>1887</v>
      </c>
      <c r="B897" s="183" t="s">
        <v>794</v>
      </c>
      <c r="C897" s="183" t="s">
        <v>243</v>
      </c>
      <c r="D897" s="183" t="s">
        <v>841</v>
      </c>
      <c r="E897" s="183" t="s">
        <v>1736</v>
      </c>
      <c r="F897" s="183" t="s">
        <v>521</v>
      </c>
      <c r="G897" s="183" t="s">
        <v>48</v>
      </c>
      <c r="H897" s="183" t="s">
        <v>521</v>
      </c>
      <c r="I897" s="183" t="s">
        <v>796</v>
      </c>
      <c r="J897" s="183" t="s">
        <v>1874</v>
      </c>
      <c r="K897" s="184">
        <v>400</v>
      </c>
      <c r="L897" s="184">
        <v>0</v>
      </c>
      <c r="M897" s="184">
        <f t="shared" si="14"/>
        <v>400</v>
      </c>
      <c r="N897" s="183" t="s">
        <v>1888</v>
      </c>
      <c r="O897" s="183" t="s">
        <v>1874</v>
      </c>
      <c r="P897" s="183"/>
      <c r="Q897" s="183" t="s">
        <v>1889</v>
      </c>
      <c r="R897" s="183" t="s">
        <v>797</v>
      </c>
    </row>
    <row r="898" spans="1:18">
      <c r="A898" s="183" t="s">
        <v>1890</v>
      </c>
      <c r="B898" s="183" t="s">
        <v>794</v>
      </c>
      <c r="C898" s="183" t="s">
        <v>243</v>
      </c>
      <c r="D898" s="183" t="s">
        <v>807</v>
      </c>
      <c r="E898" s="183" t="s">
        <v>1049</v>
      </c>
      <c r="F898" s="183" t="s">
        <v>521</v>
      </c>
      <c r="G898" s="183" t="s">
        <v>48</v>
      </c>
      <c r="H898" s="183" t="s">
        <v>521</v>
      </c>
      <c r="I898" s="183" t="s">
        <v>796</v>
      </c>
      <c r="J898" s="183" t="s">
        <v>1874</v>
      </c>
      <c r="K898" s="184">
        <v>0</v>
      </c>
      <c r="L898" s="184">
        <v>350</v>
      </c>
      <c r="M898" s="184">
        <f t="shared" si="14"/>
        <v>-350</v>
      </c>
      <c r="N898" s="183" t="s">
        <v>1891</v>
      </c>
      <c r="O898" s="183" t="s">
        <v>1874</v>
      </c>
      <c r="P898" s="183"/>
      <c r="Q898" s="183" t="s">
        <v>1892</v>
      </c>
      <c r="R898" s="183" t="s">
        <v>801</v>
      </c>
    </row>
    <row r="899" spans="1:18">
      <c r="A899" s="183" t="s">
        <v>1890</v>
      </c>
      <c r="B899" s="183" t="s">
        <v>794</v>
      </c>
      <c r="C899" s="183" t="s">
        <v>243</v>
      </c>
      <c r="D899" s="183" t="s">
        <v>815</v>
      </c>
      <c r="E899" s="183" t="s">
        <v>1049</v>
      </c>
      <c r="F899" s="183" t="s">
        <v>521</v>
      </c>
      <c r="G899" s="183" t="s">
        <v>48</v>
      </c>
      <c r="H899" s="183" t="s">
        <v>521</v>
      </c>
      <c r="I899" s="183" t="s">
        <v>796</v>
      </c>
      <c r="J899" s="183" t="s">
        <v>1874</v>
      </c>
      <c r="K899" s="184">
        <v>350</v>
      </c>
      <c r="L899" s="184">
        <v>0</v>
      </c>
      <c r="M899" s="184">
        <f t="shared" si="14"/>
        <v>350</v>
      </c>
      <c r="N899" s="183" t="s">
        <v>1891</v>
      </c>
      <c r="O899" s="183" t="s">
        <v>1874</v>
      </c>
      <c r="P899" s="183"/>
      <c r="Q899" s="183" t="s">
        <v>1892</v>
      </c>
      <c r="R899" s="183" t="s">
        <v>801</v>
      </c>
    </row>
    <row r="900" spans="1:18">
      <c r="A900" s="183" t="s">
        <v>1893</v>
      </c>
      <c r="B900" s="183" t="s">
        <v>794</v>
      </c>
      <c r="C900" s="183" t="s">
        <v>806</v>
      </c>
      <c r="D900" s="183" t="s">
        <v>803</v>
      </c>
      <c r="E900" s="183" t="s">
        <v>799</v>
      </c>
      <c r="F900" s="183" t="s">
        <v>1093</v>
      </c>
      <c r="G900" s="183" t="s">
        <v>48</v>
      </c>
      <c r="H900" s="183" t="s">
        <v>521</v>
      </c>
      <c r="I900" s="183" t="s">
        <v>796</v>
      </c>
      <c r="J900" s="183" t="s">
        <v>1874</v>
      </c>
      <c r="K900" s="184">
        <v>300</v>
      </c>
      <c r="L900" s="184">
        <v>0</v>
      </c>
      <c r="M900" s="184">
        <f t="shared" si="14"/>
        <v>300</v>
      </c>
      <c r="N900" s="183" t="s">
        <v>1053</v>
      </c>
      <c r="O900" s="183" t="s">
        <v>1874</v>
      </c>
      <c r="P900" s="183"/>
      <c r="Q900" s="183" t="s">
        <v>1894</v>
      </c>
      <c r="R900" s="183" t="s">
        <v>801</v>
      </c>
    </row>
    <row r="901" spans="1:18">
      <c r="A901" s="183" t="s">
        <v>1893</v>
      </c>
      <c r="B901" s="183" t="s">
        <v>794</v>
      </c>
      <c r="C901" s="183" t="s">
        <v>806</v>
      </c>
      <c r="D901" s="183" t="s">
        <v>268</v>
      </c>
      <c r="E901" s="183" t="s">
        <v>799</v>
      </c>
      <c r="F901" s="183" t="s">
        <v>1093</v>
      </c>
      <c r="G901" s="183" t="s">
        <v>48</v>
      </c>
      <c r="H901" s="183" t="s">
        <v>521</v>
      </c>
      <c r="I901" s="183" t="s">
        <v>796</v>
      </c>
      <c r="J901" s="183" t="s">
        <v>1874</v>
      </c>
      <c r="K901" s="184">
        <v>0</v>
      </c>
      <c r="L901" s="184">
        <v>300</v>
      </c>
      <c r="M901" s="184">
        <f t="shared" si="14"/>
        <v>-300</v>
      </c>
      <c r="N901" s="183" t="s">
        <v>1053</v>
      </c>
      <c r="O901" s="183" t="s">
        <v>1874</v>
      </c>
      <c r="P901" s="183"/>
      <c r="Q901" s="183" t="s">
        <v>1894</v>
      </c>
      <c r="R901" s="183" t="s">
        <v>801</v>
      </c>
    </row>
    <row r="902" spans="1:18">
      <c r="A902" s="183" t="s">
        <v>1895</v>
      </c>
      <c r="B902" s="183" t="s">
        <v>794</v>
      </c>
      <c r="C902" s="183" t="s">
        <v>808</v>
      </c>
      <c r="D902" s="183" t="s">
        <v>268</v>
      </c>
      <c r="E902" s="183" t="s">
        <v>895</v>
      </c>
      <c r="F902" s="183" t="s">
        <v>1871</v>
      </c>
      <c r="G902" s="183" t="s">
        <v>48</v>
      </c>
      <c r="H902" s="183" t="s">
        <v>521</v>
      </c>
      <c r="I902" s="183" t="s">
        <v>796</v>
      </c>
      <c r="J902" s="183" t="s">
        <v>1874</v>
      </c>
      <c r="K902" s="184">
        <v>0</v>
      </c>
      <c r="L902" s="184">
        <v>387</v>
      </c>
      <c r="M902" s="184">
        <f t="shared" si="14"/>
        <v>-387</v>
      </c>
      <c r="N902" s="183" t="s">
        <v>1055</v>
      </c>
      <c r="O902" s="183" t="s">
        <v>1874</v>
      </c>
      <c r="P902" s="183"/>
      <c r="Q902" s="183" t="s">
        <v>1896</v>
      </c>
      <c r="R902" s="183" t="s">
        <v>801</v>
      </c>
    </row>
    <row r="903" spans="1:18">
      <c r="A903" s="183" t="s">
        <v>1895</v>
      </c>
      <c r="B903" s="183" t="s">
        <v>794</v>
      </c>
      <c r="C903" s="183" t="s">
        <v>808</v>
      </c>
      <c r="D903" s="183" t="s">
        <v>815</v>
      </c>
      <c r="E903" s="183" t="s">
        <v>895</v>
      </c>
      <c r="F903" s="183" t="s">
        <v>1871</v>
      </c>
      <c r="G903" s="183" t="s">
        <v>48</v>
      </c>
      <c r="H903" s="183" t="s">
        <v>521</v>
      </c>
      <c r="I903" s="183" t="s">
        <v>796</v>
      </c>
      <c r="J903" s="183" t="s">
        <v>1874</v>
      </c>
      <c r="K903" s="184">
        <v>387</v>
      </c>
      <c r="L903" s="184">
        <v>0</v>
      </c>
      <c r="M903" s="184">
        <f t="shared" ref="M903:M966" si="15">K903-L903</f>
        <v>387</v>
      </c>
      <c r="N903" s="183" t="s">
        <v>1055</v>
      </c>
      <c r="O903" s="183" t="s">
        <v>1874</v>
      </c>
      <c r="P903" s="183"/>
      <c r="Q903" s="183" t="s">
        <v>1896</v>
      </c>
      <c r="R903" s="183" t="s">
        <v>801</v>
      </c>
    </row>
    <row r="904" spans="1:18">
      <c r="A904" s="183" t="s">
        <v>1897</v>
      </c>
      <c r="B904" s="183" t="s">
        <v>794</v>
      </c>
      <c r="C904" s="183" t="s">
        <v>808</v>
      </c>
      <c r="D904" s="183" t="s">
        <v>814</v>
      </c>
      <c r="E904" s="183" t="s">
        <v>895</v>
      </c>
      <c r="F904" s="183" t="s">
        <v>1090</v>
      </c>
      <c r="G904" s="183" t="s">
        <v>48</v>
      </c>
      <c r="H904" s="183" t="s">
        <v>521</v>
      </c>
      <c r="I904" s="183" t="s">
        <v>796</v>
      </c>
      <c r="J904" s="183" t="s">
        <v>1874</v>
      </c>
      <c r="K904" s="184">
        <v>0</v>
      </c>
      <c r="L904" s="184">
        <v>50.66</v>
      </c>
      <c r="M904" s="184">
        <f t="shared" si="15"/>
        <v>-50.66</v>
      </c>
      <c r="N904" s="183" t="s">
        <v>1055</v>
      </c>
      <c r="O904" s="183" t="s">
        <v>1874</v>
      </c>
      <c r="P904" s="183"/>
      <c r="Q904" s="183" t="s">
        <v>1898</v>
      </c>
      <c r="R904" s="183" t="s">
        <v>801</v>
      </c>
    </row>
    <row r="905" spans="1:18">
      <c r="A905" s="183" t="s">
        <v>1897</v>
      </c>
      <c r="B905" s="183" t="s">
        <v>794</v>
      </c>
      <c r="C905" s="183" t="s">
        <v>808</v>
      </c>
      <c r="D905" s="183" t="s">
        <v>805</v>
      </c>
      <c r="E905" s="183" t="s">
        <v>895</v>
      </c>
      <c r="F905" s="183" t="s">
        <v>1090</v>
      </c>
      <c r="G905" s="183" t="s">
        <v>48</v>
      </c>
      <c r="H905" s="183" t="s">
        <v>521</v>
      </c>
      <c r="I905" s="183" t="s">
        <v>796</v>
      </c>
      <c r="J905" s="183" t="s">
        <v>1874</v>
      </c>
      <c r="K905" s="184">
        <v>0</v>
      </c>
      <c r="L905" s="184">
        <v>100</v>
      </c>
      <c r="M905" s="184">
        <f t="shared" si="15"/>
        <v>-100</v>
      </c>
      <c r="N905" s="183" t="s">
        <v>1055</v>
      </c>
      <c r="O905" s="183" t="s">
        <v>1874</v>
      </c>
      <c r="P905" s="183"/>
      <c r="Q905" s="183" t="s">
        <v>1898</v>
      </c>
      <c r="R905" s="183" t="s">
        <v>801</v>
      </c>
    </row>
    <row r="906" spans="1:18">
      <c r="A906" s="183" t="s">
        <v>1897</v>
      </c>
      <c r="B906" s="183" t="s">
        <v>794</v>
      </c>
      <c r="C906" s="183" t="s">
        <v>808</v>
      </c>
      <c r="D906" s="183" t="s">
        <v>826</v>
      </c>
      <c r="E906" s="183" t="s">
        <v>895</v>
      </c>
      <c r="F906" s="183" t="s">
        <v>1090</v>
      </c>
      <c r="G906" s="183" t="s">
        <v>48</v>
      </c>
      <c r="H906" s="183" t="s">
        <v>521</v>
      </c>
      <c r="I906" s="183" t="s">
        <v>796</v>
      </c>
      <c r="J906" s="183" t="s">
        <v>1874</v>
      </c>
      <c r="K906" s="184">
        <v>0</v>
      </c>
      <c r="L906" s="184">
        <v>378</v>
      </c>
      <c r="M906" s="184">
        <f t="shared" si="15"/>
        <v>-378</v>
      </c>
      <c r="N906" s="183" t="s">
        <v>1055</v>
      </c>
      <c r="O906" s="183" t="s">
        <v>1874</v>
      </c>
      <c r="P906" s="183"/>
      <c r="Q906" s="183" t="s">
        <v>1898</v>
      </c>
      <c r="R906" s="183" t="s">
        <v>801</v>
      </c>
    </row>
    <row r="907" spans="1:18">
      <c r="A907" s="183" t="s">
        <v>1897</v>
      </c>
      <c r="B907" s="183" t="s">
        <v>794</v>
      </c>
      <c r="C907" s="183" t="s">
        <v>808</v>
      </c>
      <c r="D907" s="183" t="s">
        <v>268</v>
      </c>
      <c r="E907" s="183" t="s">
        <v>895</v>
      </c>
      <c r="F907" s="183" t="s">
        <v>1090</v>
      </c>
      <c r="G907" s="183" t="s">
        <v>48</v>
      </c>
      <c r="H907" s="183" t="s">
        <v>521</v>
      </c>
      <c r="I907" s="183" t="s">
        <v>796</v>
      </c>
      <c r="J907" s="183" t="s">
        <v>1874</v>
      </c>
      <c r="K907" s="184">
        <v>430</v>
      </c>
      <c r="L907" s="184">
        <v>0</v>
      </c>
      <c r="M907" s="184">
        <f t="shared" si="15"/>
        <v>430</v>
      </c>
      <c r="N907" s="183" t="s">
        <v>1055</v>
      </c>
      <c r="O907" s="183" t="s">
        <v>1874</v>
      </c>
      <c r="P907" s="183"/>
      <c r="Q907" s="183" t="s">
        <v>1898</v>
      </c>
      <c r="R907" s="183" t="s">
        <v>801</v>
      </c>
    </row>
    <row r="908" spans="1:18">
      <c r="A908" s="183" t="s">
        <v>1897</v>
      </c>
      <c r="B908" s="183" t="s">
        <v>794</v>
      </c>
      <c r="C908" s="183" t="s">
        <v>808</v>
      </c>
      <c r="D908" s="183" t="s">
        <v>268</v>
      </c>
      <c r="E908" s="183" t="s">
        <v>895</v>
      </c>
      <c r="F908" s="183" t="s">
        <v>1090</v>
      </c>
      <c r="G908" s="183" t="s">
        <v>48</v>
      </c>
      <c r="H908" s="183" t="s">
        <v>521</v>
      </c>
      <c r="I908" s="183" t="s">
        <v>796</v>
      </c>
      <c r="J908" s="183" t="s">
        <v>1874</v>
      </c>
      <c r="K908" s="184">
        <v>745.16</v>
      </c>
      <c r="L908" s="184">
        <v>0</v>
      </c>
      <c r="M908" s="184">
        <f t="shared" si="15"/>
        <v>745.16</v>
      </c>
      <c r="N908" s="183" t="s">
        <v>1055</v>
      </c>
      <c r="O908" s="183" t="s">
        <v>1874</v>
      </c>
      <c r="P908" s="183"/>
      <c r="Q908" s="183" t="s">
        <v>1898</v>
      </c>
      <c r="R908" s="183" t="s">
        <v>801</v>
      </c>
    </row>
    <row r="909" spans="1:18">
      <c r="A909" s="183" t="s">
        <v>1897</v>
      </c>
      <c r="B909" s="183" t="s">
        <v>794</v>
      </c>
      <c r="C909" s="183" t="s">
        <v>808</v>
      </c>
      <c r="D909" s="183" t="s">
        <v>268</v>
      </c>
      <c r="E909" s="183" t="s">
        <v>895</v>
      </c>
      <c r="F909" s="183" t="s">
        <v>1090</v>
      </c>
      <c r="G909" s="183" t="s">
        <v>48</v>
      </c>
      <c r="H909" s="183" t="s">
        <v>521</v>
      </c>
      <c r="I909" s="183" t="s">
        <v>796</v>
      </c>
      <c r="J909" s="183" t="s">
        <v>1874</v>
      </c>
      <c r="K909" s="184">
        <v>50.66</v>
      </c>
      <c r="L909" s="184">
        <v>0</v>
      </c>
      <c r="M909" s="184">
        <f t="shared" si="15"/>
        <v>50.66</v>
      </c>
      <c r="N909" s="183" t="s">
        <v>1055</v>
      </c>
      <c r="O909" s="183" t="s">
        <v>1874</v>
      </c>
      <c r="P909" s="183"/>
      <c r="Q909" s="183" t="s">
        <v>1898</v>
      </c>
      <c r="R909" s="183" t="s">
        <v>801</v>
      </c>
    </row>
    <row r="910" spans="1:18">
      <c r="A910" s="183" t="s">
        <v>1897</v>
      </c>
      <c r="B910" s="183" t="s">
        <v>794</v>
      </c>
      <c r="C910" s="183" t="s">
        <v>808</v>
      </c>
      <c r="D910" s="183" t="s">
        <v>837</v>
      </c>
      <c r="E910" s="183" t="s">
        <v>895</v>
      </c>
      <c r="F910" s="183" t="s">
        <v>1090</v>
      </c>
      <c r="G910" s="183" t="s">
        <v>48</v>
      </c>
      <c r="H910" s="183" t="s">
        <v>521</v>
      </c>
      <c r="I910" s="183" t="s">
        <v>796</v>
      </c>
      <c r="J910" s="183" t="s">
        <v>1874</v>
      </c>
      <c r="K910" s="184">
        <v>0</v>
      </c>
      <c r="L910" s="184">
        <v>745.16</v>
      </c>
      <c r="M910" s="184">
        <f t="shared" si="15"/>
        <v>-745.16</v>
      </c>
      <c r="N910" s="183" t="s">
        <v>1055</v>
      </c>
      <c r="O910" s="183" t="s">
        <v>1874</v>
      </c>
      <c r="P910" s="183"/>
      <c r="Q910" s="183" t="s">
        <v>1898</v>
      </c>
      <c r="R910" s="183" t="s">
        <v>801</v>
      </c>
    </row>
    <row r="911" spans="1:18">
      <c r="A911" s="183" t="s">
        <v>1897</v>
      </c>
      <c r="B911" s="183" t="s">
        <v>794</v>
      </c>
      <c r="C911" s="183" t="s">
        <v>808</v>
      </c>
      <c r="D911" s="183" t="s">
        <v>809</v>
      </c>
      <c r="E911" s="183" t="s">
        <v>895</v>
      </c>
      <c r="F911" s="183" t="s">
        <v>1090</v>
      </c>
      <c r="G911" s="183" t="s">
        <v>48</v>
      </c>
      <c r="H911" s="183" t="s">
        <v>521</v>
      </c>
      <c r="I911" s="183" t="s">
        <v>796</v>
      </c>
      <c r="J911" s="183" t="s">
        <v>1874</v>
      </c>
      <c r="K911" s="184">
        <v>0</v>
      </c>
      <c r="L911" s="184">
        <v>675</v>
      </c>
      <c r="M911" s="184">
        <f t="shared" si="15"/>
        <v>-675</v>
      </c>
      <c r="N911" s="183" t="s">
        <v>1055</v>
      </c>
      <c r="O911" s="183" t="s">
        <v>1874</v>
      </c>
      <c r="P911" s="183"/>
      <c r="Q911" s="183" t="s">
        <v>1898</v>
      </c>
      <c r="R911" s="183" t="s">
        <v>801</v>
      </c>
    </row>
    <row r="912" spans="1:18">
      <c r="A912" s="183" t="s">
        <v>1897</v>
      </c>
      <c r="B912" s="183" t="s">
        <v>794</v>
      </c>
      <c r="C912" s="183" t="s">
        <v>808</v>
      </c>
      <c r="D912" s="183" t="s">
        <v>268</v>
      </c>
      <c r="E912" s="183" t="s">
        <v>895</v>
      </c>
      <c r="F912" s="183" t="s">
        <v>1090</v>
      </c>
      <c r="G912" s="183" t="s">
        <v>48</v>
      </c>
      <c r="H912" s="183" t="s">
        <v>521</v>
      </c>
      <c r="I912" s="183" t="s">
        <v>796</v>
      </c>
      <c r="J912" s="183" t="s">
        <v>1874</v>
      </c>
      <c r="K912" s="184">
        <v>6.13</v>
      </c>
      <c r="L912" s="184">
        <v>0</v>
      </c>
      <c r="M912" s="184">
        <f t="shared" si="15"/>
        <v>6.13</v>
      </c>
      <c r="N912" s="183" t="s">
        <v>1055</v>
      </c>
      <c r="O912" s="183" t="s">
        <v>1874</v>
      </c>
      <c r="P912" s="183"/>
      <c r="Q912" s="183" t="s">
        <v>1898</v>
      </c>
      <c r="R912" s="183" t="s">
        <v>801</v>
      </c>
    </row>
    <row r="913" spans="1:18">
      <c r="A913" s="183" t="s">
        <v>1897</v>
      </c>
      <c r="B913" s="183" t="s">
        <v>794</v>
      </c>
      <c r="C913" s="183" t="s">
        <v>808</v>
      </c>
      <c r="D913" s="183" t="s">
        <v>268</v>
      </c>
      <c r="E913" s="183" t="s">
        <v>895</v>
      </c>
      <c r="F913" s="183" t="s">
        <v>1090</v>
      </c>
      <c r="G913" s="183" t="s">
        <v>48</v>
      </c>
      <c r="H913" s="183" t="s">
        <v>521</v>
      </c>
      <c r="I913" s="183" t="s">
        <v>796</v>
      </c>
      <c r="J913" s="183" t="s">
        <v>1874</v>
      </c>
      <c r="K913" s="184">
        <v>675</v>
      </c>
      <c r="L913" s="184">
        <v>0</v>
      </c>
      <c r="M913" s="184">
        <f t="shared" si="15"/>
        <v>675</v>
      </c>
      <c r="N913" s="183" t="s">
        <v>1055</v>
      </c>
      <c r="O913" s="183" t="s">
        <v>1874</v>
      </c>
      <c r="P913" s="183"/>
      <c r="Q913" s="183" t="s">
        <v>1898</v>
      </c>
      <c r="R913" s="183" t="s">
        <v>801</v>
      </c>
    </row>
    <row r="914" spans="1:18">
      <c r="A914" s="183" t="s">
        <v>1897</v>
      </c>
      <c r="B914" s="183" t="s">
        <v>794</v>
      </c>
      <c r="C914" s="183" t="s">
        <v>808</v>
      </c>
      <c r="D914" s="183" t="s">
        <v>268</v>
      </c>
      <c r="E914" s="183" t="s">
        <v>895</v>
      </c>
      <c r="F914" s="183" t="s">
        <v>1090</v>
      </c>
      <c r="G914" s="183" t="s">
        <v>48</v>
      </c>
      <c r="H914" s="183" t="s">
        <v>521</v>
      </c>
      <c r="I914" s="183" t="s">
        <v>796</v>
      </c>
      <c r="J914" s="183" t="s">
        <v>1874</v>
      </c>
      <c r="K914" s="184">
        <v>378</v>
      </c>
      <c r="L914" s="184">
        <v>0</v>
      </c>
      <c r="M914" s="184">
        <f t="shared" si="15"/>
        <v>378</v>
      </c>
      <c r="N914" s="183" t="s">
        <v>1055</v>
      </c>
      <c r="O914" s="183" t="s">
        <v>1874</v>
      </c>
      <c r="P914" s="183"/>
      <c r="Q914" s="183" t="s">
        <v>1898</v>
      </c>
      <c r="R914" s="183" t="s">
        <v>801</v>
      </c>
    </row>
    <row r="915" spans="1:18">
      <c r="A915" s="183" t="s">
        <v>1897</v>
      </c>
      <c r="B915" s="183" t="s">
        <v>794</v>
      </c>
      <c r="C915" s="183" t="s">
        <v>808</v>
      </c>
      <c r="D915" s="183" t="s">
        <v>268</v>
      </c>
      <c r="E915" s="183" t="s">
        <v>895</v>
      </c>
      <c r="F915" s="183" t="s">
        <v>1090</v>
      </c>
      <c r="G915" s="183" t="s">
        <v>48</v>
      </c>
      <c r="H915" s="183" t="s">
        <v>521</v>
      </c>
      <c r="I915" s="183" t="s">
        <v>796</v>
      </c>
      <c r="J915" s="183" t="s">
        <v>1874</v>
      </c>
      <c r="K915" s="184">
        <v>100</v>
      </c>
      <c r="L915" s="184">
        <v>0</v>
      </c>
      <c r="M915" s="184">
        <f t="shared" si="15"/>
        <v>100</v>
      </c>
      <c r="N915" s="183" t="s">
        <v>1055</v>
      </c>
      <c r="O915" s="183" t="s">
        <v>1874</v>
      </c>
      <c r="P915" s="183"/>
      <c r="Q915" s="183" t="s">
        <v>1898</v>
      </c>
      <c r="R915" s="183" t="s">
        <v>801</v>
      </c>
    </row>
    <row r="916" spans="1:18">
      <c r="A916" s="183" t="s">
        <v>1897</v>
      </c>
      <c r="B916" s="183" t="s">
        <v>794</v>
      </c>
      <c r="C916" s="183" t="s">
        <v>808</v>
      </c>
      <c r="D916" s="183" t="s">
        <v>823</v>
      </c>
      <c r="E916" s="183" t="s">
        <v>895</v>
      </c>
      <c r="F916" s="183" t="s">
        <v>1090</v>
      </c>
      <c r="G916" s="183" t="s">
        <v>48</v>
      </c>
      <c r="H916" s="183" t="s">
        <v>521</v>
      </c>
      <c r="I916" s="183" t="s">
        <v>796</v>
      </c>
      <c r="J916" s="183" t="s">
        <v>1874</v>
      </c>
      <c r="K916" s="184">
        <v>0</v>
      </c>
      <c r="L916" s="184">
        <v>6.13</v>
      </c>
      <c r="M916" s="184">
        <f t="shared" si="15"/>
        <v>-6.13</v>
      </c>
      <c r="N916" s="183" t="s">
        <v>1055</v>
      </c>
      <c r="O916" s="183" t="s">
        <v>1874</v>
      </c>
      <c r="P916" s="183"/>
      <c r="Q916" s="183" t="s">
        <v>1898</v>
      </c>
      <c r="R916" s="183" t="s">
        <v>801</v>
      </c>
    </row>
    <row r="917" spans="1:18">
      <c r="A917" s="183" t="s">
        <v>1897</v>
      </c>
      <c r="B917" s="183" t="s">
        <v>794</v>
      </c>
      <c r="C917" s="183" t="s">
        <v>808</v>
      </c>
      <c r="D917" s="183" t="s">
        <v>815</v>
      </c>
      <c r="E917" s="183" t="s">
        <v>895</v>
      </c>
      <c r="F917" s="183" t="s">
        <v>1090</v>
      </c>
      <c r="G917" s="183" t="s">
        <v>48</v>
      </c>
      <c r="H917" s="183" t="s">
        <v>521</v>
      </c>
      <c r="I917" s="183" t="s">
        <v>796</v>
      </c>
      <c r="J917" s="183" t="s">
        <v>1874</v>
      </c>
      <c r="K917" s="184">
        <v>0</v>
      </c>
      <c r="L917" s="184">
        <v>430</v>
      </c>
      <c r="M917" s="184">
        <f t="shared" si="15"/>
        <v>-430</v>
      </c>
      <c r="N917" s="183" t="s">
        <v>1055</v>
      </c>
      <c r="O917" s="183" t="s">
        <v>1874</v>
      </c>
      <c r="P917" s="183"/>
      <c r="Q917" s="183" t="s">
        <v>1898</v>
      </c>
      <c r="R917" s="183" t="s">
        <v>801</v>
      </c>
    </row>
    <row r="918" spans="1:18">
      <c r="A918" s="183" t="s">
        <v>1899</v>
      </c>
      <c r="B918" s="183" t="s">
        <v>794</v>
      </c>
      <c r="C918" s="183" t="s">
        <v>808</v>
      </c>
      <c r="D918" s="183" t="s">
        <v>268</v>
      </c>
      <c r="E918" s="183" t="s">
        <v>820</v>
      </c>
      <c r="F918" s="183" t="s">
        <v>710</v>
      </c>
      <c r="G918" s="183" t="s">
        <v>48</v>
      </c>
      <c r="H918" s="183" t="s">
        <v>521</v>
      </c>
      <c r="I918" s="183" t="s">
        <v>796</v>
      </c>
      <c r="J918" s="183" t="s">
        <v>1874</v>
      </c>
      <c r="K918" s="184">
        <v>0</v>
      </c>
      <c r="L918" s="184">
        <v>280.83999999999997</v>
      </c>
      <c r="M918" s="184">
        <f t="shared" si="15"/>
        <v>-280.83999999999997</v>
      </c>
      <c r="N918" s="183" t="s">
        <v>1131</v>
      </c>
      <c r="O918" s="183" t="s">
        <v>1874</v>
      </c>
      <c r="P918" s="183"/>
      <c r="Q918" s="183" t="s">
        <v>1900</v>
      </c>
      <c r="R918" s="183" t="s">
        <v>801</v>
      </c>
    </row>
    <row r="919" spans="1:18">
      <c r="A919" s="183" t="s">
        <v>1899</v>
      </c>
      <c r="B919" s="183" t="s">
        <v>794</v>
      </c>
      <c r="C919" s="183" t="s">
        <v>804</v>
      </c>
      <c r="D919" s="183" t="s">
        <v>809</v>
      </c>
      <c r="E919" s="183" t="s">
        <v>820</v>
      </c>
      <c r="F919" s="183" t="s">
        <v>710</v>
      </c>
      <c r="G919" s="183" t="s">
        <v>48</v>
      </c>
      <c r="H919" s="183" t="s">
        <v>521</v>
      </c>
      <c r="I919" s="183" t="s">
        <v>796</v>
      </c>
      <c r="J919" s="183" t="s">
        <v>1874</v>
      </c>
      <c r="K919" s="184">
        <v>56.95</v>
      </c>
      <c r="L919" s="184">
        <v>0</v>
      </c>
      <c r="M919" s="184">
        <f t="shared" si="15"/>
        <v>56.95</v>
      </c>
      <c r="N919" s="183" t="s">
        <v>1131</v>
      </c>
      <c r="O919" s="183" t="s">
        <v>1874</v>
      </c>
      <c r="P919" s="183"/>
      <c r="Q919" s="183" t="s">
        <v>1900</v>
      </c>
      <c r="R919" s="183" t="s">
        <v>801</v>
      </c>
    </row>
    <row r="920" spans="1:18">
      <c r="A920" s="183" t="s">
        <v>1899</v>
      </c>
      <c r="B920" s="183" t="s">
        <v>794</v>
      </c>
      <c r="C920" s="183" t="s">
        <v>804</v>
      </c>
      <c r="D920" s="183" t="s">
        <v>803</v>
      </c>
      <c r="E920" s="183" t="s">
        <v>820</v>
      </c>
      <c r="F920" s="183" t="s">
        <v>710</v>
      </c>
      <c r="G920" s="183" t="s">
        <v>48</v>
      </c>
      <c r="H920" s="183" t="s">
        <v>521</v>
      </c>
      <c r="I920" s="183" t="s">
        <v>796</v>
      </c>
      <c r="J920" s="183" t="s">
        <v>1874</v>
      </c>
      <c r="K920" s="184">
        <v>12</v>
      </c>
      <c r="L920" s="184">
        <v>0</v>
      </c>
      <c r="M920" s="184">
        <f t="shared" si="15"/>
        <v>12</v>
      </c>
      <c r="N920" s="183" t="s">
        <v>1131</v>
      </c>
      <c r="O920" s="183" t="s">
        <v>1874</v>
      </c>
      <c r="P920" s="183"/>
      <c r="Q920" s="183" t="s">
        <v>1900</v>
      </c>
      <c r="R920" s="183" t="s">
        <v>801</v>
      </c>
    </row>
    <row r="921" spans="1:18">
      <c r="A921" s="183" t="s">
        <v>1899</v>
      </c>
      <c r="B921" s="183" t="s">
        <v>794</v>
      </c>
      <c r="C921" s="183" t="s">
        <v>804</v>
      </c>
      <c r="D921" s="183" t="s">
        <v>811</v>
      </c>
      <c r="E921" s="183" t="s">
        <v>820</v>
      </c>
      <c r="F921" s="183" t="s">
        <v>710</v>
      </c>
      <c r="G921" s="183" t="s">
        <v>48</v>
      </c>
      <c r="H921" s="183" t="s">
        <v>521</v>
      </c>
      <c r="I921" s="183" t="s">
        <v>796</v>
      </c>
      <c r="J921" s="183" t="s">
        <v>1874</v>
      </c>
      <c r="K921" s="184">
        <v>211.89</v>
      </c>
      <c r="L921" s="184">
        <v>0</v>
      </c>
      <c r="M921" s="184">
        <f t="shared" si="15"/>
        <v>211.89</v>
      </c>
      <c r="N921" s="183" t="s">
        <v>1131</v>
      </c>
      <c r="O921" s="183" t="s">
        <v>1874</v>
      </c>
      <c r="P921" s="183"/>
      <c r="Q921" s="183" t="s">
        <v>1900</v>
      </c>
      <c r="R921" s="183" t="s">
        <v>801</v>
      </c>
    </row>
    <row r="922" spans="1:18">
      <c r="A922" s="183" t="s">
        <v>1901</v>
      </c>
      <c r="B922" s="183" t="s">
        <v>794</v>
      </c>
      <c r="C922" s="183" t="s">
        <v>806</v>
      </c>
      <c r="D922" s="183" t="s">
        <v>812</v>
      </c>
      <c r="E922" s="183" t="s">
        <v>799</v>
      </c>
      <c r="F922" s="183" t="s">
        <v>828</v>
      </c>
      <c r="G922" s="183" t="s">
        <v>48</v>
      </c>
      <c r="H922" s="183" t="s">
        <v>521</v>
      </c>
      <c r="I922" s="183" t="s">
        <v>796</v>
      </c>
      <c r="J922" s="183" t="s">
        <v>1902</v>
      </c>
      <c r="K922" s="184">
        <v>5016</v>
      </c>
      <c r="L922" s="184">
        <v>0</v>
      </c>
      <c r="M922" s="184">
        <f t="shared" si="15"/>
        <v>5016</v>
      </c>
      <c r="N922" s="183" t="s">
        <v>1053</v>
      </c>
      <c r="O922" s="183" t="s">
        <v>1902</v>
      </c>
      <c r="P922" s="183"/>
      <c r="Q922" s="183" t="s">
        <v>1903</v>
      </c>
      <c r="R922" s="183" t="s">
        <v>801</v>
      </c>
    </row>
    <row r="923" spans="1:18">
      <c r="A923" s="183" t="s">
        <v>1901</v>
      </c>
      <c r="B923" s="183" t="s">
        <v>794</v>
      </c>
      <c r="C923" s="183" t="s">
        <v>806</v>
      </c>
      <c r="D923" s="183" t="s">
        <v>837</v>
      </c>
      <c r="E923" s="183" t="s">
        <v>799</v>
      </c>
      <c r="F923" s="183" t="s">
        <v>1064</v>
      </c>
      <c r="G923" s="183" t="s">
        <v>48</v>
      </c>
      <c r="H923" s="183" t="s">
        <v>521</v>
      </c>
      <c r="I923" s="183" t="s">
        <v>796</v>
      </c>
      <c r="J923" s="183" t="s">
        <v>1902</v>
      </c>
      <c r="K923" s="184">
        <v>1000</v>
      </c>
      <c r="L923" s="184">
        <v>0</v>
      </c>
      <c r="M923" s="184">
        <f t="shared" si="15"/>
        <v>1000</v>
      </c>
      <c r="N923" s="183" t="s">
        <v>1053</v>
      </c>
      <c r="O923" s="183" t="s">
        <v>1902</v>
      </c>
      <c r="P923" s="183"/>
      <c r="Q923" s="183" t="s">
        <v>1903</v>
      </c>
      <c r="R923" s="183" t="s">
        <v>801</v>
      </c>
    </row>
    <row r="924" spans="1:18">
      <c r="A924" s="183" t="s">
        <v>1901</v>
      </c>
      <c r="B924" s="183" t="s">
        <v>794</v>
      </c>
      <c r="C924" s="183" t="s">
        <v>806</v>
      </c>
      <c r="D924" s="183" t="s">
        <v>837</v>
      </c>
      <c r="E924" s="183" t="s">
        <v>799</v>
      </c>
      <c r="F924" s="183" t="s">
        <v>1428</v>
      </c>
      <c r="G924" s="183" t="s">
        <v>48</v>
      </c>
      <c r="H924" s="183" t="s">
        <v>521</v>
      </c>
      <c r="I924" s="183" t="s">
        <v>796</v>
      </c>
      <c r="J924" s="183" t="s">
        <v>1902</v>
      </c>
      <c r="K924" s="184">
        <v>500</v>
      </c>
      <c r="L924" s="184">
        <v>0</v>
      </c>
      <c r="M924" s="184">
        <f t="shared" si="15"/>
        <v>500</v>
      </c>
      <c r="N924" s="183" t="s">
        <v>1053</v>
      </c>
      <c r="O924" s="183" t="s">
        <v>1902</v>
      </c>
      <c r="P924" s="183"/>
      <c r="Q924" s="183" t="s">
        <v>1903</v>
      </c>
      <c r="R924" s="183" t="s">
        <v>801</v>
      </c>
    </row>
    <row r="925" spans="1:18">
      <c r="A925" s="183" t="s">
        <v>1901</v>
      </c>
      <c r="B925" s="183" t="s">
        <v>794</v>
      </c>
      <c r="C925" s="183" t="s">
        <v>806</v>
      </c>
      <c r="D925" s="183" t="s">
        <v>805</v>
      </c>
      <c r="E925" s="183" t="s">
        <v>799</v>
      </c>
      <c r="F925" s="183" t="s">
        <v>1064</v>
      </c>
      <c r="G925" s="183" t="s">
        <v>48</v>
      </c>
      <c r="H925" s="183" t="s">
        <v>521</v>
      </c>
      <c r="I925" s="183" t="s">
        <v>796</v>
      </c>
      <c r="J925" s="183" t="s">
        <v>1902</v>
      </c>
      <c r="K925" s="184">
        <v>0</v>
      </c>
      <c r="L925" s="184">
        <v>1000</v>
      </c>
      <c r="M925" s="184">
        <f t="shared" si="15"/>
        <v>-1000</v>
      </c>
      <c r="N925" s="183" t="s">
        <v>1053</v>
      </c>
      <c r="O925" s="183" t="s">
        <v>1902</v>
      </c>
      <c r="P925" s="183"/>
      <c r="Q925" s="183" t="s">
        <v>1903</v>
      </c>
      <c r="R925" s="183" t="s">
        <v>801</v>
      </c>
    </row>
    <row r="926" spans="1:18">
      <c r="A926" s="183" t="s">
        <v>1901</v>
      </c>
      <c r="B926" s="183" t="s">
        <v>794</v>
      </c>
      <c r="C926" s="183" t="s">
        <v>806</v>
      </c>
      <c r="D926" s="183" t="s">
        <v>794</v>
      </c>
      <c r="E926" s="183" t="s">
        <v>799</v>
      </c>
      <c r="F926" s="183" t="s">
        <v>828</v>
      </c>
      <c r="G926" s="183" t="s">
        <v>48</v>
      </c>
      <c r="H926" s="183" t="s">
        <v>521</v>
      </c>
      <c r="I926" s="183" t="s">
        <v>796</v>
      </c>
      <c r="J926" s="183" t="s">
        <v>1902</v>
      </c>
      <c r="K926" s="184">
        <v>1700</v>
      </c>
      <c r="L926" s="184">
        <v>0</v>
      </c>
      <c r="M926" s="184">
        <f t="shared" si="15"/>
        <v>1700</v>
      </c>
      <c r="N926" s="183" t="s">
        <v>1053</v>
      </c>
      <c r="O926" s="183" t="s">
        <v>1902</v>
      </c>
      <c r="P926" s="183"/>
      <c r="Q926" s="183" t="s">
        <v>1903</v>
      </c>
      <c r="R926" s="183" t="s">
        <v>801</v>
      </c>
    </row>
    <row r="927" spans="1:18">
      <c r="A927" s="183" t="s">
        <v>1901</v>
      </c>
      <c r="B927" s="183" t="s">
        <v>794</v>
      </c>
      <c r="C927" s="183" t="s">
        <v>702</v>
      </c>
      <c r="D927" s="183" t="s">
        <v>837</v>
      </c>
      <c r="E927" s="183" t="s">
        <v>799</v>
      </c>
      <c r="F927" s="183" t="s">
        <v>1428</v>
      </c>
      <c r="G927" s="183" t="s">
        <v>48</v>
      </c>
      <c r="H927" s="183" t="s">
        <v>521</v>
      </c>
      <c r="I927" s="183" t="s">
        <v>796</v>
      </c>
      <c r="J927" s="183" t="s">
        <v>1902</v>
      </c>
      <c r="K927" s="184">
        <v>0</v>
      </c>
      <c r="L927" s="184">
        <v>500</v>
      </c>
      <c r="M927" s="184">
        <f t="shared" si="15"/>
        <v>-500</v>
      </c>
      <c r="N927" s="183" t="s">
        <v>1053</v>
      </c>
      <c r="O927" s="183" t="s">
        <v>1902</v>
      </c>
      <c r="P927" s="183"/>
      <c r="Q927" s="183" t="s">
        <v>1903</v>
      </c>
      <c r="R927" s="183" t="s">
        <v>801</v>
      </c>
    </row>
    <row r="928" spans="1:18">
      <c r="A928" s="183" t="s">
        <v>1901</v>
      </c>
      <c r="B928" s="183" t="s">
        <v>794</v>
      </c>
      <c r="C928" s="183" t="s">
        <v>806</v>
      </c>
      <c r="D928" s="183" t="s">
        <v>803</v>
      </c>
      <c r="E928" s="183" t="s">
        <v>799</v>
      </c>
      <c r="F928" s="183" t="s">
        <v>1094</v>
      </c>
      <c r="G928" s="183" t="s">
        <v>48</v>
      </c>
      <c r="H928" s="183" t="s">
        <v>521</v>
      </c>
      <c r="I928" s="183" t="s">
        <v>796</v>
      </c>
      <c r="J928" s="183" t="s">
        <v>1902</v>
      </c>
      <c r="K928" s="184">
        <v>0</v>
      </c>
      <c r="L928" s="184">
        <v>2000</v>
      </c>
      <c r="M928" s="184">
        <f t="shared" si="15"/>
        <v>-2000</v>
      </c>
      <c r="N928" s="183" t="s">
        <v>1053</v>
      </c>
      <c r="O928" s="183" t="s">
        <v>1902</v>
      </c>
      <c r="P928" s="183"/>
      <c r="Q928" s="183" t="s">
        <v>1903</v>
      </c>
      <c r="R928" s="183" t="s">
        <v>801</v>
      </c>
    </row>
    <row r="929" spans="1:18">
      <c r="A929" s="183" t="s">
        <v>1901</v>
      </c>
      <c r="B929" s="183" t="s">
        <v>794</v>
      </c>
      <c r="C929" s="183" t="s">
        <v>806</v>
      </c>
      <c r="D929" s="183" t="s">
        <v>268</v>
      </c>
      <c r="E929" s="183" t="s">
        <v>799</v>
      </c>
      <c r="F929" s="183" t="s">
        <v>1093</v>
      </c>
      <c r="G929" s="183" t="s">
        <v>48</v>
      </c>
      <c r="H929" s="183" t="s">
        <v>521</v>
      </c>
      <c r="I929" s="183" t="s">
        <v>796</v>
      </c>
      <c r="J929" s="183" t="s">
        <v>1902</v>
      </c>
      <c r="K929" s="184">
        <v>0</v>
      </c>
      <c r="L929" s="184">
        <v>4716</v>
      </c>
      <c r="M929" s="184">
        <f t="shared" si="15"/>
        <v>-4716</v>
      </c>
      <c r="N929" s="183" t="s">
        <v>1053</v>
      </c>
      <c r="O929" s="183" t="s">
        <v>1902</v>
      </c>
      <c r="P929" s="183"/>
      <c r="Q929" s="183" t="s">
        <v>1903</v>
      </c>
      <c r="R929" s="183" t="s">
        <v>801</v>
      </c>
    </row>
    <row r="930" spans="1:18">
      <c r="A930" s="183" t="s">
        <v>1904</v>
      </c>
      <c r="B930" s="183" t="s">
        <v>794</v>
      </c>
      <c r="C930" s="183" t="s">
        <v>707</v>
      </c>
      <c r="D930" s="183" t="s">
        <v>268</v>
      </c>
      <c r="E930" s="183" t="s">
        <v>19</v>
      </c>
      <c r="F930" s="183" t="s">
        <v>521</v>
      </c>
      <c r="G930" s="183" t="s">
        <v>48</v>
      </c>
      <c r="H930" s="183" t="s">
        <v>521</v>
      </c>
      <c r="I930" s="183" t="s">
        <v>796</v>
      </c>
      <c r="J930" s="183" t="s">
        <v>1902</v>
      </c>
      <c r="K930" s="184">
        <v>0</v>
      </c>
      <c r="L930" s="184">
        <v>300</v>
      </c>
      <c r="M930" s="184">
        <f t="shared" si="15"/>
        <v>-300</v>
      </c>
      <c r="N930" s="183" t="s">
        <v>1122</v>
      </c>
      <c r="O930" s="183" t="s">
        <v>1902</v>
      </c>
      <c r="P930" s="183"/>
      <c r="Q930" s="183" t="s">
        <v>1905</v>
      </c>
      <c r="R930" s="183" t="s">
        <v>801</v>
      </c>
    </row>
    <row r="931" spans="1:18">
      <c r="A931" s="183" t="s">
        <v>1904</v>
      </c>
      <c r="B931" s="183" t="s">
        <v>794</v>
      </c>
      <c r="C931" s="183" t="s">
        <v>808</v>
      </c>
      <c r="D931" s="183" t="s">
        <v>268</v>
      </c>
      <c r="E931" s="183" t="s">
        <v>19</v>
      </c>
      <c r="F931" s="183" t="s">
        <v>521</v>
      </c>
      <c r="G931" s="183" t="s">
        <v>48</v>
      </c>
      <c r="H931" s="183" t="s">
        <v>521</v>
      </c>
      <c r="I931" s="183" t="s">
        <v>796</v>
      </c>
      <c r="J931" s="183" t="s">
        <v>1902</v>
      </c>
      <c r="K931" s="184">
        <v>300</v>
      </c>
      <c r="L931" s="184">
        <v>0</v>
      </c>
      <c r="M931" s="184">
        <f t="shared" si="15"/>
        <v>300</v>
      </c>
      <c r="N931" s="183" t="s">
        <v>1122</v>
      </c>
      <c r="O931" s="183" t="s">
        <v>1902</v>
      </c>
      <c r="P931" s="183"/>
      <c r="Q931" s="183" t="s">
        <v>1905</v>
      </c>
      <c r="R931" s="183" t="s">
        <v>801</v>
      </c>
    </row>
    <row r="932" spans="1:18">
      <c r="A932" s="183" t="s">
        <v>1906</v>
      </c>
      <c r="B932" s="183" t="s">
        <v>794</v>
      </c>
      <c r="C932" s="183" t="s">
        <v>806</v>
      </c>
      <c r="D932" s="183" t="s">
        <v>805</v>
      </c>
      <c r="E932" s="183" t="s">
        <v>835</v>
      </c>
      <c r="F932" s="183" t="s">
        <v>1092</v>
      </c>
      <c r="G932" s="183" t="s">
        <v>48</v>
      </c>
      <c r="H932" s="183" t="s">
        <v>521</v>
      </c>
      <c r="I932" s="183" t="s">
        <v>796</v>
      </c>
      <c r="J932" s="183" t="s">
        <v>1902</v>
      </c>
      <c r="K932" s="184">
        <v>0</v>
      </c>
      <c r="L932" s="184">
        <v>7425</v>
      </c>
      <c r="M932" s="184">
        <f t="shared" si="15"/>
        <v>-7425</v>
      </c>
      <c r="N932" s="183" t="s">
        <v>1907</v>
      </c>
      <c r="O932" s="183" t="s">
        <v>1902</v>
      </c>
      <c r="P932" s="183"/>
      <c r="Q932" s="183" t="s">
        <v>1908</v>
      </c>
      <c r="R932" s="183" t="s">
        <v>801</v>
      </c>
    </row>
    <row r="933" spans="1:18">
      <c r="A933" s="183" t="s">
        <v>1906</v>
      </c>
      <c r="B933" s="183" t="s">
        <v>794</v>
      </c>
      <c r="C933" s="183" t="s">
        <v>806</v>
      </c>
      <c r="D933" s="183" t="s">
        <v>822</v>
      </c>
      <c r="E933" s="183" t="s">
        <v>835</v>
      </c>
      <c r="F933" s="183" t="s">
        <v>1092</v>
      </c>
      <c r="G933" s="183" t="s">
        <v>48</v>
      </c>
      <c r="H933" s="183" t="s">
        <v>521</v>
      </c>
      <c r="I933" s="183" t="s">
        <v>796</v>
      </c>
      <c r="J933" s="183" t="s">
        <v>1902</v>
      </c>
      <c r="K933" s="184">
        <v>7425</v>
      </c>
      <c r="L933" s="184">
        <v>0</v>
      </c>
      <c r="M933" s="184">
        <f t="shared" si="15"/>
        <v>7425</v>
      </c>
      <c r="N933" s="183" t="s">
        <v>1907</v>
      </c>
      <c r="O933" s="183" t="s">
        <v>1902</v>
      </c>
      <c r="P933" s="183"/>
      <c r="Q933" s="183" t="s">
        <v>1908</v>
      </c>
      <c r="R933" s="183" t="s">
        <v>801</v>
      </c>
    </row>
    <row r="934" spans="1:18">
      <c r="A934" s="183" t="s">
        <v>1909</v>
      </c>
      <c r="B934" s="183" t="s">
        <v>794</v>
      </c>
      <c r="C934" s="183" t="s">
        <v>702</v>
      </c>
      <c r="D934" s="183" t="s">
        <v>805</v>
      </c>
      <c r="E934" s="183" t="s">
        <v>1910</v>
      </c>
      <c r="F934" s="183" t="s">
        <v>867</v>
      </c>
      <c r="G934" s="183" t="s">
        <v>48</v>
      </c>
      <c r="H934" s="183" t="s">
        <v>521</v>
      </c>
      <c r="I934" s="183" t="s">
        <v>796</v>
      </c>
      <c r="J934" s="183" t="s">
        <v>1902</v>
      </c>
      <c r="K934" s="184">
        <v>50</v>
      </c>
      <c r="L934" s="184">
        <v>0</v>
      </c>
      <c r="M934" s="184">
        <f t="shared" si="15"/>
        <v>50</v>
      </c>
      <c r="N934" s="183" t="s">
        <v>1911</v>
      </c>
      <c r="O934" s="183" t="s">
        <v>1902</v>
      </c>
      <c r="P934" s="183"/>
      <c r="Q934" s="183" t="s">
        <v>1912</v>
      </c>
      <c r="R934" s="183" t="s">
        <v>801</v>
      </c>
    </row>
    <row r="935" spans="1:18">
      <c r="A935" s="183" t="s">
        <v>1909</v>
      </c>
      <c r="B935" s="183" t="s">
        <v>794</v>
      </c>
      <c r="C935" s="183" t="s">
        <v>702</v>
      </c>
      <c r="D935" s="183" t="s">
        <v>809</v>
      </c>
      <c r="E935" s="183" t="s">
        <v>1910</v>
      </c>
      <c r="F935" s="183" t="s">
        <v>867</v>
      </c>
      <c r="G935" s="183" t="s">
        <v>48</v>
      </c>
      <c r="H935" s="183" t="s">
        <v>521</v>
      </c>
      <c r="I935" s="183" t="s">
        <v>796</v>
      </c>
      <c r="J935" s="183" t="s">
        <v>1902</v>
      </c>
      <c r="K935" s="184">
        <v>0</v>
      </c>
      <c r="L935" s="184">
        <v>50</v>
      </c>
      <c r="M935" s="184">
        <f t="shared" si="15"/>
        <v>-50</v>
      </c>
      <c r="N935" s="183" t="s">
        <v>1911</v>
      </c>
      <c r="O935" s="183" t="s">
        <v>1902</v>
      </c>
      <c r="P935" s="183"/>
      <c r="Q935" s="183" t="s">
        <v>1912</v>
      </c>
      <c r="R935" s="183" t="s">
        <v>801</v>
      </c>
    </row>
    <row r="936" spans="1:18">
      <c r="A936" s="183" t="s">
        <v>1913</v>
      </c>
      <c r="B936" s="183" t="s">
        <v>794</v>
      </c>
      <c r="C936" s="183" t="s">
        <v>709</v>
      </c>
      <c r="D936" s="183" t="s">
        <v>268</v>
      </c>
      <c r="E936" s="183" t="s">
        <v>136</v>
      </c>
      <c r="F936" s="183" t="s">
        <v>521</v>
      </c>
      <c r="G936" s="183" t="s">
        <v>48</v>
      </c>
      <c r="H936" s="183" t="s">
        <v>521</v>
      </c>
      <c r="I936" s="183" t="s">
        <v>796</v>
      </c>
      <c r="J936" s="183" t="s">
        <v>1902</v>
      </c>
      <c r="K936" s="184">
        <v>457.53</v>
      </c>
      <c r="L936" s="184">
        <v>0</v>
      </c>
      <c r="M936" s="184">
        <f t="shared" si="15"/>
        <v>457.53</v>
      </c>
      <c r="N936" s="183" t="s">
        <v>1075</v>
      </c>
      <c r="O936" s="183" t="s">
        <v>1902</v>
      </c>
      <c r="P936" s="183"/>
      <c r="Q936" s="183" t="s">
        <v>1914</v>
      </c>
      <c r="R936" s="183" t="s">
        <v>801</v>
      </c>
    </row>
    <row r="937" spans="1:18">
      <c r="A937" s="183" t="s">
        <v>1913</v>
      </c>
      <c r="B937" s="183" t="s">
        <v>794</v>
      </c>
      <c r="C937" s="183" t="s">
        <v>706</v>
      </c>
      <c r="D937" s="183" t="s">
        <v>268</v>
      </c>
      <c r="E937" s="183" t="s">
        <v>136</v>
      </c>
      <c r="F937" s="183" t="s">
        <v>521</v>
      </c>
      <c r="G937" s="183" t="s">
        <v>48</v>
      </c>
      <c r="H937" s="183" t="s">
        <v>521</v>
      </c>
      <c r="I937" s="183" t="s">
        <v>796</v>
      </c>
      <c r="J937" s="183" t="s">
        <v>1902</v>
      </c>
      <c r="K937" s="184">
        <v>0</v>
      </c>
      <c r="L937" s="184">
        <v>457.53</v>
      </c>
      <c r="M937" s="184">
        <f t="shared" si="15"/>
        <v>-457.53</v>
      </c>
      <c r="N937" s="183" t="s">
        <v>1075</v>
      </c>
      <c r="O937" s="183" t="s">
        <v>1902</v>
      </c>
      <c r="P937" s="183"/>
      <c r="Q937" s="183" t="s">
        <v>1914</v>
      </c>
      <c r="R937" s="183" t="s">
        <v>801</v>
      </c>
    </row>
    <row r="938" spans="1:18">
      <c r="A938" s="183" t="s">
        <v>1915</v>
      </c>
      <c r="B938" s="183" t="s">
        <v>794</v>
      </c>
      <c r="C938" s="183" t="s">
        <v>702</v>
      </c>
      <c r="D938" s="183" t="s">
        <v>794</v>
      </c>
      <c r="E938" s="183" t="s">
        <v>834</v>
      </c>
      <c r="F938" s="183" t="s">
        <v>521</v>
      </c>
      <c r="G938" s="183" t="s">
        <v>474</v>
      </c>
      <c r="H938" s="183" t="s">
        <v>521</v>
      </c>
      <c r="I938" s="183" t="s">
        <v>1063</v>
      </c>
      <c r="J938" s="183" t="s">
        <v>1902</v>
      </c>
      <c r="K938" s="184">
        <v>2614.38</v>
      </c>
      <c r="L938" s="184">
        <v>0</v>
      </c>
      <c r="M938" s="184">
        <f t="shared" si="15"/>
        <v>2614.38</v>
      </c>
      <c r="N938" s="183" t="s">
        <v>842</v>
      </c>
      <c r="O938" s="183" t="s">
        <v>1902</v>
      </c>
      <c r="P938" s="183"/>
      <c r="Q938" s="183" t="s">
        <v>1916</v>
      </c>
      <c r="R938" s="183" t="s">
        <v>797</v>
      </c>
    </row>
    <row r="939" spans="1:18">
      <c r="A939" s="183" t="s">
        <v>1915</v>
      </c>
      <c r="B939" s="183" t="s">
        <v>794</v>
      </c>
      <c r="C939" s="183" t="s">
        <v>702</v>
      </c>
      <c r="D939" s="183" t="s">
        <v>837</v>
      </c>
      <c r="E939" s="183" t="s">
        <v>834</v>
      </c>
      <c r="F939" s="183" t="s">
        <v>521</v>
      </c>
      <c r="G939" s="183" t="s">
        <v>474</v>
      </c>
      <c r="H939" s="183" t="s">
        <v>521</v>
      </c>
      <c r="I939" s="183" t="s">
        <v>1063</v>
      </c>
      <c r="J939" s="183" t="s">
        <v>1902</v>
      </c>
      <c r="K939" s="184">
        <v>0</v>
      </c>
      <c r="L939" s="184">
        <v>1347.43</v>
      </c>
      <c r="M939" s="184">
        <f t="shared" si="15"/>
        <v>-1347.43</v>
      </c>
      <c r="N939" s="183" t="s">
        <v>842</v>
      </c>
      <c r="O939" s="183" t="s">
        <v>1902</v>
      </c>
      <c r="P939" s="183"/>
      <c r="Q939" s="183" t="s">
        <v>1916</v>
      </c>
      <c r="R939" s="183" t="s">
        <v>797</v>
      </c>
    </row>
    <row r="940" spans="1:18">
      <c r="A940" s="183" t="s">
        <v>1915</v>
      </c>
      <c r="B940" s="183" t="s">
        <v>794</v>
      </c>
      <c r="C940" s="183" t="s">
        <v>702</v>
      </c>
      <c r="D940" s="183" t="s">
        <v>812</v>
      </c>
      <c r="E940" s="183" t="s">
        <v>834</v>
      </c>
      <c r="F940" s="183" t="s">
        <v>521</v>
      </c>
      <c r="G940" s="183" t="s">
        <v>474</v>
      </c>
      <c r="H940" s="183" t="s">
        <v>521</v>
      </c>
      <c r="I940" s="183" t="s">
        <v>1063</v>
      </c>
      <c r="J940" s="183" t="s">
        <v>1902</v>
      </c>
      <c r="K940" s="184">
        <v>0</v>
      </c>
      <c r="L940" s="184">
        <v>1266.95</v>
      </c>
      <c r="M940" s="184">
        <f t="shared" si="15"/>
        <v>-1266.95</v>
      </c>
      <c r="N940" s="183" t="s">
        <v>842</v>
      </c>
      <c r="O940" s="183" t="s">
        <v>1902</v>
      </c>
      <c r="P940" s="183"/>
      <c r="Q940" s="183" t="s">
        <v>1916</v>
      </c>
      <c r="R940" s="183" t="s">
        <v>797</v>
      </c>
    </row>
    <row r="941" spans="1:18">
      <c r="A941" s="183" t="s">
        <v>1917</v>
      </c>
      <c r="B941" s="183" t="s">
        <v>794</v>
      </c>
      <c r="C941" s="183" t="s">
        <v>806</v>
      </c>
      <c r="D941" s="183" t="s">
        <v>831</v>
      </c>
      <c r="E941" s="183" t="s">
        <v>839</v>
      </c>
      <c r="F941" s="183" t="s">
        <v>1010</v>
      </c>
      <c r="G941" s="183" t="s">
        <v>48</v>
      </c>
      <c r="H941" s="183" t="s">
        <v>521</v>
      </c>
      <c r="I941" s="183" t="s">
        <v>796</v>
      </c>
      <c r="J941" s="183" t="s">
        <v>1902</v>
      </c>
      <c r="K941" s="184">
        <v>0</v>
      </c>
      <c r="L941" s="184">
        <v>500</v>
      </c>
      <c r="M941" s="184">
        <f t="shared" si="15"/>
        <v>-500</v>
      </c>
      <c r="N941" s="183" t="s">
        <v>1918</v>
      </c>
      <c r="O941" s="183" t="s">
        <v>1902</v>
      </c>
      <c r="P941" s="183"/>
      <c r="Q941" s="183" t="s">
        <v>1919</v>
      </c>
      <c r="R941" s="183" t="s">
        <v>801</v>
      </c>
    </row>
    <row r="942" spans="1:18">
      <c r="A942" s="183" t="s">
        <v>1917</v>
      </c>
      <c r="B942" s="183" t="s">
        <v>794</v>
      </c>
      <c r="C942" s="183" t="s">
        <v>806</v>
      </c>
      <c r="D942" s="183" t="s">
        <v>815</v>
      </c>
      <c r="E942" s="183" t="s">
        <v>839</v>
      </c>
      <c r="F942" s="183" t="s">
        <v>1010</v>
      </c>
      <c r="G942" s="183" t="s">
        <v>48</v>
      </c>
      <c r="H942" s="183" t="s">
        <v>521</v>
      </c>
      <c r="I942" s="183" t="s">
        <v>796</v>
      </c>
      <c r="J942" s="183" t="s">
        <v>1902</v>
      </c>
      <c r="K942" s="184">
        <v>500</v>
      </c>
      <c r="L942" s="184">
        <v>0</v>
      </c>
      <c r="M942" s="184">
        <f t="shared" si="15"/>
        <v>500</v>
      </c>
      <c r="N942" s="183" t="s">
        <v>1918</v>
      </c>
      <c r="O942" s="183" t="s">
        <v>1902</v>
      </c>
      <c r="P942" s="183"/>
      <c r="Q942" s="183" t="s">
        <v>1919</v>
      </c>
      <c r="R942" s="183" t="s">
        <v>801</v>
      </c>
    </row>
    <row r="943" spans="1:18">
      <c r="A943" s="183" t="s">
        <v>1920</v>
      </c>
      <c r="B943" s="183" t="s">
        <v>794</v>
      </c>
      <c r="C943" s="183" t="s">
        <v>709</v>
      </c>
      <c r="D943" s="183" t="s">
        <v>268</v>
      </c>
      <c r="E943" s="183" t="s">
        <v>832</v>
      </c>
      <c r="F943" s="183" t="s">
        <v>521</v>
      </c>
      <c r="G943" s="183" t="s">
        <v>48</v>
      </c>
      <c r="H943" s="183" t="s">
        <v>521</v>
      </c>
      <c r="I943" s="183" t="s">
        <v>796</v>
      </c>
      <c r="J943" s="183" t="s">
        <v>1902</v>
      </c>
      <c r="K943" s="184">
        <v>0</v>
      </c>
      <c r="L943" s="184">
        <v>190</v>
      </c>
      <c r="M943" s="184">
        <f t="shared" si="15"/>
        <v>-190</v>
      </c>
      <c r="N943" s="183" t="s">
        <v>1921</v>
      </c>
      <c r="O943" s="183" t="s">
        <v>1902</v>
      </c>
      <c r="P943" s="183"/>
      <c r="Q943" s="183" t="s">
        <v>1922</v>
      </c>
      <c r="R943" s="183" t="s">
        <v>801</v>
      </c>
    </row>
    <row r="944" spans="1:18">
      <c r="A944" s="183" t="s">
        <v>1920</v>
      </c>
      <c r="B944" s="183" t="s">
        <v>794</v>
      </c>
      <c r="C944" s="183" t="s">
        <v>709</v>
      </c>
      <c r="D944" s="183" t="s">
        <v>826</v>
      </c>
      <c r="E944" s="183" t="s">
        <v>832</v>
      </c>
      <c r="F944" s="183" t="s">
        <v>521</v>
      </c>
      <c r="G944" s="183" t="s">
        <v>48</v>
      </c>
      <c r="H944" s="183" t="s">
        <v>521</v>
      </c>
      <c r="I944" s="183" t="s">
        <v>796</v>
      </c>
      <c r="J944" s="183" t="s">
        <v>1902</v>
      </c>
      <c r="K944" s="184">
        <v>190</v>
      </c>
      <c r="L944" s="184">
        <v>0</v>
      </c>
      <c r="M944" s="184">
        <f t="shared" si="15"/>
        <v>190</v>
      </c>
      <c r="N944" s="183" t="s">
        <v>1921</v>
      </c>
      <c r="O944" s="183" t="s">
        <v>1902</v>
      </c>
      <c r="P944" s="183"/>
      <c r="Q944" s="183" t="s">
        <v>1922</v>
      </c>
      <c r="R944" s="183" t="s">
        <v>801</v>
      </c>
    </row>
    <row r="945" spans="1:18">
      <c r="A945" s="183" t="s">
        <v>1923</v>
      </c>
      <c r="B945" s="183" t="s">
        <v>794</v>
      </c>
      <c r="C945" s="183" t="s">
        <v>833</v>
      </c>
      <c r="D945" s="183" t="s">
        <v>809</v>
      </c>
      <c r="E945" s="183" t="s">
        <v>854</v>
      </c>
      <c r="F945" s="183" t="s">
        <v>521</v>
      </c>
      <c r="G945" s="183" t="s">
        <v>48</v>
      </c>
      <c r="H945" s="183" t="s">
        <v>521</v>
      </c>
      <c r="I945" s="183" t="s">
        <v>796</v>
      </c>
      <c r="J945" s="183" t="s">
        <v>1902</v>
      </c>
      <c r="K945" s="184">
        <v>24.95</v>
      </c>
      <c r="L945" s="184">
        <v>0</v>
      </c>
      <c r="M945" s="184">
        <f t="shared" si="15"/>
        <v>24.95</v>
      </c>
      <c r="N945" s="183" t="s">
        <v>1924</v>
      </c>
      <c r="O945" s="183" t="s">
        <v>1902</v>
      </c>
      <c r="P945" s="183"/>
      <c r="Q945" s="183" t="s">
        <v>1925</v>
      </c>
      <c r="R945" s="183" t="s">
        <v>801</v>
      </c>
    </row>
    <row r="946" spans="1:18">
      <c r="A946" s="183" t="s">
        <v>1923</v>
      </c>
      <c r="B946" s="183" t="s">
        <v>794</v>
      </c>
      <c r="C946" s="183" t="s">
        <v>833</v>
      </c>
      <c r="D946" s="183" t="s">
        <v>268</v>
      </c>
      <c r="E946" s="183" t="s">
        <v>854</v>
      </c>
      <c r="F946" s="183" t="s">
        <v>521</v>
      </c>
      <c r="G946" s="183" t="s">
        <v>48</v>
      </c>
      <c r="H946" s="183" t="s">
        <v>521</v>
      </c>
      <c r="I946" s="183" t="s">
        <v>796</v>
      </c>
      <c r="J946" s="183" t="s">
        <v>1902</v>
      </c>
      <c r="K946" s="184">
        <v>0</v>
      </c>
      <c r="L946" s="184">
        <v>24.95</v>
      </c>
      <c r="M946" s="184">
        <f t="shared" si="15"/>
        <v>-24.95</v>
      </c>
      <c r="N946" s="183" t="s">
        <v>1924</v>
      </c>
      <c r="O946" s="183" t="s">
        <v>1902</v>
      </c>
      <c r="P946" s="183"/>
      <c r="Q946" s="183" t="s">
        <v>1925</v>
      </c>
      <c r="R946" s="183" t="s">
        <v>801</v>
      </c>
    </row>
    <row r="947" spans="1:18">
      <c r="A947" s="183" t="s">
        <v>1926</v>
      </c>
      <c r="B947" s="183" t="s">
        <v>794</v>
      </c>
      <c r="C947" s="183" t="s">
        <v>703</v>
      </c>
      <c r="D947" s="183" t="s">
        <v>268</v>
      </c>
      <c r="E947" s="183" t="s">
        <v>20</v>
      </c>
      <c r="F947" s="183" t="s">
        <v>521</v>
      </c>
      <c r="G947" s="183" t="s">
        <v>48</v>
      </c>
      <c r="H947" s="183" t="s">
        <v>521</v>
      </c>
      <c r="I947" s="183" t="s">
        <v>796</v>
      </c>
      <c r="J947" s="183" t="s">
        <v>1902</v>
      </c>
      <c r="K947" s="184">
        <v>0</v>
      </c>
      <c r="L947" s="184">
        <v>132.01</v>
      </c>
      <c r="M947" s="184">
        <f t="shared" si="15"/>
        <v>-132.01</v>
      </c>
      <c r="N947" s="183" t="s">
        <v>1927</v>
      </c>
      <c r="O947" s="183" t="s">
        <v>1902</v>
      </c>
      <c r="P947" s="183"/>
      <c r="Q947" s="183" t="s">
        <v>1928</v>
      </c>
      <c r="R947" s="183" t="s">
        <v>801</v>
      </c>
    </row>
    <row r="948" spans="1:18">
      <c r="A948" s="183" t="s">
        <v>1926</v>
      </c>
      <c r="B948" s="183" t="s">
        <v>794</v>
      </c>
      <c r="C948" s="183" t="s">
        <v>707</v>
      </c>
      <c r="D948" s="183" t="s">
        <v>805</v>
      </c>
      <c r="E948" s="183" t="s">
        <v>20</v>
      </c>
      <c r="F948" s="183" t="s">
        <v>521</v>
      </c>
      <c r="G948" s="183" t="s">
        <v>48</v>
      </c>
      <c r="H948" s="183" t="s">
        <v>521</v>
      </c>
      <c r="I948" s="183" t="s">
        <v>796</v>
      </c>
      <c r="J948" s="183" t="s">
        <v>1902</v>
      </c>
      <c r="K948" s="184">
        <v>0</v>
      </c>
      <c r="L948" s="184">
        <v>7.99</v>
      </c>
      <c r="M948" s="184">
        <f t="shared" si="15"/>
        <v>-7.99</v>
      </c>
      <c r="N948" s="183" t="s">
        <v>1927</v>
      </c>
      <c r="O948" s="183" t="s">
        <v>1902</v>
      </c>
      <c r="P948" s="183"/>
      <c r="Q948" s="183" t="s">
        <v>1928</v>
      </c>
      <c r="R948" s="183" t="s">
        <v>801</v>
      </c>
    </row>
    <row r="949" spans="1:18">
      <c r="A949" s="183" t="s">
        <v>1926</v>
      </c>
      <c r="B949" s="183" t="s">
        <v>794</v>
      </c>
      <c r="C949" s="183" t="s">
        <v>703</v>
      </c>
      <c r="D949" s="183" t="s">
        <v>809</v>
      </c>
      <c r="E949" s="183" t="s">
        <v>20</v>
      </c>
      <c r="F949" s="183" t="s">
        <v>521</v>
      </c>
      <c r="G949" s="183" t="s">
        <v>48</v>
      </c>
      <c r="H949" s="183" t="s">
        <v>521</v>
      </c>
      <c r="I949" s="183" t="s">
        <v>796</v>
      </c>
      <c r="J949" s="183" t="s">
        <v>1902</v>
      </c>
      <c r="K949" s="184">
        <v>140</v>
      </c>
      <c r="L949" s="184">
        <v>0</v>
      </c>
      <c r="M949" s="184">
        <f t="shared" si="15"/>
        <v>140</v>
      </c>
      <c r="N949" s="183" t="s">
        <v>1927</v>
      </c>
      <c r="O949" s="183" t="s">
        <v>1902</v>
      </c>
      <c r="P949" s="183"/>
      <c r="Q949" s="183" t="s">
        <v>1928</v>
      </c>
      <c r="R949" s="183" t="s">
        <v>801</v>
      </c>
    </row>
    <row r="950" spans="1:18">
      <c r="A950" s="183" t="s">
        <v>1929</v>
      </c>
      <c r="B950" s="183" t="s">
        <v>794</v>
      </c>
      <c r="C950" s="183" t="s">
        <v>366</v>
      </c>
      <c r="D950" s="183" t="s">
        <v>1258</v>
      </c>
      <c r="E950" s="183" t="s">
        <v>43</v>
      </c>
      <c r="F950" s="183" t="s">
        <v>521</v>
      </c>
      <c r="G950" s="183" t="s">
        <v>48</v>
      </c>
      <c r="H950" s="183" t="s">
        <v>521</v>
      </c>
      <c r="I950" s="183" t="s">
        <v>796</v>
      </c>
      <c r="J950" s="183" t="s">
        <v>1902</v>
      </c>
      <c r="K950" s="184">
        <v>0</v>
      </c>
      <c r="L950" s="184">
        <v>9263.74</v>
      </c>
      <c r="M950" s="184">
        <f t="shared" si="15"/>
        <v>-9263.74</v>
      </c>
      <c r="N950" s="183" t="s">
        <v>1056</v>
      </c>
      <c r="O950" s="183" t="s">
        <v>1902</v>
      </c>
      <c r="P950" s="183"/>
      <c r="Q950" s="183" t="s">
        <v>1930</v>
      </c>
      <c r="R950" s="183" t="s">
        <v>801</v>
      </c>
    </row>
    <row r="951" spans="1:18">
      <c r="A951" s="183" t="s">
        <v>1929</v>
      </c>
      <c r="B951" s="183" t="s">
        <v>794</v>
      </c>
      <c r="C951" s="183" t="s">
        <v>366</v>
      </c>
      <c r="D951" s="183" t="s">
        <v>819</v>
      </c>
      <c r="E951" s="183" t="s">
        <v>43</v>
      </c>
      <c r="F951" s="183" t="s">
        <v>521</v>
      </c>
      <c r="G951" s="183" t="s">
        <v>48</v>
      </c>
      <c r="H951" s="183" t="s">
        <v>521</v>
      </c>
      <c r="I951" s="183" t="s">
        <v>796</v>
      </c>
      <c r="J951" s="183" t="s">
        <v>1902</v>
      </c>
      <c r="K951" s="184">
        <v>0</v>
      </c>
      <c r="L951" s="184">
        <v>997.6</v>
      </c>
      <c r="M951" s="184">
        <f t="shared" si="15"/>
        <v>-997.6</v>
      </c>
      <c r="N951" s="183" t="s">
        <v>1056</v>
      </c>
      <c r="O951" s="183" t="s">
        <v>1902</v>
      </c>
      <c r="P951" s="183"/>
      <c r="Q951" s="183" t="s">
        <v>1930</v>
      </c>
      <c r="R951" s="183" t="s">
        <v>801</v>
      </c>
    </row>
    <row r="952" spans="1:18">
      <c r="A952" s="183" t="s">
        <v>1929</v>
      </c>
      <c r="B952" s="183" t="s">
        <v>794</v>
      </c>
      <c r="C952" s="183" t="s">
        <v>366</v>
      </c>
      <c r="D952" s="183" t="s">
        <v>809</v>
      </c>
      <c r="E952" s="183" t="s">
        <v>43</v>
      </c>
      <c r="F952" s="183" t="s">
        <v>521</v>
      </c>
      <c r="G952" s="183" t="s">
        <v>48</v>
      </c>
      <c r="H952" s="183" t="s">
        <v>521</v>
      </c>
      <c r="I952" s="183" t="s">
        <v>796</v>
      </c>
      <c r="J952" s="183" t="s">
        <v>1902</v>
      </c>
      <c r="K952" s="184">
        <v>0</v>
      </c>
      <c r="L952" s="184">
        <v>3358.64</v>
      </c>
      <c r="M952" s="184">
        <f t="shared" si="15"/>
        <v>-3358.64</v>
      </c>
      <c r="N952" s="183" t="s">
        <v>1056</v>
      </c>
      <c r="O952" s="183" t="s">
        <v>1902</v>
      </c>
      <c r="P952" s="183"/>
      <c r="Q952" s="183" t="s">
        <v>1930</v>
      </c>
      <c r="R952" s="183" t="s">
        <v>801</v>
      </c>
    </row>
    <row r="953" spans="1:18">
      <c r="A953" s="183" t="s">
        <v>1929</v>
      </c>
      <c r="B953" s="183" t="s">
        <v>794</v>
      </c>
      <c r="C953" s="183" t="s">
        <v>366</v>
      </c>
      <c r="D953" s="183" t="s">
        <v>892</v>
      </c>
      <c r="E953" s="183" t="s">
        <v>43</v>
      </c>
      <c r="F953" s="183" t="s">
        <v>521</v>
      </c>
      <c r="G953" s="183" t="s">
        <v>48</v>
      </c>
      <c r="H953" s="183" t="s">
        <v>521</v>
      </c>
      <c r="I953" s="183" t="s">
        <v>796</v>
      </c>
      <c r="J953" s="183" t="s">
        <v>1902</v>
      </c>
      <c r="K953" s="184">
        <v>0</v>
      </c>
      <c r="L953" s="184">
        <v>25000</v>
      </c>
      <c r="M953" s="184">
        <f t="shared" si="15"/>
        <v>-25000</v>
      </c>
      <c r="N953" s="183" t="s">
        <v>1056</v>
      </c>
      <c r="O953" s="183" t="s">
        <v>1902</v>
      </c>
      <c r="P953" s="183"/>
      <c r="Q953" s="183" t="s">
        <v>1930</v>
      </c>
      <c r="R953" s="183" t="s">
        <v>801</v>
      </c>
    </row>
    <row r="954" spans="1:18">
      <c r="A954" s="183" t="s">
        <v>1929</v>
      </c>
      <c r="B954" s="183" t="s">
        <v>794</v>
      </c>
      <c r="C954" s="183" t="s">
        <v>366</v>
      </c>
      <c r="D954" s="183" t="s">
        <v>1143</v>
      </c>
      <c r="E954" s="183" t="s">
        <v>43</v>
      </c>
      <c r="F954" s="183" t="s">
        <v>521</v>
      </c>
      <c r="G954" s="183" t="s">
        <v>48</v>
      </c>
      <c r="H954" s="183" t="s">
        <v>521</v>
      </c>
      <c r="I954" s="183" t="s">
        <v>796</v>
      </c>
      <c r="J954" s="183" t="s">
        <v>1902</v>
      </c>
      <c r="K954" s="184">
        <v>40000</v>
      </c>
      <c r="L954" s="184">
        <v>0</v>
      </c>
      <c r="M954" s="184">
        <f t="shared" si="15"/>
        <v>40000</v>
      </c>
      <c r="N954" s="183" t="s">
        <v>1056</v>
      </c>
      <c r="O954" s="183" t="s">
        <v>1902</v>
      </c>
      <c r="P954" s="183"/>
      <c r="Q954" s="183" t="s">
        <v>1930</v>
      </c>
      <c r="R954" s="183" t="s">
        <v>801</v>
      </c>
    </row>
    <row r="955" spans="1:18">
      <c r="A955" s="183" t="s">
        <v>1929</v>
      </c>
      <c r="B955" s="183" t="s">
        <v>794</v>
      </c>
      <c r="C955" s="183" t="s">
        <v>366</v>
      </c>
      <c r="D955" s="183" t="s">
        <v>846</v>
      </c>
      <c r="E955" s="183" t="s">
        <v>43</v>
      </c>
      <c r="F955" s="183" t="s">
        <v>521</v>
      </c>
      <c r="G955" s="183" t="s">
        <v>48</v>
      </c>
      <c r="H955" s="183" t="s">
        <v>521</v>
      </c>
      <c r="I955" s="183" t="s">
        <v>796</v>
      </c>
      <c r="J955" s="183" t="s">
        <v>1902</v>
      </c>
      <c r="K955" s="184">
        <v>0</v>
      </c>
      <c r="L955" s="184">
        <v>7380</v>
      </c>
      <c r="M955" s="184">
        <f t="shared" si="15"/>
        <v>-7380</v>
      </c>
      <c r="N955" s="183" t="s">
        <v>1056</v>
      </c>
      <c r="O955" s="183" t="s">
        <v>1902</v>
      </c>
      <c r="P955" s="183"/>
      <c r="Q955" s="183" t="s">
        <v>1930</v>
      </c>
      <c r="R955" s="183" t="s">
        <v>801</v>
      </c>
    </row>
    <row r="956" spans="1:18">
      <c r="A956" s="183" t="s">
        <v>1929</v>
      </c>
      <c r="B956" s="183" t="s">
        <v>794</v>
      </c>
      <c r="C956" s="183" t="s">
        <v>366</v>
      </c>
      <c r="D956" s="183" t="s">
        <v>805</v>
      </c>
      <c r="E956" s="183" t="s">
        <v>43</v>
      </c>
      <c r="F956" s="183" t="s">
        <v>521</v>
      </c>
      <c r="G956" s="183" t="s">
        <v>48</v>
      </c>
      <c r="H956" s="183" t="s">
        <v>521</v>
      </c>
      <c r="I956" s="183" t="s">
        <v>796</v>
      </c>
      <c r="J956" s="183" t="s">
        <v>1902</v>
      </c>
      <c r="K956" s="184">
        <v>0</v>
      </c>
      <c r="L956" s="184">
        <v>4879.99</v>
      </c>
      <c r="M956" s="184">
        <f t="shared" si="15"/>
        <v>-4879.99</v>
      </c>
      <c r="N956" s="183" t="s">
        <v>1056</v>
      </c>
      <c r="O956" s="183" t="s">
        <v>1902</v>
      </c>
      <c r="P956" s="183"/>
      <c r="Q956" s="183" t="s">
        <v>1930</v>
      </c>
      <c r="R956" s="183" t="s">
        <v>801</v>
      </c>
    </row>
    <row r="957" spans="1:18">
      <c r="A957" s="183" t="s">
        <v>1929</v>
      </c>
      <c r="B957" s="183" t="s">
        <v>794</v>
      </c>
      <c r="C957" s="183" t="s">
        <v>366</v>
      </c>
      <c r="D957" s="183" t="s">
        <v>826</v>
      </c>
      <c r="E957" s="183" t="s">
        <v>43</v>
      </c>
      <c r="F957" s="183" t="s">
        <v>521</v>
      </c>
      <c r="G957" s="183" t="s">
        <v>48</v>
      </c>
      <c r="H957" s="183" t="s">
        <v>521</v>
      </c>
      <c r="I957" s="183" t="s">
        <v>796</v>
      </c>
      <c r="J957" s="183" t="s">
        <v>1902</v>
      </c>
      <c r="K957" s="184">
        <v>0</v>
      </c>
      <c r="L957" s="184">
        <v>25000</v>
      </c>
      <c r="M957" s="184">
        <f t="shared" si="15"/>
        <v>-25000</v>
      </c>
      <c r="N957" s="183" t="s">
        <v>1056</v>
      </c>
      <c r="O957" s="183" t="s">
        <v>1902</v>
      </c>
      <c r="P957" s="183"/>
      <c r="Q957" s="183" t="s">
        <v>1930</v>
      </c>
      <c r="R957" s="183" t="s">
        <v>801</v>
      </c>
    </row>
    <row r="958" spans="1:18">
      <c r="A958" s="183" t="s">
        <v>1929</v>
      </c>
      <c r="B958" s="183" t="s">
        <v>794</v>
      </c>
      <c r="C958" s="183" t="s">
        <v>366</v>
      </c>
      <c r="D958" s="183" t="s">
        <v>841</v>
      </c>
      <c r="E958" s="183" t="s">
        <v>43</v>
      </c>
      <c r="F958" s="183" t="s">
        <v>521</v>
      </c>
      <c r="G958" s="183" t="s">
        <v>48</v>
      </c>
      <c r="H958" s="183" t="s">
        <v>521</v>
      </c>
      <c r="I958" s="183" t="s">
        <v>796</v>
      </c>
      <c r="J958" s="183" t="s">
        <v>1902</v>
      </c>
      <c r="K958" s="184">
        <v>0</v>
      </c>
      <c r="L958" s="184">
        <v>176.01</v>
      </c>
      <c r="M958" s="184">
        <f t="shared" si="15"/>
        <v>-176.01</v>
      </c>
      <c r="N958" s="183" t="s">
        <v>1056</v>
      </c>
      <c r="O958" s="183" t="s">
        <v>1902</v>
      </c>
      <c r="P958" s="183"/>
      <c r="Q958" s="183" t="s">
        <v>1930</v>
      </c>
      <c r="R958" s="183" t="s">
        <v>801</v>
      </c>
    </row>
    <row r="959" spans="1:18">
      <c r="A959" s="183" t="s">
        <v>1929</v>
      </c>
      <c r="B959" s="183" t="s">
        <v>794</v>
      </c>
      <c r="C959" s="183" t="s">
        <v>366</v>
      </c>
      <c r="D959" s="183" t="s">
        <v>811</v>
      </c>
      <c r="E959" s="183" t="s">
        <v>43</v>
      </c>
      <c r="F959" s="183" t="s">
        <v>521</v>
      </c>
      <c r="G959" s="183" t="s">
        <v>48</v>
      </c>
      <c r="H959" s="183" t="s">
        <v>521</v>
      </c>
      <c r="I959" s="183" t="s">
        <v>796</v>
      </c>
      <c r="J959" s="183" t="s">
        <v>1902</v>
      </c>
      <c r="K959" s="184">
        <v>0</v>
      </c>
      <c r="L959" s="184">
        <v>6161.6</v>
      </c>
      <c r="M959" s="184">
        <f t="shared" si="15"/>
        <v>-6161.6</v>
      </c>
      <c r="N959" s="183" t="s">
        <v>1056</v>
      </c>
      <c r="O959" s="183" t="s">
        <v>1902</v>
      </c>
      <c r="P959" s="183"/>
      <c r="Q959" s="183" t="s">
        <v>1930</v>
      </c>
      <c r="R959" s="183" t="s">
        <v>801</v>
      </c>
    </row>
    <row r="960" spans="1:18">
      <c r="A960" s="183" t="s">
        <v>1929</v>
      </c>
      <c r="B960" s="183" t="s">
        <v>794</v>
      </c>
      <c r="C960" s="183" t="s">
        <v>366</v>
      </c>
      <c r="D960" s="183" t="s">
        <v>268</v>
      </c>
      <c r="E960" s="183" t="s">
        <v>43</v>
      </c>
      <c r="F960" s="183" t="s">
        <v>521</v>
      </c>
      <c r="G960" s="183" t="s">
        <v>48</v>
      </c>
      <c r="H960" s="183" t="s">
        <v>521</v>
      </c>
      <c r="I960" s="183" t="s">
        <v>796</v>
      </c>
      <c r="J960" s="183" t="s">
        <v>1902</v>
      </c>
      <c r="K960" s="184">
        <v>0</v>
      </c>
      <c r="L960" s="184">
        <v>3104.33</v>
      </c>
      <c r="M960" s="184">
        <f t="shared" si="15"/>
        <v>-3104.33</v>
      </c>
      <c r="N960" s="183" t="s">
        <v>1056</v>
      </c>
      <c r="O960" s="183" t="s">
        <v>1902</v>
      </c>
      <c r="P960" s="183"/>
      <c r="Q960" s="183" t="s">
        <v>1930</v>
      </c>
      <c r="R960" s="183" t="s">
        <v>801</v>
      </c>
    </row>
    <row r="961" spans="1:18">
      <c r="A961" s="183" t="s">
        <v>1929</v>
      </c>
      <c r="B961" s="183" t="s">
        <v>794</v>
      </c>
      <c r="C961" s="183" t="s">
        <v>366</v>
      </c>
      <c r="D961" s="183" t="s">
        <v>1025</v>
      </c>
      <c r="E961" s="183" t="s">
        <v>43</v>
      </c>
      <c r="F961" s="183" t="s">
        <v>521</v>
      </c>
      <c r="G961" s="183" t="s">
        <v>48</v>
      </c>
      <c r="H961" s="183" t="s">
        <v>521</v>
      </c>
      <c r="I961" s="183" t="s">
        <v>796</v>
      </c>
      <c r="J961" s="183" t="s">
        <v>1902</v>
      </c>
      <c r="K961" s="184">
        <v>0</v>
      </c>
      <c r="L961" s="184">
        <v>176.29</v>
      </c>
      <c r="M961" s="184">
        <f t="shared" si="15"/>
        <v>-176.29</v>
      </c>
      <c r="N961" s="183" t="s">
        <v>1056</v>
      </c>
      <c r="O961" s="183" t="s">
        <v>1902</v>
      </c>
      <c r="P961" s="183"/>
      <c r="Q961" s="183" t="s">
        <v>1930</v>
      </c>
      <c r="R961" s="183" t="s">
        <v>801</v>
      </c>
    </row>
    <row r="962" spans="1:18">
      <c r="A962" s="183" t="s">
        <v>1929</v>
      </c>
      <c r="B962" s="183" t="s">
        <v>794</v>
      </c>
      <c r="C962" s="183" t="s">
        <v>366</v>
      </c>
      <c r="D962" s="183" t="s">
        <v>831</v>
      </c>
      <c r="E962" s="183" t="s">
        <v>43</v>
      </c>
      <c r="F962" s="183" t="s">
        <v>521</v>
      </c>
      <c r="G962" s="183" t="s">
        <v>48</v>
      </c>
      <c r="H962" s="183" t="s">
        <v>521</v>
      </c>
      <c r="I962" s="183" t="s">
        <v>796</v>
      </c>
      <c r="J962" s="183" t="s">
        <v>1902</v>
      </c>
      <c r="K962" s="184">
        <v>400</v>
      </c>
      <c r="L962" s="184">
        <v>0</v>
      </c>
      <c r="M962" s="184">
        <f t="shared" si="15"/>
        <v>400</v>
      </c>
      <c r="N962" s="183" t="s">
        <v>1056</v>
      </c>
      <c r="O962" s="183" t="s">
        <v>1902</v>
      </c>
      <c r="P962" s="183"/>
      <c r="Q962" s="183" t="s">
        <v>1930</v>
      </c>
      <c r="R962" s="183" t="s">
        <v>801</v>
      </c>
    </row>
    <row r="963" spans="1:18">
      <c r="A963" s="183" t="s">
        <v>1929</v>
      </c>
      <c r="B963" s="183" t="s">
        <v>794</v>
      </c>
      <c r="C963" s="183" t="s">
        <v>366</v>
      </c>
      <c r="D963" s="183" t="s">
        <v>825</v>
      </c>
      <c r="E963" s="183" t="s">
        <v>43</v>
      </c>
      <c r="F963" s="183" t="s">
        <v>521</v>
      </c>
      <c r="G963" s="183" t="s">
        <v>48</v>
      </c>
      <c r="H963" s="183" t="s">
        <v>521</v>
      </c>
      <c r="I963" s="183" t="s">
        <v>796</v>
      </c>
      <c r="J963" s="183" t="s">
        <v>1902</v>
      </c>
      <c r="K963" s="184">
        <v>45098.2</v>
      </c>
      <c r="L963" s="184">
        <v>0</v>
      </c>
      <c r="M963" s="184">
        <f t="shared" si="15"/>
        <v>45098.2</v>
      </c>
      <c r="N963" s="183" t="s">
        <v>1056</v>
      </c>
      <c r="O963" s="183" t="s">
        <v>1902</v>
      </c>
      <c r="P963" s="183"/>
      <c r="Q963" s="183" t="s">
        <v>1930</v>
      </c>
      <c r="R963" s="183" t="s">
        <v>801</v>
      </c>
    </row>
    <row r="964" spans="1:18">
      <c r="A964" s="183" t="s">
        <v>1931</v>
      </c>
      <c r="B964" s="183" t="s">
        <v>794</v>
      </c>
      <c r="C964" s="183" t="s">
        <v>709</v>
      </c>
      <c r="D964" s="183" t="s">
        <v>809</v>
      </c>
      <c r="E964" s="183" t="s">
        <v>136</v>
      </c>
      <c r="F964" s="183" t="s">
        <v>521</v>
      </c>
      <c r="G964" s="183" t="s">
        <v>48</v>
      </c>
      <c r="H964" s="183" t="s">
        <v>521</v>
      </c>
      <c r="I964" s="183" t="s">
        <v>796</v>
      </c>
      <c r="J964" s="183" t="s">
        <v>1902</v>
      </c>
      <c r="K964" s="184">
        <v>434.11</v>
      </c>
      <c r="L964" s="184">
        <v>0</v>
      </c>
      <c r="M964" s="184">
        <f t="shared" si="15"/>
        <v>434.11</v>
      </c>
      <c r="N964" s="183" t="s">
        <v>1075</v>
      </c>
      <c r="O964" s="183" t="s">
        <v>1902</v>
      </c>
      <c r="P964" s="183"/>
      <c r="Q964" s="183" t="s">
        <v>1932</v>
      </c>
      <c r="R964" s="183" t="s">
        <v>801</v>
      </c>
    </row>
    <row r="965" spans="1:18">
      <c r="A965" s="183" t="s">
        <v>1931</v>
      </c>
      <c r="B965" s="183" t="s">
        <v>794</v>
      </c>
      <c r="C965" s="183" t="s">
        <v>709</v>
      </c>
      <c r="D965" s="183" t="s">
        <v>268</v>
      </c>
      <c r="E965" s="183" t="s">
        <v>136</v>
      </c>
      <c r="F965" s="183" t="s">
        <v>521</v>
      </c>
      <c r="G965" s="183" t="s">
        <v>48</v>
      </c>
      <c r="H965" s="183" t="s">
        <v>521</v>
      </c>
      <c r="I965" s="183" t="s">
        <v>796</v>
      </c>
      <c r="J965" s="183" t="s">
        <v>1902</v>
      </c>
      <c r="K965" s="184">
        <v>0</v>
      </c>
      <c r="L965" s="184">
        <v>434.11</v>
      </c>
      <c r="M965" s="184">
        <f t="shared" si="15"/>
        <v>-434.11</v>
      </c>
      <c r="N965" s="183" t="s">
        <v>1075</v>
      </c>
      <c r="O965" s="183" t="s">
        <v>1902</v>
      </c>
      <c r="P965" s="183"/>
      <c r="Q965" s="183" t="s">
        <v>1932</v>
      </c>
      <c r="R965" s="183" t="s">
        <v>801</v>
      </c>
    </row>
    <row r="966" spans="1:18">
      <c r="A966" s="183" t="s">
        <v>1933</v>
      </c>
      <c r="B966" s="183" t="s">
        <v>794</v>
      </c>
      <c r="C966" s="183" t="s">
        <v>808</v>
      </c>
      <c r="D966" s="183" t="s">
        <v>268</v>
      </c>
      <c r="E966" s="183" t="s">
        <v>810</v>
      </c>
      <c r="F966" s="183" t="s">
        <v>836</v>
      </c>
      <c r="G966" s="183" t="s">
        <v>48</v>
      </c>
      <c r="H966" s="183" t="s">
        <v>521</v>
      </c>
      <c r="I966" s="183" t="s">
        <v>796</v>
      </c>
      <c r="J966" s="183" t="s">
        <v>1934</v>
      </c>
      <c r="K966" s="184">
        <v>0</v>
      </c>
      <c r="L966" s="184">
        <v>700</v>
      </c>
      <c r="M966" s="184">
        <f t="shared" si="15"/>
        <v>-700</v>
      </c>
      <c r="N966" s="183" t="s">
        <v>817</v>
      </c>
      <c r="O966" s="183" t="s">
        <v>1934</v>
      </c>
      <c r="P966" s="183"/>
      <c r="Q966" s="183" t="s">
        <v>1935</v>
      </c>
      <c r="R966" s="183" t="s">
        <v>801</v>
      </c>
    </row>
    <row r="967" spans="1:18">
      <c r="A967" s="183" t="s">
        <v>1933</v>
      </c>
      <c r="B967" s="183" t="s">
        <v>794</v>
      </c>
      <c r="C967" s="183" t="s">
        <v>808</v>
      </c>
      <c r="D967" s="183" t="s">
        <v>805</v>
      </c>
      <c r="E967" s="183" t="s">
        <v>810</v>
      </c>
      <c r="F967" s="183" t="s">
        <v>836</v>
      </c>
      <c r="G967" s="183" t="s">
        <v>48</v>
      </c>
      <c r="H967" s="183" t="s">
        <v>521</v>
      </c>
      <c r="I967" s="183" t="s">
        <v>796</v>
      </c>
      <c r="J967" s="183" t="s">
        <v>1934</v>
      </c>
      <c r="K967" s="184">
        <v>700</v>
      </c>
      <c r="L967" s="184">
        <v>0</v>
      </c>
      <c r="M967" s="184">
        <f t="shared" ref="M967:M1030" si="16">K967-L967</f>
        <v>700</v>
      </c>
      <c r="N967" s="183" t="s">
        <v>817</v>
      </c>
      <c r="O967" s="183" t="s">
        <v>1934</v>
      </c>
      <c r="P967" s="183"/>
      <c r="Q967" s="183" t="s">
        <v>1935</v>
      </c>
      <c r="R967" s="183" t="s">
        <v>801</v>
      </c>
    </row>
    <row r="968" spans="1:18">
      <c r="A968" s="183" t="s">
        <v>1936</v>
      </c>
      <c r="B968" s="183" t="s">
        <v>794</v>
      </c>
      <c r="C968" s="183" t="s">
        <v>706</v>
      </c>
      <c r="D968" s="183" t="s">
        <v>332</v>
      </c>
      <c r="E968" s="183" t="s">
        <v>43</v>
      </c>
      <c r="F968" s="183" t="s">
        <v>521</v>
      </c>
      <c r="G968" s="183" t="s">
        <v>48</v>
      </c>
      <c r="H968" s="183" t="s">
        <v>521</v>
      </c>
      <c r="I968" s="183" t="s">
        <v>796</v>
      </c>
      <c r="J968" s="183" t="s">
        <v>1902</v>
      </c>
      <c r="K968" s="184">
        <v>0</v>
      </c>
      <c r="L968" s="184">
        <v>4556</v>
      </c>
      <c r="M968" s="184">
        <f t="shared" si="16"/>
        <v>-4556</v>
      </c>
      <c r="N968" s="183" t="s">
        <v>514</v>
      </c>
      <c r="O968" s="183" t="s">
        <v>1902</v>
      </c>
      <c r="P968" s="183"/>
      <c r="Q968" s="183" t="s">
        <v>1937</v>
      </c>
      <c r="R968" s="183" t="s">
        <v>847</v>
      </c>
    </row>
    <row r="969" spans="1:18">
      <c r="A969" s="183" t="s">
        <v>1936</v>
      </c>
      <c r="B969" s="183" t="s">
        <v>794</v>
      </c>
      <c r="C969" s="183" t="s">
        <v>366</v>
      </c>
      <c r="D969" s="183" t="s">
        <v>825</v>
      </c>
      <c r="E969" s="183" t="s">
        <v>43</v>
      </c>
      <c r="F969" s="183" t="s">
        <v>521</v>
      </c>
      <c r="G969" s="183" t="s">
        <v>48</v>
      </c>
      <c r="H969" s="183" t="s">
        <v>521</v>
      </c>
      <c r="I969" s="183" t="s">
        <v>796</v>
      </c>
      <c r="J969" s="183" t="s">
        <v>1902</v>
      </c>
      <c r="K969" s="184">
        <v>4556</v>
      </c>
      <c r="L969" s="184">
        <v>0</v>
      </c>
      <c r="M969" s="184">
        <f t="shared" si="16"/>
        <v>4556</v>
      </c>
      <c r="N969" s="183" t="s">
        <v>514</v>
      </c>
      <c r="O969" s="183" t="s">
        <v>1902</v>
      </c>
      <c r="P969" s="183"/>
      <c r="Q969" s="183" t="s">
        <v>1937</v>
      </c>
      <c r="R969" s="183" t="s">
        <v>847</v>
      </c>
    </row>
    <row r="970" spans="1:18">
      <c r="A970" s="183" t="s">
        <v>1938</v>
      </c>
      <c r="B970" s="183" t="s">
        <v>794</v>
      </c>
      <c r="C970" s="183" t="s">
        <v>709</v>
      </c>
      <c r="D970" s="183" t="s">
        <v>815</v>
      </c>
      <c r="E970" s="183" t="s">
        <v>464</v>
      </c>
      <c r="F970" s="183" t="s">
        <v>521</v>
      </c>
      <c r="G970" s="183" t="s">
        <v>48</v>
      </c>
      <c r="H970" s="183" t="s">
        <v>521</v>
      </c>
      <c r="I970" s="183" t="s">
        <v>796</v>
      </c>
      <c r="J970" s="183" t="s">
        <v>1902</v>
      </c>
      <c r="K970" s="184">
        <v>200</v>
      </c>
      <c r="L970" s="184">
        <v>0</v>
      </c>
      <c r="M970" s="184">
        <f t="shared" si="16"/>
        <v>200</v>
      </c>
      <c r="N970" s="183" t="s">
        <v>1124</v>
      </c>
      <c r="O970" s="183" t="s">
        <v>1902</v>
      </c>
      <c r="P970" s="183"/>
      <c r="Q970" s="183" t="s">
        <v>1939</v>
      </c>
      <c r="R970" s="183" t="s">
        <v>801</v>
      </c>
    </row>
    <row r="971" spans="1:18">
      <c r="A971" s="183" t="s">
        <v>1938</v>
      </c>
      <c r="B971" s="183" t="s">
        <v>794</v>
      </c>
      <c r="C971" s="183" t="s">
        <v>709</v>
      </c>
      <c r="D971" s="183" t="s">
        <v>268</v>
      </c>
      <c r="E971" s="183" t="s">
        <v>464</v>
      </c>
      <c r="F971" s="183" t="s">
        <v>521</v>
      </c>
      <c r="G971" s="183" t="s">
        <v>48</v>
      </c>
      <c r="H971" s="183" t="s">
        <v>521</v>
      </c>
      <c r="I971" s="183" t="s">
        <v>796</v>
      </c>
      <c r="J971" s="183" t="s">
        <v>1902</v>
      </c>
      <c r="K971" s="184">
        <v>0</v>
      </c>
      <c r="L971" s="184">
        <v>200</v>
      </c>
      <c r="M971" s="184">
        <f t="shared" si="16"/>
        <v>-200</v>
      </c>
      <c r="N971" s="183" t="s">
        <v>1124</v>
      </c>
      <c r="O971" s="183" t="s">
        <v>1902</v>
      </c>
      <c r="P971" s="183"/>
      <c r="Q971" s="183" t="s">
        <v>1939</v>
      </c>
      <c r="R971" s="183" t="s">
        <v>801</v>
      </c>
    </row>
    <row r="972" spans="1:18">
      <c r="A972" s="183" t="s">
        <v>1940</v>
      </c>
      <c r="B972" s="183" t="s">
        <v>794</v>
      </c>
      <c r="C972" s="183" t="s">
        <v>808</v>
      </c>
      <c r="D972" s="183" t="s">
        <v>803</v>
      </c>
      <c r="E972" s="183" t="s">
        <v>895</v>
      </c>
      <c r="F972" s="183" t="s">
        <v>867</v>
      </c>
      <c r="G972" s="183" t="s">
        <v>48</v>
      </c>
      <c r="H972" s="183" t="s">
        <v>521</v>
      </c>
      <c r="I972" s="183" t="s">
        <v>796</v>
      </c>
      <c r="J972" s="183" t="s">
        <v>1902</v>
      </c>
      <c r="K972" s="184">
        <v>0</v>
      </c>
      <c r="L972" s="184">
        <v>285.68</v>
      </c>
      <c r="M972" s="184">
        <f t="shared" si="16"/>
        <v>-285.68</v>
      </c>
      <c r="N972" s="183" t="s">
        <v>1321</v>
      </c>
      <c r="O972" s="183" t="s">
        <v>1902</v>
      </c>
      <c r="P972" s="183"/>
      <c r="Q972" s="183" t="s">
        <v>1941</v>
      </c>
      <c r="R972" s="183" t="s">
        <v>847</v>
      </c>
    </row>
    <row r="973" spans="1:18">
      <c r="A973" s="183" t="s">
        <v>1940</v>
      </c>
      <c r="B973" s="183" t="s">
        <v>794</v>
      </c>
      <c r="C973" s="183" t="s">
        <v>702</v>
      </c>
      <c r="D973" s="183" t="s">
        <v>837</v>
      </c>
      <c r="E973" s="183" t="s">
        <v>895</v>
      </c>
      <c r="F973" s="183" t="s">
        <v>867</v>
      </c>
      <c r="G973" s="183" t="s">
        <v>48</v>
      </c>
      <c r="H973" s="183" t="s">
        <v>521</v>
      </c>
      <c r="I973" s="183" t="s">
        <v>796</v>
      </c>
      <c r="J973" s="183" t="s">
        <v>1902</v>
      </c>
      <c r="K973" s="184">
        <v>285.68</v>
      </c>
      <c r="L973" s="184">
        <v>0</v>
      </c>
      <c r="M973" s="184">
        <f t="shared" si="16"/>
        <v>285.68</v>
      </c>
      <c r="N973" s="183" t="s">
        <v>1321</v>
      </c>
      <c r="O973" s="183" t="s">
        <v>1902</v>
      </c>
      <c r="P973" s="183"/>
      <c r="Q973" s="183" t="s">
        <v>1941</v>
      </c>
      <c r="R973" s="183" t="s">
        <v>847</v>
      </c>
    </row>
    <row r="974" spans="1:18">
      <c r="A974" s="183" t="s">
        <v>1942</v>
      </c>
      <c r="B974" s="183" t="s">
        <v>794</v>
      </c>
      <c r="C974" s="183" t="s">
        <v>833</v>
      </c>
      <c r="D974" s="183" t="s">
        <v>813</v>
      </c>
      <c r="E974" s="183" t="s">
        <v>465</v>
      </c>
      <c r="F974" s="183" t="s">
        <v>1103</v>
      </c>
      <c r="G974" s="183" t="s">
        <v>48</v>
      </c>
      <c r="H974" s="183" t="s">
        <v>521</v>
      </c>
      <c r="I974" s="183" t="s">
        <v>796</v>
      </c>
      <c r="J974" s="183" t="s">
        <v>1902</v>
      </c>
      <c r="K974" s="184">
        <v>0</v>
      </c>
      <c r="L974" s="184">
        <v>1500</v>
      </c>
      <c r="M974" s="184">
        <f t="shared" si="16"/>
        <v>-1500</v>
      </c>
      <c r="N974" s="183" t="s">
        <v>1943</v>
      </c>
      <c r="O974" s="183" t="s">
        <v>1902</v>
      </c>
      <c r="P974" s="183"/>
      <c r="Q974" s="183" t="s">
        <v>1944</v>
      </c>
      <c r="R974" s="183" t="s">
        <v>801</v>
      </c>
    </row>
    <row r="975" spans="1:18">
      <c r="A975" s="183" t="s">
        <v>1942</v>
      </c>
      <c r="B975" s="183" t="s">
        <v>794</v>
      </c>
      <c r="C975" s="183" t="s">
        <v>833</v>
      </c>
      <c r="D975" s="183" t="s">
        <v>809</v>
      </c>
      <c r="E975" s="183" t="s">
        <v>465</v>
      </c>
      <c r="F975" s="183" t="s">
        <v>1103</v>
      </c>
      <c r="G975" s="183" t="s">
        <v>48</v>
      </c>
      <c r="H975" s="183" t="s">
        <v>521</v>
      </c>
      <c r="I975" s="183" t="s">
        <v>796</v>
      </c>
      <c r="J975" s="183" t="s">
        <v>1902</v>
      </c>
      <c r="K975" s="184">
        <v>1500</v>
      </c>
      <c r="L975" s="184">
        <v>0</v>
      </c>
      <c r="M975" s="184">
        <f t="shared" si="16"/>
        <v>1500</v>
      </c>
      <c r="N975" s="183" t="s">
        <v>1943</v>
      </c>
      <c r="O975" s="183" t="s">
        <v>1902</v>
      </c>
      <c r="P975" s="183"/>
      <c r="Q975" s="183" t="s">
        <v>1944</v>
      </c>
      <c r="R975" s="183" t="s">
        <v>801</v>
      </c>
    </row>
    <row r="976" spans="1:18">
      <c r="A976" s="183" t="s">
        <v>1945</v>
      </c>
      <c r="B976" s="183" t="s">
        <v>794</v>
      </c>
      <c r="C976" s="183" t="s">
        <v>701</v>
      </c>
      <c r="D976" s="183" t="s">
        <v>815</v>
      </c>
      <c r="E976" s="183" t="s">
        <v>28</v>
      </c>
      <c r="F976" s="183" t="s">
        <v>521</v>
      </c>
      <c r="G976" s="183" t="s">
        <v>48</v>
      </c>
      <c r="H976" s="183" t="s">
        <v>521</v>
      </c>
      <c r="I976" s="183" t="s">
        <v>796</v>
      </c>
      <c r="J976" s="183" t="s">
        <v>1902</v>
      </c>
      <c r="K976" s="184">
        <v>485</v>
      </c>
      <c r="L976" s="184">
        <v>0</v>
      </c>
      <c r="M976" s="184">
        <f t="shared" si="16"/>
        <v>485</v>
      </c>
      <c r="N976" s="183" t="s">
        <v>1076</v>
      </c>
      <c r="O976" s="183" t="s">
        <v>1902</v>
      </c>
      <c r="P976" s="183"/>
      <c r="Q976" s="183" t="s">
        <v>1946</v>
      </c>
      <c r="R976" s="183" t="s">
        <v>801</v>
      </c>
    </row>
    <row r="977" spans="1:18">
      <c r="A977" s="183" t="s">
        <v>1945</v>
      </c>
      <c r="B977" s="183" t="s">
        <v>794</v>
      </c>
      <c r="C977" s="183" t="s">
        <v>701</v>
      </c>
      <c r="D977" s="183" t="s">
        <v>821</v>
      </c>
      <c r="E977" s="183" t="s">
        <v>28</v>
      </c>
      <c r="F977" s="183" t="s">
        <v>521</v>
      </c>
      <c r="G977" s="183" t="s">
        <v>48</v>
      </c>
      <c r="H977" s="183" t="s">
        <v>521</v>
      </c>
      <c r="I977" s="183" t="s">
        <v>796</v>
      </c>
      <c r="J977" s="183" t="s">
        <v>1902</v>
      </c>
      <c r="K977" s="184">
        <v>0</v>
      </c>
      <c r="L977" s="184">
        <v>485</v>
      </c>
      <c r="M977" s="184">
        <f t="shared" si="16"/>
        <v>-485</v>
      </c>
      <c r="N977" s="183" t="s">
        <v>1076</v>
      </c>
      <c r="O977" s="183" t="s">
        <v>1902</v>
      </c>
      <c r="P977" s="183"/>
      <c r="Q977" s="183" t="s">
        <v>1946</v>
      </c>
      <c r="R977" s="183" t="s">
        <v>801</v>
      </c>
    </row>
    <row r="978" spans="1:18">
      <c r="A978" s="183" t="s">
        <v>1947</v>
      </c>
      <c r="B978" s="183" t="s">
        <v>794</v>
      </c>
      <c r="C978" s="183" t="s">
        <v>808</v>
      </c>
      <c r="D978" s="183" t="s">
        <v>803</v>
      </c>
      <c r="E978" s="183" t="s">
        <v>1044</v>
      </c>
      <c r="F978" s="183" t="s">
        <v>296</v>
      </c>
      <c r="G978" s="183" t="s">
        <v>48</v>
      </c>
      <c r="H978" s="183" t="s">
        <v>521</v>
      </c>
      <c r="I978" s="183" t="s">
        <v>1104</v>
      </c>
      <c r="J978" s="183" t="s">
        <v>1934</v>
      </c>
      <c r="K978" s="184">
        <v>37.89</v>
      </c>
      <c r="L978" s="184">
        <v>0</v>
      </c>
      <c r="M978" s="184">
        <f t="shared" si="16"/>
        <v>37.89</v>
      </c>
      <c r="N978" s="183" t="s">
        <v>1948</v>
      </c>
      <c r="O978" s="183" t="s">
        <v>1934</v>
      </c>
      <c r="P978" s="183"/>
      <c r="Q978" s="183" t="s">
        <v>1949</v>
      </c>
      <c r="R978" s="183" t="s">
        <v>801</v>
      </c>
    </row>
    <row r="979" spans="1:18">
      <c r="A979" s="183" t="s">
        <v>1947</v>
      </c>
      <c r="B979" s="183" t="s">
        <v>794</v>
      </c>
      <c r="C979" s="183" t="s">
        <v>808</v>
      </c>
      <c r="D979" s="183" t="s">
        <v>794</v>
      </c>
      <c r="E979" s="183" t="s">
        <v>1044</v>
      </c>
      <c r="F979" s="183" t="s">
        <v>296</v>
      </c>
      <c r="G979" s="183" t="s">
        <v>48</v>
      </c>
      <c r="H979" s="183" t="s">
        <v>521</v>
      </c>
      <c r="I979" s="183" t="s">
        <v>1104</v>
      </c>
      <c r="J979" s="183" t="s">
        <v>1934</v>
      </c>
      <c r="K979" s="184">
        <v>0</v>
      </c>
      <c r="L979" s="184">
        <v>37.89</v>
      </c>
      <c r="M979" s="184">
        <f t="shared" si="16"/>
        <v>-37.89</v>
      </c>
      <c r="N979" s="183" t="s">
        <v>1948</v>
      </c>
      <c r="O979" s="183" t="s">
        <v>1934</v>
      </c>
      <c r="P979" s="183"/>
      <c r="Q979" s="183" t="s">
        <v>1949</v>
      </c>
      <c r="R979" s="183" t="s">
        <v>801</v>
      </c>
    </row>
    <row r="980" spans="1:18">
      <c r="A980" s="183" t="s">
        <v>1950</v>
      </c>
      <c r="B980" s="183" t="s">
        <v>794</v>
      </c>
      <c r="C980" s="183" t="s">
        <v>707</v>
      </c>
      <c r="D980" s="183" t="s">
        <v>268</v>
      </c>
      <c r="E980" s="183" t="s">
        <v>513</v>
      </c>
      <c r="F980" s="183" t="s">
        <v>521</v>
      </c>
      <c r="G980" s="183" t="s">
        <v>48</v>
      </c>
      <c r="H980" s="183" t="s">
        <v>521</v>
      </c>
      <c r="I980" s="183" t="s">
        <v>796</v>
      </c>
      <c r="J980" s="183" t="s">
        <v>1934</v>
      </c>
      <c r="K980" s="184">
        <v>300</v>
      </c>
      <c r="L980" s="184">
        <v>0</v>
      </c>
      <c r="M980" s="184">
        <f t="shared" si="16"/>
        <v>300</v>
      </c>
      <c r="N980" s="183" t="s">
        <v>514</v>
      </c>
      <c r="O980" s="183" t="s">
        <v>1934</v>
      </c>
      <c r="P980" s="183"/>
      <c r="Q980" s="183" t="s">
        <v>1951</v>
      </c>
      <c r="R980" s="183" t="s">
        <v>801</v>
      </c>
    </row>
    <row r="981" spans="1:18">
      <c r="A981" s="183" t="s">
        <v>1950</v>
      </c>
      <c r="B981" s="183" t="s">
        <v>794</v>
      </c>
      <c r="C981" s="183" t="s">
        <v>707</v>
      </c>
      <c r="D981" s="183" t="s">
        <v>805</v>
      </c>
      <c r="E981" s="183" t="s">
        <v>513</v>
      </c>
      <c r="F981" s="183" t="s">
        <v>521</v>
      </c>
      <c r="G981" s="183" t="s">
        <v>48</v>
      </c>
      <c r="H981" s="183" t="s">
        <v>521</v>
      </c>
      <c r="I981" s="183" t="s">
        <v>796</v>
      </c>
      <c r="J981" s="183" t="s">
        <v>1934</v>
      </c>
      <c r="K981" s="184">
        <v>0</v>
      </c>
      <c r="L981" s="184">
        <v>300</v>
      </c>
      <c r="M981" s="184">
        <f t="shared" si="16"/>
        <v>-300</v>
      </c>
      <c r="N981" s="183" t="s">
        <v>514</v>
      </c>
      <c r="O981" s="183" t="s">
        <v>1934</v>
      </c>
      <c r="P981" s="183"/>
      <c r="Q981" s="183" t="s">
        <v>1951</v>
      </c>
      <c r="R981" s="183" t="s">
        <v>801</v>
      </c>
    </row>
    <row r="982" spans="1:18">
      <c r="A982" s="183" t="s">
        <v>1952</v>
      </c>
      <c r="B982" s="183" t="s">
        <v>794</v>
      </c>
      <c r="C982" s="183" t="s">
        <v>704</v>
      </c>
      <c r="D982" s="183" t="s">
        <v>794</v>
      </c>
      <c r="E982" s="183" t="s">
        <v>1044</v>
      </c>
      <c r="F982" s="183" t="s">
        <v>521</v>
      </c>
      <c r="G982" s="183" t="s">
        <v>48</v>
      </c>
      <c r="H982" s="183" t="s">
        <v>521</v>
      </c>
      <c r="I982" s="183" t="s">
        <v>796</v>
      </c>
      <c r="J982" s="183" t="s">
        <v>1934</v>
      </c>
      <c r="K982" s="184">
        <v>0</v>
      </c>
      <c r="L982" s="184">
        <v>100</v>
      </c>
      <c r="M982" s="184">
        <f t="shared" si="16"/>
        <v>-100</v>
      </c>
      <c r="N982" s="183" t="s">
        <v>1953</v>
      </c>
      <c r="O982" s="183" t="s">
        <v>1934</v>
      </c>
      <c r="P982" s="183"/>
      <c r="Q982" s="183" t="s">
        <v>1954</v>
      </c>
      <c r="R982" s="183" t="s">
        <v>801</v>
      </c>
    </row>
    <row r="983" spans="1:18">
      <c r="A983" s="183" t="s">
        <v>1952</v>
      </c>
      <c r="B983" s="183" t="s">
        <v>794</v>
      </c>
      <c r="C983" s="183" t="s">
        <v>704</v>
      </c>
      <c r="D983" s="183" t="s">
        <v>268</v>
      </c>
      <c r="E983" s="183" t="s">
        <v>1044</v>
      </c>
      <c r="F983" s="183" t="s">
        <v>521</v>
      </c>
      <c r="G983" s="183" t="s">
        <v>48</v>
      </c>
      <c r="H983" s="183" t="s">
        <v>521</v>
      </c>
      <c r="I983" s="183" t="s">
        <v>796</v>
      </c>
      <c r="J983" s="183" t="s">
        <v>1934</v>
      </c>
      <c r="K983" s="184">
        <v>100</v>
      </c>
      <c r="L983" s="184">
        <v>0</v>
      </c>
      <c r="M983" s="184">
        <f t="shared" si="16"/>
        <v>100</v>
      </c>
      <c r="N983" s="183" t="s">
        <v>1953</v>
      </c>
      <c r="O983" s="183" t="s">
        <v>1934</v>
      </c>
      <c r="P983" s="183"/>
      <c r="Q983" s="183" t="s">
        <v>1954</v>
      </c>
      <c r="R983" s="183" t="s">
        <v>801</v>
      </c>
    </row>
    <row r="984" spans="1:18">
      <c r="A984" s="183" t="s">
        <v>1955</v>
      </c>
      <c r="B984" s="183" t="s">
        <v>794</v>
      </c>
      <c r="C984" s="183" t="s">
        <v>245</v>
      </c>
      <c r="D984" s="183" t="s">
        <v>803</v>
      </c>
      <c r="E984" s="183" t="s">
        <v>1008</v>
      </c>
      <c r="F984" s="183" t="s">
        <v>521</v>
      </c>
      <c r="G984" s="183" t="s">
        <v>48</v>
      </c>
      <c r="H984" s="183" t="s">
        <v>521</v>
      </c>
      <c r="I984" s="183" t="s">
        <v>796</v>
      </c>
      <c r="J984" s="183" t="s">
        <v>1934</v>
      </c>
      <c r="K984" s="184">
        <v>6500</v>
      </c>
      <c r="L984" s="184">
        <v>0</v>
      </c>
      <c r="M984" s="184">
        <f t="shared" si="16"/>
        <v>6500</v>
      </c>
      <c r="N984" s="183" t="s">
        <v>1234</v>
      </c>
      <c r="O984" s="183" t="s">
        <v>1934</v>
      </c>
      <c r="P984" s="183"/>
      <c r="Q984" s="183" t="s">
        <v>1956</v>
      </c>
      <c r="R984" s="183" t="s">
        <v>801</v>
      </c>
    </row>
    <row r="985" spans="1:18">
      <c r="A985" s="183" t="s">
        <v>1955</v>
      </c>
      <c r="B985" s="183" t="s">
        <v>794</v>
      </c>
      <c r="C985" s="183" t="s">
        <v>244</v>
      </c>
      <c r="D985" s="183" t="s">
        <v>823</v>
      </c>
      <c r="E985" s="183" t="s">
        <v>1008</v>
      </c>
      <c r="F985" s="183" t="s">
        <v>521</v>
      </c>
      <c r="G985" s="183" t="s">
        <v>48</v>
      </c>
      <c r="H985" s="183" t="s">
        <v>521</v>
      </c>
      <c r="I985" s="183" t="s">
        <v>796</v>
      </c>
      <c r="J985" s="183" t="s">
        <v>1934</v>
      </c>
      <c r="K985" s="184">
        <v>0</v>
      </c>
      <c r="L985" s="184">
        <v>6500</v>
      </c>
      <c r="M985" s="184">
        <f t="shared" si="16"/>
        <v>-6500</v>
      </c>
      <c r="N985" s="183" t="s">
        <v>1234</v>
      </c>
      <c r="O985" s="183" t="s">
        <v>1934</v>
      </c>
      <c r="P985" s="183"/>
      <c r="Q985" s="183" t="s">
        <v>1956</v>
      </c>
      <c r="R985" s="183" t="s">
        <v>801</v>
      </c>
    </row>
    <row r="986" spans="1:18">
      <c r="A986" s="183" t="s">
        <v>1957</v>
      </c>
      <c r="B986" s="183" t="s">
        <v>794</v>
      </c>
      <c r="C986" s="183" t="s">
        <v>833</v>
      </c>
      <c r="D986" s="183" t="s">
        <v>837</v>
      </c>
      <c r="E986" s="183" t="s">
        <v>19</v>
      </c>
      <c r="F986" s="183" t="s">
        <v>710</v>
      </c>
      <c r="G986" s="183" t="s">
        <v>48</v>
      </c>
      <c r="H986" s="183" t="s">
        <v>521</v>
      </c>
      <c r="I986" s="183" t="s">
        <v>796</v>
      </c>
      <c r="J986" s="183" t="s">
        <v>1934</v>
      </c>
      <c r="K986" s="184">
        <v>0</v>
      </c>
      <c r="L986" s="184">
        <v>1.9</v>
      </c>
      <c r="M986" s="184">
        <f t="shared" si="16"/>
        <v>-1.9</v>
      </c>
      <c r="N986" s="183" t="s">
        <v>995</v>
      </c>
      <c r="O986" s="183" t="s">
        <v>1934</v>
      </c>
      <c r="P986" s="183"/>
      <c r="Q986" s="183" t="s">
        <v>1958</v>
      </c>
      <c r="R986" s="183" t="s">
        <v>847</v>
      </c>
    </row>
    <row r="987" spans="1:18">
      <c r="A987" s="183" t="s">
        <v>1957</v>
      </c>
      <c r="B987" s="183" t="s">
        <v>794</v>
      </c>
      <c r="C987" s="183" t="s">
        <v>706</v>
      </c>
      <c r="D987" s="183" t="s">
        <v>809</v>
      </c>
      <c r="E987" s="183" t="s">
        <v>19</v>
      </c>
      <c r="F987" s="183" t="s">
        <v>710</v>
      </c>
      <c r="G987" s="183" t="s">
        <v>48</v>
      </c>
      <c r="H987" s="183" t="s">
        <v>521</v>
      </c>
      <c r="I987" s="183" t="s">
        <v>796</v>
      </c>
      <c r="J987" s="183" t="s">
        <v>1934</v>
      </c>
      <c r="K987" s="184">
        <v>0</v>
      </c>
      <c r="L987" s="184">
        <v>282.67</v>
      </c>
      <c r="M987" s="184">
        <f t="shared" si="16"/>
        <v>-282.67</v>
      </c>
      <c r="N987" s="183" t="s">
        <v>995</v>
      </c>
      <c r="O987" s="183" t="s">
        <v>1934</v>
      </c>
      <c r="P987" s="183"/>
      <c r="Q987" s="183" t="s">
        <v>1958</v>
      </c>
      <c r="R987" s="183" t="s">
        <v>847</v>
      </c>
    </row>
    <row r="988" spans="1:18">
      <c r="A988" s="183" t="s">
        <v>1957</v>
      </c>
      <c r="B988" s="183" t="s">
        <v>794</v>
      </c>
      <c r="C988" s="183" t="s">
        <v>701</v>
      </c>
      <c r="D988" s="183" t="s">
        <v>268</v>
      </c>
      <c r="E988" s="183" t="s">
        <v>19</v>
      </c>
      <c r="F988" s="183" t="s">
        <v>710</v>
      </c>
      <c r="G988" s="183" t="s">
        <v>48</v>
      </c>
      <c r="H988" s="183" t="s">
        <v>521</v>
      </c>
      <c r="I988" s="183" t="s">
        <v>796</v>
      </c>
      <c r="J988" s="183" t="s">
        <v>1934</v>
      </c>
      <c r="K988" s="184">
        <v>0</v>
      </c>
      <c r="L988" s="184">
        <v>79.09</v>
      </c>
      <c r="M988" s="184">
        <f t="shared" si="16"/>
        <v>-79.09</v>
      </c>
      <c r="N988" s="183" t="s">
        <v>995</v>
      </c>
      <c r="O988" s="183" t="s">
        <v>1934</v>
      </c>
      <c r="P988" s="183"/>
      <c r="Q988" s="183" t="s">
        <v>1958</v>
      </c>
      <c r="R988" s="183" t="s">
        <v>847</v>
      </c>
    </row>
    <row r="989" spans="1:18">
      <c r="A989" s="183" t="s">
        <v>1957</v>
      </c>
      <c r="B989" s="183" t="s">
        <v>794</v>
      </c>
      <c r="C989" s="183" t="s">
        <v>706</v>
      </c>
      <c r="D989" s="183" t="s">
        <v>795</v>
      </c>
      <c r="E989" s="183" t="s">
        <v>19</v>
      </c>
      <c r="F989" s="183" t="s">
        <v>710</v>
      </c>
      <c r="G989" s="183" t="s">
        <v>48</v>
      </c>
      <c r="H989" s="183" t="s">
        <v>521</v>
      </c>
      <c r="I989" s="183" t="s">
        <v>796</v>
      </c>
      <c r="J989" s="183" t="s">
        <v>1934</v>
      </c>
      <c r="K989" s="184">
        <v>282.67</v>
      </c>
      <c r="L989" s="184">
        <v>0</v>
      </c>
      <c r="M989" s="184">
        <f t="shared" si="16"/>
        <v>282.67</v>
      </c>
      <c r="N989" s="183" t="s">
        <v>995</v>
      </c>
      <c r="O989" s="183" t="s">
        <v>1934</v>
      </c>
      <c r="P989" s="183"/>
      <c r="Q989" s="183" t="s">
        <v>1958</v>
      </c>
      <c r="R989" s="183" t="s">
        <v>847</v>
      </c>
    </row>
    <row r="990" spans="1:18">
      <c r="A990" s="183" t="s">
        <v>1957</v>
      </c>
      <c r="B990" s="183" t="s">
        <v>794</v>
      </c>
      <c r="C990" s="183" t="s">
        <v>808</v>
      </c>
      <c r="D990" s="183" t="s">
        <v>812</v>
      </c>
      <c r="E990" s="183" t="s">
        <v>19</v>
      </c>
      <c r="F990" s="183" t="s">
        <v>263</v>
      </c>
      <c r="G990" s="183" t="s">
        <v>48</v>
      </c>
      <c r="H990" s="183" t="s">
        <v>521</v>
      </c>
      <c r="I990" s="183" t="s">
        <v>796</v>
      </c>
      <c r="J990" s="183" t="s">
        <v>1934</v>
      </c>
      <c r="K990" s="184">
        <v>17.329999999999998</v>
      </c>
      <c r="L990" s="184">
        <v>0</v>
      </c>
      <c r="M990" s="184">
        <f t="shared" si="16"/>
        <v>17.329999999999998</v>
      </c>
      <c r="N990" s="183" t="s">
        <v>995</v>
      </c>
      <c r="O990" s="183" t="s">
        <v>1934</v>
      </c>
      <c r="P990" s="183"/>
      <c r="Q990" s="183" t="s">
        <v>1958</v>
      </c>
      <c r="R990" s="183" t="s">
        <v>847</v>
      </c>
    </row>
    <row r="991" spans="1:18">
      <c r="A991" s="183" t="s">
        <v>1957</v>
      </c>
      <c r="B991" s="183" t="s">
        <v>794</v>
      </c>
      <c r="C991" s="183" t="s">
        <v>706</v>
      </c>
      <c r="D991" s="183" t="s">
        <v>332</v>
      </c>
      <c r="E991" s="183" t="s">
        <v>19</v>
      </c>
      <c r="F991" s="183" t="s">
        <v>521</v>
      </c>
      <c r="G991" s="183" t="s">
        <v>48</v>
      </c>
      <c r="H991" s="183" t="s">
        <v>521</v>
      </c>
      <c r="I991" s="183" t="s">
        <v>796</v>
      </c>
      <c r="J991" s="183" t="s">
        <v>1934</v>
      </c>
      <c r="K991" s="184">
        <v>137.44999999999999</v>
      </c>
      <c r="L991" s="184">
        <v>0</v>
      </c>
      <c r="M991" s="184">
        <f t="shared" si="16"/>
        <v>137.44999999999999</v>
      </c>
      <c r="N991" s="183" t="s">
        <v>995</v>
      </c>
      <c r="O991" s="183" t="s">
        <v>1934</v>
      </c>
      <c r="P991" s="183"/>
      <c r="Q991" s="183" t="s">
        <v>1958</v>
      </c>
      <c r="R991" s="183" t="s">
        <v>847</v>
      </c>
    </row>
    <row r="992" spans="1:18">
      <c r="A992" s="183" t="s">
        <v>1957</v>
      </c>
      <c r="B992" s="183" t="s">
        <v>794</v>
      </c>
      <c r="C992" s="183" t="s">
        <v>706</v>
      </c>
      <c r="D992" s="183" t="s">
        <v>268</v>
      </c>
      <c r="E992" s="183" t="s">
        <v>19</v>
      </c>
      <c r="F992" s="183" t="s">
        <v>521</v>
      </c>
      <c r="G992" s="183" t="s">
        <v>48</v>
      </c>
      <c r="H992" s="183" t="s">
        <v>521</v>
      </c>
      <c r="I992" s="183" t="s">
        <v>796</v>
      </c>
      <c r="J992" s="183" t="s">
        <v>1934</v>
      </c>
      <c r="K992" s="184">
        <v>0</v>
      </c>
      <c r="L992" s="184">
        <v>137.44999999999999</v>
      </c>
      <c r="M992" s="184">
        <f t="shared" si="16"/>
        <v>-137.44999999999999</v>
      </c>
      <c r="N992" s="183" t="s">
        <v>995</v>
      </c>
      <c r="O992" s="183" t="s">
        <v>1934</v>
      </c>
      <c r="P992" s="183"/>
      <c r="Q992" s="183" t="s">
        <v>1958</v>
      </c>
      <c r="R992" s="183" t="s">
        <v>847</v>
      </c>
    </row>
    <row r="993" spans="1:18">
      <c r="A993" s="183" t="s">
        <v>1957</v>
      </c>
      <c r="B993" s="183" t="s">
        <v>794</v>
      </c>
      <c r="C993" s="183" t="s">
        <v>701</v>
      </c>
      <c r="D993" s="183" t="s">
        <v>821</v>
      </c>
      <c r="E993" s="183" t="s">
        <v>19</v>
      </c>
      <c r="F993" s="183" t="s">
        <v>710</v>
      </c>
      <c r="G993" s="183" t="s">
        <v>48</v>
      </c>
      <c r="H993" s="183" t="s">
        <v>521</v>
      </c>
      <c r="I993" s="183" t="s">
        <v>796</v>
      </c>
      <c r="J993" s="183" t="s">
        <v>1934</v>
      </c>
      <c r="K993" s="184">
        <v>79.09</v>
      </c>
      <c r="L993" s="184">
        <v>0</v>
      </c>
      <c r="M993" s="184">
        <f t="shared" si="16"/>
        <v>79.09</v>
      </c>
      <c r="N993" s="183" t="s">
        <v>995</v>
      </c>
      <c r="O993" s="183" t="s">
        <v>1934</v>
      </c>
      <c r="P993" s="183"/>
      <c r="Q993" s="183" t="s">
        <v>1958</v>
      </c>
      <c r="R993" s="183" t="s">
        <v>847</v>
      </c>
    </row>
    <row r="994" spans="1:18">
      <c r="A994" s="183" t="s">
        <v>1957</v>
      </c>
      <c r="B994" s="183" t="s">
        <v>794</v>
      </c>
      <c r="C994" s="183" t="s">
        <v>833</v>
      </c>
      <c r="D994" s="183" t="s">
        <v>812</v>
      </c>
      <c r="E994" s="183" t="s">
        <v>19</v>
      </c>
      <c r="F994" s="183" t="s">
        <v>710</v>
      </c>
      <c r="G994" s="183" t="s">
        <v>48</v>
      </c>
      <c r="H994" s="183" t="s">
        <v>521</v>
      </c>
      <c r="I994" s="183" t="s">
        <v>796</v>
      </c>
      <c r="J994" s="183" t="s">
        <v>1934</v>
      </c>
      <c r="K994" s="184">
        <v>1.9</v>
      </c>
      <c r="L994" s="184">
        <v>0</v>
      </c>
      <c r="M994" s="184">
        <f t="shared" si="16"/>
        <v>1.9</v>
      </c>
      <c r="N994" s="183" t="s">
        <v>995</v>
      </c>
      <c r="O994" s="183" t="s">
        <v>1934</v>
      </c>
      <c r="P994" s="183"/>
      <c r="Q994" s="183" t="s">
        <v>1958</v>
      </c>
      <c r="R994" s="183" t="s">
        <v>847</v>
      </c>
    </row>
    <row r="995" spans="1:18">
      <c r="A995" s="183" t="s">
        <v>1957</v>
      </c>
      <c r="B995" s="183" t="s">
        <v>794</v>
      </c>
      <c r="C995" s="183" t="s">
        <v>808</v>
      </c>
      <c r="D995" s="183" t="s">
        <v>794</v>
      </c>
      <c r="E995" s="183" t="s">
        <v>19</v>
      </c>
      <c r="F995" s="183" t="s">
        <v>263</v>
      </c>
      <c r="G995" s="183" t="s">
        <v>48</v>
      </c>
      <c r="H995" s="183" t="s">
        <v>521</v>
      </c>
      <c r="I995" s="183" t="s">
        <v>796</v>
      </c>
      <c r="J995" s="183" t="s">
        <v>1934</v>
      </c>
      <c r="K995" s="184">
        <v>0</v>
      </c>
      <c r="L995" s="184">
        <v>17.329999999999998</v>
      </c>
      <c r="M995" s="184">
        <f t="shared" si="16"/>
        <v>-17.329999999999998</v>
      </c>
      <c r="N995" s="183" t="s">
        <v>995</v>
      </c>
      <c r="O995" s="183" t="s">
        <v>1934</v>
      </c>
      <c r="P995" s="183"/>
      <c r="Q995" s="183" t="s">
        <v>1958</v>
      </c>
      <c r="R995" s="183" t="s">
        <v>847</v>
      </c>
    </row>
    <row r="996" spans="1:18">
      <c r="A996" s="183" t="s">
        <v>1959</v>
      </c>
      <c r="B996" s="183" t="s">
        <v>794</v>
      </c>
      <c r="C996" s="183" t="s">
        <v>808</v>
      </c>
      <c r="D996" s="183" t="s">
        <v>268</v>
      </c>
      <c r="E996" s="183" t="s">
        <v>810</v>
      </c>
      <c r="F996" s="183" t="s">
        <v>836</v>
      </c>
      <c r="G996" s="183" t="s">
        <v>48</v>
      </c>
      <c r="H996" s="183" t="s">
        <v>521</v>
      </c>
      <c r="I996" s="183" t="s">
        <v>796</v>
      </c>
      <c r="J996" s="183" t="s">
        <v>1934</v>
      </c>
      <c r="K996" s="184">
        <v>0</v>
      </c>
      <c r="L996" s="184">
        <v>800</v>
      </c>
      <c r="M996" s="184">
        <f t="shared" si="16"/>
        <v>-800</v>
      </c>
      <c r="N996" s="183" t="s">
        <v>817</v>
      </c>
      <c r="O996" s="183" t="s">
        <v>1934</v>
      </c>
      <c r="P996" s="183"/>
      <c r="Q996" s="183" t="s">
        <v>1960</v>
      </c>
      <c r="R996" s="183" t="s">
        <v>801</v>
      </c>
    </row>
    <row r="997" spans="1:18">
      <c r="A997" s="183" t="s">
        <v>1959</v>
      </c>
      <c r="B997" s="183" t="s">
        <v>794</v>
      </c>
      <c r="C997" s="183" t="s">
        <v>808</v>
      </c>
      <c r="D997" s="183" t="s">
        <v>268</v>
      </c>
      <c r="E997" s="183" t="s">
        <v>810</v>
      </c>
      <c r="F997" s="183" t="s">
        <v>836</v>
      </c>
      <c r="G997" s="183" t="s">
        <v>48</v>
      </c>
      <c r="H997" s="183" t="s">
        <v>521</v>
      </c>
      <c r="I997" s="183" t="s">
        <v>796</v>
      </c>
      <c r="J997" s="183" t="s">
        <v>1934</v>
      </c>
      <c r="K997" s="184">
        <v>0</v>
      </c>
      <c r="L997" s="184">
        <v>456.97</v>
      </c>
      <c r="M997" s="184">
        <f t="shared" si="16"/>
        <v>-456.97</v>
      </c>
      <c r="N997" s="183" t="s">
        <v>817</v>
      </c>
      <c r="O997" s="183" t="s">
        <v>1934</v>
      </c>
      <c r="P997" s="183"/>
      <c r="Q997" s="183" t="s">
        <v>1960</v>
      </c>
      <c r="R997" s="183" t="s">
        <v>801</v>
      </c>
    </row>
    <row r="998" spans="1:18">
      <c r="A998" s="183" t="s">
        <v>1959</v>
      </c>
      <c r="B998" s="183" t="s">
        <v>794</v>
      </c>
      <c r="C998" s="183" t="s">
        <v>808</v>
      </c>
      <c r="D998" s="183" t="s">
        <v>268</v>
      </c>
      <c r="E998" s="183" t="s">
        <v>810</v>
      </c>
      <c r="F998" s="183" t="s">
        <v>836</v>
      </c>
      <c r="G998" s="183" t="s">
        <v>48</v>
      </c>
      <c r="H998" s="183" t="s">
        <v>521</v>
      </c>
      <c r="I998" s="183" t="s">
        <v>796</v>
      </c>
      <c r="J998" s="183" t="s">
        <v>1934</v>
      </c>
      <c r="K998" s="184">
        <v>0</v>
      </c>
      <c r="L998" s="184">
        <v>0</v>
      </c>
      <c r="M998" s="184">
        <f t="shared" si="16"/>
        <v>0</v>
      </c>
      <c r="N998" s="183" t="s">
        <v>1136</v>
      </c>
      <c r="O998" s="183" t="s">
        <v>1934</v>
      </c>
      <c r="P998" s="183"/>
      <c r="Q998" s="183" t="s">
        <v>1960</v>
      </c>
      <c r="R998" s="183" t="s">
        <v>801</v>
      </c>
    </row>
    <row r="999" spans="1:18">
      <c r="A999" s="183" t="s">
        <v>1959</v>
      </c>
      <c r="B999" s="183" t="s">
        <v>794</v>
      </c>
      <c r="C999" s="183" t="s">
        <v>808</v>
      </c>
      <c r="D999" s="183" t="s">
        <v>805</v>
      </c>
      <c r="E999" s="183" t="s">
        <v>810</v>
      </c>
      <c r="F999" s="183" t="s">
        <v>836</v>
      </c>
      <c r="G999" s="183" t="s">
        <v>48</v>
      </c>
      <c r="H999" s="183" t="s">
        <v>521</v>
      </c>
      <c r="I999" s="183" t="s">
        <v>796</v>
      </c>
      <c r="J999" s="183" t="s">
        <v>1934</v>
      </c>
      <c r="K999" s="184">
        <v>800</v>
      </c>
      <c r="L999" s="184">
        <v>0</v>
      </c>
      <c r="M999" s="184">
        <f t="shared" si="16"/>
        <v>800</v>
      </c>
      <c r="N999" s="183" t="s">
        <v>817</v>
      </c>
      <c r="O999" s="183" t="s">
        <v>1934</v>
      </c>
      <c r="P999" s="183"/>
      <c r="Q999" s="183" t="s">
        <v>1960</v>
      </c>
      <c r="R999" s="183" t="s">
        <v>801</v>
      </c>
    </row>
    <row r="1000" spans="1:18">
      <c r="A1000" s="183" t="s">
        <v>1959</v>
      </c>
      <c r="B1000" s="183" t="s">
        <v>794</v>
      </c>
      <c r="C1000" s="183" t="s">
        <v>808</v>
      </c>
      <c r="D1000" s="183" t="s">
        <v>837</v>
      </c>
      <c r="E1000" s="183" t="s">
        <v>810</v>
      </c>
      <c r="F1000" s="183" t="s">
        <v>836</v>
      </c>
      <c r="G1000" s="183" t="s">
        <v>48</v>
      </c>
      <c r="H1000" s="183" t="s">
        <v>521</v>
      </c>
      <c r="I1000" s="183" t="s">
        <v>796</v>
      </c>
      <c r="J1000" s="183" t="s">
        <v>1934</v>
      </c>
      <c r="K1000" s="184">
        <v>456.97</v>
      </c>
      <c r="L1000" s="184">
        <v>0</v>
      </c>
      <c r="M1000" s="184">
        <f t="shared" si="16"/>
        <v>456.97</v>
      </c>
      <c r="N1000" s="183" t="s">
        <v>1136</v>
      </c>
      <c r="O1000" s="183" t="s">
        <v>1934</v>
      </c>
      <c r="P1000" s="183"/>
      <c r="Q1000" s="183" t="s">
        <v>1960</v>
      </c>
      <c r="R1000" s="183" t="s">
        <v>801</v>
      </c>
    </row>
    <row r="1001" spans="1:18">
      <c r="A1001" s="183" t="s">
        <v>1961</v>
      </c>
      <c r="B1001" s="183" t="s">
        <v>794</v>
      </c>
      <c r="C1001" s="183" t="s">
        <v>808</v>
      </c>
      <c r="D1001" s="183" t="s">
        <v>858</v>
      </c>
      <c r="E1001" s="183" t="s">
        <v>818</v>
      </c>
      <c r="F1001" s="183" t="s">
        <v>1105</v>
      </c>
      <c r="G1001" s="183" t="s">
        <v>48</v>
      </c>
      <c r="H1001" s="183" t="s">
        <v>521</v>
      </c>
      <c r="I1001" s="183" t="s">
        <v>796</v>
      </c>
      <c r="J1001" s="183" t="s">
        <v>1934</v>
      </c>
      <c r="K1001" s="184">
        <v>0</v>
      </c>
      <c r="L1001" s="184">
        <v>1542.68</v>
      </c>
      <c r="M1001" s="184">
        <f t="shared" si="16"/>
        <v>-1542.68</v>
      </c>
      <c r="N1001" s="183" t="s">
        <v>1962</v>
      </c>
      <c r="O1001" s="183" t="s">
        <v>1934</v>
      </c>
      <c r="P1001" s="183"/>
      <c r="Q1001" s="183" t="s">
        <v>1963</v>
      </c>
      <c r="R1001" s="183" t="s">
        <v>797</v>
      </c>
    </row>
    <row r="1002" spans="1:18">
      <c r="A1002" s="183" t="s">
        <v>1961</v>
      </c>
      <c r="B1002" s="183" t="s">
        <v>794</v>
      </c>
      <c r="C1002" s="183" t="s">
        <v>808</v>
      </c>
      <c r="D1002" s="183" t="s">
        <v>837</v>
      </c>
      <c r="E1002" s="183" t="s">
        <v>818</v>
      </c>
      <c r="F1002" s="183" t="s">
        <v>1105</v>
      </c>
      <c r="G1002" s="183" t="s">
        <v>48</v>
      </c>
      <c r="H1002" s="183" t="s">
        <v>521</v>
      </c>
      <c r="I1002" s="183" t="s">
        <v>796</v>
      </c>
      <c r="J1002" s="183" t="s">
        <v>1934</v>
      </c>
      <c r="K1002" s="184">
        <v>1542.68</v>
      </c>
      <c r="L1002" s="184">
        <v>0</v>
      </c>
      <c r="M1002" s="184">
        <f t="shared" si="16"/>
        <v>1542.68</v>
      </c>
      <c r="N1002" s="183" t="s">
        <v>1962</v>
      </c>
      <c r="O1002" s="183" t="s">
        <v>1934</v>
      </c>
      <c r="P1002" s="183"/>
      <c r="Q1002" s="183" t="s">
        <v>1963</v>
      </c>
      <c r="R1002" s="183" t="s">
        <v>797</v>
      </c>
    </row>
    <row r="1003" spans="1:18">
      <c r="A1003" s="183" t="s">
        <v>1964</v>
      </c>
      <c r="B1003" s="183" t="s">
        <v>794</v>
      </c>
      <c r="C1003" s="183" t="s">
        <v>808</v>
      </c>
      <c r="D1003" s="183" t="s">
        <v>858</v>
      </c>
      <c r="E1003" s="183" t="s">
        <v>835</v>
      </c>
      <c r="F1003" s="183" t="s">
        <v>849</v>
      </c>
      <c r="G1003" s="183" t="s">
        <v>48</v>
      </c>
      <c r="H1003" s="183" t="s">
        <v>521</v>
      </c>
      <c r="I1003" s="183" t="s">
        <v>796</v>
      </c>
      <c r="J1003" s="183" t="s">
        <v>1934</v>
      </c>
      <c r="K1003" s="184">
        <v>0</v>
      </c>
      <c r="L1003" s="184">
        <v>1214.1400000000001</v>
      </c>
      <c r="M1003" s="184">
        <f t="shared" si="16"/>
        <v>-1214.1400000000001</v>
      </c>
      <c r="N1003" s="183" t="s">
        <v>1962</v>
      </c>
      <c r="O1003" s="183" t="s">
        <v>1934</v>
      </c>
      <c r="P1003" s="183"/>
      <c r="Q1003" s="183" t="s">
        <v>1965</v>
      </c>
      <c r="R1003" s="183" t="s">
        <v>797</v>
      </c>
    </row>
    <row r="1004" spans="1:18">
      <c r="A1004" s="183" t="s">
        <v>1964</v>
      </c>
      <c r="B1004" s="183" t="s">
        <v>794</v>
      </c>
      <c r="C1004" s="183" t="s">
        <v>808</v>
      </c>
      <c r="D1004" s="183" t="s">
        <v>858</v>
      </c>
      <c r="E1004" s="183" t="s">
        <v>820</v>
      </c>
      <c r="F1004" s="183" t="s">
        <v>710</v>
      </c>
      <c r="G1004" s="183" t="s">
        <v>48</v>
      </c>
      <c r="H1004" s="183" t="s">
        <v>521</v>
      </c>
      <c r="I1004" s="183" t="s">
        <v>796</v>
      </c>
      <c r="J1004" s="183" t="s">
        <v>1934</v>
      </c>
      <c r="K1004" s="184">
        <v>0</v>
      </c>
      <c r="L1004" s="184">
        <v>590</v>
      </c>
      <c r="M1004" s="184">
        <f t="shared" si="16"/>
        <v>-590</v>
      </c>
      <c r="N1004" s="183" t="s">
        <v>1966</v>
      </c>
      <c r="O1004" s="183" t="s">
        <v>1934</v>
      </c>
      <c r="P1004" s="183"/>
      <c r="Q1004" s="183" t="s">
        <v>1965</v>
      </c>
      <c r="R1004" s="183" t="s">
        <v>797</v>
      </c>
    </row>
    <row r="1005" spans="1:18">
      <c r="A1005" s="183" t="s">
        <v>1964</v>
      </c>
      <c r="B1005" s="183" t="s">
        <v>794</v>
      </c>
      <c r="C1005" s="183" t="s">
        <v>808</v>
      </c>
      <c r="D1005" s="183" t="s">
        <v>858</v>
      </c>
      <c r="E1005" s="183" t="s">
        <v>816</v>
      </c>
      <c r="F1005" s="183" t="s">
        <v>710</v>
      </c>
      <c r="G1005" s="183" t="s">
        <v>48</v>
      </c>
      <c r="H1005" s="183" t="s">
        <v>521</v>
      </c>
      <c r="I1005" s="183" t="s">
        <v>796</v>
      </c>
      <c r="J1005" s="183" t="s">
        <v>1934</v>
      </c>
      <c r="K1005" s="184">
        <v>0</v>
      </c>
      <c r="L1005" s="184">
        <v>360</v>
      </c>
      <c r="M1005" s="184">
        <f t="shared" si="16"/>
        <v>-360</v>
      </c>
      <c r="N1005" s="183" t="s">
        <v>1966</v>
      </c>
      <c r="O1005" s="183" t="s">
        <v>1934</v>
      </c>
      <c r="P1005" s="183"/>
      <c r="Q1005" s="183" t="s">
        <v>1965</v>
      </c>
      <c r="R1005" s="183" t="s">
        <v>797</v>
      </c>
    </row>
    <row r="1006" spans="1:18">
      <c r="A1006" s="183" t="s">
        <v>1964</v>
      </c>
      <c r="B1006" s="183" t="s">
        <v>794</v>
      </c>
      <c r="C1006" s="183" t="s">
        <v>808</v>
      </c>
      <c r="D1006" s="183" t="s">
        <v>858</v>
      </c>
      <c r="E1006" s="183" t="s">
        <v>810</v>
      </c>
      <c r="F1006" s="183" t="s">
        <v>710</v>
      </c>
      <c r="G1006" s="183" t="s">
        <v>48</v>
      </c>
      <c r="H1006" s="183" t="s">
        <v>521</v>
      </c>
      <c r="I1006" s="183" t="s">
        <v>796</v>
      </c>
      <c r="J1006" s="183" t="s">
        <v>1934</v>
      </c>
      <c r="K1006" s="184">
        <v>0</v>
      </c>
      <c r="L1006" s="184">
        <v>230</v>
      </c>
      <c r="M1006" s="184">
        <f t="shared" si="16"/>
        <v>-230</v>
      </c>
      <c r="N1006" s="183" t="s">
        <v>1966</v>
      </c>
      <c r="O1006" s="183" t="s">
        <v>1934</v>
      </c>
      <c r="P1006" s="183"/>
      <c r="Q1006" s="183" t="s">
        <v>1965</v>
      </c>
      <c r="R1006" s="183" t="s">
        <v>797</v>
      </c>
    </row>
    <row r="1007" spans="1:18">
      <c r="A1007" s="183" t="s">
        <v>1964</v>
      </c>
      <c r="B1007" s="183" t="s">
        <v>794</v>
      </c>
      <c r="C1007" s="183" t="s">
        <v>808</v>
      </c>
      <c r="D1007" s="183" t="s">
        <v>858</v>
      </c>
      <c r="E1007" s="183" t="s">
        <v>810</v>
      </c>
      <c r="F1007" s="183" t="s">
        <v>710</v>
      </c>
      <c r="G1007" s="183" t="s">
        <v>48</v>
      </c>
      <c r="H1007" s="183" t="s">
        <v>521</v>
      </c>
      <c r="I1007" s="183" t="s">
        <v>796</v>
      </c>
      <c r="J1007" s="183" t="s">
        <v>1934</v>
      </c>
      <c r="K1007" s="184">
        <v>230</v>
      </c>
      <c r="L1007" s="184">
        <v>0</v>
      </c>
      <c r="M1007" s="184">
        <f t="shared" si="16"/>
        <v>230</v>
      </c>
      <c r="N1007" s="183" t="s">
        <v>1966</v>
      </c>
      <c r="O1007" s="183" t="s">
        <v>1934</v>
      </c>
      <c r="P1007" s="183"/>
      <c r="Q1007" s="183" t="s">
        <v>1965</v>
      </c>
      <c r="R1007" s="183" t="s">
        <v>797</v>
      </c>
    </row>
    <row r="1008" spans="1:18">
      <c r="A1008" s="183" t="s">
        <v>1964</v>
      </c>
      <c r="B1008" s="183" t="s">
        <v>794</v>
      </c>
      <c r="C1008" s="183" t="s">
        <v>808</v>
      </c>
      <c r="D1008" s="183" t="s">
        <v>858</v>
      </c>
      <c r="E1008" s="183" t="s">
        <v>839</v>
      </c>
      <c r="F1008" s="183" t="s">
        <v>710</v>
      </c>
      <c r="G1008" s="183" t="s">
        <v>48</v>
      </c>
      <c r="H1008" s="183" t="s">
        <v>521</v>
      </c>
      <c r="I1008" s="183" t="s">
        <v>796</v>
      </c>
      <c r="J1008" s="183" t="s">
        <v>1934</v>
      </c>
      <c r="K1008" s="184">
        <v>0</v>
      </c>
      <c r="L1008" s="184">
        <v>6195.5</v>
      </c>
      <c r="M1008" s="184">
        <f t="shared" si="16"/>
        <v>-6195.5</v>
      </c>
      <c r="N1008" s="183" t="s">
        <v>1966</v>
      </c>
      <c r="O1008" s="183" t="s">
        <v>1934</v>
      </c>
      <c r="P1008" s="183"/>
      <c r="Q1008" s="183" t="s">
        <v>1965</v>
      </c>
      <c r="R1008" s="183" t="s">
        <v>797</v>
      </c>
    </row>
    <row r="1009" spans="1:18">
      <c r="A1009" s="183" t="s">
        <v>1964</v>
      </c>
      <c r="B1009" s="183" t="s">
        <v>794</v>
      </c>
      <c r="C1009" s="183" t="s">
        <v>833</v>
      </c>
      <c r="D1009" s="183" t="s">
        <v>858</v>
      </c>
      <c r="E1009" s="183" t="s">
        <v>850</v>
      </c>
      <c r="F1009" s="183" t="s">
        <v>1967</v>
      </c>
      <c r="G1009" s="183" t="s">
        <v>48</v>
      </c>
      <c r="H1009" s="183" t="s">
        <v>521</v>
      </c>
      <c r="I1009" s="183" t="s">
        <v>796</v>
      </c>
      <c r="J1009" s="183" t="s">
        <v>1934</v>
      </c>
      <c r="K1009" s="184">
        <v>0</v>
      </c>
      <c r="L1009" s="184">
        <v>848.13</v>
      </c>
      <c r="M1009" s="184">
        <f t="shared" si="16"/>
        <v>-848.13</v>
      </c>
      <c r="N1009" s="183" t="s">
        <v>1966</v>
      </c>
      <c r="O1009" s="183" t="s">
        <v>1934</v>
      </c>
      <c r="P1009" s="183"/>
      <c r="Q1009" s="183" t="s">
        <v>1965</v>
      </c>
      <c r="R1009" s="183" t="s">
        <v>797</v>
      </c>
    </row>
    <row r="1010" spans="1:18">
      <c r="A1010" s="183" t="s">
        <v>1964</v>
      </c>
      <c r="B1010" s="183" t="s">
        <v>794</v>
      </c>
      <c r="C1010" s="183" t="s">
        <v>833</v>
      </c>
      <c r="D1010" s="183" t="s">
        <v>858</v>
      </c>
      <c r="E1010" s="183" t="s">
        <v>835</v>
      </c>
      <c r="F1010" s="183" t="s">
        <v>849</v>
      </c>
      <c r="G1010" s="183" t="s">
        <v>48</v>
      </c>
      <c r="H1010" s="183" t="s">
        <v>521</v>
      </c>
      <c r="I1010" s="183" t="s">
        <v>796</v>
      </c>
      <c r="J1010" s="183" t="s">
        <v>1934</v>
      </c>
      <c r="K1010" s="184">
        <v>0</v>
      </c>
      <c r="L1010" s="184">
        <v>714.2</v>
      </c>
      <c r="M1010" s="184">
        <f t="shared" si="16"/>
        <v>-714.2</v>
      </c>
      <c r="N1010" s="183" t="s">
        <v>1962</v>
      </c>
      <c r="O1010" s="183" t="s">
        <v>1934</v>
      </c>
      <c r="P1010" s="183"/>
      <c r="Q1010" s="183" t="s">
        <v>1965</v>
      </c>
      <c r="R1010" s="183" t="s">
        <v>797</v>
      </c>
    </row>
    <row r="1011" spans="1:18">
      <c r="A1011" s="183" t="s">
        <v>1964</v>
      </c>
      <c r="B1011" s="183" t="s">
        <v>794</v>
      </c>
      <c r="C1011" s="183" t="s">
        <v>701</v>
      </c>
      <c r="D1011" s="183" t="s">
        <v>1968</v>
      </c>
      <c r="E1011" s="183" t="s">
        <v>708</v>
      </c>
      <c r="F1011" s="183" t="s">
        <v>710</v>
      </c>
      <c r="G1011" s="183" t="s">
        <v>48</v>
      </c>
      <c r="H1011" s="183" t="s">
        <v>521</v>
      </c>
      <c r="I1011" s="183" t="s">
        <v>796</v>
      </c>
      <c r="J1011" s="183" t="s">
        <v>1934</v>
      </c>
      <c r="K1011" s="184">
        <v>0</v>
      </c>
      <c r="L1011" s="184">
        <v>234.26</v>
      </c>
      <c r="M1011" s="184">
        <f t="shared" si="16"/>
        <v>-234.26</v>
      </c>
      <c r="N1011" s="183" t="s">
        <v>1966</v>
      </c>
      <c r="O1011" s="183" t="s">
        <v>1934</v>
      </c>
      <c r="P1011" s="183"/>
      <c r="Q1011" s="183" t="s">
        <v>1965</v>
      </c>
      <c r="R1011" s="183" t="s">
        <v>797</v>
      </c>
    </row>
    <row r="1012" spans="1:18">
      <c r="A1012" s="183" t="s">
        <v>1964</v>
      </c>
      <c r="B1012" s="183" t="s">
        <v>794</v>
      </c>
      <c r="C1012" s="183" t="s">
        <v>833</v>
      </c>
      <c r="D1012" s="183" t="s">
        <v>858</v>
      </c>
      <c r="E1012" s="183" t="s">
        <v>835</v>
      </c>
      <c r="F1012" s="183" t="s">
        <v>836</v>
      </c>
      <c r="G1012" s="183" t="s">
        <v>48</v>
      </c>
      <c r="H1012" s="183" t="s">
        <v>521</v>
      </c>
      <c r="I1012" s="183" t="s">
        <v>796</v>
      </c>
      <c r="J1012" s="183" t="s">
        <v>1934</v>
      </c>
      <c r="K1012" s="184">
        <v>0</v>
      </c>
      <c r="L1012" s="184">
        <v>28.57</v>
      </c>
      <c r="M1012" s="184">
        <f t="shared" si="16"/>
        <v>-28.57</v>
      </c>
      <c r="N1012" s="183" t="s">
        <v>1962</v>
      </c>
      <c r="O1012" s="183" t="s">
        <v>1934</v>
      </c>
      <c r="P1012" s="183"/>
      <c r="Q1012" s="183" t="s">
        <v>1965</v>
      </c>
      <c r="R1012" s="183" t="s">
        <v>797</v>
      </c>
    </row>
    <row r="1013" spans="1:18">
      <c r="A1013" s="183" t="s">
        <v>1964</v>
      </c>
      <c r="B1013" s="183" t="s">
        <v>794</v>
      </c>
      <c r="C1013" s="183" t="s">
        <v>804</v>
      </c>
      <c r="D1013" s="183" t="s">
        <v>837</v>
      </c>
      <c r="E1013" s="183" t="s">
        <v>839</v>
      </c>
      <c r="F1013" s="183" t="s">
        <v>710</v>
      </c>
      <c r="G1013" s="183" t="s">
        <v>48</v>
      </c>
      <c r="H1013" s="183" t="s">
        <v>521</v>
      </c>
      <c r="I1013" s="183" t="s">
        <v>796</v>
      </c>
      <c r="J1013" s="183" t="s">
        <v>1934</v>
      </c>
      <c r="K1013" s="184">
        <v>9145.5</v>
      </c>
      <c r="L1013" s="184">
        <v>0</v>
      </c>
      <c r="M1013" s="184">
        <f t="shared" si="16"/>
        <v>9145.5</v>
      </c>
      <c r="N1013" s="183" t="s">
        <v>1966</v>
      </c>
      <c r="O1013" s="183" t="s">
        <v>1934</v>
      </c>
      <c r="P1013" s="183"/>
      <c r="Q1013" s="183" t="s">
        <v>1965</v>
      </c>
      <c r="R1013" s="183" t="s">
        <v>797</v>
      </c>
    </row>
    <row r="1014" spans="1:18">
      <c r="A1014" s="183" t="s">
        <v>1964</v>
      </c>
      <c r="B1014" s="183" t="s">
        <v>794</v>
      </c>
      <c r="C1014" s="183" t="s">
        <v>367</v>
      </c>
      <c r="D1014" s="183" t="s">
        <v>837</v>
      </c>
      <c r="E1014" s="183" t="s">
        <v>134</v>
      </c>
      <c r="F1014" s="183" t="s">
        <v>262</v>
      </c>
      <c r="G1014" s="183" t="s">
        <v>48</v>
      </c>
      <c r="H1014" s="183" t="s">
        <v>521</v>
      </c>
      <c r="I1014" s="183" t="s">
        <v>796</v>
      </c>
      <c r="J1014" s="183" t="s">
        <v>1934</v>
      </c>
      <c r="K1014" s="184">
        <v>142.88</v>
      </c>
      <c r="L1014" s="184">
        <v>0</v>
      </c>
      <c r="M1014" s="184">
        <f t="shared" si="16"/>
        <v>142.88</v>
      </c>
      <c r="N1014" s="183" t="s">
        <v>1966</v>
      </c>
      <c r="O1014" s="183" t="s">
        <v>1934</v>
      </c>
      <c r="P1014" s="183"/>
      <c r="Q1014" s="183" t="s">
        <v>1965</v>
      </c>
      <c r="R1014" s="183" t="s">
        <v>797</v>
      </c>
    </row>
    <row r="1015" spans="1:18">
      <c r="A1015" s="183" t="s">
        <v>1964</v>
      </c>
      <c r="B1015" s="183" t="s">
        <v>794</v>
      </c>
      <c r="C1015" s="183" t="s">
        <v>804</v>
      </c>
      <c r="D1015" s="183" t="s">
        <v>837</v>
      </c>
      <c r="E1015" s="183" t="s">
        <v>799</v>
      </c>
      <c r="F1015" s="183" t="s">
        <v>710</v>
      </c>
      <c r="G1015" s="183" t="s">
        <v>48</v>
      </c>
      <c r="H1015" s="183" t="s">
        <v>521</v>
      </c>
      <c r="I1015" s="183" t="s">
        <v>796</v>
      </c>
      <c r="J1015" s="183" t="s">
        <v>1934</v>
      </c>
      <c r="K1015" s="184">
        <v>3075</v>
      </c>
      <c r="L1015" s="184">
        <v>0</v>
      </c>
      <c r="M1015" s="184">
        <f t="shared" si="16"/>
        <v>3075</v>
      </c>
      <c r="N1015" s="183" t="s">
        <v>1966</v>
      </c>
      <c r="O1015" s="183" t="s">
        <v>1934</v>
      </c>
      <c r="P1015" s="183"/>
      <c r="Q1015" s="183" t="s">
        <v>1965</v>
      </c>
      <c r="R1015" s="183" t="s">
        <v>797</v>
      </c>
    </row>
    <row r="1016" spans="1:18">
      <c r="A1016" s="183" t="s">
        <v>1964</v>
      </c>
      <c r="B1016" s="183" t="s">
        <v>794</v>
      </c>
      <c r="C1016" s="183" t="s">
        <v>804</v>
      </c>
      <c r="D1016" s="183" t="s">
        <v>837</v>
      </c>
      <c r="E1016" s="183" t="s">
        <v>851</v>
      </c>
      <c r="F1016" s="183" t="s">
        <v>710</v>
      </c>
      <c r="G1016" s="183" t="s">
        <v>48</v>
      </c>
      <c r="H1016" s="183" t="s">
        <v>521</v>
      </c>
      <c r="I1016" s="183" t="s">
        <v>796</v>
      </c>
      <c r="J1016" s="183" t="s">
        <v>1934</v>
      </c>
      <c r="K1016" s="184">
        <v>5850</v>
      </c>
      <c r="L1016" s="184">
        <v>0</v>
      </c>
      <c r="M1016" s="184">
        <f t="shared" si="16"/>
        <v>5850</v>
      </c>
      <c r="N1016" s="183" t="s">
        <v>1966</v>
      </c>
      <c r="O1016" s="183" t="s">
        <v>1934</v>
      </c>
      <c r="P1016" s="183"/>
      <c r="Q1016" s="183" t="s">
        <v>1965</v>
      </c>
      <c r="R1016" s="183" t="s">
        <v>797</v>
      </c>
    </row>
    <row r="1017" spans="1:18">
      <c r="A1017" s="183" t="s">
        <v>1964</v>
      </c>
      <c r="B1017" s="183" t="s">
        <v>794</v>
      </c>
      <c r="C1017" s="183" t="s">
        <v>804</v>
      </c>
      <c r="D1017" s="183" t="s">
        <v>837</v>
      </c>
      <c r="E1017" s="183" t="s">
        <v>835</v>
      </c>
      <c r="F1017" s="183" t="s">
        <v>710</v>
      </c>
      <c r="G1017" s="183" t="s">
        <v>48</v>
      </c>
      <c r="H1017" s="183" t="s">
        <v>521</v>
      </c>
      <c r="I1017" s="183" t="s">
        <v>796</v>
      </c>
      <c r="J1017" s="183" t="s">
        <v>1934</v>
      </c>
      <c r="K1017" s="184">
        <v>56.25</v>
      </c>
      <c r="L1017" s="184">
        <v>0</v>
      </c>
      <c r="M1017" s="184">
        <f t="shared" si="16"/>
        <v>56.25</v>
      </c>
      <c r="N1017" s="183" t="s">
        <v>1962</v>
      </c>
      <c r="O1017" s="183" t="s">
        <v>1934</v>
      </c>
      <c r="P1017" s="183"/>
      <c r="Q1017" s="183" t="s">
        <v>1965</v>
      </c>
      <c r="R1017" s="183" t="s">
        <v>797</v>
      </c>
    </row>
    <row r="1018" spans="1:18">
      <c r="A1018" s="183" t="s">
        <v>1964</v>
      </c>
      <c r="B1018" s="183" t="s">
        <v>794</v>
      </c>
      <c r="C1018" s="183" t="s">
        <v>833</v>
      </c>
      <c r="D1018" s="183" t="s">
        <v>858</v>
      </c>
      <c r="E1018" s="183" t="s">
        <v>839</v>
      </c>
      <c r="F1018" s="183" t="s">
        <v>710</v>
      </c>
      <c r="G1018" s="183" t="s">
        <v>48</v>
      </c>
      <c r="H1018" s="183" t="s">
        <v>521</v>
      </c>
      <c r="I1018" s="183" t="s">
        <v>796</v>
      </c>
      <c r="J1018" s="183" t="s">
        <v>1934</v>
      </c>
      <c r="K1018" s="184">
        <v>0</v>
      </c>
      <c r="L1018" s="184">
        <v>1157.5</v>
      </c>
      <c r="M1018" s="184">
        <f t="shared" si="16"/>
        <v>-1157.5</v>
      </c>
      <c r="N1018" s="183" t="s">
        <v>1966</v>
      </c>
      <c r="O1018" s="183" t="s">
        <v>1934</v>
      </c>
      <c r="P1018" s="183"/>
      <c r="Q1018" s="183" t="s">
        <v>1965</v>
      </c>
      <c r="R1018" s="183" t="s">
        <v>797</v>
      </c>
    </row>
    <row r="1019" spans="1:18">
      <c r="A1019" s="183" t="s">
        <v>1964</v>
      </c>
      <c r="B1019" s="183" t="s">
        <v>794</v>
      </c>
      <c r="C1019" s="183" t="s">
        <v>702</v>
      </c>
      <c r="D1019" s="183" t="s">
        <v>837</v>
      </c>
      <c r="E1019" s="183" t="s">
        <v>136</v>
      </c>
      <c r="F1019" s="183" t="s">
        <v>830</v>
      </c>
      <c r="G1019" s="183" t="s">
        <v>48</v>
      </c>
      <c r="H1019" s="183" t="s">
        <v>521</v>
      </c>
      <c r="I1019" s="183" t="s">
        <v>796</v>
      </c>
      <c r="J1019" s="183" t="s">
        <v>1934</v>
      </c>
      <c r="K1019" s="184">
        <v>145</v>
      </c>
      <c r="L1019" s="184">
        <v>0</v>
      </c>
      <c r="M1019" s="184">
        <f t="shared" si="16"/>
        <v>145</v>
      </c>
      <c r="N1019" s="183" t="s">
        <v>1962</v>
      </c>
      <c r="O1019" s="183" t="s">
        <v>1934</v>
      </c>
      <c r="P1019" s="183"/>
      <c r="Q1019" s="183" t="s">
        <v>1965</v>
      </c>
      <c r="R1019" s="183" t="s">
        <v>797</v>
      </c>
    </row>
    <row r="1020" spans="1:18">
      <c r="A1020" s="183" t="s">
        <v>1964</v>
      </c>
      <c r="B1020" s="183" t="s">
        <v>794</v>
      </c>
      <c r="C1020" s="183" t="s">
        <v>808</v>
      </c>
      <c r="D1020" s="183" t="s">
        <v>837</v>
      </c>
      <c r="E1020" s="183" t="s">
        <v>835</v>
      </c>
      <c r="F1020" s="183" t="s">
        <v>849</v>
      </c>
      <c r="G1020" s="183" t="s">
        <v>48</v>
      </c>
      <c r="H1020" s="183" t="s">
        <v>521</v>
      </c>
      <c r="I1020" s="183" t="s">
        <v>796</v>
      </c>
      <c r="J1020" s="183" t="s">
        <v>1934</v>
      </c>
      <c r="K1020" s="184">
        <v>1214.1400000000001</v>
      </c>
      <c r="L1020" s="184">
        <v>0</v>
      </c>
      <c r="M1020" s="184">
        <f t="shared" si="16"/>
        <v>1214.1400000000001</v>
      </c>
      <c r="N1020" s="183" t="s">
        <v>1962</v>
      </c>
      <c r="O1020" s="183" t="s">
        <v>1934</v>
      </c>
      <c r="P1020" s="183"/>
      <c r="Q1020" s="183" t="s">
        <v>1965</v>
      </c>
      <c r="R1020" s="183" t="s">
        <v>797</v>
      </c>
    </row>
    <row r="1021" spans="1:18">
      <c r="A1021" s="183" t="s">
        <v>1964</v>
      </c>
      <c r="B1021" s="183" t="s">
        <v>794</v>
      </c>
      <c r="C1021" s="183" t="s">
        <v>701</v>
      </c>
      <c r="D1021" s="183" t="s">
        <v>837</v>
      </c>
      <c r="E1021" s="183" t="s">
        <v>708</v>
      </c>
      <c r="F1021" s="183" t="s">
        <v>710</v>
      </c>
      <c r="G1021" s="183" t="s">
        <v>48</v>
      </c>
      <c r="H1021" s="183" t="s">
        <v>521</v>
      </c>
      <c r="I1021" s="183" t="s">
        <v>796</v>
      </c>
      <c r="J1021" s="183" t="s">
        <v>1934</v>
      </c>
      <c r="K1021" s="184">
        <v>234.26</v>
      </c>
      <c r="L1021" s="184">
        <v>0</v>
      </c>
      <c r="M1021" s="184">
        <f t="shared" si="16"/>
        <v>234.26</v>
      </c>
      <c r="N1021" s="183" t="s">
        <v>1966</v>
      </c>
      <c r="O1021" s="183" t="s">
        <v>1934</v>
      </c>
      <c r="P1021" s="183"/>
      <c r="Q1021" s="183" t="s">
        <v>1965</v>
      </c>
      <c r="R1021" s="183" t="s">
        <v>797</v>
      </c>
    </row>
    <row r="1022" spans="1:18">
      <c r="A1022" s="183" t="s">
        <v>1964</v>
      </c>
      <c r="B1022" s="183" t="s">
        <v>794</v>
      </c>
      <c r="C1022" s="183" t="s">
        <v>702</v>
      </c>
      <c r="D1022" s="183" t="s">
        <v>837</v>
      </c>
      <c r="E1022" s="183" t="s">
        <v>835</v>
      </c>
      <c r="F1022" s="183" t="s">
        <v>1094</v>
      </c>
      <c r="G1022" s="183" t="s">
        <v>48</v>
      </c>
      <c r="H1022" s="183" t="s">
        <v>521</v>
      </c>
      <c r="I1022" s="183" t="s">
        <v>796</v>
      </c>
      <c r="J1022" s="183" t="s">
        <v>1934</v>
      </c>
      <c r="K1022" s="184">
        <v>257.08999999999997</v>
      </c>
      <c r="L1022" s="184">
        <v>0</v>
      </c>
      <c r="M1022" s="184">
        <f t="shared" si="16"/>
        <v>257.08999999999997</v>
      </c>
      <c r="N1022" s="183" t="s">
        <v>1962</v>
      </c>
      <c r="O1022" s="183" t="s">
        <v>1934</v>
      </c>
      <c r="P1022" s="183"/>
      <c r="Q1022" s="183" t="s">
        <v>1965</v>
      </c>
      <c r="R1022" s="183" t="s">
        <v>797</v>
      </c>
    </row>
    <row r="1023" spans="1:18">
      <c r="A1023" s="183" t="s">
        <v>1964</v>
      </c>
      <c r="B1023" s="183" t="s">
        <v>794</v>
      </c>
      <c r="C1023" s="183" t="s">
        <v>808</v>
      </c>
      <c r="D1023" s="183" t="s">
        <v>837</v>
      </c>
      <c r="E1023" s="183" t="s">
        <v>835</v>
      </c>
      <c r="F1023" s="183" t="s">
        <v>836</v>
      </c>
      <c r="G1023" s="183" t="s">
        <v>48</v>
      </c>
      <c r="H1023" s="183" t="s">
        <v>521</v>
      </c>
      <c r="I1023" s="183" t="s">
        <v>796</v>
      </c>
      <c r="J1023" s="183" t="s">
        <v>1934</v>
      </c>
      <c r="K1023" s="184">
        <v>4399.4799999999996</v>
      </c>
      <c r="L1023" s="184">
        <v>0</v>
      </c>
      <c r="M1023" s="184">
        <f t="shared" si="16"/>
        <v>4399.4799999999996</v>
      </c>
      <c r="N1023" s="183" t="s">
        <v>1962</v>
      </c>
      <c r="O1023" s="183" t="s">
        <v>1934</v>
      </c>
      <c r="P1023" s="183"/>
      <c r="Q1023" s="183" t="s">
        <v>1965</v>
      </c>
      <c r="R1023" s="183" t="s">
        <v>797</v>
      </c>
    </row>
    <row r="1024" spans="1:18">
      <c r="A1024" s="183" t="s">
        <v>1964</v>
      </c>
      <c r="B1024" s="183" t="s">
        <v>794</v>
      </c>
      <c r="C1024" s="183" t="s">
        <v>702</v>
      </c>
      <c r="D1024" s="183" t="s">
        <v>837</v>
      </c>
      <c r="E1024" s="183" t="s">
        <v>839</v>
      </c>
      <c r="F1024" s="183" t="s">
        <v>828</v>
      </c>
      <c r="G1024" s="183" t="s">
        <v>48</v>
      </c>
      <c r="H1024" s="183" t="s">
        <v>521</v>
      </c>
      <c r="I1024" s="183" t="s">
        <v>796</v>
      </c>
      <c r="J1024" s="183" t="s">
        <v>1934</v>
      </c>
      <c r="K1024" s="184">
        <v>0</v>
      </c>
      <c r="L1024" s="184">
        <v>12500</v>
      </c>
      <c r="M1024" s="184">
        <f t="shared" si="16"/>
        <v>-12500</v>
      </c>
      <c r="N1024" s="183" t="s">
        <v>1966</v>
      </c>
      <c r="O1024" s="183" t="s">
        <v>1934</v>
      </c>
      <c r="P1024" s="183"/>
      <c r="Q1024" s="183" t="s">
        <v>1965</v>
      </c>
      <c r="R1024" s="183" t="s">
        <v>797</v>
      </c>
    </row>
    <row r="1025" spans="1:18">
      <c r="A1025" s="183" t="s">
        <v>1964</v>
      </c>
      <c r="B1025" s="183" t="s">
        <v>794</v>
      </c>
      <c r="C1025" s="183" t="s">
        <v>808</v>
      </c>
      <c r="D1025" s="183" t="s">
        <v>837</v>
      </c>
      <c r="E1025" s="183" t="s">
        <v>384</v>
      </c>
      <c r="F1025" s="183" t="s">
        <v>710</v>
      </c>
      <c r="G1025" s="183" t="s">
        <v>48</v>
      </c>
      <c r="H1025" s="183" t="s">
        <v>521</v>
      </c>
      <c r="I1025" s="183" t="s">
        <v>796</v>
      </c>
      <c r="J1025" s="183" t="s">
        <v>1934</v>
      </c>
      <c r="K1025" s="184">
        <v>4230</v>
      </c>
      <c r="L1025" s="184">
        <v>0</v>
      </c>
      <c r="M1025" s="184">
        <f t="shared" si="16"/>
        <v>4230</v>
      </c>
      <c r="N1025" s="183" t="s">
        <v>1962</v>
      </c>
      <c r="O1025" s="183" t="s">
        <v>1934</v>
      </c>
      <c r="P1025" s="183"/>
      <c r="Q1025" s="183" t="s">
        <v>1965</v>
      </c>
      <c r="R1025" s="183" t="s">
        <v>797</v>
      </c>
    </row>
    <row r="1026" spans="1:18">
      <c r="A1026" s="183" t="s">
        <v>1964</v>
      </c>
      <c r="B1026" s="183" t="s">
        <v>794</v>
      </c>
      <c r="C1026" s="183" t="s">
        <v>701</v>
      </c>
      <c r="D1026" s="183" t="s">
        <v>837</v>
      </c>
      <c r="E1026" s="183" t="s">
        <v>382</v>
      </c>
      <c r="F1026" s="183" t="s">
        <v>263</v>
      </c>
      <c r="G1026" s="183" t="s">
        <v>48</v>
      </c>
      <c r="H1026" s="183" t="s">
        <v>521</v>
      </c>
      <c r="I1026" s="183" t="s">
        <v>796</v>
      </c>
      <c r="J1026" s="183" t="s">
        <v>1934</v>
      </c>
      <c r="K1026" s="184">
        <v>142.84</v>
      </c>
      <c r="L1026" s="184">
        <v>0</v>
      </c>
      <c r="M1026" s="184">
        <f t="shared" si="16"/>
        <v>142.84</v>
      </c>
      <c r="N1026" s="183" t="s">
        <v>1966</v>
      </c>
      <c r="O1026" s="183" t="s">
        <v>1934</v>
      </c>
      <c r="P1026" s="183"/>
      <c r="Q1026" s="183" t="s">
        <v>1965</v>
      </c>
      <c r="R1026" s="183" t="s">
        <v>797</v>
      </c>
    </row>
    <row r="1027" spans="1:18">
      <c r="A1027" s="183" t="s">
        <v>1964</v>
      </c>
      <c r="B1027" s="183" t="s">
        <v>794</v>
      </c>
      <c r="C1027" s="183" t="s">
        <v>808</v>
      </c>
      <c r="D1027" s="183" t="s">
        <v>837</v>
      </c>
      <c r="E1027" s="183" t="s">
        <v>799</v>
      </c>
      <c r="F1027" s="183" t="s">
        <v>710</v>
      </c>
      <c r="G1027" s="183" t="s">
        <v>48</v>
      </c>
      <c r="H1027" s="183" t="s">
        <v>521</v>
      </c>
      <c r="I1027" s="183" t="s">
        <v>796</v>
      </c>
      <c r="J1027" s="183" t="s">
        <v>1934</v>
      </c>
      <c r="K1027" s="184">
        <v>6875</v>
      </c>
      <c r="L1027" s="184">
        <v>0</v>
      </c>
      <c r="M1027" s="184">
        <f t="shared" si="16"/>
        <v>6875</v>
      </c>
      <c r="N1027" s="183" t="s">
        <v>1966</v>
      </c>
      <c r="O1027" s="183" t="s">
        <v>1934</v>
      </c>
      <c r="P1027" s="183"/>
      <c r="Q1027" s="183" t="s">
        <v>1965</v>
      </c>
      <c r="R1027" s="183" t="s">
        <v>797</v>
      </c>
    </row>
    <row r="1028" spans="1:18">
      <c r="A1028" s="183" t="s">
        <v>1964</v>
      </c>
      <c r="B1028" s="183" t="s">
        <v>794</v>
      </c>
      <c r="C1028" s="183" t="s">
        <v>808</v>
      </c>
      <c r="D1028" s="183" t="s">
        <v>837</v>
      </c>
      <c r="E1028" s="183" t="s">
        <v>851</v>
      </c>
      <c r="F1028" s="183" t="s">
        <v>710</v>
      </c>
      <c r="G1028" s="183" t="s">
        <v>48</v>
      </c>
      <c r="H1028" s="183" t="s">
        <v>521</v>
      </c>
      <c r="I1028" s="183" t="s">
        <v>796</v>
      </c>
      <c r="J1028" s="183" t="s">
        <v>1934</v>
      </c>
      <c r="K1028" s="184">
        <v>1575</v>
      </c>
      <c r="L1028" s="184">
        <v>0</v>
      </c>
      <c r="M1028" s="184">
        <f t="shared" si="16"/>
        <v>1575</v>
      </c>
      <c r="N1028" s="183" t="s">
        <v>1966</v>
      </c>
      <c r="O1028" s="183" t="s">
        <v>1934</v>
      </c>
      <c r="P1028" s="183"/>
      <c r="Q1028" s="183" t="s">
        <v>1965</v>
      </c>
      <c r="R1028" s="183" t="s">
        <v>797</v>
      </c>
    </row>
    <row r="1029" spans="1:18">
      <c r="A1029" s="183" t="s">
        <v>1964</v>
      </c>
      <c r="B1029" s="183" t="s">
        <v>794</v>
      </c>
      <c r="C1029" s="183" t="s">
        <v>808</v>
      </c>
      <c r="D1029" s="183" t="s">
        <v>837</v>
      </c>
      <c r="E1029" s="183" t="s">
        <v>835</v>
      </c>
      <c r="F1029" s="183" t="s">
        <v>710</v>
      </c>
      <c r="G1029" s="183" t="s">
        <v>48</v>
      </c>
      <c r="H1029" s="183" t="s">
        <v>521</v>
      </c>
      <c r="I1029" s="183" t="s">
        <v>796</v>
      </c>
      <c r="J1029" s="183" t="s">
        <v>1934</v>
      </c>
      <c r="K1029" s="184">
        <v>4415.17</v>
      </c>
      <c r="L1029" s="184">
        <v>0</v>
      </c>
      <c r="M1029" s="184">
        <f t="shared" si="16"/>
        <v>4415.17</v>
      </c>
      <c r="N1029" s="183" t="s">
        <v>1962</v>
      </c>
      <c r="O1029" s="183" t="s">
        <v>1934</v>
      </c>
      <c r="P1029" s="183"/>
      <c r="Q1029" s="183" t="s">
        <v>1965</v>
      </c>
      <c r="R1029" s="183" t="s">
        <v>797</v>
      </c>
    </row>
    <row r="1030" spans="1:18">
      <c r="A1030" s="183" t="s">
        <v>1964</v>
      </c>
      <c r="B1030" s="183" t="s">
        <v>794</v>
      </c>
      <c r="C1030" s="183" t="s">
        <v>808</v>
      </c>
      <c r="D1030" s="183" t="s">
        <v>837</v>
      </c>
      <c r="E1030" s="183" t="s">
        <v>839</v>
      </c>
      <c r="F1030" s="183" t="s">
        <v>836</v>
      </c>
      <c r="G1030" s="183" t="s">
        <v>48</v>
      </c>
      <c r="H1030" s="183" t="s">
        <v>521</v>
      </c>
      <c r="I1030" s="183" t="s">
        <v>796</v>
      </c>
      <c r="J1030" s="183" t="s">
        <v>1934</v>
      </c>
      <c r="K1030" s="184">
        <v>9000</v>
      </c>
      <c r="L1030" s="184">
        <v>0</v>
      </c>
      <c r="M1030" s="184">
        <f t="shared" si="16"/>
        <v>9000</v>
      </c>
      <c r="N1030" s="183" t="s">
        <v>1966</v>
      </c>
      <c r="O1030" s="183" t="s">
        <v>1934</v>
      </c>
      <c r="P1030" s="183"/>
      <c r="Q1030" s="183" t="s">
        <v>1965</v>
      </c>
      <c r="R1030" s="183" t="s">
        <v>797</v>
      </c>
    </row>
    <row r="1031" spans="1:18">
      <c r="A1031" s="183" t="s">
        <v>1964</v>
      </c>
      <c r="B1031" s="183" t="s">
        <v>794</v>
      </c>
      <c r="C1031" s="183" t="s">
        <v>806</v>
      </c>
      <c r="D1031" s="183" t="s">
        <v>837</v>
      </c>
      <c r="E1031" s="183" t="s">
        <v>835</v>
      </c>
      <c r="F1031" s="183" t="s">
        <v>1094</v>
      </c>
      <c r="G1031" s="183" t="s">
        <v>48</v>
      </c>
      <c r="H1031" s="183" t="s">
        <v>521</v>
      </c>
      <c r="I1031" s="183" t="s">
        <v>796</v>
      </c>
      <c r="J1031" s="183" t="s">
        <v>1934</v>
      </c>
      <c r="K1031" s="184">
        <v>0</v>
      </c>
      <c r="L1031" s="184">
        <v>114.25</v>
      </c>
      <c r="M1031" s="184">
        <f t="shared" ref="M1031:M1094" si="17">K1031-L1031</f>
        <v>-114.25</v>
      </c>
      <c r="N1031" s="183" t="s">
        <v>1962</v>
      </c>
      <c r="O1031" s="183" t="s">
        <v>1934</v>
      </c>
      <c r="P1031" s="183"/>
      <c r="Q1031" s="183" t="s">
        <v>1965</v>
      </c>
      <c r="R1031" s="183" t="s">
        <v>797</v>
      </c>
    </row>
    <row r="1032" spans="1:18">
      <c r="A1032" s="183" t="s">
        <v>1964</v>
      </c>
      <c r="B1032" s="183" t="s">
        <v>794</v>
      </c>
      <c r="C1032" s="183" t="s">
        <v>367</v>
      </c>
      <c r="D1032" s="183" t="s">
        <v>858</v>
      </c>
      <c r="E1032" s="183" t="s">
        <v>134</v>
      </c>
      <c r="F1032" s="183" t="s">
        <v>262</v>
      </c>
      <c r="G1032" s="183" t="s">
        <v>48</v>
      </c>
      <c r="H1032" s="183" t="s">
        <v>521</v>
      </c>
      <c r="I1032" s="183" t="s">
        <v>796</v>
      </c>
      <c r="J1032" s="183" t="s">
        <v>1934</v>
      </c>
      <c r="K1032" s="184">
        <v>0</v>
      </c>
      <c r="L1032" s="184">
        <v>142.88</v>
      </c>
      <c r="M1032" s="184">
        <f t="shared" si="17"/>
        <v>-142.88</v>
      </c>
      <c r="N1032" s="183" t="s">
        <v>1966</v>
      </c>
      <c r="O1032" s="183" t="s">
        <v>1934</v>
      </c>
      <c r="P1032" s="183"/>
      <c r="Q1032" s="183" t="s">
        <v>1965</v>
      </c>
      <c r="R1032" s="183" t="s">
        <v>797</v>
      </c>
    </row>
    <row r="1033" spans="1:18">
      <c r="A1033" s="183" t="s">
        <v>1964</v>
      </c>
      <c r="B1033" s="183" t="s">
        <v>794</v>
      </c>
      <c r="C1033" s="183" t="s">
        <v>808</v>
      </c>
      <c r="D1033" s="183" t="s">
        <v>837</v>
      </c>
      <c r="E1033" s="183" t="s">
        <v>820</v>
      </c>
      <c r="F1033" s="183" t="s">
        <v>710</v>
      </c>
      <c r="G1033" s="183" t="s">
        <v>48</v>
      </c>
      <c r="H1033" s="183" t="s">
        <v>521</v>
      </c>
      <c r="I1033" s="183" t="s">
        <v>796</v>
      </c>
      <c r="J1033" s="183" t="s">
        <v>1934</v>
      </c>
      <c r="K1033" s="184">
        <v>590</v>
      </c>
      <c r="L1033" s="184">
        <v>0</v>
      </c>
      <c r="M1033" s="184">
        <f t="shared" si="17"/>
        <v>590</v>
      </c>
      <c r="N1033" s="183" t="s">
        <v>1966</v>
      </c>
      <c r="O1033" s="183" t="s">
        <v>1934</v>
      </c>
      <c r="P1033" s="183"/>
      <c r="Q1033" s="183" t="s">
        <v>1965</v>
      </c>
      <c r="R1033" s="183" t="s">
        <v>797</v>
      </c>
    </row>
    <row r="1034" spans="1:18">
      <c r="A1034" s="183" t="s">
        <v>1964</v>
      </c>
      <c r="B1034" s="183" t="s">
        <v>794</v>
      </c>
      <c r="C1034" s="183" t="s">
        <v>808</v>
      </c>
      <c r="D1034" s="183" t="s">
        <v>837</v>
      </c>
      <c r="E1034" s="183" t="s">
        <v>839</v>
      </c>
      <c r="F1034" s="183" t="s">
        <v>710</v>
      </c>
      <c r="G1034" s="183" t="s">
        <v>48</v>
      </c>
      <c r="H1034" s="183" t="s">
        <v>521</v>
      </c>
      <c r="I1034" s="183" t="s">
        <v>796</v>
      </c>
      <c r="J1034" s="183" t="s">
        <v>1934</v>
      </c>
      <c r="K1034" s="184">
        <v>6195.5</v>
      </c>
      <c r="L1034" s="184">
        <v>0</v>
      </c>
      <c r="M1034" s="184">
        <f t="shared" si="17"/>
        <v>6195.5</v>
      </c>
      <c r="N1034" s="183" t="s">
        <v>1966</v>
      </c>
      <c r="O1034" s="183" t="s">
        <v>1934</v>
      </c>
      <c r="P1034" s="183"/>
      <c r="Q1034" s="183" t="s">
        <v>1965</v>
      </c>
      <c r="R1034" s="183" t="s">
        <v>797</v>
      </c>
    </row>
    <row r="1035" spans="1:18">
      <c r="A1035" s="183" t="s">
        <v>1964</v>
      </c>
      <c r="B1035" s="183" t="s">
        <v>794</v>
      </c>
      <c r="C1035" s="183" t="s">
        <v>808</v>
      </c>
      <c r="D1035" s="183" t="s">
        <v>837</v>
      </c>
      <c r="E1035" s="183" t="s">
        <v>816</v>
      </c>
      <c r="F1035" s="183" t="s">
        <v>710</v>
      </c>
      <c r="G1035" s="183" t="s">
        <v>48</v>
      </c>
      <c r="H1035" s="183" t="s">
        <v>521</v>
      </c>
      <c r="I1035" s="183" t="s">
        <v>796</v>
      </c>
      <c r="J1035" s="183" t="s">
        <v>1934</v>
      </c>
      <c r="K1035" s="184">
        <v>360</v>
      </c>
      <c r="L1035" s="184">
        <v>0</v>
      </c>
      <c r="M1035" s="184">
        <f t="shared" si="17"/>
        <v>360</v>
      </c>
      <c r="N1035" s="183" t="s">
        <v>1966</v>
      </c>
      <c r="O1035" s="183" t="s">
        <v>1934</v>
      </c>
      <c r="P1035" s="183"/>
      <c r="Q1035" s="183" t="s">
        <v>1965</v>
      </c>
      <c r="R1035" s="183" t="s">
        <v>797</v>
      </c>
    </row>
    <row r="1036" spans="1:18">
      <c r="A1036" s="183" t="s">
        <v>1964</v>
      </c>
      <c r="B1036" s="183" t="s">
        <v>794</v>
      </c>
      <c r="C1036" s="183" t="s">
        <v>702</v>
      </c>
      <c r="D1036" s="183" t="s">
        <v>837</v>
      </c>
      <c r="E1036" s="183" t="s">
        <v>839</v>
      </c>
      <c r="F1036" s="183" t="s">
        <v>1095</v>
      </c>
      <c r="G1036" s="183" t="s">
        <v>48</v>
      </c>
      <c r="H1036" s="183" t="s">
        <v>521</v>
      </c>
      <c r="I1036" s="183" t="s">
        <v>796</v>
      </c>
      <c r="J1036" s="183" t="s">
        <v>1934</v>
      </c>
      <c r="K1036" s="184">
        <v>0</v>
      </c>
      <c r="L1036" s="184">
        <v>325</v>
      </c>
      <c r="M1036" s="184">
        <f t="shared" si="17"/>
        <v>-325</v>
      </c>
      <c r="N1036" s="183" t="s">
        <v>1966</v>
      </c>
      <c r="O1036" s="183" t="s">
        <v>1934</v>
      </c>
      <c r="P1036" s="183"/>
      <c r="Q1036" s="183" t="s">
        <v>1965</v>
      </c>
      <c r="R1036" s="183" t="s">
        <v>797</v>
      </c>
    </row>
    <row r="1037" spans="1:18">
      <c r="A1037" s="183" t="s">
        <v>1964</v>
      </c>
      <c r="B1037" s="183" t="s">
        <v>794</v>
      </c>
      <c r="C1037" s="183" t="s">
        <v>702</v>
      </c>
      <c r="D1037" s="183" t="s">
        <v>858</v>
      </c>
      <c r="E1037" s="183" t="s">
        <v>839</v>
      </c>
      <c r="F1037" s="183" t="s">
        <v>828</v>
      </c>
      <c r="G1037" s="183" t="s">
        <v>48</v>
      </c>
      <c r="H1037" s="183" t="s">
        <v>521</v>
      </c>
      <c r="I1037" s="183" t="s">
        <v>796</v>
      </c>
      <c r="J1037" s="183" t="s">
        <v>1934</v>
      </c>
      <c r="K1037" s="184">
        <v>12500</v>
      </c>
      <c r="L1037" s="184">
        <v>0</v>
      </c>
      <c r="M1037" s="184">
        <f t="shared" si="17"/>
        <v>12500</v>
      </c>
      <c r="N1037" s="183" t="s">
        <v>1966</v>
      </c>
      <c r="O1037" s="183" t="s">
        <v>1934</v>
      </c>
      <c r="P1037" s="183"/>
      <c r="Q1037" s="183" t="s">
        <v>1965</v>
      </c>
      <c r="R1037" s="183" t="s">
        <v>797</v>
      </c>
    </row>
    <row r="1038" spans="1:18">
      <c r="A1038" s="183" t="s">
        <v>1964</v>
      </c>
      <c r="B1038" s="183" t="s">
        <v>794</v>
      </c>
      <c r="C1038" s="183" t="s">
        <v>806</v>
      </c>
      <c r="D1038" s="183" t="s">
        <v>837</v>
      </c>
      <c r="E1038" s="183" t="s">
        <v>839</v>
      </c>
      <c r="F1038" s="183" t="s">
        <v>710</v>
      </c>
      <c r="G1038" s="183" t="s">
        <v>48</v>
      </c>
      <c r="H1038" s="183" t="s">
        <v>521</v>
      </c>
      <c r="I1038" s="183" t="s">
        <v>796</v>
      </c>
      <c r="J1038" s="183" t="s">
        <v>1934</v>
      </c>
      <c r="K1038" s="184">
        <v>109.5</v>
      </c>
      <c r="L1038" s="184">
        <v>0</v>
      </c>
      <c r="M1038" s="184">
        <f t="shared" si="17"/>
        <v>109.5</v>
      </c>
      <c r="N1038" s="183" t="s">
        <v>1966</v>
      </c>
      <c r="O1038" s="183" t="s">
        <v>1934</v>
      </c>
      <c r="P1038" s="183"/>
      <c r="Q1038" s="183" t="s">
        <v>1965</v>
      </c>
      <c r="R1038" s="183" t="s">
        <v>797</v>
      </c>
    </row>
    <row r="1039" spans="1:18">
      <c r="A1039" s="183" t="s">
        <v>1964</v>
      </c>
      <c r="B1039" s="183" t="s">
        <v>794</v>
      </c>
      <c r="C1039" s="183" t="s">
        <v>806</v>
      </c>
      <c r="D1039" s="183" t="s">
        <v>837</v>
      </c>
      <c r="E1039" s="183" t="s">
        <v>839</v>
      </c>
      <c r="F1039" s="183" t="s">
        <v>1095</v>
      </c>
      <c r="G1039" s="183" t="s">
        <v>48</v>
      </c>
      <c r="H1039" s="183" t="s">
        <v>521</v>
      </c>
      <c r="I1039" s="183" t="s">
        <v>796</v>
      </c>
      <c r="J1039" s="183" t="s">
        <v>1934</v>
      </c>
      <c r="K1039" s="184">
        <v>0</v>
      </c>
      <c r="L1039" s="184">
        <v>100</v>
      </c>
      <c r="M1039" s="184">
        <f t="shared" si="17"/>
        <v>-100</v>
      </c>
      <c r="N1039" s="183" t="s">
        <v>1966</v>
      </c>
      <c r="O1039" s="183" t="s">
        <v>1934</v>
      </c>
      <c r="P1039" s="183"/>
      <c r="Q1039" s="183" t="s">
        <v>1965</v>
      </c>
      <c r="R1039" s="183" t="s">
        <v>797</v>
      </c>
    </row>
    <row r="1040" spans="1:18">
      <c r="A1040" s="183" t="s">
        <v>1964</v>
      </c>
      <c r="B1040" s="183" t="s">
        <v>794</v>
      </c>
      <c r="C1040" s="183" t="s">
        <v>806</v>
      </c>
      <c r="D1040" s="183" t="s">
        <v>837</v>
      </c>
      <c r="E1040" s="183" t="s">
        <v>835</v>
      </c>
      <c r="F1040" s="183" t="s">
        <v>710</v>
      </c>
      <c r="G1040" s="183" t="s">
        <v>48</v>
      </c>
      <c r="H1040" s="183" t="s">
        <v>521</v>
      </c>
      <c r="I1040" s="183" t="s">
        <v>796</v>
      </c>
      <c r="J1040" s="183" t="s">
        <v>1934</v>
      </c>
      <c r="K1040" s="184">
        <v>681.88</v>
      </c>
      <c r="L1040" s="184">
        <v>0</v>
      </c>
      <c r="M1040" s="184">
        <f t="shared" si="17"/>
        <v>681.88</v>
      </c>
      <c r="N1040" s="183" t="s">
        <v>1962</v>
      </c>
      <c r="O1040" s="183" t="s">
        <v>1934</v>
      </c>
      <c r="P1040" s="183"/>
      <c r="Q1040" s="183" t="s">
        <v>1965</v>
      </c>
      <c r="R1040" s="183" t="s">
        <v>797</v>
      </c>
    </row>
    <row r="1041" spans="1:18">
      <c r="A1041" s="183" t="s">
        <v>1964</v>
      </c>
      <c r="B1041" s="183" t="s">
        <v>794</v>
      </c>
      <c r="C1041" s="183" t="s">
        <v>806</v>
      </c>
      <c r="D1041" s="183" t="s">
        <v>837</v>
      </c>
      <c r="E1041" s="183" t="s">
        <v>839</v>
      </c>
      <c r="F1041" s="183" t="s">
        <v>836</v>
      </c>
      <c r="G1041" s="183" t="s">
        <v>48</v>
      </c>
      <c r="H1041" s="183" t="s">
        <v>521</v>
      </c>
      <c r="I1041" s="183" t="s">
        <v>796</v>
      </c>
      <c r="J1041" s="183" t="s">
        <v>1934</v>
      </c>
      <c r="K1041" s="184">
        <v>2000</v>
      </c>
      <c r="L1041" s="184">
        <v>0</v>
      </c>
      <c r="M1041" s="184">
        <f t="shared" si="17"/>
        <v>2000</v>
      </c>
      <c r="N1041" s="183" t="s">
        <v>1966</v>
      </c>
      <c r="O1041" s="183" t="s">
        <v>1934</v>
      </c>
      <c r="P1041" s="183"/>
      <c r="Q1041" s="183" t="s">
        <v>1965</v>
      </c>
      <c r="R1041" s="183" t="s">
        <v>797</v>
      </c>
    </row>
    <row r="1042" spans="1:18">
      <c r="A1042" s="183" t="s">
        <v>1964</v>
      </c>
      <c r="B1042" s="183" t="s">
        <v>794</v>
      </c>
      <c r="C1042" s="183" t="s">
        <v>806</v>
      </c>
      <c r="D1042" s="183" t="s">
        <v>837</v>
      </c>
      <c r="E1042" s="183" t="s">
        <v>839</v>
      </c>
      <c r="F1042" s="183" t="s">
        <v>1969</v>
      </c>
      <c r="G1042" s="183" t="s">
        <v>48</v>
      </c>
      <c r="H1042" s="183" t="s">
        <v>521</v>
      </c>
      <c r="I1042" s="183" t="s">
        <v>796</v>
      </c>
      <c r="J1042" s="183" t="s">
        <v>1934</v>
      </c>
      <c r="K1042" s="184">
        <v>500</v>
      </c>
      <c r="L1042" s="184">
        <v>0</v>
      </c>
      <c r="M1042" s="184">
        <f t="shared" si="17"/>
        <v>500</v>
      </c>
      <c r="N1042" s="183" t="s">
        <v>1966</v>
      </c>
      <c r="O1042" s="183" t="s">
        <v>1934</v>
      </c>
      <c r="P1042" s="183"/>
      <c r="Q1042" s="183" t="s">
        <v>1965</v>
      </c>
      <c r="R1042" s="183" t="s">
        <v>797</v>
      </c>
    </row>
    <row r="1043" spans="1:18">
      <c r="A1043" s="183" t="s">
        <v>1964</v>
      </c>
      <c r="B1043" s="183" t="s">
        <v>794</v>
      </c>
      <c r="C1043" s="183" t="s">
        <v>833</v>
      </c>
      <c r="D1043" s="183" t="s">
        <v>837</v>
      </c>
      <c r="E1043" s="183" t="s">
        <v>850</v>
      </c>
      <c r="F1043" s="183" t="s">
        <v>1967</v>
      </c>
      <c r="G1043" s="183" t="s">
        <v>48</v>
      </c>
      <c r="H1043" s="183" t="s">
        <v>521</v>
      </c>
      <c r="I1043" s="183" t="s">
        <v>796</v>
      </c>
      <c r="J1043" s="183" t="s">
        <v>1934</v>
      </c>
      <c r="K1043" s="184">
        <v>848.13</v>
      </c>
      <c r="L1043" s="184">
        <v>0</v>
      </c>
      <c r="M1043" s="184">
        <f t="shared" si="17"/>
        <v>848.13</v>
      </c>
      <c r="N1043" s="183" t="s">
        <v>1966</v>
      </c>
      <c r="O1043" s="183" t="s">
        <v>1934</v>
      </c>
      <c r="P1043" s="183"/>
      <c r="Q1043" s="183" t="s">
        <v>1965</v>
      </c>
      <c r="R1043" s="183" t="s">
        <v>797</v>
      </c>
    </row>
    <row r="1044" spans="1:18">
      <c r="A1044" s="183" t="s">
        <v>1964</v>
      </c>
      <c r="B1044" s="183" t="s">
        <v>794</v>
      </c>
      <c r="C1044" s="183" t="s">
        <v>833</v>
      </c>
      <c r="D1044" s="183" t="s">
        <v>837</v>
      </c>
      <c r="E1044" s="183" t="s">
        <v>835</v>
      </c>
      <c r="F1044" s="183" t="s">
        <v>849</v>
      </c>
      <c r="G1044" s="183" t="s">
        <v>48</v>
      </c>
      <c r="H1044" s="183" t="s">
        <v>521</v>
      </c>
      <c r="I1044" s="183" t="s">
        <v>796</v>
      </c>
      <c r="J1044" s="183" t="s">
        <v>1934</v>
      </c>
      <c r="K1044" s="184">
        <v>714.2</v>
      </c>
      <c r="L1044" s="184">
        <v>0</v>
      </c>
      <c r="M1044" s="184">
        <f t="shared" si="17"/>
        <v>714.2</v>
      </c>
      <c r="N1044" s="183" t="s">
        <v>1962</v>
      </c>
      <c r="O1044" s="183" t="s">
        <v>1934</v>
      </c>
      <c r="P1044" s="183"/>
      <c r="Q1044" s="183" t="s">
        <v>1965</v>
      </c>
      <c r="R1044" s="183" t="s">
        <v>797</v>
      </c>
    </row>
    <row r="1045" spans="1:18">
      <c r="A1045" s="183" t="s">
        <v>1964</v>
      </c>
      <c r="B1045" s="183" t="s">
        <v>794</v>
      </c>
      <c r="C1045" s="183" t="s">
        <v>833</v>
      </c>
      <c r="D1045" s="183" t="s">
        <v>837</v>
      </c>
      <c r="E1045" s="183" t="s">
        <v>835</v>
      </c>
      <c r="F1045" s="183" t="s">
        <v>836</v>
      </c>
      <c r="G1045" s="183" t="s">
        <v>48</v>
      </c>
      <c r="H1045" s="183" t="s">
        <v>521</v>
      </c>
      <c r="I1045" s="183" t="s">
        <v>796</v>
      </c>
      <c r="J1045" s="183" t="s">
        <v>1934</v>
      </c>
      <c r="K1045" s="184">
        <v>28.57</v>
      </c>
      <c r="L1045" s="184">
        <v>0</v>
      </c>
      <c r="M1045" s="184">
        <f t="shared" si="17"/>
        <v>28.57</v>
      </c>
      <c r="N1045" s="183" t="s">
        <v>1962</v>
      </c>
      <c r="O1045" s="183" t="s">
        <v>1934</v>
      </c>
      <c r="P1045" s="183"/>
      <c r="Q1045" s="183" t="s">
        <v>1965</v>
      </c>
      <c r="R1045" s="183" t="s">
        <v>797</v>
      </c>
    </row>
    <row r="1046" spans="1:18">
      <c r="A1046" s="183" t="s">
        <v>1964</v>
      </c>
      <c r="B1046" s="183" t="s">
        <v>794</v>
      </c>
      <c r="C1046" s="183" t="s">
        <v>702</v>
      </c>
      <c r="D1046" s="183" t="s">
        <v>858</v>
      </c>
      <c r="E1046" s="183" t="s">
        <v>839</v>
      </c>
      <c r="F1046" s="183" t="s">
        <v>1095</v>
      </c>
      <c r="G1046" s="183" t="s">
        <v>48</v>
      </c>
      <c r="H1046" s="183" t="s">
        <v>521</v>
      </c>
      <c r="I1046" s="183" t="s">
        <v>796</v>
      </c>
      <c r="J1046" s="183" t="s">
        <v>1934</v>
      </c>
      <c r="K1046" s="184">
        <v>325</v>
      </c>
      <c r="L1046" s="184">
        <v>0</v>
      </c>
      <c r="M1046" s="184">
        <f t="shared" si="17"/>
        <v>325</v>
      </c>
      <c r="N1046" s="183" t="s">
        <v>1966</v>
      </c>
      <c r="O1046" s="183" t="s">
        <v>1934</v>
      </c>
      <c r="P1046" s="183"/>
      <c r="Q1046" s="183" t="s">
        <v>1965</v>
      </c>
      <c r="R1046" s="183" t="s">
        <v>797</v>
      </c>
    </row>
    <row r="1047" spans="1:18">
      <c r="A1047" s="183" t="s">
        <v>1964</v>
      </c>
      <c r="B1047" s="183" t="s">
        <v>794</v>
      </c>
      <c r="C1047" s="183" t="s">
        <v>702</v>
      </c>
      <c r="D1047" s="183" t="s">
        <v>858</v>
      </c>
      <c r="E1047" s="183" t="s">
        <v>136</v>
      </c>
      <c r="F1047" s="183" t="s">
        <v>830</v>
      </c>
      <c r="G1047" s="183" t="s">
        <v>48</v>
      </c>
      <c r="H1047" s="183" t="s">
        <v>521</v>
      </c>
      <c r="I1047" s="183" t="s">
        <v>796</v>
      </c>
      <c r="J1047" s="183" t="s">
        <v>1934</v>
      </c>
      <c r="K1047" s="184">
        <v>0</v>
      </c>
      <c r="L1047" s="184">
        <v>145</v>
      </c>
      <c r="M1047" s="184">
        <f t="shared" si="17"/>
        <v>-145</v>
      </c>
      <c r="N1047" s="183" t="s">
        <v>1962</v>
      </c>
      <c r="O1047" s="183" t="s">
        <v>1934</v>
      </c>
      <c r="P1047" s="183"/>
      <c r="Q1047" s="183" t="s">
        <v>1965</v>
      </c>
      <c r="R1047" s="183" t="s">
        <v>797</v>
      </c>
    </row>
    <row r="1048" spans="1:18">
      <c r="A1048" s="183" t="s">
        <v>1964</v>
      </c>
      <c r="B1048" s="183" t="s">
        <v>794</v>
      </c>
      <c r="C1048" s="183" t="s">
        <v>702</v>
      </c>
      <c r="D1048" s="183" t="s">
        <v>858</v>
      </c>
      <c r="E1048" s="183" t="s">
        <v>835</v>
      </c>
      <c r="F1048" s="183" t="s">
        <v>1094</v>
      </c>
      <c r="G1048" s="183" t="s">
        <v>48</v>
      </c>
      <c r="H1048" s="183" t="s">
        <v>521</v>
      </c>
      <c r="I1048" s="183" t="s">
        <v>796</v>
      </c>
      <c r="J1048" s="183" t="s">
        <v>1934</v>
      </c>
      <c r="K1048" s="184">
        <v>0</v>
      </c>
      <c r="L1048" s="184">
        <v>257.08999999999997</v>
      </c>
      <c r="M1048" s="184">
        <f t="shared" si="17"/>
        <v>-257.08999999999997</v>
      </c>
      <c r="N1048" s="183" t="s">
        <v>1962</v>
      </c>
      <c r="O1048" s="183" t="s">
        <v>1934</v>
      </c>
      <c r="P1048" s="183"/>
      <c r="Q1048" s="183" t="s">
        <v>1965</v>
      </c>
      <c r="R1048" s="183" t="s">
        <v>797</v>
      </c>
    </row>
    <row r="1049" spans="1:18">
      <c r="A1049" s="183" t="s">
        <v>1964</v>
      </c>
      <c r="B1049" s="183" t="s">
        <v>794</v>
      </c>
      <c r="C1049" s="183" t="s">
        <v>804</v>
      </c>
      <c r="D1049" s="183" t="s">
        <v>858</v>
      </c>
      <c r="E1049" s="183" t="s">
        <v>839</v>
      </c>
      <c r="F1049" s="183" t="s">
        <v>710</v>
      </c>
      <c r="G1049" s="183" t="s">
        <v>48</v>
      </c>
      <c r="H1049" s="183" t="s">
        <v>521</v>
      </c>
      <c r="I1049" s="183" t="s">
        <v>796</v>
      </c>
      <c r="J1049" s="183" t="s">
        <v>1934</v>
      </c>
      <c r="K1049" s="184">
        <v>0</v>
      </c>
      <c r="L1049" s="184">
        <v>9145.5</v>
      </c>
      <c r="M1049" s="184">
        <f t="shared" si="17"/>
        <v>-9145.5</v>
      </c>
      <c r="N1049" s="183" t="s">
        <v>1966</v>
      </c>
      <c r="O1049" s="183" t="s">
        <v>1934</v>
      </c>
      <c r="P1049" s="183"/>
      <c r="Q1049" s="183" t="s">
        <v>1965</v>
      </c>
      <c r="R1049" s="183" t="s">
        <v>797</v>
      </c>
    </row>
    <row r="1050" spans="1:18">
      <c r="A1050" s="183" t="s">
        <v>1964</v>
      </c>
      <c r="B1050" s="183" t="s">
        <v>794</v>
      </c>
      <c r="C1050" s="183" t="s">
        <v>701</v>
      </c>
      <c r="D1050" s="183" t="s">
        <v>858</v>
      </c>
      <c r="E1050" s="183" t="s">
        <v>382</v>
      </c>
      <c r="F1050" s="183" t="s">
        <v>263</v>
      </c>
      <c r="G1050" s="183" t="s">
        <v>48</v>
      </c>
      <c r="H1050" s="183" t="s">
        <v>521</v>
      </c>
      <c r="I1050" s="183" t="s">
        <v>796</v>
      </c>
      <c r="J1050" s="183" t="s">
        <v>1934</v>
      </c>
      <c r="K1050" s="184">
        <v>0</v>
      </c>
      <c r="L1050" s="184">
        <v>142.84</v>
      </c>
      <c r="M1050" s="184">
        <f t="shared" si="17"/>
        <v>-142.84</v>
      </c>
      <c r="N1050" s="183" t="s">
        <v>1966</v>
      </c>
      <c r="O1050" s="183" t="s">
        <v>1934</v>
      </c>
      <c r="P1050" s="183"/>
      <c r="Q1050" s="183" t="s">
        <v>1965</v>
      </c>
      <c r="R1050" s="183" t="s">
        <v>797</v>
      </c>
    </row>
    <row r="1051" spans="1:18">
      <c r="A1051" s="183" t="s">
        <v>1964</v>
      </c>
      <c r="B1051" s="183" t="s">
        <v>794</v>
      </c>
      <c r="C1051" s="183" t="s">
        <v>804</v>
      </c>
      <c r="D1051" s="183" t="s">
        <v>858</v>
      </c>
      <c r="E1051" s="183" t="s">
        <v>799</v>
      </c>
      <c r="F1051" s="183" t="s">
        <v>710</v>
      </c>
      <c r="G1051" s="183" t="s">
        <v>48</v>
      </c>
      <c r="H1051" s="183" t="s">
        <v>521</v>
      </c>
      <c r="I1051" s="183" t="s">
        <v>796</v>
      </c>
      <c r="J1051" s="183" t="s">
        <v>1934</v>
      </c>
      <c r="K1051" s="184">
        <v>0</v>
      </c>
      <c r="L1051" s="184">
        <v>3075</v>
      </c>
      <c r="M1051" s="184">
        <f t="shared" si="17"/>
        <v>-3075</v>
      </c>
      <c r="N1051" s="183" t="s">
        <v>1966</v>
      </c>
      <c r="O1051" s="183" t="s">
        <v>1934</v>
      </c>
      <c r="P1051" s="183"/>
      <c r="Q1051" s="183" t="s">
        <v>1965</v>
      </c>
      <c r="R1051" s="183" t="s">
        <v>797</v>
      </c>
    </row>
    <row r="1052" spans="1:18">
      <c r="A1052" s="183" t="s">
        <v>1964</v>
      </c>
      <c r="B1052" s="183" t="s">
        <v>794</v>
      </c>
      <c r="C1052" s="183" t="s">
        <v>804</v>
      </c>
      <c r="D1052" s="183" t="s">
        <v>858</v>
      </c>
      <c r="E1052" s="183" t="s">
        <v>851</v>
      </c>
      <c r="F1052" s="183" t="s">
        <v>710</v>
      </c>
      <c r="G1052" s="183" t="s">
        <v>48</v>
      </c>
      <c r="H1052" s="183" t="s">
        <v>521</v>
      </c>
      <c r="I1052" s="183" t="s">
        <v>796</v>
      </c>
      <c r="J1052" s="183" t="s">
        <v>1934</v>
      </c>
      <c r="K1052" s="184">
        <v>0</v>
      </c>
      <c r="L1052" s="184">
        <v>5850</v>
      </c>
      <c r="M1052" s="184">
        <f t="shared" si="17"/>
        <v>-5850</v>
      </c>
      <c r="N1052" s="183" t="s">
        <v>1966</v>
      </c>
      <c r="O1052" s="183" t="s">
        <v>1934</v>
      </c>
      <c r="P1052" s="183"/>
      <c r="Q1052" s="183" t="s">
        <v>1965</v>
      </c>
      <c r="R1052" s="183" t="s">
        <v>797</v>
      </c>
    </row>
    <row r="1053" spans="1:18">
      <c r="A1053" s="183" t="s">
        <v>1964</v>
      </c>
      <c r="B1053" s="183" t="s">
        <v>794</v>
      </c>
      <c r="C1053" s="183" t="s">
        <v>804</v>
      </c>
      <c r="D1053" s="183" t="s">
        <v>858</v>
      </c>
      <c r="E1053" s="183" t="s">
        <v>835</v>
      </c>
      <c r="F1053" s="183" t="s">
        <v>710</v>
      </c>
      <c r="G1053" s="183" t="s">
        <v>48</v>
      </c>
      <c r="H1053" s="183" t="s">
        <v>521</v>
      </c>
      <c r="I1053" s="183" t="s">
        <v>796</v>
      </c>
      <c r="J1053" s="183" t="s">
        <v>1934</v>
      </c>
      <c r="K1053" s="184">
        <v>0</v>
      </c>
      <c r="L1053" s="184">
        <v>56.25</v>
      </c>
      <c r="M1053" s="184">
        <f t="shared" si="17"/>
        <v>-56.25</v>
      </c>
      <c r="N1053" s="183" t="s">
        <v>1962</v>
      </c>
      <c r="O1053" s="183" t="s">
        <v>1934</v>
      </c>
      <c r="P1053" s="183"/>
      <c r="Q1053" s="183" t="s">
        <v>1965</v>
      </c>
      <c r="R1053" s="183" t="s">
        <v>797</v>
      </c>
    </row>
    <row r="1054" spans="1:18">
      <c r="A1054" s="183" t="s">
        <v>1964</v>
      </c>
      <c r="B1054" s="183" t="s">
        <v>794</v>
      </c>
      <c r="C1054" s="183" t="s">
        <v>833</v>
      </c>
      <c r="D1054" s="183" t="s">
        <v>837</v>
      </c>
      <c r="E1054" s="183" t="s">
        <v>839</v>
      </c>
      <c r="F1054" s="183" t="s">
        <v>710</v>
      </c>
      <c r="G1054" s="183" t="s">
        <v>48</v>
      </c>
      <c r="H1054" s="183" t="s">
        <v>521</v>
      </c>
      <c r="I1054" s="183" t="s">
        <v>796</v>
      </c>
      <c r="J1054" s="183" t="s">
        <v>1934</v>
      </c>
      <c r="K1054" s="184">
        <v>1157.5</v>
      </c>
      <c r="L1054" s="184">
        <v>0</v>
      </c>
      <c r="M1054" s="184">
        <f t="shared" si="17"/>
        <v>1157.5</v>
      </c>
      <c r="N1054" s="183" t="s">
        <v>1966</v>
      </c>
      <c r="O1054" s="183" t="s">
        <v>1934</v>
      </c>
      <c r="P1054" s="183"/>
      <c r="Q1054" s="183" t="s">
        <v>1965</v>
      </c>
      <c r="R1054" s="183" t="s">
        <v>797</v>
      </c>
    </row>
    <row r="1055" spans="1:18">
      <c r="A1055" s="183" t="s">
        <v>1964</v>
      </c>
      <c r="B1055" s="183" t="s">
        <v>794</v>
      </c>
      <c r="C1055" s="183" t="s">
        <v>806</v>
      </c>
      <c r="D1055" s="183" t="s">
        <v>858</v>
      </c>
      <c r="E1055" s="183" t="s">
        <v>835</v>
      </c>
      <c r="F1055" s="183" t="s">
        <v>710</v>
      </c>
      <c r="G1055" s="183" t="s">
        <v>48</v>
      </c>
      <c r="H1055" s="183" t="s">
        <v>521</v>
      </c>
      <c r="I1055" s="183" t="s">
        <v>796</v>
      </c>
      <c r="J1055" s="183" t="s">
        <v>1934</v>
      </c>
      <c r="K1055" s="184">
        <v>0</v>
      </c>
      <c r="L1055" s="184">
        <v>681.88</v>
      </c>
      <c r="M1055" s="184">
        <f t="shared" si="17"/>
        <v>-681.88</v>
      </c>
      <c r="N1055" s="183" t="s">
        <v>1962</v>
      </c>
      <c r="O1055" s="183" t="s">
        <v>1934</v>
      </c>
      <c r="P1055" s="183"/>
      <c r="Q1055" s="183" t="s">
        <v>1965</v>
      </c>
      <c r="R1055" s="183" t="s">
        <v>797</v>
      </c>
    </row>
    <row r="1056" spans="1:18">
      <c r="A1056" s="183" t="s">
        <v>1964</v>
      </c>
      <c r="B1056" s="183" t="s">
        <v>794</v>
      </c>
      <c r="C1056" s="183" t="s">
        <v>808</v>
      </c>
      <c r="D1056" s="183" t="s">
        <v>858</v>
      </c>
      <c r="E1056" s="183" t="s">
        <v>839</v>
      </c>
      <c r="F1056" s="183" t="s">
        <v>836</v>
      </c>
      <c r="G1056" s="183" t="s">
        <v>48</v>
      </c>
      <c r="H1056" s="183" t="s">
        <v>521</v>
      </c>
      <c r="I1056" s="183" t="s">
        <v>796</v>
      </c>
      <c r="J1056" s="183" t="s">
        <v>1934</v>
      </c>
      <c r="K1056" s="184">
        <v>0</v>
      </c>
      <c r="L1056" s="184">
        <v>9000</v>
      </c>
      <c r="M1056" s="184">
        <f t="shared" si="17"/>
        <v>-9000</v>
      </c>
      <c r="N1056" s="183" t="s">
        <v>1966</v>
      </c>
      <c r="O1056" s="183" t="s">
        <v>1934</v>
      </c>
      <c r="P1056" s="183"/>
      <c r="Q1056" s="183" t="s">
        <v>1965</v>
      </c>
      <c r="R1056" s="183" t="s">
        <v>797</v>
      </c>
    </row>
    <row r="1057" spans="1:18">
      <c r="A1057" s="183" t="s">
        <v>1964</v>
      </c>
      <c r="B1057" s="183" t="s">
        <v>794</v>
      </c>
      <c r="C1057" s="183" t="s">
        <v>806</v>
      </c>
      <c r="D1057" s="183" t="s">
        <v>858</v>
      </c>
      <c r="E1057" s="183" t="s">
        <v>839</v>
      </c>
      <c r="F1057" s="183" t="s">
        <v>836</v>
      </c>
      <c r="G1057" s="183" t="s">
        <v>48</v>
      </c>
      <c r="H1057" s="183" t="s">
        <v>521</v>
      </c>
      <c r="I1057" s="183" t="s">
        <v>796</v>
      </c>
      <c r="J1057" s="183" t="s">
        <v>1934</v>
      </c>
      <c r="K1057" s="184">
        <v>0</v>
      </c>
      <c r="L1057" s="184">
        <v>2000</v>
      </c>
      <c r="M1057" s="184">
        <f t="shared" si="17"/>
        <v>-2000</v>
      </c>
      <c r="N1057" s="183" t="s">
        <v>1966</v>
      </c>
      <c r="O1057" s="183" t="s">
        <v>1934</v>
      </c>
      <c r="P1057" s="183"/>
      <c r="Q1057" s="183" t="s">
        <v>1965</v>
      </c>
      <c r="R1057" s="183" t="s">
        <v>797</v>
      </c>
    </row>
    <row r="1058" spans="1:18">
      <c r="A1058" s="183" t="s">
        <v>1964</v>
      </c>
      <c r="B1058" s="183" t="s">
        <v>794</v>
      </c>
      <c r="C1058" s="183" t="s">
        <v>806</v>
      </c>
      <c r="D1058" s="183" t="s">
        <v>858</v>
      </c>
      <c r="E1058" s="183" t="s">
        <v>839</v>
      </c>
      <c r="F1058" s="183" t="s">
        <v>1969</v>
      </c>
      <c r="G1058" s="183" t="s">
        <v>48</v>
      </c>
      <c r="H1058" s="183" t="s">
        <v>521</v>
      </c>
      <c r="I1058" s="183" t="s">
        <v>796</v>
      </c>
      <c r="J1058" s="183" t="s">
        <v>1934</v>
      </c>
      <c r="K1058" s="184">
        <v>0</v>
      </c>
      <c r="L1058" s="184">
        <v>500</v>
      </c>
      <c r="M1058" s="184">
        <f t="shared" si="17"/>
        <v>-500</v>
      </c>
      <c r="N1058" s="183" t="s">
        <v>1966</v>
      </c>
      <c r="O1058" s="183" t="s">
        <v>1934</v>
      </c>
      <c r="P1058" s="183"/>
      <c r="Q1058" s="183" t="s">
        <v>1965</v>
      </c>
      <c r="R1058" s="183" t="s">
        <v>797</v>
      </c>
    </row>
    <row r="1059" spans="1:18">
      <c r="A1059" s="183" t="s">
        <v>1964</v>
      </c>
      <c r="B1059" s="183" t="s">
        <v>794</v>
      </c>
      <c r="C1059" s="183" t="s">
        <v>806</v>
      </c>
      <c r="D1059" s="183" t="s">
        <v>858</v>
      </c>
      <c r="E1059" s="183" t="s">
        <v>835</v>
      </c>
      <c r="F1059" s="183" t="s">
        <v>1094</v>
      </c>
      <c r="G1059" s="183" t="s">
        <v>48</v>
      </c>
      <c r="H1059" s="183" t="s">
        <v>521</v>
      </c>
      <c r="I1059" s="183" t="s">
        <v>796</v>
      </c>
      <c r="J1059" s="183" t="s">
        <v>1934</v>
      </c>
      <c r="K1059" s="184">
        <v>114.25</v>
      </c>
      <c r="L1059" s="184">
        <v>0</v>
      </c>
      <c r="M1059" s="184">
        <f t="shared" si="17"/>
        <v>114.25</v>
      </c>
      <c r="N1059" s="183" t="s">
        <v>1962</v>
      </c>
      <c r="O1059" s="183" t="s">
        <v>1934</v>
      </c>
      <c r="P1059" s="183"/>
      <c r="Q1059" s="183" t="s">
        <v>1965</v>
      </c>
      <c r="R1059" s="183" t="s">
        <v>797</v>
      </c>
    </row>
    <row r="1060" spans="1:18">
      <c r="A1060" s="183" t="s">
        <v>1964</v>
      </c>
      <c r="B1060" s="183" t="s">
        <v>794</v>
      </c>
      <c r="C1060" s="183" t="s">
        <v>808</v>
      </c>
      <c r="D1060" s="183" t="s">
        <v>858</v>
      </c>
      <c r="E1060" s="183" t="s">
        <v>835</v>
      </c>
      <c r="F1060" s="183" t="s">
        <v>836</v>
      </c>
      <c r="G1060" s="183" t="s">
        <v>48</v>
      </c>
      <c r="H1060" s="183" t="s">
        <v>521</v>
      </c>
      <c r="I1060" s="183" t="s">
        <v>796</v>
      </c>
      <c r="J1060" s="183" t="s">
        <v>1934</v>
      </c>
      <c r="K1060" s="184">
        <v>0</v>
      </c>
      <c r="L1060" s="184">
        <v>4399.4799999999996</v>
      </c>
      <c r="M1060" s="184">
        <f t="shared" si="17"/>
        <v>-4399.4799999999996</v>
      </c>
      <c r="N1060" s="183" t="s">
        <v>1962</v>
      </c>
      <c r="O1060" s="183" t="s">
        <v>1934</v>
      </c>
      <c r="P1060" s="183"/>
      <c r="Q1060" s="183" t="s">
        <v>1965</v>
      </c>
      <c r="R1060" s="183" t="s">
        <v>797</v>
      </c>
    </row>
    <row r="1061" spans="1:18">
      <c r="A1061" s="183" t="s">
        <v>1964</v>
      </c>
      <c r="B1061" s="183" t="s">
        <v>794</v>
      </c>
      <c r="C1061" s="183" t="s">
        <v>806</v>
      </c>
      <c r="D1061" s="183" t="s">
        <v>858</v>
      </c>
      <c r="E1061" s="183" t="s">
        <v>839</v>
      </c>
      <c r="F1061" s="183" t="s">
        <v>710</v>
      </c>
      <c r="G1061" s="183" t="s">
        <v>48</v>
      </c>
      <c r="H1061" s="183" t="s">
        <v>521</v>
      </c>
      <c r="I1061" s="183" t="s">
        <v>796</v>
      </c>
      <c r="J1061" s="183" t="s">
        <v>1934</v>
      </c>
      <c r="K1061" s="184">
        <v>0</v>
      </c>
      <c r="L1061" s="184">
        <v>109.5</v>
      </c>
      <c r="M1061" s="184">
        <f t="shared" si="17"/>
        <v>-109.5</v>
      </c>
      <c r="N1061" s="183" t="s">
        <v>1966</v>
      </c>
      <c r="O1061" s="183" t="s">
        <v>1934</v>
      </c>
      <c r="P1061" s="183"/>
      <c r="Q1061" s="183" t="s">
        <v>1965</v>
      </c>
      <c r="R1061" s="183" t="s">
        <v>797</v>
      </c>
    </row>
    <row r="1062" spans="1:18">
      <c r="A1062" s="183" t="s">
        <v>1964</v>
      </c>
      <c r="B1062" s="183" t="s">
        <v>794</v>
      </c>
      <c r="C1062" s="183" t="s">
        <v>806</v>
      </c>
      <c r="D1062" s="183" t="s">
        <v>858</v>
      </c>
      <c r="E1062" s="183" t="s">
        <v>839</v>
      </c>
      <c r="F1062" s="183" t="s">
        <v>1095</v>
      </c>
      <c r="G1062" s="183" t="s">
        <v>48</v>
      </c>
      <c r="H1062" s="183" t="s">
        <v>521</v>
      </c>
      <c r="I1062" s="183" t="s">
        <v>796</v>
      </c>
      <c r="J1062" s="183" t="s">
        <v>1934</v>
      </c>
      <c r="K1062" s="184">
        <v>100</v>
      </c>
      <c r="L1062" s="184">
        <v>0</v>
      </c>
      <c r="M1062" s="184">
        <f t="shared" si="17"/>
        <v>100</v>
      </c>
      <c r="N1062" s="183" t="s">
        <v>1966</v>
      </c>
      <c r="O1062" s="183" t="s">
        <v>1934</v>
      </c>
      <c r="P1062" s="183"/>
      <c r="Q1062" s="183" t="s">
        <v>1965</v>
      </c>
      <c r="R1062" s="183" t="s">
        <v>797</v>
      </c>
    </row>
    <row r="1063" spans="1:18">
      <c r="A1063" s="183" t="s">
        <v>1964</v>
      </c>
      <c r="B1063" s="183" t="s">
        <v>794</v>
      </c>
      <c r="C1063" s="183" t="s">
        <v>808</v>
      </c>
      <c r="D1063" s="183" t="s">
        <v>858</v>
      </c>
      <c r="E1063" s="183" t="s">
        <v>384</v>
      </c>
      <c r="F1063" s="183" t="s">
        <v>710</v>
      </c>
      <c r="G1063" s="183" t="s">
        <v>48</v>
      </c>
      <c r="H1063" s="183" t="s">
        <v>521</v>
      </c>
      <c r="I1063" s="183" t="s">
        <v>796</v>
      </c>
      <c r="J1063" s="183" t="s">
        <v>1934</v>
      </c>
      <c r="K1063" s="184">
        <v>0</v>
      </c>
      <c r="L1063" s="184">
        <v>4230</v>
      </c>
      <c r="M1063" s="184">
        <f t="shared" si="17"/>
        <v>-4230</v>
      </c>
      <c r="N1063" s="183" t="s">
        <v>1962</v>
      </c>
      <c r="O1063" s="183" t="s">
        <v>1934</v>
      </c>
      <c r="P1063" s="183"/>
      <c r="Q1063" s="183" t="s">
        <v>1965</v>
      </c>
      <c r="R1063" s="183" t="s">
        <v>797</v>
      </c>
    </row>
    <row r="1064" spans="1:18">
      <c r="A1064" s="183" t="s">
        <v>1964</v>
      </c>
      <c r="B1064" s="183" t="s">
        <v>794</v>
      </c>
      <c r="C1064" s="183" t="s">
        <v>808</v>
      </c>
      <c r="D1064" s="183" t="s">
        <v>858</v>
      </c>
      <c r="E1064" s="183" t="s">
        <v>799</v>
      </c>
      <c r="F1064" s="183" t="s">
        <v>710</v>
      </c>
      <c r="G1064" s="183" t="s">
        <v>48</v>
      </c>
      <c r="H1064" s="183" t="s">
        <v>521</v>
      </c>
      <c r="I1064" s="183" t="s">
        <v>796</v>
      </c>
      <c r="J1064" s="183" t="s">
        <v>1934</v>
      </c>
      <c r="K1064" s="184">
        <v>0</v>
      </c>
      <c r="L1064" s="184">
        <v>6875</v>
      </c>
      <c r="M1064" s="184">
        <f t="shared" si="17"/>
        <v>-6875</v>
      </c>
      <c r="N1064" s="183" t="s">
        <v>1966</v>
      </c>
      <c r="O1064" s="183" t="s">
        <v>1934</v>
      </c>
      <c r="P1064" s="183"/>
      <c r="Q1064" s="183" t="s">
        <v>1965</v>
      </c>
      <c r="R1064" s="183" t="s">
        <v>797</v>
      </c>
    </row>
    <row r="1065" spans="1:18">
      <c r="A1065" s="183" t="s">
        <v>1964</v>
      </c>
      <c r="B1065" s="183" t="s">
        <v>794</v>
      </c>
      <c r="C1065" s="183" t="s">
        <v>808</v>
      </c>
      <c r="D1065" s="183" t="s">
        <v>858</v>
      </c>
      <c r="E1065" s="183" t="s">
        <v>851</v>
      </c>
      <c r="F1065" s="183" t="s">
        <v>710</v>
      </c>
      <c r="G1065" s="183" t="s">
        <v>48</v>
      </c>
      <c r="H1065" s="183" t="s">
        <v>521</v>
      </c>
      <c r="I1065" s="183" t="s">
        <v>796</v>
      </c>
      <c r="J1065" s="183" t="s">
        <v>1934</v>
      </c>
      <c r="K1065" s="184">
        <v>0</v>
      </c>
      <c r="L1065" s="184">
        <v>1575</v>
      </c>
      <c r="M1065" s="184">
        <f t="shared" si="17"/>
        <v>-1575</v>
      </c>
      <c r="N1065" s="183" t="s">
        <v>1966</v>
      </c>
      <c r="O1065" s="183" t="s">
        <v>1934</v>
      </c>
      <c r="P1065" s="183"/>
      <c r="Q1065" s="183" t="s">
        <v>1965</v>
      </c>
      <c r="R1065" s="183" t="s">
        <v>797</v>
      </c>
    </row>
    <row r="1066" spans="1:18">
      <c r="A1066" s="183" t="s">
        <v>1964</v>
      </c>
      <c r="B1066" s="183" t="s">
        <v>794</v>
      </c>
      <c r="C1066" s="183" t="s">
        <v>808</v>
      </c>
      <c r="D1066" s="183" t="s">
        <v>858</v>
      </c>
      <c r="E1066" s="183" t="s">
        <v>835</v>
      </c>
      <c r="F1066" s="183" t="s">
        <v>710</v>
      </c>
      <c r="G1066" s="183" t="s">
        <v>48</v>
      </c>
      <c r="H1066" s="183" t="s">
        <v>521</v>
      </c>
      <c r="I1066" s="183" t="s">
        <v>796</v>
      </c>
      <c r="J1066" s="183" t="s">
        <v>1934</v>
      </c>
      <c r="K1066" s="184">
        <v>0</v>
      </c>
      <c r="L1066" s="184">
        <v>4415.17</v>
      </c>
      <c r="M1066" s="184">
        <f t="shared" si="17"/>
        <v>-4415.17</v>
      </c>
      <c r="N1066" s="183" t="s">
        <v>1962</v>
      </c>
      <c r="O1066" s="183" t="s">
        <v>1934</v>
      </c>
      <c r="P1066" s="183"/>
      <c r="Q1066" s="183" t="s">
        <v>1965</v>
      </c>
      <c r="R1066" s="183" t="s">
        <v>797</v>
      </c>
    </row>
    <row r="1067" spans="1:18">
      <c r="A1067" s="183" t="s">
        <v>1970</v>
      </c>
      <c r="B1067" s="183" t="s">
        <v>794</v>
      </c>
      <c r="C1067" s="183" t="s">
        <v>366</v>
      </c>
      <c r="D1067" s="183" t="s">
        <v>809</v>
      </c>
      <c r="E1067" s="183" t="s">
        <v>43</v>
      </c>
      <c r="F1067" s="183" t="s">
        <v>521</v>
      </c>
      <c r="G1067" s="183" t="s">
        <v>48</v>
      </c>
      <c r="H1067" s="183" t="s">
        <v>521</v>
      </c>
      <c r="I1067" s="183" t="s">
        <v>796</v>
      </c>
      <c r="J1067" s="183" t="s">
        <v>1934</v>
      </c>
      <c r="K1067" s="184">
        <v>768</v>
      </c>
      <c r="L1067" s="184">
        <v>0</v>
      </c>
      <c r="M1067" s="184">
        <f t="shared" si="17"/>
        <v>768</v>
      </c>
      <c r="N1067" s="183" t="s">
        <v>1056</v>
      </c>
      <c r="O1067" s="183" t="s">
        <v>1934</v>
      </c>
      <c r="P1067" s="183"/>
      <c r="Q1067" s="183" t="s">
        <v>1971</v>
      </c>
      <c r="R1067" s="183" t="s">
        <v>801</v>
      </c>
    </row>
    <row r="1068" spans="1:18">
      <c r="A1068" s="183" t="s">
        <v>1970</v>
      </c>
      <c r="B1068" s="183" t="s">
        <v>794</v>
      </c>
      <c r="C1068" s="183" t="s">
        <v>366</v>
      </c>
      <c r="D1068" s="183" t="s">
        <v>892</v>
      </c>
      <c r="E1068" s="183" t="s">
        <v>43</v>
      </c>
      <c r="F1068" s="183" t="s">
        <v>521</v>
      </c>
      <c r="G1068" s="183" t="s">
        <v>48</v>
      </c>
      <c r="H1068" s="183" t="s">
        <v>521</v>
      </c>
      <c r="I1068" s="183" t="s">
        <v>796</v>
      </c>
      <c r="J1068" s="183" t="s">
        <v>1934</v>
      </c>
      <c r="K1068" s="184">
        <v>0</v>
      </c>
      <c r="L1068" s="184">
        <v>768</v>
      </c>
      <c r="M1068" s="184">
        <f t="shared" si="17"/>
        <v>-768</v>
      </c>
      <c r="N1068" s="183" t="s">
        <v>1056</v>
      </c>
      <c r="O1068" s="183" t="s">
        <v>1934</v>
      </c>
      <c r="P1068" s="183"/>
      <c r="Q1068" s="183" t="s">
        <v>1971</v>
      </c>
      <c r="R1068" s="183" t="s">
        <v>801</v>
      </c>
    </row>
    <row r="1069" spans="1:18">
      <c r="A1069" s="183" t="s">
        <v>1972</v>
      </c>
      <c r="B1069" s="183" t="s">
        <v>794</v>
      </c>
      <c r="C1069" s="183" t="s">
        <v>804</v>
      </c>
      <c r="D1069" s="183" t="s">
        <v>805</v>
      </c>
      <c r="E1069" s="183" t="s">
        <v>799</v>
      </c>
      <c r="F1069" s="183" t="s">
        <v>710</v>
      </c>
      <c r="G1069" s="183" t="s">
        <v>48</v>
      </c>
      <c r="H1069" s="183" t="s">
        <v>521</v>
      </c>
      <c r="I1069" s="183" t="s">
        <v>796</v>
      </c>
      <c r="J1069" s="183" t="s">
        <v>1934</v>
      </c>
      <c r="K1069" s="184">
        <v>0</v>
      </c>
      <c r="L1069" s="184">
        <v>3000</v>
      </c>
      <c r="M1069" s="184">
        <f t="shared" si="17"/>
        <v>-3000</v>
      </c>
      <c r="N1069" s="183" t="s">
        <v>1973</v>
      </c>
      <c r="O1069" s="183" t="s">
        <v>1934</v>
      </c>
      <c r="P1069" s="183"/>
      <c r="Q1069" s="183" t="s">
        <v>1974</v>
      </c>
      <c r="R1069" s="183" t="s">
        <v>801</v>
      </c>
    </row>
    <row r="1070" spans="1:18">
      <c r="A1070" s="183" t="s">
        <v>1972</v>
      </c>
      <c r="B1070" s="183" t="s">
        <v>794</v>
      </c>
      <c r="C1070" s="183" t="s">
        <v>804</v>
      </c>
      <c r="D1070" s="183" t="s">
        <v>805</v>
      </c>
      <c r="E1070" s="183" t="s">
        <v>799</v>
      </c>
      <c r="F1070" s="183" t="s">
        <v>710</v>
      </c>
      <c r="G1070" s="183" t="s">
        <v>48</v>
      </c>
      <c r="H1070" s="183" t="s">
        <v>521</v>
      </c>
      <c r="I1070" s="183" t="s">
        <v>796</v>
      </c>
      <c r="J1070" s="183" t="s">
        <v>1934</v>
      </c>
      <c r="K1070" s="184">
        <v>0</v>
      </c>
      <c r="L1070" s="184">
        <v>800</v>
      </c>
      <c r="M1070" s="184">
        <f t="shared" si="17"/>
        <v>-800</v>
      </c>
      <c r="N1070" s="183" t="s">
        <v>1973</v>
      </c>
      <c r="O1070" s="183" t="s">
        <v>1934</v>
      </c>
      <c r="P1070" s="183"/>
      <c r="Q1070" s="183" t="s">
        <v>1974</v>
      </c>
      <c r="R1070" s="183" t="s">
        <v>801</v>
      </c>
    </row>
    <row r="1071" spans="1:18">
      <c r="A1071" s="183" t="s">
        <v>1972</v>
      </c>
      <c r="B1071" s="183" t="s">
        <v>794</v>
      </c>
      <c r="C1071" s="183" t="s">
        <v>804</v>
      </c>
      <c r="D1071" s="183" t="s">
        <v>805</v>
      </c>
      <c r="E1071" s="183" t="s">
        <v>799</v>
      </c>
      <c r="F1071" s="183" t="s">
        <v>710</v>
      </c>
      <c r="G1071" s="183" t="s">
        <v>48</v>
      </c>
      <c r="H1071" s="183" t="s">
        <v>521</v>
      </c>
      <c r="I1071" s="183" t="s">
        <v>796</v>
      </c>
      <c r="J1071" s="183" t="s">
        <v>1934</v>
      </c>
      <c r="K1071" s="184">
        <v>0</v>
      </c>
      <c r="L1071" s="184">
        <v>1200</v>
      </c>
      <c r="M1071" s="184">
        <f t="shared" si="17"/>
        <v>-1200</v>
      </c>
      <c r="N1071" s="183" t="s">
        <v>1973</v>
      </c>
      <c r="O1071" s="183" t="s">
        <v>1934</v>
      </c>
      <c r="P1071" s="183"/>
      <c r="Q1071" s="183" t="s">
        <v>1974</v>
      </c>
      <c r="R1071" s="183" t="s">
        <v>801</v>
      </c>
    </row>
    <row r="1072" spans="1:18">
      <c r="A1072" s="183" t="s">
        <v>1972</v>
      </c>
      <c r="B1072" s="183" t="s">
        <v>794</v>
      </c>
      <c r="C1072" s="183" t="s">
        <v>804</v>
      </c>
      <c r="D1072" s="183" t="s">
        <v>794</v>
      </c>
      <c r="E1072" s="183" t="s">
        <v>799</v>
      </c>
      <c r="F1072" s="183" t="s">
        <v>710</v>
      </c>
      <c r="G1072" s="183" t="s">
        <v>48</v>
      </c>
      <c r="H1072" s="183" t="s">
        <v>521</v>
      </c>
      <c r="I1072" s="183" t="s">
        <v>796</v>
      </c>
      <c r="J1072" s="183" t="s">
        <v>1934</v>
      </c>
      <c r="K1072" s="184">
        <v>3000</v>
      </c>
      <c r="L1072" s="184">
        <v>0</v>
      </c>
      <c r="M1072" s="184">
        <f t="shared" si="17"/>
        <v>3000</v>
      </c>
      <c r="N1072" s="183" t="s">
        <v>1973</v>
      </c>
      <c r="O1072" s="183" t="s">
        <v>1934</v>
      </c>
      <c r="P1072" s="183"/>
      <c r="Q1072" s="183" t="s">
        <v>1974</v>
      </c>
      <c r="R1072" s="183" t="s">
        <v>801</v>
      </c>
    </row>
    <row r="1073" spans="1:18">
      <c r="A1073" s="183" t="s">
        <v>1972</v>
      </c>
      <c r="B1073" s="183" t="s">
        <v>794</v>
      </c>
      <c r="C1073" s="183" t="s">
        <v>804</v>
      </c>
      <c r="D1073" s="183" t="s">
        <v>826</v>
      </c>
      <c r="E1073" s="183" t="s">
        <v>799</v>
      </c>
      <c r="F1073" s="183" t="s">
        <v>710</v>
      </c>
      <c r="G1073" s="183" t="s">
        <v>48</v>
      </c>
      <c r="H1073" s="183" t="s">
        <v>521</v>
      </c>
      <c r="I1073" s="183" t="s">
        <v>796</v>
      </c>
      <c r="J1073" s="183" t="s">
        <v>1934</v>
      </c>
      <c r="K1073" s="184">
        <v>1200</v>
      </c>
      <c r="L1073" s="184">
        <v>0</v>
      </c>
      <c r="M1073" s="184">
        <f t="shared" si="17"/>
        <v>1200</v>
      </c>
      <c r="N1073" s="183" t="s">
        <v>1973</v>
      </c>
      <c r="O1073" s="183" t="s">
        <v>1934</v>
      </c>
      <c r="P1073" s="183"/>
      <c r="Q1073" s="183" t="s">
        <v>1974</v>
      </c>
      <c r="R1073" s="183" t="s">
        <v>801</v>
      </c>
    </row>
    <row r="1074" spans="1:18">
      <c r="A1074" s="183" t="s">
        <v>1972</v>
      </c>
      <c r="B1074" s="183" t="s">
        <v>794</v>
      </c>
      <c r="C1074" s="183" t="s">
        <v>804</v>
      </c>
      <c r="D1074" s="183" t="s">
        <v>813</v>
      </c>
      <c r="E1074" s="183" t="s">
        <v>799</v>
      </c>
      <c r="F1074" s="183" t="s">
        <v>710</v>
      </c>
      <c r="G1074" s="183" t="s">
        <v>48</v>
      </c>
      <c r="H1074" s="183" t="s">
        <v>521</v>
      </c>
      <c r="I1074" s="183" t="s">
        <v>796</v>
      </c>
      <c r="J1074" s="183" t="s">
        <v>1934</v>
      </c>
      <c r="K1074" s="184">
        <v>800</v>
      </c>
      <c r="L1074" s="184">
        <v>0</v>
      </c>
      <c r="M1074" s="184">
        <f t="shared" si="17"/>
        <v>800</v>
      </c>
      <c r="N1074" s="183" t="s">
        <v>1973</v>
      </c>
      <c r="O1074" s="183" t="s">
        <v>1934</v>
      </c>
      <c r="P1074" s="183"/>
      <c r="Q1074" s="183" t="s">
        <v>1974</v>
      </c>
      <c r="R1074" s="183" t="s">
        <v>801</v>
      </c>
    </row>
    <row r="1075" spans="1:18">
      <c r="A1075" s="183" t="s">
        <v>1975</v>
      </c>
      <c r="B1075" s="183" t="s">
        <v>794</v>
      </c>
      <c r="C1075" s="183" t="s">
        <v>808</v>
      </c>
      <c r="D1075" s="183" t="s">
        <v>268</v>
      </c>
      <c r="E1075" s="183" t="s">
        <v>22</v>
      </c>
      <c r="F1075" s="183" t="s">
        <v>710</v>
      </c>
      <c r="G1075" s="183" t="s">
        <v>48</v>
      </c>
      <c r="H1075" s="183" t="s">
        <v>521</v>
      </c>
      <c r="I1075" s="183" t="s">
        <v>796</v>
      </c>
      <c r="J1075" s="183" t="s">
        <v>1934</v>
      </c>
      <c r="K1075" s="184">
        <v>0</v>
      </c>
      <c r="L1075" s="184">
        <v>515.12</v>
      </c>
      <c r="M1075" s="184">
        <f t="shared" si="17"/>
        <v>-515.12</v>
      </c>
      <c r="N1075" s="183" t="s">
        <v>995</v>
      </c>
      <c r="O1075" s="183" t="s">
        <v>1934</v>
      </c>
      <c r="P1075" s="183"/>
      <c r="Q1075" s="183" t="s">
        <v>1976</v>
      </c>
      <c r="R1075" s="183" t="s">
        <v>847</v>
      </c>
    </row>
    <row r="1076" spans="1:18">
      <c r="A1076" s="183" t="s">
        <v>1975</v>
      </c>
      <c r="B1076" s="183" t="s">
        <v>794</v>
      </c>
      <c r="C1076" s="183" t="s">
        <v>808</v>
      </c>
      <c r="D1076" s="183" t="s">
        <v>812</v>
      </c>
      <c r="E1076" s="183" t="s">
        <v>22</v>
      </c>
      <c r="F1076" s="183" t="s">
        <v>263</v>
      </c>
      <c r="G1076" s="183" t="s">
        <v>48</v>
      </c>
      <c r="H1076" s="183" t="s">
        <v>521</v>
      </c>
      <c r="I1076" s="183" t="s">
        <v>796</v>
      </c>
      <c r="J1076" s="183" t="s">
        <v>1934</v>
      </c>
      <c r="K1076" s="184">
        <v>0</v>
      </c>
      <c r="L1076" s="184">
        <v>2369.56</v>
      </c>
      <c r="M1076" s="184">
        <f t="shared" si="17"/>
        <v>-2369.56</v>
      </c>
      <c r="N1076" s="183" t="s">
        <v>995</v>
      </c>
      <c r="O1076" s="183" t="s">
        <v>1934</v>
      </c>
      <c r="P1076" s="183"/>
      <c r="Q1076" s="183" t="s">
        <v>1976</v>
      </c>
      <c r="R1076" s="183" t="s">
        <v>847</v>
      </c>
    </row>
    <row r="1077" spans="1:18">
      <c r="A1077" s="183" t="s">
        <v>1975</v>
      </c>
      <c r="B1077" s="183" t="s">
        <v>794</v>
      </c>
      <c r="C1077" s="183" t="s">
        <v>808</v>
      </c>
      <c r="D1077" s="183" t="s">
        <v>837</v>
      </c>
      <c r="E1077" s="183" t="s">
        <v>22</v>
      </c>
      <c r="F1077" s="183" t="s">
        <v>710</v>
      </c>
      <c r="G1077" s="183" t="s">
        <v>48</v>
      </c>
      <c r="H1077" s="183" t="s">
        <v>521</v>
      </c>
      <c r="I1077" s="183" t="s">
        <v>796</v>
      </c>
      <c r="J1077" s="183" t="s">
        <v>1934</v>
      </c>
      <c r="K1077" s="184">
        <v>515.12</v>
      </c>
      <c r="L1077" s="184">
        <v>0</v>
      </c>
      <c r="M1077" s="184">
        <f t="shared" si="17"/>
        <v>515.12</v>
      </c>
      <c r="N1077" s="183" t="s">
        <v>995</v>
      </c>
      <c r="O1077" s="183" t="s">
        <v>1934</v>
      </c>
      <c r="P1077" s="183"/>
      <c r="Q1077" s="183" t="s">
        <v>1976</v>
      </c>
      <c r="R1077" s="183" t="s">
        <v>847</v>
      </c>
    </row>
    <row r="1078" spans="1:18">
      <c r="A1078" s="183" t="s">
        <v>1975</v>
      </c>
      <c r="B1078" s="183" t="s">
        <v>794</v>
      </c>
      <c r="C1078" s="183" t="s">
        <v>808</v>
      </c>
      <c r="D1078" s="183" t="s">
        <v>837</v>
      </c>
      <c r="E1078" s="183" t="s">
        <v>22</v>
      </c>
      <c r="F1078" s="183" t="s">
        <v>263</v>
      </c>
      <c r="G1078" s="183" t="s">
        <v>48</v>
      </c>
      <c r="H1078" s="183" t="s">
        <v>521</v>
      </c>
      <c r="I1078" s="183" t="s">
        <v>796</v>
      </c>
      <c r="J1078" s="183" t="s">
        <v>1934</v>
      </c>
      <c r="K1078" s="184">
        <v>963.73</v>
      </c>
      <c r="L1078" s="184">
        <v>0</v>
      </c>
      <c r="M1078" s="184">
        <f t="shared" si="17"/>
        <v>963.73</v>
      </c>
      <c r="N1078" s="183" t="s">
        <v>995</v>
      </c>
      <c r="O1078" s="183" t="s">
        <v>1934</v>
      </c>
      <c r="P1078" s="183"/>
      <c r="Q1078" s="183" t="s">
        <v>1976</v>
      </c>
      <c r="R1078" s="183" t="s">
        <v>847</v>
      </c>
    </row>
    <row r="1079" spans="1:18">
      <c r="A1079" s="183" t="s">
        <v>1975</v>
      </c>
      <c r="B1079" s="183" t="s">
        <v>794</v>
      </c>
      <c r="C1079" s="183" t="s">
        <v>367</v>
      </c>
      <c r="D1079" s="183" t="s">
        <v>813</v>
      </c>
      <c r="E1079" s="183" t="s">
        <v>22</v>
      </c>
      <c r="F1079" s="183" t="s">
        <v>263</v>
      </c>
      <c r="G1079" s="183" t="s">
        <v>48</v>
      </c>
      <c r="H1079" s="183" t="s">
        <v>521</v>
      </c>
      <c r="I1079" s="183" t="s">
        <v>796</v>
      </c>
      <c r="J1079" s="183" t="s">
        <v>1934</v>
      </c>
      <c r="K1079" s="184">
        <v>1405.83</v>
      </c>
      <c r="L1079" s="184">
        <v>0</v>
      </c>
      <c r="M1079" s="184">
        <f t="shared" si="17"/>
        <v>1405.83</v>
      </c>
      <c r="N1079" s="183" t="s">
        <v>995</v>
      </c>
      <c r="O1079" s="183" t="s">
        <v>1934</v>
      </c>
      <c r="P1079" s="183"/>
      <c r="Q1079" s="183" t="s">
        <v>1976</v>
      </c>
      <c r="R1079" s="183" t="s">
        <v>847</v>
      </c>
    </row>
    <row r="1080" spans="1:18">
      <c r="A1080" s="183" t="s">
        <v>1977</v>
      </c>
      <c r="B1080" s="183" t="s">
        <v>794</v>
      </c>
      <c r="C1080" s="183" t="s">
        <v>808</v>
      </c>
      <c r="D1080" s="183" t="s">
        <v>268</v>
      </c>
      <c r="E1080" s="183" t="s">
        <v>851</v>
      </c>
      <c r="F1080" s="183" t="s">
        <v>521</v>
      </c>
      <c r="G1080" s="183" t="s">
        <v>48</v>
      </c>
      <c r="H1080" s="183" t="s">
        <v>521</v>
      </c>
      <c r="I1080" s="183" t="s">
        <v>796</v>
      </c>
      <c r="J1080" s="183" t="s">
        <v>1934</v>
      </c>
      <c r="K1080" s="184">
        <v>0</v>
      </c>
      <c r="L1080" s="184">
        <v>552.73</v>
      </c>
      <c r="M1080" s="184">
        <f t="shared" si="17"/>
        <v>-552.73</v>
      </c>
      <c r="N1080" s="183" t="s">
        <v>1129</v>
      </c>
      <c r="O1080" s="183" t="s">
        <v>1934</v>
      </c>
      <c r="P1080" s="183"/>
      <c r="Q1080" s="183" t="s">
        <v>1978</v>
      </c>
      <c r="R1080" s="183" t="s">
        <v>847</v>
      </c>
    </row>
    <row r="1081" spans="1:18">
      <c r="A1081" s="183" t="s">
        <v>1977</v>
      </c>
      <c r="B1081" s="183" t="s">
        <v>794</v>
      </c>
      <c r="C1081" s="183" t="s">
        <v>706</v>
      </c>
      <c r="D1081" s="183" t="s">
        <v>825</v>
      </c>
      <c r="E1081" s="183" t="s">
        <v>851</v>
      </c>
      <c r="F1081" s="183" t="s">
        <v>521</v>
      </c>
      <c r="G1081" s="183" t="s">
        <v>48</v>
      </c>
      <c r="H1081" s="183" t="s">
        <v>521</v>
      </c>
      <c r="I1081" s="183" t="s">
        <v>796</v>
      </c>
      <c r="J1081" s="183" t="s">
        <v>1934</v>
      </c>
      <c r="K1081" s="184">
        <v>100</v>
      </c>
      <c r="L1081" s="184">
        <v>0</v>
      </c>
      <c r="M1081" s="184">
        <f t="shared" si="17"/>
        <v>100</v>
      </c>
      <c r="N1081" s="183" t="s">
        <v>995</v>
      </c>
      <c r="O1081" s="183" t="s">
        <v>1934</v>
      </c>
      <c r="P1081" s="183"/>
      <c r="Q1081" s="183" t="s">
        <v>1978</v>
      </c>
      <c r="R1081" s="183" t="s">
        <v>847</v>
      </c>
    </row>
    <row r="1082" spans="1:18">
      <c r="A1082" s="183" t="s">
        <v>1977</v>
      </c>
      <c r="B1082" s="183" t="s">
        <v>794</v>
      </c>
      <c r="C1082" s="183" t="s">
        <v>808</v>
      </c>
      <c r="D1082" s="183" t="s">
        <v>815</v>
      </c>
      <c r="E1082" s="183" t="s">
        <v>851</v>
      </c>
      <c r="F1082" s="183" t="s">
        <v>521</v>
      </c>
      <c r="G1082" s="183" t="s">
        <v>48</v>
      </c>
      <c r="H1082" s="183" t="s">
        <v>521</v>
      </c>
      <c r="I1082" s="183" t="s">
        <v>796</v>
      </c>
      <c r="J1082" s="183" t="s">
        <v>1934</v>
      </c>
      <c r="K1082" s="184">
        <v>544.74</v>
      </c>
      <c r="L1082" s="184">
        <v>0</v>
      </c>
      <c r="M1082" s="184">
        <f t="shared" si="17"/>
        <v>544.74</v>
      </c>
      <c r="N1082" s="183" t="s">
        <v>1129</v>
      </c>
      <c r="O1082" s="183" t="s">
        <v>1934</v>
      </c>
      <c r="P1082" s="183"/>
      <c r="Q1082" s="183" t="s">
        <v>1978</v>
      </c>
      <c r="R1082" s="183" t="s">
        <v>847</v>
      </c>
    </row>
    <row r="1083" spans="1:18">
      <c r="A1083" s="183" t="s">
        <v>1977</v>
      </c>
      <c r="B1083" s="183" t="s">
        <v>794</v>
      </c>
      <c r="C1083" s="183" t="s">
        <v>808</v>
      </c>
      <c r="D1083" s="183" t="s">
        <v>831</v>
      </c>
      <c r="E1083" s="183" t="s">
        <v>851</v>
      </c>
      <c r="F1083" s="183" t="s">
        <v>521</v>
      </c>
      <c r="G1083" s="183" t="s">
        <v>48</v>
      </c>
      <c r="H1083" s="183" t="s">
        <v>521</v>
      </c>
      <c r="I1083" s="183" t="s">
        <v>796</v>
      </c>
      <c r="J1083" s="183" t="s">
        <v>1934</v>
      </c>
      <c r="K1083" s="184">
        <v>7.99</v>
      </c>
      <c r="L1083" s="184">
        <v>0</v>
      </c>
      <c r="M1083" s="184">
        <f t="shared" si="17"/>
        <v>7.99</v>
      </c>
      <c r="N1083" s="183" t="s">
        <v>1129</v>
      </c>
      <c r="O1083" s="183" t="s">
        <v>1934</v>
      </c>
      <c r="P1083" s="183"/>
      <c r="Q1083" s="183" t="s">
        <v>1978</v>
      </c>
      <c r="R1083" s="183" t="s">
        <v>847</v>
      </c>
    </row>
    <row r="1084" spans="1:18">
      <c r="A1084" s="183" t="s">
        <v>1977</v>
      </c>
      <c r="B1084" s="183" t="s">
        <v>794</v>
      </c>
      <c r="C1084" s="183" t="s">
        <v>706</v>
      </c>
      <c r="D1084" s="183" t="s">
        <v>332</v>
      </c>
      <c r="E1084" s="183" t="s">
        <v>851</v>
      </c>
      <c r="F1084" s="183" t="s">
        <v>521</v>
      </c>
      <c r="G1084" s="183" t="s">
        <v>48</v>
      </c>
      <c r="H1084" s="183" t="s">
        <v>521</v>
      </c>
      <c r="I1084" s="183" t="s">
        <v>796</v>
      </c>
      <c r="J1084" s="183" t="s">
        <v>1934</v>
      </c>
      <c r="K1084" s="184">
        <v>434.68</v>
      </c>
      <c r="L1084" s="184">
        <v>0</v>
      </c>
      <c r="M1084" s="184">
        <f t="shared" si="17"/>
        <v>434.68</v>
      </c>
      <c r="N1084" s="183" t="s">
        <v>995</v>
      </c>
      <c r="O1084" s="183" t="s">
        <v>1934</v>
      </c>
      <c r="P1084" s="183"/>
      <c r="Q1084" s="183" t="s">
        <v>1978</v>
      </c>
      <c r="R1084" s="183" t="s">
        <v>847</v>
      </c>
    </row>
    <row r="1085" spans="1:18">
      <c r="A1085" s="183" t="s">
        <v>1977</v>
      </c>
      <c r="B1085" s="183" t="s">
        <v>794</v>
      </c>
      <c r="C1085" s="183" t="s">
        <v>706</v>
      </c>
      <c r="D1085" s="183" t="s">
        <v>268</v>
      </c>
      <c r="E1085" s="183" t="s">
        <v>851</v>
      </c>
      <c r="F1085" s="183" t="s">
        <v>521</v>
      </c>
      <c r="G1085" s="183" t="s">
        <v>48</v>
      </c>
      <c r="H1085" s="183" t="s">
        <v>521</v>
      </c>
      <c r="I1085" s="183" t="s">
        <v>796</v>
      </c>
      <c r="J1085" s="183" t="s">
        <v>1934</v>
      </c>
      <c r="K1085" s="184">
        <v>0</v>
      </c>
      <c r="L1085" s="184">
        <v>723.5</v>
      </c>
      <c r="M1085" s="184">
        <f t="shared" si="17"/>
        <v>-723.5</v>
      </c>
      <c r="N1085" s="183" t="s">
        <v>1129</v>
      </c>
      <c r="O1085" s="183" t="s">
        <v>1934</v>
      </c>
      <c r="P1085" s="183"/>
      <c r="Q1085" s="183" t="s">
        <v>1978</v>
      </c>
      <c r="R1085" s="183" t="s">
        <v>847</v>
      </c>
    </row>
    <row r="1086" spans="1:18">
      <c r="A1086" s="183" t="s">
        <v>1977</v>
      </c>
      <c r="B1086" s="183" t="s">
        <v>794</v>
      </c>
      <c r="C1086" s="183" t="s">
        <v>706</v>
      </c>
      <c r="D1086" s="183" t="s">
        <v>815</v>
      </c>
      <c r="E1086" s="183" t="s">
        <v>851</v>
      </c>
      <c r="F1086" s="183" t="s">
        <v>521</v>
      </c>
      <c r="G1086" s="183" t="s">
        <v>48</v>
      </c>
      <c r="H1086" s="183" t="s">
        <v>521</v>
      </c>
      <c r="I1086" s="183" t="s">
        <v>796</v>
      </c>
      <c r="J1086" s="183" t="s">
        <v>1934</v>
      </c>
      <c r="K1086" s="184">
        <v>188.82</v>
      </c>
      <c r="L1086" s="184">
        <v>0</v>
      </c>
      <c r="M1086" s="184">
        <f t="shared" si="17"/>
        <v>188.82</v>
      </c>
      <c r="N1086" s="183" t="s">
        <v>995</v>
      </c>
      <c r="O1086" s="183" t="s">
        <v>1934</v>
      </c>
      <c r="P1086" s="183"/>
      <c r="Q1086" s="183" t="s">
        <v>1978</v>
      </c>
      <c r="R1086" s="183" t="s">
        <v>847</v>
      </c>
    </row>
    <row r="1087" spans="1:18">
      <c r="A1087" s="183" t="s">
        <v>1979</v>
      </c>
      <c r="B1087" s="183" t="s">
        <v>794</v>
      </c>
      <c r="C1087" s="183" t="s">
        <v>808</v>
      </c>
      <c r="D1087" s="183" t="s">
        <v>268</v>
      </c>
      <c r="E1087" s="183" t="s">
        <v>799</v>
      </c>
      <c r="F1087" s="183" t="s">
        <v>521</v>
      </c>
      <c r="G1087" s="183" t="s">
        <v>48</v>
      </c>
      <c r="H1087" s="183" t="s">
        <v>521</v>
      </c>
      <c r="I1087" s="183" t="s">
        <v>796</v>
      </c>
      <c r="J1087" s="183" t="s">
        <v>1934</v>
      </c>
      <c r="K1087" s="184">
        <v>0</v>
      </c>
      <c r="L1087" s="184">
        <v>850</v>
      </c>
      <c r="M1087" s="184">
        <f t="shared" si="17"/>
        <v>-850</v>
      </c>
      <c r="N1087" s="183" t="s">
        <v>1980</v>
      </c>
      <c r="O1087" s="183" t="s">
        <v>1934</v>
      </c>
      <c r="P1087" s="183"/>
      <c r="Q1087" s="183" t="s">
        <v>1981</v>
      </c>
      <c r="R1087" s="183" t="s">
        <v>801</v>
      </c>
    </row>
    <row r="1088" spans="1:18">
      <c r="A1088" s="183" t="s">
        <v>1979</v>
      </c>
      <c r="B1088" s="183" t="s">
        <v>794</v>
      </c>
      <c r="C1088" s="183" t="s">
        <v>808</v>
      </c>
      <c r="D1088" s="183" t="s">
        <v>815</v>
      </c>
      <c r="E1088" s="183" t="s">
        <v>799</v>
      </c>
      <c r="F1088" s="183" t="s">
        <v>521</v>
      </c>
      <c r="G1088" s="183" t="s">
        <v>48</v>
      </c>
      <c r="H1088" s="183" t="s">
        <v>521</v>
      </c>
      <c r="I1088" s="183" t="s">
        <v>796</v>
      </c>
      <c r="J1088" s="183" t="s">
        <v>1934</v>
      </c>
      <c r="K1088" s="184">
        <v>850</v>
      </c>
      <c r="L1088" s="184">
        <v>0</v>
      </c>
      <c r="M1088" s="184">
        <f t="shared" si="17"/>
        <v>850</v>
      </c>
      <c r="N1088" s="183" t="s">
        <v>1980</v>
      </c>
      <c r="O1088" s="183" t="s">
        <v>1934</v>
      </c>
      <c r="P1088" s="183"/>
      <c r="Q1088" s="183" t="s">
        <v>1981</v>
      </c>
      <c r="R1088" s="183" t="s">
        <v>801</v>
      </c>
    </row>
    <row r="1089" spans="1:18">
      <c r="A1089" s="183" t="s">
        <v>1982</v>
      </c>
      <c r="B1089" s="183" t="s">
        <v>794</v>
      </c>
      <c r="C1089" s="183" t="s">
        <v>701</v>
      </c>
      <c r="D1089" s="183" t="s">
        <v>268</v>
      </c>
      <c r="E1089" s="183" t="s">
        <v>820</v>
      </c>
      <c r="F1089" s="183" t="s">
        <v>521</v>
      </c>
      <c r="G1089" s="183" t="s">
        <v>48</v>
      </c>
      <c r="H1089" s="183" t="s">
        <v>521</v>
      </c>
      <c r="I1089" s="183" t="s">
        <v>796</v>
      </c>
      <c r="J1089" s="183" t="s">
        <v>1934</v>
      </c>
      <c r="K1089" s="184">
        <v>0</v>
      </c>
      <c r="L1089" s="184">
        <v>1632</v>
      </c>
      <c r="M1089" s="184">
        <f t="shared" si="17"/>
        <v>-1632</v>
      </c>
      <c r="N1089" s="183" t="s">
        <v>995</v>
      </c>
      <c r="O1089" s="183" t="s">
        <v>1934</v>
      </c>
      <c r="P1089" s="183"/>
      <c r="Q1089" s="183" t="s">
        <v>1983</v>
      </c>
      <c r="R1089" s="183" t="s">
        <v>847</v>
      </c>
    </row>
    <row r="1090" spans="1:18">
      <c r="A1090" s="183" t="s">
        <v>1982</v>
      </c>
      <c r="B1090" s="183" t="s">
        <v>794</v>
      </c>
      <c r="C1090" s="183" t="s">
        <v>701</v>
      </c>
      <c r="D1090" s="183" t="s">
        <v>821</v>
      </c>
      <c r="E1090" s="183" t="s">
        <v>820</v>
      </c>
      <c r="F1090" s="183" t="s">
        <v>521</v>
      </c>
      <c r="G1090" s="183" t="s">
        <v>48</v>
      </c>
      <c r="H1090" s="183" t="s">
        <v>521</v>
      </c>
      <c r="I1090" s="183" t="s">
        <v>796</v>
      </c>
      <c r="J1090" s="183" t="s">
        <v>1934</v>
      </c>
      <c r="K1090" s="184">
        <v>1632</v>
      </c>
      <c r="L1090" s="184">
        <v>0</v>
      </c>
      <c r="M1090" s="184">
        <f t="shared" si="17"/>
        <v>1632</v>
      </c>
      <c r="N1090" s="183" t="s">
        <v>995</v>
      </c>
      <c r="O1090" s="183" t="s">
        <v>1934</v>
      </c>
      <c r="P1090" s="183"/>
      <c r="Q1090" s="183" t="s">
        <v>1983</v>
      </c>
      <c r="R1090" s="183" t="s">
        <v>847</v>
      </c>
    </row>
    <row r="1091" spans="1:18">
      <c r="A1091" s="183" t="s">
        <v>1984</v>
      </c>
      <c r="B1091" s="183" t="s">
        <v>794</v>
      </c>
      <c r="C1091" s="183" t="s">
        <v>706</v>
      </c>
      <c r="D1091" s="183" t="s">
        <v>1985</v>
      </c>
      <c r="E1091" s="183" t="s">
        <v>818</v>
      </c>
      <c r="F1091" s="183" t="s">
        <v>521</v>
      </c>
      <c r="G1091" s="183" t="s">
        <v>48</v>
      </c>
      <c r="H1091" s="183" t="s">
        <v>521</v>
      </c>
      <c r="I1091" s="183" t="s">
        <v>796</v>
      </c>
      <c r="J1091" s="183" t="s">
        <v>1934</v>
      </c>
      <c r="K1091" s="184">
        <v>4519.59</v>
      </c>
      <c r="L1091" s="184">
        <v>0</v>
      </c>
      <c r="M1091" s="184">
        <f t="shared" si="17"/>
        <v>4519.59</v>
      </c>
      <c r="N1091" s="183" t="s">
        <v>842</v>
      </c>
      <c r="O1091" s="183" t="s">
        <v>1934</v>
      </c>
      <c r="P1091" s="183"/>
      <c r="Q1091" s="183" t="s">
        <v>1986</v>
      </c>
      <c r="R1091" s="183" t="s">
        <v>797</v>
      </c>
    </row>
    <row r="1092" spans="1:18">
      <c r="A1092" s="183" t="s">
        <v>1984</v>
      </c>
      <c r="B1092" s="183" t="s">
        <v>794</v>
      </c>
      <c r="C1092" s="183" t="s">
        <v>706</v>
      </c>
      <c r="D1092" s="183" t="s">
        <v>1985</v>
      </c>
      <c r="E1092" s="183" t="s">
        <v>843</v>
      </c>
      <c r="F1092" s="183" t="s">
        <v>521</v>
      </c>
      <c r="G1092" s="183" t="s">
        <v>48</v>
      </c>
      <c r="H1092" s="183" t="s">
        <v>521</v>
      </c>
      <c r="I1092" s="183" t="s">
        <v>796</v>
      </c>
      <c r="J1092" s="183" t="s">
        <v>1934</v>
      </c>
      <c r="K1092" s="184">
        <v>31.89</v>
      </c>
      <c r="L1092" s="184">
        <v>0</v>
      </c>
      <c r="M1092" s="184">
        <f t="shared" si="17"/>
        <v>31.89</v>
      </c>
      <c r="N1092" s="183" t="s">
        <v>842</v>
      </c>
      <c r="O1092" s="183" t="s">
        <v>1934</v>
      </c>
      <c r="P1092" s="183"/>
      <c r="Q1092" s="183" t="s">
        <v>1986</v>
      </c>
      <c r="R1092" s="183" t="s">
        <v>797</v>
      </c>
    </row>
    <row r="1093" spans="1:18">
      <c r="A1093" s="183" t="s">
        <v>1984</v>
      </c>
      <c r="B1093" s="183" t="s">
        <v>794</v>
      </c>
      <c r="C1093" s="183" t="s">
        <v>706</v>
      </c>
      <c r="D1093" s="183" t="s">
        <v>1985</v>
      </c>
      <c r="E1093" s="183" t="s">
        <v>799</v>
      </c>
      <c r="F1093" s="183" t="s">
        <v>521</v>
      </c>
      <c r="G1093" s="183" t="s">
        <v>48</v>
      </c>
      <c r="H1093" s="183" t="s">
        <v>521</v>
      </c>
      <c r="I1093" s="183" t="s">
        <v>796</v>
      </c>
      <c r="J1093" s="183" t="s">
        <v>1934</v>
      </c>
      <c r="K1093" s="184">
        <v>319.93</v>
      </c>
      <c r="L1093" s="184">
        <v>0</v>
      </c>
      <c r="M1093" s="184">
        <f t="shared" si="17"/>
        <v>319.93</v>
      </c>
      <c r="N1093" s="183" t="s">
        <v>842</v>
      </c>
      <c r="O1093" s="183" t="s">
        <v>1934</v>
      </c>
      <c r="P1093" s="183"/>
      <c r="Q1093" s="183" t="s">
        <v>1986</v>
      </c>
      <c r="R1093" s="183" t="s">
        <v>797</v>
      </c>
    </row>
    <row r="1094" spans="1:18">
      <c r="A1094" s="183" t="s">
        <v>1984</v>
      </c>
      <c r="B1094" s="183" t="s">
        <v>794</v>
      </c>
      <c r="C1094" s="183" t="s">
        <v>706</v>
      </c>
      <c r="D1094" s="183" t="s">
        <v>1985</v>
      </c>
      <c r="E1094" s="183" t="s">
        <v>838</v>
      </c>
      <c r="F1094" s="183" t="s">
        <v>521</v>
      </c>
      <c r="G1094" s="183" t="s">
        <v>48</v>
      </c>
      <c r="H1094" s="183" t="s">
        <v>521</v>
      </c>
      <c r="I1094" s="183" t="s">
        <v>796</v>
      </c>
      <c r="J1094" s="183" t="s">
        <v>1934</v>
      </c>
      <c r="K1094" s="184">
        <v>0</v>
      </c>
      <c r="L1094" s="184">
        <v>5020.46</v>
      </c>
      <c r="M1094" s="184">
        <f t="shared" si="17"/>
        <v>-5020.46</v>
      </c>
      <c r="N1094" s="183" t="s">
        <v>842</v>
      </c>
      <c r="O1094" s="183" t="s">
        <v>1934</v>
      </c>
      <c r="P1094" s="183"/>
      <c r="Q1094" s="183" t="s">
        <v>1986</v>
      </c>
      <c r="R1094" s="183" t="s">
        <v>797</v>
      </c>
    </row>
    <row r="1095" spans="1:18">
      <c r="A1095" s="183" t="s">
        <v>1984</v>
      </c>
      <c r="B1095" s="183" t="s">
        <v>794</v>
      </c>
      <c r="C1095" s="183" t="s">
        <v>706</v>
      </c>
      <c r="D1095" s="183" t="s">
        <v>1985</v>
      </c>
      <c r="E1095" s="183" t="s">
        <v>22</v>
      </c>
      <c r="F1095" s="183" t="s">
        <v>521</v>
      </c>
      <c r="G1095" s="183" t="s">
        <v>48</v>
      </c>
      <c r="H1095" s="183" t="s">
        <v>521</v>
      </c>
      <c r="I1095" s="183" t="s">
        <v>796</v>
      </c>
      <c r="J1095" s="183" t="s">
        <v>1934</v>
      </c>
      <c r="K1095" s="184">
        <v>366.7</v>
      </c>
      <c r="L1095" s="184">
        <v>0</v>
      </c>
      <c r="M1095" s="184">
        <f t="shared" ref="M1095:M1158" si="18">K1095-L1095</f>
        <v>366.7</v>
      </c>
      <c r="N1095" s="183" t="s">
        <v>842</v>
      </c>
      <c r="O1095" s="183" t="s">
        <v>1934</v>
      </c>
      <c r="P1095" s="183"/>
      <c r="Q1095" s="183" t="s">
        <v>1986</v>
      </c>
      <c r="R1095" s="183" t="s">
        <v>797</v>
      </c>
    </row>
    <row r="1096" spans="1:18">
      <c r="A1096" s="183" t="s">
        <v>1984</v>
      </c>
      <c r="B1096" s="183" t="s">
        <v>794</v>
      </c>
      <c r="C1096" s="183" t="s">
        <v>706</v>
      </c>
      <c r="D1096" s="183" t="s">
        <v>1985</v>
      </c>
      <c r="E1096" s="183" t="s">
        <v>835</v>
      </c>
      <c r="F1096" s="183" t="s">
        <v>521</v>
      </c>
      <c r="G1096" s="183" t="s">
        <v>48</v>
      </c>
      <c r="H1096" s="183" t="s">
        <v>521</v>
      </c>
      <c r="I1096" s="183" t="s">
        <v>796</v>
      </c>
      <c r="J1096" s="183" t="s">
        <v>1934</v>
      </c>
      <c r="K1096" s="184">
        <v>1789.67</v>
      </c>
      <c r="L1096" s="184">
        <v>0</v>
      </c>
      <c r="M1096" s="184">
        <f t="shared" si="18"/>
        <v>1789.67</v>
      </c>
      <c r="N1096" s="183" t="s">
        <v>842</v>
      </c>
      <c r="O1096" s="183" t="s">
        <v>1934</v>
      </c>
      <c r="P1096" s="183"/>
      <c r="Q1096" s="183" t="s">
        <v>1986</v>
      </c>
      <c r="R1096" s="183" t="s">
        <v>797</v>
      </c>
    </row>
    <row r="1097" spans="1:18">
      <c r="A1097" s="183" t="s">
        <v>1984</v>
      </c>
      <c r="B1097" s="183" t="s">
        <v>794</v>
      </c>
      <c r="C1097" s="183" t="s">
        <v>706</v>
      </c>
      <c r="D1097" s="183" t="s">
        <v>1987</v>
      </c>
      <c r="E1097" s="183" t="s">
        <v>832</v>
      </c>
      <c r="F1097" s="183" t="s">
        <v>521</v>
      </c>
      <c r="G1097" s="183" t="s">
        <v>48</v>
      </c>
      <c r="H1097" s="183" t="s">
        <v>521</v>
      </c>
      <c r="I1097" s="183" t="s">
        <v>796</v>
      </c>
      <c r="J1097" s="183" t="s">
        <v>1934</v>
      </c>
      <c r="K1097" s="184">
        <v>0</v>
      </c>
      <c r="L1097" s="184">
        <v>2754.8</v>
      </c>
      <c r="M1097" s="184">
        <f t="shared" si="18"/>
        <v>-2754.8</v>
      </c>
      <c r="N1097" s="183" t="s">
        <v>842</v>
      </c>
      <c r="O1097" s="183" t="s">
        <v>1934</v>
      </c>
      <c r="P1097" s="183"/>
      <c r="Q1097" s="183" t="s">
        <v>1986</v>
      </c>
      <c r="R1097" s="183" t="s">
        <v>797</v>
      </c>
    </row>
    <row r="1098" spans="1:18">
      <c r="A1098" s="183" t="s">
        <v>1984</v>
      </c>
      <c r="B1098" s="183" t="s">
        <v>794</v>
      </c>
      <c r="C1098" s="183" t="s">
        <v>706</v>
      </c>
      <c r="D1098" s="183" t="s">
        <v>1581</v>
      </c>
      <c r="E1098" s="183" t="s">
        <v>398</v>
      </c>
      <c r="F1098" s="183" t="s">
        <v>521</v>
      </c>
      <c r="G1098" s="183" t="s">
        <v>48</v>
      </c>
      <c r="H1098" s="183" t="s">
        <v>521</v>
      </c>
      <c r="I1098" s="183" t="s">
        <v>796</v>
      </c>
      <c r="J1098" s="183" t="s">
        <v>1934</v>
      </c>
      <c r="K1098" s="184">
        <v>0</v>
      </c>
      <c r="L1098" s="184">
        <v>412.55</v>
      </c>
      <c r="M1098" s="184">
        <f t="shared" si="18"/>
        <v>-412.55</v>
      </c>
      <c r="N1098" s="183" t="s">
        <v>842</v>
      </c>
      <c r="O1098" s="183" t="s">
        <v>1934</v>
      </c>
      <c r="P1098" s="183"/>
      <c r="Q1098" s="183" t="s">
        <v>1986</v>
      </c>
      <c r="R1098" s="183" t="s">
        <v>797</v>
      </c>
    </row>
    <row r="1099" spans="1:18">
      <c r="A1099" s="183" t="s">
        <v>1984</v>
      </c>
      <c r="B1099" s="183" t="s">
        <v>794</v>
      </c>
      <c r="C1099" s="183" t="s">
        <v>706</v>
      </c>
      <c r="D1099" s="183" t="s">
        <v>1581</v>
      </c>
      <c r="E1099" s="183" t="s">
        <v>850</v>
      </c>
      <c r="F1099" s="183" t="s">
        <v>521</v>
      </c>
      <c r="G1099" s="183" t="s">
        <v>48</v>
      </c>
      <c r="H1099" s="183" t="s">
        <v>521</v>
      </c>
      <c r="I1099" s="183" t="s">
        <v>796</v>
      </c>
      <c r="J1099" s="183" t="s">
        <v>1934</v>
      </c>
      <c r="K1099" s="184">
        <v>703.62</v>
      </c>
      <c r="L1099" s="184">
        <v>0</v>
      </c>
      <c r="M1099" s="184">
        <f t="shared" si="18"/>
        <v>703.62</v>
      </c>
      <c r="N1099" s="183" t="s">
        <v>842</v>
      </c>
      <c r="O1099" s="183" t="s">
        <v>1934</v>
      </c>
      <c r="P1099" s="183"/>
      <c r="Q1099" s="183" t="s">
        <v>1986</v>
      </c>
      <c r="R1099" s="183" t="s">
        <v>797</v>
      </c>
    </row>
    <row r="1100" spans="1:18">
      <c r="A1100" s="183" t="s">
        <v>1984</v>
      </c>
      <c r="B1100" s="183" t="s">
        <v>794</v>
      </c>
      <c r="C1100" s="183" t="s">
        <v>706</v>
      </c>
      <c r="D1100" s="183" t="s">
        <v>1715</v>
      </c>
      <c r="E1100" s="183" t="s">
        <v>850</v>
      </c>
      <c r="F1100" s="183" t="s">
        <v>521</v>
      </c>
      <c r="G1100" s="183" t="s">
        <v>48</v>
      </c>
      <c r="H1100" s="183" t="s">
        <v>521</v>
      </c>
      <c r="I1100" s="183" t="s">
        <v>796</v>
      </c>
      <c r="J1100" s="183" t="s">
        <v>1934</v>
      </c>
      <c r="K1100" s="184">
        <v>4792.26</v>
      </c>
      <c r="L1100" s="184">
        <v>0</v>
      </c>
      <c r="M1100" s="184">
        <f t="shared" si="18"/>
        <v>4792.26</v>
      </c>
      <c r="N1100" s="183" t="s">
        <v>842</v>
      </c>
      <c r="O1100" s="183" t="s">
        <v>1934</v>
      </c>
      <c r="P1100" s="183"/>
      <c r="Q1100" s="183" t="s">
        <v>1986</v>
      </c>
      <c r="R1100" s="183" t="s">
        <v>797</v>
      </c>
    </row>
    <row r="1101" spans="1:18">
      <c r="A1101" s="183" t="s">
        <v>1984</v>
      </c>
      <c r="B1101" s="183" t="s">
        <v>794</v>
      </c>
      <c r="C1101" s="183" t="s">
        <v>706</v>
      </c>
      <c r="D1101" s="183" t="s">
        <v>1581</v>
      </c>
      <c r="E1101" s="183" t="s">
        <v>839</v>
      </c>
      <c r="F1101" s="183" t="s">
        <v>521</v>
      </c>
      <c r="G1101" s="183" t="s">
        <v>48</v>
      </c>
      <c r="H1101" s="183" t="s">
        <v>521</v>
      </c>
      <c r="I1101" s="183" t="s">
        <v>796</v>
      </c>
      <c r="J1101" s="183" t="s">
        <v>1934</v>
      </c>
      <c r="K1101" s="184">
        <v>0</v>
      </c>
      <c r="L1101" s="184">
        <v>4000</v>
      </c>
      <c r="M1101" s="184">
        <f t="shared" si="18"/>
        <v>-4000</v>
      </c>
      <c r="N1101" s="183" t="s">
        <v>842</v>
      </c>
      <c r="O1101" s="183" t="s">
        <v>1934</v>
      </c>
      <c r="P1101" s="183"/>
      <c r="Q1101" s="183" t="s">
        <v>1986</v>
      </c>
      <c r="R1101" s="183" t="s">
        <v>797</v>
      </c>
    </row>
    <row r="1102" spans="1:18">
      <c r="A1102" s="183" t="s">
        <v>1984</v>
      </c>
      <c r="B1102" s="183" t="s">
        <v>794</v>
      </c>
      <c r="C1102" s="183" t="s">
        <v>706</v>
      </c>
      <c r="D1102" s="183" t="s">
        <v>1581</v>
      </c>
      <c r="E1102" s="183" t="s">
        <v>136</v>
      </c>
      <c r="F1102" s="183" t="s">
        <v>521</v>
      </c>
      <c r="G1102" s="183" t="s">
        <v>48</v>
      </c>
      <c r="H1102" s="183" t="s">
        <v>521</v>
      </c>
      <c r="I1102" s="183" t="s">
        <v>796</v>
      </c>
      <c r="J1102" s="183" t="s">
        <v>1934</v>
      </c>
      <c r="K1102" s="184">
        <v>5169.5600000000004</v>
      </c>
      <c r="L1102" s="184">
        <v>0</v>
      </c>
      <c r="M1102" s="184">
        <f t="shared" si="18"/>
        <v>5169.5600000000004</v>
      </c>
      <c r="N1102" s="183" t="s">
        <v>842</v>
      </c>
      <c r="O1102" s="183" t="s">
        <v>1934</v>
      </c>
      <c r="P1102" s="183"/>
      <c r="Q1102" s="183" t="s">
        <v>1986</v>
      </c>
      <c r="R1102" s="183" t="s">
        <v>797</v>
      </c>
    </row>
    <row r="1103" spans="1:18">
      <c r="A1103" s="183" t="s">
        <v>1984</v>
      </c>
      <c r="B1103" s="183" t="s">
        <v>794</v>
      </c>
      <c r="C1103" s="183" t="s">
        <v>706</v>
      </c>
      <c r="D1103" s="183" t="s">
        <v>1987</v>
      </c>
      <c r="E1103" s="183" t="s">
        <v>342</v>
      </c>
      <c r="F1103" s="183" t="s">
        <v>521</v>
      </c>
      <c r="G1103" s="183" t="s">
        <v>48</v>
      </c>
      <c r="H1103" s="183" t="s">
        <v>521</v>
      </c>
      <c r="I1103" s="183" t="s">
        <v>796</v>
      </c>
      <c r="J1103" s="183" t="s">
        <v>1934</v>
      </c>
      <c r="K1103" s="184">
        <v>714.65</v>
      </c>
      <c r="L1103" s="184">
        <v>0</v>
      </c>
      <c r="M1103" s="184">
        <f t="shared" si="18"/>
        <v>714.65</v>
      </c>
      <c r="N1103" s="183" t="s">
        <v>842</v>
      </c>
      <c r="O1103" s="183" t="s">
        <v>1934</v>
      </c>
      <c r="P1103" s="183"/>
      <c r="Q1103" s="183" t="s">
        <v>1986</v>
      </c>
      <c r="R1103" s="183" t="s">
        <v>797</v>
      </c>
    </row>
    <row r="1104" spans="1:18">
      <c r="A1104" s="183" t="s">
        <v>1984</v>
      </c>
      <c r="B1104" s="183" t="s">
        <v>794</v>
      </c>
      <c r="C1104" s="183" t="s">
        <v>706</v>
      </c>
      <c r="D1104" s="183" t="s">
        <v>1581</v>
      </c>
      <c r="E1104" s="183" t="s">
        <v>342</v>
      </c>
      <c r="F1104" s="183" t="s">
        <v>521</v>
      </c>
      <c r="G1104" s="183" t="s">
        <v>48</v>
      </c>
      <c r="H1104" s="183" t="s">
        <v>521</v>
      </c>
      <c r="I1104" s="183" t="s">
        <v>796</v>
      </c>
      <c r="J1104" s="183" t="s">
        <v>1934</v>
      </c>
      <c r="K1104" s="184">
        <v>1130.79</v>
      </c>
      <c r="L1104" s="184">
        <v>0</v>
      </c>
      <c r="M1104" s="184">
        <f t="shared" si="18"/>
        <v>1130.79</v>
      </c>
      <c r="N1104" s="183" t="s">
        <v>842</v>
      </c>
      <c r="O1104" s="183" t="s">
        <v>1934</v>
      </c>
      <c r="P1104" s="183"/>
      <c r="Q1104" s="183" t="s">
        <v>1986</v>
      </c>
      <c r="R1104" s="183" t="s">
        <v>797</v>
      </c>
    </row>
    <row r="1105" spans="1:18">
      <c r="A1105" s="183" t="s">
        <v>1984</v>
      </c>
      <c r="B1105" s="183" t="s">
        <v>794</v>
      </c>
      <c r="C1105" s="183" t="s">
        <v>706</v>
      </c>
      <c r="D1105" s="183" t="s">
        <v>1581</v>
      </c>
      <c r="E1105" s="183" t="s">
        <v>855</v>
      </c>
      <c r="F1105" s="183" t="s">
        <v>521</v>
      </c>
      <c r="G1105" s="183" t="s">
        <v>48</v>
      </c>
      <c r="H1105" s="183" t="s">
        <v>521</v>
      </c>
      <c r="I1105" s="183" t="s">
        <v>796</v>
      </c>
      <c r="J1105" s="183" t="s">
        <v>1934</v>
      </c>
      <c r="K1105" s="184">
        <v>4733.2700000000004</v>
      </c>
      <c r="L1105" s="184">
        <v>0</v>
      </c>
      <c r="M1105" s="184">
        <f t="shared" si="18"/>
        <v>4733.2700000000004</v>
      </c>
      <c r="N1105" s="183" t="s">
        <v>842</v>
      </c>
      <c r="O1105" s="183" t="s">
        <v>1934</v>
      </c>
      <c r="P1105" s="183"/>
      <c r="Q1105" s="183" t="s">
        <v>1986</v>
      </c>
      <c r="R1105" s="183" t="s">
        <v>797</v>
      </c>
    </row>
    <row r="1106" spans="1:18">
      <c r="A1106" s="183" t="s">
        <v>1984</v>
      </c>
      <c r="B1106" s="183" t="s">
        <v>794</v>
      </c>
      <c r="C1106" s="183" t="s">
        <v>706</v>
      </c>
      <c r="D1106" s="183" t="s">
        <v>1581</v>
      </c>
      <c r="E1106" s="183" t="s">
        <v>838</v>
      </c>
      <c r="F1106" s="183" t="s">
        <v>521</v>
      </c>
      <c r="G1106" s="183" t="s">
        <v>48</v>
      </c>
      <c r="H1106" s="183" t="s">
        <v>521</v>
      </c>
      <c r="I1106" s="183" t="s">
        <v>796</v>
      </c>
      <c r="J1106" s="183" t="s">
        <v>1934</v>
      </c>
      <c r="K1106" s="184">
        <v>1890.93</v>
      </c>
      <c r="L1106" s="184">
        <v>0</v>
      </c>
      <c r="M1106" s="184">
        <f t="shared" si="18"/>
        <v>1890.93</v>
      </c>
      <c r="N1106" s="183" t="s">
        <v>842</v>
      </c>
      <c r="O1106" s="183" t="s">
        <v>1934</v>
      </c>
      <c r="P1106" s="183"/>
      <c r="Q1106" s="183" t="s">
        <v>1986</v>
      </c>
      <c r="R1106" s="183" t="s">
        <v>797</v>
      </c>
    </row>
    <row r="1107" spans="1:18">
      <c r="A1107" s="183" t="s">
        <v>1984</v>
      </c>
      <c r="B1107" s="183" t="s">
        <v>794</v>
      </c>
      <c r="C1107" s="183" t="s">
        <v>706</v>
      </c>
      <c r="D1107" s="183" t="s">
        <v>1715</v>
      </c>
      <c r="E1107" s="183" t="s">
        <v>838</v>
      </c>
      <c r="F1107" s="183" t="s">
        <v>521</v>
      </c>
      <c r="G1107" s="183" t="s">
        <v>48</v>
      </c>
      <c r="H1107" s="183" t="s">
        <v>521</v>
      </c>
      <c r="I1107" s="183" t="s">
        <v>796</v>
      </c>
      <c r="J1107" s="183" t="s">
        <v>1934</v>
      </c>
      <c r="K1107" s="184">
        <v>22602.19</v>
      </c>
      <c r="L1107" s="184">
        <v>0</v>
      </c>
      <c r="M1107" s="184">
        <f t="shared" si="18"/>
        <v>22602.19</v>
      </c>
      <c r="N1107" s="183" t="s">
        <v>842</v>
      </c>
      <c r="O1107" s="183" t="s">
        <v>1934</v>
      </c>
      <c r="P1107" s="183"/>
      <c r="Q1107" s="183" t="s">
        <v>1986</v>
      </c>
      <c r="R1107" s="183" t="s">
        <v>797</v>
      </c>
    </row>
    <row r="1108" spans="1:18">
      <c r="A1108" s="183" t="s">
        <v>1984</v>
      </c>
      <c r="B1108" s="183" t="s">
        <v>794</v>
      </c>
      <c r="C1108" s="183" t="s">
        <v>706</v>
      </c>
      <c r="D1108" s="183" t="s">
        <v>1581</v>
      </c>
      <c r="E1108" s="183" t="s">
        <v>810</v>
      </c>
      <c r="F1108" s="183" t="s">
        <v>521</v>
      </c>
      <c r="G1108" s="183" t="s">
        <v>48</v>
      </c>
      <c r="H1108" s="183" t="s">
        <v>521</v>
      </c>
      <c r="I1108" s="183" t="s">
        <v>796</v>
      </c>
      <c r="J1108" s="183" t="s">
        <v>1934</v>
      </c>
      <c r="K1108" s="184">
        <v>0</v>
      </c>
      <c r="L1108" s="184">
        <v>20000</v>
      </c>
      <c r="M1108" s="184">
        <f t="shared" si="18"/>
        <v>-20000</v>
      </c>
      <c r="N1108" s="183" t="s">
        <v>842</v>
      </c>
      <c r="O1108" s="183" t="s">
        <v>1934</v>
      </c>
      <c r="P1108" s="183"/>
      <c r="Q1108" s="183" t="s">
        <v>1986</v>
      </c>
      <c r="R1108" s="183" t="s">
        <v>797</v>
      </c>
    </row>
    <row r="1109" spans="1:18">
      <c r="A1109" s="183" t="s">
        <v>1984</v>
      </c>
      <c r="B1109" s="183" t="s">
        <v>794</v>
      </c>
      <c r="C1109" s="183" t="s">
        <v>706</v>
      </c>
      <c r="D1109" s="183" t="s">
        <v>1581</v>
      </c>
      <c r="E1109" s="183" t="s">
        <v>832</v>
      </c>
      <c r="F1109" s="183" t="s">
        <v>521</v>
      </c>
      <c r="G1109" s="183" t="s">
        <v>48</v>
      </c>
      <c r="H1109" s="183" t="s">
        <v>521</v>
      </c>
      <c r="I1109" s="183" t="s">
        <v>796</v>
      </c>
      <c r="J1109" s="183" t="s">
        <v>1934</v>
      </c>
      <c r="K1109" s="184">
        <v>7138.95</v>
      </c>
      <c r="L1109" s="184">
        <v>0</v>
      </c>
      <c r="M1109" s="184">
        <f t="shared" si="18"/>
        <v>7138.95</v>
      </c>
      <c r="N1109" s="183" t="s">
        <v>842</v>
      </c>
      <c r="O1109" s="183" t="s">
        <v>1934</v>
      </c>
      <c r="P1109" s="183"/>
      <c r="Q1109" s="183" t="s">
        <v>1986</v>
      </c>
      <c r="R1109" s="183" t="s">
        <v>797</v>
      </c>
    </row>
    <row r="1110" spans="1:18">
      <c r="A1110" s="183" t="s">
        <v>1984</v>
      </c>
      <c r="B1110" s="183" t="s">
        <v>794</v>
      </c>
      <c r="C1110" s="183" t="s">
        <v>706</v>
      </c>
      <c r="D1110" s="183" t="s">
        <v>1985</v>
      </c>
      <c r="E1110" s="183" t="s">
        <v>708</v>
      </c>
      <c r="F1110" s="183" t="s">
        <v>521</v>
      </c>
      <c r="G1110" s="183" t="s">
        <v>48</v>
      </c>
      <c r="H1110" s="183" t="s">
        <v>521</v>
      </c>
      <c r="I1110" s="183" t="s">
        <v>796</v>
      </c>
      <c r="J1110" s="183" t="s">
        <v>1934</v>
      </c>
      <c r="K1110" s="184">
        <v>32.83</v>
      </c>
      <c r="L1110" s="184">
        <v>0</v>
      </c>
      <c r="M1110" s="184">
        <f t="shared" si="18"/>
        <v>32.83</v>
      </c>
      <c r="N1110" s="183" t="s">
        <v>842</v>
      </c>
      <c r="O1110" s="183" t="s">
        <v>1934</v>
      </c>
      <c r="P1110" s="183"/>
      <c r="Q1110" s="183" t="s">
        <v>1986</v>
      </c>
      <c r="R1110" s="183" t="s">
        <v>797</v>
      </c>
    </row>
    <row r="1111" spans="1:18">
      <c r="A1111" s="183" t="s">
        <v>1984</v>
      </c>
      <c r="B1111" s="183" t="s">
        <v>794</v>
      </c>
      <c r="C1111" s="183" t="s">
        <v>706</v>
      </c>
      <c r="D1111" s="183" t="s">
        <v>1581</v>
      </c>
      <c r="E1111" s="183" t="s">
        <v>28</v>
      </c>
      <c r="F1111" s="183" t="s">
        <v>521</v>
      </c>
      <c r="G1111" s="183" t="s">
        <v>48</v>
      </c>
      <c r="H1111" s="183" t="s">
        <v>521</v>
      </c>
      <c r="I1111" s="183" t="s">
        <v>796</v>
      </c>
      <c r="J1111" s="183" t="s">
        <v>1934</v>
      </c>
      <c r="K1111" s="184">
        <v>0</v>
      </c>
      <c r="L1111" s="184">
        <v>6000</v>
      </c>
      <c r="M1111" s="184">
        <f t="shared" si="18"/>
        <v>-6000</v>
      </c>
      <c r="N1111" s="183" t="s">
        <v>842</v>
      </c>
      <c r="O1111" s="183" t="s">
        <v>1934</v>
      </c>
      <c r="P1111" s="183"/>
      <c r="Q1111" s="183" t="s">
        <v>1986</v>
      </c>
      <c r="R1111" s="183" t="s">
        <v>797</v>
      </c>
    </row>
    <row r="1112" spans="1:18">
      <c r="A1112" s="183" t="s">
        <v>1984</v>
      </c>
      <c r="B1112" s="183" t="s">
        <v>794</v>
      </c>
      <c r="C1112" s="183" t="s">
        <v>706</v>
      </c>
      <c r="D1112" s="183" t="s">
        <v>1581</v>
      </c>
      <c r="E1112" s="183" t="s">
        <v>799</v>
      </c>
      <c r="F1112" s="183" t="s">
        <v>521</v>
      </c>
      <c r="G1112" s="183" t="s">
        <v>48</v>
      </c>
      <c r="H1112" s="183" t="s">
        <v>521</v>
      </c>
      <c r="I1112" s="183" t="s">
        <v>796</v>
      </c>
      <c r="J1112" s="183" t="s">
        <v>1934</v>
      </c>
      <c r="K1112" s="184">
        <v>6904.06</v>
      </c>
      <c r="L1112" s="184">
        <v>0</v>
      </c>
      <c r="M1112" s="184">
        <f t="shared" si="18"/>
        <v>6904.06</v>
      </c>
      <c r="N1112" s="183" t="s">
        <v>842</v>
      </c>
      <c r="O1112" s="183" t="s">
        <v>1934</v>
      </c>
      <c r="P1112" s="183"/>
      <c r="Q1112" s="183" t="s">
        <v>1986</v>
      </c>
      <c r="R1112" s="183" t="s">
        <v>797</v>
      </c>
    </row>
    <row r="1113" spans="1:18">
      <c r="A1113" s="183" t="s">
        <v>1984</v>
      </c>
      <c r="B1113" s="183" t="s">
        <v>794</v>
      </c>
      <c r="C1113" s="183" t="s">
        <v>706</v>
      </c>
      <c r="D1113" s="183" t="s">
        <v>1715</v>
      </c>
      <c r="E1113" s="183" t="s">
        <v>403</v>
      </c>
      <c r="F1113" s="183" t="s">
        <v>521</v>
      </c>
      <c r="G1113" s="183" t="s">
        <v>48</v>
      </c>
      <c r="H1113" s="183" t="s">
        <v>521</v>
      </c>
      <c r="I1113" s="183" t="s">
        <v>796</v>
      </c>
      <c r="J1113" s="183" t="s">
        <v>1934</v>
      </c>
      <c r="K1113" s="184">
        <v>0</v>
      </c>
      <c r="L1113" s="184">
        <v>27394.45</v>
      </c>
      <c r="M1113" s="184">
        <f t="shared" si="18"/>
        <v>-27394.45</v>
      </c>
      <c r="N1113" s="183" t="s">
        <v>842</v>
      </c>
      <c r="O1113" s="183" t="s">
        <v>1934</v>
      </c>
      <c r="P1113" s="183"/>
      <c r="Q1113" s="183" t="s">
        <v>1986</v>
      </c>
      <c r="R1113" s="183" t="s">
        <v>797</v>
      </c>
    </row>
    <row r="1114" spans="1:18">
      <c r="A1114" s="183" t="s">
        <v>1984</v>
      </c>
      <c r="B1114" s="183" t="s">
        <v>794</v>
      </c>
      <c r="C1114" s="183" t="s">
        <v>706</v>
      </c>
      <c r="D1114" s="183" t="s">
        <v>1581</v>
      </c>
      <c r="E1114" s="183" t="s">
        <v>384</v>
      </c>
      <c r="F1114" s="183" t="s">
        <v>521</v>
      </c>
      <c r="G1114" s="183" t="s">
        <v>48</v>
      </c>
      <c r="H1114" s="183" t="s">
        <v>521</v>
      </c>
      <c r="I1114" s="183" t="s">
        <v>796</v>
      </c>
      <c r="J1114" s="183" t="s">
        <v>1934</v>
      </c>
      <c r="K1114" s="184">
        <v>1834.26</v>
      </c>
      <c r="L1114" s="184">
        <v>0</v>
      </c>
      <c r="M1114" s="184">
        <f t="shared" si="18"/>
        <v>1834.26</v>
      </c>
      <c r="N1114" s="183" t="s">
        <v>842</v>
      </c>
      <c r="O1114" s="183" t="s">
        <v>1934</v>
      </c>
      <c r="P1114" s="183"/>
      <c r="Q1114" s="183" t="s">
        <v>1986</v>
      </c>
      <c r="R1114" s="183" t="s">
        <v>797</v>
      </c>
    </row>
    <row r="1115" spans="1:18">
      <c r="A1115" s="183" t="s">
        <v>1984</v>
      </c>
      <c r="B1115" s="183" t="s">
        <v>794</v>
      </c>
      <c r="C1115" s="183" t="s">
        <v>706</v>
      </c>
      <c r="D1115" s="183" t="s">
        <v>1581</v>
      </c>
      <c r="E1115" s="183" t="s">
        <v>800</v>
      </c>
      <c r="F1115" s="183" t="s">
        <v>521</v>
      </c>
      <c r="G1115" s="183" t="s">
        <v>48</v>
      </c>
      <c r="H1115" s="183" t="s">
        <v>521</v>
      </c>
      <c r="I1115" s="183" t="s">
        <v>796</v>
      </c>
      <c r="J1115" s="183" t="s">
        <v>1934</v>
      </c>
      <c r="K1115" s="184">
        <v>907.11</v>
      </c>
      <c r="L1115" s="184">
        <v>0</v>
      </c>
      <c r="M1115" s="184">
        <f t="shared" si="18"/>
        <v>907.11</v>
      </c>
      <c r="N1115" s="183" t="s">
        <v>842</v>
      </c>
      <c r="O1115" s="183" t="s">
        <v>1934</v>
      </c>
      <c r="P1115" s="183"/>
      <c r="Q1115" s="183" t="s">
        <v>1986</v>
      </c>
      <c r="R1115" s="183" t="s">
        <v>797</v>
      </c>
    </row>
    <row r="1116" spans="1:18">
      <c r="A1116" s="183" t="s">
        <v>1988</v>
      </c>
      <c r="B1116" s="183" t="s">
        <v>794</v>
      </c>
      <c r="C1116" s="183" t="s">
        <v>856</v>
      </c>
      <c r="D1116" s="183" t="s">
        <v>837</v>
      </c>
      <c r="E1116" s="183" t="s">
        <v>342</v>
      </c>
      <c r="F1116" s="183" t="s">
        <v>279</v>
      </c>
      <c r="G1116" s="183" t="s">
        <v>48</v>
      </c>
      <c r="H1116" s="183" t="s">
        <v>521</v>
      </c>
      <c r="I1116" s="183" t="s">
        <v>796</v>
      </c>
      <c r="J1116" s="183" t="s">
        <v>1934</v>
      </c>
      <c r="K1116" s="184">
        <v>541.03</v>
      </c>
      <c r="L1116" s="184">
        <v>0</v>
      </c>
      <c r="M1116" s="184">
        <f t="shared" si="18"/>
        <v>541.03</v>
      </c>
      <c r="N1116" s="183" t="s">
        <v>842</v>
      </c>
      <c r="O1116" s="183" t="s">
        <v>1934</v>
      </c>
      <c r="P1116" s="183"/>
      <c r="Q1116" s="183" t="s">
        <v>1989</v>
      </c>
      <c r="R1116" s="183" t="s">
        <v>797</v>
      </c>
    </row>
    <row r="1117" spans="1:18">
      <c r="A1117" s="183" t="s">
        <v>1988</v>
      </c>
      <c r="B1117" s="183" t="s">
        <v>794</v>
      </c>
      <c r="C1117" s="183" t="s">
        <v>808</v>
      </c>
      <c r="D1117" s="183" t="s">
        <v>268</v>
      </c>
      <c r="E1117" s="183" t="s">
        <v>342</v>
      </c>
      <c r="F1117" s="183" t="s">
        <v>710</v>
      </c>
      <c r="G1117" s="183" t="s">
        <v>48</v>
      </c>
      <c r="H1117" s="183" t="s">
        <v>521</v>
      </c>
      <c r="I1117" s="183" t="s">
        <v>796</v>
      </c>
      <c r="J1117" s="183" t="s">
        <v>1934</v>
      </c>
      <c r="K1117" s="184">
        <v>0</v>
      </c>
      <c r="L1117" s="184">
        <v>247.02</v>
      </c>
      <c r="M1117" s="184">
        <f t="shared" si="18"/>
        <v>-247.02</v>
      </c>
      <c r="N1117" s="183" t="s">
        <v>842</v>
      </c>
      <c r="O1117" s="183" t="s">
        <v>1934</v>
      </c>
      <c r="P1117" s="183"/>
      <c r="Q1117" s="183" t="s">
        <v>1989</v>
      </c>
      <c r="R1117" s="183" t="s">
        <v>797</v>
      </c>
    </row>
    <row r="1118" spans="1:18">
      <c r="A1118" s="183" t="s">
        <v>1988</v>
      </c>
      <c r="B1118" s="183" t="s">
        <v>794</v>
      </c>
      <c r="C1118" s="183" t="s">
        <v>707</v>
      </c>
      <c r="D1118" s="183" t="s">
        <v>807</v>
      </c>
      <c r="E1118" s="183" t="s">
        <v>342</v>
      </c>
      <c r="F1118" s="183" t="s">
        <v>710</v>
      </c>
      <c r="G1118" s="183" t="s">
        <v>48</v>
      </c>
      <c r="H1118" s="183" t="s">
        <v>521</v>
      </c>
      <c r="I1118" s="183" t="s">
        <v>796</v>
      </c>
      <c r="J1118" s="183" t="s">
        <v>1934</v>
      </c>
      <c r="K1118" s="184">
        <v>0</v>
      </c>
      <c r="L1118" s="184">
        <v>113.95</v>
      </c>
      <c r="M1118" s="184">
        <f t="shared" si="18"/>
        <v>-113.95</v>
      </c>
      <c r="N1118" s="183" t="s">
        <v>842</v>
      </c>
      <c r="O1118" s="183" t="s">
        <v>1934</v>
      </c>
      <c r="P1118" s="183"/>
      <c r="Q1118" s="183" t="s">
        <v>1989</v>
      </c>
      <c r="R1118" s="183" t="s">
        <v>797</v>
      </c>
    </row>
    <row r="1119" spans="1:18">
      <c r="A1119" s="183" t="s">
        <v>1988</v>
      </c>
      <c r="B1119" s="183" t="s">
        <v>794</v>
      </c>
      <c r="C1119" s="183" t="s">
        <v>706</v>
      </c>
      <c r="D1119" s="183" t="s">
        <v>802</v>
      </c>
      <c r="E1119" s="183" t="s">
        <v>342</v>
      </c>
      <c r="F1119" s="183" t="s">
        <v>279</v>
      </c>
      <c r="G1119" s="183" t="s">
        <v>48</v>
      </c>
      <c r="H1119" s="183" t="s">
        <v>521</v>
      </c>
      <c r="I1119" s="183" t="s">
        <v>796</v>
      </c>
      <c r="J1119" s="183" t="s">
        <v>1934</v>
      </c>
      <c r="K1119" s="184">
        <v>559.85</v>
      </c>
      <c r="L1119" s="184">
        <v>0</v>
      </c>
      <c r="M1119" s="184">
        <f t="shared" si="18"/>
        <v>559.85</v>
      </c>
      <c r="N1119" s="183" t="s">
        <v>842</v>
      </c>
      <c r="O1119" s="183" t="s">
        <v>1934</v>
      </c>
      <c r="P1119" s="183"/>
      <c r="Q1119" s="183" t="s">
        <v>1989</v>
      </c>
      <c r="R1119" s="183" t="s">
        <v>797</v>
      </c>
    </row>
    <row r="1120" spans="1:18">
      <c r="A1120" s="183" t="s">
        <v>1988</v>
      </c>
      <c r="B1120" s="183" t="s">
        <v>794</v>
      </c>
      <c r="C1120" s="183" t="s">
        <v>808</v>
      </c>
      <c r="D1120" s="183" t="s">
        <v>812</v>
      </c>
      <c r="E1120" s="183" t="s">
        <v>342</v>
      </c>
      <c r="F1120" s="183" t="s">
        <v>710</v>
      </c>
      <c r="G1120" s="183" t="s">
        <v>48</v>
      </c>
      <c r="H1120" s="183" t="s">
        <v>521</v>
      </c>
      <c r="I1120" s="183" t="s">
        <v>796</v>
      </c>
      <c r="J1120" s="183" t="s">
        <v>1934</v>
      </c>
      <c r="K1120" s="184">
        <v>63.13</v>
      </c>
      <c r="L1120" s="184">
        <v>0</v>
      </c>
      <c r="M1120" s="184">
        <f t="shared" si="18"/>
        <v>63.13</v>
      </c>
      <c r="N1120" s="183" t="s">
        <v>842</v>
      </c>
      <c r="O1120" s="183" t="s">
        <v>1934</v>
      </c>
      <c r="P1120" s="183"/>
      <c r="Q1120" s="183" t="s">
        <v>1989</v>
      </c>
      <c r="R1120" s="183" t="s">
        <v>797</v>
      </c>
    </row>
    <row r="1121" spans="1:18">
      <c r="A1121" s="183" t="s">
        <v>1988</v>
      </c>
      <c r="B1121" s="183" t="s">
        <v>794</v>
      </c>
      <c r="C1121" s="183" t="s">
        <v>856</v>
      </c>
      <c r="D1121" s="183" t="s">
        <v>268</v>
      </c>
      <c r="E1121" s="183" t="s">
        <v>342</v>
      </c>
      <c r="F1121" s="183" t="s">
        <v>279</v>
      </c>
      <c r="G1121" s="183" t="s">
        <v>48</v>
      </c>
      <c r="H1121" s="183" t="s">
        <v>521</v>
      </c>
      <c r="I1121" s="183" t="s">
        <v>796</v>
      </c>
      <c r="J1121" s="183" t="s">
        <v>1934</v>
      </c>
      <c r="K1121" s="184">
        <v>0</v>
      </c>
      <c r="L1121" s="184">
        <v>1100.8800000000001</v>
      </c>
      <c r="M1121" s="184">
        <f t="shared" si="18"/>
        <v>-1100.8800000000001</v>
      </c>
      <c r="N1121" s="183" t="s">
        <v>842</v>
      </c>
      <c r="O1121" s="183" t="s">
        <v>1934</v>
      </c>
      <c r="P1121" s="183"/>
      <c r="Q1121" s="183" t="s">
        <v>1989</v>
      </c>
      <c r="R1121" s="183" t="s">
        <v>797</v>
      </c>
    </row>
    <row r="1122" spans="1:18">
      <c r="A1122" s="183" t="s">
        <v>1988</v>
      </c>
      <c r="B1122" s="183" t="s">
        <v>794</v>
      </c>
      <c r="C1122" s="183" t="s">
        <v>833</v>
      </c>
      <c r="D1122" s="183" t="s">
        <v>812</v>
      </c>
      <c r="E1122" s="183" t="s">
        <v>342</v>
      </c>
      <c r="F1122" s="183" t="s">
        <v>1004</v>
      </c>
      <c r="G1122" s="183" t="s">
        <v>48</v>
      </c>
      <c r="H1122" s="183" t="s">
        <v>521</v>
      </c>
      <c r="I1122" s="183" t="s">
        <v>796</v>
      </c>
      <c r="J1122" s="183" t="s">
        <v>1934</v>
      </c>
      <c r="K1122" s="184">
        <v>5</v>
      </c>
      <c r="L1122" s="184">
        <v>0</v>
      </c>
      <c r="M1122" s="184">
        <f t="shared" si="18"/>
        <v>5</v>
      </c>
      <c r="N1122" s="183" t="s">
        <v>842</v>
      </c>
      <c r="O1122" s="183" t="s">
        <v>1934</v>
      </c>
      <c r="P1122" s="183"/>
      <c r="Q1122" s="183" t="s">
        <v>1989</v>
      </c>
      <c r="R1122" s="183" t="s">
        <v>797</v>
      </c>
    </row>
    <row r="1123" spans="1:18">
      <c r="A1123" s="183" t="s">
        <v>1988</v>
      </c>
      <c r="B1123" s="183" t="s">
        <v>794</v>
      </c>
      <c r="C1123" s="183" t="s">
        <v>702</v>
      </c>
      <c r="D1123" s="183" t="s">
        <v>812</v>
      </c>
      <c r="E1123" s="183" t="s">
        <v>342</v>
      </c>
      <c r="F1123" s="183" t="s">
        <v>1004</v>
      </c>
      <c r="G1123" s="183" t="s">
        <v>48</v>
      </c>
      <c r="H1123" s="183" t="s">
        <v>521</v>
      </c>
      <c r="I1123" s="183" t="s">
        <v>796</v>
      </c>
      <c r="J1123" s="183" t="s">
        <v>1934</v>
      </c>
      <c r="K1123" s="184">
        <v>50</v>
      </c>
      <c r="L1123" s="184">
        <v>0</v>
      </c>
      <c r="M1123" s="184">
        <f t="shared" si="18"/>
        <v>50</v>
      </c>
      <c r="N1123" s="183" t="s">
        <v>842</v>
      </c>
      <c r="O1123" s="183" t="s">
        <v>1934</v>
      </c>
      <c r="P1123" s="183"/>
      <c r="Q1123" s="183" t="s">
        <v>1989</v>
      </c>
      <c r="R1123" s="183" t="s">
        <v>797</v>
      </c>
    </row>
    <row r="1124" spans="1:18">
      <c r="A1124" s="183" t="s">
        <v>1988</v>
      </c>
      <c r="B1124" s="183" t="s">
        <v>794</v>
      </c>
      <c r="C1124" s="183" t="s">
        <v>808</v>
      </c>
      <c r="D1124" s="183" t="s">
        <v>794</v>
      </c>
      <c r="E1124" s="183" t="s">
        <v>342</v>
      </c>
      <c r="F1124" s="183" t="s">
        <v>710</v>
      </c>
      <c r="G1124" s="183" t="s">
        <v>48</v>
      </c>
      <c r="H1124" s="183" t="s">
        <v>521</v>
      </c>
      <c r="I1124" s="183" t="s">
        <v>796</v>
      </c>
      <c r="J1124" s="183" t="s">
        <v>1934</v>
      </c>
      <c r="K1124" s="184">
        <v>297.83999999999997</v>
      </c>
      <c r="L1124" s="184">
        <v>0</v>
      </c>
      <c r="M1124" s="184">
        <f t="shared" si="18"/>
        <v>297.83999999999997</v>
      </c>
      <c r="N1124" s="183" t="s">
        <v>842</v>
      </c>
      <c r="O1124" s="183" t="s">
        <v>1934</v>
      </c>
      <c r="P1124" s="183"/>
      <c r="Q1124" s="183" t="s">
        <v>1989</v>
      </c>
      <c r="R1124" s="183" t="s">
        <v>797</v>
      </c>
    </row>
    <row r="1125" spans="1:18">
      <c r="A1125" s="183" t="s">
        <v>1988</v>
      </c>
      <c r="B1125" s="183" t="s">
        <v>794</v>
      </c>
      <c r="C1125" s="183" t="s">
        <v>703</v>
      </c>
      <c r="D1125" s="183" t="s">
        <v>794</v>
      </c>
      <c r="E1125" s="183" t="s">
        <v>342</v>
      </c>
      <c r="F1125" s="183" t="s">
        <v>1004</v>
      </c>
      <c r="G1125" s="183" t="s">
        <v>48</v>
      </c>
      <c r="H1125" s="183" t="s">
        <v>521</v>
      </c>
      <c r="I1125" s="183" t="s">
        <v>796</v>
      </c>
      <c r="J1125" s="183" t="s">
        <v>1934</v>
      </c>
      <c r="K1125" s="184">
        <v>0</v>
      </c>
      <c r="L1125" s="184">
        <v>55</v>
      </c>
      <c r="M1125" s="184">
        <f t="shared" si="18"/>
        <v>-55</v>
      </c>
      <c r="N1125" s="183" t="s">
        <v>842</v>
      </c>
      <c r="O1125" s="183" t="s">
        <v>1934</v>
      </c>
      <c r="P1125" s="183"/>
      <c r="Q1125" s="183" t="s">
        <v>1989</v>
      </c>
      <c r="R1125" s="183" t="s">
        <v>797</v>
      </c>
    </row>
    <row r="1126" spans="1:18">
      <c r="A1126" s="183" t="s">
        <v>1990</v>
      </c>
      <c r="B1126" s="183" t="s">
        <v>794</v>
      </c>
      <c r="C1126" s="183" t="s">
        <v>366</v>
      </c>
      <c r="D1126" s="183" t="s">
        <v>268</v>
      </c>
      <c r="E1126" s="183" t="s">
        <v>43</v>
      </c>
      <c r="F1126" s="183" t="s">
        <v>521</v>
      </c>
      <c r="G1126" s="183" t="s">
        <v>48</v>
      </c>
      <c r="H1126" s="183" t="s">
        <v>521</v>
      </c>
      <c r="I1126" s="183" t="s">
        <v>796</v>
      </c>
      <c r="J1126" s="183" t="s">
        <v>1991</v>
      </c>
      <c r="K1126" s="184">
        <v>5000</v>
      </c>
      <c r="L1126" s="184">
        <v>0</v>
      </c>
      <c r="M1126" s="184">
        <f t="shared" si="18"/>
        <v>5000</v>
      </c>
      <c r="N1126" s="183" t="s">
        <v>1056</v>
      </c>
      <c r="O1126" s="183" t="s">
        <v>1991</v>
      </c>
      <c r="P1126" s="183"/>
      <c r="Q1126" s="183" t="s">
        <v>1992</v>
      </c>
      <c r="R1126" s="183" t="s">
        <v>801</v>
      </c>
    </row>
    <row r="1127" spans="1:18">
      <c r="A1127" s="183" t="s">
        <v>1990</v>
      </c>
      <c r="B1127" s="183" t="s">
        <v>794</v>
      </c>
      <c r="C1127" s="183" t="s">
        <v>366</v>
      </c>
      <c r="D1127" s="183" t="s">
        <v>809</v>
      </c>
      <c r="E1127" s="183" t="s">
        <v>43</v>
      </c>
      <c r="F1127" s="183" t="s">
        <v>521</v>
      </c>
      <c r="G1127" s="183" t="s">
        <v>48</v>
      </c>
      <c r="H1127" s="183" t="s">
        <v>521</v>
      </c>
      <c r="I1127" s="183" t="s">
        <v>796</v>
      </c>
      <c r="J1127" s="183" t="s">
        <v>1991</v>
      </c>
      <c r="K1127" s="184">
        <v>5000</v>
      </c>
      <c r="L1127" s="184">
        <v>0</v>
      </c>
      <c r="M1127" s="184">
        <f t="shared" si="18"/>
        <v>5000</v>
      </c>
      <c r="N1127" s="183" t="s">
        <v>1056</v>
      </c>
      <c r="O1127" s="183" t="s">
        <v>1991</v>
      </c>
      <c r="P1127" s="183"/>
      <c r="Q1127" s="183" t="s">
        <v>1992</v>
      </c>
      <c r="R1127" s="183" t="s">
        <v>801</v>
      </c>
    </row>
    <row r="1128" spans="1:18">
      <c r="A1128" s="183" t="s">
        <v>1990</v>
      </c>
      <c r="B1128" s="183" t="s">
        <v>794</v>
      </c>
      <c r="C1128" s="183" t="s">
        <v>366</v>
      </c>
      <c r="D1128" s="183" t="s">
        <v>826</v>
      </c>
      <c r="E1128" s="183" t="s">
        <v>43</v>
      </c>
      <c r="F1128" s="183" t="s">
        <v>521</v>
      </c>
      <c r="G1128" s="183" t="s">
        <v>48</v>
      </c>
      <c r="H1128" s="183" t="s">
        <v>521</v>
      </c>
      <c r="I1128" s="183" t="s">
        <v>796</v>
      </c>
      <c r="J1128" s="183" t="s">
        <v>1991</v>
      </c>
      <c r="K1128" s="184">
        <v>0</v>
      </c>
      <c r="L1128" s="184">
        <v>10000</v>
      </c>
      <c r="M1128" s="184">
        <f t="shared" si="18"/>
        <v>-10000</v>
      </c>
      <c r="N1128" s="183" t="s">
        <v>1056</v>
      </c>
      <c r="O1128" s="183" t="s">
        <v>1991</v>
      </c>
      <c r="P1128" s="183"/>
      <c r="Q1128" s="183" t="s">
        <v>1992</v>
      </c>
      <c r="R1128" s="183" t="s">
        <v>801</v>
      </c>
    </row>
    <row r="1129" spans="1:18">
      <c r="A1129" s="183" t="s">
        <v>1993</v>
      </c>
      <c r="B1129" s="183" t="s">
        <v>794</v>
      </c>
      <c r="C1129" s="183" t="s">
        <v>707</v>
      </c>
      <c r="D1129" s="183" t="s">
        <v>268</v>
      </c>
      <c r="E1129" s="183" t="s">
        <v>342</v>
      </c>
      <c r="F1129" s="183" t="s">
        <v>521</v>
      </c>
      <c r="G1129" s="183" t="s">
        <v>48</v>
      </c>
      <c r="H1129" s="183" t="s">
        <v>521</v>
      </c>
      <c r="I1129" s="183" t="s">
        <v>796</v>
      </c>
      <c r="J1129" s="183" t="s">
        <v>1991</v>
      </c>
      <c r="K1129" s="184">
        <v>0</v>
      </c>
      <c r="L1129" s="184">
        <v>200</v>
      </c>
      <c r="M1129" s="184">
        <f t="shared" si="18"/>
        <v>-200</v>
      </c>
      <c r="N1129" s="183" t="s">
        <v>1994</v>
      </c>
      <c r="O1129" s="183" t="s">
        <v>1991</v>
      </c>
      <c r="P1129" s="183"/>
      <c r="Q1129" s="183" t="s">
        <v>1995</v>
      </c>
      <c r="R1129" s="183" t="s">
        <v>801</v>
      </c>
    </row>
    <row r="1130" spans="1:18">
      <c r="A1130" s="183" t="s">
        <v>1993</v>
      </c>
      <c r="B1130" s="183" t="s">
        <v>794</v>
      </c>
      <c r="C1130" s="183" t="s">
        <v>707</v>
      </c>
      <c r="D1130" s="183" t="s">
        <v>809</v>
      </c>
      <c r="E1130" s="183" t="s">
        <v>342</v>
      </c>
      <c r="F1130" s="183" t="s">
        <v>521</v>
      </c>
      <c r="G1130" s="183" t="s">
        <v>48</v>
      </c>
      <c r="H1130" s="183" t="s">
        <v>521</v>
      </c>
      <c r="I1130" s="183" t="s">
        <v>796</v>
      </c>
      <c r="J1130" s="183" t="s">
        <v>1991</v>
      </c>
      <c r="K1130" s="184">
        <v>200</v>
      </c>
      <c r="L1130" s="184">
        <v>0</v>
      </c>
      <c r="M1130" s="184">
        <f t="shared" si="18"/>
        <v>200</v>
      </c>
      <c r="N1130" s="183" t="s">
        <v>1994</v>
      </c>
      <c r="O1130" s="183" t="s">
        <v>1991</v>
      </c>
      <c r="P1130" s="183"/>
      <c r="Q1130" s="183" t="s">
        <v>1995</v>
      </c>
      <c r="R1130" s="183" t="s">
        <v>801</v>
      </c>
    </row>
    <row r="1131" spans="1:18">
      <c r="A1131" s="183" t="s">
        <v>1996</v>
      </c>
      <c r="B1131" s="183" t="s">
        <v>794</v>
      </c>
      <c r="C1131" s="183" t="s">
        <v>707</v>
      </c>
      <c r="D1131" s="183" t="s">
        <v>268</v>
      </c>
      <c r="E1131" s="183" t="s">
        <v>342</v>
      </c>
      <c r="F1131" s="183" t="s">
        <v>521</v>
      </c>
      <c r="G1131" s="183" t="s">
        <v>48</v>
      </c>
      <c r="H1131" s="183" t="s">
        <v>521</v>
      </c>
      <c r="I1131" s="183" t="s">
        <v>796</v>
      </c>
      <c r="J1131" s="183" t="s">
        <v>1991</v>
      </c>
      <c r="K1131" s="184">
        <v>0</v>
      </c>
      <c r="L1131" s="184">
        <v>223.75</v>
      </c>
      <c r="M1131" s="184">
        <f t="shared" si="18"/>
        <v>-223.75</v>
      </c>
      <c r="N1131" s="183" t="s">
        <v>1997</v>
      </c>
      <c r="O1131" s="183" t="s">
        <v>1991</v>
      </c>
      <c r="P1131" s="183"/>
      <c r="Q1131" s="183" t="s">
        <v>1998</v>
      </c>
      <c r="R1131" s="183" t="s">
        <v>801</v>
      </c>
    </row>
    <row r="1132" spans="1:18">
      <c r="A1132" s="183" t="s">
        <v>1996</v>
      </c>
      <c r="B1132" s="183" t="s">
        <v>794</v>
      </c>
      <c r="C1132" s="183" t="s">
        <v>707</v>
      </c>
      <c r="D1132" s="183" t="s">
        <v>809</v>
      </c>
      <c r="E1132" s="183" t="s">
        <v>342</v>
      </c>
      <c r="F1132" s="183" t="s">
        <v>521</v>
      </c>
      <c r="G1132" s="183" t="s">
        <v>48</v>
      </c>
      <c r="H1132" s="183" t="s">
        <v>521</v>
      </c>
      <c r="I1132" s="183" t="s">
        <v>796</v>
      </c>
      <c r="J1132" s="183" t="s">
        <v>1991</v>
      </c>
      <c r="K1132" s="184">
        <v>223.75</v>
      </c>
      <c r="L1132" s="184">
        <v>0</v>
      </c>
      <c r="M1132" s="184">
        <f t="shared" si="18"/>
        <v>223.75</v>
      </c>
      <c r="N1132" s="183" t="s">
        <v>1997</v>
      </c>
      <c r="O1132" s="183" t="s">
        <v>1991</v>
      </c>
      <c r="P1132" s="183"/>
      <c r="Q1132" s="183" t="s">
        <v>1998</v>
      </c>
      <c r="R1132" s="183" t="s">
        <v>801</v>
      </c>
    </row>
    <row r="1133" spans="1:18">
      <c r="A1133" s="183" t="s">
        <v>1999</v>
      </c>
      <c r="B1133" s="183" t="s">
        <v>794</v>
      </c>
      <c r="C1133" s="183" t="s">
        <v>701</v>
      </c>
      <c r="D1133" s="183" t="s">
        <v>268</v>
      </c>
      <c r="E1133" s="183" t="s">
        <v>832</v>
      </c>
      <c r="F1133" s="183" t="s">
        <v>521</v>
      </c>
      <c r="G1133" s="183" t="s">
        <v>48</v>
      </c>
      <c r="H1133" s="183" t="s">
        <v>521</v>
      </c>
      <c r="I1133" s="183" t="s">
        <v>796</v>
      </c>
      <c r="J1133" s="183" t="s">
        <v>1991</v>
      </c>
      <c r="K1133" s="184">
        <v>0</v>
      </c>
      <c r="L1133" s="184">
        <v>1800</v>
      </c>
      <c r="M1133" s="184">
        <f t="shared" si="18"/>
        <v>-1800</v>
      </c>
      <c r="N1133" s="183" t="s">
        <v>1921</v>
      </c>
      <c r="O1133" s="183" t="s">
        <v>1991</v>
      </c>
      <c r="P1133" s="183"/>
      <c r="Q1133" s="183" t="s">
        <v>2000</v>
      </c>
      <c r="R1133" s="183" t="s">
        <v>801</v>
      </c>
    </row>
    <row r="1134" spans="1:18">
      <c r="A1134" s="183" t="s">
        <v>1999</v>
      </c>
      <c r="B1134" s="183" t="s">
        <v>794</v>
      </c>
      <c r="C1134" s="183" t="s">
        <v>701</v>
      </c>
      <c r="D1134" s="183" t="s">
        <v>821</v>
      </c>
      <c r="E1134" s="183" t="s">
        <v>832</v>
      </c>
      <c r="F1134" s="183" t="s">
        <v>521</v>
      </c>
      <c r="G1134" s="183" t="s">
        <v>48</v>
      </c>
      <c r="H1134" s="183" t="s">
        <v>521</v>
      </c>
      <c r="I1134" s="183" t="s">
        <v>796</v>
      </c>
      <c r="J1134" s="183" t="s">
        <v>1991</v>
      </c>
      <c r="K1134" s="184">
        <v>1800</v>
      </c>
      <c r="L1134" s="184">
        <v>0</v>
      </c>
      <c r="M1134" s="184">
        <f t="shared" si="18"/>
        <v>1800</v>
      </c>
      <c r="N1134" s="183" t="s">
        <v>1921</v>
      </c>
      <c r="O1134" s="183" t="s">
        <v>1991</v>
      </c>
      <c r="P1134" s="183"/>
      <c r="Q1134" s="183" t="s">
        <v>2000</v>
      </c>
      <c r="R1134" s="183" t="s">
        <v>801</v>
      </c>
    </row>
    <row r="1135" spans="1:18">
      <c r="A1135" s="183" t="s">
        <v>2001</v>
      </c>
      <c r="B1135" s="183" t="s">
        <v>794</v>
      </c>
      <c r="C1135" s="183" t="s">
        <v>701</v>
      </c>
      <c r="D1135" s="183" t="s">
        <v>268</v>
      </c>
      <c r="E1135" s="183" t="s">
        <v>848</v>
      </c>
      <c r="F1135" s="183" t="s">
        <v>521</v>
      </c>
      <c r="G1135" s="183" t="s">
        <v>48</v>
      </c>
      <c r="H1135" s="183" t="s">
        <v>521</v>
      </c>
      <c r="I1135" s="183" t="s">
        <v>796</v>
      </c>
      <c r="J1135" s="183" t="s">
        <v>1991</v>
      </c>
      <c r="K1135" s="184">
        <v>0</v>
      </c>
      <c r="L1135" s="184">
        <v>128.81</v>
      </c>
      <c r="M1135" s="184">
        <f t="shared" si="18"/>
        <v>-128.81</v>
      </c>
      <c r="N1135" s="183" t="s">
        <v>997</v>
      </c>
      <c r="O1135" s="183" t="s">
        <v>1991</v>
      </c>
      <c r="P1135" s="183"/>
      <c r="Q1135" s="183" t="s">
        <v>2002</v>
      </c>
      <c r="R1135" s="183" t="s">
        <v>801</v>
      </c>
    </row>
    <row r="1136" spans="1:18">
      <c r="A1136" s="183" t="s">
        <v>2001</v>
      </c>
      <c r="B1136" s="183" t="s">
        <v>794</v>
      </c>
      <c r="C1136" s="183" t="s">
        <v>701</v>
      </c>
      <c r="D1136" s="183" t="s">
        <v>821</v>
      </c>
      <c r="E1136" s="183" t="s">
        <v>848</v>
      </c>
      <c r="F1136" s="183" t="s">
        <v>521</v>
      </c>
      <c r="G1136" s="183" t="s">
        <v>48</v>
      </c>
      <c r="H1136" s="183" t="s">
        <v>521</v>
      </c>
      <c r="I1136" s="183" t="s">
        <v>796</v>
      </c>
      <c r="J1136" s="183" t="s">
        <v>1991</v>
      </c>
      <c r="K1136" s="184">
        <v>128.81</v>
      </c>
      <c r="L1136" s="184">
        <v>0</v>
      </c>
      <c r="M1136" s="184">
        <f t="shared" si="18"/>
        <v>128.81</v>
      </c>
      <c r="N1136" s="183" t="s">
        <v>997</v>
      </c>
      <c r="O1136" s="183" t="s">
        <v>1991</v>
      </c>
      <c r="P1136" s="183"/>
      <c r="Q1136" s="183" t="s">
        <v>2002</v>
      </c>
      <c r="R1136" s="183" t="s">
        <v>801</v>
      </c>
    </row>
    <row r="1137" spans="1:18">
      <c r="A1137" s="183" t="s">
        <v>2003</v>
      </c>
      <c r="B1137" s="183" t="s">
        <v>794</v>
      </c>
      <c r="C1137" s="183" t="s">
        <v>707</v>
      </c>
      <c r="D1137" s="183" t="s">
        <v>268</v>
      </c>
      <c r="E1137" s="183" t="s">
        <v>19</v>
      </c>
      <c r="F1137" s="183" t="s">
        <v>521</v>
      </c>
      <c r="G1137" s="183" t="s">
        <v>48</v>
      </c>
      <c r="H1137" s="183" t="s">
        <v>521</v>
      </c>
      <c r="I1137" s="183" t="s">
        <v>796</v>
      </c>
      <c r="J1137" s="183" t="s">
        <v>1991</v>
      </c>
      <c r="K1137" s="184">
        <v>0</v>
      </c>
      <c r="L1137" s="184">
        <v>120</v>
      </c>
      <c r="M1137" s="184">
        <f t="shared" si="18"/>
        <v>-120</v>
      </c>
      <c r="N1137" s="183" t="s">
        <v>1123</v>
      </c>
      <c r="O1137" s="183" t="s">
        <v>1991</v>
      </c>
      <c r="P1137" s="183"/>
      <c r="Q1137" s="183" t="s">
        <v>2004</v>
      </c>
      <c r="R1137" s="183" t="s">
        <v>801</v>
      </c>
    </row>
    <row r="1138" spans="1:18">
      <c r="A1138" s="183" t="s">
        <v>2003</v>
      </c>
      <c r="B1138" s="183" t="s">
        <v>794</v>
      </c>
      <c r="C1138" s="183" t="s">
        <v>707</v>
      </c>
      <c r="D1138" s="183" t="s">
        <v>819</v>
      </c>
      <c r="E1138" s="183" t="s">
        <v>19</v>
      </c>
      <c r="F1138" s="183" t="s">
        <v>521</v>
      </c>
      <c r="G1138" s="183" t="s">
        <v>48</v>
      </c>
      <c r="H1138" s="183" t="s">
        <v>521</v>
      </c>
      <c r="I1138" s="183" t="s">
        <v>796</v>
      </c>
      <c r="J1138" s="183" t="s">
        <v>1991</v>
      </c>
      <c r="K1138" s="184">
        <v>120</v>
      </c>
      <c r="L1138" s="184">
        <v>0</v>
      </c>
      <c r="M1138" s="184">
        <f t="shared" si="18"/>
        <v>120</v>
      </c>
      <c r="N1138" s="183" t="s">
        <v>1123</v>
      </c>
      <c r="O1138" s="183" t="s">
        <v>1991</v>
      </c>
      <c r="P1138" s="183"/>
      <c r="Q1138" s="183" t="s">
        <v>2004</v>
      </c>
      <c r="R1138" s="183" t="s">
        <v>801</v>
      </c>
    </row>
    <row r="1139" spans="1:18">
      <c r="A1139" s="183" t="s">
        <v>2005</v>
      </c>
      <c r="B1139" s="183" t="s">
        <v>794</v>
      </c>
      <c r="C1139" s="183" t="s">
        <v>706</v>
      </c>
      <c r="D1139" s="183" t="s">
        <v>268</v>
      </c>
      <c r="E1139" s="183" t="s">
        <v>398</v>
      </c>
      <c r="F1139" s="183" t="s">
        <v>521</v>
      </c>
      <c r="G1139" s="183" t="s">
        <v>48</v>
      </c>
      <c r="H1139" s="183" t="s">
        <v>521</v>
      </c>
      <c r="I1139" s="183" t="s">
        <v>796</v>
      </c>
      <c r="J1139" s="183" t="s">
        <v>1991</v>
      </c>
      <c r="K1139" s="184">
        <v>0</v>
      </c>
      <c r="L1139" s="184">
        <v>2450.88</v>
      </c>
      <c r="M1139" s="184">
        <f t="shared" si="18"/>
        <v>-2450.88</v>
      </c>
      <c r="N1139" s="183" t="s">
        <v>2006</v>
      </c>
      <c r="O1139" s="183" t="s">
        <v>1991</v>
      </c>
      <c r="P1139" s="183"/>
      <c r="Q1139" s="183" t="s">
        <v>2007</v>
      </c>
      <c r="R1139" s="183" t="s">
        <v>801</v>
      </c>
    </row>
    <row r="1140" spans="1:18">
      <c r="A1140" s="183" t="s">
        <v>2005</v>
      </c>
      <c r="B1140" s="183" t="s">
        <v>794</v>
      </c>
      <c r="C1140" s="183" t="s">
        <v>808</v>
      </c>
      <c r="D1140" s="183" t="s">
        <v>268</v>
      </c>
      <c r="E1140" s="183" t="s">
        <v>398</v>
      </c>
      <c r="F1140" s="183" t="s">
        <v>521</v>
      </c>
      <c r="G1140" s="183" t="s">
        <v>48</v>
      </c>
      <c r="H1140" s="183" t="s">
        <v>521</v>
      </c>
      <c r="I1140" s="183" t="s">
        <v>796</v>
      </c>
      <c r="J1140" s="183" t="s">
        <v>1991</v>
      </c>
      <c r="K1140" s="184">
        <v>0</v>
      </c>
      <c r="L1140" s="184">
        <v>538.83000000000004</v>
      </c>
      <c r="M1140" s="184">
        <f t="shared" si="18"/>
        <v>-538.83000000000004</v>
      </c>
      <c r="N1140" s="183" t="s">
        <v>1054</v>
      </c>
      <c r="O1140" s="183" t="s">
        <v>1991</v>
      </c>
      <c r="P1140" s="183"/>
      <c r="Q1140" s="183" t="s">
        <v>2007</v>
      </c>
      <c r="R1140" s="183" t="s">
        <v>801</v>
      </c>
    </row>
    <row r="1141" spans="1:18">
      <c r="A1141" s="183" t="s">
        <v>2005</v>
      </c>
      <c r="B1141" s="183" t="s">
        <v>794</v>
      </c>
      <c r="C1141" s="183" t="s">
        <v>707</v>
      </c>
      <c r="D1141" s="183" t="s">
        <v>268</v>
      </c>
      <c r="E1141" s="183" t="s">
        <v>398</v>
      </c>
      <c r="F1141" s="183" t="s">
        <v>521</v>
      </c>
      <c r="G1141" s="183" t="s">
        <v>48</v>
      </c>
      <c r="H1141" s="183" t="s">
        <v>521</v>
      </c>
      <c r="I1141" s="183" t="s">
        <v>796</v>
      </c>
      <c r="J1141" s="183" t="s">
        <v>1991</v>
      </c>
      <c r="K1141" s="184">
        <v>0</v>
      </c>
      <c r="L1141" s="184">
        <v>276.99</v>
      </c>
      <c r="M1141" s="184">
        <f t="shared" si="18"/>
        <v>-276.99</v>
      </c>
      <c r="N1141" s="183" t="s">
        <v>2008</v>
      </c>
      <c r="O1141" s="183" t="s">
        <v>1991</v>
      </c>
      <c r="P1141" s="183"/>
      <c r="Q1141" s="183" t="s">
        <v>2007</v>
      </c>
      <c r="R1141" s="183" t="s">
        <v>801</v>
      </c>
    </row>
    <row r="1142" spans="1:18">
      <c r="A1142" s="183" t="s">
        <v>2005</v>
      </c>
      <c r="B1142" s="183" t="s">
        <v>794</v>
      </c>
      <c r="C1142" s="183" t="s">
        <v>707</v>
      </c>
      <c r="D1142" s="183" t="s">
        <v>823</v>
      </c>
      <c r="E1142" s="183" t="s">
        <v>398</v>
      </c>
      <c r="F1142" s="183" t="s">
        <v>521</v>
      </c>
      <c r="G1142" s="183" t="s">
        <v>48</v>
      </c>
      <c r="H1142" s="183" t="s">
        <v>521</v>
      </c>
      <c r="I1142" s="183" t="s">
        <v>796</v>
      </c>
      <c r="J1142" s="183" t="s">
        <v>1991</v>
      </c>
      <c r="K1142" s="184">
        <v>102.89</v>
      </c>
      <c r="L1142" s="184">
        <v>0</v>
      </c>
      <c r="M1142" s="184">
        <f t="shared" si="18"/>
        <v>102.89</v>
      </c>
      <c r="N1142" s="183" t="s">
        <v>2008</v>
      </c>
      <c r="O1142" s="183" t="s">
        <v>1991</v>
      </c>
      <c r="P1142" s="183"/>
      <c r="Q1142" s="183" t="s">
        <v>2007</v>
      </c>
      <c r="R1142" s="183" t="s">
        <v>801</v>
      </c>
    </row>
    <row r="1143" spans="1:18">
      <c r="A1143" s="183" t="s">
        <v>2005</v>
      </c>
      <c r="B1143" s="183" t="s">
        <v>794</v>
      </c>
      <c r="C1143" s="183" t="s">
        <v>709</v>
      </c>
      <c r="D1143" s="183" t="s">
        <v>268</v>
      </c>
      <c r="E1143" s="183" t="s">
        <v>398</v>
      </c>
      <c r="F1143" s="183" t="s">
        <v>521</v>
      </c>
      <c r="G1143" s="183" t="s">
        <v>48</v>
      </c>
      <c r="H1143" s="183" t="s">
        <v>521</v>
      </c>
      <c r="I1143" s="183" t="s">
        <v>796</v>
      </c>
      <c r="J1143" s="183" t="s">
        <v>1991</v>
      </c>
      <c r="K1143" s="184">
        <v>412.76</v>
      </c>
      <c r="L1143" s="184">
        <v>0</v>
      </c>
      <c r="M1143" s="184">
        <f t="shared" si="18"/>
        <v>412.76</v>
      </c>
      <c r="N1143" s="183" t="s">
        <v>2006</v>
      </c>
      <c r="O1143" s="183" t="s">
        <v>1991</v>
      </c>
      <c r="P1143" s="183"/>
      <c r="Q1143" s="183" t="s">
        <v>2007</v>
      </c>
      <c r="R1143" s="183" t="s">
        <v>801</v>
      </c>
    </row>
    <row r="1144" spans="1:18">
      <c r="A1144" s="183" t="s">
        <v>2005</v>
      </c>
      <c r="B1144" s="183" t="s">
        <v>794</v>
      </c>
      <c r="C1144" s="183" t="s">
        <v>808</v>
      </c>
      <c r="D1144" s="183" t="s">
        <v>823</v>
      </c>
      <c r="E1144" s="183" t="s">
        <v>398</v>
      </c>
      <c r="F1144" s="183" t="s">
        <v>521</v>
      </c>
      <c r="G1144" s="183" t="s">
        <v>48</v>
      </c>
      <c r="H1144" s="183" t="s">
        <v>521</v>
      </c>
      <c r="I1144" s="183" t="s">
        <v>796</v>
      </c>
      <c r="J1144" s="183" t="s">
        <v>1991</v>
      </c>
      <c r="K1144" s="184">
        <v>538.83000000000004</v>
      </c>
      <c r="L1144" s="184">
        <v>0</v>
      </c>
      <c r="M1144" s="184">
        <f t="shared" si="18"/>
        <v>538.83000000000004</v>
      </c>
      <c r="N1144" s="183" t="s">
        <v>1054</v>
      </c>
      <c r="O1144" s="183" t="s">
        <v>1991</v>
      </c>
      <c r="P1144" s="183"/>
      <c r="Q1144" s="183" t="s">
        <v>2007</v>
      </c>
      <c r="R1144" s="183" t="s">
        <v>801</v>
      </c>
    </row>
    <row r="1145" spans="1:18">
      <c r="A1145" s="183" t="s">
        <v>2005</v>
      </c>
      <c r="B1145" s="183" t="s">
        <v>794</v>
      </c>
      <c r="C1145" s="183" t="s">
        <v>707</v>
      </c>
      <c r="D1145" s="183" t="s">
        <v>807</v>
      </c>
      <c r="E1145" s="183" t="s">
        <v>398</v>
      </c>
      <c r="F1145" s="183" t="s">
        <v>521</v>
      </c>
      <c r="G1145" s="183" t="s">
        <v>48</v>
      </c>
      <c r="H1145" s="183" t="s">
        <v>521</v>
      </c>
      <c r="I1145" s="183" t="s">
        <v>796</v>
      </c>
      <c r="J1145" s="183" t="s">
        <v>1991</v>
      </c>
      <c r="K1145" s="184">
        <v>174.1</v>
      </c>
      <c r="L1145" s="184">
        <v>0</v>
      </c>
      <c r="M1145" s="184">
        <f t="shared" si="18"/>
        <v>174.1</v>
      </c>
      <c r="N1145" s="183" t="s">
        <v>2008</v>
      </c>
      <c r="O1145" s="183" t="s">
        <v>1991</v>
      </c>
      <c r="P1145" s="183"/>
      <c r="Q1145" s="183" t="s">
        <v>2007</v>
      </c>
      <c r="R1145" s="183" t="s">
        <v>801</v>
      </c>
    </row>
    <row r="1146" spans="1:18">
      <c r="A1146" s="183" t="s">
        <v>2005</v>
      </c>
      <c r="B1146" s="183" t="s">
        <v>794</v>
      </c>
      <c r="C1146" s="183" t="s">
        <v>709</v>
      </c>
      <c r="D1146" s="183" t="s">
        <v>826</v>
      </c>
      <c r="E1146" s="183" t="s">
        <v>398</v>
      </c>
      <c r="F1146" s="183" t="s">
        <v>521</v>
      </c>
      <c r="G1146" s="183" t="s">
        <v>48</v>
      </c>
      <c r="H1146" s="183" t="s">
        <v>521</v>
      </c>
      <c r="I1146" s="183" t="s">
        <v>796</v>
      </c>
      <c r="J1146" s="183" t="s">
        <v>1991</v>
      </c>
      <c r="K1146" s="184">
        <v>1580.12</v>
      </c>
      <c r="L1146" s="184">
        <v>0</v>
      </c>
      <c r="M1146" s="184">
        <f t="shared" si="18"/>
        <v>1580.12</v>
      </c>
      <c r="N1146" s="183" t="s">
        <v>2006</v>
      </c>
      <c r="O1146" s="183" t="s">
        <v>1991</v>
      </c>
      <c r="P1146" s="183"/>
      <c r="Q1146" s="183" t="s">
        <v>2007</v>
      </c>
      <c r="R1146" s="183" t="s">
        <v>801</v>
      </c>
    </row>
    <row r="1147" spans="1:18">
      <c r="A1147" s="183" t="s">
        <v>2005</v>
      </c>
      <c r="B1147" s="183" t="s">
        <v>794</v>
      </c>
      <c r="C1147" s="183" t="s">
        <v>706</v>
      </c>
      <c r="D1147" s="183" t="s">
        <v>815</v>
      </c>
      <c r="E1147" s="183" t="s">
        <v>398</v>
      </c>
      <c r="F1147" s="183" t="s">
        <v>521</v>
      </c>
      <c r="G1147" s="183" t="s">
        <v>48</v>
      </c>
      <c r="H1147" s="183" t="s">
        <v>521</v>
      </c>
      <c r="I1147" s="183" t="s">
        <v>796</v>
      </c>
      <c r="J1147" s="183" t="s">
        <v>1991</v>
      </c>
      <c r="K1147" s="184">
        <v>458</v>
      </c>
      <c r="L1147" s="184">
        <v>0</v>
      </c>
      <c r="M1147" s="184">
        <f t="shared" si="18"/>
        <v>458</v>
      </c>
      <c r="N1147" s="183" t="s">
        <v>2006</v>
      </c>
      <c r="O1147" s="183" t="s">
        <v>1991</v>
      </c>
      <c r="P1147" s="183"/>
      <c r="Q1147" s="183" t="s">
        <v>2007</v>
      </c>
      <c r="R1147" s="183" t="s">
        <v>801</v>
      </c>
    </row>
    <row r="1148" spans="1:18">
      <c r="A1148" s="183" t="s">
        <v>2009</v>
      </c>
      <c r="B1148" s="183" t="s">
        <v>794</v>
      </c>
      <c r="C1148" s="183" t="s">
        <v>704</v>
      </c>
      <c r="D1148" s="183" t="s">
        <v>268</v>
      </c>
      <c r="E1148" s="183" t="s">
        <v>895</v>
      </c>
      <c r="F1148" s="183" t="s">
        <v>867</v>
      </c>
      <c r="G1148" s="183" t="s">
        <v>48</v>
      </c>
      <c r="H1148" s="183" t="s">
        <v>521</v>
      </c>
      <c r="I1148" s="183" t="s">
        <v>796</v>
      </c>
      <c r="J1148" s="183" t="s">
        <v>1991</v>
      </c>
      <c r="K1148" s="184">
        <v>1600</v>
      </c>
      <c r="L1148" s="184">
        <v>0</v>
      </c>
      <c r="M1148" s="184">
        <f t="shared" si="18"/>
        <v>1600</v>
      </c>
      <c r="N1148" s="183" t="s">
        <v>1055</v>
      </c>
      <c r="O1148" s="183" t="s">
        <v>1991</v>
      </c>
      <c r="P1148" s="183"/>
      <c r="Q1148" s="183" t="s">
        <v>2010</v>
      </c>
      <c r="R1148" s="183" t="s">
        <v>801</v>
      </c>
    </row>
    <row r="1149" spans="1:18">
      <c r="A1149" s="183" t="s">
        <v>2009</v>
      </c>
      <c r="B1149" s="183" t="s">
        <v>794</v>
      </c>
      <c r="C1149" s="183" t="s">
        <v>704</v>
      </c>
      <c r="D1149" s="183" t="s">
        <v>823</v>
      </c>
      <c r="E1149" s="183" t="s">
        <v>895</v>
      </c>
      <c r="F1149" s="183" t="s">
        <v>867</v>
      </c>
      <c r="G1149" s="183" t="s">
        <v>48</v>
      </c>
      <c r="H1149" s="183" t="s">
        <v>521</v>
      </c>
      <c r="I1149" s="183" t="s">
        <v>796</v>
      </c>
      <c r="J1149" s="183" t="s">
        <v>1991</v>
      </c>
      <c r="K1149" s="184">
        <v>0</v>
      </c>
      <c r="L1149" s="184">
        <v>1600</v>
      </c>
      <c r="M1149" s="184">
        <f t="shared" si="18"/>
        <v>-1600</v>
      </c>
      <c r="N1149" s="183" t="s">
        <v>1055</v>
      </c>
      <c r="O1149" s="183" t="s">
        <v>1991</v>
      </c>
      <c r="P1149" s="183"/>
      <c r="Q1149" s="183" t="s">
        <v>2010</v>
      </c>
      <c r="R1149" s="183" t="s">
        <v>801</v>
      </c>
    </row>
    <row r="1150" spans="1:18">
      <c r="A1150" s="183" t="s">
        <v>2011</v>
      </c>
      <c r="B1150" s="183" t="s">
        <v>794</v>
      </c>
      <c r="C1150" s="183" t="s">
        <v>804</v>
      </c>
      <c r="D1150" s="183" t="s">
        <v>268</v>
      </c>
      <c r="E1150" s="183" t="s">
        <v>839</v>
      </c>
      <c r="F1150" s="183" t="s">
        <v>710</v>
      </c>
      <c r="G1150" s="183" t="s">
        <v>48</v>
      </c>
      <c r="H1150" s="183" t="s">
        <v>521</v>
      </c>
      <c r="I1150" s="183" t="s">
        <v>796</v>
      </c>
      <c r="J1150" s="183" t="s">
        <v>1991</v>
      </c>
      <c r="K1150" s="184">
        <v>0</v>
      </c>
      <c r="L1150" s="184">
        <v>850</v>
      </c>
      <c r="M1150" s="184">
        <f t="shared" si="18"/>
        <v>-850</v>
      </c>
      <c r="N1150" s="183" t="s">
        <v>2012</v>
      </c>
      <c r="O1150" s="183" t="s">
        <v>1991</v>
      </c>
      <c r="P1150" s="183"/>
      <c r="Q1150" s="183" t="s">
        <v>2013</v>
      </c>
      <c r="R1150" s="183" t="s">
        <v>801</v>
      </c>
    </row>
    <row r="1151" spans="1:18">
      <c r="A1151" s="183" t="s">
        <v>2011</v>
      </c>
      <c r="B1151" s="183" t="s">
        <v>794</v>
      </c>
      <c r="C1151" s="183" t="s">
        <v>242</v>
      </c>
      <c r="D1151" s="183" t="s">
        <v>795</v>
      </c>
      <c r="E1151" s="183" t="s">
        <v>839</v>
      </c>
      <c r="F1151" s="183" t="s">
        <v>710</v>
      </c>
      <c r="G1151" s="183" t="s">
        <v>48</v>
      </c>
      <c r="H1151" s="183" t="s">
        <v>521</v>
      </c>
      <c r="I1151" s="183" t="s">
        <v>796</v>
      </c>
      <c r="J1151" s="183" t="s">
        <v>1991</v>
      </c>
      <c r="K1151" s="184">
        <v>850</v>
      </c>
      <c r="L1151" s="184">
        <v>0</v>
      </c>
      <c r="M1151" s="184">
        <f t="shared" si="18"/>
        <v>850</v>
      </c>
      <c r="N1151" s="183" t="s">
        <v>2012</v>
      </c>
      <c r="O1151" s="183" t="s">
        <v>1991</v>
      </c>
      <c r="P1151" s="183"/>
      <c r="Q1151" s="183" t="s">
        <v>2013</v>
      </c>
      <c r="R1151" s="183" t="s">
        <v>801</v>
      </c>
    </row>
    <row r="1152" spans="1:18">
      <c r="A1152" s="183" t="s">
        <v>2014</v>
      </c>
      <c r="B1152" s="183" t="s">
        <v>794</v>
      </c>
      <c r="C1152" s="183" t="s">
        <v>808</v>
      </c>
      <c r="D1152" s="183" t="s">
        <v>268</v>
      </c>
      <c r="E1152" s="183" t="s">
        <v>843</v>
      </c>
      <c r="F1152" s="183" t="s">
        <v>521</v>
      </c>
      <c r="G1152" s="183" t="s">
        <v>48</v>
      </c>
      <c r="H1152" s="183" t="s">
        <v>521</v>
      </c>
      <c r="I1152" s="183" t="s">
        <v>796</v>
      </c>
      <c r="J1152" s="183" t="s">
        <v>2015</v>
      </c>
      <c r="K1152" s="184">
        <v>0</v>
      </c>
      <c r="L1152" s="184">
        <v>550</v>
      </c>
      <c r="M1152" s="184">
        <f t="shared" si="18"/>
        <v>-550</v>
      </c>
      <c r="N1152" s="183" t="s">
        <v>2016</v>
      </c>
      <c r="O1152" s="183" t="s">
        <v>2015</v>
      </c>
      <c r="P1152" s="183"/>
      <c r="Q1152" s="183" t="s">
        <v>2017</v>
      </c>
      <c r="R1152" s="183" t="s">
        <v>801</v>
      </c>
    </row>
    <row r="1153" spans="1:18">
      <c r="A1153" s="183" t="s">
        <v>2014</v>
      </c>
      <c r="B1153" s="183" t="s">
        <v>794</v>
      </c>
      <c r="C1153" s="183" t="s">
        <v>808</v>
      </c>
      <c r="D1153" s="183" t="s">
        <v>819</v>
      </c>
      <c r="E1153" s="183" t="s">
        <v>843</v>
      </c>
      <c r="F1153" s="183" t="s">
        <v>521</v>
      </c>
      <c r="G1153" s="183" t="s">
        <v>48</v>
      </c>
      <c r="H1153" s="183" t="s">
        <v>521</v>
      </c>
      <c r="I1153" s="183" t="s">
        <v>796</v>
      </c>
      <c r="J1153" s="183" t="s">
        <v>2015</v>
      </c>
      <c r="K1153" s="184">
        <v>1000</v>
      </c>
      <c r="L1153" s="184">
        <v>0</v>
      </c>
      <c r="M1153" s="184">
        <f t="shared" si="18"/>
        <v>1000</v>
      </c>
      <c r="N1153" s="183" t="s">
        <v>2016</v>
      </c>
      <c r="O1153" s="183" t="s">
        <v>2015</v>
      </c>
      <c r="P1153" s="183"/>
      <c r="Q1153" s="183" t="s">
        <v>2017</v>
      </c>
      <c r="R1153" s="183" t="s">
        <v>801</v>
      </c>
    </row>
    <row r="1154" spans="1:18">
      <c r="A1154" s="183" t="s">
        <v>2014</v>
      </c>
      <c r="B1154" s="183" t="s">
        <v>794</v>
      </c>
      <c r="C1154" s="183" t="s">
        <v>808</v>
      </c>
      <c r="D1154" s="183" t="s">
        <v>823</v>
      </c>
      <c r="E1154" s="183" t="s">
        <v>843</v>
      </c>
      <c r="F1154" s="183" t="s">
        <v>521</v>
      </c>
      <c r="G1154" s="183" t="s">
        <v>48</v>
      </c>
      <c r="H1154" s="183" t="s">
        <v>521</v>
      </c>
      <c r="I1154" s="183" t="s">
        <v>796</v>
      </c>
      <c r="J1154" s="183" t="s">
        <v>2015</v>
      </c>
      <c r="K1154" s="184">
        <v>0</v>
      </c>
      <c r="L1154" s="184">
        <v>450</v>
      </c>
      <c r="M1154" s="184">
        <f t="shared" si="18"/>
        <v>-450</v>
      </c>
      <c r="N1154" s="183" t="s">
        <v>2016</v>
      </c>
      <c r="O1154" s="183" t="s">
        <v>2015</v>
      </c>
      <c r="P1154" s="183"/>
      <c r="Q1154" s="183" t="s">
        <v>2017</v>
      </c>
      <c r="R1154" s="183" t="s">
        <v>801</v>
      </c>
    </row>
    <row r="1155" spans="1:18">
      <c r="A1155" s="183" t="s">
        <v>2018</v>
      </c>
      <c r="B1155" s="183" t="s">
        <v>794</v>
      </c>
      <c r="C1155" s="183" t="s">
        <v>808</v>
      </c>
      <c r="D1155" s="183" t="s">
        <v>268</v>
      </c>
      <c r="E1155" s="183" t="s">
        <v>838</v>
      </c>
      <c r="F1155" s="183" t="s">
        <v>521</v>
      </c>
      <c r="G1155" s="183" t="s">
        <v>48</v>
      </c>
      <c r="H1155" s="183" t="s">
        <v>521</v>
      </c>
      <c r="I1155" s="183" t="s">
        <v>796</v>
      </c>
      <c r="J1155" s="183" t="s">
        <v>1991</v>
      </c>
      <c r="K1155" s="184">
        <v>177.11</v>
      </c>
      <c r="L1155" s="184">
        <v>0</v>
      </c>
      <c r="M1155" s="184">
        <f t="shared" si="18"/>
        <v>177.11</v>
      </c>
      <c r="N1155" s="183" t="s">
        <v>1152</v>
      </c>
      <c r="O1155" s="183" t="s">
        <v>1991</v>
      </c>
      <c r="P1155" s="183"/>
      <c r="Q1155" s="183" t="s">
        <v>2019</v>
      </c>
      <c r="R1155" s="183" t="s">
        <v>801</v>
      </c>
    </row>
    <row r="1156" spans="1:18">
      <c r="A1156" s="183" t="s">
        <v>2018</v>
      </c>
      <c r="B1156" s="183" t="s">
        <v>794</v>
      </c>
      <c r="C1156" s="183" t="s">
        <v>808</v>
      </c>
      <c r="D1156" s="183" t="s">
        <v>823</v>
      </c>
      <c r="E1156" s="183" t="s">
        <v>838</v>
      </c>
      <c r="F1156" s="183" t="s">
        <v>521</v>
      </c>
      <c r="G1156" s="183" t="s">
        <v>48</v>
      </c>
      <c r="H1156" s="183" t="s">
        <v>521</v>
      </c>
      <c r="I1156" s="183" t="s">
        <v>796</v>
      </c>
      <c r="J1156" s="183" t="s">
        <v>1991</v>
      </c>
      <c r="K1156" s="184">
        <v>0</v>
      </c>
      <c r="L1156" s="184">
        <v>177.11</v>
      </c>
      <c r="M1156" s="184">
        <f t="shared" si="18"/>
        <v>-177.11</v>
      </c>
      <c r="N1156" s="183" t="s">
        <v>1152</v>
      </c>
      <c r="O1156" s="183" t="s">
        <v>1991</v>
      </c>
      <c r="P1156" s="183"/>
      <c r="Q1156" s="183" t="s">
        <v>2019</v>
      </c>
      <c r="R1156" s="183" t="s">
        <v>801</v>
      </c>
    </row>
    <row r="1157" spans="1:18">
      <c r="A1157" s="183" t="s">
        <v>2020</v>
      </c>
      <c r="B1157" s="183" t="s">
        <v>794</v>
      </c>
      <c r="C1157" s="183" t="s">
        <v>706</v>
      </c>
      <c r="D1157" s="183" t="s">
        <v>268</v>
      </c>
      <c r="E1157" s="183" t="s">
        <v>838</v>
      </c>
      <c r="F1157" s="183" t="s">
        <v>521</v>
      </c>
      <c r="G1157" s="183" t="s">
        <v>48</v>
      </c>
      <c r="H1157" s="183" t="s">
        <v>521</v>
      </c>
      <c r="I1157" s="183" t="s">
        <v>796</v>
      </c>
      <c r="J1157" s="183" t="s">
        <v>1991</v>
      </c>
      <c r="K1157" s="184">
        <v>0</v>
      </c>
      <c r="L1157" s="184">
        <v>100.55</v>
      </c>
      <c r="M1157" s="184">
        <f t="shared" si="18"/>
        <v>-100.55</v>
      </c>
      <c r="N1157" s="183" t="s">
        <v>1152</v>
      </c>
      <c r="O1157" s="183" t="s">
        <v>1991</v>
      </c>
      <c r="P1157" s="183"/>
      <c r="Q1157" s="183" t="s">
        <v>2021</v>
      </c>
      <c r="R1157" s="183" t="s">
        <v>801</v>
      </c>
    </row>
    <row r="1158" spans="1:18">
      <c r="A1158" s="183" t="s">
        <v>2020</v>
      </c>
      <c r="B1158" s="183" t="s">
        <v>794</v>
      </c>
      <c r="C1158" s="183" t="s">
        <v>706</v>
      </c>
      <c r="D1158" s="183" t="s">
        <v>1025</v>
      </c>
      <c r="E1158" s="183" t="s">
        <v>838</v>
      </c>
      <c r="F1158" s="183" t="s">
        <v>521</v>
      </c>
      <c r="G1158" s="183" t="s">
        <v>48</v>
      </c>
      <c r="H1158" s="183" t="s">
        <v>521</v>
      </c>
      <c r="I1158" s="183" t="s">
        <v>796</v>
      </c>
      <c r="J1158" s="183" t="s">
        <v>1991</v>
      </c>
      <c r="K1158" s="184">
        <v>68.739999999999995</v>
      </c>
      <c r="L1158" s="184">
        <v>0</v>
      </c>
      <c r="M1158" s="184">
        <f t="shared" si="18"/>
        <v>68.739999999999995</v>
      </c>
      <c r="N1158" s="183" t="s">
        <v>1152</v>
      </c>
      <c r="O1158" s="183" t="s">
        <v>1991</v>
      </c>
      <c r="P1158" s="183"/>
      <c r="Q1158" s="183" t="s">
        <v>2021</v>
      </c>
      <c r="R1158" s="183" t="s">
        <v>801</v>
      </c>
    </row>
    <row r="1159" spans="1:18">
      <c r="A1159" s="183" t="s">
        <v>2020</v>
      </c>
      <c r="B1159" s="183" t="s">
        <v>794</v>
      </c>
      <c r="C1159" s="183" t="s">
        <v>706</v>
      </c>
      <c r="D1159" s="183" t="s">
        <v>811</v>
      </c>
      <c r="E1159" s="183" t="s">
        <v>838</v>
      </c>
      <c r="F1159" s="183" t="s">
        <v>521</v>
      </c>
      <c r="G1159" s="183" t="s">
        <v>48</v>
      </c>
      <c r="H1159" s="183" t="s">
        <v>521</v>
      </c>
      <c r="I1159" s="183" t="s">
        <v>796</v>
      </c>
      <c r="J1159" s="183" t="s">
        <v>1991</v>
      </c>
      <c r="K1159" s="184">
        <v>31.81</v>
      </c>
      <c r="L1159" s="184">
        <v>0</v>
      </c>
      <c r="M1159" s="184">
        <f t="shared" ref="M1159:M1222" si="19">K1159-L1159</f>
        <v>31.81</v>
      </c>
      <c r="N1159" s="183" t="s">
        <v>1152</v>
      </c>
      <c r="O1159" s="183" t="s">
        <v>1991</v>
      </c>
      <c r="P1159" s="183"/>
      <c r="Q1159" s="183" t="s">
        <v>2021</v>
      </c>
      <c r="R1159" s="183" t="s">
        <v>801</v>
      </c>
    </row>
    <row r="1160" spans="1:18">
      <c r="A1160" s="183" t="s">
        <v>2022</v>
      </c>
      <c r="B1160" s="183" t="s">
        <v>794</v>
      </c>
      <c r="C1160" s="183" t="s">
        <v>707</v>
      </c>
      <c r="D1160" s="183" t="s">
        <v>268</v>
      </c>
      <c r="E1160" s="183" t="s">
        <v>838</v>
      </c>
      <c r="F1160" s="183" t="s">
        <v>521</v>
      </c>
      <c r="G1160" s="183" t="s">
        <v>48</v>
      </c>
      <c r="H1160" s="183" t="s">
        <v>521</v>
      </c>
      <c r="I1160" s="183" t="s">
        <v>796</v>
      </c>
      <c r="J1160" s="183" t="s">
        <v>1991</v>
      </c>
      <c r="K1160" s="184">
        <v>0</v>
      </c>
      <c r="L1160" s="184">
        <v>50</v>
      </c>
      <c r="M1160" s="184">
        <f t="shared" si="19"/>
        <v>-50</v>
      </c>
      <c r="N1160" s="183" t="s">
        <v>1152</v>
      </c>
      <c r="O1160" s="183" t="s">
        <v>1991</v>
      </c>
      <c r="P1160" s="183"/>
      <c r="Q1160" s="183" t="s">
        <v>2023</v>
      </c>
      <c r="R1160" s="183" t="s">
        <v>801</v>
      </c>
    </row>
    <row r="1161" spans="1:18">
      <c r="A1161" s="183" t="s">
        <v>2022</v>
      </c>
      <c r="B1161" s="183" t="s">
        <v>794</v>
      </c>
      <c r="C1161" s="183" t="s">
        <v>707</v>
      </c>
      <c r="D1161" s="183" t="s">
        <v>841</v>
      </c>
      <c r="E1161" s="183" t="s">
        <v>838</v>
      </c>
      <c r="F1161" s="183" t="s">
        <v>521</v>
      </c>
      <c r="G1161" s="183" t="s">
        <v>48</v>
      </c>
      <c r="H1161" s="183" t="s">
        <v>521</v>
      </c>
      <c r="I1161" s="183" t="s">
        <v>796</v>
      </c>
      <c r="J1161" s="183" t="s">
        <v>1991</v>
      </c>
      <c r="K1161" s="184">
        <v>50</v>
      </c>
      <c r="L1161" s="184">
        <v>0</v>
      </c>
      <c r="M1161" s="184">
        <f t="shared" si="19"/>
        <v>50</v>
      </c>
      <c r="N1161" s="183" t="s">
        <v>1152</v>
      </c>
      <c r="O1161" s="183" t="s">
        <v>1991</v>
      </c>
      <c r="P1161" s="183"/>
      <c r="Q1161" s="183" t="s">
        <v>2023</v>
      </c>
      <c r="R1161" s="183" t="s">
        <v>801</v>
      </c>
    </row>
    <row r="1162" spans="1:18">
      <c r="A1162" s="183" t="s">
        <v>2024</v>
      </c>
      <c r="B1162" s="183" t="s">
        <v>794</v>
      </c>
      <c r="C1162" s="183" t="s">
        <v>701</v>
      </c>
      <c r="D1162" s="183" t="s">
        <v>268</v>
      </c>
      <c r="E1162" s="183" t="s">
        <v>838</v>
      </c>
      <c r="F1162" s="183" t="s">
        <v>521</v>
      </c>
      <c r="G1162" s="183" t="s">
        <v>48</v>
      </c>
      <c r="H1162" s="183" t="s">
        <v>521</v>
      </c>
      <c r="I1162" s="183" t="s">
        <v>796</v>
      </c>
      <c r="J1162" s="183" t="s">
        <v>1991</v>
      </c>
      <c r="K1162" s="184">
        <v>0</v>
      </c>
      <c r="L1162" s="184">
        <v>2524.09</v>
      </c>
      <c r="M1162" s="184">
        <f t="shared" si="19"/>
        <v>-2524.09</v>
      </c>
      <c r="N1162" s="183" t="s">
        <v>1152</v>
      </c>
      <c r="O1162" s="183" t="s">
        <v>1991</v>
      </c>
      <c r="P1162" s="183"/>
      <c r="Q1162" s="183" t="s">
        <v>2025</v>
      </c>
      <c r="R1162" s="183" t="s">
        <v>801</v>
      </c>
    </row>
    <row r="1163" spans="1:18">
      <c r="A1163" s="183" t="s">
        <v>2024</v>
      </c>
      <c r="B1163" s="183" t="s">
        <v>794</v>
      </c>
      <c r="C1163" s="183" t="s">
        <v>701</v>
      </c>
      <c r="D1163" s="183" t="s">
        <v>821</v>
      </c>
      <c r="E1163" s="183" t="s">
        <v>838</v>
      </c>
      <c r="F1163" s="183" t="s">
        <v>521</v>
      </c>
      <c r="G1163" s="183" t="s">
        <v>48</v>
      </c>
      <c r="H1163" s="183" t="s">
        <v>521</v>
      </c>
      <c r="I1163" s="183" t="s">
        <v>796</v>
      </c>
      <c r="J1163" s="183" t="s">
        <v>1991</v>
      </c>
      <c r="K1163" s="184">
        <v>2524.09</v>
      </c>
      <c r="L1163" s="184">
        <v>0</v>
      </c>
      <c r="M1163" s="184">
        <f t="shared" si="19"/>
        <v>2524.09</v>
      </c>
      <c r="N1163" s="183" t="s">
        <v>1152</v>
      </c>
      <c r="O1163" s="183" t="s">
        <v>1991</v>
      </c>
      <c r="P1163" s="183"/>
      <c r="Q1163" s="183" t="s">
        <v>2025</v>
      </c>
      <c r="R1163" s="183" t="s">
        <v>801</v>
      </c>
    </row>
    <row r="1164" spans="1:18">
      <c r="A1164" s="183" t="s">
        <v>2026</v>
      </c>
      <c r="B1164" s="183" t="s">
        <v>794</v>
      </c>
      <c r="C1164" s="183" t="s">
        <v>704</v>
      </c>
      <c r="D1164" s="183" t="s">
        <v>268</v>
      </c>
      <c r="E1164" s="183" t="s">
        <v>895</v>
      </c>
      <c r="F1164" s="183" t="s">
        <v>867</v>
      </c>
      <c r="G1164" s="183" t="s">
        <v>48</v>
      </c>
      <c r="H1164" s="183" t="s">
        <v>521</v>
      </c>
      <c r="I1164" s="183" t="s">
        <v>796</v>
      </c>
      <c r="J1164" s="183" t="s">
        <v>2015</v>
      </c>
      <c r="K1164" s="184">
        <v>240</v>
      </c>
      <c r="L1164" s="184">
        <v>0</v>
      </c>
      <c r="M1164" s="184">
        <f t="shared" si="19"/>
        <v>240</v>
      </c>
      <c r="N1164" s="183" t="s">
        <v>1055</v>
      </c>
      <c r="O1164" s="183" t="s">
        <v>2015</v>
      </c>
      <c r="P1164" s="183"/>
      <c r="Q1164" s="183" t="s">
        <v>2027</v>
      </c>
      <c r="R1164" s="183" t="s">
        <v>801</v>
      </c>
    </row>
    <row r="1165" spans="1:18">
      <c r="A1165" s="183" t="s">
        <v>2026</v>
      </c>
      <c r="B1165" s="183" t="s">
        <v>794</v>
      </c>
      <c r="C1165" s="183" t="s">
        <v>702</v>
      </c>
      <c r="D1165" s="183" t="s">
        <v>268</v>
      </c>
      <c r="E1165" s="183" t="s">
        <v>895</v>
      </c>
      <c r="F1165" s="183" t="s">
        <v>867</v>
      </c>
      <c r="G1165" s="183" t="s">
        <v>48</v>
      </c>
      <c r="H1165" s="183" t="s">
        <v>521</v>
      </c>
      <c r="I1165" s="183" t="s">
        <v>796</v>
      </c>
      <c r="J1165" s="183" t="s">
        <v>2015</v>
      </c>
      <c r="K1165" s="184">
        <v>0</v>
      </c>
      <c r="L1165" s="184">
        <v>240</v>
      </c>
      <c r="M1165" s="184">
        <f t="shared" si="19"/>
        <v>-240</v>
      </c>
      <c r="N1165" s="183" t="s">
        <v>1055</v>
      </c>
      <c r="O1165" s="183" t="s">
        <v>2015</v>
      </c>
      <c r="P1165" s="183"/>
      <c r="Q1165" s="183" t="s">
        <v>2027</v>
      </c>
      <c r="R1165" s="183" t="s">
        <v>801</v>
      </c>
    </row>
    <row r="1166" spans="1:18">
      <c r="A1166" s="183" t="s">
        <v>2028</v>
      </c>
      <c r="B1166" s="183" t="s">
        <v>794</v>
      </c>
      <c r="C1166" s="183" t="s">
        <v>808</v>
      </c>
      <c r="D1166" s="183" t="s">
        <v>268</v>
      </c>
      <c r="E1166" s="183" t="s">
        <v>832</v>
      </c>
      <c r="F1166" s="183" t="s">
        <v>830</v>
      </c>
      <c r="G1166" s="183" t="s">
        <v>48</v>
      </c>
      <c r="H1166" s="183" t="s">
        <v>521</v>
      </c>
      <c r="I1166" s="183" t="s">
        <v>796</v>
      </c>
      <c r="J1166" s="183" t="s">
        <v>2015</v>
      </c>
      <c r="K1166" s="184">
        <v>0</v>
      </c>
      <c r="L1166" s="184">
        <v>127</v>
      </c>
      <c r="M1166" s="184">
        <f t="shared" si="19"/>
        <v>-127</v>
      </c>
      <c r="N1166" s="183" t="s">
        <v>2029</v>
      </c>
      <c r="O1166" s="183" t="s">
        <v>2015</v>
      </c>
      <c r="P1166" s="183"/>
      <c r="Q1166" s="183" t="s">
        <v>2030</v>
      </c>
      <c r="R1166" s="183" t="s">
        <v>801</v>
      </c>
    </row>
    <row r="1167" spans="1:18">
      <c r="A1167" s="183" t="s">
        <v>2028</v>
      </c>
      <c r="B1167" s="183" t="s">
        <v>794</v>
      </c>
      <c r="C1167" s="183" t="s">
        <v>366</v>
      </c>
      <c r="D1167" s="183" t="s">
        <v>802</v>
      </c>
      <c r="E1167" s="183" t="s">
        <v>832</v>
      </c>
      <c r="F1167" s="183" t="s">
        <v>830</v>
      </c>
      <c r="G1167" s="183" t="s">
        <v>48</v>
      </c>
      <c r="H1167" s="183" t="s">
        <v>521</v>
      </c>
      <c r="I1167" s="183" t="s">
        <v>796</v>
      </c>
      <c r="J1167" s="183" t="s">
        <v>2015</v>
      </c>
      <c r="K1167" s="184">
        <v>127</v>
      </c>
      <c r="L1167" s="184">
        <v>0</v>
      </c>
      <c r="M1167" s="184">
        <f t="shared" si="19"/>
        <v>127</v>
      </c>
      <c r="N1167" s="183" t="s">
        <v>2029</v>
      </c>
      <c r="O1167" s="183" t="s">
        <v>2015</v>
      </c>
      <c r="P1167" s="183"/>
      <c r="Q1167" s="183" t="s">
        <v>2030</v>
      </c>
      <c r="R1167" s="183" t="s">
        <v>801</v>
      </c>
    </row>
    <row r="1168" spans="1:18">
      <c r="A1168" s="183" t="s">
        <v>2031</v>
      </c>
      <c r="B1168" s="183" t="s">
        <v>794</v>
      </c>
      <c r="C1168" s="183" t="s">
        <v>707</v>
      </c>
      <c r="D1168" s="183" t="s">
        <v>268</v>
      </c>
      <c r="E1168" s="183" t="s">
        <v>894</v>
      </c>
      <c r="F1168" s="183" t="s">
        <v>521</v>
      </c>
      <c r="G1168" s="183" t="s">
        <v>48</v>
      </c>
      <c r="H1168" s="183" t="s">
        <v>521</v>
      </c>
      <c r="I1168" s="183" t="s">
        <v>796</v>
      </c>
      <c r="J1168" s="183" t="s">
        <v>2015</v>
      </c>
      <c r="K1168" s="184">
        <v>0</v>
      </c>
      <c r="L1168" s="184">
        <v>103.02</v>
      </c>
      <c r="M1168" s="184">
        <f t="shared" si="19"/>
        <v>-103.02</v>
      </c>
      <c r="N1168" s="183" t="s">
        <v>2032</v>
      </c>
      <c r="O1168" s="183" t="s">
        <v>2015</v>
      </c>
      <c r="P1168" s="183"/>
      <c r="Q1168" s="183" t="s">
        <v>2033</v>
      </c>
      <c r="R1168" s="183" t="s">
        <v>801</v>
      </c>
    </row>
    <row r="1169" spans="1:18">
      <c r="A1169" s="183" t="s">
        <v>2031</v>
      </c>
      <c r="B1169" s="183" t="s">
        <v>794</v>
      </c>
      <c r="C1169" s="183" t="s">
        <v>707</v>
      </c>
      <c r="D1169" s="183" t="s">
        <v>809</v>
      </c>
      <c r="E1169" s="183" t="s">
        <v>894</v>
      </c>
      <c r="F1169" s="183" t="s">
        <v>521</v>
      </c>
      <c r="G1169" s="183" t="s">
        <v>48</v>
      </c>
      <c r="H1169" s="183" t="s">
        <v>521</v>
      </c>
      <c r="I1169" s="183" t="s">
        <v>796</v>
      </c>
      <c r="J1169" s="183" t="s">
        <v>2015</v>
      </c>
      <c r="K1169" s="184">
        <v>103.02</v>
      </c>
      <c r="L1169" s="184">
        <v>0</v>
      </c>
      <c r="M1169" s="184">
        <f t="shared" si="19"/>
        <v>103.02</v>
      </c>
      <c r="N1169" s="183" t="s">
        <v>2032</v>
      </c>
      <c r="O1169" s="183" t="s">
        <v>2015</v>
      </c>
      <c r="P1169" s="183"/>
      <c r="Q1169" s="183" t="s">
        <v>2033</v>
      </c>
      <c r="R1169" s="183" t="s">
        <v>801</v>
      </c>
    </row>
    <row r="1170" spans="1:18">
      <c r="A1170" s="183" t="s">
        <v>2034</v>
      </c>
      <c r="B1170" s="183" t="s">
        <v>794</v>
      </c>
      <c r="C1170" s="183" t="s">
        <v>707</v>
      </c>
      <c r="D1170" s="183" t="s">
        <v>268</v>
      </c>
      <c r="E1170" s="183" t="s">
        <v>894</v>
      </c>
      <c r="F1170" s="183" t="s">
        <v>521</v>
      </c>
      <c r="G1170" s="183" t="s">
        <v>48</v>
      </c>
      <c r="H1170" s="183" t="s">
        <v>521</v>
      </c>
      <c r="I1170" s="183" t="s">
        <v>796</v>
      </c>
      <c r="J1170" s="183" t="s">
        <v>2015</v>
      </c>
      <c r="K1170" s="184">
        <v>25.99</v>
      </c>
      <c r="L1170" s="184">
        <v>0</v>
      </c>
      <c r="M1170" s="184">
        <f t="shared" si="19"/>
        <v>25.99</v>
      </c>
      <c r="N1170" s="183" t="s">
        <v>1151</v>
      </c>
      <c r="O1170" s="183" t="s">
        <v>2015</v>
      </c>
      <c r="P1170" s="183"/>
      <c r="Q1170" s="183" t="s">
        <v>2035</v>
      </c>
      <c r="R1170" s="183" t="s">
        <v>801</v>
      </c>
    </row>
    <row r="1171" spans="1:18">
      <c r="A1171" s="183" t="s">
        <v>2034</v>
      </c>
      <c r="B1171" s="183" t="s">
        <v>794</v>
      </c>
      <c r="C1171" s="183" t="s">
        <v>707</v>
      </c>
      <c r="D1171" s="183" t="s">
        <v>823</v>
      </c>
      <c r="E1171" s="183" t="s">
        <v>894</v>
      </c>
      <c r="F1171" s="183" t="s">
        <v>521</v>
      </c>
      <c r="G1171" s="183" t="s">
        <v>48</v>
      </c>
      <c r="H1171" s="183" t="s">
        <v>521</v>
      </c>
      <c r="I1171" s="183" t="s">
        <v>796</v>
      </c>
      <c r="J1171" s="183" t="s">
        <v>2015</v>
      </c>
      <c r="K1171" s="184">
        <v>0</v>
      </c>
      <c r="L1171" s="184">
        <v>25.99</v>
      </c>
      <c r="M1171" s="184">
        <f t="shared" si="19"/>
        <v>-25.99</v>
      </c>
      <c r="N1171" s="183" t="s">
        <v>1151</v>
      </c>
      <c r="O1171" s="183" t="s">
        <v>2015</v>
      </c>
      <c r="P1171" s="183"/>
      <c r="Q1171" s="183" t="s">
        <v>2035</v>
      </c>
      <c r="R1171" s="183" t="s">
        <v>801</v>
      </c>
    </row>
    <row r="1172" spans="1:18">
      <c r="A1172" s="183" t="s">
        <v>2036</v>
      </c>
      <c r="B1172" s="183" t="s">
        <v>794</v>
      </c>
      <c r="C1172" s="183" t="s">
        <v>707</v>
      </c>
      <c r="D1172" s="183" t="s">
        <v>268</v>
      </c>
      <c r="E1172" s="183" t="s">
        <v>835</v>
      </c>
      <c r="F1172" s="183" t="s">
        <v>710</v>
      </c>
      <c r="G1172" s="183" t="s">
        <v>48</v>
      </c>
      <c r="H1172" s="183" t="s">
        <v>521</v>
      </c>
      <c r="I1172" s="183" t="s">
        <v>796</v>
      </c>
      <c r="J1172" s="183" t="s">
        <v>2015</v>
      </c>
      <c r="K1172" s="184">
        <v>0</v>
      </c>
      <c r="L1172" s="184">
        <v>22000</v>
      </c>
      <c r="M1172" s="184">
        <f t="shared" si="19"/>
        <v>-22000</v>
      </c>
      <c r="N1172" s="183" t="s">
        <v>2037</v>
      </c>
      <c r="O1172" s="183" t="s">
        <v>2015</v>
      </c>
      <c r="P1172" s="183"/>
      <c r="Q1172" s="183" t="s">
        <v>2038</v>
      </c>
      <c r="R1172" s="183" t="s">
        <v>801</v>
      </c>
    </row>
    <row r="1173" spans="1:18">
      <c r="A1173" s="183" t="s">
        <v>2036</v>
      </c>
      <c r="B1173" s="183" t="s">
        <v>794</v>
      </c>
      <c r="C1173" s="183" t="s">
        <v>709</v>
      </c>
      <c r="D1173" s="183" t="s">
        <v>809</v>
      </c>
      <c r="E1173" s="183" t="s">
        <v>835</v>
      </c>
      <c r="F1173" s="183" t="s">
        <v>710</v>
      </c>
      <c r="G1173" s="183" t="s">
        <v>48</v>
      </c>
      <c r="H1173" s="183" t="s">
        <v>521</v>
      </c>
      <c r="I1173" s="183" t="s">
        <v>796</v>
      </c>
      <c r="J1173" s="183" t="s">
        <v>2015</v>
      </c>
      <c r="K1173" s="184">
        <v>22000</v>
      </c>
      <c r="L1173" s="184">
        <v>0</v>
      </c>
      <c r="M1173" s="184">
        <f t="shared" si="19"/>
        <v>22000</v>
      </c>
      <c r="N1173" s="183" t="s">
        <v>2037</v>
      </c>
      <c r="O1173" s="183" t="s">
        <v>2015</v>
      </c>
      <c r="P1173" s="183"/>
      <c r="Q1173" s="183" t="s">
        <v>2038</v>
      </c>
      <c r="R1173" s="183" t="s">
        <v>801</v>
      </c>
    </row>
    <row r="1174" spans="1:18">
      <c r="A1174" s="183" t="s">
        <v>2039</v>
      </c>
      <c r="B1174" s="183" t="s">
        <v>794</v>
      </c>
      <c r="C1174" s="183" t="s">
        <v>706</v>
      </c>
      <c r="D1174" s="183" t="s">
        <v>332</v>
      </c>
      <c r="E1174" s="183" t="s">
        <v>36</v>
      </c>
      <c r="F1174" s="183" t="s">
        <v>521</v>
      </c>
      <c r="G1174" s="183" t="s">
        <v>48</v>
      </c>
      <c r="H1174" s="183" t="s">
        <v>521</v>
      </c>
      <c r="I1174" s="183" t="s">
        <v>796</v>
      </c>
      <c r="J1174" s="183" t="s">
        <v>2015</v>
      </c>
      <c r="K1174" s="184">
        <v>217.13</v>
      </c>
      <c r="L1174" s="184">
        <v>0</v>
      </c>
      <c r="M1174" s="184">
        <f t="shared" si="19"/>
        <v>217.13</v>
      </c>
      <c r="N1174" s="183" t="s">
        <v>842</v>
      </c>
      <c r="O1174" s="183" t="s">
        <v>2015</v>
      </c>
      <c r="P1174" s="183"/>
      <c r="Q1174" s="183" t="s">
        <v>2040</v>
      </c>
      <c r="R1174" s="183" t="s">
        <v>797</v>
      </c>
    </row>
    <row r="1175" spans="1:18">
      <c r="A1175" s="183" t="s">
        <v>2039</v>
      </c>
      <c r="B1175" s="183" t="s">
        <v>794</v>
      </c>
      <c r="C1175" s="183" t="s">
        <v>706</v>
      </c>
      <c r="D1175" s="183" t="s">
        <v>332</v>
      </c>
      <c r="E1175" s="183" t="s">
        <v>400</v>
      </c>
      <c r="F1175" s="183" t="s">
        <v>521</v>
      </c>
      <c r="G1175" s="183" t="s">
        <v>48</v>
      </c>
      <c r="H1175" s="183" t="s">
        <v>521</v>
      </c>
      <c r="I1175" s="183" t="s">
        <v>796</v>
      </c>
      <c r="J1175" s="183" t="s">
        <v>2015</v>
      </c>
      <c r="K1175" s="184">
        <v>216.92</v>
      </c>
      <c r="L1175" s="184">
        <v>0</v>
      </c>
      <c r="M1175" s="184">
        <f t="shared" si="19"/>
        <v>216.92</v>
      </c>
      <c r="N1175" s="183" t="s">
        <v>842</v>
      </c>
      <c r="O1175" s="183" t="s">
        <v>2015</v>
      </c>
      <c r="P1175" s="183"/>
      <c r="Q1175" s="183" t="s">
        <v>2040</v>
      </c>
      <c r="R1175" s="183" t="s">
        <v>797</v>
      </c>
    </row>
    <row r="1176" spans="1:18">
      <c r="A1176" s="183" t="s">
        <v>2039</v>
      </c>
      <c r="B1176" s="183" t="s">
        <v>794</v>
      </c>
      <c r="C1176" s="183" t="s">
        <v>706</v>
      </c>
      <c r="D1176" s="183" t="s">
        <v>332</v>
      </c>
      <c r="E1176" s="183" t="s">
        <v>845</v>
      </c>
      <c r="F1176" s="183" t="s">
        <v>521</v>
      </c>
      <c r="G1176" s="183" t="s">
        <v>48</v>
      </c>
      <c r="H1176" s="183" t="s">
        <v>521</v>
      </c>
      <c r="I1176" s="183" t="s">
        <v>796</v>
      </c>
      <c r="J1176" s="183" t="s">
        <v>2015</v>
      </c>
      <c r="K1176" s="184">
        <v>17570.13</v>
      </c>
      <c r="L1176" s="184">
        <v>0</v>
      </c>
      <c r="M1176" s="184">
        <f t="shared" si="19"/>
        <v>17570.13</v>
      </c>
      <c r="N1176" s="183" t="s">
        <v>842</v>
      </c>
      <c r="O1176" s="183" t="s">
        <v>2015</v>
      </c>
      <c r="P1176" s="183"/>
      <c r="Q1176" s="183" t="s">
        <v>2040</v>
      </c>
      <c r="R1176" s="183" t="s">
        <v>797</v>
      </c>
    </row>
    <row r="1177" spans="1:18">
      <c r="A1177" s="183" t="s">
        <v>2039</v>
      </c>
      <c r="B1177" s="183" t="s">
        <v>794</v>
      </c>
      <c r="C1177" s="183" t="s">
        <v>706</v>
      </c>
      <c r="D1177" s="183" t="s">
        <v>332</v>
      </c>
      <c r="E1177" s="183" t="s">
        <v>843</v>
      </c>
      <c r="F1177" s="183" t="s">
        <v>521</v>
      </c>
      <c r="G1177" s="183" t="s">
        <v>48</v>
      </c>
      <c r="H1177" s="183" t="s">
        <v>521</v>
      </c>
      <c r="I1177" s="183" t="s">
        <v>796</v>
      </c>
      <c r="J1177" s="183" t="s">
        <v>2015</v>
      </c>
      <c r="K1177" s="184">
        <v>0</v>
      </c>
      <c r="L1177" s="184">
        <v>16800</v>
      </c>
      <c r="M1177" s="184">
        <f t="shared" si="19"/>
        <v>-16800</v>
      </c>
      <c r="N1177" s="183" t="s">
        <v>842</v>
      </c>
      <c r="O1177" s="183" t="s">
        <v>2015</v>
      </c>
      <c r="P1177" s="183"/>
      <c r="Q1177" s="183" t="s">
        <v>2040</v>
      </c>
      <c r="R1177" s="183" t="s">
        <v>797</v>
      </c>
    </row>
    <row r="1178" spans="1:18">
      <c r="A1178" s="183" t="s">
        <v>2039</v>
      </c>
      <c r="B1178" s="183" t="s">
        <v>794</v>
      </c>
      <c r="C1178" s="183" t="s">
        <v>706</v>
      </c>
      <c r="D1178" s="183" t="s">
        <v>332</v>
      </c>
      <c r="E1178" s="183" t="s">
        <v>28</v>
      </c>
      <c r="F1178" s="183" t="s">
        <v>521</v>
      </c>
      <c r="G1178" s="183" t="s">
        <v>48</v>
      </c>
      <c r="H1178" s="183" t="s">
        <v>521</v>
      </c>
      <c r="I1178" s="183" t="s">
        <v>796</v>
      </c>
      <c r="J1178" s="183" t="s">
        <v>2015</v>
      </c>
      <c r="K1178" s="184">
        <v>216.49</v>
      </c>
      <c r="L1178" s="184">
        <v>0</v>
      </c>
      <c r="M1178" s="184">
        <f t="shared" si="19"/>
        <v>216.49</v>
      </c>
      <c r="N1178" s="183" t="s">
        <v>842</v>
      </c>
      <c r="O1178" s="183" t="s">
        <v>2015</v>
      </c>
      <c r="P1178" s="183"/>
      <c r="Q1178" s="183" t="s">
        <v>2040</v>
      </c>
      <c r="R1178" s="183" t="s">
        <v>797</v>
      </c>
    </row>
    <row r="1179" spans="1:18">
      <c r="A1179" s="183" t="s">
        <v>2039</v>
      </c>
      <c r="B1179" s="183" t="s">
        <v>794</v>
      </c>
      <c r="C1179" s="183" t="s">
        <v>706</v>
      </c>
      <c r="D1179" s="183" t="s">
        <v>332</v>
      </c>
      <c r="E1179" s="183" t="s">
        <v>210</v>
      </c>
      <c r="F1179" s="183" t="s">
        <v>521</v>
      </c>
      <c r="G1179" s="183" t="s">
        <v>48</v>
      </c>
      <c r="H1179" s="183" t="s">
        <v>521</v>
      </c>
      <c r="I1179" s="183" t="s">
        <v>796</v>
      </c>
      <c r="J1179" s="183" t="s">
        <v>2015</v>
      </c>
      <c r="K1179" s="184">
        <v>434.45</v>
      </c>
      <c r="L1179" s="184">
        <v>0</v>
      </c>
      <c r="M1179" s="184">
        <f t="shared" si="19"/>
        <v>434.45</v>
      </c>
      <c r="N1179" s="183" t="s">
        <v>842</v>
      </c>
      <c r="O1179" s="183" t="s">
        <v>2015</v>
      </c>
      <c r="P1179" s="183"/>
      <c r="Q1179" s="183" t="s">
        <v>2040</v>
      </c>
      <c r="R1179" s="183" t="s">
        <v>797</v>
      </c>
    </row>
    <row r="1180" spans="1:18">
      <c r="A1180" s="183" t="s">
        <v>2039</v>
      </c>
      <c r="B1180" s="183" t="s">
        <v>794</v>
      </c>
      <c r="C1180" s="183" t="s">
        <v>706</v>
      </c>
      <c r="D1180" s="183" t="s">
        <v>332</v>
      </c>
      <c r="E1180" s="183" t="s">
        <v>137</v>
      </c>
      <c r="F1180" s="183" t="s">
        <v>521</v>
      </c>
      <c r="G1180" s="183" t="s">
        <v>48</v>
      </c>
      <c r="H1180" s="183" t="s">
        <v>521</v>
      </c>
      <c r="I1180" s="183" t="s">
        <v>796</v>
      </c>
      <c r="J1180" s="183" t="s">
        <v>2015</v>
      </c>
      <c r="K1180" s="184">
        <v>216.92</v>
      </c>
      <c r="L1180" s="184">
        <v>0</v>
      </c>
      <c r="M1180" s="184">
        <f t="shared" si="19"/>
        <v>216.92</v>
      </c>
      <c r="N1180" s="183" t="s">
        <v>842</v>
      </c>
      <c r="O1180" s="183" t="s">
        <v>2015</v>
      </c>
      <c r="P1180" s="183"/>
      <c r="Q1180" s="183" t="s">
        <v>2040</v>
      </c>
      <c r="R1180" s="183" t="s">
        <v>797</v>
      </c>
    </row>
    <row r="1181" spans="1:18">
      <c r="A1181" s="183" t="s">
        <v>2039</v>
      </c>
      <c r="B1181" s="183" t="s">
        <v>794</v>
      </c>
      <c r="C1181" s="183" t="s">
        <v>706</v>
      </c>
      <c r="D1181" s="183" t="s">
        <v>332</v>
      </c>
      <c r="E1181" s="183" t="s">
        <v>29</v>
      </c>
      <c r="F1181" s="183" t="s">
        <v>521</v>
      </c>
      <c r="G1181" s="183" t="s">
        <v>48</v>
      </c>
      <c r="H1181" s="183" t="s">
        <v>521</v>
      </c>
      <c r="I1181" s="183" t="s">
        <v>796</v>
      </c>
      <c r="J1181" s="183" t="s">
        <v>2015</v>
      </c>
      <c r="K1181" s="184">
        <v>217.4</v>
      </c>
      <c r="L1181" s="184">
        <v>0</v>
      </c>
      <c r="M1181" s="184">
        <f t="shared" si="19"/>
        <v>217.4</v>
      </c>
      <c r="N1181" s="183" t="s">
        <v>842</v>
      </c>
      <c r="O1181" s="183" t="s">
        <v>2015</v>
      </c>
      <c r="P1181" s="183"/>
      <c r="Q1181" s="183" t="s">
        <v>2040</v>
      </c>
      <c r="R1181" s="183" t="s">
        <v>797</v>
      </c>
    </row>
    <row r="1182" spans="1:18">
      <c r="A1182" s="183" t="s">
        <v>2039</v>
      </c>
      <c r="B1182" s="183" t="s">
        <v>794</v>
      </c>
      <c r="C1182" s="183" t="s">
        <v>706</v>
      </c>
      <c r="D1182" s="183" t="s">
        <v>332</v>
      </c>
      <c r="E1182" s="183" t="s">
        <v>708</v>
      </c>
      <c r="F1182" s="183" t="s">
        <v>521</v>
      </c>
      <c r="G1182" s="183" t="s">
        <v>48</v>
      </c>
      <c r="H1182" s="183" t="s">
        <v>521</v>
      </c>
      <c r="I1182" s="183" t="s">
        <v>796</v>
      </c>
      <c r="J1182" s="183" t="s">
        <v>2015</v>
      </c>
      <c r="K1182" s="184">
        <v>921.45</v>
      </c>
      <c r="L1182" s="184">
        <v>0</v>
      </c>
      <c r="M1182" s="184">
        <f t="shared" si="19"/>
        <v>921.45</v>
      </c>
      <c r="N1182" s="183" t="s">
        <v>842</v>
      </c>
      <c r="O1182" s="183" t="s">
        <v>2015</v>
      </c>
      <c r="P1182" s="183"/>
      <c r="Q1182" s="183" t="s">
        <v>2040</v>
      </c>
      <c r="R1182" s="183" t="s">
        <v>797</v>
      </c>
    </row>
    <row r="1183" spans="1:18">
      <c r="A1183" s="183" t="s">
        <v>2039</v>
      </c>
      <c r="B1183" s="183" t="s">
        <v>794</v>
      </c>
      <c r="C1183" s="183" t="s">
        <v>706</v>
      </c>
      <c r="D1183" s="183" t="s">
        <v>332</v>
      </c>
      <c r="E1183" s="183" t="s">
        <v>136</v>
      </c>
      <c r="F1183" s="183" t="s">
        <v>521</v>
      </c>
      <c r="G1183" s="183" t="s">
        <v>48</v>
      </c>
      <c r="H1183" s="183" t="s">
        <v>521</v>
      </c>
      <c r="I1183" s="183" t="s">
        <v>796</v>
      </c>
      <c r="J1183" s="183" t="s">
        <v>2015</v>
      </c>
      <c r="K1183" s="184">
        <v>216.49</v>
      </c>
      <c r="L1183" s="184">
        <v>0</v>
      </c>
      <c r="M1183" s="184">
        <f t="shared" si="19"/>
        <v>216.49</v>
      </c>
      <c r="N1183" s="183" t="s">
        <v>842</v>
      </c>
      <c r="O1183" s="183" t="s">
        <v>2015</v>
      </c>
      <c r="P1183" s="183"/>
      <c r="Q1183" s="183" t="s">
        <v>2040</v>
      </c>
      <c r="R1183" s="183" t="s">
        <v>797</v>
      </c>
    </row>
    <row r="1184" spans="1:18">
      <c r="A1184" s="183" t="s">
        <v>2039</v>
      </c>
      <c r="B1184" s="183" t="s">
        <v>794</v>
      </c>
      <c r="C1184" s="183" t="s">
        <v>706</v>
      </c>
      <c r="D1184" s="183" t="s">
        <v>846</v>
      </c>
      <c r="E1184" s="183" t="s">
        <v>708</v>
      </c>
      <c r="F1184" s="183" t="s">
        <v>521</v>
      </c>
      <c r="G1184" s="183" t="s">
        <v>48</v>
      </c>
      <c r="H1184" s="183" t="s">
        <v>521</v>
      </c>
      <c r="I1184" s="183" t="s">
        <v>796</v>
      </c>
      <c r="J1184" s="183" t="s">
        <v>2015</v>
      </c>
      <c r="K1184" s="184">
        <v>0</v>
      </c>
      <c r="L1184" s="184">
        <v>487.32</v>
      </c>
      <c r="M1184" s="184">
        <f t="shared" si="19"/>
        <v>-487.32</v>
      </c>
      <c r="N1184" s="183" t="s">
        <v>842</v>
      </c>
      <c r="O1184" s="183" t="s">
        <v>2015</v>
      </c>
      <c r="P1184" s="183"/>
      <c r="Q1184" s="183" t="s">
        <v>2040</v>
      </c>
      <c r="R1184" s="183" t="s">
        <v>797</v>
      </c>
    </row>
    <row r="1185" spans="1:18">
      <c r="A1185" s="183" t="s">
        <v>2039</v>
      </c>
      <c r="B1185" s="183" t="s">
        <v>794</v>
      </c>
      <c r="C1185" s="183" t="s">
        <v>706</v>
      </c>
      <c r="D1185" s="183" t="s">
        <v>802</v>
      </c>
      <c r="E1185" s="183" t="s">
        <v>799</v>
      </c>
      <c r="F1185" s="183" t="s">
        <v>521</v>
      </c>
      <c r="G1185" s="183" t="s">
        <v>48</v>
      </c>
      <c r="H1185" s="183" t="s">
        <v>521</v>
      </c>
      <c r="I1185" s="183" t="s">
        <v>796</v>
      </c>
      <c r="J1185" s="183" t="s">
        <v>2015</v>
      </c>
      <c r="K1185" s="184">
        <v>0</v>
      </c>
      <c r="L1185" s="184">
        <v>199.17</v>
      </c>
      <c r="M1185" s="184">
        <f t="shared" si="19"/>
        <v>-199.17</v>
      </c>
      <c r="N1185" s="183" t="s">
        <v>842</v>
      </c>
      <c r="O1185" s="183" t="s">
        <v>2015</v>
      </c>
      <c r="P1185" s="183"/>
      <c r="Q1185" s="183" t="s">
        <v>2040</v>
      </c>
      <c r="R1185" s="183" t="s">
        <v>797</v>
      </c>
    </row>
    <row r="1186" spans="1:18">
      <c r="A1186" s="183" t="s">
        <v>2039</v>
      </c>
      <c r="B1186" s="183" t="s">
        <v>794</v>
      </c>
      <c r="C1186" s="183" t="s">
        <v>706</v>
      </c>
      <c r="D1186" s="183" t="s">
        <v>332</v>
      </c>
      <c r="E1186" s="183" t="s">
        <v>295</v>
      </c>
      <c r="F1186" s="183" t="s">
        <v>521</v>
      </c>
      <c r="G1186" s="183" t="s">
        <v>48</v>
      </c>
      <c r="H1186" s="183" t="s">
        <v>521</v>
      </c>
      <c r="I1186" s="183" t="s">
        <v>796</v>
      </c>
      <c r="J1186" s="183" t="s">
        <v>2015</v>
      </c>
      <c r="K1186" s="184">
        <v>700.04</v>
      </c>
      <c r="L1186" s="184">
        <v>0</v>
      </c>
      <c r="M1186" s="184">
        <f t="shared" si="19"/>
        <v>700.04</v>
      </c>
      <c r="N1186" s="183" t="s">
        <v>842</v>
      </c>
      <c r="O1186" s="183" t="s">
        <v>2015</v>
      </c>
      <c r="P1186" s="183"/>
      <c r="Q1186" s="183" t="s">
        <v>2040</v>
      </c>
      <c r="R1186" s="183" t="s">
        <v>797</v>
      </c>
    </row>
    <row r="1187" spans="1:18">
      <c r="A1187" s="183" t="s">
        <v>2039</v>
      </c>
      <c r="B1187" s="183" t="s">
        <v>794</v>
      </c>
      <c r="C1187" s="183" t="s">
        <v>706</v>
      </c>
      <c r="D1187" s="183" t="s">
        <v>268</v>
      </c>
      <c r="E1187" s="183" t="s">
        <v>295</v>
      </c>
      <c r="F1187" s="183" t="s">
        <v>521</v>
      </c>
      <c r="G1187" s="183" t="s">
        <v>48</v>
      </c>
      <c r="H1187" s="183" t="s">
        <v>521</v>
      </c>
      <c r="I1187" s="183" t="s">
        <v>796</v>
      </c>
      <c r="J1187" s="183" t="s">
        <v>2015</v>
      </c>
      <c r="K1187" s="184">
        <v>0</v>
      </c>
      <c r="L1187" s="184">
        <v>591.92999999999995</v>
      </c>
      <c r="M1187" s="184">
        <f t="shared" si="19"/>
        <v>-591.92999999999995</v>
      </c>
      <c r="N1187" s="183" t="s">
        <v>842</v>
      </c>
      <c r="O1187" s="183" t="s">
        <v>2015</v>
      </c>
      <c r="P1187" s="183"/>
      <c r="Q1187" s="183" t="s">
        <v>2040</v>
      </c>
      <c r="R1187" s="183" t="s">
        <v>797</v>
      </c>
    </row>
    <row r="1188" spans="1:18">
      <c r="A1188" s="183" t="s">
        <v>2039</v>
      </c>
      <c r="B1188" s="183" t="s">
        <v>794</v>
      </c>
      <c r="C1188" s="183" t="s">
        <v>706</v>
      </c>
      <c r="D1188" s="183" t="s">
        <v>332</v>
      </c>
      <c r="E1188" s="183" t="s">
        <v>20</v>
      </c>
      <c r="F1188" s="183" t="s">
        <v>521</v>
      </c>
      <c r="G1188" s="183" t="s">
        <v>48</v>
      </c>
      <c r="H1188" s="183" t="s">
        <v>521</v>
      </c>
      <c r="I1188" s="183" t="s">
        <v>796</v>
      </c>
      <c r="J1188" s="183" t="s">
        <v>2015</v>
      </c>
      <c r="K1188" s="184">
        <v>325.55</v>
      </c>
      <c r="L1188" s="184">
        <v>0</v>
      </c>
      <c r="M1188" s="184">
        <f t="shared" si="19"/>
        <v>325.55</v>
      </c>
      <c r="N1188" s="183" t="s">
        <v>842</v>
      </c>
      <c r="O1188" s="183" t="s">
        <v>2015</v>
      </c>
      <c r="P1188" s="183"/>
      <c r="Q1188" s="183" t="s">
        <v>2040</v>
      </c>
      <c r="R1188" s="183" t="s">
        <v>797</v>
      </c>
    </row>
    <row r="1189" spans="1:18">
      <c r="A1189" s="183" t="s">
        <v>2039</v>
      </c>
      <c r="B1189" s="183" t="s">
        <v>794</v>
      </c>
      <c r="C1189" s="183" t="s">
        <v>706</v>
      </c>
      <c r="D1189" s="183" t="s">
        <v>332</v>
      </c>
      <c r="E1189" s="183" t="s">
        <v>850</v>
      </c>
      <c r="F1189" s="183" t="s">
        <v>521</v>
      </c>
      <c r="G1189" s="183" t="s">
        <v>48</v>
      </c>
      <c r="H1189" s="183" t="s">
        <v>521</v>
      </c>
      <c r="I1189" s="183" t="s">
        <v>796</v>
      </c>
      <c r="J1189" s="183" t="s">
        <v>2015</v>
      </c>
      <c r="K1189" s="184">
        <v>325.19</v>
      </c>
      <c r="L1189" s="184">
        <v>0</v>
      </c>
      <c r="M1189" s="184">
        <f t="shared" si="19"/>
        <v>325.19</v>
      </c>
      <c r="N1189" s="183" t="s">
        <v>842</v>
      </c>
      <c r="O1189" s="183" t="s">
        <v>2015</v>
      </c>
      <c r="P1189" s="183"/>
      <c r="Q1189" s="183" t="s">
        <v>2040</v>
      </c>
      <c r="R1189" s="183" t="s">
        <v>797</v>
      </c>
    </row>
    <row r="1190" spans="1:18">
      <c r="A1190" s="183" t="s">
        <v>2039</v>
      </c>
      <c r="B1190" s="183" t="s">
        <v>794</v>
      </c>
      <c r="C1190" s="183" t="s">
        <v>706</v>
      </c>
      <c r="D1190" s="183" t="s">
        <v>332</v>
      </c>
      <c r="E1190" s="183" t="s">
        <v>839</v>
      </c>
      <c r="F1190" s="183" t="s">
        <v>521</v>
      </c>
      <c r="G1190" s="183" t="s">
        <v>48</v>
      </c>
      <c r="H1190" s="183" t="s">
        <v>521</v>
      </c>
      <c r="I1190" s="183" t="s">
        <v>796</v>
      </c>
      <c r="J1190" s="183" t="s">
        <v>2015</v>
      </c>
      <c r="K1190" s="184">
        <v>216.72</v>
      </c>
      <c r="L1190" s="184">
        <v>0</v>
      </c>
      <c r="M1190" s="184">
        <f t="shared" si="19"/>
        <v>216.72</v>
      </c>
      <c r="N1190" s="183" t="s">
        <v>842</v>
      </c>
      <c r="O1190" s="183" t="s">
        <v>2015</v>
      </c>
      <c r="P1190" s="183"/>
      <c r="Q1190" s="183" t="s">
        <v>2040</v>
      </c>
      <c r="R1190" s="183" t="s">
        <v>797</v>
      </c>
    </row>
    <row r="1191" spans="1:18">
      <c r="A1191" s="183" t="s">
        <v>2039</v>
      </c>
      <c r="B1191" s="183" t="s">
        <v>794</v>
      </c>
      <c r="C1191" s="183" t="s">
        <v>706</v>
      </c>
      <c r="D1191" s="183" t="s">
        <v>332</v>
      </c>
      <c r="E1191" s="183" t="s">
        <v>820</v>
      </c>
      <c r="F1191" s="183" t="s">
        <v>521</v>
      </c>
      <c r="G1191" s="183" t="s">
        <v>48</v>
      </c>
      <c r="H1191" s="183" t="s">
        <v>521</v>
      </c>
      <c r="I1191" s="183" t="s">
        <v>796</v>
      </c>
      <c r="J1191" s="183" t="s">
        <v>2015</v>
      </c>
      <c r="K1191" s="184">
        <v>217.05</v>
      </c>
      <c r="L1191" s="184">
        <v>0</v>
      </c>
      <c r="M1191" s="184">
        <f t="shared" si="19"/>
        <v>217.05</v>
      </c>
      <c r="N1191" s="183" t="s">
        <v>842</v>
      </c>
      <c r="O1191" s="183" t="s">
        <v>2015</v>
      </c>
      <c r="P1191" s="183"/>
      <c r="Q1191" s="183" t="s">
        <v>2040</v>
      </c>
      <c r="R1191" s="183" t="s">
        <v>797</v>
      </c>
    </row>
    <row r="1192" spans="1:18">
      <c r="A1192" s="183" t="s">
        <v>2039</v>
      </c>
      <c r="B1192" s="183" t="s">
        <v>794</v>
      </c>
      <c r="C1192" s="183" t="s">
        <v>706</v>
      </c>
      <c r="D1192" s="183" t="s">
        <v>332</v>
      </c>
      <c r="E1192" s="183" t="s">
        <v>134</v>
      </c>
      <c r="F1192" s="183" t="s">
        <v>521</v>
      </c>
      <c r="G1192" s="183" t="s">
        <v>48</v>
      </c>
      <c r="H1192" s="183" t="s">
        <v>521</v>
      </c>
      <c r="I1192" s="183" t="s">
        <v>796</v>
      </c>
      <c r="J1192" s="183" t="s">
        <v>2015</v>
      </c>
      <c r="K1192" s="184">
        <v>216.92</v>
      </c>
      <c r="L1192" s="184">
        <v>0</v>
      </c>
      <c r="M1192" s="184">
        <f t="shared" si="19"/>
        <v>216.92</v>
      </c>
      <c r="N1192" s="183" t="s">
        <v>842</v>
      </c>
      <c r="O1192" s="183" t="s">
        <v>2015</v>
      </c>
      <c r="P1192" s="183"/>
      <c r="Q1192" s="183" t="s">
        <v>2040</v>
      </c>
      <c r="R1192" s="183" t="s">
        <v>797</v>
      </c>
    </row>
    <row r="1193" spans="1:18">
      <c r="A1193" s="183" t="s">
        <v>2039</v>
      </c>
      <c r="B1193" s="183" t="s">
        <v>794</v>
      </c>
      <c r="C1193" s="183" t="s">
        <v>706</v>
      </c>
      <c r="D1193" s="183" t="s">
        <v>332</v>
      </c>
      <c r="E1193" s="183" t="s">
        <v>195</v>
      </c>
      <c r="F1193" s="183" t="s">
        <v>521</v>
      </c>
      <c r="G1193" s="183" t="s">
        <v>48</v>
      </c>
      <c r="H1193" s="183" t="s">
        <v>521</v>
      </c>
      <c r="I1193" s="183" t="s">
        <v>796</v>
      </c>
      <c r="J1193" s="183" t="s">
        <v>2015</v>
      </c>
      <c r="K1193" s="184">
        <v>108.13</v>
      </c>
      <c r="L1193" s="184">
        <v>0</v>
      </c>
      <c r="M1193" s="184">
        <f t="shared" si="19"/>
        <v>108.13</v>
      </c>
      <c r="N1193" s="183" t="s">
        <v>842</v>
      </c>
      <c r="O1193" s="183" t="s">
        <v>2015</v>
      </c>
      <c r="P1193" s="183"/>
      <c r="Q1193" s="183" t="s">
        <v>2040</v>
      </c>
      <c r="R1193" s="183" t="s">
        <v>797</v>
      </c>
    </row>
    <row r="1194" spans="1:18">
      <c r="A1194" s="183" t="s">
        <v>2039</v>
      </c>
      <c r="B1194" s="183" t="s">
        <v>794</v>
      </c>
      <c r="C1194" s="183" t="s">
        <v>706</v>
      </c>
      <c r="D1194" s="183" t="s">
        <v>332</v>
      </c>
      <c r="E1194" s="183" t="s">
        <v>513</v>
      </c>
      <c r="F1194" s="183" t="s">
        <v>521</v>
      </c>
      <c r="G1194" s="183" t="s">
        <v>48</v>
      </c>
      <c r="H1194" s="183" t="s">
        <v>521</v>
      </c>
      <c r="I1194" s="183" t="s">
        <v>796</v>
      </c>
      <c r="J1194" s="183" t="s">
        <v>2015</v>
      </c>
      <c r="K1194" s="184">
        <v>434.13</v>
      </c>
      <c r="L1194" s="184">
        <v>0</v>
      </c>
      <c r="M1194" s="184">
        <f t="shared" si="19"/>
        <v>434.13</v>
      </c>
      <c r="N1194" s="183" t="s">
        <v>842</v>
      </c>
      <c r="O1194" s="183" t="s">
        <v>2015</v>
      </c>
      <c r="P1194" s="183"/>
      <c r="Q1194" s="183" t="s">
        <v>2040</v>
      </c>
      <c r="R1194" s="183" t="s">
        <v>797</v>
      </c>
    </row>
    <row r="1195" spans="1:18">
      <c r="A1195" s="183" t="s">
        <v>2039</v>
      </c>
      <c r="B1195" s="183" t="s">
        <v>794</v>
      </c>
      <c r="C1195" s="183" t="s">
        <v>706</v>
      </c>
      <c r="D1195" s="183" t="s">
        <v>332</v>
      </c>
      <c r="E1195" s="183" t="s">
        <v>848</v>
      </c>
      <c r="F1195" s="183" t="s">
        <v>521</v>
      </c>
      <c r="G1195" s="183" t="s">
        <v>48</v>
      </c>
      <c r="H1195" s="183" t="s">
        <v>521</v>
      </c>
      <c r="I1195" s="183" t="s">
        <v>796</v>
      </c>
      <c r="J1195" s="183" t="s">
        <v>2015</v>
      </c>
      <c r="K1195" s="184">
        <v>108.13</v>
      </c>
      <c r="L1195" s="184">
        <v>0</v>
      </c>
      <c r="M1195" s="184">
        <f t="shared" si="19"/>
        <v>108.13</v>
      </c>
      <c r="N1195" s="183" t="s">
        <v>842</v>
      </c>
      <c r="O1195" s="183" t="s">
        <v>2015</v>
      </c>
      <c r="P1195" s="183"/>
      <c r="Q1195" s="183" t="s">
        <v>2040</v>
      </c>
      <c r="R1195" s="183" t="s">
        <v>797</v>
      </c>
    </row>
    <row r="1196" spans="1:18">
      <c r="A1196" s="183" t="s">
        <v>2039</v>
      </c>
      <c r="B1196" s="183" t="s">
        <v>794</v>
      </c>
      <c r="C1196" s="183" t="s">
        <v>706</v>
      </c>
      <c r="D1196" s="183" t="s">
        <v>332</v>
      </c>
      <c r="E1196" s="183" t="s">
        <v>382</v>
      </c>
      <c r="F1196" s="183" t="s">
        <v>521</v>
      </c>
      <c r="G1196" s="183" t="s">
        <v>48</v>
      </c>
      <c r="H1196" s="183" t="s">
        <v>521</v>
      </c>
      <c r="I1196" s="183" t="s">
        <v>796</v>
      </c>
      <c r="J1196" s="183" t="s">
        <v>2015</v>
      </c>
      <c r="K1196" s="184">
        <v>216.6</v>
      </c>
      <c r="L1196" s="184">
        <v>0</v>
      </c>
      <c r="M1196" s="184">
        <f t="shared" si="19"/>
        <v>216.6</v>
      </c>
      <c r="N1196" s="183" t="s">
        <v>842</v>
      </c>
      <c r="O1196" s="183" t="s">
        <v>2015</v>
      </c>
      <c r="P1196" s="183"/>
      <c r="Q1196" s="183" t="s">
        <v>2040</v>
      </c>
      <c r="R1196" s="183" t="s">
        <v>797</v>
      </c>
    </row>
    <row r="1197" spans="1:18">
      <c r="A1197" s="183" t="s">
        <v>2039</v>
      </c>
      <c r="B1197" s="183" t="s">
        <v>794</v>
      </c>
      <c r="C1197" s="183" t="s">
        <v>706</v>
      </c>
      <c r="D1197" s="183" t="s">
        <v>332</v>
      </c>
      <c r="E1197" s="183" t="s">
        <v>380</v>
      </c>
      <c r="F1197" s="183" t="s">
        <v>521</v>
      </c>
      <c r="G1197" s="183" t="s">
        <v>48</v>
      </c>
      <c r="H1197" s="183" t="s">
        <v>521</v>
      </c>
      <c r="I1197" s="183" t="s">
        <v>796</v>
      </c>
      <c r="J1197" s="183" t="s">
        <v>2015</v>
      </c>
      <c r="K1197" s="184">
        <v>511.44</v>
      </c>
      <c r="L1197" s="184">
        <v>0</v>
      </c>
      <c r="M1197" s="184">
        <f t="shared" si="19"/>
        <v>511.44</v>
      </c>
      <c r="N1197" s="183" t="s">
        <v>842</v>
      </c>
      <c r="O1197" s="183" t="s">
        <v>2015</v>
      </c>
      <c r="P1197" s="183"/>
      <c r="Q1197" s="183" t="s">
        <v>2040</v>
      </c>
      <c r="R1197" s="183" t="s">
        <v>797</v>
      </c>
    </row>
    <row r="1198" spans="1:18">
      <c r="A1198" s="183" t="s">
        <v>2039</v>
      </c>
      <c r="B1198" s="183" t="s">
        <v>794</v>
      </c>
      <c r="C1198" s="183" t="s">
        <v>706</v>
      </c>
      <c r="D1198" s="183" t="s">
        <v>332</v>
      </c>
      <c r="E1198" s="183" t="s">
        <v>18</v>
      </c>
      <c r="F1198" s="183" t="s">
        <v>521</v>
      </c>
      <c r="G1198" s="183" t="s">
        <v>48</v>
      </c>
      <c r="H1198" s="183" t="s">
        <v>521</v>
      </c>
      <c r="I1198" s="183" t="s">
        <v>796</v>
      </c>
      <c r="J1198" s="183" t="s">
        <v>2015</v>
      </c>
      <c r="K1198" s="184">
        <v>0</v>
      </c>
      <c r="L1198" s="184">
        <v>8147.03</v>
      </c>
      <c r="M1198" s="184">
        <f t="shared" si="19"/>
        <v>-8147.03</v>
      </c>
      <c r="N1198" s="183" t="s">
        <v>842</v>
      </c>
      <c r="O1198" s="183" t="s">
        <v>2015</v>
      </c>
      <c r="P1198" s="183"/>
      <c r="Q1198" s="183" t="s">
        <v>2040</v>
      </c>
      <c r="R1198" s="183" t="s">
        <v>797</v>
      </c>
    </row>
    <row r="1199" spans="1:18">
      <c r="A1199" s="183" t="s">
        <v>2039</v>
      </c>
      <c r="B1199" s="183" t="s">
        <v>794</v>
      </c>
      <c r="C1199" s="183" t="s">
        <v>706</v>
      </c>
      <c r="D1199" s="183" t="s">
        <v>332</v>
      </c>
      <c r="E1199" s="183" t="s">
        <v>838</v>
      </c>
      <c r="F1199" s="183" t="s">
        <v>521</v>
      </c>
      <c r="G1199" s="183" t="s">
        <v>48</v>
      </c>
      <c r="H1199" s="183" t="s">
        <v>521</v>
      </c>
      <c r="I1199" s="183" t="s">
        <v>796</v>
      </c>
      <c r="J1199" s="183" t="s">
        <v>2015</v>
      </c>
      <c r="K1199" s="184">
        <v>325.19</v>
      </c>
      <c r="L1199" s="184">
        <v>0</v>
      </c>
      <c r="M1199" s="184">
        <f t="shared" si="19"/>
        <v>325.19</v>
      </c>
      <c r="N1199" s="183" t="s">
        <v>842</v>
      </c>
      <c r="O1199" s="183" t="s">
        <v>2015</v>
      </c>
      <c r="P1199" s="183"/>
      <c r="Q1199" s="183" t="s">
        <v>2040</v>
      </c>
      <c r="R1199" s="183" t="s">
        <v>797</v>
      </c>
    </row>
    <row r="1200" spans="1:18">
      <c r="A1200" s="183" t="s">
        <v>2039</v>
      </c>
      <c r="B1200" s="183" t="s">
        <v>794</v>
      </c>
      <c r="C1200" s="183" t="s">
        <v>706</v>
      </c>
      <c r="D1200" s="183" t="s">
        <v>332</v>
      </c>
      <c r="E1200" s="183" t="s">
        <v>894</v>
      </c>
      <c r="F1200" s="183" t="s">
        <v>521</v>
      </c>
      <c r="G1200" s="183" t="s">
        <v>48</v>
      </c>
      <c r="H1200" s="183" t="s">
        <v>521</v>
      </c>
      <c r="I1200" s="183" t="s">
        <v>796</v>
      </c>
      <c r="J1200" s="183" t="s">
        <v>2015</v>
      </c>
      <c r="K1200" s="184">
        <v>325.19</v>
      </c>
      <c r="L1200" s="184">
        <v>0</v>
      </c>
      <c r="M1200" s="184">
        <f t="shared" si="19"/>
        <v>325.19</v>
      </c>
      <c r="N1200" s="183" t="s">
        <v>842</v>
      </c>
      <c r="O1200" s="183" t="s">
        <v>2015</v>
      </c>
      <c r="P1200" s="183"/>
      <c r="Q1200" s="183" t="s">
        <v>2040</v>
      </c>
      <c r="R1200" s="183" t="s">
        <v>797</v>
      </c>
    </row>
    <row r="1201" spans="1:18">
      <c r="A1201" s="183" t="s">
        <v>2039</v>
      </c>
      <c r="B1201" s="183" t="s">
        <v>794</v>
      </c>
      <c r="C1201" s="183" t="s">
        <v>706</v>
      </c>
      <c r="D1201" s="183" t="s">
        <v>332</v>
      </c>
      <c r="E1201" s="183" t="s">
        <v>810</v>
      </c>
      <c r="F1201" s="183" t="s">
        <v>521</v>
      </c>
      <c r="G1201" s="183" t="s">
        <v>48</v>
      </c>
      <c r="H1201" s="183" t="s">
        <v>521</v>
      </c>
      <c r="I1201" s="183" t="s">
        <v>796</v>
      </c>
      <c r="J1201" s="183" t="s">
        <v>2015</v>
      </c>
      <c r="K1201" s="184">
        <v>217.29</v>
      </c>
      <c r="L1201" s="184">
        <v>0</v>
      </c>
      <c r="M1201" s="184">
        <f t="shared" si="19"/>
        <v>217.29</v>
      </c>
      <c r="N1201" s="183" t="s">
        <v>842</v>
      </c>
      <c r="O1201" s="183" t="s">
        <v>2015</v>
      </c>
      <c r="P1201" s="183"/>
      <c r="Q1201" s="183" t="s">
        <v>2040</v>
      </c>
      <c r="R1201" s="183" t="s">
        <v>797</v>
      </c>
    </row>
    <row r="1202" spans="1:18">
      <c r="A1202" s="183" t="s">
        <v>2039</v>
      </c>
      <c r="B1202" s="183" t="s">
        <v>794</v>
      </c>
      <c r="C1202" s="183" t="s">
        <v>706</v>
      </c>
      <c r="D1202" s="183" t="s">
        <v>332</v>
      </c>
      <c r="E1202" s="183" t="s">
        <v>832</v>
      </c>
      <c r="F1202" s="183" t="s">
        <v>521</v>
      </c>
      <c r="G1202" s="183" t="s">
        <v>48</v>
      </c>
      <c r="H1202" s="183" t="s">
        <v>521</v>
      </c>
      <c r="I1202" s="183" t="s">
        <v>796</v>
      </c>
      <c r="J1202" s="183" t="s">
        <v>2015</v>
      </c>
      <c r="K1202" s="184">
        <v>216.3</v>
      </c>
      <c r="L1202" s="184">
        <v>0</v>
      </c>
      <c r="M1202" s="184">
        <f t="shared" si="19"/>
        <v>216.3</v>
      </c>
      <c r="N1202" s="183" t="s">
        <v>842</v>
      </c>
      <c r="O1202" s="183" t="s">
        <v>2015</v>
      </c>
      <c r="P1202" s="183"/>
      <c r="Q1202" s="183" t="s">
        <v>2040</v>
      </c>
      <c r="R1202" s="183" t="s">
        <v>797</v>
      </c>
    </row>
    <row r="1203" spans="1:18">
      <c r="A1203" s="183" t="s">
        <v>2039</v>
      </c>
      <c r="B1203" s="183" t="s">
        <v>794</v>
      </c>
      <c r="C1203" s="183" t="s">
        <v>706</v>
      </c>
      <c r="D1203" s="183" t="s">
        <v>332</v>
      </c>
      <c r="E1203" s="183" t="s">
        <v>840</v>
      </c>
      <c r="F1203" s="183" t="s">
        <v>521</v>
      </c>
      <c r="G1203" s="183" t="s">
        <v>48</v>
      </c>
      <c r="H1203" s="183" t="s">
        <v>521</v>
      </c>
      <c r="I1203" s="183" t="s">
        <v>796</v>
      </c>
      <c r="J1203" s="183" t="s">
        <v>2015</v>
      </c>
      <c r="K1203" s="184">
        <v>215.41</v>
      </c>
      <c r="L1203" s="184">
        <v>0</v>
      </c>
      <c r="M1203" s="184">
        <f t="shared" si="19"/>
        <v>215.41</v>
      </c>
      <c r="N1203" s="183" t="s">
        <v>842</v>
      </c>
      <c r="O1203" s="183" t="s">
        <v>2015</v>
      </c>
      <c r="P1203" s="183"/>
      <c r="Q1203" s="183" t="s">
        <v>2040</v>
      </c>
      <c r="R1203" s="183" t="s">
        <v>797</v>
      </c>
    </row>
    <row r="1204" spans="1:18">
      <c r="A1204" s="183" t="s">
        <v>2039</v>
      </c>
      <c r="B1204" s="183" t="s">
        <v>794</v>
      </c>
      <c r="C1204" s="183" t="s">
        <v>706</v>
      </c>
      <c r="D1204" s="183" t="s">
        <v>332</v>
      </c>
      <c r="E1204" s="183" t="s">
        <v>818</v>
      </c>
      <c r="F1204" s="183" t="s">
        <v>521</v>
      </c>
      <c r="G1204" s="183" t="s">
        <v>48</v>
      </c>
      <c r="H1204" s="183" t="s">
        <v>521</v>
      </c>
      <c r="I1204" s="183" t="s">
        <v>796</v>
      </c>
      <c r="J1204" s="183" t="s">
        <v>2015</v>
      </c>
      <c r="K1204" s="184">
        <v>325.99</v>
      </c>
      <c r="L1204" s="184">
        <v>0</v>
      </c>
      <c r="M1204" s="184">
        <f t="shared" si="19"/>
        <v>325.99</v>
      </c>
      <c r="N1204" s="183" t="s">
        <v>842</v>
      </c>
      <c r="O1204" s="183" t="s">
        <v>2015</v>
      </c>
      <c r="P1204" s="183"/>
      <c r="Q1204" s="183" t="s">
        <v>2040</v>
      </c>
      <c r="R1204" s="183" t="s">
        <v>797</v>
      </c>
    </row>
    <row r="1205" spans="1:18">
      <c r="A1205" s="183" t="s">
        <v>2039</v>
      </c>
      <c r="B1205" s="183" t="s">
        <v>794</v>
      </c>
      <c r="C1205" s="183" t="s">
        <v>706</v>
      </c>
      <c r="D1205" s="183" t="s">
        <v>332</v>
      </c>
      <c r="E1205" s="183" t="s">
        <v>799</v>
      </c>
      <c r="F1205" s="183" t="s">
        <v>521</v>
      </c>
      <c r="G1205" s="183" t="s">
        <v>48</v>
      </c>
      <c r="H1205" s="183" t="s">
        <v>521</v>
      </c>
      <c r="I1205" s="183" t="s">
        <v>796</v>
      </c>
      <c r="J1205" s="183" t="s">
        <v>2015</v>
      </c>
      <c r="K1205" s="184">
        <v>416.01</v>
      </c>
      <c r="L1205" s="184">
        <v>0</v>
      </c>
      <c r="M1205" s="184">
        <f t="shared" si="19"/>
        <v>416.01</v>
      </c>
      <c r="N1205" s="183" t="s">
        <v>842</v>
      </c>
      <c r="O1205" s="183" t="s">
        <v>2015</v>
      </c>
      <c r="P1205" s="183"/>
      <c r="Q1205" s="183" t="s">
        <v>2040</v>
      </c>
      <c r="R1205" s="183" t="s">
        <v>797</v>
      </c>
    </row>
    <row r="1206" spans="1:18">
      <c r="A1206" s="183" t="s">
        <v>2039</v>
      </c>
      <c r="B1206" s="183" t="s">
        <v>794</v>
      </c>
      <c r="C1206" s="183" t="s">
        <v>706</v>
      </c>
      <c r="D1206" s="183" t="s">
        <v>332</v>
      </c>
      <c r="E1206" s="183" t="s">
        <v>403</v>
      </c>
      <c r="F1206" s="183" t="s">
        <v>521</v>
      </c>
      <c r="G1206" s="183" t="s">
        <v>48</v>
      </c>
      <c r="H1206" s="183" t="s">
        <v>521</v>
      </c>
      <c r="I1206" s="183" t="s">
        <v>796</v>
      </c>
      <c r="J1206" s="183" t="s">
        <v>2015</v>
      </c>
      <c r="K1206" s="184">
        <v>217.29</v>
      </c>
      <c r="L1206" s="184">
        <v>0</v>
      </c>
      <c r="M1206" s="184">
        <f t="shared" si="19"/>
        <v>217.29</v>
      </c>
      <c r="N1206" s="183" t="s">
        <v>842</v>
      </c>
      <c r="O1206" s="183" t="s">
        <v>2015</v>
      </c>
      <c r="P1206" s="183"/>
      <c r="Q1206" s="183" t="s">
        <v>2040</v>
      </c>
      <c r="R1206" s="183" t="s">
        <v>797</v>
      </c>
    </row>
    <row r="1207" spans="1:18">
      <c r="A1207" s="183" t="s">
        <v>2039</v>
      </c>
      <c r="B1207" s="183" t="s">
        <v>794</v>
      </c>
      <c r="C1207" s="183" t="s">
        <v>706</v>
      </c>
      <c r="D1207" s="183" t="s">
        <v>332</v>
      </c>
      <c r="E1207" s="183" t="s">
        <v>384</v>
      </c>
      <c r="F1207" s="183" t="s">
        <v>521</v>
      </c>
      <c r="G1207" s="183" t="s">
        <v>48</v>
      </c>
      <c r="H1207" s="183" t="s">
        <v>521</v>
      </c>
      <c r="I1207" s="183" t="s">
        <v>796</v>
      </c>
      <c r="J1207" s="183" t="s">
        <v>2015</v>
      </c>
      <c r="K1207" s="184">
        <v>251.77</v>
      </c>
      <c r="L1207" s="184">
        <v>0</v>
      </c>
      <c r="M1207" s="184">
        <f t="shared" si="19"/>
        <v>251.77</v>
      </c>
      <c r="N1207" s="183" t="s">
        <v>842</v>
      </c>
      <c r="O1207" s="183" t="s">
        <v>2015</v>
      </c>
      <c r="P1207" s="183"/>
      <c r="Q1207" s="183" t="s">
        <v>2040</v>
      </c>
      <c r="R1207" s="183" t="s">
        <v>797</v>
      </c>
    </row>
    <row r="1208" spans="1:18">
      <c r="A1208" s="183" t="s">
        <v>2039</v>
      </c>
      <c r="B1208" s="183" t="s">
        <v>794</v>
      </c>
      <c r="C1208" s="183" t="s">
        <v>706</v>
      </c>
      <c r="D1208" s="183" t="s">
        <v>332</v>
      </c>
      <c r="E1208" s="183" t="s">
        <v>800</v>
      </c>
      <c r="F1208" s="183" t="s">
        <v>521</v>
      </c>
      <c r="G1208" s="183" t="s">
        <v>48</v>
      </c>
      <c r="H1208" s="183" t="s">
        <v>521</v>
      </c>
      <c r="I1208" s="183" t="s">
        <v>796</v>
      </c>
      <c r="J1208" s="183" t="s">
        <v>2015</v>
      </c>
      <c r="K1208" s="184">
        <v>107.73</v>
      </c>
      <c r="L1208" s="184">
        <v>0</v>
      </c>
      <c r="M1208" s="184">
        <f t="shared" si="19"/>
        <v>107.73</v>
      </c>
      <c r="N1208" s="183" t="s">
        <v>842</v>
      </c>
      <c r="O1208" s="183" t="s">
        <v>2015</v>
      </c>
      <c r="P1208" s="183"/>
      <c r="Q1208" s="183" t="s">
        <v>2040</v>
      </c>
      <c r="R1208" s="183" t="s">
        <v>797</v>
      </c>
    </row>
    <row r="1209" spans="1:18">
      <c r="A1209" s="183" t="s">
        <v>2041</v>
      </c>
      <c r="B1209" s="183" t="s">
        <v>794</v>
      </c>
      <c r="C1209" s="183" t="s">
        <v>366</v>
      </c>
      <c r="D1209" s="183" t="s">
        <v>802</v>
      </c>
      <c r="E1209" s="183" t="s">
        <v>838</v>
      </c>
      <c r="F1209" s="183" t="s">
        <v>1005</v>
      </c>
      <c r="G1209" s="183" t="s">
        <v>48</v>
      </c>
      <c r="H1209" s="183" t="s">
        <v>521</v>
      </c>
      <c r="I1209" s="183" t="s">
        <v>796</v>
      </c>
      <c r="J1209" s="183" t="s">
        <v>2015</v>
      </c>
      <c r="K1209" s="184">
        <v>0</v>
      </c>
      <c r="L1209" s="184">
        <v>2000</v>
      </c>
      <c r="M1209" s="184">
        <f t="shared" si="19"/>
        <v>-2000</v>
      </c>
      <c r="N1209" s="183" t="s">
        <v>2042</v>
      </c>
      <c r="O1209" s="183" t="s">
        <v>2015</v>
      </c>
      <c r="P1209" s="183"/>
      <c r="Q1209" s="183" t="s">
        <v>2043</v>
      </c>
      <c r="R1209" s="183" t="s">
        <v>801</v>
      </c>
    </row>
    <row r="1210" spans="1:18">
      <c r="A1210" s="183" t="s">
        <v>2041</v>
      </c>
      <c r="B1210" s="183" t="s">
        <v>794</v>
      </c>
      <c r="C1210" s="183" t="s">
        <v>804</v>
      </c>
      <c r="D1210" s="183" t="s">
        <v>822</v>
      </c>
      <c r="E1210" s="183" t="s">
        <v>838</v>
      </c>
      <c r="F1210" s="183" t="s">
        <v>1005</v>
      </c>
      <c r="G1210" s="183" t="s">
        <v>48</v>
      </c>
      <c r="H1210" s="183" t="s">
        <v>521</v>
      </c>
      <c r="I1210" s="183" t="s">
        <v>796</v>
      </c>
      <c r="J1210" s="183" t="s">
        <v>2015</v>
      </c>
      <c r="K1210" s="184">
        <v>2000</v>
      </c>
      <c r="L1210" s="184">
        <v>0</v>
      </c>
      <c r="M1210" s="184">
        <f t="shared" si="19"/>
        <v>2000</v>
      </c>
      <c r="N1210" s="183" t="s">
        <v>2042</v>
      </c>
      <c r="O1210" s="183" t="s">
        <v>2015</v>
      </c>
      <c r="P1210" s="183"/>
      <c r="Q1210" s="183" t="s">
        <v>2043</v>
      </c>
      <c r="R1210" s="183" t="s">
        <v>801</v>
      </c>
    </row>
    <row r="1211" spans="1:18">
      <c r="A1211" s="183" t="s">
        <v>2044</v>
      </c>
      <c r="B1211" s="183" t="s">
        <v>794</v>
      </c>
      <c r="C1211" s="183" t="s">
        <v>707</v>
      </c>
      <c r="D1211" s="183" t="s">
        <v>268</v>
      </c>
      <c r="E1211" s="183" t="s">
        <v>838</v>
      </c>
      <c r="F1211" s="183" t="s">
        <v>710</v>
      </c>
      <c r="G1211" s="183" t="s">
        <v>48</v>
      </c>
      <c r="H1211" s="183" t="s">
        <v>521</v>
      </c>
      <c r="I1211" s="183" t="s">
        <v>796</v>
      </c>
      <c r="J1211" s="183" t="s">
        <v>2015</v>
      </c>
      <c r="K1211" s="184">
        <v>0</v>
      </c>
      <c r="L1211" s="184">
        <v>6911.32</v>
      </c>
      <c r="M1211" s="184">
        <f t="shared" si="19"/>
        <v>-6911.32</v>
      </c>
      <c r="N1211" s="183" t="s">
        <v>2042</v>
      </c>
      <c r="O1211" s="183" t="s">
        <v>2015</v>
      </c>
      <c r="P1211" s="183"/>
      <c r="Q1211" s="183" t="s">
        <v>2045</v>
      </c>
      <c r="R1211" s="183" t="s">
        <v>801</v>
      </c>
    </row>
    <row r="1212" spans="1:18">
      <c r="A1212" s="183" t="s">
        <v>2044</v>
      </c>
      <c r="B1212" s="183" t="s">
        <v>794</v>
      </c>
      <c r="C1212" s="183" t="s">
        <v>804</v>
      </c>
      <c r="D1212" s="183" t="s">
        <v>815</v>
      </c>
      <c r="E1212" s="183" t="s">
        <v>838</v>
      </c>
      <c r="F1212" s="183" t="s">
        <v>710</v>
      </c>
      <c r="G1212" s="183" t="s">
        <v>48</v>
      </c>
      <c r="H1212" s="183" t="s">
        <v>521</v>
      </c>
      <c r="I1212" s="183" t="s">
        <v>796</v>
      </c>
      <c r="J1212" s="183" t="s">
        <v>2015</v>
      </c>
      <c r="K1212" s="184">
        <v>1711.33</v>
      </c>
      <c r="L1212" s="184">
        <v>0</v>
      </c>
      <c r="M1212" s="184">
        <f t="shared" si="19"/>
        <v>1711.33</v>
      </c>
      <c r="N1212" s="183" t="s">
        <v>2042</v>
      </c>
      <c r="O1212" s="183" t="s">
        <v>2015</v>
      </c>
      <c r="P1212" s="183"/>
      <c r="Q1212" s="183" t="s">
        <v>2045</v>
      </c>
      <c r="R1212" s="183" t="s">
        <v>801</v>
      </c>
    </row>
    <row r="1213" spans="1:18">
      <c r="A1213" s="183" t="s">
        <v>2044</v>
      </c>
      <c r="B1213" s="183" t="s">
        <v>794</v>
      </c>
      <c r="C1213" s="183" t="s">
        <v>804</v>
      </c>
      <c r="D1213" s="183" t="s">
        <v>822</v>
      </c>
      <c r="E1213" s="183" t="s">
        <v>838</v>
      </c>
      <c r="F1213" s="183" t="s">
        <v>710</v>
      </c>
      <c r="G1213" s="183" t="s">
        <v>48</v>
      </c>
      <c r="H1213" s="183" t="s">
        <v>521</v>
      </c>
      <c r="I1213" s="183" t="s">
        <v>796</v>
      </c>
      <c r="J1213" s="183" t="s">
        <v>2015</v>
      </c>
      <c r="K1213" s="184">
        <v>5199.99</v>
      </c>
      <c r="L1213" s="184">
        <v>0</v>
      </c>
      <c r="M1213" s="184">
        <f t="shared" si="19"/>
        <v>5199.99</v>
      </c>
      <c r="N1213" s="183" t="s">
        <v>2042</v>
      </c>
      <c r="O1213" s="183" t="s">
        <v>2015</v>
      </c>
      <c r="P1213" s="183"/>
      <c r="Q1213" s="183" t="s">
        <v>2045</v>
      </c>
      <c r="R1213" s="183" t="s">
        <v>801</v>
      </c>
    </row>
    <row r="1214" spans="1:18">
      <c r="A1214" s="183" t="s">
        <v>2046</v>
      </c>
      <c r="B1214" s="183" t="s">
        <v>794</v>
      </c>
      <c r="C1214" s="183" t="s">
        <v>706</v>
      </c>
      <c r="D1214" s="183" t="s">
        <v>809</v>
      </c>
      <c r="E1214" s="183" t="s">
        <v>855</v>
      </c>
      <c r="F1214" s="183" t="s">
        <v>521</v>
      </c>
      <c r="G1214" s="183" t="s">
        <v>48</v>
      </c>
      <c r="H1214" s="183" t="s">
        <v>521</v>
      </c>
      <c r="I1214" s="183" t="s">
        <v>796</v>
      </c>
      <c r="J1214" s="183" t="s">
        <v>2015</v>
      </c>
      <c r="K1214" s="184">
        <v>515</v>
      </c>
      <c r="L1214" s="184">
        <v>0</v>
      </c>
      <c r="M1214" s="184">
        <f t="shared" si="19"/>
        <v>515</v>
      </c>
      <c r="N1214" s="183" t="s">
        <v>2047</v>
      </c>
      <c r="O1214" s="183" t="s">
        <v>2015</v>
      </c>
      <c r="P1214" s="183"/>
      <c r="Q1214" s="183" t="s">
        <v>2048</v>
      </c>
      <c r="R1214" s="183" t="s">
        <v>801</v>
      </c>
    </row>
    <row r="1215" spans="1:18">
      <c r="A1215" s="183" t="s">
        <v>2046</v>
      </c>
      <c r="B1215" s="183" t="s">
        <v>794</v>
      </c>
      <c r="C1215" s="183" t="s">
        <v>706</v>
      </c>
      <c r="D1215" s="183" t="s">
        <v>268</v>
      </c>
      <c r="E1215" s="183" t="s">
        <v>855</v>
      </c>
      <c r="F1215" s="183" t="s">
        <v>521</v>
      </c>
      <c r="G1215" s="183" t="s">
        <v>48</v>
      </c>
      <c r="H1215" s="183" t="s">
        <v>521</v>
      </c>
      <c r="I1215" s="183" t="s">
        <v>796</v>
      </c>
      <c r="J1215" s="183" t="s">
        <v>2015</v>
      </c>
      <c r="K1215" s="184">
        <v>0</v>
      </c>
      <c r="L1215" s="184">
        <v>515</v>
      </c>
      <c r="M1215" s="184">
        <f t="shared" si="19"/>
        <v>-515</v>
      </c>
      <c r="N1215" s="183" t="s">
        <v>2047</v>
      </c>
      <c r="O1215" s="183" t="s">
        <v>2015</v>
      </c>
      <c r="P1215" s="183"/>
      <c r="Q1215" s="183" t="s">
        <v>2048</v>
      </c>
      <c r="R1215" s="183" t="s">
        <v>801</v>
      </c>
    </row>
    <row r="1216" spans="1:18">
      <c r="A1216" s="183" t="s">
        <v>2049</v>
      </c>
      <c r="B1216" s="183" t="s">
        <v>794</v>
      </c>
      <c r="C1216" s="183" t="s">
        <v>808</v>
      </c>
      <c r="D1216" s="183" t="s">
        <v>268</v>
      </c>
      <c r="E1216" s="183" t="s">
        <v>700</v>
      </c>
      <c r="F1216" s="183" t="s">
        <v>1080</v>
      </c>
      <c r="G1216" s="183" t="s">
        <v>48</v>
      </c>
      <c r="H1216" s="183" t="s">
        <v>521</v>
      </c>
      <c r="I1216" s="183" t="s">
        <v>796</v>
      </c>
      <c r="J1216" s="183" t="s">
        <v>2015</v>
      </c>
      <c r="K1216" s="184">
        <v>0</v>
      </c>
      <c r="L1216" s="184">
        <v>458.46</v>
      </c>
      <c r="M1216" s="184">
        <f t="shared" si="19"/>
        <v>-458.46</v>
      </c>
      <c r="N1216" s="183" t="s">
        <v>2050</v>
      </c>
      <c r="O1216" s="183" t="s">
        <v>2015</v>
      </c>
      <c r="P1216" s="183"/>
      <c r="Q1216" s="183" t="s">
        <v>2051</v>
      </c>
      <c r="R1216" s="183" t="s">
        <v>797</v>
      </c>
    </row>
    <row r="1217" spans="1:18">
      <c r="A1217" s="183" t="s">
        <v>2049</v>
      </c>
      <c r="B1217" s="183" t="s">
        <v>794</v>
      </c>
      <c r="C1217" s="183" t="s">
        <v>707</v>
      </c>
      <c r="D1217" s="183" t="s">
        <v>809</v>
      </c>
      <c r="E1217" s="183" t="s">
        <v>861</v>
      </c>
      <c r="F1217" s="183" t="s">
        <v>521</v>
      </c>
      <c r="G1217" s="183" t="s">
        <v>48</v>
      </c>
      <c r="H1217" s="183" t="s">
        <v>521</v>
      </c>
      <c r="I1217" s="183" t="s">
        <v>796</v>
      </c>
      <c r="J1217" s="183" t="s">
        <v>2015</v>
      </c>
      <c r="K1217" s="184">
        <v>458.46</v>
      </c>
      <c r="L1217" s="184">
        <v>0</v>
      </c>
      <c r="M1217" s="184">
        <f t="shared" si="19"/>
        <v>458.46</v>
      </c>
      <c r="N1217" s="183" t="s">
        <v>2050</v>
      </c>
      <c r="O1217" s="183" t="s">
        <v>2015</v>
      </c>
      <c r="P1217" s="183"/>
      <c r="Q1217" s="183" t="s">
        <v>2051</v>
      </c>
      <c r="R1217" s="183" t="s">
        <v>797</v>
      </c>
    </row>
    <row r="1218" spans="1:18">
      <c r="A1218" s="183" t="s">
        <v>2052</v>
      </c>
      <c r="B1218" s="183" t="s">
        <v>794</v>
      </c>
      <c r="C1218" s="183" t="s">
        <v>706</v>
      </c>
      <c r="D1218" s="183" t="s">
        <v>332</v>
      </c>
      <c r="E1218" s="183" t="s">
        <v>21</v>
      </c>
      <c r="F1218" s="183" t="s">
        <v>521</v>
      </c>
      <c r="G1218" s="183" t="s">
        <v>48</v>
      </c>
      <c r="H1218" s="183" t="s">
        <v>521</v>
      </c>
      <c r="I1218" s="183" t="s">
        <v>796</v>
      </c>
      <c r="J1218" s="183" t="s">
        <v>2015</v>
      </c>
      <c r="K1218" s="184">
        <v>0</v>
      </c>
      <c r="L1218" s="184">
        <v>324.91000000000003</v>
      </c>
      <c r="M1218" s="184">
        <f t="shared" si="19"/>
        <v>-324.91000000000003</v>
      </c>
      <c r="N1218" s="183" t="s">
        <v>842</v>
      </c>
      <c r="O1218" s="183" t="s">
        <v>2015</v>
      </c>
      <c r="P1218" s="183"/>
      <c r="Q1218" s="183" t="s">
        <v>2053</v>
      </c>
      <c r="R1218" s="183" t="s">
        <v>797</v>
      </c>
    </row>
    <row r="1219" spans="1:18">
      <c r="A1219" s="183" t="s">
        <v>2052</v>
      </c>
      <c r="B1219" s="183" t="s">
        <v>794</v>
      </c>
      <c r="C1219" s="183" t="s">
        <v>706</v>
      </c>
      <c r="D1219" s="183" t="s">
        <v>332</v>
      </c>
      <c r="E1219" s="183" t="s">
        <v>398</v>
      </c>
      <c r="F1219" s="183" t="s">
        <v>521</v>
      </c>
      <c r="G1219" s="183" t="s">
        <v>48</v>
      </c>
      <c r="H1219" s="183" t="s">
        <v>521</v>
      </c>
      <c r="I1219" s="183" t="s">
        <v>796</v>
      </c>
      <c r="J1219" s="183" t="s">
        <v>2015</v>
      </c>
      <c r="K1219" s="184">
        <v>107.85</v>
      </c>
      <c r="L1219" s="184">
        <v>0</v>
      </c>
      <c r="M1219" s="184">
        <f t="shared" si="19"/>
        <v>107.85</v>
      </c>
      <c r="N1219" s="183" t="s">
        <v>842</v>
      </c>
      <c r="O1219" s="183" t="s">
        <v>2015</v>
      </c>
      <c r="P1219" s="183"/>
      <c r="Q1219" s="183" t="s">
        <v>2053</v>
      </c>
      <c r="R1219" s="183" t="s">
        <v>797</v>
      </c>
    </row>
    <row r="1220" spans="1:18">
      <c r="A1220" s="183" t="s">
        <v>2052</v>
      </c>
      <c r="B1220" s="183" t="s">
        <v>794</v>
      </c>
      <c r="C1220" s="183" t="s">
        <v>706</v>
      </c>
      <c r="D1220" s="183" t="s">
        <v>332</v>
      </c>
      <c r="E1220" s="183" t="s">
        <v>464</v>
      </c>
      <c r="F1220" s="183" t="s">
        <v>521</v>
      </c>
      <c r="G1220" s="183" t="s">
        <v>48</v>
      </c>
      <c r="H1220" s="183" t="s">
        <v>521</v>
      </c>
      <c r="I1220" s="183" t="s">
        <v>796</v>
      </c>
      <c r="J1220" s="183" t="s">
        <v>2015</v>
      </c>
      <c r="K1220" s="184">
        <v>217.06</v>
      </c>
      <c r="L1220" s="184">
        <v>0</v>
      </c>
      <c r="M1220" s="184">
        <f t="shared" si="19"/>
        <v>217.06</v>
      </c>
      <c r="N1220" s="183" t="s">
        <v>842</v>
      </c>
      <c r="O1220" s="183" t="s">
        <v>2015</v>
      </c>
      <c r="P1220" s="183"/>
      <c r="Q1220" s="183" t="s">
        <v>2053</v>
      </c>
      <c r="R1220" s="183" t="s">
        <v>797</v>
      </c>
    </row>
    <row r="1221" spans="1:18">
      <c r="A1221" s="183" t="s">
        <v>2054</v>
      </c>
      <c r="B1221" s="183" t="s">
        <v>794</v>
      </c>
      <c r="C1221" s="183" t="s">
        <v>808</v>
      </c>
      <c r="D1221" s="183" t="s">
        <v>837</v>
      </c>
      <c r="E1221" s="183" t="s">
        <v>382</v>
      </c>
      <c r="F1221" s="183" t="s">
        <v>263</v>
      </c>
      <c r="G1221" s="183" t="s">
        <v>48</v>
      </c>
      <c r="H1221" s="183" t="s">
        <v>521</v>
      </c>
      <c r="I1221" s="183" t="s">
        <v>796</v>
      </c>
      <c r="J1221" s="183" t="s">
        <v>2015</v>
      </c>
      <c r="K1221" s="184">
        <v>4803.6400000000003</v>
      </c>
      <c r="L1221" s="184">
        <v>0</v>
      </c>
      <c r="M1221" s="184">
        <f t="shared" si="19"/>
        <v>4803.6400000000003</v>
      </c>
      <c r="N1221" s="183" t="s">
        <v>2055</v>
      </c>
      <c r="O1221" s="183" t="s">
        <v>2015</v>
      </c>
      <c r="P1221" s="183"/>
      <c r="Q1221" s="183" t="s">
        <v>2056</v>
      </c>
      <c r="R1221" s="183" t="s">
        <v>801</v>
      </c>
    </row>
    <row r="1222" spans="1:18">
      <c r="A1222" s="183" t="s">
        <v>2054</v>
      </c>
      <c r="B1222" s="183" t="s">
        <v>794</v>
      </c>
      <c r="C1222" s="183" t="s">
        <v>702</v>
      </c>
      <c r="D1222" s="183" t="s">
        <v>837</v>
      </c>
      <c r="E1222" s="183" t="s">
        <v>382</v>
      </c>
      <c r="F1222" s="183" t="s">
        <v>828</v>
      </c>
      <c r="G1222" s="183" t="s">
        <v>48</v>
      </c>
      <c r="H1222" s="183" t="s">
        <v>521</v>
      </c>
      <c r="I1222" s="183" t="s">
        <v>796</v>
      </c>
      <c r="J1222" s="183" t="s">
        <v>2015</v>
      </c>
      <c r="K1222" s="184">
        <v>114.27</v>
      </c>
      <c r="L1222" s="184">
        <v>0</v>
      </c>
      <c r="M1222" s="184">
        <f t="shared" si="19"/>
        <v>114.27</v>
      </c>
      <c r="N1222" s="183" t="s">
        <v>2055</v>
      </c>
      <c r="O1222" s="183" t="s">
        <v>2015</v>
      </c>
      <c r="P1222" s="183"/>
      <c r="Q1222" s="183" t="s">
        <v>2056</v>
      </c>
      <c r="R1222" s="183" t="s">
        <v>801</v>
      </c>
    </row>
    <row r="1223" spans="1:18">
      <c r="A1223" s="183" t="s">
        <v>2054</v>
      </c>
      <c r="B1223" s="183" t="s">
        <v>794</v>
      </c>
      <c r="C1223" s="183" t="s">
        <v>701</v>
      </c>
      <c r="D1223" s="183" t="s">
        <v>821</v>
      </c>
      <c r="E1223" s="183" t="s">
        <v>382</v>
      </c>
      <c r="F1223" s="183" t="s">
        <v>521</v>
      </c>
      <c r="G1223" s="183" t="s">
        <v>48</v>
      </c>
      <c r="H1223" s="183" t="s">
        <v>521</v>
      </c>
      <c r="I1223" s="183" t="s">
        <v>796</v>
      </c>
      <c r="J1223" s="183" t="s">
        <v>2015</v>
      </c>
      <c r="K1223" s="184">
        <v>1006.02</v>
      </c>
      <c r="L1223" s="184">
        <v>0</v>
      </c>
      <c r="M1223" s="184">
        <f t="shared" ref="M1223:M1286" si="20">K1223-L1223</f>
        <v>1006.02</v>
      </c>
      <c r="N1223" s="183" t="s">
        <v>2055</v>
      </c>
      <c r="O1223" s="183" t="s">
        <v>2015</v>
      </c>
      <c r="P1223" s="183"/>
      <c r="Q1223" s="183" t="s">
        <v>2056</v>
      </c>
      <c r="R1223" s="183" t="s">
        <v>801</v>
      </c>
    </row>
    <row r="1224" spans="1:18">
      <c r="A1224" s="183" t="s">
        <v>2054</v>
      </c>
      <c r="B1224" s="183" t="s">
        <v>794</v>
      </c>
      <c r="C1224" s="183" t="s">
        <v>806</v>
      </c>
      <c r="D1224" s="183" t="s">
        <v>812</v>
      </c>
      <c r="E1224" s="183" t="s">
        <v>382</v>
      </c>
      <c r="F1224" s="183" t="s">
        <v>828</v>
      </c>
      <c r="G1224" s="183" t="s">
        <v>48</v>
      </c>
      <c r="H1224" s="183" t="s">
        <v>521</v>
      </c>
      <c r="I1224" s="183" t="s">
        <v>796</v>
      </c>
      <c r="J1224" s="183" t="s">
        <v>2015</v>
      </c>
      <c r="K1224" s="184">
        <v>338.01</v>
      </c>
      <c r="L1224" s="184">
        <v>0</v>
      </c>
      <c r="M1224" s="184">
        <f t="shared" si="20"/>
        <v>338.01</v>
      </c>
      <c r="N1224" s="183" t="s">
        <v>2055</v>
      </c>
      <c r="O1224" s="183" t="s">
        <v>2015</v>
      </c>
      <c r="P1224" s="183"/>
      <c r="Q1224" s="183" t="s">
        <v>2056</v>
      </c>
      <c r="R1224" s="183" t="s">
        <v>801</v>
      </c>
    </row>
    <row r="1225" spans="1:18">
      <c r="A1225" s="183" t="s">
        <v>2054</v>
      </c>
      <c r="B1225" s="183" t="s">
        <v>794</v>
      </c>
      <c r="C1225" s="183" t="s">
        <v>707</v>
      </c>
      <c r="D1225" s="183" t="s">
        <v>268</v>
      </c>
      <c r="E1225" s="183" t="s">
        <v>382</v>
      </c>
      <c r="F1225" s="183" t="s">
        <v>710</v>
      </c>
      <c r="G1225" s="183" t="s">
        <v>48</v>
      </c>
      <c r="H1225" s="183" t="s">
        <v>521</v>
      </c>
      <c r="I1225" s="183" t="s">
        <v>796</v>
      </c>
      <c r="J1225" s="183" t="s">
        <v>2015</v>
      </c>
      <c r="K1225" s="184">
        <v>0</v>
      </c>
      <c r="L1225" s="184">
        <v>2689.93</v>
      </c>
      <c r="M1225" s="184">
        <f t="shared" si="20"/>
        <v>-2689.93</v>
      </c>
      <c r="N1225" s="183" t="s">
        <v>2055</v>
      </c>
      <c r="O1225" s="183" t="s">
        <v>2015</v>
      </c>
      <c r="P1225" s="183"/>
      <c r="Q1225" s="183" t="s">
        <v>2056</v>
      </c>
      <c r="R1225" s="183" t="s">
        <v>801</v>
      </c>
    </row>
    <row r="1226" spans="1:18">
      <c r="A1226" s="183" t="s">
        <v>2054</v>
      </c>
      <c r="B1226" s="183" t="s">
        <v>794</v>
      </c>
      <c r="C1226" s="183" t="s">
        <v>707</v>
      </c>
      <c r="D1226" s="183" t="s">
        <v>268</v>
      </c>
      <c r="E1226" s="183" t="s">
        <v>382</v>
      </c>
      <c r="F1226" s="183" t="s">
        <v>710</v>
      </c>
      <c r="G1226" s="183" t="s">
        <v>48</v>
      </c>
      <c r="H1226" s="183" t="s">
        <v>521</v>
      </c>
      <c r="I1226" s="183" t="s">
        <v>796</v>
      </c>
      <c r="J1226" s="183" t="s">
        <v>2015</v>
      </c>
      <c r="K1226" s="184">
        <v>0</v>
      </c>
      <c r="L1226" s="184">
        <v>2277.46</v>
      </c>
      <c r="M1226" s="184">
        <f t="shared" si="20"/>
        <v>-2277.46</v>
      </c>
      <c r="N1226" s="183" t="s">
        <v>2055</v>
      </c>
      <c r="O1226" s="183" t="s">
        <v>2015</v>
      </c>
      <c r="P1226" s="183"/>
      <c r="Q1226" s="183" t="s">
        <v>2056</v>
      </c>
      <c r="R1226" s="183" t="s">
        <v>801</v>
      </c>
    </row>
    <row r="1227" spans="1:18">
      <c r="A1227" s="183" t="s">
        <v>2054</v>
      </c>
      <c r="B1227" s="183" t="s">
        <v>794</v>
      </c>
      <c r="C1227" s="183" t="s">
        <v>707</v>
      </c>
      <c r="D1227" s="183" t="s">
        <v>268</v>
      </c>
      <c r="E1227" s="183" t="s">
        <v>382</v>
      </c>
      <c r="F1227" s="183" t="s">
        <v>710</v>
      </c>
      <c r="G1227" s="183" t="s">
        <v>48</v>
      </c>
      <c r="H1227" s="183" t="s">
        <v>521</v>
      </c>
      <c r="I1227" s="183" t="s">
        <v>796</v>
      </c>
      <c r="J1227" s="183" t="s">
        <v>2015</v>
      </c>
      <c r="K1227" s="184">
        <v>0</v>
      </c>
      <c r="L1227" s="184">
        <v>551.79999999999995</v>
      </c>
      <c r="M1227" s="184">
        <f t="shared" si="20"/>
        <v>-551.79999999999995</v>
      </c>
      <c r="N1227" s="183" t="s">
        <v>2055</v>
      </c>
      <c r="O1227" s="183" t="s">
        <v>2015</v>
      </c>
      <c r="P1227" s="183"/>
      <c r="Q1227" s="183" t="s">
        <v>2056</v>
      </c>
      <c r="R1227" s="183" t="s">
        <v>801</v>
      </c>
    </row>
    <row r="1228" spans="1:18">
      <c r="A1228" s="183" t="s">
        <v>2054</v>
      </c>
      <c r="B1228" s="183" t="s">
        <v>794</v>
      </c>
      <c r="C1228" s="183" t="s">
        <v>833</v>
      </c>
      <c r="D1228" s="183" t="s">
        <v>837</v>
      </c>
      <c r="E1228" s="183" t="s">
        <v>382</v>
      </c>
      <c r="F1228" s="183" t="s">
        <v>263</v>
      </c>
      <c r="G1228" s="183" t="s">
        <v>48</v>
      </c>
      <c r="H1228" s="183" t="s">
        <v>521</v>
      </c>
      <c r="I1228" s="183" t="s">
        <v>796</v>
      </c>
      <c r="J1228" s="183" t="s">
        <v>2015</v>
      </c>
      <c r="K1228" s="184">
        <v>171.41</v>
      </c>
      <c r="L1228" s="184">
        <v>0</v>
      </c>
      <c r="M1228" s="184">
        <f t="shared" si="20"/>
        <v>171.41</v>
      </c>
      <c r="N1228" s="183" t="s">
        <v>2055</v>
      </c>
      <c r="O1228" s="183" t="s">
        <v>2015</v>
      </c>
      <c r="P1228" s="183"/>
      <c r="Q1228" s="183" t="s">
        <v>2056</v>
      </c>
      <c r="R1228" s="183" t="s">
        <v>801</v>
      </c>
    </row>
    <row r="1229" spans="1:18">
      <c r="A1229" s="183" t="s">
        <v>2054</v>
      </c>
      <c r="B1229" s="183" t="s">
        <v>794</v>
      </c>
      <c r="C1229" s="183" t="s">
        <v>808</v>
      </c>
      <c r="D1229" s="183" t="s">
        <v>268</v>
      </c>
      <c r="E1229" s="183" t="s">
        <v>382</v>
      </c>
      <c r="F1229" s="183" t="s">
        <v>521</v>
      </c>
      <c r="G1229" s="183" t="s">
        <v>48</v>
      </c>
      <c r="H1229" s="183" t="s">
        <v>521</v>
      </c>
      <c r="I1229" s="183" t="s">
        <v>796</v>
      </c>
      <c r="J1229" s="183" t="s">
        <v>2015</v>
      </c>
      <c r="K1229" s="184">
        <v>109.86</v>
      </c>
      <c r="L1229" s="184">
        <v>0</v>
      </c>
      <c r="M1229" s="184">
        <f t="shared" si="20"/>
        <v>109.86</v>
      </c>
      <c r="N1229" s="183" t="s">
        <v>2055</v>
      </c>
      <c r="O1229" s="183" t="s">
        <v>2015</v>
      </c>
      <c r="P1229" s="183"/>
      <c r="Q1229" s="183" t="s">
        <v>2056</v>
      </c>
      <c r="R1229" s="183" t="s">
        <v>801</v>
      </c>
    </row>
    <row r="1230" spans="1:18">
      <c r="A1230" s="183" t="s">
        <v>2054</v>
      </c>
      <c r="B1230" s="183" t="s">
        <v>794</v>
      </c>
      <c r="C1230" s="183" t="s">
        <v>806</v>
      </c>
      <c r="D1230" s="183" t="s">
        <v>268</v>
      </c>
      <c r="E1230" s="183" t="s">
        <v>382</v>
      </c>
      <c r="F1230" s="183" t="s">
        <v>828</v>
      </c>
      <c r="G1230" s="183" t="s">
        <v>48</v>
      </c>
      <c r="H1230" s="183" t="s">
        <v>521</v>
      </c>
      <c r="I1230" s="183" t="s">
        <v>796</v>
      </c>
      <c r="J1230" s="183" t="s">
        <v>2015</v>
      </c>
      <c r="K1230" s="184">
        <v>0</v>
      </c>
      <c r="L1230" s="184">
        <v>338.01</v>
      </c>
      <c r="M1230" s="184">
        <f t="shared" si="20"/>
        <v>-338.01</v>
      </c>
      <c r="N1230" s="183" t="s">
        <v>2055</v>
      </c>
      <c r="O1230" s="183" t="s">
        <v>2015</v>
      </c>
      <c r="P1230" s="183"/>
      <c r="Q1230" s="183" t="s">
        <v>2056</v>
      </c>
      <c r="R1230" s="183" t="s">
        <v>801</v>
      </c>
    </row>
    <row r="1231" spans="1:18">
      <c r="A1231" s="183" t="s">
        <v>2054</v>
      </c>
      <c r="B1231" s="183" t="s">
        <v>794</v>
      </c>
      <c r="C1231" s="183" t="s">
        <v>806</v>
      </c>
      <c r="D1231" s="183" t="s">
        <v>268</v>
      </c>
      <c r="E1231" s="183" t="s">
        <v>382</v>
      </c>
      <c r="F1231" s="183" t="s">
        <v>828</v>
      </c>
      <c r="G1231" s="183" t="s">
        <v>48</v>
      </c>
      <c r="H1231" s="183" t="s">
        <v>521</v>
      </c>
      <c r="I1231" s="183" t="s">
        <v>796</v>
      </c>
      <c r="J1231" s="183" t="s">
        <v>2015</v>
      </c>
      <c r="K1231" s="184">
        <v>0</v>
      </c>
      <c r="L1231" s="184">
        <v>203.82</v>
      </c>
      <c r="M1231" s="184">
        <f t="shared" si="20"/>
        <v>-203.82</v>
      </c>
      <c r="N1231" s="183" t="s">
        <v>2055</v>
      </c>
      <c r="O1231" s="183" t="s">
        <v>2015</v>
      </c>
      <c r="P1231" s="183"/>
      <c r="Q1231" s="183" t="s">
        <v>2056</v>
      </c>
      <c r="R1231" s="183" t="s">
        <v>801</v>
      </c>
    </row>
    <row r="1232" spans="1:18">
      <c r="A1232" s="183" t="s">
        <v>2054</v>
      </c>
      <c r="B1232" s="183" t="s">
        <v>794</v>
      </c>
      <c r="C1232" s="183" t="s">
        <v>806</v>
      </c>
      <c r="D1232" s="183" t="s">
        <v>268</v>
      </c>
      <c r="E1232" s="183" t="s">
        <v>382</v>
      </c>
      <c r="F1232" s="183" t="s">
        <v>828</v>
      </c>
      <c r="G1232" s="183" t="s">
        <v>48</v>
      </c>
      <c r="H1232" s="183" t="s">
        <v>521</v>
      </c>
      <c r="I1232" s="183" t="s">
        <v>796</v>
      </c>
      <c r="J1232" s="183" t="s">
        <v>2015</v>
      </c>
      <c r="K1232" s="184">
        <v>0</v>
      </c>
      <c r="L1232" s="184">
        <v>114.27</v>
      </c>
      <c r="M1232" s="184">
        <f t="shared" si="20"/>
        <v>-114.27</v>
      </c>
      <c r="N1232" s="183" t="s">
        <v>2055</v>
      </c>
      <c r="O1232" s="183" t="s">
        <v>2015</v>
      </c>
      <c r="P1232" s="183"/>
      <c r="Q1232" s="183" t="s">
        <v>2056</v>
      </c>
      <c r="R1232" s="183" t="s">
        <v>801</v>
      </c>
    </row>
    <row r="1233" spans="1:18">
      <c r="A1233" s="183" t="s">
        <v>2054</v>
      </c>
      <c r="B1233" s="183" t="s">
        <v>794</v>
      </c>
      <c r="C1233" s="183" t="s">
        <v>702</v>
      </c>
      <c r="D1233" s="183" t="s">
        <v>812</v>
      </c>
      <c r="E1233" s="183" t="s">
        <v>382</v>
      </c>
      <c r="F1233" s="183" t="s">
        <v>828</v>
      </c>
      <c r="G1233" s="183" t="s">
        <v>48</v>
      </c>
      <c r="H1233" s="183" t="s">
        <v>521</v>
      </c>
      <c r="I1233" s="183" t="s">
        <v>796</v>
      </c>
      <c r="J1233" s="183" t="s">
        <v>2015</v>
      </c>
      <c r="K1233" s="184">
        <v>203.82</v>
      </c>
      <c r="L1233" s="184">
        <v>0</v>
      </c>
      <c r="M1233" s="184">
        <f t="shared" si="20"/>
        <v>203.82</v>
      </c>
      <c r="N1233" s="183" t="s">
        <v>2055</v>
      </c>
      <c r="O1233" s="183" t="s">
        <v>2015</v>
      </c>
      <c r="P1233" s="183"/>
      <c r="Q1233" s="183" t="s">
        <v>2056</v>
      </c>
      <c r="R1233" s="183" t="s">
        <v>801</v>
      </c>
    </row>
    <row r="1234" spans="1:18">
      <c r="A1234" s="183" t="s">
        <v>2054</v>
      </c>
      <c r="B1234" s="183" t="s">
        <v>794</v>
      </c>
      <c r="C1234" s="183" t="s">
        <v>706</v>
      </c>
      <c r="D1234" s="183" t="s">
        <v>268</v>
      </c>
      <c r="E1234" s="183" t="s">
        <v>382</v>
      </c>
      <c r="F1234" s="183" t="s">
        <v>710</v>
      </c>
      <c r="G1234" s="183" t="s">
        <v>48</v>
      </c>
      <c r="H1234" s="183" t="s">
        <v>521</v>
      </c>
      <c r="I1234" s="183" t="s">
        <v>796</v>
      </c>
      <c r="J1234" s="183" t="s">
        <v>2015</v>
      </c>
      <c r="K1234" s="184">
        <v>2689.93</v>
      </c>
      <c r="L1234" s="184">
        <v>0</v>
      </c>
      <c r="M1234" s="184">
        <f t="shared" si="20"/>
        <v>2689.93</v>
      </c>
      <c r="N1234" s="183" t="s">
        <v>2055</v>
      </c>
      <c r="O1234" s="183" t="s">
        <v>2015</v>
      </c>
      <c r="P1234" s="183"/>
      <c r="Q1234" s="183" t="s">
        <v>2056</v>
      </c>
      <c r="R1234" s="183" t="s">
        <v>801</v>
      </c>
    </row>
    <row r="1235" spans="1:18">
      <c r="A1235" s="183" t="s">
        <v>2054</v>
      </c>
      <c r="B1235" s="183" t="s">
        <v>794</v>
      </c>
      <c r="C1235" s="183" t="s">
        <v>701</v>
      </c>
      <c r="D1235" s="183" t="s">
        <v>815</v>
      </c>
      <c r="E1235" s="183" t="s">
        <v>382</v>
      </c>
      <c r="F1235" s="183" t="s">
        <v>521</v>
      </c>
      <c r="G1235" s="183" t="s">
        <v>48</v>
      </c>
      <c r="H1235" s="183" t="s">
        <v>521</v>
      </c>
      <c r="I1235" s="183" t="s">
        <v>796</v>
      </c>
      <c r="J1235" s="183" t="s">
        <v>2015</v>
      </c>
      <c r="K1235" s="184">
        <v>161.72</v>
      </c>
      <c r="L1235" s="184">
        <v>0</v>
      </c>
      <c r="M1235" s="184">
        <f t="shared" si="20"/>
        <v>161.72</v>
      </c>
      <c r="N1235" s="183" t="s">
        <v>2055</v>
      </c>
      <c r="O1235" s="183" t="s">
        <v>2015</v>
      </c>
      <c r="P1235" s="183"/>
      <c r="Q1235" s="183" t="s">
        <v>2056</v>
      </c>
      <c r="R1235" s="183" t="s">
        <v>801</v>
      </c>
    </row>
    <row r="1236" spans="1:18">
      <c r="A1236" s="183" t="s">
        <v>2054</v>
      </c>
      <c r="B1236" s="183" t="s">
        <v>794</v>
      </c>
      <c r="C1236" s="183" t="s">
        <v>707</v>
      </c>
      <c r="D1236" s="183" t="s">
        <v>803</v>
      </c>
      <c r="E1236" s="183" t="s">
        <v>382</v>
      </c>
      <c r="F1236" s="183" t="s">
        <v>521</v>
      </c>
      <c r="G1236" s="183" t="s">
        <v>48</v>
      </c>
      <c r="H1236" s="183" t="s">
        <v>521</v>
      </c>
      <c r="I1236" s="183" t="s">
        <v>796</v>
      </c>
      <c r="J1236" s="183" t="s">
        <v>2015</v>
      </c>
      <c r="K1236" s="184">
        <v>0</v>
      </c>
      <c r="L1236" s="184">
        <v>100</v>
      </c>
      <c r="M1236" s="184">
        <f t="shared" si="20"/>
        <v>-100</v>
      </c>
      <c r="N1236" s="183" t="s">
        <v>2055</v>
      </c>
      <c r="O1236" s="183" t="s">
        <v>2015</v>
      </c>
      <c r="P1236" s="183"/>
      <c r="Q1236" s="183" t="s">
        <v>2056</v>
      </c>
      <c r="R1236" s="183" t="s">
        <v>801</v>
      </c>
    </row>
    <row r="1237" spans="1:18">
      <c r="A1237" s="183" t="s">
        <v>2054</v>
      </c>
      <c r="B1237" s="183" t="s">
        <v>794</v>
      </c>
      <c r="C1237" s="183" t="s">
        <v>707</v>
      </c>
      <c r="D1237" s="183" t="s">
        <v>805</v>
      </c>
      <c r="E1237" s="183" t="s">
        <v>382</v>
      </c>
      <c r="F1237" s="183" t="s">
        <v>263</v>
      </c>
      <c r="G1237" s="183" t="s">
        <v>48</v>
      </c>
      <c r="H1237" s="183" t="s">
        <v>521</v>
      </c>
      <c r="I1237" s="183" t="s">
        <v>796</v>
      </c>
      <c r="J1237" s="183" t="s">
        <v>2015</v>
      </c>
      <c r="K1237" s="184">
        <v>0</v>
      </c>
      <c r="L1237" s="184">
        <v>4803.6400000000003</v>
      </c>
      <c r="M1237" s="184">
        <f t="shared" si="20"/>
        <v>-4803.6400000000003</v>
      </c>
      <c r="N1237" s="183" t="s">
        <v>2055</v>
      </c>
      <c r="O1237" s="183" t="s">
        <v>2015</v>
      </c>
      <c r="P1237" s="183"/>
      <c r="Q1237" s="183" t="s">
        <v>2056</v>
      </c>
      <c r="R1237" s="183" t="s">
        <v>801</v>
      </c>
    </row>
    <row r="1238" spans="1:18">
      <c r="A1238" s="183" t="s">
        <v>2054</v>
      </c>
      <c r="B1238" s="183" t="s">
        <v>794</v>
      </c>
      <c r="C1238" s="183" t="s">
        <v>707</v>
      </c>
      <c r="D1238" s="183" t="s">
        <v>805</v>
      </c>
      <c r="E1238" s="183" t="s">
        <v>382</v>
      </c>
      <c r="F1238" s="183" t="s">
        <v>263</v>
      </c>
      <c r="G1238" s="183" t="s">
        <v>48</v>
      </c>
      <c r="H1238" s="183" t="s">
        <v>521</v>
      </c>
      <c r="I1238" s="183" t="s">
        <v>796</v>
      </c>
      <c r="J1238" s="183" t="s">
        <v>2015</v>
      </c>
      <c r="K1238" s="184">
        <v>0</v>
      </c>
      <c r="L1238" s="184">
        <v>171.41</v>
      </c>
      <c r="M1238" s="184">
        <f t="shared" si="20"/>
        <v>-171.41</v>
      </c>
      <c r="N1238" s="183" t="s">
        <v>2055</v>
      </c>
      <c r="O1238" s="183" t="s">
        <v>2015</v>
      </c>
      <c r="P1238" s="183"/>
      <c r="Q1238" s="183" t="s">
        <v>2056</v>
      </c>
      <c r="R1238" s="183" t="s">
        <v>801</v>
      </c>
    </row>
    <row r="1239" spans="1:18">
      <c r="A1239" s="183" t="s">
        <v>2054</v>
      </c>
      <c r="B1239" s="183" t="s">
        <v>794</v>
      </c>
      <c r="C1239" s="183" t="s">
        <v>706</v>
      </c>
      <c r="D1239" s="183" t="s">
        <v>794</v>
      </c>
      <c r="E1239" s="183" t="s">
        <v>382</v>
      </c>
      <c r="F1239" s="183" t="s">
        <v>710</v>
      </c>
      <c r="G1239" s="183" t="s">
        <v>48</v>
      </c>
      <c r="H1239" s="183" t="s">
        <v>521</v>
      </c>
      <c r="I1239" s="183" t="s">
        <v>796</v>
      </c>
      <c r="J1239" s="183" t="s">
        <v>2015</v>
      </c>
      <c r="K1239" s="184">
        <v>2277.46</v>
      </c>
      <c r="L1239" s="184">
        <v>0</v>
      </c>
      <c r="M1239" s="184">
        <f t="shared" si="20"/>
        <v>2277.46</v>
      </c>
      <c r="N1239" s="183" t="s">
        <v>2055</v>
      </c>
      <c r="O1239" s="183" t="s">
        <v>2015</v>
      </c>
      <c r="P1239" s="183"/>
      <c r="Q1239" s="183" t="s">
        <v>2056</v>
      </c>
      <c r="R1239" s="183" t="s">
        <v>801</v>
      </c>
    </row>
    <row r="1240" spans="1:18">
      <c r="A1240" s="183" t="s">
        <v>2054</v>
      </c>
      <c r="B1240" s="183" t="s">
        <v>794</v>
      </c>
      <c r="C1240" s="183" t="s">
        <v>706</v>
      </c>
      <c r="D1240" s="183" t="s">
        <v>812</v>
      </c>
      <c r="E1240" s="183" t="s">
        <v>382</v>
      </c>
      <c r="F1240" s="183" t="s">
        <v>710</v>
      </c>
      <c r="G1240" s="183" t="s">
        <v>48</v>
      </c>
      <c r="H1240" s="183" t="s">
        <v>521</v>
      </c>
      <c r="I1240" s="183" t="s">
        <v>796</v>
      </c>
      <c r="J1240" s="183" t="s">
        <v>2015</v>
      </c>
      <c r="K1240" s="184">
        <v>551.79999999999995</v>
      </c>
      <c r="L1240" s="184">
        <v>0</v>
      </c>
      <c r="M1240" s="184">
        <f t="shared" si="20"/>
        <v>551.79999999999995</v>
      </c>
      <c r="N1240" s="183" t="s">
        <v>2055</v>
      </c>
      <c r="O1240" s="183" t="s">
        <v>2015</v>
      </c>
      <c r="P1240" s="183"/>
      <c r="Q1240" s="183" t="s">
        <v>2056</v>
      </c>
      <c r="R1240" s="183" t="s">
        <v>801</v>
      </c>
    </row>
    <row r="1241" spans="1:18">
      <c r="A1241" s="183" t="s">
        <v>2054</v>
      </c>
      <c r="B1241" s="183" t="s">
        <v>794</v>
      </c>
      <c r="C1241" s="183" t="s">
        <v>808</v>
      </c>
      <c r="D1241" s="183" t="s">
        <v>823</v>
      </c>
      <c r="E1241" s="183" t="s">
        <v>382</v>
      </c>
      <c r="F1241" s="183" t="s">
        <v>521</v>
      </c>
      <c r="G1241" s="183" t="s">
        <v>48</v>
      </c>
      <c r="H1241" s="183" t="s">
        <v>521</v>
      </c>
      <c r="I1241" s="183" t="s">
        <v>796</v>
      </c>
      <c r="J1241" s="183" t="s">
        <v>2015</v>
      </c>
      <c r="K1241" s="184">
        <v>19.77</v>
      </c>
      <c r="L1241" s="184">
        <v>0</v>
      </c>
      <c r="M1241" s="184">
        <f t="shared" si="20"/>
        <v>19.77</v>
      </c>
      <c r="N1241" s="183" t="s">
        <v>2055</v>
      </c>
      <c r="O1241" s="183" t="s">
        <v>2015</v>
      </c>
      <c r="P1241" s="183"/>
      <c r="Q1241" s="183" t="s">
        <v>2056</v>
      </c>
      <c r="R1241" s="183" t="s">
        <v>801</v>
      </c>
    </row>
    <row r="1242" spans="1:18">
      <c r="A1242" s="183" t="s">
        <v>2054</v>
      </c>
      <c r="B1242" s="183" t="s">
        <v>794</v>
      </c>
      <c r="C1242" s="183" t="s">
        <v>707</v>
      </c>
      <c r="D1242" s="183" t="s">
        <v>809</v>
      </c>
      <c r="E1242" s="183" t="s">
        <v>382</v>
      </c>
      <c r="F1242" s="183" t="s">
        <v>521</v>
      </c>
      <c r="G1242" s="183" t="s">
        <v>48</v>
      </c>
      <c r="H1242" s="183" t="s">
        <v>521</v>
      </c>
      <c r="I1242" s="183" t="s">
        <v>796</v>
      </c>
      <c r="J1242" s="183" t="s">
        <v>2015</v>
      </c>
      <c r="K1242" s="184">
        <v>100</v>
      </c>
      <c r="L1242" s="184">
        <v>0</v>
      </c>
      <c r="M1242" s="184">
        <f t="shared" si="20"/>
        <v>100</v>
      </c>
      <c r="N1242" s="183" t="s">
        <v>2055</v>
      </c>
      <c r="O1242" s="183" t="s">
        <v>2015</v>
      </c>
      <c r="P1242" s="183"/>
      <c r="Q1242" s="183" t="s">
        <v>2056</v>
      </c>
      <c r="R1242" s="183" t="s">
        <v>801</v>
      </c>
    </row>
    <row r="1243" spans="1:18">
      <c r="A1243" s="183" t="s">
        <v>2054</v>
      </c>
      <c r="B1243" s="183" t="s">
        <v>794</v>
      </c>
      <c r="C1243" s="183" t="s">
        <v>808</v>
      </c>
      <c r="D1243" s="183" t="s">
        <v>803</v>
      </c>
      <c r="E1243" s="183" t="s">
        <v>382</v>
      </c>
      <c r="F1243" s="183" t="s">
        <v>521</v>
      </c>
      <c r="G1243" s="183" t="s">
        <v>48</v>
      </c>
      <c r="H1243" s="183" t="s">
        <v>521</v>
      </c>
      <c r="I1243" s="183" t="s">
        <v>796</v>
      </c>
      <c r="J1243" s="183" t="s">
        <v>2015</v>
      </c>
      <c r="K1243" s="184">
        <v>0</v>
      </c>
      <c r="L1243" s="184">
        <v>109.86</v>
      </c>
      <c r="M1243" s="184">
        <f t="shared" si="20"/>
        <v>-109.86</v>
      </c>
      <c r="N1243" s="183" t="s">
        <v>2055</v>
      </c>
      <c r="O1243" s="183" t="s">
        <v>2015</v>
      </c>
      <c r="P1243" s="183"/>
      <c r="Q1243" s="183" t="s">
        <v>2056</v>
      </c>
      <c r="R1243" s="183" t="s">
        <v>801</v>
      </c>
    </row>
    <row r="1244" spans="1:18">
      <c r="A1244" s="183" t="s">
        <v>2054</v>
      </c>
      <c r="B1244" s="183" t="s">
        <v>794</v>
      </c>
      <c r="C1244" s="183" t="s">
        <v>808</v>
      </c>
      <c r="D1244" s="183" t="s">
        <v>803</v>
      </c>
      <c r="E1244" s="183" t="s">
        <v>382</v>
      </c>
      <c r="F1244" s="183" t="s">
        <v>521</v>
      </c>
      <c r="G1244" s="183" t="s">
        <v>48</v>
      </c>
      <c r="H1244" s="183" t="s">
        <v>521</v>
      </c>
      <c r="I1244" s="183" t="s">
        <v>796</v>
      </c>
      <c r="J1244" s="183" t="s">
        <v>2015</v>
      </c>
      <c r="K1244" s="184">
        <v>0</v>
      </c>
      <c r="L1244" s="184">
        <v>19.77</v>
      </c>
      <c r="M1244" s="184">
        <f t="shared" si="20"/>
        <v>-19.77</v>
      </c>
      <c r="N1244" s="183" t="s">
        <v>2055</v>
      </c>
      <c r="O1244" s="183" t="s">
        <v>2015</v>
      </c>
      <c r="P1244" s="183"/>
      <c r="Q1244" s="183" t="s">
        <v>2056</v>
      </c>
      <c r="R1244" s="183" t="s">
        <v>801</v>
      </c>
    </row>
    <row r="1245" spans="1:18">
      <c r="A1245" s="183" t="s">
        <v>2054</v>
      </c>
      <c r="B1245" s="183" t="s">
        <v>794</v>
      </c>
      <c r="C1245" s="183" t="s">
        <v>701</v>
      </c>
      <c r="D1245" s="183" t="s">
        <v>268</v>
      </c>
      <c r="E1245" s="183" t="s">
        <v>382</v>
      </c>
      <c r="F1245" s="183" t="s">
        <v>521</v>
      </c>
      <c r="G1245" s="183" t="s">
        <v>48</v>
      </c>
      <c r="H1245" s="183" t="s">
        <v>521</v>
      </c>
      <c r="I1245" s="183" t="s">
        <v>796</v>
      </c>
      <c r="J1245" s="183" t="s">
        <v>2015</v>
      </c>
      <c r="K1245" s="184">
        <v>0</v>
      </c>
      <c r="L1245" s="184">
        <v>1006.02</v>
      </c>
      <c r="M1245" s="184">
        <f t="shared" si="20"/>
        <v>-1006.02</v>
      </c>
      <c r="N1245" s="183" t="s">
        <v>2055</v>
      </c>
      <c r="O1245" s="183" t="s">
        <v>2015</v>
      </c>
      <c r="P1245" s="183"/>
      <c r="Q1245" s="183" t="s">
        <v>2056</v>
      </c>
      <c r="R1245" s="183" t="s">
        <v>801</v>
      </c>
    </row>
    <row r="1246" spans="1:18">
      <c r="A1246" s="183" t="s">
        <v>2054</v>
      </c>
      <c r="B1246" s="183" t="s">
        <v>794</v>
      </c>
      <c r="C1246" s="183" t="s">
        <v>701</v>
      </c>
      <c r="D1246" s="183" t="s">
        <v>268</v>
      </c>
      <c r="E1246" s="183" t="s">
        <v>382</v>
      </c>
      <c r="F1246" s="183" t="s">
        <v>521</v>
      </c>
      <c r="G1246" s="183" t="s">
        <v>48</v>
      </c>
      <c r="H1246" s="183" t="s">
        <v>521</v>
      </c>
      <c r="I1246" s="183" t="s">
        <v>796</v>
      </c>
      <c r="J1246" s="183" t="s">
        <v>2015</v>
      </c>
      <c r="K1246" s="184">
        <v>0</v>
      </c>
      <c r="L1246" s="184">
        <v>161.72</v>
      </c>
      <c r="M1246" s="184">
        <f t="shared" si="20"/>
        <v>-161.72</v>
      </c>
      <c r="N1246" s="183" t="s">
        <v>2055</v>
      </c>
      <c r="O1246" s="183" t="s">
        <v>2015</v>
      </c>
      <c r="P1246" s="183"/>
      <c r="Q1246" s="183" t="s">
        <v>2056</v>
      </c>
      <c r="R1246" s="183" t="s">
        <v>801</v>
      </c>
    </row>
    <row r="1247" spans="1:18">
      <c r="A1247" s="183" t="s">
        <v>2057</v>
      </c>
      <c r="B1247" s="183" t="s">
        <v>794</v>
      </c>
      <c r="C1247" s="183" t="s">
        <v>833</v>
      </c>
      <c r="D1247" s="183" t="s">
        <v>837</v>
      </c>
      <c r="E1247" s="183" t="s">
        <v>195</v>
      </c>
      <c r="F1247" s="183" t="s">
        <v>710</v>
      </c>
      <c r="G1247" s="183" t="s">
        <v>48</v>
      </c>
      <c r="H1247" s="183" t="s">
        <v>521</v>
      </c>
      <c r="I1247" s="183" t="s">
        <v>796</v>
      </c>
      <c r="J1247" s="183" t="s">
        <v>2015</v>
      </c>
      <c r="K1247" s="184">
        <v>571.36</v>
      </c>
      <c r="L1247" s="184">
        <v>0</v>
      </c>
      <c r="M1247" s="184">
        <f t="shared" si="20"/>
        <v>571.36</v>
      </c>
      <c r="N1247" s="183" t="s">
        <v>842</v>
      </c>
      <c r="O1247" s="183" t="s">
        <v>2015</v>
      </c>
      <c r="P1247" s="183"/>
      <c r="Q1247" s="183" t="s">
        <v>2058</v>
      </c>
      <c r="R1247" s="183" t="s">
        <v>797</v>
      </c>
    </row>
    <row r="1248" spans="1:18">
      <c r="A1248" s="183" t="s">
        <v>2057</v>
      </c>
      <c r="B1248" s="183" t="s">
        <v>794</v>
      </c>
      <c r="C1248" s="183" t="s">
        <v>808</v>
      </c>
      <c r="D1248" s="183" t="s">
        <v>268</v>
      </c>
      <c r="E1248" s="183" t="s">
        <v>195</v>
      </c>
      <c r="F1248" s="183" t="s">
        <v>338</v>
      </c>
      <c r="G1248" s="183" t="s">
        <v>48</v>
      </c>
      <c r="H1248" s="183" t="s">
        <v>521</v>
      </c>
      <c r="I1248" s="183" t="s">
        <v>796</v>
      </c>
      <c r="J1248" s="183" t="s">
        <v>2015</v>
      </c>
      <c r="K1248" s="184">
        <v>0</v>
      </c>
      <c r="L1248" s="184">
        <v>5.21</v>
      </c>
      <c r="M1248" s="184">
        <f t="shared" si="20"/>
        <v>-5.21</v>
      </c>
      <c r="N1248" s="183" t="s">
        <v>842</v>
      </c>
      <c r="O1248" s="183" t="s">
        <v>2015</v>
      </c>
      <c r="P1248" s="183"/>
      <c r="Q1248" s="183" t="s">
        <v>2058</v>
      </c>
      <c r="R1248" s="183" t="s">
        <v>797</v>
      </c>
    </row>
    <row r="1249" spans="1:18">
      <c r="A1249" s="183" t="s">
        <v>2057</v>
      </c>
      <c r="B1249" s="183" t="s">
        <v>794</v>
      </c>
      <c r="C1249" s="183" t="s">
        <v>808</v>
      </c>
      <c r="D1249" s="183" t="s">
        <v>268</v>
      </c>
      <c r="E1249" s="183" t="s">
        <v>195</v>
      </c>
      <c r="F1249" s="183" t="s">
        <v>710</v>
      </c>
      <c r="G1249" s="183" t="s">
        <v>48</v>
      </c>
      <c r="H1249" s="183" t="s">
        <v>521</v>
      </c>
      <c r="I1249" s="183" t="s">
        <v>796</v>
      </c>
      <c r="J1249" s="183" t="s">
        <v>2015</v>
      </c>
      <c r="K1249" s="184">
        <v>0</v>
      </c>
      <c r="L1249" s="184">
        <v>571.36</v>
      </c>
      <c r="M1249" s="184">
        <f t="shared" si="20"/>
        <v>-571.36</v>
      </c>
      <c r="N1249" s="183" t="s">
        <v>842</v>
      </c>
      <c r="O1249" s="183" t="s">
        <v>2015</v>
      </c>
      <c r="P1249" s="183"/>
      <c r="Q1249" s="183" t="s">
        <v>2058</v>
      </c>
      <c r="R1249" s="183" t="s">
        <v>797</v>
      </c>
    </row>
    <row r="1250" spans="1:18">
      <c r="A1250" s="183" t="s">
        <v>2057</v>
      </c>
      <c r="B1250" s="183" t="s">
        <v>794</v>
      </c>
      <c r="C1250" s="183" t="s">
        <v>804</v>
      </c>
      <c r="D1250" s="183" t="s">
        <v>268</v>
      </c>
      <c r="E1250" s="183" t="s">
        <v>195</v>
      </c>
      <c r="F1250" s="183" t="s">
        <v>338</v>
      </c>
      <c r="G1250" s="183" t="s">
        <v>48</v>
      </c>
      <c r="H1250" s="183" t="s">
        <v>521</v>
      </c>
      <c r="I1250" s="183" t="s">
        <v>796</v>
      </c>
      <c r="J1250" s="183" t="s">
        <v>2015</v>
      </c>
      <c r="K1250" s="184">
        <v>5.99</v>
      </c>
      <c r="L1250" s="184">
        <v>0</v>
      </c>
      <c r="M1250" s="184">
        <f t="shared" si="20"/>
        <v>5.99</v>
      </c>
      <c r="N1250" s="183" t="s">
        <v>842</v>
      </c>
      <c r="O1250" s="183" t="s">
        <v>2015</v>
      </c>
      <c r="P1250" s="183"/>
      <c r="Q1250" s="183" t="s">
        <v>2058</v>
      </c>
      <c r="R1250" s="183" t="s">
        <v>797</v>
      </c>
    </row>
    <row r="1251" spans="1:18">
      <c r="A1251" s="183" t="s">
        <v>2057</v>
      </c>
      <c r="B1251" s="183" t="s">
        <v>794</v>
      </c>
      <c r="C1251" s="183" t="s">
        <v>808</v>
      </c>
      <c r="D1251" s="183" t="s">
        <v>815</v>
      </c>
      <c r="E1251" s="183" t="s">
        <v>195</v>
      </c>
      <c r="F1251" s="183" t="s">
        <v>263</v>
      </c>
      <c r="G1251" s="183" t="s">
        <v>48</v>
      </c>
      <c r="H1251" s="183" t="s">
        <v>521</v>
      </c>
      <c r="I1251" s="183" t="s">
        <v>796</v>
      </c>
      <c r="J1251" s="183" t="s">
        <v>2015</v>
      </c>
      <c r="K1251" s="184">
        <v>0</v>
      </c>
      <c r="L1251" s="184">
        <v>601.29999999999995</v>
      </c>
      <c r="M1251" s="184">
        <f t="shared" si="20"/>
        <v>-601.29999999999995</v>
      </c>
      <c r="N1251" s="183" t="s">
        <v>842</v>
      </c>
      <c r="O1251" s="183" t="s">
        <v>2015</v>
      </c>
      <c r="P1251" s="183"/>
      <c r="Q1251" s="183" t="s">
        <v>2058</v>
      </c>
      <c r="R1251" s="183" t="s">
        <v>797</v>
      </c>
    </row>
    <row r="1252" spans="1:18">
      <c r="A1252" s="183" t="s">
        <v>2057</v>
      </c>
      <c r="B1252" s="183" t="s">
        <v>794</v>
      </c>
      <c r="C1252" s="183" t="s">
        <v>808</v>
      </c>
      <c r="D1252" s="183" t="s">
        <v>812</v>
      </c>
      <c r="E1252" s="183" t="s">
        <v>195</v>
      </c>
      <c r="F1252" s="183" t="s">
        <v>338</v>
      </c>
      <c r="G1252" s="183" t="s">
        <v>48</v>
      </c>
      <c r="H1252" s="183" t="s">
        <v>521</v>
      </c>
      <c r="I1252" s="183" t="s">
        <v>796</v>
      </c>
      <c r="J1252" s="183" t="s">
        <v>2015</v>
      </c>
      <c r="K1252" s="184">
        <v>0</v>
      </c>
      <c r="L1252" s="184">
        <v>0.78</v>
      </c>
      <c r="M1252" s="184">
        <f t="shared" si="20"/>
        <v>-0.78</v>
      </c>
      <c r="N1252" s="183" t="s">
        <v>842</v>
      </c>
      <c r="O1252" s="183" t="s">
        <v>2015</v>
      </c>
      <c r="P1252" s="183"/>
      <c r="Q1252" s="183" t="s">
        <v>2058</v>
      </c>
      <c r="R1252" s="183" t="s">
        <v>797</v>
      </c>
    </row>
    <row r="1253" spans="1:18">
      <c r="A1253" s="183" t="s">
        <v>2057</v>
      </c>
      <c r="B1253" s="183" t="s">
        <v>794</v>
      </c>
      <c r="C1253" s="183" t="s">
        <v>706</v>
      </c>
      <c r="D1253" s="183" t="s">
        <v>794</v>
      </c>
      <c r="E1253" s="183" t="s">
        <v>195</v>
      </c>
      <c r="F1253" s="183" t="s">
        <v>710</v>
      </c>
      <c r="G1253" s="183" t="s">
        <v>48</v>
      </c>
      <c r="H1253" s="183" t="s">
        <v>521</v>
      </c>
      <c r="I1253" s="183" t="s">
        <v>796</v>
      </c>
      <c r="J1253" s="183" t="s">
        <v>2015</v>
      </c>
      <c r="K1253" s="184">
        <v>0</v>
      </c>
      <c r="L1253" s="184">
        <v>150</v>
      </c>
      <c r="M1253" s="184">
        <f t="shared" si="20"/>
        <v>-150</v>
      </c>
      <c r="N1253" s="183" t="s">
        <v>842</v>
      </c>
      <c r="O1253" s="183" t="s">
        <v>2015</v>
      </c>
      <c r="P1253" s="183"/>
      <c r="Q1253" s="183" t="s">
        <v>2058</v>
      </c>
      <c r="R1253" s="183" t="s">
        <v>797</v>
      </c>
    </row>
    <row r="1254" spans="1:18">
      <c r="A1254" s="183" t="s">
        <v>2057</v>
      </c>
      <c r="B1254" s="183" t="s">
        <v>794</v>
      </c>
      <c r="C1254" s="183" t="s">
        <v>706</v>
      </c>
      <c r="D1254" s="183" t="s">
        <v>812</v>
      </c>
      <c r="E1254" s="183" t="s">
        <v>195</v>
      </c>
      <c r="F1254" s="183" t="s">
        <v>710</v>
      </c>
      <c r="G1254" s="183" t="s">
        <v>48</v>
      </c>
      <c r="H1254" s="183" t="s">
        <v>521</v>
      </c>
      <c r="I1254" s="183" t="s">
        <v>796</v>
      </c>
      <c r="J1254" s="183" t="s">
        <v>2015</v>
      </c>
      <c r="K1254" s="184">
        <v>150</v>
      </c>
      <c r="L1254" s="184">
        <v>0</v>
      </c>
      <c r="M1254" s="184">
        <f t="shared" si="20"/>
        <v>150</v>
      </c>
      <c r="N1254" s="183" t="s">
        <v>842</v>
      </c>
      <c r="O1254" s="183" t="s">
        <v>2015</v>
      </c>
      <c r="P1254" s="183"/>
      <c r="Q1254" s="183" t="s">
        <v>2058</v>
      </c>
      <c r="R1254" s="183" t="s">
        <v>797</v>
      </c>
    </row>
    <row r="1255" spans="1:18">
      <c r="A1255" s="183" t="s">
        <v>2057</v>
      </c>
      <c r="B1255" s="183" t="s">
        <v>794</v>
      </c>
      <c r="C1255" s="183" t="s">
        <v>808</v>
      </c>
      <c r="D1255" s="183" t="s">
        <v>837</v>
      </c>
      <c r="E1255" s="183" t="s">
        <v>195</v>
      </c>
      <c r="F1255" s="183" t="s">
        <v>263</v>
      </c>
      <c r="G1255" s="183" t="s">
        <v>48</v>
      </c>
      <c r="H1255" s="183" t="s">
        <v>521</v>
      </c>
      <c r="I1255" s="183" t="s">
        <v>796</v>
      </c>
      <c r="J1255" s="183" t="s">
        <v>2015</v>
      </c>
      <c r="K1255" s="184">
        <v>601.29999999999995</v>
      </c>
      <c r="L1255" s="184">
        <v>0</v>
      </c>
      <c r="M1255" s="184">
        <f t="shared" si="20"/>
        <v>601.29999999999995</v>
      </c>
      <c r="N1255" s="183" t="s">
        <v>842</v>
      </c>
      <c r="O1255" s="183" t="s">
        <v>2015</v>
      </c>
      <c r="P1255" s="183"/>
      <c r="Q1255" s="183" t="s">
        <v>2058</v>
      </c>
      <c r="R1255" s="183" t="s">
        <v>797</v>
      </c>
    </row>
    <row r="1256" spans="1:18">
      <c r="A1256" s="183" t="s">
        <v>2059</v>
      </c>
      <c r="B1256" s="183" t="s">
        <v>794</v>
      </c>
      <c r="C1256" s="183" t="s">
        <v>702</v>
      </c>
      <c r="D1256" s="183" t="s">
        <v>794</v>
      </c>
      <c r="E1256" s="183" t="s">
        <v>721</v>
      </c>
      <c r="F1256" s="183" t="s">
        <v>867</v>
      </c>
      <c r="G1256" s="183" t="s">
        <v>48</v>
      </c>
      <c r="H1256" s="183" t="s">
        <v>521</v>
      </c>
      <c r="I1256" s="183" t="s">
        <v>796</v>
      </c>
      <c r="J1256" s="183" t="s">
        <v>2015</v>
      </c>
      <c r="K1256" s="184">
        <v>0</v>
      </c>
      <c r="L1256" s="184">
        <v>3000</v>
      </c>
      <c r="M1256" s="184">
        <f t="shared" si="20"/>
        <v>-3000</v>
      </c>
      <c r="N1256" s="183" t="s">
        <v>2060</v>
      </c>
      <c r="O1256" s="183" t="s">
        <v>2015</v>
      </c>
      <c r="P1256" s="183"/>
      <c r="Q1256" s="183" t="s">
        <v>2061</v>
      </c>
      <c r="R1256" s="183" t="s">
        <v>801</v>
      </c>
    </row>
    <row r="1257" spans="1:18">
      <c r="A1257" s="183" t="s">
        <v>2059</v>
      </c>
      <c r="B1257" s="183" t="s">
        <v>794</v>
      </c>
      <c r="C1257" s="183" t="s">
        <v>243</v>
      </c>
      <c r="D1257" s="183" t="s">
        <v>824</v>
      </c>
      <c r="E1257" s="183" t="s">
        <v>721</v>
      </c>
      <c r="F1257" s="183" t="s">
        <v>867</v>
      </c>
      <c r="G1257" s="183" t="s">
        <v>48</v>
      </c>
      <c r="H1257" s="183" t="s">
        <v>521</v>
      </c>
      <c r="I1257" s="183" t="s">
        <v>796</v>
      </c>
      <c r="J1257" s="183" t="s">
        <v>2015</v>
      </c>
      <c r="K1257" s="184">
        <v>3000</v>
      </c>
      <c r="L1257" s="184">
        <v>0</v>
      </c>
      <c r="M1257" s="184">
        <f t="shared" si="20"/>
        <v>3000</v>
      </c>
      <c r="N1257" s="183" t="s">
        <v>2060</v>
      </c>
      <c r="O1257" s="183" t="s">
        <v>2015</v>
      </c>
      <c r="P1257" s="183"/>
      <c r="Q1257" s="183" t="s">
        <v>2061</v>
      </c>
      <c r="R1257" s="183" t="s">
        <v>801</v>
      </c>
    </row>
    <row r="1258" spans="1:18">
      <c r="A1258" s="183" t="s">
        <v>2062</v>
      </c>
      <c r="B1258" s="183" t="s">
        <v>794</v>
      </c>
      <c r="C1258" s="183" t="s">
        <v>808</v>
      </c>
      <c r="D1258" s="183" t="s">
        <v>809</v>
      </c>
      <c r="E1258" s="183" t="s">
        <v>832</v>
      </c>
      <c r="F1258" s="183" t="s">
        <v>1004</v>
      </c>
      <c r="G1258" s="183" t="s">
        <v>48</v>
      </c>
      <c r="H1258" s="183" t="s">
        <v>521</v>
      </c>
      <c r="I1258" s="183" t="s">
        <v>796</v>
      </c>
      <c r="J1258" s="183" t="s">
        <v>2015</v>
      </c>
      <c r="K1258" s="184">
        <v>468</v>
      </c>
      <c r="L1258" s="184">
        <v>0</v>
      </c>
      <c r="M1258" s="184">
        <f t="shared" si="20"/>
        <v>468</v>
      </c>
      <c r="N1258" s="183" t="s">
        <v>842</v>
      </c>
      <c r="O1258" s="183" t="s">
        <v>2015</v>
      </c>
      <c r="P1258" s="183"/>
      <c r="Q1258" s="183" t="s">
        <v>2063</v>
      </c>
      <c r="R1258" s="183" t="s">
        <v>797</v>
      </c>
    </row>
    <row r="1259" spans="1:18">
      <c r="A1259" s="183" t="s">
        <v>2062</v>
      </c>
      <c r="B1259" s="183" t="s">
        <v>794</v>
      </c>
      <c r="C1259" s="183" t="s">
        <v>808</v>
      </c>
      <c r="D1259" s="183" t="s">
        <v>794</v>
      </c>
      <c r="E1259" s="183" t="s">
        <v>818</v>
      </c>
      <c r="F1259" s="183" t="s">
        <v>1004</v>
      </c>
      <c r="G1259" s="183" t="s">
        <v>48</v>
      </c>
      <c r="H1259" s="183" t="s">
        <v>521</v>
      </c>
      <c r="I1259" s="183" t="s">
        <v>796</v>
      </c>
      <c r="J1259" s="183" t="s">
        <v>2015</v>
      </c>
      <c r="K1259" s="184">
        <v>0</v>
      </c>
      <c r="L1259" s="184">
        <v>314.25</v>
      </c>
      <c r="M1259" s="184">
        <f t="shared" si="20"/>
        <v>-314.25</v>
      </c>
      <c r="N1259" s="183" t="s">
        <v>842</v>
      </c>
      <c r="O1259" s="183" t="s">
        <v>2015</v>
      </c>
      <c r="P1259" s="183"/>
      <c r="Q1259" s="183" t="s">
        <v>2063</v>
      </c>
      <c r="R1259" s="183" t="s">
        <v>797</v>
      </c>
    </row>
    <row r="1260" spans="1:18">
      <c r="A1260" s="183" t="s">
        <v>2062</v>
      </c>
      <c r="B1260" s="183" t="s">
        <v>794</v>
      </c>
      <c r="C1260" s="183" t="s">
        <v>367</v>
      </c>
      <c r="D1260" s="183" t="s">
        <v>837</v>
      </c>
      <c r="E1260" s="183" t="s">
        <v>134</v>
      </c>
      <c r="F1260" s="183" t="s">
        <v>262</v>
      </c>
      <c r="G1260" s="183" t="s">
        <v>48</v>
      </c>
      <c r="H1260" s="183" t="s">
        <v>521</v>
      </c>
      <c r="I1260" s="183" t="s">
        <v>796</v>
      </c>
      <c r="J1260" s="183" t="s">
        <v>2015</v>
      </c>
      <c r="K1260" s="184">
        <v>142.88</v>
      </c>
      <c r="L1260" s="184">
        <v>0</v>
      </c>
      <c r="M1260" s="184">
        <f t="shared" si="20"/>
        <v>142.88</v>
      </c>
      <c r="N1260" s="183" t="s">
        <v>842</v>
      </c>
      <c r="O1260" s="183" t="s">
        <v>2015</v>
      </c>
      <c r="P1260" s="183"/>
      <c r="Q1260" s="183" t="s">
        <v>2063</v>
      </c>
      <c r="R1260" s="183" t="s">
        <v>797</v>
      </c>
    </row>
    <row r="1261" spans="1:18">
      <c r="A1261" s="183" t="s">
        <v>2062</v>
      </c>
      <c r="B1261" s="183" t="s">
        <v>794</v>
      </c>
      <c r="C1261" s="183" t="s">
        <v>833</v>
      </c>
      <c r="D1261" s="183" t="s">
        <v>812</v>
      </c>
      <c r="E1261" s="183" t="s">
        <v>832</v>
      </c>
      <c r="F1261" s="183" t="s">
        <v>1004</v>
      </c>
      <c r="G1261" s="183" t="s">
        <v>48</v>
      </c>
      <c r="H1261" s="183" t="s">
        <v>521</v>
      </c>
      <c r="I1261" s="183" t="s">
        <v>796</v>
      </c>
      <c r="J1261" s="183" t="s">
        <v>2015</v>
      </c>
      <c r="K1261" s="184">
        <v>0</v>
      </c>
      <c r="L1261" s="184">
        <v>2300</v>
      </c>
      <c r="M1261" s="184">
        <f t="shared" si="20"/>
        <v>-2300</v>
      </c>
      <c r="N1261" s="183" t="s">
        <v>842</v>
      </c>
      <c r="O1261" s="183" t="s">
        <v>2015</v>
      </c>
      <c r="P1261" s="183"/>
      <c r="Q1261" s="183" t="s">
        <v>2063</v>
      </c>
      <c r="R1261" s="183" t="s">
        <v>797</v>
      </c>
    </row>
    <row r="1262" spans="1:18">
      <c r="A1262" s="183" t="s">
        <v>2062</v>
      </c>
      <c r="B1262" s="183" t="s">
        <v>794</v>
      </c>
      <c r="C1262" s="183" t="s">
        <v>833</v>
      </c>
      <c r="D1262" s="183" t="s">
        <v>812</v>
      </c>
      <c r="E1262" s="183" t="s">
        <v>380</v>
      </c>
      <c r="F1262" s="183" t="s">
        <v>710</v>
      </c>
      <c r="G1262" s="183" t="s">
        <v>48</v>
      </c>
      <c r="H1262" s="183" t="s">
        <v>521</v>
      </c>
      <c r="I1262" s="183" t="s">
        <v>796</v>
      </c>
      <c r="J1262" s="183" t="s">
        <v>2015</v>
      </c>
      <c r="K1262" s="184">
        <v>6.87</v>
      </c>
      <c r="L1262" s="184">
        <v>0</v>
      </c>
      <c r="M1262" s="184">
        <f t="shared" si="20"/>
        <v>6.87</v>
      </c>
      <c r="N1262" s="183" t="s">
        <v>842</v>
      </c>
      <c r="O1262" s="183" t="s">
        <v>2015</v>
      </c>
      <c r="P1262" s="183"/>
      <c r="Q1262" s="183" t="s">
        <v>2063</v>
      </c>
      <c r="R1262" s="183" t="s">
        <v>797</v>
      </c>
    </row>
    <row r="1263" spans="1:18">
      <c r="A1263" s="183" t="s">
        <v>2062</v>
      </c>
      <c r="B1263" s="183" t="s">
        <v>794</v>
      </c>
      <c r="C1263" s="183" t="s">
        <v>833</v>
      </c>
      <c r="D1263" s="183" t="s">
        <v>837</v>
      </c>
      <c r="E1263" s="183" t="s">
        <v>832</v>
      </c>
      <c r="F1263" s="183" t="s">
        <v>1004</v>
      </c>
      <c r="G1263" s="183" t="s">
        <v>48</v>
      </c>
      <c r="H1263" s="183" t="s">
        <v>521</v>
      </c>
      <c r="I1263" s="183" t="s">
        <v>796</v>
      </c>
      <c r="J1263" s="183" t="s">
        <v>2015</v>
      </c>
      <c r="K1263" s="184">
        <v>142.84</v>
      </c>
      <c r="L1263" s="184">
        <v>0</v>
      </c>
      <c r="M1263" s="184">
        <f t="shared" si="20"/>
        <v>142.84</v>
      </c>
      <c r="N1263" s="183" t="s">
        <v>842</v>
      </c>
      <c r="O1263" s="183" t="s">
        <v>2015</v>
      </c>
      <c r="P1263" s="183"/>
      <c r="Q1263" s="183" t="s">
        <v>2063</v>
      </c>
      <c r="R1263" s="183" t="s">
        <v>797</v>
      </c>
    </row>
    <row r="1264" spans="1:18">
      <c r="A1264" s="183" t="s">
        <v>2062</v>
      </c>
      <c r="B1264" s="183" t="s">
        <v>794</v>
      </c>
      <c r="C1264" s="183" t="s">
        <v>808</v>
      </c>
      <c r="D1264" s="183" t="s">
        <v>837</v>
      </c>
      <c r="E1264" s="183" t="s">
        <v>838</v>
      </c>
      <c r="F1264" s="183" t="s">
        <v>710</v>
      </c>
      <c r="G1264" s="183" t="s">
        <v>48</v>
      </c>
      <c r="H1264" s="183" t="s">
        <v>521</v>
      </c>
      <c r="I1264" s="183" t="s">
        <v>796</v>
      </c>
      <c r="J1264" s="183" t="s">
        <v>2015</v>
      </c>
      <c r="K1264" s="184">
        <v>36.979999999999997</v>
      </c>
      <c r="L1264" s="184">
        <v>0</v>
      </c>
      <c r="M1264" s="184">
        <f t="shared" si="20"/>
        <v>36.979999999999997</v>
      </c>
      <c r="N1264" s="183" t="s">
        <v>842</v>
      </c>
      <c r="O1264" s="183" t="s">
        <v>2015</v>
      </c>
      <c r="P1264" s="183"/>
      <c r="Q1264" s="183" t="s">
        <v>2063</v>
      </c>
      <c r="R1264" s="183" t="s">
        <v>797</v>
      </c>
    </row>
    <row r="1265" spans="1:18">
      <c r="A1265" s="183" t="s">
        <v>2062</v>
      </c>
      <c r="B1265" s="183" t="s">
        <v>794</v>
      </c>
      <c r="C1265" s="183" t="s">
        <v>367</v>
      </c>
      <c r="D1265" s="183" t="s">
        <v>837</v>
      </c>
      <c r="E1265" s="183" t="s">
        <v>134</v>
      </c>
      <c r="F1265" s="183" t="s">
        <v>263</v>
      </c>
      <c r="G1265" s="183" t="s">
        <v>48</v>
      </c>
      <c r="H1265" s="183" t="s">
        <v>521</v>
      </c>
      <c r="I1265" s="183" t="s">
        <v>796</v>
      </c>
      <c r="J1265" s="183" t="s">
        <v>2015</v>
      </c>
      <c r="K1265" s="184">
        <v>123.83</v>
      </c>
      <c r="L1265" s="184">
        <v>0</v>
      </c>
      <c r="M1265" s="184">
        <f t="shared" si="20"/>
        <v>123.83</v>
      </c>
      <c r="N1265" s="183" t="s">
        <v>842</v>
      </c>
      <c r="O1265" s="183" t="s">
        <v>2015</v>
      </c>
      <c r="P1265" s="183"/>
      <c r="Q1265" s="183" t="s">
        <v>2063</v>
      </c>
      <c r="R1265" s="183" t="s">
        <v>797</v>
      </c>
    </row>
    <row r="1266" spans="1:18">
      <c r="A1266" s="183" t="s">
        <v>2062</v>
      </c>
      <c r="B1266" s="183" t="s">
        <v>794</v>
      </c>
      <c r="C1266" s="183" t="s">
        <v>242</v>
      </c>
      <c r="D1266" s="183" t="s">
        <v>795</v>
      </c>
      <c r="E1266" s="183" t="s">
        <v>818</v>
      </c>
      <c r="F1266" s="183" t="s">
        <v>710</v>
      </c>
      <c r="G1266" s="183" t="s">
        <v>48</v>
      </c>
      <c r="H1266" s="183" t="s">
        <v>521</v>
      </c>
      <c r="I1266" s="183" t="s">
        <v>796</v>
      </c>
      <c r="J1266" s="183" t="s">
        <v>2015</v>
      </c>
      <c r="K1266" s="184">
        <v>0</v>
      </c>
      <c r="L1266" s="184">
        <v>150</v>
      </c>
      <c r="M1266" s="184">
        <f t="shared" si="20"/>
        <v>-150</v>
      </c>
      <c r="N1266" s="183" t="s">
        <v>842</v>
      </c>
      <c r="O1266" s="183" t="s">
        <v>2015</v>
      </c>
      <c r="P1266" s="183"/>
      <c r="Q1266" s="183" t="s">
        <v>2063</v>
      </c>
      <c r="R1266" s="183" t="s">
        <v>797</v>
      </c>
    </row>
    <row r="1267" spans="1:18">
      <c r="A1267" s="183" t="s">
        <v>2062</v>
      </c>
      <c r="B1267" s="183" t="s">
        <v>794</v>
      </c>
      <c r="C1267" s="183" t="s">
        <v>808</v>
      </c>
      <c r="D1267" s="183" t="s">
        <v>837</v>
      </c>
      <c r="E1267" s="183" t="s">
        <v>384</v>
      </c>
      <c r="F1267" s="183" t="s">
        <v>710</v>
      </c>
      <c r="G1267" s="183" t="s">
        <v>48</v>
      </c>
      <c r="H1267" s="183" t="s">
        <v>521</v>
      </c>
      <c r="I1267" s="183" t="s">
        <v>796</v>
      </c>
      <c r="J1267" s="183" t="s">
        <v>2015</v>
      </c>
      <c r="K1267" s="184">
        <v>0</v>
      </c>
      <c r="L1267" s="184">
        <v>71.36</v>
      </c>
      <c r="M1267" s="184">
        <f t="shared" si="20"/>
        <v>-71.36</v>
      </c>
      <c r="N1267" s="183" t="s">
        <v>842</v>
      </c>
      <c r="O1267" s="183" t="s">
        <v>2015</v>
      </c>
      <c r="P1267" s="183"/>
      <c r="Q1267" s="183" t="s">
        <v>2063</v>
      </c>
      <c r="R1267" s="183" t="s">
        <v>797</v>
      </c>
    </row>
    <row r="1268" spans="1:18">
      <c r="A1268" s="183" t="s">
        <v>2062</v>
      </c>
      <c r="B1268" s="183" t="s">
        <v>794</v>
      </c>
      <c r="C1268" s="183" t="s">
        <v>808</v>
      </c>
      <c r="D1268" s="183" t="s">
        <v>837</v>
      </c>
      <c r="E1268" s="183" t="s">
        <v>398</v>
      </c>
      <c r="F1268" s="183" t="s">
        <v>836</v>
      </c>
      <c r="G1268" s="183" t="s">
        <v>48</v>
      </c>
      <c r="H1268" s="183" t="s">
        <v>521</v>
      </c>
      <c r="I1268" s="183" t="s">
        <v>796</v>
      </c>
      <c r="J1268" s="183" t="s">
        <v>2015</v>
      </c>
      <c r="K1268" s="184">
        <v>328.53</v>
      </c>
      <c r="L1268" s="184">
        <v>0</v>
      </c>
      <c r="M1268" s="184">
        <f t="shared" si="20"/>
        <v>328.53</v>
      </c>
      <c r="N1268" s="183" t="s">
        <v>842</v>
      </c>
      <c r="O1268" s="183" t="s">
        <v>2015</v>
      </c>
      <c r="P1268" s="183"/>
      <c r="Q1268" s="183" t="s">
        <v>2063</v>
      </c>
      <c r="R1268" s="183" t="s">
        <v>797</v>
      </c>
    </row>
    <row r="1269" spans="1:18">
      <c r="A1269" s="183" t="s">
        <v>2062</v>
      </c>
      <c r="B1269" s="183" t="s">
        <v>794</v>
      </c>
      <c r="C1269" s="183" t="s">
        <v>804</v>
      </c>
      <c r="D1269" s="183" t="s">
        <v>813</v>
      </c>
      <c r="E1269" s="183" t="s">
        <v>799</v>
      </c>
      <c r="F1269" s="183" t="s">
        <v>710</v>
      </c>
      <c r="G1269" s="183" t="s">
        <v>48</v>
      </c>
      <c r="H1269" s="183" t="s">
        <v>521</v>
      </c>
      <c r="I1269" s="183" t="s">
        <v>796</v>
      </c>
      <c r="J1269" s="183" t="s">
        <v>2015</v>
      </c>
      <c r="K1269" s="184">
        <v>68.53</v>
      </c>
      <c r="L1269" s="184">
        <v>0</v>
      </c>
      <c r="M1269" s="184">
        <f t="shared" si="20"/>
        <v>68.53</v>
      </c>
      <c r="N1269" s="183" t="s">
        <v>842</v>
      </c>
      <c r="O1269" s="183" t="s">
        <v>2015</v>
      </c>
      <c r="P1269" s="183"/>
      <c r="Q1269" s="183" t="s">
        <v>2063</v>
      </c>
      <c r="R1269" s="183" t="s">
        <v>797</v>
      </c>
    </row>
    <row r="1270" spans="1:18">
      <c r="A1270" s="183" t="s">
        <v>2062</v>
      </c>
      <c r="B1270" s="183" t="s">
        <v>794</v>
      </c>
      <c r="C1270" s="183" t="s">
        <v>808</v>
      </c>
      <c r="D1270" s="183" t="s">
        <v>837</v>
      </c>
      <c r="E1270" s="183" t="s">
        <v>21</v>
      </c>
      <c r="F1270" s="183" t="s">
        <v>710</v>
      </c>
      <c r="G1270" s="183" t="s">
        <v>48</v>
      </c>
      <c r="H1270" s="183" t="s">
        <v>521</v>
      </c>
      <c r="I1270" s="183" t="s">
        <v>796</v>
      </c>
      <c r="J1270" s="183" t="s">
        <v>2015</v>
      </c>
      <c r="K1270" s="184">
        <v>1142.72</v>
      </c>
      <c r="L1270" s="184">
        <v>0</v>
      </c>
      <c r="M1270" s="184">
        <f t="shared" si="20"/>
        <v>1142.72</v>
      </c>
      <c r="N1270" s="183" t="s">
        <v>842</v>
      </c>
      <c r="O1270" s="183" t="s">
        <v>2015</v>
      </c>
      <c r="P1270" s="183"/>
      <c r="Q1270" s="183" t="s">
        <v>2063</v>
      </c>
      <c r="R1270" s="183" t="s">
        <v>797</v>
      </c>
    </row>
    <row r="1271" spans="1:18">
      <c r="A1271" s="183" t="s">
        <v>2062</v>
      </c>
      <c r="B1271" s="183" t="s">
        <v>794</v>
      </c>
      <c r="C1271" s="183" t="s">
        <v>808</v>
      </c>
      <c r="D1271" s="183" t="s">
        <v>837</v>
      </c>
      <c r="E1271" s="183" t="s">
        <v>799</v>
      </c>
      <c r="F1271" s="183" t="s">
        <v>836</v>
      </c>
      <c r="G1271" s="183" t="s">
        <v>48</v>
      </c>
      <c r="H1271" s="183" t="s">
        <v>521</v>
      </c>
      <c r="I1271" s="183" t="s">
        <v>796</v>
      </c>
      <c r="J1271" s="183" t="s">
        <v>2015</v>
      </c>
      <c r="K1271" s="184">
        <v>2523.54</v>
      </c>
      <c r="L1271" s="184">
        <v>0</v>
      </c>
      <c r="M1271" s="184">
        <f t="shared" si="20"/>
        <v>2523.54</v>
      </c>
      <c r="N1271" s="183" t="s">
        <v>842</v>
      </c>
      <c r="O1271" s="183" t="s">
        <v>2015</v>
      </c>
      <c r="P1271" s="183"/>
      <c r="Q1271" s="183" t="s">
        <v>2063</v>
      </c>
      <c r="R1271" s="183" t="s">
        <v>797</v>
      </c>
    </row>
    <row r="1272" spans="1:18">
      <c r="A1272" s="183" t="s">
        <v>2062</v>
      </c>
      <c r="B1272" s="183" t="s">
        <v>794</v>
      </c>
      <c r="C1272" s="183" t="s">
        <v>701</v>
      </c>
      <c r="D1272" s="183" t="s">
        <v>821</v>
      </c>
      <c r="E1272" s="183" t="s">
        <v>295</v>
      </c>
      <c r="F1272" s="183" t="s">
        <v>521</v>
      </c>
      <c r="G1272" s="183" t="s">
        <v>48</v>
      </c>
      <c r="H1272" s="183" t="s">
        <v>521</v>
      </c>
      <c r="I1272" s="183" t="s">
        <v>796</v>
      </c>
      <c r="J1272" s="183" t="s">
        <v>2015</v>
      </c>
      <c r="K1272" s="184">
        <v>0</v>
      </c>
      <c r="L1272" s="184">
        <v>31.34</v>
      </c>
      <c r="M1272" s="184">
        <f t="shared" si="20"/>
        <v>-31.34</v>
      </c>
      <c r="N1272" s="183" t="s">
        <v>842</v>
      </c>
      <c r="O1272" s="183" t="s">
        <v>2015</v>
      </c>
      <c r="P1272" s="183"/>
      <c r="Q1272" s="183" t="s">
        <v>2063</v>
      </c>
      <c r="R1272" s="183" t="s">
        <v>797</v>
      </c>
    </row>
    <row r="1273" spans="1:18">
      <c r="A1273" s="183" t="s">
        <v>2062</v>
      </c>
      <c r="B1273" s="183" t="s">
        <v>794</v>
      </c>
      <c r="C1273" s="183" t="s">
        <v>702</v>
      </c>
      <c r="D1273" s="183" t="s">
        <v>837</v>
      </c>
      <c r="E1273" s="183" t="s">
        <v>380</v>
      </c>
      <c r="F1273" s="183" t="s">
        <v>828</v>
      </c>
      <c r="G1273" s="183" t="s">
        <v>48</v>
      </c>
      <c r="H1273" s="183" t="s">
        <v>521</v>
      </c>
      <c r="I1273" s="183" t="s">
        <v>796</v>
      </c>
      <c r="J1273" s="183" t="s">
        <v>2015</v>
      </c>
      <c r="K1273" s="184">
        <v>107.13</v>
      </c>
      <c r="L1273" s="184">
        <v>0</v>
      </c>
      <c r="M1273" s="184">
        <f t="shared" si="20"/>
        <v>107.13</v>
      </c>
      <c r="N1273" s="183" t="s">
        <v>842</v>
      </c>
      <c r="O1273" s="183" t="s">
        <v>2015</v>
      </c>
      <c r="P1273" s="183"/>
      <c r="Q1273" s="183" t="s">
        <v>2063</v>
      </c>
      <c r="R1273" s="183" t="s">
        <v>797</v>
      </c>
    </row>
    <row r="1274" spans="1:18">
      <c r="A1274" s="183" t="s">
        <v>2062</v>
      </c>
      <c r="B1274" s="183" t="s">
        <v>794</v>
      </c>
      <c r="C1274" s="183" t="s">
        <v>808</v>
      </c>
      <c r="D1274" s="183" t="s">
        <v>837</v>
      </c>
      <c r="E1274" s="183" t="s">
        <v>832</v>
      </c>
      <c r="F1274" s="183" t="s">
        <v>1004</v>
      </c>
      <c r="G1274" s="183" t="s">
        <v>48</v>
      </c>
      <c r="H1274" s="183" t="s">
        <v>521</v>
      </c>
      <c r="I1274" s="183" t="s">
        <v>796</v>
      </c>
      <c r="J1274" s="183" t="s">
        <v>2015</v>
      </c>
      <c r="K1274" s="184">
        <v>428.52</v>
      </c>
      <c r="L1274" s="184">
        <v>0</v>
      </c>
      <c r="M1274" s="184">
        <f t="shared" si="20"/>
        <v>428.52</v>
      </c>
      <c r="N1274" s="183" t="s">
        <v>842</v>
      </c>
      <c r="O1274" s="183" t="s">
        <v>2015</v>
      </c>
      <c r="P1274" s="183"/>
      <c r="Q1274" s="183" t="s">
        <v>2063</v>
      </c>
      <c r="R1274" s="183" t="s">
        <v>797</v>
      </c>
    </row>
    <row r="1275" spans="1:18">
      <c r="A1275" s="183" t="s">
        <v>2062</v>
      </c>
      <c r="B1275" s="183" t="s">
        <v>794</v>
      </c>
      <c r="C1275" s="183" t="s">
        <v>808</v>
      </c>
      <c r="D1275" s="183" t="s">
        <v>837</v>
      </c>
      <c r="E1275" s="183" t="s">
        <v>818</v>
      </c>
      <c r="F1275" s="183" t="s">
        <v>1004</v>
      </c>
      <c r="G1275" s="183" t="s">
        <v>48</v>
      </c>
      <c r="H1275" s="183" t="s">
        <v>521</v>
      </c>
      <c r="I1275" s="183" t="s">
        <v>796</v>
      </c>
      <c r="J1275" s="183" t="s">
        <v>2015</v>
      </c>
      <c r="K1275" s="184">
        <v>314.25</v>
      </c>
      <c r="L1275" s="184">
        <v>0</v>
      </c>
      <c r="M1275" s="184">
        <f t="shared" si="20"/>
        <v>314.25</v>
      </c>
      <c r="N1275" s="183" t="s">
        <v>842</v>
      </c>
      <c r="O1275" s="183" t="s">
        <v>2015</v>
      </c>
      <c r="P1275" s="183"/>
      <c r="Q1275" s="183" t="s">
        <v>2063</v>
      </c>
      <c r="R1275" s="183" t="s">
        <v>797</v>
      </c>
    </row>
    <row r="1276" spans="1:18">
      <c r="A1276" s="183" t="s">
        <v>2062</v>
      </c>
      <c r="B1276" s="183" t="s">
        <v>794</v>
      </c>
      <c r="C1276" s="183" t="s">
        <v>702</v>
      </c>
      <c r="D1276" s="183" t="s">
        <v>837</v>
      </c>
      <c r="E1276" s="183" t="s">
        <v>380</v>
      </c>
      <c r="F1276" s="183" t="s">
        <v>999</v>
      </c>
      <c r="G1276" s="183" t="s">
        <v>48</v>
      </c>
      <c r="H1276" s="183" t="s">
        <v>521</v>
      </c>
      <c r="I1276" s="183" t="s">
        <v>796</v>
      </c>
      <c r="J1276" s="183" t="s">
        <v>2015</v>
      </c>
      <c r="K1276" s="184">
        <v>239.31</v>
      </c>
      <c r="L1276" s="184">
        <v>0</v>
      </c>
      <c r="M1276" s="184">
        <f t="shared" si="20"/>
        <v>239.31</v>
      </c>
      <c r="N1276" s="183" t="s">
        <v>842</v>
      </c>
      <c r="O1276" s="183" t="s">
        <v>2015</v>
      </c>
      <c r="P1276" s="183"/>
      <c r="Q1276" s="183" t="s">
        <v>2063</v>
      </c>
      <c r="R1276" s="183" t="s">
        <v>797</v>
      </c>
    </row>
    <row r="1277" spans="1:18">
      <c r="A1277" s="183" t="s">
        <v>2062</v>
      </c>
      <c r="B1277" s="183" t="s">
        <v>794</v>
      </c>
      <c r="C1277" s="183" t="s">
        <v>808</v>
      </c>
      <c r="D1277" s="183" t="s">
        <v>837</v>
      </c>
      <c r="E1277" s="183" t="s">
        <v>134</v>
      </c>
      <c r="F1277" s="183" t="s">
        <v>710</v>
      </c>
      <c r="G1277" s="183" t="s">
        <v>48</v>
      </c>
      <c r="H1277" s="183" t="s">
        <v>521</v>
      </c>
      <c r="I1277" s="183" t="s">
        <v>796</v>
      </c>
      <c r="J1277" s="183" t="s">
        <v>2015</v>
      </c>
      <c r="K1277" s="184">
        <v>499.95</v>
      </c>
      <c r="L1277" s="184">
        <v>0</v>
      </c>
      <c r="M1277" s="184">
        <f t="shared" si="20"/>
        <v>499.95</v>
      </c>
      <c r="N1277" s="183" t="s">
        <v>842</v>
      </c>
      <c r="O1277" s="183" t="s">
        <v>2015</v>
      </c>
      <c r="P1277" s="183"/>
      <c r="Q1277" s="183" t="s">
        <v>2063</v>
      </c>
      <c r="R1277" s="183" t="s">
        <v>797</v>
      </c>
    </row>
    <row r="1278" spans="1:18">
      <c r="A1278" s="183" t="s">
        <v>2062</v>
      </c>
      <c r="B1278" s="183" t="s">
        <v>794</v>
      </c>
      <c r="C1278" s="183" t="s">
        <v>701</v>
      </c>
      <c r="D1278" s="183" t="s">
        <v>821</v>
      </c>
      <c r="E1278" s="183" t="s">
        <v>134</v>
      </c>
      <c r="F1278" s="183" t="s">
        <v>710</v>
      </c>
      <c r="G1278" s="183" t="s">
        <v>48</v>
      </c>
      <c r="H1278" s="183" t="s">
        <v>521</v>
      </c>
      <c r="I1278" s="183" t="s">
        <v>796</v>
      </c>
      <c r="J1278" s="183" t="s">
        <v>2015</v>
      </c>
      <c r="K1278" s="184">
        <v>651.69000000000005</v>
      </c>
      <c r="L1278" s="184">
        <v>0</v>
      </c>
      <c r="M1278" s="184">
        <f t="shared" si="20"/>
        <v>651.69000000000005</v>
      </c>
      <c r="N1278" s="183" t="s">
        <v>842</v>
      </c>
      <c r="O1278" s="183" t="s">
        <v>2015</v>
      </c>
      <c r="P1278" s="183"/>
      <c r="Q1278" s="183" t="s">
        <v>2063</v>
      </c>
      <c r="R1278" s="183" t="s">
        <v>797</v>
      </c>
    </row>
    <row r="1279" spans="1:18">
      <c r="A1279" s="183" t="s">
        <v>2062</v>
      </c>
      <c r="B1279" s="183" t="s">
        <v>794</v>
      </c>
      <c r="C1279" s="183" t="s">
        <v>366</v>
      </c>
      <c r="D1279" s="183" t="s">
        <v>802</v>
      </c>
      <c r="E1279" s="183" t="s">
        <v>832</v>
      </c>
      <c r="F1279" s="183" t="s">
        <v>1004</v>
      </c>
      <c r="G1279" s="183" t="s">
        <v>48</v>
      </c>
      <c r="H1279" s="183" t="s">
        <v>521</v>
      </c>
      <c r="I1279" s="183" t="s">
        <v>796</v>
      </c>
      <c r="J1279" s="183" t="s">
        <v>2015</v>
      </c>
      <c r="K1279" s="184">
        <v>280.13</v>
      </c>
      <c r="L1279" s="184">
        <v>0</v>
      </c>
      <c r="M1279" s="184">
        <f t="shared" si="20"/>
        <v>280.13</v>
      </c>
      <c r="N1279" s="183" t="s">
        <v>842</v>
      </c>
      <c r="O1279" s="183" t="s">
        <v>2015</v>
      </c>
      <c r="P1279" s="183"/>
      <c r="Q1279" s="183" t="s">
        <v>2063</v>
      </c>
      <c r="R1279" s="183" t="s">
        <v>797</v>
      </c>
    </row>
    <row r="1280" spans="1:18">
      <c r="A1280" s="183" t="s">
        <v>2062</v>
      </c>
      <c r="B1280" s="183" t="s">
        <v>794</v>
      </c>
      <c r="C1280" s="183" t="s">
        <v>856</v>
      </c>
      <c r="D1280" s="183" t="s">
        <v>268</v>
      </c>
      <c r="E1280" s="183" t="s">
        <v>134</v>
      </c>
      <c r="F1280" s="183" t="s">
        <v>279</v>
      </c>
      <c r="G1280" s="183" t="s">
        <v>48</v>
      </c>
      <c r="H1280" s="183" t="s">
        <v>521</v>
      </c>
      <c r="I1280" s="183" t="s">
        <v>796</v>
      </c>
      <c r="J1280" s="183" t="s">
        <v>2015</v>
      </c>
      <c r="K1280" s="184">
        <v>0</v>
      </c>
      <c r="L1280" s="184">
        <v>534.94000000000005</v>
      </c>
      <c r="M1280" s="184">
        <f t="shared" si="20"/>
        <v>-534.94000000000005</v>
      </c>
      <c r="N1280" s="183" t="s">
        <v>842</v>
      </c>
      <c r="O1280" s="183" t="s">
        <v>2015</v>
      </c>
      <c r="P1280" s="183"/>
      <c r="Q1280" s="183" t="s">
        <v>2063</v>
      </c>
      <c r="R1280" s="183" t="s">
        <v>797</v>
      </c>
    </row>
    <row r="1281" spans="1:18">
      <c r="A1281" s="183" t="s">
        <v>2062</v>
      </c>
      <c r="B1281" s="183" t="s">
        <v>794</v>
      </c>
      <c r="C1281" s="183" t="s">
        <v>804</v>
      </c>
      <c r="D1281" s="183" t="s">
        <v>815</v>
      </c>
      <c r="E1281" s="183" t="s">
        <v>799</v>
      </c>
      <c r="F1281" s="183" t="s">
        <v>710</v>
      </c>
      <c r="G1281" s="183" t="s">
        <v>48</v>
      </c>
      <c r="H1281" s="183" t="s">
        <v>521</v>
      </c>
      <c r="I1281" s="183" t="s">
        <v>796</v>
      </c>
      <c r="J1281" s="183" t="s">
        <v>2015</v>
      </c>
      <c r="K1281" s="184">
        <v>0.1</v>
      </c>
      <c r="L1281" s="184">
        <v>0</v>
      </c>
      <c r="M1281" s="184">
        <f t="shared" si="20"/>
        <v>0.1</v>
      </c>
      <c r="N1281" s="183" t="s">
        <v>842</v>
      </c>
      <c r="O1281" s="183" t="s">
        <v>2015</v>
      </c>
      <c r="P1281" s="183"/>
      <c r="Q1281" s="183" t="s">
        <v>2063</v>
      </c>
      <c r="R1281" s="183" t="s">
        <v>797</v>
      </c>
    </row>
    <row r="1282" spans="1:18">
      <c r="A1282" s="183" t="s">
        <v>2062</v>
      </c>
      <c r="B1282" s="183" t="s">
        <v>794</v>
      </c>
      <c r="C1282" s="183" t="s">
        <v>709</v>
      </c>
      <c r="D1282" s="183" t="s">
        <v>826</v>
      </c>
      <c r="E1282" s="183" t="s">
        <v>838</v>
      </c>
      <c r="F1282" s="183" t="s">
        <v>521</v>
      </c>
      <c r="G1282" s="183" t="s">
        <v>48</v>
      </c>
      <c r="H1282" s="183" t="s">
        <v>521</v>
      </c>
      <c r="I1282" s="183" t="s">
        <v>796</v>
      </c>
      <c r="J1282" s="183" t="s">
        <v>2015</v>
      </c>
      <c r="K1282" s="184">
        <v>846.95</v>
      </c>
      <c r="L1282" s="184">
        <v>0</v>
      </c>
      <c r="M1282" s="184">
        <f t="shared" si="20"/>
        <v>846.95</v>
      </c>
      <c r="N1282" s="183" t="s">
        <v>842</v>
      </c>
      <c r="O1282" s="183" t="s">
        <v>2015</v>
      </c>
      <c r="P1282" s="183"/>
      <c r="Q1282" s="183" t="s">
        <v>2063</v>
      </c>
      <c r="R1282" s="183" t="s">
        <v>797</v>
      </c>
    </row>
    <row r="1283" spans="1:18">
      <c r="A1283" s="183" t="s">
        <v>2062</v>
      </c>
      <c r="B1283" s="183" t="s">
        <v>794</v>
      </c>
      <c r="C1283" s="183" t="s">
        <v>709</v>
      </c>
      <c r="D1283" s="183" t="s">
        <v>826</v>
      </c>
      <c r="E1283" s="183" t="s">
        <v>853</v>
      </c>
      <c r="F1283" s="183" t="s">
        <v>521</v>
      </c>
      <c r="G1283" s="183" t="s">
        <v>48</v>
      </c>
      <c r="H1283" s="183" t="s">
        <v>521</v>
      </c>
      <c r="I1283" s="183" t="s">
        <v>796</v>
      </c>
      <c r="J1283" s="183" t="s">
        <v>2015</v>
      </c>
      <c r="K1283" s="184">
        <v>280</v>
      </c>
      <c r="L1283" s="184">
        <v>0</v>
      </c>
      <c r="M1283" s="184">
        <f t="shared" si="20"/>
        <v>280</v>
      </c>
      <c r="N1283" s="183" t="s">
        <v>842</v>
      </c>
      <c r="O1283" s="183" t="s">
        <v>2015</v>
      </c>
      <c r="P1283" s="183"/>
      <c r="Q1283" s="183" t="s">
        <v>2063</v>
      </c>
      <c r="R1283" s="183" t="s">
        <v>797</v>
      </c>
    </row>
    <row r="1284" spans="1:18">
      <c r="A1284" s="183" t="s">
        <v>2062</v>
      </c>
      <c r="B1284" s="183" t="s">
        <v>794</v>
      </c>
      <c r="C1284" s="183" t="s">
        <v>808</v>
      </c>
      <c r="D1284" s="183" t="s">
        <v>837</v>
      </c>
      <c r="E1284" s="183" t="s">
        <v>134</v>
      </c>
      <c r="F1284" s="183" t="s">
        <v>262</v>
      </c>
      <c r="G1284" s="183" t="s">
        <v>48</v>
      </c>
      <c r="H1284" s="183" t="s">
        <v>521</v>
      </c>
      <c r="I1284" s="183" t="s">
        <v>796</v>
      </c>
      <c r="J1284" s="183" t="s">
        <v>2015</v>
      </c>
      <c r="K1284" s="184">
        <v>609.53</v>
      </c>
      <c r="L1284" s="184">
        <v>0</v>
      </c>
      <c r="M1284" s="184">
        <f t="shared" si="20"/>
        <v>609.53</v>
      </c>
      <c r="N1284" s="183" t="s">
        <v>842</v>
      </c>
      <c r="O1284" s="183" t="s">
        <v>2015</v>
      </c>
      <c r="P1284" s="183"/>
      <c r="Q1284" s="183" t="s">
        <v>2063</v>
      </c>
      <c r="R1284" s="183" t="s">
        <v>797</v>
      </c>
    </row>
    <row r="1285" spans="1:18">
      <c r="A1285" s="183" t="s">
        <v>2062</v>
      </c>
      <c r="B1285" s="183" t="s">
        <v>794</v>
      </c>
      <c r="C1285" s="183" t="s">
        <v>806</v>
      </c>
      <c r="D1285" s="183" t="s">
        <v>826</v>
      </c>
      <c r="E1285" s="183" t="s">
        <v>380</v>
      </c>
      <c r="F1285" s="183" t="s">
        <v>828</v>
      </c>
      <c r="G1285" s="183" t="s">
        <v>48</v>
      </c>
      <c r="H1285" s="183" t="s">
        <v>521</v>
      </c>
      <c r="I1285" s="183" t="s">
        <v>796</v>
      </c>
      <c r="J1285" s="183" t="s">
        <v>2015</v>
      </c>
      <c r="K1285" s="184">
        <v>0</v>
      </c>
      <c r="L1285" s="184">
        <v>592.13</v>
      </c>
      <c r="M1285" s="184">
        <f t="shared" si="20"/>
        <v>-592.13</v>
      </c>
      <c r="N1285" s="183" t="s">
        <v>842</v>
      </c>
      <c r="O1285" s="183" t="s">
        <v>2015</v>
      </c>
      <c r="P1285" s="183"/>
      <c r="Q1285" s="183" t="s">
        <v>2063</v>
      </c>
      <c r="R1285" s="183" t="s">
        <v>797</v>
      </c>
    </row>
    <row r="1286" spans="1:18">
      <c r="A1286" s="183" t="s">
        <v>2062</v>
      </c>
      <c r="B1286" s="183" t="s">
        <v>794</v>
      </c>
      <c r="C1286" s="183" t="s">
        <v>707</v>
      </c>
      <c r="D1286" s="183" t="s">
        <v>809</v>
      </c>
      <c r="E1286" s="183" t="s">
        <v>295</v>
      </c>
      <c r="F1286" s="183" t="s">
        <v>521</v>
      </c>
      <c r="G1286" s="183" t="s">
        <v>48</v>
      </c>
      <c r="H1286" s="183" t="s">
        <v>521</v>
      </c>
      <c r="I1286" s="183" t="s">
        <v>796</v>
      </c>
      <c r="J1286" s="183" t="s">
        <v>2015</v>
      </c>
      <c r="K1286" s="184">
        <v>33.979999999999997</v>
      </c>
      <c r="L1286" s="184">
        <v>0</v>
      </c>
      <c r="M1286" s="184">
        <f t="shared" si="20"/>
        <v>33.979999999999997</v>
      </c>
      <c r="N1286" s="183" t="s">
        <v>842</v>
      </c>
      <c r="O1286" s="183" t="s">
        <v>2015</v>
      </c>
      <c r="P1286" s="183"/>
      <c r="Q1286" s="183" t="s">
        <v>2063</v>
      </c>
      <c r="R1286" s="183" t="s">
        <v>797</v>
      </c>
    </row>
    <row r="1287" spans="1:18">
      <c r="A1287" s="183" t="s">
        <v>2062</v>
      </c>
      <c r="B1287" s="183" t="s">
        <v>794</v>
      </c>
      <c r="C1287" s="183" t="s">
        <v>706</v>
      </c>
      <c r="D1287" s="183" t="s">
        <v>809</v>
      </c>
      <c r="E1287" s="183" t="s">
        <v>295</v>
      </c>
      <c r="F1287" s="183" t="s">
        <v>521</v>
      </c>
      <c r="G1287" s="183" t="s">
        <v>48</v>
      </c>
      <c r="H1287" s="183" t="s">
        <v>521</v>
      </c>
      <c r="I1287" s="183" t="s">
        <v>796</v>
      </c>
      <c r="J1287" s="183" t="s">
        <v>2015</v>
      </c>
      <c r="K1287" s="184">
        <v>338.9</v>
      </c>
      <c r="L1287" s="184">
        <v>0</v>
      </c>
      <c r="M1287" s="184">
        <f t="shared" ref="M1287:M1350" si="21">K1287-L1287</f>
        <v>338.9</v>
      </c>
      <c r="N1287" s="183" t="s">
        <v>842</v>
      </c>
      <c r="O1287" s="183" t="s">
        <v>2015</v>
      </c>
      <c r="P1287" s="183"/>
      <c r="Q1287" s="183" t="s">
        <v>2063</v>
      </c>
      <c r="R1287" s="183" t="s">
        <v>797</v>
      </c>
    </row>
    <row r="1288" spans="1:18">
      <c r="A1288" s="183" t="s">
        <v>2062</v>
      </c>
      <c r="B1288" s="183" t="s">
        <v>794</v>
      </c>
      <c r="C1288" s="183" t="s">
        <v>367</v>
      </c>
      <c r="D1288" s="183" t="s">
        <v>268</v>
      </c>
      <c r="E1288" s="183" t="s">
        <v>134</v>
      </c>
      <c r="F1288" s="183" t="s">
        <v>262</v>
      </c>
      <c r="G1288" s="183" t="s">
        <v>48</v>
      </c>
      <c r="H1288" s="183" t="s">
        <v>521</v>
      </c>
      <c r="I1288" s="183" t="s">
        <v>796</v>
      </c>
      <c r="J1288" s="183" t="s">
        <v>2015</v>
      </c>
      <c r="K1288" s="184">
        <v>0</v>
      </c>
      <c r="L1288" s="184">
        <v>142.88</v>
      </c>
      <c r="M1288" s="184">
        <f t="shared" si="21"/>
        <v>-142.88</v>
      </c>
      <c r="N1288" s="183" t="s">
        <v>842</v>
      </c>
      <c r="O1288" s="183" t="s">
        <v>2015</v>
      </c>
      <c r="P1288" s="183"/>
      <c r="Q1288" s="183" t="s">
        <v>2063</v>
      </c>
      <c r="R1288" s="183" t="s">
        <v>797</v>
      </c>
    </row>
    <row r="1289" spans="1:18">
      <c r="A1289" s="183" t="s">
        <v>2062</v>
      </c>
      <c r="B1289" s="183" t="s">
        <v>794</v>
      </c>
      <c r="C1289" s="183" t="s">
        <v>808</v>
      </c>
      <c r="D1289" s="183" t="s">
        <v>815</v>
      </c>
      <c r="E1289" s="183" t="s">
        <v>832</v>
      </c>
      <c r="F1289" s="183" t="s">
        <v>1004</v>
      </c>
      <c r="G1289" s="183" t="s">
        <v>48</v>
      </c>
      <c r="H1289" s="183" t="s">
        <v>521</v>
      </c>
      <c r="I1289" s="183" t="s">
        <v>796</v>
      </c>
      <c r="J1289" s="183" t="s">
        <v>2015</v>
      </c>
      <c r="K1289" s="184">
        <v>129.59</v>
      </c>
      <c r="L1289" s="184">
        <v>0</v>
      </c>
      <c r="M1289" s="184">
        <f t="shared" si="21"/>
        <v>129.59</v>
      </c>
      <c r="N1289" s="183" t="s">
        <v>842</v>
      </c>
      <c r="O1289" s="183" t="s">
        <v>2015</v>
      </c>
      <c r="P1289" s="183"/>
      <c r="Q1289" s="183" t="s">
        <v>2063</v>
      </c>
      <c r="R1289" s="183" t="s">
        <v>797</v>
      </c>
    </row>
    <row r="1290" spans="1:18">
      <c r="A1290" s="183" t="s">
        <v>2062</v>
      </c>
      <c r="B1290" s="183" t="s">
        <v>794</v>
      </c>
      <c r="C1290" s="183" t="s">
        <v>367</v>
      </c>
      <c r="D1290" s="183" t="s">
        <v>268</v>
      </c>
      <c r="E1290" s="183" t="s">
        <v>134</v>
      </c>
      <c r="F1290" s="183" t="s">
        <v>263</v>
      </c>
      <c r="G1290" s="183" t="s">
        <v>48</v>
      </c>
      <c r="H1290" s="183" t="s">
        <v>521</v>
      </c>
      <c r="I1290" s="183" t="s">
        <v>796</v>
      </c>
      <c r="J1290" s="183" t="s">
        <v>2015</v>
      </c>
      <c r="K1290" s="184">
        <v>0</v>
      </c>
      <c r="L1290" s="184">
        <v>123.83</v>
      </c>
      <c r="M1290" s="184">
        <f t="shared" si="21"/>
        <v>-123.83</v>
      </c>
      <c r="N1290" s="183" t="s">
        <v>842</v>
      </c>
      <c r="O1290" s="183" t="s">
        <v>2015</v>
      </c>
      <c r="P1290" s="183"/>
      <c r="Q1290" s="183" t="s">
        <v>2063</v>
      </c>
      <c r="R1290" s="183" t="s">
        <v>797</v>
      </c>
    </row>
    <row r="1291" spans="1:18">
      <c r="A1291" s="183" t="s">
        <v>2062</v>
      </c>
      <c r="B1291" s="183" t="s">
        <v>794</v>
      </c>
      <c r="C1291" s="183" t="s">
        <v>707</v>
      </c>
      <c r="D1291" s="183" t="s">
        <v>823</v>
      </c>
      <c r="E1291" s="183" t="s">
        <v>21</v>
      </c>
      <c r="F1291" s="183" t="s">
        <v>521</v>
      </c>
      <c r="G1291" s="183" t="s">
        <v>48</v>
      </c>
      <c r="H1291" s="183" t="s">
        <v>521</v>
      </c>
      <c r="I1291" s="183" t="s">
        <v>796</v>
      </c>
      <c r="J1291" s="183" t="s">
        <v>2015</v>
      </c>
      <c r="K1291" s="184">
        <v>0</v>
      </c>
      <c r="L1291" s="184">
        <v>0.01</v>
      </c>
      <c r="M1291" s="184">
        <f t="shared" si="21"/>
        <v>-0.01</v>
      </c>
      <c r="N1291" s="183" t="s">
        <v>842</v>
      </c>
      <c r="O1291" s="183" t="s">
        <v>2015</v>
      </c>
      <c r="P1291" s="183"/>
      <c r="Q1291" s="183" t="s">
        <v>2063</v>
      </c>
      <c r="R1291" s="183" t="s">
        <v>797</v>
      </c>
    </row>
    <row r="1292" spans="1:18">
      <c r="A1292" s="183" t="s">
        <v>2062</v>
      </c>
      <c r="B1292" s="183" t="s">
        <v>794</v>
      </c>
      <c r="C1292" s="183" t="s">
        <v>804</v>
      </c>
      <c r="D1292" s="183" t="s">
        <v>812</v>
      </c>
      <c r="E1292" s="183" t="s">
        <v>799</v>
      </c>
      <c r="F1292" s="183" t="s">
        <v>710</v>
      </c>
      <c r="G1292" s="183" t="s">
        <v>48</v>
      </c>
      <c r="H1292" s="183" t="s">
        <v>521</v>
      </c>
      <c r="I1292" s="183" t="s">
        <v>796</v>
      </c>
      <c r="J1292" s="183" t="s">
        <v>2015</v>
      </c>
      <c r="K1292" s="184">
        <v>150.15</v>
      </c>
      <c r="L1292" s="184">
        <v>0</v>
      </c>
      <c r="M1292" s="184">
        <f t="shared" si="21"/>
        <v>150.15</v>
      </c>
      <c r="N1292" s="183" t="s">
        <v>842</v>
      </c>
      <c r="O1292" s="183" t="s">
        <v>2015</v>
      </c>
      <c r="P1292" s="183"/>
      <c r="Q1292" s="183" t="s">
        <v>2063</v>
      </c>
      <c r="R1292" s="183" t="s">
        <v>797</v>
      </c>
    </row>
    <row r="1293" spans="1:18">
      <c r="A1293" s="183" t="s">
        <v>2062</v>
      </c>
      <c r="B1293" s="183" t="s">
        <v>794</v>
      </c>
      <c r="C1293" s="183" t="s">
        <v>709</v>
      </c>
      <c r="D1293" s="183" t="s">
        <v>809</v>
      </c>
      <c r="E1293" s="183" t="s">
        <v>838</v>
      </c>
      <c r="F1293" s="183" t="s">
        <v>521</v>
      </c>
      <c r="G1293" s="183" t="s">
        <v>48</v>
      </c>
      <c r="H1293" s="183" t="s">
        <v>521</v>
      </c>
      <c r="I1293" s="183" t="s">
        <v>796</v>
      </c>
      <c r="J1293" s="183" t="s">
        <v>2015</v>
      </c>
      <c r="K1293" s="184">
        <v>0</v>
      </c>
      <c r="L1293" s="184">
        <v>846.95</v>
      </c>
      <c r="M1293" s="184">
        <f t="shared" si="21"/>
        <v>-846.95</v>
      </c>
      <c r="N1293" s="183" t="s">
        <v>842</v>
      </c>
      <c r="O1293" s="183" t="s">
        <v>2015</v>
      </c>
      <c r="P1293" s="183"/>
      <c r="Q1293" s="183" t="s">
        <v>2063</v>
      </c>
      <c r="R1293" s="183" t="s">
        <v>797</v>
      </c>
    </row>
    <row r="1294" spans="1:18">
      <c r="A1294" s="183" t="s">
        <v>2062</v>
      </c>
      <c r="B1294" s="183" t="s">
        <v>794</v>
      </c>
      <c r="C1294" s="183" t="s">
        <v>707</v>
      </c>
      <c r="D1294" s="183" t="s">
        <v>826</v>
      </c>
      <c r="E1294" s="183" t="s">
        <v>295</v>
      </c>
      <c r="F1294" s="183" t="s">
        <v>521</v>
      </c>
      <c r="G1294" s="183" t="s">
        <v>48</v>
      </c>
      <c r="H1294" s="183" t="s">
        <v>521</v>
      </c>
      <c r="I1294" s="183" t="s">
        <v>796</v>
      </c>
      <c r="J1294" s="183" t="s">
        <v>2015</v>
      </c>
      <c r="K1294" s="184">
        <v>0</v>
      </c>
      <c r="L1294" s="184">
        <v>33.04</v>
      </c>
      <c r="M1294" s="184">
        <f t="shared" si="21"/>
        <v>-33.04</v>
      </c>
      <c r="N1294" s="183" t="s">
        <v>842</v>
      </c>
      <c r="O1294" s="183" t="s">
        <v>2015</v>
      </c>
      <c r="P1294" s="183"/>
      <c r="Q1294" s="183" t="s">
        <v>2063</v>
      </c>
      <c r="R1294" s="183" t="s">
        <v>797</v>
      </c>
    </row>
    <row r="1295" spans="1:18">
      <c r="A1295" s="183" t="s">
        <v>2062</v>
      </c>
      <c r="B1295" s="183" t="s">
        <v>794</v>
      </c>
      <c r="C1295" s="183" t="s">
        <v>709</v>
      </c>
      <c r="D1295" s="183" t="s">
        <v>268</v>
      </c>
      <c r="E1295" s="183" t="s">
        <v>853</v>
      </c>
      <c r="F1295" s="183" t="s">
        <v>521</v>
      </c>
      <c r="G1295" s="183" t="s">
        <v>48</v>
      </c>
      <c r="H1295" s="183" t="s">
        <v>521</v>
      </c>
      <c r="I1295" s="183" t="s">
        <v>796</v>
      </c>
      <c r="J1295" s="183" t="s">
        <v>2015</v>
      </c>
      <c r="K1295" s="184">
        <v>0</v>
      </c>
      <c r="L1295" s="184">
        <v>280</v>
      </c>
      <c r="M1295" s="184">
        <f t="shared" si="21"/>
        <v>-280</v>
      </c>
      <c r="N1295" s="183" t="s">
        <v>842</v>
      </c>
      <c r="O1295" s="183" t="s">
        <v>2015</v>
      </c>
      <c r="P1295" s="183"/>
      <c r="Q1295" s="183" t="s">
        <v>2063</v>
      </c>
      <c r="R1295" s="183" t="s">
        <v>797</v>
      </c>
    </row>
    <row r="1296" spans="1:18">
      <c r="A1296" s="183" t="s">
        <v>2062</v>
      </c>
      <c r="B1296" s="183" t="s">
        <v>794</v>
      </c>
      <c r="C1296" s="183" t="s">
        <v>707</v>
      </c>
      <c r="D1296" s="183" t="s">
        <v>809</v>
      </c>
      <c r="E1296" s="183" t="s">
        <v>21</v>
      </c>
      <c r="F1296" s="183" t="s">
        <v>521</v>
      </c>
      <c r="G1296" s="183" t="s">
        <v>48</v>
      </c>
      <c r="H1296" s="183" t="s">
        <v>521</v>
      </c>
      <c r="I1296" s="183" t="s">
        <v>796</v>
      </c>
      <c r="J1296" s="183" t="s">
        <v>2015</v>
      </c>
      <c r="K1296" s="184">
        <v>45</v>
      </c>
      <c r="L1296" s="184">
        <v>0</v>
      </c>
      <c r="M1296" s="184">
        <f t="shared" si="21"/>
        <v>45</v>
      </c>
      <c r="N1296" s="183" t="s">
        <v>842</v>
      </c>
      <c r="O1296" s="183" t="s">
        <v>2015</v>
      </c>
      <c r="P1296" s="183"/>
      <c r="Q1296" s="183" t="s">
        <v>2063</v>
      </c>
      <c r="R1296" s="183" t="s">
        <v>797</v>
      </c>
    </row>
    <row r="1297" spans="1:18">
      <c r="A1297" s="183" t="s">
        <v>2062</v>
      </c>
      <c r="B1297" s="183" t="s">
        <v>794</v>
      </c>
      <c r="C1297" s="183" t="s">
        <v>808</v>
      </c>
      <c r="D1297" s="183" t="s">
        <v>268</v>
      </c>
      <c r="E1297" s="183" t="s">
        <v>134</v>
      </c>
      <c r="F1297" s="183" t="s">
        <v>710</v>
      </c>
      <c r="G1297" s="183" t="s">
        <v>48</v>
      </c>
      <c r="H1297" s="183" t="s">
        <v>521</v>
      </c>
      <c r="I1297" s="183" t="s">
        <v>796</v>
      </c>
      <c r="J1297" s="183" t="s">
        <v>2015</v>
      </c>
      <c r="K1297" s="184">
        <v>0</v>
      </c>
      <c r="L1297" s="184">
        <v>919.72</v>
      </c>
      <c r="M1297" s="184">
        <f t="shared" si="21"/>
        <v>-919.72</v>
      </c>
      <c r="N1297" s="183" t="s">
        <v>842</v>
      </c>
      <c r="O1297" s="183" t="s">
        <v>2015</v>
      </c>
      <c r="P1297" s="183"/>
      <c r="Q1297" s="183" t="s">
        <v>2063</v>
      </c>
      <c r="R1297" s="183" t="s">
        <v>797</v>
      </c>
    </row>
    <row r="1298" spans="1:18">
      <c r="A1298" s="183" t="s">
        <v>2062</v>
      </c>
      <c r="B1298" s="183" t="s">
        <v>794</v>
      </c>
      <c r="C1298" s="183" t="s">
        <v>808</v>
      </c>
      <c r="D1298" s="183" t="s">
        <v>268</v>
      </c>
      <c r="E1298" s="183" t="s">
        <v>21</v>
      </c>
      <c r="F1298" s="183" t="s">
        <v>710</v>
      </c>
      <c r="G1298" s="183" t="s">
        <v>48</v>
      </c>
      <c r="H1298" s="183" t="s">
        <v>521</v>
      </c>
      <c r="I1298" s="183" t="s">
        <v>796</v>
      </c>
      <c r="J1298" s="183" t="s">
        <v>2015</v>
      </c>
      <c r="K1298" s="184">
        <v>0</v>
      </c>
      <c r="L1298" s="184">
        <v>1714.08</v>
      </c>
      <c r="M1298" s="184">
        <f t="shared" si="21"/>
        <v>-1714.08</v>
      </c>
      <c r="N1298" s="183" t="s">
        <v>842</v>
      </c>
      <c r="O1298" s="183" t="s">
        <v>2015</v>
      </c>
      <c r="P1298" s="183"/>
      <c r="Q1298" s="183" t="s">
        <v>2063</v>
      </c>
      <c r="R1298" s="183" t="s">
        <v>797</v>
      </c>
    </row>
    <row r="1299" spans="1:18">
      <c r="A1299" s="183" t="s">
        <v>2062</v>
      </c>
      <c r="B1299" s="183" t="s">
        <v>794</v>
      </c>
      <c r="C1299" s="183" t="s">
        <v>808</v>
      </c>
      <c r="D1299" s="183" t="s">
        <v>268</v>
      </c>
      <c r="E1299" s="183" t="s">
        <v>799</v>
      </c>
      <c r="F1299" s="183" t="s">
        <v>836</v>
      </c>
      <c r="G1299" s="183" t="s">
        <v>48</v>
      </c>
      <c r="H1299" s="183" t="s">
        <v>521</v>
      </c>
      <c r="I1299" s="183" t="s">
        <v>796</v>
      </c>
      <c r="J1299" s="183" t="s">
        <v>2015</v>
      </c>
      <c r="K1299" s="184">
        <v>0</v>
      </c>
      <c r="L1299" s="184">
        <v>2523.54</v>
      </c>
      <c r="M1299" s="184">
        <f t="shared" si="21"/>
        <v>-2523.54</v>
      </c>
      <c r="N1299" s="183" t="s">
        <v>842</v>
      </c>
      <c r="O1299" s="183" t="s">
        <v>2015</v>
      </c>
      <c r="P1299" s="183"/>
      <c r="Q1299" s="183" t="s">
        <v>2063</v>
      </c>
      <c r="R1299" s="183" t="s">
        <v>797</v>
      </c>
    </row>
    <row r="1300" spans="1:18">
      <c r="A1300" s="183" t="s">
        <v>2062</v>
      </c>
      <c r="B1300" s="183" t="s">
        <v>794</v>
      </c>
      <c r="C1300" s="183" t="s">
        <v>808</v>
      </c>
      <c r="D1300" s="183" t="s">
        <v>268</v>
      </c>
      <c r="E1300" s="183" t="s">
        <v>380</v>
      </c>
      <c r="F1300" s="183" t="s">
        <v>710</v>
      </c>
      <c r="G1300" s="183" t="s">
        <v>48</v>
      </c>
      <c r="H1300" s="183" t="s">
        <v>521</v>
      </c>
      <c r="I1300" s="183" t="s">
        <v>796</v>
      </c>
      <c r="J1300" s="183" t="s">
        <v>2015</v>
      </c>
      <c r="K1300" s="184">
        <v>0</v>
      </c>
      <c r="L1300" s="184">
        <v>342.7</v>
      </c>
      <c r="M1300" s="184">
        <f t="shared" si="21"/>
        <v>-342.7</v>
      </c>
      <c r="N1300" s="183" t="s">
        <v>842</v>
      </c>
      <c r="O1300" s="183" t="s">
        <v>2015</v>
      </c>
      <c r="P1300" s="183"/>
      <c r="Q1300" s="183" t="s">
        <v>2063</v>
      </c>
      <c r="R1300" s="183" t="s">
        <v>797</v>
      </c>
    </row>
    <row r="1301" spans="1:18">
      <c r="A1301" s="183" t="s">
        <v>2062</v>
      </c>
      <c r="B1301" s="183" t="s">
        <v>794</v>
      </c>
      <c r="C1301" s="183" t="s">
        <v>706</v>
      </c>
      <c r="D1301" s="183" t="s">
        <v>825</v>
      </c>
      <c r="E1301" s="183" t="s">
        <v>295</v>
      </c>
      <c r="F1301" s="183" t="s">
        <v>521</v>
      </c>
      <c r="G1301" s="183" t="s">
        <v>48</v>
      </c>
      <c r="H1301" s="183" t="s">
        <v>521</v>
      </c>
      <c r="I1301" s="183" t="s">
        <v>796</v>
      </c>
      <c r="J1301" s="183" t="s">
        <v>2015</v>
      </c>
      <c r="K1301" s="184">
        <v>0</v>
      </c>
      <c r="L1301" s="184">
        <v>50</v>
      </c>
      <c r="M1301" s="184">
        <f t="shared" si="21"/>
        <v>-50</v>
      </c>
      <c r="N1301" s="183" t="s">
        <v>842</v>
      </c>
      <c r="O1301" s="183" t="s">
        <v>2015</v>
      </c>
      <c r="P1301" s="183"/>
      <c r="Q1301" s="183" t="s">
        <v>2063</v>
      </c>
      <c r="R1301" s="183" t="s">
        <v>797</v>
      </c>
    </row>
    <row r="1302" spans="1:18">
      <c r="A1302" s="183" t="s">
        <v>2062</v>
      </c>
      <c r="B1302" s="183" t="s">
        <v>794</v>
      </c>
      <c r="C1302" s="183" t="s">
        <v>808</v>
      </c>
      <c r="D1302" s="183" t="s">
        <v>268</v>
      </c>
      <c r="E1302" s="183" t="s">
        <v>838</v>
      </c>
      <c r="F1302" s="183" t="s">
        <v>710</v>
      </c>
      <c r="G1302" s="183" t="s">
        <v>48</v>
      </c>
      <c r="H1302" s="183" t="s">
        <v>521</v>
      </c>
      <c r="I1302" s="183" t="s">
        <v>796</v>
      </c>
      <c r="J1302" s="183" t="s">
        <v>2015</v>
      </c>
      <c r="K1302" s="184">
        <v>0</v>
      </c>
      <c r="L1302" s="184">
        <v>36.979999999999997</v>
      </c>
      <c r="M1302" s="184">
        <f t="shared" si="21"/>
        <v>-36.979999999999997</v>
      </c>
      <c r="N1302" s="183" t="s">
        <v>842</v>
      </c>
      <c r="O1302" s="183" t="s">
        <v>2015</v>
      </c>
      <c r="P1302" s="183"/>
      <c r="Q1302" s="183" t="s">
        <v>2063</v>
      </c>
      <c r="R1302" s="183" t="s">
        <v>797</v>
      </c>
    </row>
    <row r="1303" spans="1:18">
      <c r="A1303" s="183" t="s">
        <v>2062</v>
      </c>
      <c r="B1303" s="183" t="s">
        <v>794</v>
      </c>
      <c r="C1303" s="183" t="s">
        <v>706</v>
      </c>
      <c r="D1303" s="183" t="s">
        <v>794</v>
      </c>
      <c r="E1303" s="183" t="s">
        <v>818</v>
      </c>
      <c r="F1303" s="183" t="s">
        <v>710</v>
      </c>
      <c r="G1303" s="183" t="s">
        <v>48</v>
      </c>
      <c r="H1303" s="183" t="s">
        <v>521</v>
      </c>
      <c r="I1303" s="183" t="s">
        <v>796</v>
      </c>
      <c r="J1303" s="183" t="s">
        <v>2015</v>
      </c>
      <c r="K1303" s="184">
        <v>0</v>
      </c>
      <c r="L1303" s="184">
        <v>36.76</v>
      </c>
      <c r="M1303" s="184">
        <f t="shared" si="21"/>
        <v>-36.76</v>
      </c>
      <c r="N1303" s="183" t="s">
        <v>842</v>
      </c>
      <c r="O1303" s="183" t="s">
        <v>2015</v>
      </c>
      <c r="P1303" s="183"/>
      <c r="Q1303" s="183" t="s">
        <v>2063</v>
      </c>
      <c r="R1303" s="183" t="s">
        <v>797</v>
      </c>
    </row>
    <row r="1304" spans="1:18">
      <c r="A1304" s="183" t="s">
        <v>2062</v>
      </c>
      <c r="B1304" s="183" t="s">
        <v>794</v>
      </c>
      <c r="C1304" s="183" t="s">
        <v>808</v>
      </c>
      <c r="D1304" s="183" t="s">
        <v>812</v>
      </c>
      <c r="E1304" s="183" t="s">
        <v>398</v>
      </c>
      <c r="F1304" s="183" t="s">
        <v>836</v>
      </c>
      <c r="G1304" s="183" t="s">
        <v>48</v>
      </c>
      <c r="H1304" s="183" t="s">
        <v>521</v>
      </c>
      <c r="I1304" s="183" t="s">
        <v>796</v>
      </c>
      <c r="J1304" s="183" t="s">
        <v>2015</v>
      </c>
      <c r="K1304" s="184">
        <v>0</v>
      </c>
      <c r="L1304" s="184">
        <v>328.53</v>
      </c>
      <c r="M1304" s="184">
        <f t="shared" si="21"/>
        <v>-328.53</v>
      </c>
      <c r="N1304" s="183" t="s">
        <v>842</v>
      </c>
      <c r="O1304" s="183" t="s">
        <v>2015</v>
      </c>
      <c r="P1304" s="183"/>
      <c r="Q1304" s="183" t="s">
        <v>2063</v>
      </c>
      <c r="R1304" s="183" t="s">
        <v>797</v>
      </c>
    </row>
    <row r="1305" spans="1:18">
      <c r="A1305" s="183" t="s">
        <v>2062</v>
      </c>
      <c r="B1305" s="183" t="s">
        <v>794</v>
      </c>
      <c r="C1305" s="183" t="s">
        <v>808</v>
      </c>
      <c r="D1305" s="183" t="s">
        <v>812</v>
      </c>
      <c r="E1305" s="183" t="s">
        <v>380</v>
      </c>
      <c r="F1305" s="183" t="s">
        <v>710</v>
      </c>
      <c r="G1305" s="183" t="s">
        <v>48</v>
      </c>
      <c r="H1305" s="183" t="s">
        <v>521</v>
      </c>
      <c r="I1305" s="183" t="s">
        <v>796</v>
      </c>
      <c r="J1305" s="183" t="s">
        <v>2015</v>
      </c>
      <c r="K1305" s="184">
        <v>54.33</v>
      </c>
      <c r="L1305" s="184">
        <v>0</v>
      </c>
      <c r="M1305" s="184">
        <f t="shared" si="21"/>
        <v>54.33</v>
      </c>
      <c r="N1305" s="183" t="s">
        <v>842</v>
      </c>
      <c r="O1305" s="183" t="s">
        <v>2015</v>
      </c>
      <c r="P1305" s="183"/>
      <c r="Q1305" s="183" t="s">
        <v>2063</v>
      </c>
      <c r="R1305" s="183" t="s">
        <v>797</v>
      </c>
    </row>
    <row r="1306" spans="1:18">
      <c r="A1306" s="183" t="s">
        <v>2062</v>
      </c>
      <c r="B1306" s="183" t="s">
        <v>794</v>
      </c>
      <c r="C1306" s="183" t="s">
        <v>808</v>
      </c>
      <c r="D1306" s="183" t="s">
        <v>268</v>
      </c>
      <c r="E1306" s="183" t="s">
        <v>134</v>
      </c>
      <c r="F1306" s="183" t="s">
        <v>262</v>
      </c>
      <c r="G1306" s="183" t="s">
        <v>48</v>
      </c>
      <c r="H1306" s="183" t="s">
        <v>521</v>
      </c>
      <c r="I1306" s="183" t="s">
        <v>796</v>
      </c>
      <c r="J1306" s="183" t="s">
        <v>2015</v>
      </c>
      <c r="K1306" s="184">
        <v>0</v>
      </c>
      <c r="L1306" s="184">
        <v>609.53</v>
      </c>
      <c r="M1306" s="184">
        <f t="shared" si="21"/>
        <v>-609.53</v>
      </c>
      <c r="N1306" s="183" t="s">
        <v>842</v>
      </c>
      <c r="O1306" s="183" t="s">
        <v>2015</v>
      </c>
      <c r="P1306" s="183"/>
      <c r="Q1306" s="183" t="s">
        <v>2063</v>
      </c>
      <c r="R1306" s="183" t="s">
        <v>797</v>
      </c>
    </row>
    <row r="1307" spans="1:18">
      <c r="A1307" s="183" t="s">
        <v>2062</v>
      </c>
      <c r="B1307" s="183" t="s">
        <v>794</v>
      </c>
      <c r="C1307" s="183" t="s">
        <v>808</v>
      </c>
      <c r="D1307" s="183" t="s">
        <v>268</v>
      </c>
      <c r="E1307" s="183" t="s">
        <v>832</v>
      </c>
      <c r="F1307" s="183" t="s">
        <v>1004</v>
      </c>
      <c r="G1307" s="183" t="s">
        <v>48</v>
      </c>
      <c r="H1307" s="183" t="s">
        <v>521</v>
      </c>
      <c r="I1307" s="183" t="s">
        <v>796</v>
      </c>
      <c r="J1307" s="183" t="s">
        <v>2015</v>
      </c>
      <c r="K1307" s="184">
        <v>1.05</v>
      </c>
      <c r="L1307" s="184">
        <v>0</v>
      </c>
      <c r="M1307" s="184">
        <f t="shared" si="21"/>
        <v>1.05</v>
      </c>
      <c r="N1307" s="183" t="s">
        <v>842</v>
      </c>
      <c r="O1307" s="183" t="s">
        <v>2015</v>
      </c>
      <c r="P1307" s="183"/>
      <c r="Q1307" s="183" t="s">
        <v>2063</v>
      </c>
      <c r="R1307" s="183" t="s">
        <v>797</v>
      </c>
    </row>
    <row r="1308" spans="1:18">
      <c r="A1308" s="183" t="s">
        <v>2062</v>
      </c>
      <c r="B1308" s="183" t="s">
        <v>794</v>
      </c>
      <c r="C1308" s="183" t="s">
        <v>808</v>
      </c>
      <c r="D1308" s="183" t="s">
        <v>268</v>
      </c>
      <c r="E1308" s="183" t="s">
        <v>380</v>
      </c>
      <c r="F1308" s="183" t="s">
        <v>999</v>
      </c>
      <c r="G1308" s="183" t="s">
        <v>48</v>
      </c>
      <c r="H1308" s="183" t="s">
        <v>521</v>
      </c>
      <c r="I1308" s="183" t="s">
        <v>796</v>
      </c>
      <c r="J1308" s="183" t="s">
        <v>2015</v>
      </c>
      <c r="K1308" s="184">
        <v>0</v>
      </c>
      <c r="L1308" s="184">
        <v>239.31</v>
      </c>
      <c r="M1308" s="184">
        <f t="shared" si="21"/>
        <v>-239.31</v>
      </c>
      <c r="N1308" s="183" t="s">
        <v>842</v>
      </c>
      <c r="O1308" s="183" t="s">
        <v>2015</v>
      </c>
      <c r="P1308" s="183"/>
      <c r="Q1308" s="183" t="s">
        <v>2063</v>
      </c>
      <c r="R1308" s="183" t="s">
        <v>797</v>
      </c>
    </row>
    <row r="1309" spans="1:18">
      <c r="A1309" s="183" t="s">
        <v>2062</v>
      </c>
      <c r="B1309" s="183" t="s">
        <v>794</v>
      </c>
      <c r="C1309" s="183" t="s">
        <v>701</v>
      </c>
      <c r="D1309" s="183" t="s">
        <v>268</v>
      </c>
      <c r="E1309" s="183" t="s">
        <v>295</v>
      </c>
      <c r="F1309" s="183" t="s">
        <v>521</v>
      </c>
      <c r="G1309" s="183" t="s">
        <v>48</v>
      </c>
      <c r="H1309" s="183" t="s">
        <v>521</v>
      </c>
      <c r="I1309" s="183" t="s">
        <v>796</v>
      </c>
      <c r="J1309" s="183" t="s">
        <v>2015</v>
      </c>
      <c r="K1309" s="184">
        <v>31.34</v>
      </c>
      <c r="L1309" s="184">
        <v>0</v>
      </c>
      <c r="M1309" s="184">
        <f t="shared" si="21"/>
        <v>31.34</v>
      </c>
      <c r="N1309" s="183" t="s">
        <v>842</v>
      </c>
      <c r="O1309" s="183" t="s">
        <v>2015</v>
      </c>
      <c r="P1309" s="183"/>
      <c r="Q1309" s="183" t="s">
        <v>2063</v>
      </c>
      <c r="R1309" s="183" t="s">
        <v>797</v>
      </c>
    </row>
    <row r="1310" spans="1:18">
      <c r="A1310" s="183" t="s">
        <v>2062</v>
      </c>
      <c r="B1310" s="183" t="s">
        <v>794</v>
      </c>
      <c r="C1310" s="183" t="s">
        <v>707</v>
      </c>
      <c r="D1310" s="183" t="s">
        <v>803</v>
      </c>
      <c r="E1310" s="183" t="s">
        <v>295</v>
      </c>
      <c r="F1310" s="183" t="s">
        <v>521</v>
      </c>
      <c r="G1310" s="183" t="s">
        <v>48</v>
      </c>
      <c r="H1310" s="183" t="s">
        <v>521</v>
      </c>
      <c r="I1310" s="183" t="s">
        <v>796</v>
      </c>
      <c r="J1310" s="183" t="s">
        <v>2015</v>
      </c>
      <c r="K1310" s="184">
        <v>0</v>
      </c>
      <c r="L1310" s="184">
        <v>0.94</v>
      </c>
      <c r="M1310" s="184">
        <f t="shared" si="21"/>
        <v>-0.94</v>
      </c>
      <c r="N1310" s="183" t="s">
        <v>842</v>
      </c>
      <c r="O1310" s="183" t="s">
        <v>2015</v>
      </c>
      <c r="P1310" s="183"/>
      <c r="Q1310" s="183" t="s">
        <v>2063</v>
      </c>
      <c r="R1310" s="183" t="s">
        <v>797</v>
      </c>
    </row>
    <row r="1311" spans="1:18">
      <c r="A1311" s="183" t="s">
        <v>2062</v>
      </c>
      <c r="B1311" s="183" t="s">
        <v>794</v>
      </c>
      <c r="C1311" s="183" t="s">
        <v>808</v>
      </c>
      <c r="D1311" s="183" t="s">
        <v>794</v>
      </c>
      <c r="E1311" s="183" t="s">
        <v>380</v>
      </c>
      <c r="F1311" s="183" t="s">
        <v>710</v>
      </c>
      <c r="G1311" s="183" t="s">
        <v>48</v>
      </c>
      <c r="H1311" s="183" t="s">
        <v>521</v>
      </c>
      <c r="I1311" s="183" t="s">
        <v>796</v>
      </c>
      <c r="J1311" s="183" t="s">
        <v>2015</v>
      </c>
      <c r="K1311" s="184">
        <v>250</v>
      </c>
      <c r="L1311" s="184">
        <v>0</v>
      </c>
      <c r="M1311" s="184">
        <f t="shared" si="21"/>
        <v>250</v>
      </c>
      <c r="N1311" s="183" t="s">
        <v>842</v>
      </c>
      <c r="O1311" s="183" t="s">
        <v>2015</v>
      </c>
      <c r="P1311" s="183"/>
      <c r="Q1311" s="183" t="s">
        <v>2063</v>
      </c>
      <c r="R1311" s="183" t="s">
        <v>797</v>
      </c>
    </row>
    <row r="1312" spans="1:18">
      <c r="A1312" s="183" t="s">
        <v>2062</v>
      </c>
      <c r="B1312" s="183" t="s">
        <v>794</v>
      </c>
      <c r="C1312" s="183" t="s">
        <v>706</v>
      </c>
      <c r="D1312" s="183" t="s">
        <v>811</v>
      </c>
      <c r="E1312" s="183" t="s">
        <v>295</v>
      </c>
      <c r="F1312" s="183" t="s">
        <v>521</v>
      </c>
      <c r="G1312" s="183" t="s">
        <v>48</v>
      </c>
      <c r="H1312" s="183" t="s">
        <v>521</v>
      </c>
      <c r="I1312" s="183" t="s">
        <v>796</v>
      </c>
      <c r="J1312" s="183" t="s">
        <v>2015</v>
      </c>
      <c r="K1312" s="184">
        <v>22.69</v>
      </c>
      <c r="L1312" s="184">
        <v>0</v>
      </c>
      <c r="M1312" s="184">
        <f t="shared" si="21"/>
        <v>22.69</v>
      </c>
      <c r="N1312" s="183" t="s">
        <v>842</v>
      </c>
      <c r="O1312" s="183" t="s">
        <v>2015</v>
      </c>
      <c r="P1312" s="183"/>
      <c r="Q1312" s="183" t="s">
        <v>2063</v>
      </c>
      <c r="R1312" s="183" t="s">
        <v>797</v>
      </c>
    </row>
    <row r="1313" spans="1:18">
      <c r="A1313" s="183" t="s">
        <v>2062</v>
      </c>
      <c r="B1313" s="183" t="s">
        <v>794</v>
      </c>
      <c r="C1313" s="183" t="s">
        <v>808</v>
      </c>
      <c r="D1313" s="183" t="s">
        <v>831</v>
      </c>
      <c r="E1313" s="183" t="s">
        <v>832</v>
      </c>
      <c r="F1313" s="183" t="s">
        <v>1004</v>
      </c>
      <c r="G1313" s="183" t="s">
        <v>48</v>
      </c>
      <c r="H1313" s="183" t="s">
        <v>521</v>
      </c>
      <c r="I1313" s="183" t="s">
        <v>796</v>
      </c>
      <c r="J1313" s="183" t="s">
        <v>2015</v>
      </c>
      <c r="K1313" s="184">
        <v>980</v>
      </c>
      <c r="L1313" s="184">
        <v>0</v>
      </c>
      <c r="M1313" s="184">
        <f t="shared" si="21"/>
        <v>980</v>
      </c>
      <c r="N1313" s="183" t="s">
        <v>842</v>
      </c>
      <c r="O1313" s="183" t="s">
        <v>2015</v>
      </c>
      <c r="P1313" s="183"/>
      <c r="Q1313" s="183" t="s">
        <v>2063</v>
      </c>
      <c r="R1313" s="183" t="s">
        <v>797</v>
      </c>
    </row>
    <row r="1314" spans="1:18">
      <c r="A1314" s="183" t="s">
        <v>2062</v>
      </c>
      <c r="B1314" s="183" t="s">
        <v>794</v>
      </c>
      <c r="C1314" s="183" t="s">
        <v>242</v>
      </c>
      <c r="D1314" s="183" t="s">
        <v>798</v>
      </c>
      <c r="E1314" s="183" t="s">
        <v>818</v>
      </c>
      <c r="F1314" s="183" t="s">
        <v>710</v>
      </c>
      <c r="G1314" s="183" t="s">
        <v>48</v>
      </c>
      <c r="H1314" s="183" t="s">
        <v>521</v>
      </c>
      <c r="I1314" s="183" t="s">
        <v>796</v>
      </c>
      <c r="J1314" s="183" t="s">
        <v>2015</v>
      </c>
      <c r="K1314" s="184">
        <v>0</v>
      </c>
      <c r="L1314" s="184">
        <v>0.01</v>
      </c>
      <c r="M1314" s="184">
        <f t="shared" si="21"/>
        <v>-0.01</v>
      </c>
      <c r="N1314" s="183" t="s">
        <v>842</v>
      </c>
      <c r="O1314" s="183" t="s">
        <v>2015</v>
      </c>
      <c r="P1314" s="183"/>
      <c r="Q1314" s="183" t="s">
        <v>2063</v>
      </c>
      <c r="R1314" s="183" t="s">
        <v>797</v>
      </c>
    </row>
    <row r="1315" spans="1:18">
      <c r="A1315" s="183" t="s">
        <v>2062</v>
      </c>
      <c r="B1315" s="183" t="s">
        <v>794</v>
      </c>
      <c r="C1315" s="183" t="s">
        <v>707</v>
      </c>
      <c r="D1315" s="183" t="s">
        <v>803</v>
      </c>
      <c r="E1315" s="183" t="s">
        <v>21</v>
      </c>
      <c r="F1315" s="183" t="s">
        <v>521</v>
      </c>
      <c r="G1315" s="183" t="s">
        <v>48</v>
      </c>
      <c r="H1315" s="183" t="s">
        <v>521</v>
      </c>
      <c r="I1315" s="183" t="s">
        <v>796</v>
      </c>
      <c r="J1315" s="183" t="s">
        <v>2015</v>
      </c>
      <c r="K1315" s="184">
        <v>0</v>
      </c>
      <c r="L1315" s="184">
        <v>44.99</v>
      </c>
      <c r="M1315" s="184">
        <f t="shared" si="21"/>
        <v>-44.99</v>
      </c>
      <c r="N1315" s="183" t="s">
        <v>842</v>
      </c>
      <c r="O1315" s="183" t="s">
        <v>2015</v>
      </c>
      <c r="P1315" s="183"/>
      <c r="Q1315" s="183" t="s">
        <v>2063</v>
      </c>
      <c r="R1315" s="183" t="s">
        <v>797</v>
      </c>
    </row>
    <row r="1316" spans="1:18">
      <c r="A1316" s="183" t="s">
        <v>2062</v>
      </c>
      <c r="B1316" s="183" t="s">
        <v>794</v>
      </c>
      <c r="C1316" s="183" t="s">
        <v>804</v>
      </c>
      <c r="D1316" s="183" t="s">
        <v>794</v>
      </c>
      <c r="E1316" s="183" t="s">
        <v>799</v>
      </c>
      <c r="F1316" s="183" t="s">
        <v>710</v>
      </c>
      <c r="G1316" s="183" t="s">
        <v>48</v>
      </c>
      <c r="H1316" s="183" t="s">
        <v>521</v>
      </c>
      <c r="I1316" s="183" t="s">
        <v>796</v>
      </c>
      <c r="J1316" s="183" t="s">
        <v>2015</v>
      </c>
      <c r="K1316" s="184">
        <v>0</v>
      </c>
      <c r="L1316" s="184">
        <v>218.68</v>
      </c>
      <c r="M1316" s="184">
        <f t="shared" si="21"/>
        <v>-218.68</v>
      </c>
      <c r="N1316" s="183" t="s">
        <v>842</v>
      </c>
      <c r="O1316" s="183" t="s">
        <v>2015</v>
      </c>
      <c r="P1316" s="183"/>
      <c r="Q1316" s="183" t="s">
        <v>2063</v>
      </c>
      <c r="R1316" s="183" t="s">
        <v>797</v>
      </c>
    </row>
    <row r="1317" spans="1:18">
      <c r="A1317" s="183" t="s">
        <v>2062</v>
      </c>
      <c r="B1317" s="183" t="s">
        <v>794</v>
      </c>
      <c r="C1317" s="183" t="s">
        <v>804</v>
      </c>
      <c r="D1317" s="183" t="s">
        <v>268</v>
      </c>
      <c r="E1317" s="183" t="s">
        <v>799</v>
      </c>
      <c r="F1317" s="183" t="s">
        <v>710</v>
      </c>
      <c r="G1317" s="183" t="s">
        <v>48</v>
      </c>
      <c r="H1317" s="183" t="s">
        <v>521</v>
      </c>
      <c r="I1317" s="183" t="s">
        <v>796</v>
      </c>
      <c r="J1317" s="183" t="s">
        <v>2015</v>
      </c>
      <c r="K1317" s="184">
        <v>0</v>
      </c>
      <c r="L1317" s="184">
        <v>0.1</v>
      </c>
      <c r="M1317" s="184">
        <f t="shared" si="21"/>
        <v>-0.1</v>
      </c>
      <c r="N1317" s="183" t="s">
        <v>842</v>
      </c>
      <c r="O1317" s="183" t="s">
        <v>2015</v>
      </c>
      <c r="P1317" s="183"/>
      <c r="Q1317" s="183" t="s">
        <v>2063</v>
      </c>
      <c r="R1317" s="183" t="s">
        <v>797</v>
      </c>
    </row>
    <row r="1318" spans="1:18">
      <c r="A1318" s="183" t="s">
        <v>2062</v>
      </c>
      <c r="B1318" s="183" t="s">
        <v>794</v>
      </c>
      <c r="C1318" s="183" t="s">
        <v>706</v>
      </c>
      <c r="D1318" s="183" t="s">
        <v>268</v>
      </c>
      <c r="E1318" s="183" t="s">
        <v>818</v>
      </c>
      <c r="F1318" s="183" t="s">
        <v>710</v>
      </c>
      <c r="G1318" s="183" t="s">
        <v>48</v>
      </c>
      <c r="H1318" s="183" t="s">
        <v>521</v>
      </c>
      <c r="I1318" s="183" t="s">
        <v>796</v>
      </c>
      <c r="J1318" s="183" t="s">
        <v>2015</v>
      </c>
      <c r="K1318" s="184">
        <v>186.77</v>
      </c>
      <c r="L1318" s="184">
        <v>0</v>
      </c>
      <c r="M1318" s="184">
        <f t="shared" si="21"/>
        <v>186.77</v>
      </c>
      <c r="N1318" s="183" t="s">
        <v>842</v>
      </c>
      <c r="O1318" s="183" t="s">
        <v>2015</v>
      </c>
      <c r="P1318" s="183"/>
      <c r="Q1318" s="183" t="s">
        <v>2063</v>
      </c>
      <c r="R1318" s="183" t="s">
        <v>797</v>
      </c>
    </row>
    <row r="1319" spans="1:18">
      <c r="A1319" s="183" t="s">
        <v>2062</v>
      </c>
      <c r="B1319" s="183" t="s">
        <v>794</v>
      </c>
      <c r="C1319" s="183" t="s">
        <v>706</v>
      </c>
      <c r="D1319" s="183" t="s">
        <v>268</v>
      </c>
      <c r="E1319" s="183" t="s">
        <v>295</v>
      </c>
      <c r="F1319" s="183" t="s">
        <v>521</v>
      </c>
      <c r="G1319" s="183" t="s">
        <v>48</v>
      </c>
      <c r="H1319" s="183" t="s">
        <v>521</v>
      </c>
      <c r="I1319" s="183" t="s">
        <v>796</v>
      </c>
      <c r="J1319" s="183" t="s">
        <v>2015</v>
      </c>
      <c r="K1319" s="184">
        <v>0</v>
      </c>
      <c r="L1319" s="184">
        <v>311.58999999999997</v>
      </c>
      <c r="M1319" s="184">
        <f t="shared" si="21"/>
        <v>-311.58999999999997</v>
      </c>
      <c r="N1319" s="183" t="s">
        <v>842</v>
      </c>
      <c r="O1319" s="183" t="s">
        <v>2015</v>
      </c>
      <c r="P1319" s="183"/>
      <c r="Q1319" s="183" t="s">
        <v>2063</v>
      </c>
      <c r="R1319" s="183" t="s">
        <v>797</v>
      </c>
    </row>
    <row r="1320" spans="1:18">
      <c r="A1320" s="183" t="s">
        <v>2062</v>
      </c>
      <c r="B1320" s="183" t="s">
        <v>794</v>
      </c>
      <c r="C1320" s="183" t="s">
        <v>833</v>
      </c>
      <c r="D1320" s="183" t="s">
        <v>794</v>
      </c>
      <c r="E1320" s="183" t="s">
        <v>832</v>
      </c>
      <c r="F1320" s="183" t="s">
        <v>1004</v>
      </c>
      <c r="G1320" s="183" t="s">
        <v>48</v>
      </c>
      <c r="H1320" s="183" t="s">
        <v>521</v>
      </c>
      <c r="I1320" s="183" t="s">
        <v>796</v>
      </c>
      <c r="J1320" s="183" t="s">
        <v>2015</v>
      </c>
      <c r="K1320" s="184">
        <v>0</v>
      </c>
      <c r="L1320" s="184">
        <v>130.13</v>
      </c>
      <c r="M1320" s="184">
        <f t="shared" si="21"/>
        <v>-130.13</v>
      </c>
      <c r="N1320" s="183" t="s">
        <v>842</v>
      </c>
      <c r="O1320" s="183" t="s">
        <v>2015</v>
      </c>
      <c r="P1320" s="183"/>
      <c r="Q1320" s="183" t="s">
        <v>2063</v>
      </c>
      <c r="R1320" s="183" t="s">
        <v>797</v>
      </c>
    </row>
    <row r="1321" spans="1:18">
      <c r="A1321" s="183" t="s">
        <v>2062</v>
      </c>
      <c r="B1321" s="183" t="s">
        <v>794</v>
      </c>
      <c r="C1321" s="183" t="s">
        <v>856</v>
      </c>
      <c r="D1321" s="183" t="s">
        <v>837</v>
      </c>
      <c r="E1321" s="183" t="s">
        <v>134</v>
      </c>
      <c r="F1321" s="183" t="s">
        <v>279</v>
      </c>
      <c r="G1321" s="183" t="s">
        <v>48</v>
      </c>
      <c r="H1321" s="183" t="s">
        <v>521</v>
      </c>
      <c r="I1321" s="183" t="s">
        <v>796</v>
      </c>
      <c r="J1321" s="183" t="s">
        <v>2015</v>
      </c>
      <c r="K1321" s="184">
        <v>534.94000000000005</v>
      </c>
      <c r="L1321" s="184">
        <v>0</v>
      </c>
      <c r="M1321" s="184">
        <f t="shared" si="21"/>
        <v>534.94000000000005</v>
      </c>
      <c r="N1321" s="183" t="s">
        <v>842</v>
      </c>
      <c r="O1321" s="183" t="s">
        <v>2015</v>
      </c>
      <c r="P1321" s="183"/>
      <c r="Q1321" s="183" t="s">
        <v>2063</v>
      </c>
      <c r="R1321" s="183" t="s">
        <v>797</v>
      </c>
    </row>
    <row r="1322" spans="1:18">
      <c r="A1322" s="183" t="s">
        <v>2062</v>
      </c>
      <c r="B1322" s="183" t="s">
        <v>794</v>
      </c>
      <c r="C1322" s="183" t="s">
        <v>707</v>
      </c>
      <c r="D1322" s="183" t="s">
        <v>824</v>
      </c>
      <c r="E1322" s="183" t="s">
        <v>134</v>
      </c>
      <c r="F1322" s="183" t="s">
        <v>710</v>
      </c>
      <c r="G1322" s="183" t="s">
        <v>48</v>
      </c>
      <c r="H1322" s="183" t="s">
        <v>521</v>
      </c>
      <c r="I1322" s="183" t="s">
        <v>796</v>
      </c>
      <c r="J1322" s="183" t="s">
        <v>2015</v>
      </c>
      <c r="K1322" s="184">
        <v>0</v>
      </c>
      <c r="L1322" s="184">
        <v>231.92</v>
      </c>
      <c r="M1322" s="184">
        <f t="shared" si="21"/>
        <v>-231.92</v>
      </c>
      <c r="N1322" s="183" t="s">
        <v>842</v>
      </c>
      <c r="O1322" s="183" t="s">
        <v>2015</v>
      </c>
      <c r="P1322" s="183"/>
      <c r="Q1322" s="183" t="s">
        <v>2063</v>
      </c>
      <c r="R1322" s="183" t="s">
        <v>797</v>
      </c>
    </row>
    <row r="1323" spans="1:18">
      <c r="A1323" s="183" t="s">
        <v>2062</v>
      </c>
      <c r="B1323" s="183" t="s">
        <v>794</v>
      </c>
      <c r="C1323" s="183" t="s">
        <v>833</v>
      </c>
      <c r="D1323" s="183" t="s">
        <v>837</v>
      </c>
      <c r="E1323" s="183" t="s">
        <v>384</v>
      </c>
      <c r="F1323" s="183" t="s">
        <v>710</v>
      </c>
      <c r="G1323" s="183" t="s">
        <v>48</v>
      </c>
      <c r="H1323" s="183" t="s">
        <v>521</v>
      </c>
      <c r="I1323" s="183" t="s">
        <v>796</v>
      </c>
      <c r="J1323" s="183" t="s">
        <v>2015</v>
      </c>
      <c r="K1323" s="184">
        <v>71.36</v>
      </c>
      <c r="L1323" s="184">
        <v>0</v>
      </c>
      <c r="M1323" s="184">
        <f t="shared" si="21"/>
        <v>71.36</v>
      </c>
      <c r="N1323" s="183" t="s">
        <v>842</v>
      </c>
      <c r="O1323" s="183" t="s">
        <v>2015</v>
      </c>
      <c r="P1323" s="183"/>
      <c r="Q1323" s="183" t="s">
        <v>2063</v>
      </c>
      <c r="R1323" s="183" t="s">
        <v>797</v>
      </c>
    </row>
    <row r="1324" spans="1:18">
      <c r="A1324" s="183" t="s">
        <v>2062</v>
      </c>
      <c r="B1324" s="183" t="s">
        <v>794</v>
      </c>
      <c r="C1324" s="183" t="s">
        <v>833</v>
      </c>
      <c r="D1324" s="183" t="s">
        <v>837</v>
      </c>
      <c r="E1324" s="183" t="s">
        <v>21</v>
      </c>
      <c r="F1324" s="183" t="s">
        <v>710</v>
      </c>
      <c r="G1324" s="183" t="s">
        <v>48</v>
      </c>
      <c r="H1324" s="183" t="s">
        <v>521</v>
      </c>
      <c r="I1324" s="183" t="s">
        <v>796</v>
      </c>
      <c r="J1324" s="183" t="s">
        <v>2015</v>
      </c>
      <c r="K1324" s="184">
        <v>571.36</v>
      </c>
      <c r="L1324" s="184">
        <v>0</v>
      </c>
      <c r="M1324" s="184">
        <f t="shared" si="21"/>
        <v>571.36</v>
      </c>
      <c r="N1324" s="183" t="s">
        <v>842</v>
      </c>
      <c r="O1324" s="183" t="s">
        <v>2015</v>
      </c>
      <c r="P1324" s="183"/>
      <c r="Q1324" s="183" t="s">
        <v>2063</v>
      </c>
      <c r="R1324" s="183" t="s">
        <v>797</v>
      </c>
    </row>
    <row r="1325" spans="1:18">
      <c r="A1325" s="183" t="s">
        <v>2062</v>
      </c>
      <c r="B1325" s="183" t="s">
        <v>794</v>
      </c>
      <c r="C1325" s="183" t="s">
        <v>806</v>
      </c>
      <c r="D1325" s="183" t="s">
        <v>812</v>
      </c>
      <c r="E1325" s="183" t="s">
        <v>380</v>
      </c>
      <c r="F1325" s="183" t="s">
        <v>828</v>
      </c>
      <c r="G1325" s="183" t="s">
        <v>48</v>
      </c>
      <c r="H1325" s="183" t="s">
        <v>521</v>
      </c>
      <c r="I1325" s="183" t="s">
        <v>796</v>
      </c>
      <c r="J1325" s="183" t="s">
        <v>2015</v>
      </c>
      <c r="K1325" s="184">
        <v>485</v>
      </c>
      <c r="L1325" s="184">
        <v>0</v>
      </c>
      <c r="M1325" s="184">
        <f t="shared" si="21"/>
        <v>485</v>
      </c>
      <c r="N1325" s="183" t="s">
        <v>842</v>
      </c>
      <c r="O1325" s="183" t="s">
        <v>2015</v>
      </c>
      <c r="P1325" s="183"/>
      <c r="Q1325" s="183" t="s">
        <v>2063</v>
      </c>
      <c r="R1325" s="183" t="s">
        <v>797</v>
      </c>
    </row>
    <row r="1326" spans="1:18">
      <c r="A1326" s="183" t="s">
        <v>2062</v>
      </c>
      <c r="B1326" s="183" t="s">
        <v>794</v>
      </c>
      <c r="C1326" s="183" t="s">
        <v>833</v>
      </c>
      <c r="D1326" s="183" t="s">
        <v>813</v>
      </c>
      <c r="E1326" s="183" t="s">
        <v>380</v>
      </c>
      <c r="F1326" s="183" t="s">
        <v>710</v>
      </c>
      <c r="G1326" s="183" t="s">
        <v>48</v>
      </c>
      <c r="H1326" s="183" t="s">
        <v>521</v>
      </c>
      <c r="I1326" s="183" t="s">
        <v>796</v>
      </c>
      <c r="J1326" s="183" t="s">
        <v>2015</v>
      </c>
      <c r="K1326" s="184">
        <v>31.5</v>
      </c>
      <c r="L1326" s="184">
        <v>0</v>
      </c>
      <c r="M1326" s="184">
        <f t="shared" si="21"/>
        <v>31.5</v>
      </c>
      <c r="N1326" s="183" t="s">
        <v>842</v>
      </c>
      <c r="O1326" s="183" t="s">
        <v>2015</v>
      </c>
      <c r="P1326" s="183"/>
      <c r="Q1326" s="183" t="s">
        <v>2063</v>
      </c>
      <c r="R1326" s="183" t="s">
        <v>797</v>
      </c>
    </row>
    <row r="1327" spans="1:18">
      <c r="A1327" s="183" t="s">
        <v>2064</v>
      </c>
      <c r="B1327" s="183" t="s">
        <v>794</v>
      </c>
      <c r="C1327" s="183" t="s">
        <v>243</v>
      </c>
      <c r="D1327" s="183" t="s">
        <v>998</v>
      </c>
      <c r="E1327" s="183" t="s">
        <v>721</v>
      </c>
      <c r="F1327" s="183" t="s">
        <v>722</v>
      </c>
      <c r="G1327" s="183" t="s">
        <v>48</v>
      </c>
      <c r="H1327" s="183" t="s">
        <v>521</v>
      </c>
      <c r="I1327" s="183" t="s">
        <v>796</v>
      </c>
      <c r="J1327" s="183" t="s">
        <v>2015</v>
      </c>
      <c r="K1327" s="184">
        <v>0</v>
      </c>
      <c r="L1327" s="184">
        <v>1000</v>
      </c>
      <c r="M1327" s="184">
        <f t="shared" si="21"/>
        <v>-1000</v>
      </c>
      <c r="N1327" s="183" t="s">
        <v>2065</v>
      </c>
      <c r="O1327" s="183" t="s">
        <v>2015</v>
      </c>
      <c r="P1327" s="183"/>
      <c r="Q1327" s="183" t="s">
        <v>2066</v>
      </c>
      <c r="R1327" s="183" t="s">
        <v>801</v>
      </c>
    </row>
    <row r="1328" spans="1:18">
      <c r="A1328" s="183" t="s">
        <v>2064</v>
      </c>
      <c r="B1328" s="183" t="s">
        <v>794</v>
      </c>
      <c r="C1328" s="183" t="s">
        <v>243</v>
      </c>
      <c r="D1328" s="183" t="s">
        <v>805</v>
      </c>
      <c r="E1328" s="183" t="s">
        <v>721</v>
      </c>
      <c r="F1328" s="183" t="s">
        <v>722</v>
      </c>
      <c r="G1328" s="183" t="s">
        <v>48</v>
      </c>
      <c r="H1328" s="183" t="s">
        <v>521</v>
      </c>
      <c r="I1328" s="183" t="s">
        <v>796</v>
      </c>
      <c r="J1328" s="183" t="s">
        <v>2015</v>
      </c>
      <c r="K1328" s="184">
        <v>1000</v>
      </c>
      <c r="L1328" s="184">
        <v>0</v>
      </c>
      <c r="M1328" s="184">
        <f t="shared" si="21"/>
        <v>1000</v>
      </c>
      <c r="N1328" s="183" t="s">
        <v>2065</v>
      </c>
      <c r="O1328" s="183" t="s">
        <v>2015</v>
      </c>
      <c r="P1328" s="183"/>
      <c r="Q1328" s="183" t="s">
        <v>2066</v>
      </c>
      <c r="R1328" s="183" t="s">
        <v>801</v>
      </c>
    </row>
    <row r="1329" spans="1:18">
      <c r="A1329" s="183" t="s">
        <v>2067</v>
      </c>
      <c r="B1329" s="183" t="s">
        <v>794</v>
      </c>
      <c r="C1329" s="183" t="s">
        <v>704</v>
      </c>
      <c r="D1329" s="183" t="s">
        <v>815</v>
      </c>
      <c r="E1329" s="183" t="s">
        <v>895</v>
      </c>
      <c r="F1329" s="183" t="s">
        <v>867</v>
      </c>
      <c r="G1329" s="183" t="s">
        <v>48</v>
      </c>
      <c r="H1329" s="183" t="s">
        <v>521</v>
      </c>
      <c r="I1329" s="183" t="s">
        <v>796</v>
      </c>
      <c r="J1329" s="183" t="s">
        <v>2015</v>
      </c>
      <c r="K1329" s="184">
        <v>769</v>
      </c>
      <c r="L1329" s="184">
        <v>0</v>
      </c>
      <c r="M1329" s="184">
        <f t="shared" si="21"/>
        <v>769</v>
      </c>
      <c r="N1329" s="183" t="s">
        <v>1055</v>
      </c>
      <c r="O1329" s="183" t="s">
        <v>2015</v>
      </c>
      <c r="P1329" s="183"/>
      <c r="Q1329" s="183" t="s">
        <v>2068</v>
      </c>
      <c r="R1329" s="183" t="s">
        <v>801</v>
      </c>
    </row>
    <row r="1330" spans="1:18">
      <c r="A1330" s="183" t="s">
        <v>2067</v>
      </c>
      <c r="B1330" s="183" t="s">
        <v>794</v>
      </c>
      <c r="C1330" s="183" t="s">
        <v>702</v>
      </c>
      <c r="D1330" s="183" t="s">
        <v>268</v>
      </c>
      <c r="E1330" s="183" t="s">
        <v>895</v>
      </c>
      <c r="F1330" s="183" t="s">
        <v>867</v>
      </c>
      <c r="G1330" s="183" t="s">
        <v>48</v>
      </c>
      <c r="H1330" s="183" t="s">
        <v>521</v>
      </c>
      <c r="I1330" s="183" t="s">
        <v>796</v>
      </c>
      <c r="J1330" s="183" t="s">
        <v>2015</v>
      </c>
      <c r="K1330" s="184">
        <v>0</v>
      </c>
      <c r="L1330" s="184">
        <v>769</v>
      </c>
      <c r="M1330" s="184">
        <f t="shared" si="21"/>
        <v>-769</v>
      </c>
      <c r="N1330" s="183" t="s">
        <v>1055</v>
      </c>
      <c r="O1330" s="183" t="s">
        <v>2015</v>
      </c>
      <c r="P1330" s="183"/>
      <c r="Q1330" s="183" t="s">
        <v>2068</v>
      </c>
      <c r="R1330" s="183" t="s">
        <v>801</v>
      </c>
    </row>
    <row r="1331" spans="1:18">
      <c r="A1331" s="183" t="s">
        <v>2069</v>
      </c>
      <c r="B1331" s="183" t="s">
        <v>794</v>
      </c>
      <c r="C1331" s="183" t="s">
        <v>808</v>
      </c>
      <c r="D1331" s="183" t="s">
        <v>268</v>
      </c>
      <c r="E1331" s="183" t="s">
        <v>895</v>
      </c>
      <c r="F1331" s="183" t="s">
        <v>1871</v>
      </c>
      <c r="G1331" s="183" t="s">
        <v>48</v>
      </c>
      <c r="H1331" s="183" t="s">
        <v>521</v>
      </c>
      <c r="I1331" s="183" t="s">
        <v>796</v>
      </c>
      <c r="J1331" s="183" t="s">
        <v>2015</v>
      </c>
      <c r="K1331" s="184">
        <v>1700</v>
      </c>
      <c r="L1331" s="184">
        <v>0</v>
      </c>
      <c r="M1331" s="184">
        <f t="shared" si="21"/>
        <v>1700</v>
      </c>
      <c r="N1331" s="183" t="s">
        <v>2070</v>
      </c>
      <c r="O1331" s="183" t="s">
        <v>2015</v>
      </c>
      <c r="P1331" s="183"/>
      <c r="Q1331" s="183" t="s">
        <v>2071</v>
      </c>
      <c r="R1331" s="183" t="s">
        <v>847</v>
      </c>
    </row>
    <row r="1332" spans="1:18">
      <c r="A1332" s="183" t="s">
        <v>2069</v>
      </c>
      <c r="B1332" s="183" t="s">
        <v>794</v>
      </c>
      <c r="C1332" s="183" t="s">
        <v>808</v>
      </c>
      <c r="D1332" s="183" t="s">
        <v>794</v>
      </c>
      <c r="E1332" s="183" t="s">
        <v>895</v>
      </c>
      <c r="F1332" s="183" t="s">
        <v>1871</v>
      </c>
      <c r="G1332" s="183" t="s">
        <v>48</v>
      </c>
      <c r="H1332" s="183" t="s">
        <v>521</v>
      </c>
      <c r="I1332" s="183" t="s">
        <v>796</v>
      </c>
      <c r="J1332" s="183" t="s">
        <v>2015</v>
      </c>
      <c r="K1332" s="184">
        <v>0</v>
      </c>
      <c r="L1332" s="184">
        <v>1700</v>
      </c>
      <c r="M1332" s="184">
        <f t="shared" si="21"/>
        <v>-1700</v>
      </c>
      <c r="N1332" s="183" t="s">
        <v>2070</v>
      </c>
      <c r="O1332" s="183" t="s">
        <v>2015</v>
      </c>
      <c r="P1332" s="183"/>
      <c r="Q1332" s="183" t="s">
        <v>2071</v>
      </c>
      <c r="R1332" s="183" t="s">
        <v>847</v>
      </c>
    </row>
    <row r="1333" spans="1:18">
      <c r="A1333" s="183" t="s">
        <v>2072</v>
      </c>
      <c r="B1333" s="183" t="s">
        <v>794</v>
      </c>
      <c r="C1333" s="183" t="s">
        <v>706</v>
      </c>
      <c r="D1333" s="183" t="s">
        <v>826</v>
      </c>
      <c r="E1333" s="183" t="s">
        <v>18</v>
      </c>
      <c r="F1333" s="183" t="s">
        <v>521</v>
      </c>
      <c r="G1333" s="183" t="s">
        <v>48</v>
      </c>
      <c r="H1333" s="183" t="s">
        <v>521</v>
      </c>
      <c r="I1333" s="183" t="s">
        <v>796</v>
      </c>
      <c r="J1333" s="183" t="s">
        <v>2015</v>
      </c>
      <c r="K1333" s="184">
        <v>0</v>
      </c>
      <c r="L1333" s="184">
        <v>68.400000000000006</v>
      </c>
      <c r="M1333" s="184">
        <f t="shared" si="21"/>
        <v>-68.400000000000006</v>
      </c>
      <c r="N1333" s="183" t="s">
        <v>1029</v>
      </c>
      <c r="O1333" s="183" t="s">
        <v>2015</v>
      </c>
      <c r="P1333" s="183"/>
      <c r="Q1333" s="183" t="s">
        <v>2073</v>
      </c>
      <c r="R1333" s="183" t="s">
        <v>801</v>
      </c>
    </row>
    <row r="1334" spans="1:18">
      <c r="A1334" s="183" t="s">
        <v>2072</v>
      </c>
      <c r="B1334" s="183" t="s">
        <v>794</v>
      </c>
      <c r="C1334" s="183" t="s">
        <v>706</v>
      </c>
      <c r="D1334" s="183" t="s">
        <v>809</v>
      </c>
      <c r="E1334" s="183" t="s">
        <v>18</v>
      </c>
      <c r="F1334" s="183" t="s">
        <v>521</v>
      </c>
      <c r="G1334" s="183" t="s">
        <v>48</v>
      </c>
      <c r="H1334" s="183" t="s">
        <v>521</v>
      </c>
      <c r="I1334" s="183" t="s">
        <v>796</v>
      </c>
      <c r="J1334" s="183" t="s">
        <v>2015</v>
      </c>
      <c r="K1334" s="184">
        <v>0</v>
      </c>
      <c r="L1334" s="184">
        <v>646</v>
      </c>
      <c r="M1334" s="184">
        <f t="shared" si="21"/>
        <v>-646</v>
      </c>
      <c r="N1334" s="183" t="s">
        <v>1029</v>
      </c>
      <c r="O1334" s="183" t="s">
        <v>2015</v>
      </c>
      <c r="P1334" s="183"/>
      <c r="Q1334" s="183" t="s">
        <v>2073</v>
      </c>
      <c r="R1334" s="183" t="s">
        <v>801</v>
      </c>
    </row>
    <row r="1335" spans="1:18">
      <c r="A1335" s="183" t="s">
        <v>2072</v>
      </c>
      <c r="B1335" s="183" t="s">
        <v>794</v>
      </c>
      <c r="C1335" s="183" t="s">
        <v>706</v>
      </c>
      <c r="D1335" s="183" t="s">
        <v>268</v>
      </c>
      <c r="E1335" s="183" t="s">
        <v>18</v>
      </c>
      <c r="F1335" s="183" t="s">
        <v>521</v>
      </c>
      <c r="G1335" s="183" t="s">
        <v>48</v>
      </c>
      <c r="H1335" s="183" t="s">
        <v>521</v>
      </c>
      <c r="I1335" s="183" t="s">
        <v>796</v>
      </c>
      <c r="J1335" s="183" t="s">
        <v>2015</v>
      </c>
      <c r="K1335" s="184">
        <v>1014.4</v>
      </c>
      <c r="L1335" s="184">
        <v>0</v>
      </c>
      <c r="M1335" s="184">
        <f t="shared" si="21"/>
        <v>1014.4</v>
      </c>
      <c r="N1335" s="183" t="s">
        <v>1029</v>
      </c>
      <c r="O1335" s="183" t="s">
        <v>2015</v>
      </c>
      <c r="P1335" s="183"/>
      <c r="Q1335" s="183" t="s">
        <v>2073</v>
      </c>
      <c r="R1335" s="183" t="s">
        <v>801</v>
      </c>
    </row>
    <row r="1336" spans="1:18">
      <c r="A1336" s="183" t="s">
        <v>2072</v>
      </c>
      <c r="B1336" s="183" t="s">
        <v>794</v>
      </c>
      <c r="C1336" s="183" t="s">
        <v>706</v>
      </c>
      <c r="D1336" s="183" t="s">
        <v>811</v>
      </c>
      <c r="E1336" s="183" t="s">
        <v>18</v>
      </c>
      <c r="F1336" s="183" t="s">
        <v>521</v>
      </c>
      <c r="G1336" s="183" t="s">
        <v>48</v>
      </c>
      <c r="H1336" s="183" t="s">
        <v>521</v>
      </c>
      <c r="I1336" s="183" t="s">
        <v>796</v>
      </c>
      <c r="J1336" s="183" t="s">
        <v>2015</v>
      </c>
      <c r="K1336" s="184">
        <v>0</v>
      </c>
      <c r="L1336" s="184">
        <v>300</v>
      </c>
      <c r="M1336" s="184">
        <f t="shared" si="21"/>
        <v>-300</v>
      </c>
      <c r="N1336" s="183" t="s">
        <v>1029</v>
      </c>
      <c r="O1336" s="183" t="s">
        <v>2015</v>
      </c>
      <c r="P1336" s="183"/>
      <c r="Q1336" s="183" t="s">
        <v>2073</v>
      </c>
      <c r="R1336" s="183" t="s">
        <v>801</v>
      </c>
    </row>
    <row r="1337" spans="1:18">
      <c r="A1337" s="183" t="s">
        <v>2074</v>
      </c>
      <c r="B1337" s="183" t="s">
        <v>794</v>
      </c>
      <c r="C1337" s="183" t="s">
        <v>808</v>
      </c>
      <c r="D1337" s="183" t="s">
        <v>268</v>
      </c>
      <c r="E1337" s="183" t="s">
        <v>851</v>
      </c>
      <c r="F1337" s="183" t="s">
        <v>836</v>
      </c>
      <c r="G1337" s="183" t="s">
        <v>48</v>
      </c>
      <c r="H1337" s="183" t="s">
        <v>521</v>
      </c>
      <c r="I1337" s="183" t="s">
        <v>796</v>
      </c>
      <c r="J1337" s="183" t="s">
        <v>2015</v>
      </c>
      <c r="K1337" s="184">
        <v>0</v>
      </c>
      <c r="L1337" s="184">
        <v>1580</v>
      </c>
      <c r="M1337" s="184">
        <f t="shared" si="21"/>
        <v>-1580</v>
      </c>
      <c r="N1337" s="183" t="s">
        <v>1149</v>
      </c>
      <c r="O1337" s="183" t="s">
        <v>2015</v>
      </c>
      <c r="P1337" s="183"/>
      <c r="Q1337" s="183" t="s">
        <v>2075</v>
      </c>
      <c r="R1337" s="183" t="s">
        <v>801</v>
      </c>
    </row>
    <row r="1338" spans="1:18">
      <c r="A1338" s="183" t="s">
        <v>2074</v>
      </c>
      <c r="B1338" s="183" t="s">
        <v>794</v>
      </c>
      <c r="C1338" s="183" t="s">
        <v>806</v>
      </c>
      <c r="D1338" s="183" t="s">
        <v>831</v>
      </c>
      <c r="E1338" s="183" t="s">
        <v>851</v>
      </c>
      <c r="F1338" s="183" t="s">
        <v>828</v>
      </c>
      <c r="G1338" s="183" t="s">
        <v>48</v>
      </c>
      <c r="H1338" s="183" t="s">
        <v>521</v>
      </c>
      <c r="I1338" s="183" t="s">
        <v>796</v>
      </c>
      <c r="J1338" s="183" t="s">
        <v>2015</v>
      </c>
      <c r="K1338" s="184">
        <v>1595</v>
      </c>
      <c r="L1338" s="184">
        <v>0</v>
      </c>
      <c r="M1338" s="184">
        <f t="shared" si="21"/>
        <v>1595</v>
      </c>
      <c r="N1338" s="183" t="s">
        <v>1149</v>
      </c>
      <c r="O1338" s="183" t="s">
        <v>2015</v>
      </c>
      <c r="P1338" s="183"/>
      <c r="Q1338" s="183" t="s">
        <v>2075</v>
      </c>
      <c r="R1338" s="183" t="s">
        <v>801</v>
      </c>
    </row>
    <row r="1339" spans="1:18">
      <c r="A1339" s="183" t="s">
        <v>2074</v>
      </c>
      <c r="B1339" s="183" t="s">
        <v>794</v>
      </c>
      <c r="C1339" s="183" t="s">
        <v>808</v>
      </c>
      <c r="D1339" s="183" t="s">
        <v>831</v>
      </c>
      <c r="E1339" s="183" t="s">
        <v>851</v>
      </c>
      <c r="F1339" s="183" t="s">
        <v>836</v>
      </c>
      <c r="G1339" s="183" t="s">
        <v>48</v>
      </c>
      <c r="H1339" s="183" t="s">
        <v>521</v>
      </c>
      <c r="I1339" s="183" t="s">
        <v>796</v>
      </c>
      <c r="J1339" s="183" t="s">
        <v>2015</v>
      </c>
      <c r="K1339" s="184">
        <v>1580</v>
      </c>
      <c r="L1339" s="184">
        <v>0</v>
      </c>
      <c r="M1339" s="184">
        <f t="shared" si="21"/>
        <v>1580</v>
      </c>
      <c r="N1339" s="183" t="s">
        <v>1149</v>
      </c>
      <c r="O1339" s="183" t="s">
        <v>2015</v>
      </c>
      <c r="P1339" s="183"/>
      <c r="Q1339" s="183" t="s">
        <v>2075</v>
      </c>
      <c r="R1339" s="183" t="s">
        <v>801</v>
      </c>
    </row>
    <row r="1340" spans="1:18">
      <c r="A1340" s="183" t="s">
        <v>2074</v>
      </c>
      <c r="B1340" s="183" t="s">
        <v>794</v>
      </c>
      <c r="C1340" s="183" t="s">
        <v>806</v>
      </c>
      <c r="D1340" s="183" t="s">
        <v>268</v>
      </c>
      <c r="E1340" s="183" t="s">
        <v>851</v>
      </c>
      <c r="F1340" s="183" t="s">
        <v>828</v>
      </c>
      <c r="G1340" s="183" t="s">
        <v>48</v>
      </c>
      <c r="H1340" s="183" t="s">
        <v>521</v>
      </c>
      <c r="I1340" s="183" t="s">
        <v>796</v>
      </c>
      <c r="J1340" s="183" t="s">
        <v>2015</v>
      </c>
      <c r="K1340" s="184">
        <v>0</v>
      </c>
      <c r="L1340" s="184">
        <v>1595</v>
      </c>
      <c r="M1340" s="184">
        <f t="shared" si="21"/>
        <v>-1595</v>
      </c>
      <c r="N1340" s="183" t="s">
        <v>1149</v>
      </c>
      <c r="O1340" s="183" t="s">
        <v>2015</v>
      </c>
      <c r="P1340" s="183"/>
      <c r="Q1340" s="183" t="s">
        <v>2075</v>
      </c>
      <c r="R1340" s="183" t="s">
        <v>801</v>
      </c>
    </row>
    <row r="1341" spans="1:18">
      <c r="A1341" s="183" t="s">
        <v>2076</v>
      </c>
      <c r="B1341" s="183" t="s">
        <v>794</v>
      </c>
      <c r="C1341" s="183" t="s">
        <v>706</v>
      </c>
      <c r="D1341" s="183" t="s">
        <v>268</v>
      </c>
      <c r="E1341" s="183" t="s">
        <v>18</v>
      </c>
      <c r="F1341" s="183" t="s">
        <v>521</v>
      </c>
      <c r="G1341" s="183" t="s">
        <v>48</v>
      </c>
      <c r="H1341" s="183" t="s">
        <v>521</v>
      </c>
      <c r="I1341" s="183" t="s">
        <v>796</v>
      </c>
      <c r="J1341" s="183" t="s">
        <v>2015</v>
      </c>
      <c r="K1341" s="184">
        <v>2465.89</v>
      </c>
      <c r="L1341" s="184">
        <v>0</v>
      </c>
      <c r="M1341" s="184">
        <f t="shared" si="21"/>
        <v>2465.89</v>
      </c>
      <c r="N1341" s="183" t="s">
        <v>2077</v>
      </c>
      <c r="O1341" s="183" t="s">
        <v>2015</v>
      </c>
      <c r="P1341" s="183"/>
      <c r="Q1341" s="183" t="s">
        <v>2078</v>
      </c>
      <c r="R1341" s="183" t="s">
        <v>847</v>
      </c>
    </row>
    <row r="1342" spans="1:18">
      <c r="A1342" s="183" t="s">
        <v>2076</v>
      </c>
      <c r="B1342" s="183" t="s">
        <v>794</v>
      </c>
      <c r="C1342" s="183" t="s">
        <v>709</v>
      </c>
      <c r="D1342" s="183" t="s">
        <v>809</v>
      </c>
      <c r="E1342" s="183" t="s">
        <v>18</v>
      </c>
      <c r="F1342" s="183" t="s">
        <v>521</v>
      </c>
      <c r="G1342" s="183" t="s">
        <v>48</v>
      </c>
      <c r="H1342" s="183" t="s">
        <v>521</v>
      </c>
      <c r="I1342" s="183" t="s">
        <v>796</v>
      </c>
      <c r="J1342" s="183" t="s">
        <v>2015</v>
      </c>
      <c r="K1342" s="184">
        <v>0</v>
      </c>
      <c r="L1342" s="184">
        <v>152.25</v>
      </c>
      <c r="M1342" s="184">
        <f t="shared" si="21"/>
        <v>-152.25</v>
      </c>
      <c r="N1342" s="183" t="s">
        <v>2077</v>
      </c>
      <c r="O1342" s="183" t="s">
        <v>2015</v>
      </c>
      <c r="P1342" s="183"/>
      <c r="Q1342" s="183" t="s">
        <v>2078</v>
      </c>
      <c r="R1342" s="183" t="s">
        <v>847</v>
      </c>
    </row>
    <row r="1343" spans="1:18">
      <c r="A1343" s="183" t="s">
        <v>2076</v>
      </c>
      <c r="B1343" s="183" t="s">
        <v>794</v>
      </c>
      <c r="C1343" s="183" t="s">
        <v>709</v>
      </c>
      <c r="D1343" s="183" t="s">
        <v>268</v>
      </c>
      <c r="E1343" s="183" t="s">
        <v>18</v>
      </c>
      <c r="F1343" s="183" t="s">
        <v>521</v>
      </c>
      <c r="G1343" s="183" t="s">
        <v>48</v>
      </c>
      <c r="H1343" s="183" t="s">
        <v>521</v>
      </c>
      <c r="I1343" s="183" t="s">
        <v>796</v>
      </c>
      <c r="J1343" s="183" t="s">
        <v>2015</v>
      </c>
      <c r="K1343" s="184">
        <v>0</v>
      </c>
      <c r="L1343" s="184">
        <v>1564.95</v>
      </c>
      <c r="M1343" s="184">
        <f t="shared" si="21"/>
        <v>-1564.95</v>
      </c>
      <c r="N1343" s="183" t="s">
        <v>2077</v>
      </c>
      <c r="O1343" s="183" t="s">
        <v>2015</v>
      </c>
      <c r="P1343" s="183"/>
      <c r="Q1343" s="183" t="s">
        <v>2078</v>
      </c>
      <c r="R1343" s="183" t="s">
        <v>847</v>
      </c>
    </row>
    <row r="1344" spans="1:18">
      <c r="A1344" s="183" t="s">
        <v>2076</v>
      </c>
      <c r="B1344" s="183" t="s">
        <v>794</v>
      </c>
      <c r="C1344" s="183" t="s">
        <v>709</v>
      </c>
      <c r="D1344" s="183" t="s">
        <v>826</v>
      </c>
      <c r="E1344" s="183" t="s">
        <v>18</v>
      </c>
      <c r="F1344" s="183" t="s">
        <v>521</v>
      </c>
      <c r="G1344" s="183" t="s">
        <v>48</v>
      </c>
      <c r="H1344" s="183" t="s">
        <v>521</v>
      </c>
      <c r="I1344" s="183" t="s">
        <v>796</v>
      </c>
      <c r="J1344" s="183" t="s">
        <v>2015</v>
      </c>
      <c r="K1344" s="184">
        <v>0</v>
      </c>
      <c r="L1344" s="184">
        <v>32.049999999999997</v>
      </c>
      <c r="M1344" s="184">
        <f t="shared" si="21"/>
        <v>-32.049999999999997</v>
      </c>
      <c r="N1344" s="183" t="s">
        <v>2077</v>
      </c>
      <c r="O1344" s="183" t="s">
        <v>2015</v>
      </c>
      <c r="P1344" s="183"/>
      <c r="Q1344" s="183" t="s">
        <v>2078</v>
      </c>
      <c r="R1344" s="183" t="s">
        <v>847</v>
      </c>
    </row>
    <row r="1345" spans="1:18">
      <c r="A1345" s="183" t="s">
        <v>2076</v>
      </c>
      <c r="B1345" s="183" t="s">
        <v>794</v>
      </c>
      <c r="C1345" s="183" t="s">
        <v>709</v>
      </c>
      <c r="D1345" s="183" t="s">
        <v>798</v>
      </c>
      <c r="E1345" s="183" t="s">
        <v>18</v>
      </c>
      <c r="F1345" s="183" t="s">
        <v>521</v>
      </c>
      <c r="G1345" s="183" t="s">
        <v>48</v>
      </c>
      <c r="H1345" s="183" t="s">
        <v>521</v>
      </c>
      <c r="I1345" s="183" t="s">
        <v>796</v>
      </c>
      <c r="J1345" s="183" t="s">
        <v>2015</v>
      </c>
      <c r="K1345" s="184">
        <v>0</v>
      </c>
      <c r="L1345" s="184">
        <v>716.64</v>
      </c>
      <c r="M1345" s="184">
        <f t="shared" si="21"/>
        <v>-716.64</v>
      </c>
      <c r="N1345" s="183" t="s">
        <v>2077</v>
      </c>
      <c r="O1345" s="183" t="s">
        <v>2015</v>
      </c>
      <c r="P1345" s="183"/>
      <c r="Q1345" s="183" t="s">
        <v>2078</v>
      </c>
      <c r="R1345" s="183" t="s">
        <v>847</v>
      </c>
    </row>
    <row r="1346" spans="1:18">
      <c r="A1346" s="183" t="s">
        <v>2079</v>
      </c>
      <c r="B1346" s="183" t="s">
        <v>794</v>
      </c>
      <c r="C1346" s="183" t="s">
        <v>706</v>
      </c>
      <c r="D1346" s="183" t="s">
        <v>268</v>
      </c>
      <c r="E1346" s="183" t="s">
        <v>18</v>
      </c>
      <c r="F1346" s="183" t="s">
        <v>521</v>
      </c>
      <c r="G1346" s="183" t="s">
        <v>48</v>
      </c>
      <c r="H1346" s="183" t="s">
        <v>521</v>
      </c>
      <c r="I1346" s="183" t="s">
        <v>796</v>
      </c>
      <c r="J1346" s="183" t="s">
        <v>2015</v>
      </c>
      <c r="K1346" s="184">
        <v>1024.25</v>
      </c>
      <c r="L1346" s="184">
        <v>0</v>
      </c>
      <c r="M1346" s="184">
        <f t="shared" si="21"/>
        <v>1024.25</v>
      </c>
      <c r="N1346" s="183" t="s">
        <v>1029</v>
      </c>
      <c r="O1346" s="183" t="s">
        <v>2015</v>
      </c>
      <c r="P1346" s="183"/>
      <c r="Q1346" s="183" t="s">
        <v>2080</v>
      </c>
      <c r="R1346" s="183" t="s">
        <v>801</v>
      </c>
    </row>
    <row r="1347" spans="1:18">
      <c r="A1347" s="183" t="s">
        <v>2079</v>
      </c>
      <c r="B1347" s="183" t="s">
        <v>794</v>
      </c>
      <c r="C1347" s="183" t="s">
        <v>707</v>
      </c>
      <c r="D1347" s="183" t="s">
        <v>805</v>
      </c>
      <c r="E1347" s="183" t="s">
        <v>18</v>
      </c>
      <c r="F1347" s="183" t="s">
        <v>521</v>
      </c>
      <c r="G1347" s="183" t="s">
        <v>48</v>
      </c>
      <c r="H1347" s="183" t="s">
        <v>521</v>
      </c>
      <c r="I1347" s="183" t="s">
        <v>796</v>
      </c>
      <c r="J1347" s="183" t="s">
        <v>2015</v>
      </c>
      <c r="K1347" s="184">
        <v>0</v>
      </c>
      <c r="L1347" s="184">
        <v>1024.25</v>
      </c>
      <c r="M1347" s="184">
        <f t="shared" si="21"/>
        <v>-1024.25</v>
      </c>
      <c r="N1347" s="183" t="s">
        <v>1029</v>
      </c>
      <c r="O1347" s="183" t="s">
        <v>2015</v>
      </c>
      <c r="P1347" s="183"/>
      <c r="Q1347" s="183" t="s">
        <v>2080</v>
      </c>
      <c r="R1347" s="183" t="s">
        <v>801</v>
      </c>
    </row>
    <row r="1348" spans="1:18">
      <c r="A1348" s="183" t="s">
        <v>2081</v>
      </c>
      <c r="B1348" s="183" t="s">
        <v>794</v>
      </c>
      <c r="C1348" s="183" t="s">
        <v>244</v>
      </c>
      <c r="D1348" s="183" t="s">
        <v>812</v>
      </c>
      <c r="E1348" s="183" t="s">
        <v>210</v>
      </c>
      <c r="F1348" s="183" t="s">
        <v>2082</v>
      </c>
      <c r="G1348" s="183" t="s">
        <v>48</v>
      </c>
      <c r="H1348" s="183" t="s">
        <v>521</v>
      </c>
      <c r="I1348" s="183" t="s">
        <v>796</v>
      </c>
      <c r="J1348" s="183" t="s">
        <v>1562</v>
      </c>
      <c r="K1348" s="184">
        <v>240</v>
      </c>
      <c r="L1348" s="184">
        <v>0</v>
      </c>
      <c r="M1348" s="184">
        <f t="shared" si="21"/>
        <v>240</v>
      </c>
      <c r="N1348" s="183" t="s">
        <v>2083</v>
      </c>
      <c r="O1348" s="183" t="s">
        <v>1562</v>
      </c>
      <c r="P1348" s="183"/>
      <c r="Q1348" s="183" t="s">
        <v>2084</v>
      </c>
      <c r="R1348" s="183" t="s">
        <v>797</v>
      </c>
    </row>
    <row r="1349" spans="1:18">
      <c r="A1349" s="183" t="s">
        <v>2081</v>
      </c>
      <c r="B1349" s="183" t="s">
        <v>794</v>
      </c>
      <c r="C1349" s="183" t="s">
        <v>244</v>
      </c>
      <c r="D1349" s="183" t="s">
        <v>812</v>
      </c>
      <c r="E1349" s="183" t="s">
        <v>708</v>
      </c>
      <c r="F1349" s="183" t="s">
        <v>2082</v>
      </c>
      <c r="G1349" s="183" t="s">
        <v>48</v>
      </c>
      <c r="H1349" s="183" t="s">
        <v>521</v>
      </c>
      <c r="I1349" s="183" t="s">
        <v>796</v>
      </c>
      <c r="J1349" s="183" t="s">
        <v>1562</v>
      </c>
      <c r="K1349" s="184">
        <v>200</v>
      </c>
      <c r="L1349" s="184">
        <v>0</v>
      </c>
      <c r="M1349" s="184">
        <f t="shared" si="21"/>
        <v>200</v>
      </c>
      <c r="N1349" s="183" t="s">
        <v>2083</v>
      </c>
      <c r="O1349" s="183" t="s">
        <v>1562</v>
      </c>
      <c r="P1349" s="183"/>
      <c r="Q1349" s="183" t="s">
        <v>2084</v>
      </c>
      <c r="R1349" s="183" t="s">
        <v>797</v>
      </c>
    </row>
    <row r="1350" spans="1:18">
      <c r="A1350" s="183" t="s">
        <v>2081</v>
      </c>
      <c r="B1350" s="183" t="s">
        <v>794</v>
      </c>
      <c r="C1350" s="183" t="s">
        <v>244</v>
      </c>
      <c r="D1350" s="183" t="s">
        <v>794</v>
      </c>
      <c r="E1350" s="183" t="s">
        <v>20</v>
      </c>
      <c r="F1350" s="183" t="s">
        <v>2082</v>
      </c>
      <c r="G1350" s="183" t="s">
        <v>48</v>
      </c>
      <c r="H1350" s="183" t="s">
        <v>521</v>
      </c>
      <c r="I1350" s="183" t="s">
        <v>796</v>
      </c>
      <c r="J1350" s="183" t="s">
        <v>1562</v>
      </c>
      <c r="K1350" s="184">
        <v>0</v>
      </c>
      <c r="L1350" s="184">
        <v>350</v>
      </c>
      <c r="M1350" s="184">
        <f t="shared" si="21"/>
        <v>-350</v>
      </c>
      <c r="N1350" s="183" t="s">
        <v>2083</v>
      </c>
      <c r="O1350" s="183" t="s">
        <v>1562</v>
      </c>
      <c r="P1350" s="183"/>
      <c r="Q1350" s="183" t="s">
        <v>2084</v>
      </c>
      <c r="R1350" s="183" t="s">
        <v>797</v>
      </c>
    </row>
    <row r="1351" spans="1:18">
      <c r="A1351" s="183" t="s">
        <v>2081</v>
      </c>
      <c r="B1351" s="183" t="s">
        <v>794</v>
      </c>
      <c r="C1351" s="183" t="s">
        <v>244</v>
      </c>
      <c r="D1351" s="183" t="s">
        <v>812</v>
      </c>
      <c r="E1351" s="183" t="s">
        <v>20</v>
      </c>
      <c r="F1351" s="183" t="s">
        <v>2082</v>
      </c>
      <c r="G1351" s="183" t="s">
        <v>48</v>
      </c>
      <c r="H1351" s="183" t="s">
        <v>521</v>
      </c>
      <c r="I1351" s="183" t="s">
        <v>796</v>
      </c>
      <c r="J1351" s="183" t="s">
        <v>1562</v>
      </c>
      <c r="K1351" s="184">
        <v>0</v>
      </c>
      <c r="L1351" s="184">
        <v>75</v>
      </c>
      <c r="M1351" s="184">
        <f t="shared" ref="M1351:M1414" si="22">K1351-L1351</f>
        <v>-75</v>
      </c>
      <c r="N1351" s="183" t="s">
        <v>2083</v>
      </c>
      <c r="O1351" s="183" t="s">
        <v>1562</v>
      </c>
      <c r="P1351" s="183"/>
      <c r="Q1351" s="183" t="s">
        <v>2084</v>
      </c>
      <c r="R1351" s="183" t="s">
        <v>797</v>
      </c>
    </row>
    <row r="1352" spans="1:18">
      <c r="A1352" s="183" t="s">
        <v>2081</v>
      </c>
      <c r="B1352" s="183" t="s">
        <v>794</v>
      </c>
      <c r="C1352" s="183" t="s">
        <v>244</v>
      </c>
      <c r="D1352" s="183" t="s">
        <v>812</v>
      </c>
      <c r="E1352" s="183" t="s">
        <v>19</v>
      </c>
      <c r="F1352" s="183" t="s">
        <v>2082</v>
      </c>
      <c r="G1352" s="183" t="s">
        <v>48</v>
      </c>
      <c r="H1352" s="183" t="s">
        <v>521</v>
      </c>
      <c r="I1352" s="183" t="s">
        <v>796</v>
      </c>
      <c r="J1352" s="183" t="s">
        <v>1562</v>
      </c>
      <c r="K1352" s="184">
        <v>230</v>
      </c>
      <c r="L1352" s="184">
        <v>0</v>
      </c>
      <c r="M1352" s="184">
        <f t="shared" si="22"/>
        <v>230</v>
      </c>
      <c r="N1352" s="183" t="s">
        <v>2083</v>
      </c>
      <c r="O1352" s="183" t="s">
        <v>1562</v>
      </c>
      <c r="P1352" s="183"/>
      <c r="Q1352" s="183" t="s">
        <v>2084</v>
      </c>
      <c r="R1352" s="183" t="s">
        <v>797</v>
      </c>
    </row>
    <row r="1353" spans="1:18">
      <c r="A1353" s="183" t="s">
        <v>2081</v>
      </c>
      <c r="B1353" s="183" t="s">
        <v>794</v>
      </c>
      <c r="C1353" s="183" t="s">
        <v>706</v>
      </c>
      <c r="D1353" s="183" t="s">
        <v>812</v>
      </c>
      <c r="E1353" s="183" t="s">
        <v>816</v>
      </c>
      <c r="F1353" s="183" t="s">
        <v>2085</v>
      </c>
      <c r="G1353" s="183" t="s">
        <v>48</v>
      </c>
      <c r="H1353" s="183" t="s">
        <v>521</v>
      </c>
      <c r="I1353" s="183" t="s">
        <v>796</v>
      </c>
      <c r="J1353" s="183" t="s">
        <v>1562</v>
      </c>
      <c r="K1353" s="184">
        <v>100</v>
      </c>
      <c r="L1353" s="184">
        <v>0</v>
      </c>
      <c r="M1353" s="184">
        <f t="shared" si="22"/>
        <v>100</v>
      </c>
      <c r="N1353" s="183" t="s">
        <v>2083</v>
      </c>
      <c r="O1353" s="183" t="s">
        <v>1562</v>
      </c>
      <c r="P1353" s="183"/>
      <c r="Q1353" s="183" t="s">
        <v>2084</v>
      </c>
      <c r="R1353" s="183" t="s">
        <v>797</v>
      </c>
    </row>
    <row r="1354" spans="1:18">
      <c r="A1354" s="183" t="s">
        <v>2081</v>
      </c>
      <c r="B1354" s="183" t="s">
        <v>794</v>
      </c>
      <c r="C1354" s="183" t="s">
        <v>808</v>
      </c>
      <c r="D1354" s="183" t="s">
        <v>794</v>
      </c>
      <c r="E1354" s="183" t="s">
        <v>853</v>
      </c>
      <c r="F1354" s="183" t="s">
        <v>1967</v>
      </c>
      <c r="G1354" s="183" t="s">
        <v>48</v>
      </c>
      <c r="H1354" s="183" t="s">
        <v>521</v>
      </c>
      <c r="I1354" s="183" t="s">
        <v>796</v>
      </c>
      <c r="J1354" s="183" t="s">
        <v>1562</v>
      </c>
      <c r="K1354" s="184">
        <v>3000</v>
      </c>
      <c r="L1354" s="184">
        <v>0</v>
      </c>
      <c r="M1354" s="184">
        <f t="shared" si="22"/>
        <v>3000</v>
      </c>
      <c r="N1354" s="183" t="s">
        <v>2083</v>
      </c>
      <c r="O1354" s="183" t="s">
        <v>1562</v>
      </c>
      <c r="P1354" s="183"/>
      <c r="Q1354" s="183" t="s">
        <v>2084</v>
      </c>
      <c r="R1354" s="183" t="s">
        <v>797</v>
      </c>
    </row>
    <row r="1355" spans="1:18">
      <c r="A1355" s="183" t="s">
        <v>2081</v>
      </c>
      <c r="B1355" s="183" t="s">
        <v>794</v>
      </c>
      <c r="C1355" s="183" t="s">
        <v>808</v>
      </c>
      <c r="D1355" s="183" t="s">
        <v>794</v>
      </c>
      <c r="E1355" s="183" t="s">
        <v>799</v>
      </c>
      <c r="F1355" s="183" t="s">
        <v>2086</v>
      </c>
      <c r="G1355" s="183" t="s">
        <v>48</v>
      </c>
      <c r="H1355" s="183" t="s">
        <v>521</v>
      </c>
      <c r="I1355" s="183" t="s">
        <v>796</v>
      </c>
      <c r="J1355" s="183" t="s">
        <v>1562</v>
      </c>
      <c r="K1355" s="184">
        <v>71575</v>
      </c>
      <c r="L1355" s="184">
        <v>0</v>
      </c>
      <c r="M1355" s="184">
        <f t="shared" si="22"/>
        <v>71575</v>
      </c>
      <c r="N1355" s="183" t="s">
        <v>2083</v>
      </c>
      <c r="O1355" s="183" t="s">
        <v>1562</v>
      </c>
      <c r="P1355" s="183"/>
      <c r="Q1355" s="183" t="s">
        <v>2084</v>
      </c>
      <c r="R1355" s="183" t="s">
        <v>797</v>
      </c>
    </row>
    <row r="1356" spans="1:18">
      <c r="A1356" s="183" t="s">
        <v>2081</v>
      </c>
      <c r="B1356" s="183" t="s">
        <v>794</v>
      </c>
      <c r="C1356" s="183" t="s">
        <v>808</v>
      </c>
      <c r="D1356" s="183" t="s">
        <v>809</v>
      </c>
      <c r="E1356" s="183" t="s">
        <v>799</v>
      </c>
      <c r="F1356" s="183" t="s">
        <v>2086</v>
      </c>
      <c r="G1356" s="183" t="s">
        <v>48</v>
      </c>
      <c r="H1356" s="183" t="s">
        <v>521</v>
      </c>
      <c r="I1356" s="183" t="s">
        <v>796</v>
      </c>
      <c r="J1356" s="183" t="s">
        <v>1562</v>
      </c>
      <c r="K1356" s="184">
        <v>33900</v>
      </c>
      <c r="L1356" s="184">
        <v>0</v>
      </c>
      <c r="M1356" s="184">
        <f t="shared" si="22"/>
        <v>33900</v>
      </c>
      <c r="N1356" s="183" t="s">
        <v>2083</v>
      </c>
      <c r="O1356" s="183" t="s">
        <v>1562</v>
      </c>
      <c r="P1356" s="183"/>
      <c r="Q1356" s="183" t="s">
        <v>2084</v>
      </c>
      <c r="R1356" s="183" t="s">
        <v>797</v>
      </c>
    </row>
    <row r="1357" spans="1:18">
      <c r="A1357" s="183" t="s">
        <v>2081</v>
      </c>
      <c r="B1357" s="183" t="s">
        <v>794</v>
      </c>
      <c r="C1357" s="183" t="s">
        <v>808</v>
      </c>
      <c r="D1357" s="183" t="s">
        <v>809</v>
      </c>
      <c r="E1357" s="183" t="s">
        <v>380</v>
      </c>
      <c r="F1357" s="183" t="s">
        <v>2086</v>
      </c>
      <c r="G1357" s="183" t="s">
        <v>48</v>
      </c>
      <c r="H1357" s="183" t="s">
        <v>521</v>
      </c>
      <c r="I1357" s="183" t="s">
        <v>796</v>
      </c>
      <c r="J1357" s="183" t="s">
        <v>1562</v>
      </c>
      <c r="K1357" s="184">
        <v>1000</v>
      </c>
      <c r="L1357" s="184">
        <v>0</v>
      </c>
      <c r="M1357" s="184">
        <f t="shared" si="22"/>
        <v>1000</v>
      </c>
      <c r="N1357" s="183" t="s">
        <v>2083</v>
      </c>
      <c r="O1357" s="183" t="s">
        <v>1562</v>
      </c>
      <c r="P1357" s="183"/>
      <c r="Q1357" s="183" t="s">
        <v>2084</v>
      </c>
      <c r="R1357" s="183" t="s">
        <v>797</v>
      </c>
    </row>
    <row r="1358" spans="1:18">
      <c r="A1358" s="183" t="s">
        <v>2081</v>
      </c>
      <c r="B1358" s="183" t="s">
        <v>794</v>
      </c>
      <c r="C1358" s="183" t="s">
        <v>703</v>
      </c>
      <c r="D1358" s="183" t="s">
        <v>813</v>
      </c>
      <c r="E1358" s="183" t="s">
        <v>22</v>
      </c>
      <c r="F1358" s="183" t="s">
        <v>2087</v>
      </c>
      <c r="G1358" s="183" t="s">
        <v>48</v>
      </c>
      <c r="H1358" s="183" t="s">
        <v>521</v>
      </c>
      <c r="I1358" s="183" t="s">
        <v>796</v>
      </c>
      <c r="J1358" s="183" t="s">
        <v>1562</v>
      </c>
      <c r="K1358" s="184">
        <v>0</v>
      </c>
      <c r="L1358" s="184">
        <v>1000</v>
      </c>
      <c r="M1358" s="184">
        <f t="shared" si="22"/>
        <v>-1000</v>
      </c>
      <c r="N1358" s="183" t="s">
        <v>2083</v>
      </c>
      <c r="O1358" s="183" t="s">
        <v>1562</v>
      </c>
      <c r="P1358" s="183"/>
      <c r="Q1358" s="183" t="s">
        <v>2084</v>
      </c>
      <c r="R1358" s="183" t="s">
        <v>797</v>
      </c>
    </row>
    <row r="1359" spans="1:18">
      <c r="A1359" s="183" t="s">
        <v>2081</v>
      </c>
      <c r="B1359" s="183" t="s">
        <v>794</v>
      </c>
      <c r="C1359" s="183" t="s">
        <v>242</v>
      </c>
      <c r="D1359" s="183" t="s">
        <v>812</v>
      </c>
      <c r="E1359" s="183" t="s">
        <v>1337</v>
      </c>
      <c r="F1359" s="183" t="s">
        <v>1352</v>
      </c>
      <c r="G1359" s="183" t="s">
        <v>48</v>
      </c>
      <c r="H1359" s="183" t="s">
        <v>521</v>
      </c>
      <c r="I1359" s="183" t="s">
        <v>796</v>
      </c>
      <c r="J1359" s="183" t="s">
        <v>1562</v>
      </c>
      <c r="K1359" s="184">
        <v>1200</v>
      </c>
      <c r="L1359" s="184">
        <v>0</v>
      </c>
      <c r="M1359" s="184">
        <f t="shared" si="22"/>
        <v>1200</v>
      </c>
      <c r="N1359" s="183" t="s">
        <v>2083</v>
      </c>
      <c r="O1359" s="183" t="s">
        <v>1562</v>
      </c>
      <c r="P1359" s="183"/>
      <c r="Q1359" s="183" t="s">
        <v>2084</v>
      </c>
      <c r="R1359" s="183" t="s">
        <v>797</v>
      </c>
    </row>
    <row r="1360" spans="1:18">
      <c r="A1360" s="183" t="s">
        <v>2081</v>
      </c>
      <c r="B1360" s="183" t="s">
        <v>794</v>
      </c>
      <c r="C1360" s="183" t="s">
        <v>242</v>
      </c>
      <c r="D1360" s="183" t="s">
        <v>811</v>
      </c>
      <c r="E1360" s="183" t="s">
        <v>1337</v>
      </c>
      <c r="F1360" s="183" t="s">
        <v>1352</v>
      </c>
      <c r="G1360" s="183" t="s">
        <v>48</v>
      </c>
      <c r="H1360" s="183" t="s">
        <v>521</v>
      </c>
      <c r="I1360" s="183" t="s">
        <v>796</v>
      </c>
      <c r="J1360" s="183" t="s">
        <v>1562</v>
      </c>
      <c r="K1360" s="184">
        <v>0</v>
      </c>
      <c r="L1360" s="184">
        <v>412.16</v>
      </c>
      <c r="M1360" s="184">
        <f t="shared" si="22"/>
        <v>-412.16</v>
      </c>
      <c r="N1360" s="183" t="s">
        <v>2083</v>
      </c>
      <c r="O1360" s="183" t="s">
        <v>1562</v>
      </c>
      <c r="P1360" s="183"/>
      <c r="Q1360" s="183" t="s">
        <v>2084</v>
      </c>
      <c r="R1360" s="183" t="s">
        <v>797</v>
      </c>
    </row>
    <row r="1361" spans="1:18">
      <c r="A1361" s="183" t="s">
        <v>2081</v>
      </c>
      <c r="B1361" s="183" t="s">
        <v>794</v>
      </c>
      <c r="C1361" s="183" t="s">
        <v>703</v>
      </c>
      <c r="D1361" s="183" t="s">
        <v>813</v>
      </c>
      <c r="E1361" s="183" t="s">
        <v>21</v>
      </c>
      <c r="F1361" s="183" t="s">
        <v>2087</v>
      </c>
      <c r="G1361" s="183" t="s">
        <v>48</v>
      </c>
      <c r="H1361" s="183" t="s">
        <v>521</v>
      </c>
      <c r="I1361" s="183" t="s">
        <v>796</v>
      </c>
      <c r="J1361" s="183" t="s">
        <v>1562</v>
      </c>
      <c r="K1361" s="184">
        <v>0</v>
      </c>
      <c r="L1361" s="184">
        <v>500</v>
      </c>
      <c r="M1361" s="184">
        <f t="shared" si="22"/>
        <v>-500</v>
      </c>
      <c r="N1361" s="183" t="s">
        <v>2083</v>
      </c>
      <c r="O1361" s="183" t="s">
        <v>1562</v>
      </c>
      <c r="P1361" s="183"/>
      <c r="Q1361" s="183" t="s">
        <v>2084</v>
      </c>
      <c r="R1361" s="183" t="s">
        <v>797</v>
      </c>
    </row>
    <row r="1362" spans="1:18">
      <c r="A1362" s="183" t="s">
        <v>2081</v>
      </c>
      <c r="B1362" s="183" t="s">
        <v>794</v>
      </c>
      <c r="C1362" s="183" t="s">
        <v>703</v>
      </c>
      <c r="D1362" s="183" t="s">
        <v>813</v>
      </c>
      <c r="E1362" s="183" t="s">
        <v>400</v>
      </c>
      <c r="F1362" s="183" t="s">
        <v>2087</v>
      </c>
      <c r="G1362" s="183" t="s">
        <v>48</v>
      </c>
      <c r="H1362" s="183" t="s">
        <v>521</v>
      </c>
      <c r="I1362" s="183" t="s">
        <v>796</v>
      </c>
      <c r="J1362" s="183" t="s">
        <v>1562</v>
      </c>
      <c r="K1362" s="184">
        <v>10</v>
      </c>
      <c r="L1362" s="184">
        <v>0</v>
      </c>
      <c r="M1362" s="184">
        <f t="shared" si="22"/>
        <v>10</v>
      </c>
      <c r="N1362" s="183" t="s">
        <v>2083</v>
      </c>
      <c r="O1362" s="183" t="s">
        <v>1562</v>
      </c>
      <c r="P1362" s="183"/>
      <c r="Q1362" s="183" t="s">
        <v>2084</v>
      </c>
      <c r="R1362" s="183" t="s">
        <v>797</v>
      </c>
    </row>
    <row r="1363" spans="1:18">
      <c r="A1363" s="183" t="s">
        <v>2081</v>
      </c>
      <c r="B1363" s="183" t="s">
        <v>794</v>
      </c>
      <c r="C1363" s="183" t="s">
        <v>703</v>
      </c>
      <c r="D1363" s="183" t="s">
        <v>813</v>
      </c>
      <c r="E1363" s="183" t="s">
        <v>20</v>
      </c>
      <c r="F1363" s="183" t="s">
        <v>2087</v>
      </c>
      <c r="G1363" s="183" t="s">
        <v>48</v>
      </c>
      <c r="H1363" s="183" t="s">
        <v>521</v>
      </c>
      <c r="I1363" s="183" t="s">
        <v>796</v>
      </c>
      <c r="J1363" s="183" t="s">
        <v>1562</v>
      </c>
      <c r="K1363" s="184">
        <v>50</v>
      </c>
      <c r="L1363" s="184">
        <v>0</v>
      </c>
      <c r="M1363" s="184">
        <f t="shared" si="22"/>
        <v>50</v>
      </c>
      <c r="N1363" s="183" t="s">
        <v>2083</v>
      </c>
      <c r="O1363" s="183" t="s">
        <v>1562</v>
      </c>
      <c r="P1363" s="183"/>
      <c r="Q1363" s="183" t="s">
        <v>2084</v>
      </c>
      <c r="R1363" s="183" t="s">
        <v>797</v>
      </c>
    </row>
    <row r="1364" spans="1:18">
      <c r="A1364" s="183" t="s">
        <v>2081</v>
      </c>
      <c r="B1364" s="183" t="s">
        <v>794</v>
      </c>
      <c r="C1364" s="183" t="s">
        <v>703</v>
      </c>
      <c r="D1364" s="183" t="s">
        <v>813</v>
      </c>
      <c r="E1364" s="183" t="s">
        <v>342</v>
      </c>
      <c r="F1364" s="183" t="s">
        <v>2087</v>
      </c>
      <c r="G1364" s="183" t="s">
        <v>48</v>
      </c>
      <c r="H1364" s="183" t="s">
        <v>521</v>
      </c>
      <c r="I1364" s="183" t="s">
        <v>796</v>
      </c>
      <c r="J1364" s="183" t="s">
        <v>1562</v>
      </c>
      <c r="K1364" s="184">
        <v>10</v>
      </c>
      <c r="L1364" s="184">
        <v>0</v>
      </c>
      <c r="M1364" s="184">
        <f t="shared" si="22"/>
        <v>10</v>
      </c>
      <c r="N1364" s="183" t="s">
        <v>2083</v>
      </c>
      <c r="O1364" s="183" t="s">
        <v>1562</v>
      </c>
      <c r="P1364" s="183"/>
      <c r="Q1364" s="183" t="s">
        <v>2084</v>
      </c>
      <c r="R1364" s="183" t="s">
        <v>797</v>
      </c>
    </row>
    <row r="1365" spans="1:18">
      <c r="A1365" s="183" t="s">
        <v>2081</v>
      </c>
      <c r="B1365" s="183" t="s">
        <v>794</v>
      </c>
      <c r="C1365" s="183" t="s">
        <v>703</v>
      </c>
      <c r="D1365" s="183" t="s">
        <v>813</v>
      </c>
      <c r="E1365" s="183" t="s">
        <v>18</v>
      </c>
      <c r="F1365" s="183" t="s">
        <v>2087</v>
      </c>
      <c r="G1365" s="183" t="s">
        <v>48</v>
      </c>
      <c r="H1365" s="183" t="s">
        <v>521</v>
      </c>
      <c r="I1365" s="183" t="s">
        <v>796</v>
      </c>
      <c r="J1365" s="183" t="s">
        <v>1562</v>
      </c>
      <c r="K1365" s="184">
        <v>0</v>
      </c>
      <c r="L1365" s="184">
        <v>380</v>
      </c>
      <c r="M1365" s="184">
        <f t="shared" si="22"/>
        <v>-380</v>
      </c>
      <c r="N1365" s="183" t="s">
        <v>2083</v>
      </c>
      <c r="O1365" s="183" t="s">
        <v>1562</v>
      </c>
      <c r="P1365" s="183"/>
      <c r="Q1365" s="183" t="s">
        <v>2084</v>
      </c>
      <c r="R1365" s="183" t="s">
        <v>797</v>
      </c>
    </row>
    <row r="1366" spans="1:18">
      <c r="A1366" s="183" t="s">
        <v>2081</v>
      </c>
      <c r="B1366" s="183" t="s">
        <v>794</v>
      </c>
      <c r="C1366" s="183" t="s">
        <v>703</v>
      </c>
      <c r="D1366" s="183" t="s">
        <v>813</v>
      </c>
      <c r="E1366" s="183" t="s">
        <v>29</v>
      </c>
      <c r="F1366" s="183" t="s">
        <v>2087</v>
      </c>
      <c r="G1366" s="183" t="s">
        <v>48</v>
      </c>
      <c r="H1366" s="183" t="s">
        <v>521</v>
      </c>
      <c r="I1366" s="183" t="s">
        <v>796</v>
      </c>
      <c r="J1366" s="183" t="s">
        <v>1562</v>
      </c>
      <c r="K1366" s="184">
        <v>0</v>
      </c>
      <c r="L1366" s="184">
        <v>150</v>
      </c>
      <c r="M1366" s="184">
        <f t="shared" si="22"/>
        <v>-150</v>
      </c>
      <c r="N1366" s="183" t="s">
        <v>2083</v>
      </c>
      <c r="O1366" s="183" t="s">
        <v>1562</v>
      </c>
      <c r="P1366" s="183"/>
      <c r="Q1366" s="183" t="s">
        <v>2084</v>
      </c>
      <c r="R1366" s="183" t="s">
        <v>797</v>
      </c>
    </row>
    <row r="1367" spans="1:18">
      <c r="A1367" s="183" t="s">
        <v>2081</v>
      </c>
      <c r="B1367" s="183" t="s">
        <v>794</v>
      </c>
      <c r="C1367" s="183" t="s">
        <v>703</v>
      </c>
      <c r="D1367" s="183" t="s">
        <v>813</v>
      </c>
      <c r="E1367" s="183" t="s">
        <v>464</v>
      </c>
      <c r="F1367" s="183" t="s">
        <v>2087</v>
      </c>
      <c r="G1367" s="183" t="s">
        <v>48</v>
      </c>
      <c r="H1367" s="183" t="s">
        <v>521</v>
      </c>
      <c r="I1367" s="183" t="s">
        <v>796</v>
      </c>
      <c r="J1367" s="183" t="s">
        <v>1562</v>
      </c>
      <c r="K1367" s="184">
        <v>0</v>
      </c>
      <c r="L1367" s="184">
        <v>300</v>
      </c>
      <c r="M1367" s="184">
        <f t="shared" si="22"/>
        <v>-300</v>
      </c>
      <c r="N1367" s="183" t="s">
        <v>2083</v>
      </c>
      <c r="O1367" s="183" t="s">
        <v>1562</v>
      </c>
      <c r="P1367" s="183"/>
      <c r="Q1367" s="183" t="s">
        <v>2084</v>
      </c>
      <c r="R1367" s="183" t="s">
        <v>797</v>
      </c>
    </row>
    <row r="1368" spans="1:18">
      <c r="A1368" s="183" t="s">
        <v>2081</v>
      </c>
      <c r="B1368" s="183" t="s">
        <v>794</v>
      </c>
      <c r="C1368" s="183" t="s">
        <v>703</v>
      </c>
      <c r="D1368" s="183" t="s">
        <v>813</v>
      </c>
      <c r="E1368" s="183" t="s">
        <v>19</v>
      </c>
      <c r="F1368" s="183" t="s">
        <v>2087</v>
      </c>
      <c r="G1368" s="183" t="s">
        <v>48</v>
      </c>
      <c r="H1368" s="183" t="s">
        <v>521</v>
      </c>
      <c r="I1368" s="183" t="s">
        <v>796</v>
      </c>
      <c r="J1368" s="183" t="s">
        <v>1562</v>
      </c>
      <c r="K1368" s="184">
        <v>0</v>
      </c>
      <c r="L1368" s="184">
        <v>140</v>
      </c>
      <c r="M1368" s="184">
        <f t="shared" si="22"/>
        <v>-140</v>
      </c>
      <c r="N1368" s="183" t="s">
        <v>2083</v>
      </c>
      <c r="O1368" s="183" t="s">
        <v>1562</v>
      </c>
      <c r="P1368" s="183"/>
      <c r="Q1368" s="183" t="s">
        <v>2084</v>
      </c>
      <c r="R1368" s="183" t="s">
        <v>797</v>
      </c>
    </row>
    <row r="1369" spans="1:18">
      <c r="A1369" s="183" t="s">
        <v>2081</v>
      </c>
      <c r="B1369" s="183" t="s">
        <v>794</v>
      </c>
      <c r="C1369" s="183" t="s">
        <v>242</v>
      </c>
      <c r="D1369" s="183" t="s">
        <v>795</v>
      </c>
      <c r="E1369" s="183" t="s">
        <v>1007</v>
      </c>
      <c r="F1369" s="183" t="s">
        <v>2088</v>
      </c>
      <c r="G1369" s="183" t="s">
        <v>48</v>
      </c>
      <c r="H1369" s="183" t="s">
        <v>521</v>
      </c>
      <c r="I1369" s="183" t="s">
        <v>796</v>
      </c>
      <c r="J1369" s="183" t="s">
        <v>1562</v>
      </c>
      <c r="K1369" s="184">
        <v>291040</v>
      </c>
      <c r="L1369" s="184">
        <v>0</v>
      </c>
      <c r="M1369" s="184">
        <f t="shared" si="22"/>
        <v>291040</v>
      </c>
      <c r="N1369" s="183" t="s">
        <v>2083</v>
      </c>
      <c r="O1369" s="183" t="s">
        <v>1562</v>
      </c>
      <c r="P1369" s="183"/>
      <c r="Q1369" s="183" t="s">
        <v>2084</v>
      </c>
      <c r="R1369" s="183" t="s">
        <v>797</v>
      </c>
    </row>
    <row r="1370" spans="1:18">
      <c r="A1370" s="183" t="s">
        <v>2081</v>
      </c>
      <c r="B1370" s="183" t="s">
        <v>794</v>
      </c>
      <c r="C1370" s="183" t="s">
        <v>833</v>
      </c>
      <c r="D1370" s="183" t="s">
        <v>812</v>
      </c>
      <c r="E1370" s="183" t="s">
        <v>19</v>
      </c>
      <c r="F1370" s="183" t="s">
        <v>1967</v>
      </c>
      <c r="G1370" s="183" t="s">
        <v>48</v>
      </c>
      <c r="H1370" s="183" t="s">
        <v>521</v>
      </c>
      <c r="I1370" s="183" t="s">
        <v>796</v>
      </c>
      <c r="J1370" s="183" t="s">
        <v>1562</v>
      </c>
      <c r="K1370" s="184">
        <v>2200</v>
      </c>
      <c r="L1370" s="184">
        <v>0</v>
      </c>
      <c r="M1370" s="184">
        <f t="shared" si="22"/>
        <v>2200</v>
      </c>
      <c r="N1370" s="183" t="s">
        <v>2083</v>
      </c>
      <c r="O1370" s="183" t="s">
        <v>1562</v>
      </c>
      <c r="P1370" s="183"/>
      <c r="Q1370" s="183" t="s">
        <v>2084</v>
      </c>
      <c r="R1370" s="183" t="s">
        <v>797</v>
      </c>
    </row>
    <row r="1371" spans="1:18">
      <c r="A1371" s="183" t="s">
        <v>2081</v>
      </c>
      <c r="B1371" s="183" t="s">
        <v>794</v>
      </c>
      <c r="C1371" s="183" t="s">
        <v>702</v>
      </c>
      <c r="D1371" s="183" t="s">
        <v>812</v>
      </c>
      <c r="E1371" s="183" t="s">
        <v>1045</v>
      </c>
      <c r="F1371" s="183" t="s">
        <v>1090</v>
      </c>
      <c r="G1371" s="183" t="s">
        <v>48</v>
      </c>
      <c r="H1371" s="183" t="s">
        <v>521</v>
      </c>
      <c r="I1371" s="183" t="s">
        <v>796</v>
      </c>
      <c r="J1371" s="183" t="s">
        <v>1562</v>
      </c>
      <c r="K1371" s="184">
        <v>300</v>
      </c>
      <c r="L1371" s="184">
        <v>0</v>
      </c>
      <c r="M1371" s="184">
        <f t="shared" si="22"/>
        <v>300</v>
      </c>
      <c r="N1371" s="183" t="s">
        <v>2083</v>
      </c>
      <c r="O1371" s="183" t="s">
        <v>1562</v>
      </c>
      <c r="P1371" s="183"/>
      <c r="Q1371" s="183" t="s">
        <v>2084</v>
      </c>
      <c r="R1371" s="183" t="s">
        <v>797</v>
      </c>
    </row>
    <row r="1372" spans="1:18">
      <c r="A1372" s="183" t="s">
        <v>2081</v>
      </c>
      <c r="B1372" s="183" t="s">
        <v>794</v>
      </c>
      <c r="C1372" s="183" t="s">
        <v>833</v>
      </c>
      <c r="D1372" s="183" t="s">
        <v>812</v>
      </c>
      <c r="E1372" s="183" t="s">
        <v>827</v>
      </c>
      <c r="F1372" s="183" t="s">
        <v>1967</v>
      </c>
      <c r="G1372" s="183" t="s">
        <v>48</v>
      </c>
      <c r="H1372" s="183" t="s">
        <v>521</v>
      </c>
      <c r="I1372" s="183" t="s">
        <v>796</v>
      </c>
      <c r="J1372" s="183" t="s">
        <v>1562</v>
      </c>
      <c r="K1372" s="184">
        <v>200</v>
      </c>
      <c r="L1372" s="184">
        <v>0</v>
      </c>
      <c r="M1372" s="184">
        <f t="shared" si="22"/>
        <v>200</v>
      </c>
      <c r="N1372" s="183" t="s">
        <v>2083</v>
      </c>
      <c r="O1372" s="183" t="s">
        <v>1562</v>
      </c>
      <c r="P1372" s="183"/>
      <c r="Q1372" s="183" t="s">
        <v>2084</v>
      </c>
      <c r="R1372" s="183" t="s">
        <v>797</v>
      </c>
    </row>
    <row r="1373" spans="1:18">
      <c r="A1373" s="183" t="s">
        <v>2081</v>
      </c>
      <c r="B1373" s="183" t="s">
        <v>794</v>
      </c>
      <c r="C1373" s="183" t="s">
        <v>833</v>
      </c>
      <c r="D1373" s="183" t="s">
        <v>812</v>
      </c>
      <c r="E1373" s="183" t="s">
        <v>400</v>
      </c>
      <c r="F1373" s="183" t="s">
        <v>1967</v>
      </c>
      <c r="G1373" s="183" t="s">
        <v>48</v>
      </c>
      <c r="H1373" s="183" t="s">
        <v>521</v>
      </c>
      <c r="I1373" s="183" t="s">
        <v>796</v>
      </c>
      <c r="J1373" s="183" t="s">
        <v>1562</v>
      </c>
      <c r="K1373" s="184">
        <v>0</v>
      </c>
      <c r="L1373" s="184">
        <v>3000</v>
      </c>
      <c r="M1373" s="184">
        <f t="shared" si="22"/>
        <v>-3000</v>
      </c>
      <c r="N1373" s="183" t="s">
        <v>2083</v>
      </c>
      <c r="O1373" s="183" t="s">
        <v>1562</v>
      </c>
      <c r="P1373" s="183"/>
      <c r="Q1373" s="183" t="s">
        <v>2084</v>
      </c>
      <c r="R1373" s="183" t="s">
        <v>797</v>
      </c>
    </row>
    <row r="1374" spans="1:18">
      <c r="A1374" s="183" t="s">
        <v>2081</v>
      </c>
      <c r="B1374" s="183" t="s">
        <v>794</v>
      </c>
      <c r="C1374" s="183" t="s">
        <v>833</v>
      </c>
      <c r="D1374" s="183" t="s">
        <v>812</v>
      </c>
      <c r="E1374" s="183" t="s">
        <v>816</v>
      </c>
      <c r="F1374" s="183" t="s">
        <v>2089</v>
      </c>
      <c r="G1374" s="183" t="s">
        <v>48</v>
      </c>
      <c r="H1374" s="183" t="s">
        <v>521</v>
      </c>
      <c r="I1374" s="183" t="s">
        <v>796</v>
      </c>
      <c r="J1374" s="183" t="s">
        <v>1562</v>
      </c>
      <c r="K1374" s="184">
        <v>0</v>
      </c>
      <c r="L1374" s="184">
        <v>3800</v>
      </c>
      <c r="M1374" s="184">
        <f t="shared" si="22"/>
        <v>-3800</v>
      </c>
      <c r="N1374" s="183" t="s">
        <v>2083</v>
      </c>
      <c r="O1374" s="183" t="s">
        <v>1562</v>
      </c>
      <c r="P1374" s="183"/>
      <c r="Q1374" s="183" t="s">
        <v>2084</v>
      </c>
      <c r="R1374" s="183" t="s">
        <v>797</v>
      </c>
    </row>
    <row r="1375" spans="1:18">
      <c r="A1375" s="183" t="s">
        <v>2081</v>
      </c>
      <c r="B1375" s="183" t="s">
        <v>794</v>
      </c>
      <c r="C1375" s="183" t="s">
        <v>833</v>
      </c>
      <c r="D1375" s="183" t="s">
        <v>812</v>
      </c>
      <c r="E1375" s="183" t="s">
        <v>137</v>
      </c>
      <c r="F1375" s="183" t="s">
        <v>1967</v>
      </c>
      <c r="G1375" s="183" t="s">
        <v>48</v>
      </c>
      <c r="H1375" s="183" t="s">
        <v>521</v>
      </c>
      <c r="I1375" s="183" t="s">
        <v>796</v>
      </c>
      <c r="J1375" s="183" t="s">
        <v>1562</v>
      </c>
      <c r="K1375" s="184">
        <v>0</v>
      </c>
      <c r="L1375" s="184">
        <v>200</v>
      </c>
      <c r="M1375" s="184">
        <f t="shared" si="22"/>
        <v>-200</v>
      </c>
      <c r="N1375" s="183" t="s">
        <v>2083</v>
      </c>
      <c r="O1375" s="183" t="s">
        <v>1562</v>
      </c>
      <c r="P1375" s="183"/>
      <c r="Q1375" s="183" t="s">
        <v>2084</v>
      </c>
      <c r="R1375" s="183" t="s">
        <v>797</v>
      </c>
    </row>
    <row r="1376" spans="1:18">
      <c r="A1376" s="183" t="s">
        <v>2081</v>
      </c>
      <c r="B1376" s="183" t="s">
        <v>794</v>
      </c>
      <c r="C1376" s="183" t="s">
        <v>833</v>
      </c>
      <c r="D1376" s="183" t="s">
        <v>812</v>
      </c>
      <c r="E1376" s="183" t="s">
        <v>820</v>
      </c>
      <c r="F1376" s="183" t="s">
        <v>2089</v>
      </c>
      <c r="G1376" s="183" t="s">
        <v>48</v>
      </c>
      <c r="H1376" s="183" t="s">
        <v>521</v>
      </c>
      <c r="I1376" s="183" t="s">
        <v>796</v>
      </c>
      <c r="J1376" s="183" t="s">
        <v>1562</v>
      </c>
      <c r="K1376" s="184">
        <v>0</v>
      </c>
      <c r="L1376" s="184">
        <v>2000</v>
      </c>
      <c r="M1376" s="184">
        <f t="shared" si="22"/>
        <v>-2000</v>
      </c>
      <c r="N1376" s="183" t="s">
        <v>2083</v>
      </c>
      <c r="O1376" s="183" t="s">
        <v>1562</v>
      </c>
      <c r="P1376" s="183"/>
      <c r="Q1376" s="183" t="s">
        <v>2084</v>
      </c>
      <c r="R1376" s="183" t="s">
        <v>797</v>
      </c>
    </row>
    <row r="1377" spans="1:18">
      <c r="A1377" s="183" t="s">
        <v>2081</v>
      </c>
      <c r="B1377" s="183" t="s">
        <v>794</v>
      </c>
      <c r="C1377" s="183" t="s">
        <v>833</v>
      </c>
      <c r="D1377" s="183" t="s">
        <v>812</v>
      </c>
      <c r="E1377" s="183" t="s">
        <v>854</v>
      </c>
      <c r="F1377" s="183" t="s">
        <v>2089</v>
      </c>
      <c r="G1377" s="183" t="s">
        <v>48</v>
      </c>
      <c r="H1377" s="183" t="s">
        <v>521</v>
      </c>
      <c r="I1377" s="183" t="s">
        <v>796</v>
      </c>
      <c r="J1377" s="183" t="s">
        <v>1562</v>
      </c>
      <c r="K1377" s="184">
        <v>100</v>
      </c>
      <c r="L1377" s="184">
        <v>0</v>
      </c>
      <c r="M1377" s="184">
        <f t="shared" si="22"/>
        <v>100</v>
      </c>
      <c r="N1377" s="183" t="s">
        <v>2083</v>
      </c>
      <c r="O1377" s="183" t="s">
        <v>1562</v>
      </c>
      <c r="P1377" s="183"/>
      <c r="Q1377" s="183" t="s">
        <v>2084</v>
      </c>
      <c r="R1377" s="183" t="s">
        <v>797</v>
      </c>
    </row>
    <row r="1378" spans="1:18">
      <c r="A1378" s="183" t="s">
        <v>2081</v>
      </c>
      <c r="B1378" s="183" t="s">
        <v>794</v>
      </c>
      <c r="C1378" s="183" t="s">
        <v>833</v>
      </c>
      <c r="D1378" s="183" t="s">
        <v>812</v>
      </c>
      <c r="E1378" s="183" t="s">
        <v>810</v>
      </c>
      <c r="F1378" s="183" t="s">
        <v>2089</v>
      </c>
      <c r="G1378" s="183" t="s">
        <v>48</v>
      </c>
      <c r="H1378" s="183" t="s">
        <v>521</v>
      </c>
      <c r="I1378" s="183" t="s">
        <v>796</v>
      </c>
      <c r="J1378" s="183" t="s">
        <v>1562</v>
      </c>
      <c r="K1378" s="184">
        <v>2300</v>
      </c>
      <c r="L1378" s="184">
        <v>0</v>
      </c>
      <c r="M1378" s="184">
        <f t="shared" si="22"/>
        <v>2300</v>
      </c>
      <c r="N1378" s="183" t="s">
        <v>2083</v>
      </c>
      <c r="O1378" s="183" t="s">
        <v>1562</v>
      </c>
      <c r="P1378" s="183"/>
      <c r="Q1378" s="183" t="s">
        <v>2084</v>
      </c>
      <c r="R1378" s="183" t="s">
        <v>797</v>
      </c>
    </row>
    <row r="1379" spans="1:18">
      <c r="A1379" s="183" t="s">
        <v>2081</v>
      </c>
      <c r="B1379" s="183" t="s">
        <v>794</v>
      </c>
      <c r="C1379" s="183" t="s">
        <v>833</v>
      </c>
      <c r="D1379" s="183" t="s">
        <v>812</v>
      </c>
      <c r="E1379" s="183" t="s">
        <v>820</v>
      </c>
      <c r="F1379" s="183" t="s">
        <v>1967</v>
      </c>
      <c r="G1379" s="183" t="s">
        <v>48</v>
      </c>
      <c r="H1379" s="183" t="s">
        <v>521</v>
      </c>
      <c r="I1379" s="183" t="s">
        <v>796</v>
      </c>
      <c r="J1379" s="183" t="s">
        <v>1562</v>
      </c>
      <c r="K1379" s="184">
        <v>0</v>
      </c>
      <c r="L1379" s="184">
        <v>600</v>
      </c>
      <c r="M1379" s="184">
        <f t="shared" si="22"/>
        <v>-600</v>
      </c>
      <c r="N1379" s="183" t="s">
        <v>2083</v>
      </c>
      <c r="O1379" s="183" t="s">
        <v>1562</v>
      </c>
      <c r="P1379" s="183"/>
      <c r="Q1379" s="183" t="s">
        <v>2084</v>
      </c>
      <c r="R1379" s="183" t="s">
        <v>797</v>
      </c>
    </row>
    <row r="1380" spans="1:18">
      <c r="A1380" s="183" t="s">
        <v>2081</v>
      </c>
      <c r="B1380" s="183" t="s">
        <v>794</v>
      </c>
      <c r="C1380" s="183" t="s">
        <v>833</v>
      </c>
      <c r="D1380" s="183" t="s">
        <v>812</v>
      </c>
      <c r="E1380" s="183" t="s">
        <v>22</v>
      </c>
      <c r="F1380" s="183" t="s">
        <v>1967</v>
      </c>
      <c r="G1380" s="183" t="s">
        <v>48</v>
      </c>
      <c r="H1380" s="183" t="s">
        <v>521</v>
      </c>
      <c r="I1380" s="183" t="s">
        <v>796</v>
      </c>
      <c r="J1380" s="183" t="s">
        <v>1562</v>
      </c>
      <c r="K1380" s="184">
        <v>200</v>
      </c>
      <c r="L1380" s="184">
        <v>0</v>
      </c>
      <c r="M1380" s="184">
        <f t="shared" si="22"/>
        <v>200</v>
      </c>
      <c r="N1380" s="183" t="s">
        <v>2083</v>
      </c>
      <c r="O1380" s="183" t="s">
        <v>1562</v>
      </c>
      <c r="P1380" s="183"/>
      <c r="Q1380" s="183" t="s">
        <v>2084</v>
      </c>
      <c r="R1380" s="183" t="s">
        <v>797</v>
      </c>
    </row>
    <row r="1381" spans="1:18">
      <c r="A1381" s="183" t="s">
        <v>2081</v>
      </c>
      <c r="B1381" s="183" t="s">
        <v>794</v>
      </c>
      <c r="C1381" s="183" t="s">
        <v>702</v>
      </c>
      <c r="D1381" s="183" t="s">
        <v>812</v>
      </c>
      <c r="E1381" s="183" t="s">
        <v>22</v>
      </c>
      <c r="F1381" s="183" t="s">
        <v>1967</v>
      </c>
      <c r="G1381" s="183" t="s">
        <v>48</v>
      </c>
      <c r="H1381" s="183" t="s">
        <v>521</v>
      </c>
      <c r="I1381" s="183" t="s">
        <v>796</v>
      </c>
      <c r="J1381" s="183" t="s">
        <v>1562</v>
      </c>
      <c r="K1381" s="184">
        <v>50</v>
      </c>
      <c r="L1381" s="184">
        <v>0</v>
      </c>
      <c r="M1381" s="184">
        <f t="shared" si="22"/>
        <v>50</v>
      </c>
      <c r="N1381" s="183" t="s">
        <v>2083</v>
      </c>
      <c r="O1381" s="183" t="s">
        <v>1562</v>
      </c>
      <c r="P1381" s="183"/>
      <c r="Q1381" s="183" t="s">
        <v>2084</v>
      </c>
      <c r="R1381" s="183" t="s">
        <v>797</v>
      </c>
    </row>
    <row r="1382" spans="1:18">
      <c r="A1382" s="183" t="s">
        <v>2081</v>
      </c>
      <c r="B1382" s="183" t="s">
        <v>794</v>
      </c>
      <c r="C1382" s="183" t="s">
        <v>808</v>
      </c>
      <c r="D1382" s="183" t="s">
        <v>837</v>
      </c>
      <c r="E1382" s="183" t="s">
        <v>816</v>
      </c>
      <c r="F1382" s="183" t="s">
        <v>1967</v>
      </c>
      <c r="G1382" s="183" t="s">
        <v>48</v>
      </c>
      <c r="H1382" s="183" t="s">
        <v>521</v>
      </c>
      <c r="I1382" s="183" t="s">
        <v>796</v>
      </c>
      <c r="J1382" s="183" t="s">
        <v>1562</v>
      </c>
      <c r="K1382" s="184">
        <v>457.09</v>
      </c>
      <c r="L1382" s="184">
        <v>0</v>
      </c>
      <c r="M1382" s="184">
        <f t="shared" si="22"/>
        <v>457.09</v>
      </c>
      <c r="N1382" s="183" t="s">
        <v>2083</v>
      </c>
      <c r="O1382" s="183" t="s">
        <v>1562</v>
      </c>
      <c r="P1382" s="183"/>
      <c r="Q1382" s="183" t="s">
        <v>2084</v>
      </c>
      <c r="R1382" s="183" t="s">
        <v>797</v>
      </c>
    </row>
    <row r="1383" spans="1:18">
      <c r="A1383" s="183" t="s">
        <v>2081</v>
      </c>
      <c r="B1383" s="183" t="s">
        <v>794</v>
      </c>
      <c r="C1383" s="183" t="s">
        <v>808</v>
      </c>
      <c r="D1383" s="183" t="s">
        <v>837</v>
      </c>
      <c r="E1383" s="183" t="s">
        <v>22</v>
      </c>
      <c r="F1383" s="183" t="s">
        <v>1967</v>
      </c>
      <c r="G1383" s="183" t="s">
        <v>48</v>
      </c>
      <c r="H1383" s="183" t="s">
        <v>521</v>
      </c>
      <c r="I1383" s="183" t="s">
        <v>796</v>
      </c>
      <c r="J1383" s="183" t="s">
        <v>1562</v>
      </c>
      <c r="K1383" s="184">
        <v>714.2</v>
      </c>
      <c r="L1383" s="184">
        <v>0</v>
      </c>
      <c r="M1383" s="184">
        <f t="shared" si="22"/>
        <v>714.2</v>
      </c>
      <c r="N1383" s="183" t="s">
        <v>2083</v>
      </c>
      <c r="O1383" s="183" t="s">
        <v>1562</v>
      </c>
      <c r="P1383" s="183"/>
      <c r="Q1383" s="183" t="s">
        <v>2084</v>
      </c>
      <c r="R1383" s="183" t="s">
        <v>797</v>
      </c>
    </row>
    <row r="1384" spans="1:18">
      <c r="A1384" s="183" t="s">
        <v>2081</v>
      </c>
      <c r="B1384" s="183" t="s">
        <v>794</v>
      </c>
      <c r="C1384" s="183" t="s">
        <v>702</v>
      </c>
      <c r="D1384" s="183" t="s">
        <v>837</v>
      </c>
      <c r="E1384" s="183" t="s">
        <v>22</v>
      </c>
      <c r="F1384" s="183" t="s">
        <v>1967</v>
      </c>
      <c r="G1384" s="183" t="s">
        <v>48</v>
      </c>
      <c r="H1384" s="183" t="s">
        <v>521</v>
      </c>
      <c r="I1384" s="183" t="s">
        <v>796</v>
      </c>
      <c r="J1384" s="183" t="s">
        <v>1562</v>
      </c>
      <c r="K1384" s="184">
        <v>618.98</v>
      </c>
      <c r="L1384" s="184">
        <v>0</v>
      </c>
      <c r="M1384" s="184">
        <f t="shared" si="22"/>
        <v>618.98</v>
      </c>
      <c r="N1384" s="183" t="s">
        <v>2083</v>
      </c>
      <c r="O1384" s="183" t="s">
        <v>1562</v>
      </c>
      <c r="P1384" s="183"/>
      <c r="Q1384" s="183" t="s">
        <v>2084</v>
      </c>
      <c r="R1384" s="183" t="s">
        <v>797</v>
      </c>
    </row>
    <row r="1385" spans="1:18">
      <c r="A1385" s="183" t="s">
        <v>2081</v>
      </c>
      <c r="B1385" s="183" t="s">
        <v>794</v>
      </c>
      <c r="C1385" s="183" t="s">
        <v>703</v>
      </c>
      <c r="D1385" s="183" t="s">
        <v>812</v>
      </c>
      <c r="E1385" s="183" t="s">
        <v>708</v>
      </c>
      <c r="F1385" s="183" t="s">
        <v>2087</v>
      </c>
      <c r="G1385" s="183" t="s">
        <v>48</v>
      </c>
      <c r="H1385" s="183" t="s">
        <v>521</v>
      </c>
      <c r="I1385" s="183" t="s">
        <v>796</v>
      </c>
      <c r="J1385" s="183" t="s">
        <v>1562</v>
      </c>
      <c r="K1385" s="184">
        <v>60</v>
      </c>
      <c r="L1385" s="184">
        <v>0</v>
      </c>
      <c r="M1385" s="184">
        <f t="shared" si="22"/>
        <v>60</v>
      </c>
      <c r="N1385" s="183" t="s">
        <v>2083</v>
      </c>
      <c r="O1385" s="183" t="s">
        <v>1562</v>
      </c>
      <c r="P1385" s="183"/>
      <c r="Q1385" s="183" t="s">
        <v>2084</v>
      </c>
      <c r="R1385" s="183" t="s">
        <v>797</v>
      </c>
    </row>
    <row r="1386" spans="1:18">
      <c r="A1386" s="183" t="s">
        <v>2081</v>
      </c>
      <c r="B1386" s="183" t="s">
        <v>794</v>
      </c>
      <c r="C1386" s="183" t="s">
        <v>703</v>
      </c>
      <c r="D1386" s="183" t="s">
        <v>812</v>
      </c>
      <c r="E1386" s="183" t="s">
        <v>382</v>
      </c>
      <c r="F1386" s="183" t="s">
        <v>2087</v>
      </c>
      <c r="G1386" s="183" t="s">
        <v>48</v>
      </c>
      <c r="H1386" s="183" t="s">
        <v>521</v>
      </c>
      <c r="I1386" s="183" t="s">
        <v>796</v>
      </c>
      <c r="J1386" s="183" t="s">
        <v>1562</v>
      </c>
      <c r="K1386" s="184">
        <v>180</v>
      </c>
      <c r="L1386" s="184">
        <v>0</v>
      </c>
      <c r="M1386" s="184">
        <f t="shared" si="22"/>
        <v>180</v>
      </c>
      <c r="N1386" s="183" t="s">
        <v>2083</v>
      </c>
      <c r="O1386" s="183" t="s">
        <v>1562</v>
      </c>
      <c r="P1386" s="183"/>
      <c r="Q1386" s="183" t="s">
        <v>2084</v>
      </c>
      <c r="R1386" s="183" t="s">
        <v>797</v>
      </c>
    </row>
    <row r="1387" spans="1:18">
      <c r="A1387" s="183" t="s">
        <v>2081</v>
      </c>
      <c r="B1387" s="183" t="s">
        <v>794</v>
      </c>
      <c r="C1387" s="183" t="s">
        <v>833</v>
      </c>
      <c r="D1387" s="183" t="s">
        <v>812</v>
      </c>
      <c r="E1387" s="183" t="s">
        <v>816</v>
      </c>
      <c r="F1387" s="183" t="s">
        <v>1967</v>
      </c>
      <c r="G1387" s="183" t="s">
        <v>48</v>
      </c>
      <c r="H1387" s="183" t="s">
        <v>521</v>
      </c>
      <c r="I1387" s="183" t="s">
        <v>796</v>
      </c>
      <c r="J1387" s="183" t="s">
        <v>1562</v>
      </c>
      <c r="K1387" s="184">
        <v>0</v>
      </c>
      <c r="L1387" s="184">
        <v>3000</v>
      </c>
      <c r="M1387" s="184">
        <f t="shared" si="22"/>
        <v>-3000</v>
      </c>
      <c r="N1387" s="183" t="s">
        <v>2083</v>
      </c>
      <c r="O1387" s="183" t="s">
        <v>1562</v>
      </c>
      <c r="P1387" s="183"/>
      <c r="Q1387" s="183" t="s">
        <v>2084</v>
      </c>
      <c r="R1387" s="183" t="s">
        <v>797</v>
      </c>
    </row>
    <row r="1388" spans="1:18">
      <c r="A1388" s="183" t="s">
        <v>2081</v>
      </c>
      <c r="B1388" s="183" t="s">
        <v>794</v>
      </c>
      <c r="C1388" s="183" t="s">
        <v>707</v>
      </c>
      <c r="D1388" s="183" t="s">
        <v>794</v>
      </c>
      <c r="E1388" s="183" t="s">
        <v>816</v>
      </c>
      <c r="F1388" s="183" t="s">
        <v>2089</v>
      </c>
      <c r="G1388" s="183" t="s">
        <v>48</v>
      </c>
      <c r="H1388" s="183" t="s">
        <v>521</v>
      </c>
      <c r="I1388" s="183" t="s">
        <v>796</v>
      </c>
      <c r="J1388" s="183" t="s">
        <v>1562</v>
      </c>
      <c r="K1388" s="184">
        <v>0</v>
      </c>
      <c r="L1388" s="184">
        <v>60</v>
      </c>
      <c r="M1388" s="184">
        <f t="shared" si="22"/>
        <v>-60</v>
      </c>
      <c r="N1388" s="183" t="s">
        <v>2083</v>
      </c>
      <c r="O1388" s="183" t="s">
        <v>1562</v>
      </c>
      <c r="P1388" s="183"/>
      <c r="Q1388" s="183" t="s">
        <v>2084</v>
      </c>
      <c r="R1388" s="183" t="s">
        <v>797</v>
      </c>
    </row>
    <row r="1389" spans="1:18">
      <c r="A1389" s="183" t="s">
        <v>2081</v>
      </c>
      <c r="B1389" s="183" t="s">
        <v>794</v>
      </c>
      <c r="C1389" s="183" t="s">
        <v>244</v>
      </c>
      <c r="D1389" s="183" t="s">
        <v>794</v>
      </c>
      <c r="E1389" s="183" t="s">
        <v>403</v>
      </c>
      <c r="F1389" s="183" t="s">
        <v>2082</v>
      </c>
      <c r="G1389" s="183" t="s">
        <v>48</v>
      </c>
      <c r="H1389" s="183" t="s">
        <v>521</v>
      </c>
      <c r="I1389" s="183" t="s">
        <v>796</v>
      </c>
      <c r="J1389" s="183" t="s">
        <v>1562</v>
      </c>
      <c r="K1389" s="184">
        <v>0</v>
      </c>
      <c r="L1389" s="184">
        <v>300</v>
      </c>
      <c r="M1389" s="184">
        <f t="shared" si="22"/>
        <v>-300</v>
      </c>
      <c r="N1389" s="183" t="s">
        <v>2083</v>
      </c>
      <c r="O1389" s="183" t="s">
        <v>1562</v>
      </c>
      <c r="P1389" s="183"/>
      <c r="Q1389" s="183" t="s">
        <v>2084</v>
      </c>
      <c r="R1389" s="183" t="s">
        <v>797</v>
      </c>
    </row>
    <row r="1390" spans="1:18">
      <c r="A1390" s="183" t="s">
        <v>2081</v>
      </c>
      <c r="B1390" s="183" t="s">
        <v>794</v>
      </c>
      <c r="C1390" s="183" t="s">
        <v>244</v>
      </c>
      <c r="D1390" s="183" t="s">
        <v>812</v>
      </c>
      <c r="E1390" s="183" t="s">
        <v>403</v>
      </c>
      <c r="F1390" s="183" t="s">
        <v>2082</v>
      </c>
      <c r="G1390" s="183" t="s">
        <v>48</v>
      </c>
      <c r="H1390" s="183" t="s">
        <v>521</v>
      </c>
      <c r="I1390" s="183" t="s">
        <v>796</v>
      </c>
      <c r="J1390" s="183" t="s">
        <v>1562</v>
      </c>
      <c r="K1390" s="184">
        <v>240</v>
      </c>
      <c r="L1390" s="184">
        <v>0</v>
      </c>
      <c r="M1390" s="184">
        <f t="shared" si="22"/>
        <v>240</v>
      </c>
      <c r="N1390" s="183" t="s">
        <v>2083</v>
      </c>
      <c r="O1390" s="183" t="s">
        <v>1562</v>
      </c>
      <c r="P1390" s="183"/>
      <c r="Q1390" s="183" t="s">
        <v>2084</v>
      </c>
      <c r="R1390" s="183" t="s">
        <v>797</v>
      </c>
    </row>
    <row r="1391" spans="1:18">
      <c r="A1391" s="183" t="s">
        <v>2081</v>
      </c>
      <c r="B1391" s="183" t="s">
        <v>794</v>
      </c>
      <c r="C1391" s="183" t="s">
        <v>244</v>
      </c>
      <c r="D1391" s="183" t="s">
        <v>812</v>
      </c>
      <c r="E1391" s="183" t="s">
        <v>384</v>
      </c>
      <c r="F1391" s="183" t="s">
        <v>2082</v>
      </c>
      <c r="G1391" s="183" t="s">
        <v>48</v>
      </c>
      <c r="H1391" s="183" t="s">
        <v>521</v>
      </c>
      <c r="I1391" s="183" t="s">
        <v>796</v>
      </c>
      <c r="J1391" s="183" t="s">
        <v>1562</v>
      </c>
      <c r="K1391" s="184">
        <v>230</v>
      </c>
      <c r="L1391" s="184">
        <v>0</v>
      </c>
      <c r="M1391" s="184">
        <f t="shared" si="22"/>
        <v>230</v>
      </c>
      <c r="N1391" s="183" t="s">
        <v>2083</v>
      </c>
      <c r="O1391" s="183" t="s">
        <v>1562</v>
      </c>
      <c r="P1391" s="183"/>
      <c r="Q1391" s="183" t="s">
        <v>2084</v>
      </c>
      <c r="R1391" s="183" t="s">
        <v>797</v>
      </c>
    </row>
    <row r="1392" spans="1:18">
      <c r="A1392" s="183" t="s">
        <v>2081</v>
      </c>
      <c r="B1392" s="183" t="s">
        <v>794</v>
      </c>
      <c r="C1392" s="183" t="s">
        <v>244</v>
      </c>
      <c r="D1392" s="183" t="s">
        <v>812</v>
      </c>
      <c r="E1392" s="183" t="s">
        <v>818</v>
      </c>
      <c r="F1392" s="183" t="s">
        <v>2082</v>
      </c>
      <c r="G1392" s="183" t="s">
        <v>48</v>
      </c>
      <c r="H1392" s="183" t="s">
        <v>521</v>
      </c>
      <c r="I1392" s="183" t="s">
        <v>796</v>
      </c>
      <c r="J1392" s="183" t="s">
        <v>1562</v>
      </c>
      <c r="K1392" s="184">
        <v>200</v>
      </c>
      <c r="L1392" s="184">
        <v>0</v>
      </c>
      <c r="M1392" s="184">
        <f t="shared" si="22"/>
        <v>200</v>
      </c>
      <c r="N1392" s="183" t="s">
        <v>2083</v>
      </c>
      <c r="O1392" s="183" t="s">
        <v>1562</v>
      </c>
      <c r="P1392" s="183"/>
      <c r="Q1392" s="183" t="s">
        <v>2084</v>
      </c>
      <c r="R1392" s="183" t="s">
        <v>797</v>
      </c>
    </row>
    <row r="1393" spans="1:18">
      <c r="A1393" s="183" t="s">
        <v>2081</v>
      </c>
      <c r="B1393" s="183" t="s">
        <v>794</v>
      </c>
      <c r="C1393" s="183" t="s">
        <v>808</v>
      </c>
      <c r="D1393" s="183" t="s">
        <v>837</v>
      </c>
      <c r="E1393" s="183" t="s">
        <v>840</v>
      </c>
      <c r="F1393" s="183" t="s">
        <v>1967</v>
      </c>
      <c r="G1393" s="183" t="s">
        <v>48</v>
      </c>
      <c r="H1393" s="183" t="s">
        <v>521</v>
      </c>
      <c r="I1393" s="183" t="s">
        <v>796</v>
      </c>
      <c r="J1393" s="183" t="s">
        <v>1562</v>
      </c>
      <c r="K1393" s="184">
        <v>366.86</v>
      </c>
      <c r="L1393" s="184">
        <v>0</v>
      </c>
      <c r="M1393" s="184">
        <f t="shared" si="22"/>
        <v>366.86</v>
      </c>
      <c r="N1393" s="183" t="s">
        <v>2083</v>
      </c>
      <c r="O1393" s="183" t="s">
        <v>1562</v>
      </c>
      <c r="P1393" s="183"/>
      <c r="Q1393" s="183" t="s">
        <v>2084</v>
      </c>
      <c r="R1393" s="183" t="s">
        <v>797</v>
      </c>
    </row>
    <row r="1394" spans="1:18">
      <c r="A1394" s="183" t="s">
        <v>2081</v>
      </c>
      <c r="B1394" s="183" t="s">
        <v>794</v>
      </c>
      <c r="C1394" s="183" t="s">
        <v>244</v>
      </c>
      <c r="D1394" s="183" t="s">
        <v>794</v>
      </c>
      <c r="E1394" s="183" t="s">
        <v>195</v>
      </c>
      <c r="F1394" s="183" t="s">
        <v>2082</v>
      </c>
      <c r="G1394" s="183" t="s">
        <v>48</v>
      </c>
      <c r="H1394" s="183" t="s">
        <v>521</v>
      </c>
      <c r="I1394" s="183" t="s">
        <v>796</v>
      </c>
      <c r="J1394" s="183" t="s">
        <v>1562</v>
      </c>
      <c r="K1394" s="184">
        <v>0</v>
      </c>
      <c r="L1394" s="184">
        <v>800</v>
      </c>
      <c r="M1394" s="184">
        <f t="shared" si="22"/>
        <v>-800</v>
      </c>
      <c r="N1394" s="183" t="s">
        <v>2083</v>
      </c>
      <c r="O1394" s="183" t="s">
        <v>1562</v>
      </c>
      <c r="P1394" s="183"/>
      <c r="Q1394" s="183" t="s">
        <v>2084</v>
      </c>
      <c r="R1394" s="183" t="s">
        <v>797</v>
      </c>
    </row>
    <row r="1395" spans="1:18">
      <c r="A1395" s="183" t="s">
        <v>2081</v>
      </c>
      <c r="B1395" s="183" t="s">
        <v>794</v>
      </c>
      <c r="C1395" s="183" t="s">
        <v>244</v>
      </c>
      <c r="D1395" s="183" t="s">
        <v>812</v>
      </c>
      <c r="E1395" s="183" t="s">
        <v>195</v>
      </c>
      <c r="F1395" s="183" t="s">
        <v>2082</v>
      </c>
      <c r="G1395" s="183" t="s">
        <v>48</v>
      </c>
      <c r="H1395" s="183" t="s">
        <v>521</v>
      </c>
      <c r="I1395" s="183" t="s">
        <v>796</v>
      </c>
      <c r="J1395" s="183" t="s">
        <v>1562</v>
      </c>
      <c r="K1395" s="184">
        <v>280</v>
      </c>
      <c r="L1395" s="184">
        <v>0</v>
      </c>
      <c r="M1395" s="184">
        <f t="shared" si="22"/>
        <v>280</v>
      </c>
      <c r="N1395" s="183" t="s">
        <v>2083</v>
      </c>
      <c r="O1395" s="183" t="s">
        <v>1562</v>
      </c>
      <c r="P1395" s="183"/>
      <c r="Q1395" s="183" t="s">
        <v>2084</v>
      </c>
      <c r="R1395" s="183" t="s">
        <v>797</v>
      </c>
    </row>
    <row r="1396" spans="1:18">
      <c r="A1396" s="183" t="s">
        <v>2081</v>
      </c>
      <c r="B1396" s="183" t="s">
        <v>794</v>
      </c>
      <c r="C1396" s="183" t="s">
        <v>244</v>
      </c>
      <c r="D1396" s="183" t="s">
        <v>812</v>
      </c>
      <c r="E1396" s="183" t="s">
        <v>840</v>
      </c>
      <c r="F1396" s="183" t="s">
        <v>2082</v>
      </c>
      <c r="G1396" s="183" t="s">
        <v>48</v>
      </c>
      <c r="H1396" s="183" t="s">
        <v>521</v>
      </c>
      <c r="I1396" s="183" t="s">
        <v>796</v>
      </c>
      <c r="J1396" s="183" t="s">
        <v>1562</v>
      </c>
      <c r="K1396" s="184">
        <v>220</v>
      </c>
      <c r="L1396" s="184">
        <v>0</v>
      </c>
      <c r="M1396" s="184">
        <f t="shared" si="22"/>
        <v>220</v>
      </c>
      <c r="N1396" s="183" t="s">
        <v>2083</v>
      </c>
      <c r="O1396" s="183" t="s">
        <v>1562</v>
      </c>
      <c r="P1396" s="183"/>
      <c r="Q1396" s="183" t="s">
        <v>2084</v>
      </c>
      <c r="R1396" s="183" t="s">
        <v>797</v>
      </c>
    </row>
    <row r="1397" spans="1:18">
      <c r="A1397" s="183" t="s">
        <v>2081</v>
      </c>
      <c r="B1397" s="183" t="s">
        <v>794</v>
      </c>
      <c r="C1397" s="183" t="s">
        <v>244</v>
      </c>
      <c r="D1397" s="183" t="s">
        <v>812</v>
      </c>
      <c r="E1397" s="183" t="s">
        <v>18</v>
      </c>
      <c r="F1397" s="183" t="s">
        <v>2082</v>
      </c>
      <c r="G1397" s="183" t="s">
        <v>48</v>
      </c>
      <c r="H1397" s="183" t="s">
        <v>521</v>
      </c>
      <c r="I1397" s="183" t="s">
        <v>796</v>
      </c>
      <c r="J1397" s="183" t="s">
        <v>1562</v>
      </c>
      <c r="K1397" s="184">
        <v>260</v>
      </c>
      <c r="L1397" s="184">
        <v>0</v>
      </c>
      <c r="M1397" s="184">
        <f t="shared" si="22"/>
        <v>260</v>
      </c>
      <c r="N1397" s="183" t="s">
        <v>2083</v>
      </c>
      <c r="O1397" s="183" t="s">
        <v>1562</v>
      </c>
      <c r="P1397" s="183"/>
      <c r="Q1397" s="183" t="s">
        <v>2084</v>
      </c>
      <c r="R1397" s="183" t="s">
        <v>797</v>
      </c>
    </row>
    <row r="1398" spans="1:18">
      <c r="A1398" s="183" t="s">
        <v>2081</v>
      </c>
      <c r="B1398" s="183" t="s">
        <v>794</v>
      </c>
      <c r="C1398" s="183" t="s">
        <v>706</v>
      </c>
      <c r="D1398" s="183" t="s">
        <v>812</v>
      </c>
      <c r="E1398" s="183" t="s">
        <v>851</v>
      </c>
      <c r="F1398" s="183" t="s">
        <v>2085</v>
      </c>
      <c r="G1398" s="183" t="s">
        <v>48</v>
      </c>
      <c r="H1398" s="183" t="s">
        <v>521</v>
      </c>
      <c r="I1398" s="183" t="s">
        <v>796</v>
      </c>
      <c r="J1398" s="183" t="s">
        <v>1562</v>
      </c>
      <c r="K1398" s="184">
        <v>150</v>
      </c>
      <c r="L1398" s="184">
        <v>0</v>
      </c>
      <c r="M1398" s="184">
        <f t="shared" si="22"/>
        <v>150</v>
      </c>
      <c r="N1398" s="183" t="s">
        <v>2083</v>
      </c>
      <c r="O1398" s="183" t="s">
        <v>1562</v>
      </c>
      <c r="P1398" s="183"/>
      <c r="Q1398" s="183" t="s">
        <v>2084</v>
      </c>
      <c r="R1398" s="183" t="s">
        <v>797</v>
      </c>
    </row>
    <row r="1399" spans="1:18">
      <c r="A1399" s="183" t="s">
        <v>2081</v>
      </c>
      <c r="B1399" s="183" t="s">
        <v>794</v>
      </c>
      <c r="C1399" s="183" t="s">
        <v>244</v>
      </c>
      <c r="D1399" s="183" t="s">
        <v>812</v>
      </c>
      <c r="E1399" s="183" t="s">
        <v>22</v>
      </c>
      <c r="F1399" s="183" t="s">
        <v>2082</v>
      </c>
      <c r="G1399" s="183" t="s">
        <v>48</v>
      </c>
      <c r="H1399" s="183" t="s">
        <v>521</v>
      </c>
      <c r="I1399" s="183" t="s">
        <v>796</v>
      </c>
      <c r="J1399" s="183" t="s">
        <v>1562</v>
      </c>
      <c r="K1399" s="184">
        <v>180</v>
      </c>
      <c r="L1399" s="184">
        <v>0</v>
      </c>
      <c r="M1399" s="184">
        <f t="shared" si="22"/>
        <v>180</v>
      </c>
      <c r="N1399" s="183" t="s">
        <v>2083</v>
      </c>
      <c r="O1399" s="183" t="s">
        <v>1562</v>
      </c>
      <c r="P1399" s="183"/>
      <c r="Q1399" s="183" t="s">
        <v>2084</v>
      </c>
      <c r="R1399" s="183" t="s">
        <v>797</v>
      </c>
    </row>
    <row r="1400" spans="1:18">
      <c r="A1400" s="183" t="s">
        <v>2081</v>
      </c>
      <c r="B1400" s="183" t="s">
        <v>794</v>
      </c>
      <c r="C1400" s="183" t="s">
        <v>808</v>
      </c>
      <c r="D1400" s="183" t="s">
        <v>812</v>
      </c>
      <c r="E1400" s="183" t="s">
        <v>853</v>
      </c>
      <c r="F1400" s="183" t="s">
        <v>1967</v>
      </c>
      <c r="G1400" s="183" t="s">
        <v>48</v>
      </c>
      <c r="H1400" s="183" t="s">
        <v>521</v>
      </c>
      <c r="I1400" s="183" t="s">
        <v>796</v>
      </c>
      <c r="J1400" s="183" t="s">
        <v>1562</v>
      </c>
      <c r="K1400" s="184">
        <v>922.38</v>
      </c>
      <c r="L1400" s="184">
        <v>0</v>
      </c>
      <c r="M1400" s="184">
        <f t="shared" si="22"/>
        <v>922.38</v>
      </c>
      <c r="N1400" s="183" t="s">
        <v>2083</v>
      </c>
      <c r="O1400" s="183" t="s">
        <v>1562</v>
      </c>
      <c r="P1400" s="183"/>
      <c r="Q1400" s="183" t="s">
        <v>2084</v>
      </c>
      <c r="R1400" s="183" t="s">
        <v>797</v>
      </c>
    </row>
    <row r="1401" spans="1:18">
      <c r="A1401" s="183" t="s">
        <v>2081</v>
      </c>
      <c r="B1401" s="183" t="s">
        <v>794</v>
      </c>
      <c r="C1401" s="183" t="s">
        <v>808</v>
      </c>
      <c r="D1401" s="183" t="s">
        <v>812</v>
      </c>
      <c r="E1401" s="183" t="s">
        <v>799</v>
      </c>
      <c r="F1401" s="183" t="s">
        <v>2086</v>
      </c>
      <c r="G1401" s="183" t="s">
        <v>48</v>
      </c>
      <c r="H1401" s="183" t="s">
        <v>521</v>
      </c>
      <c r="I1401" s="183" t="s">
        <v>796</v>
      </c>
      <c r="J1401" s="183" t="s">
        <v>1562</v>
      </c>
      <c r="K1401" s="184">
        <v>15784.16</v>
      </c>
      <c r="L1401" s="184">
        <v>0</v>
      </c>
      <c r="M1401" s="184">
        <f t="shared" si="22"/>
        <v>15784.16</v>
      </c>
      <c r="N1401" s="183" t="s">
        <v>2083</v>
      </c>
      <c r="O1401" s="183" t="s">
        <v>1562</v>
      </c>
      <c r="P1401" s="183"/>
      <c r="Q1401" s="183" t="s">
        <v>2084</v>
      </c>
      <c r="R1401" s="183" t="s">
        <v>797</v>
      </c>
    </row>
    <row r="1402" spans="1:18">
      <c r="A1402" s="183" t="s">
        <v>2081</v>
      </c>
      <c r="B1402" s="183" t="s">
        <v>794</v>
      </c>
      <c r="C1402" s="183" t="s">
        <v>707</v>
      </c>
      <c r="D1402" s="183" t="s">
        <v>812</v>
      </c>
      <c r="E1402" s="183" t="s">
        <v>816</v>
      </c>
      <c r="F1402" s="183" t="s">
        <v>2089</v>
      </c>
      <c r="G1402" s="183" t="s">
        <v>48</v>
      </c>
      <c r="H1402" s="183" t="s">
        <v>521</v>
      </c>
      <c r="I1402" s="183" t="s">
        <v>796</v>
      </c>
      <c r="J1402" s="183" t="s">
        <v>1562</v>
      </c>
      <c r="K1402" s="184">
        <v>60</v>
      </c>
      <c r="L1402" s="184">
        <v>0</v>
      </c>
      <c r="M1402" s="184">
        <f t="shared" si="22"/>
        <v>60</v>
      </c>
      <c r="N1402" s="183" t="s">
        <v>2083</v>
      </c>
      <c r="O1402" s="183" t="s">
        <v>1562</v>
      </c>
      <c r="P1402" s="183"/>
      <c r="Q1402" s="183" t="s">
        <v>2084</v>
      </c>
      <c r="R1402" s="183" t="s">
        <v>797</v>
      </c>
    </row>
    <row r="1403" spans="1:18">
      <c r="A1403" s="183" t="s">
        <v>2081</v>
      </c>
      <c r="B1403" s="183" t="s">
        <v>794</v>
      </c>
      <c r="C1403" s="183" t="s">
        <v>702</v>
      </c>
      <c r="D1403" s="183" t="s">
        <v>823</v>
      </c>
      <c r="E1403" s="183" t="s">
        <v>721</v>
      </c>
      <c r="F1403" s="183" t="s">
        <v>1065</v>
      </c>
      <c r="G1403" s="183" t="s">
        <v>48</v>
      </c>
      <c r="H1403" s="183" t="s">
        <v>521</v>
      </c>
      <c r="I1403" s="183" t="s">
        <v>796</v>
      </c>
      <c r="J1403" s="183" t="s">
        <v>1562</v>
      </c>
      <c r="K1403" s="184">
        <v>0</v>
      </c>
      <c r="L1403" s="184">
        <v>31.11</v>
      </c>
      <c r="M1403" s="184">
        <f t="shared" si="22"/>
        <v>-31.11</v>
      </c>
      <c r="N1403" s="183" t="s">
        <v>2083</v>
      </c>
      <c r="O1403" s="183" t="s">
        <v>1562</v>
      </c>
      <c r="P1403" s="183"/>
      <c r="Q1403" s="183" t="s">
        <v>2084</v>
      </c>
      <c r="R1403" s="183" t="s">
        <v>797</v>
      </c>
    </row>
    <row r="1404" spans="1:18">
      <c r="A1404" s="183" t="s">
        <v>2081</v>
      </c>
      <c r="B1404" s="183" t="s">
        <v>794</v>
      </c>
      <c r="C1404" s="183" t="s">
        <v>703</v>
      </c>
      <c r="D1404" s="183" t="s">
        <v>809</v>
      </c>
      <c r="E1404" s="183" t="s">
        <v>860</v>
      </c>
      <c r="F1404" s="183" t="s">
        <v>1090</v>
      </c>
      <c r="G1404" s="183" t="s">
        <v>48</v>
      </c>
      <c r="H1404" s="183" t="s">
        <v>521</v>
      </c>
      <c r="I1404" s="183" t="s">
        <v>796</v>
      </c>
      <c r="J1404" s="183" t="s">
        <v>1562</v>
      </c>
      <c r="K1404" s="184">
        <v>0</v>
      </c>
      <c r="L1404" s="184">
        <v>9974.4599999999991</v>
      </c>
      <c r="M1404" s="184">
        <f t="shared" si="22"/>
        <v>-9974.4599999999991</v>
      </c>
      <c r="N1404" s="183" t="s">
        <v>2083</v>
      </c>
      <c r="O1404" s="183" t="s">
        <v>1562</v>
      </c>
      <c r="P1404" s="183"/>
      <c r="Q1404" s="183" t="s">
        <v>2084</v>
      </c>
      <c r="R1404" s="183" t="s">
        <v>797</v>
      </c>
    </row>
    <row r="1405" spans="1:18">
      <c r="A1405" s="183" t="s">
        <v>2081</v>
      </c>
      <c r="B1405" s="183" t="s">
        <v>794</v>
      </c>
      <c r="C1405" s="183" t="s">
        <v>366</v>
      </c>
      <c r="D1405" s="183" t="s">
        <v>802</v>
      </c>
      <c r="E1405" s="183" t="s">
        <v>860</v>
      </c>
      <c r="F1405" s="183" t="s">
        <v>1090</v>
      </c>
      <c r="G1405" s="183" t="s">
        <v>48</v>
      </c>
      <c r="H1405" s="183" t="s">
        <v>521</v>
      </c>
      <c r="I1405" s="183" t="s">
        <v>796</v>
      </c>
      <c r="J1405" s="183" t="s">
        <v>1562</v>
      </c>
      <c r="K1405" s="184">
        <v>4409.46</v>
      </c>
      <c r="L1405" s="184">
        <v>0</v>
      </c>
      <c r="M1405" s="184">
        <f t="shared" si="22"/>
        <v>4409.46</v>
      </c>
      <c r="N1405" s="183" t="s">
        <v>2083</v>
      </c>
      <c r="O1405" s="183" t="s">
        <v>1562</v>
      </c>
      <c r="P1405" s="183"/>
      <c r="Q1405" s="183" t="s">
        <v>2084</v>
      </c>
      <c r="R1405" s="183" t="s">
        <v>797</v>
      </c>
    </row>
    <row r="1406" spans="1:18">
      <c r="A1406" s="183" t="s">
        <v>2081</v>
      </c>
      <c r="B1406" s="183" t="s">
        <v>794</v>
      </c>
      <c r="C1406" s="183" t="s">
        <v>808</v>
      </c>
      <c r="D1406" s="183" t="s">
        <v>812</v>
      </c>
      <c r="E1406" s="183" t="s">
        <v>835</v>
      </c>
      <c r="F1406" s="183" t="s">
        <v>2090</v>
      </c>
      <c r="G1406" s="183" t="s">
        <v>48</v>
      </c>
      <c r="H1406" s="183" t="s">
        <v>521</v>
      </c>
      <c r="I1406" s="183" t="s">
        <v>796</v>
      </c>
      <c r="J1406" s="183" t="s">
        <v>1562</v>
      </c>
      <c r="K1406" s="184">
        <v>240</v>
      </c>
      <c r="L1406" s="184">
        <v>0</v>
      </c>
      <c r="M1406" s="184">
        <f t="shared" si="22"/>
        <v>240</v>
      </c>
      <c r="N1406" s="183" t="s">
        <v>2083</v>
      </c>
      <c r="O1406" s="183" t="s">
        <v>1562</v>
      </c>
      <c r="P1406" s="183"/>
      <c r="Q1406" s="183" t="s">
        <v>2084</v>
      </c>
      <c r="R1406" s="183" t="s">
        <v>797</v>
      </c>
    </row>
    <row r="1407" spans="1:18">
      <c r="A1407" s="183" t="s">
        <v>2081</v>
      </c>
      <c r="B1407" s="183" t="s">
        <v>794</v>
      </c>
      <c r="C1407" s="183" t="s">
        <v>706</v>
      </c>
      <c r="D1407" s="183" t="s">
        <v>794</v>
      </c>
      <c r="E1407" s="183" t="s">
        <v>851</v>
      </c>
      <c r="F1407" s="183" t="s">
        <v>2085</v>
      </c>
      <c r="G1407" s="183" t="s">
        <v>48</v>
      </c>
      <c r="H1407" s="183" t="s">
        <v>521</v>
      </c>
      <c r="I1407" s="183" t="s">
        <v>796</v>
      </c>
      <c r="J1407" s="183" t="s">
        <v>1562</v>
      </c>
      <c r="K1407" s="184">
        <v>240</v>
      </c>
      <c r="L1407" s="184">
        <v>0</v>
      </c>
      <c r="M1407" s="184">
        <f t="shared" si="22"/>
        <v>240</v>
      </c>
      <c r="N1407" s="183" t="s">
        <v>2083</v>
      </c>
      <c r="O1407" s="183" t="s">
        <v>1562</v>
      </c>
      <c r="P1407" s="183"/>
      <c r="Q1407" s="183" t="s">
        <v>2084</v>
      </c>
      <c r="R1407" s="183" t="s">
        <v>797</v>
      </c>
    </row>
    <row r="1408" spans="1:18">
      <c r="A1408" s="183" t="s">
        <v>2081</v>
      </c>
      <c r="B1408" s="183" t="s">
        <v>794</v>
      </c>
      <c r="C1408" s="183" t="s">
        <v>808</v>
      </c>
      <c r="D1408" s="183" t="s">
        <v>812</v>
      </c>
      <c r="E1408" s="183" t="s">
        <v>832</v>
      </c>
      <c r="F1408" s="183" t="s">
        <v>2086</v>
      </c>
      <c r="G1408" s="183" t="s">
        <v>48</v>
      </c>
      <c r="H1408" s="183" t="s">
        <v>521</v>
      </c>
      <c r="I1408" s="183" t="s">
        <v>796</v>
      </c>
      <c r="J1408" s="183" t="s">
        <v>1562</v>
      </c>
      <c r="K1408" s="184">
        <v>828.58</v>
      </c>
      <c r="L1408" s="184">
        <v>0</v>
      </c>
      <c r="M1408" s="184">
        <f t="shared" si="22"/>
        <v>828.58</v>
      </c>
      <c r="N1408" s="183" t="s">
        <v>2083</v>
      </c>
      <c r="O1408" s="183" t="s">
        <v>1562</v>
      </c>
      <c r="P1408" s="183"/>
      <c r="Q1408" s="183" t="s">
        <v>2084</v>
      </c>
      <c r="R1408" s="183" t="s">
        <v>797</v>
      </c>
    </row>
    <row r="1409" spans="1:18">
      <c r="A1409" s="183" t="s">
        <v>2081</v>
      </c>
      <c r="B1409" s="183" t="s">
        <v>794</v>
      </c>
      <c r="C1409" s="183" t="s">
        <v>808</v>
      </c>
      <c r="D1409" s="183" t="s">
        <v>812</v>
      </c>
      <c r="E1409" s="183" t="s">
        <v>835</v>
      </c>
      <c r="F1409" s="183" t="s">
        <v>2086</v>
      </c>
      <c r="G1409" s="183" t="s">
        <v>48</v>
      </c>
      <c r="H1409" s="183" t="s">
        <v>521</v>
      </c>
      <c r="I1409" s="183" t="s">
        <v>796</v>
      </c>
      <c r="J1409" s="183" t="s">
        <v>1562</v>
      </c>
      <c r="K1409" s="184">
        <v>9809.9</v>
      </c>
      <c r="L1409" s="184">
        <v>0</v>
      </c>
      <c r="M1409" s="184">
        <f t="shared" si="22"/>
        <v>9809.9</v>
      </c>
      <c r="N1409" s="183" t="s">
        <v>2083</v>
      </c>
      <c r="O1409" s="183" t="s">
        <v>1562</v>
      </c>
      <c r="P1409" s="183"/>
      <c r="Q1409" s="183" t="s">
        <v>2084</v>
      </c>
      <c r="R1409" s="183" t="s">
        <v>797</v>
      </c>
    </row>
    <row r="1410" spans="1:18">
      <c r="A1410" s="183" t="s">
        <v>2081</v>
      </c>
      <c r="B1410" s="183" t="s">
        <v>794</v>
      </c>
      <c r="C1410" s="183" t="s">
        <v>808</v>
      </c>
      <c r="D1410" s="183" t="s">
        <v>812</v>
      </c>
      <c r="E1410" s="183" t="s">
        <v>29</v>
      </c>
      <c r="F1410" s="183" t="s">
        <v>2086</v>
      </c>
      <c r="G1410" s="183" t="s">
        <v>48</v>
      </c>
      <c r="H1410" s="183" t="s">
        <v>521</v>
      </c>
      <c r="I1410" s="183" t="s">
        <v>796</v>
      </c>
      <c r="J1410" s="183" t="s">
        <v>1562</v>
      </c>
      <c r="K1410" s="184">
        <v>314.16000000000003</v>
      </c>
      <c r="L1410" s="184">
        <v>0</v>
      </c>
      <c r="M1410" s="184">
        <f t="shared" si="22"/>
        <v>314.16000000000003</v>
      </c>
      <c r="N1410" s="183" t="s">
        <v>2083</v>
      </c>
      <c r="O1410" s="183" t="s">
        <v>1562</v>
      </c>
      <c r="P1410" s="183"/>
      <c r="Q1410" s="183" t="s">
        <v>2084</v>
      </c>
      <c r="R1410" s="183" t="s">
        <v>797</v>
      </c>
    </row>
    <row r="1411" spans="1:18">
      <c r="A1411" s="183" t="s">
        <v>2081</v>
      </c>
      <c r="B1411" s="183" t="s">
        <v>794</v>
      </c>
      <c r="C1411" s="183" t="s">
        <v>706</v>
      </c>
      <c r="D1411" s="183" t="s">
        <v>794</v>
      </c>
      <c r="E1411" s="183" t="s">
        <v>818</v>
      </c>
      <c r="F1411" s="183" t="s">
        <v>2085</v>
      </c>
      <c r="G1411" s="183" t="s">
        <v>48</v>
      </c>
      <c r="H1411" s="183" t="s">
        <v>521</v>
      </c>
      <c r="I1411" s="183" t="s">
        <v>796</v>
      </c>
      <c r="J1411" s="183" t="s">
        <v>1562</v>
      </c>
      <c r="K1411" s="184">
        <v>0</v>
      </c>
      <c r="L1411" s="184">
        <v>120</v>
      </c>
      <c r="M1411" s="184">
        <f t="shared" si="22"/>
        <v>-120</v>
      </c>
      <c r="N1411" s="183" t="s">
        <v>2083</v>
      </c>
      <c r="O1411" s="183" t="s">
        <v>1562</v>
      </c>
      <c r="P1411" s="183"/>
      <c r="Q1411" s="183" t="s">
        <v>2084</v>
      </c>
      <c r="R1411" s="183" t="s">
        <v>797</v>
      </c>
    </row>
    <row r="1412" spans="1:18">
      <c r="A1412" s="183" t="s">
        <v>2081</v>
      </c>
      <c r="B1412" s="183" t="s">
        <v>794</v>
      </c>
      <c r="C1412" s="183" t="s">
        <v>2091</v>
      </c>
      <c r="D1412" s="183" t="s">
        <v>812</v>
      </c>
      <c r="E1412" s="183" t="s">
        <v>210</v>
      </c>
      <c r="F1412" s="183" t="s">
        <v>2092</v>
      </c>
      <c r="G1412" s="183" t="s">
        <v>48</v>
      </c>
      <c r="H1412" s="183" t="s">
        <v>521</v>
      </c>
      <c r="I1412" s="183" t="s">
        <v>796</v>
      </c>
      <c r="J1412" s="183" t="s">
        <v>1562</v>
      </c>
      <c r="K1412" s="184">
        <v>50</v>
      </c>
      <c r="L1412" s="184">
        <v>0</v>
      </c>
      <c r="M1412" s="184">
        <f t="shared" si="22"/>
        <v>50</v>
      </c>
      <c r="N1412" s="183" t="s">
        <v>2083</v>
      </c>
      <c r="O1412" s="183" t="s">
        <v>1562</v>
      </c>
      <c r="P1412" s="183"/>
      <c r="Q1412" s="183" t="s">
        <v>2084</v>
      </c>
      <c r="R1412" s="183" t="s">
        <v>797</v>
      </c>
    </row>
    <row r="1413" spans="1:18">
      <c r="A1413" s="183" t="s">
        <v>2081</v>
      </c>
      <c r="B1413" s="183" t="s">
        <v>794</v>
      </c>
      <c r="C1413" s="183" t="s">
        <v>808</v>
      </c>
      <c r="D1413" s="183" t="s">
        <v>812</v>
      </c>
      <c r="E1413" s="183" t="s">
        <v>820</v>
      </c>
      <c r="F1413" s="183" t="s">
        <v>2090</v>
      </c>
      <c r="G1413" s="183" t="s">
        <v>48</v>
      </c>
      <c r="H1413" s="183" t="s">
        <v>521</v>
      </c>
      <c r="I1413" s="183" t="s">
        <v>796</v>
      </c>
      <c r="J1413" s="183" t="s">
        <v>1562</v>
      </c>
      <c r="K1413" s="184">
        <v>120</v>
      </c>
      <c r="L1413" s="184">
        <v>0</v>
      </c>
      <c r="M1413" s="184">
        <f t="shared" si="22"/>
        <v>120</v>
      </c>
      <c r="N1413" s="183" t="s">
        <v>2083</v>
      </c>
      <c r="O1413" s="183" t="s">
        <v>1562</v>
      </c>
      <c r="P1413" s="183"/>
      <c r="Q1413" s="183" t="s">
        <v>2084</v>
      </c>
      <c r="R1413" s="183" t="s">
        <v>797</v>
      </c>
    </row>
    <row r="1414" spans="1:18">
      <c r="A1414" s="183" t="s">
        <v>2081</v>
      </c>
      <c r="B1414" s="183" t="s">
        <v>794</v>
      </c>
      <c r="C1414" s="183" t="s">
        <v>707</v>
      </c>
      <c r="D1414" s="183" t="s">
        <v>812</v>
      </c>
      <c r="E1414" s="183" t="s">
        <v>36</v>
      </c>
      <c r="F1414" s="183" t="s">
        <v>1967</v>
      </c>
      <c r="G1414" s="183" t="s">
        <v>48</v>
      </c>
      <c r="H1414" s="183" t="s">
        <v>521</v>
      </c>
      <c r="I1414" s="183" t="s">
        <v>796</v>
      </c>
      <c r="J1414" s="183" t="s">
        <v>1562</v>
      </c>
      <c r="K1414" s="184">
        <v>500</v>
      </c>
      <c r="L1414" s="184">
        <v>0</v>
      </c>
      <c r="M1414" s="184">
        <f t="shared" si="22"/>
        <v>500</v>
      </c>
      <c r="N1414" s="183" t="s">
        <v>2083</v>
      </c>
      <c r="O1414" s="183" t="s">
        <v>1562</v>
      </c>
      <c r="P1414" s="183"/>
      <c r="Q1414" s="183" t="s">
        <v>2084</v>
      </c>
      <c r="R1414" s="183" t="s">
        <v>797</v>
      </c>
    </row>
    <row r="1415" spans="1:18">
      <c r="A1415" s="183" t="s">
        <v>2081</v>
      </c>
      <c r="B1415" s="183" t="s">
        <v>794</v>
      </c>
      <c r="C1415" s="183" t="s">
        <v>808</v>
      </c>
      <c r="D1415" s="183" t="s">
        <v>812</v>
      </c>
      <c r="E1415" s="183" t="s">
        <v>818</v>
      </c>
      <c r="F1415" s="183" t="s">
        <v>2093</v>
      </c>
      <c r="G1415" s="183" t="s">
        <v>48</v>
      </c>
      <c r="H1415" s="183" t="s">
        <v>521</v>
      </c>
      <c r="I1415" s="183" t="s">
        <v>796</v>
      </c>
      <c r="J1415" s="183" t="s">
        <v>1562</v>
      </c>
      <c r="K1415" s="184">
        <v>20</v>
      </c>
      <c r="L1415" s="184">
        <v>0</v>
      </c>
      <c r="M1415" s="184">
        <f t="shared" ref="M1415:M1478" si="23">K1415-L1415</f>
        <v>20</v>
      </c>
      <c r="N1415" s="183" t="s">
        <v>2083</v>
      </c>
      <c r="O1415" s="183" t="s">
        <v>1562</v>
      </c>
      <c r="P1415" s="183"/>
      <c r="Q1415" s="183" t="s">
        <v>2084</v>
      </c>
      <c r="R1415" s="183" t="s">
        <v>797</v>
      </c>
    </row>
    <row r="1416" spans="1:18">
      <c r="A1416" s="183" t="s">
        <v>2081</v>
      </c>
      <c r="B1416" s="183" t="s">
        <v>794</v>
      </c>
      <c r="C1416" s="183" t="s">
        <v>808</v>
      </c>
      <c r="D1416" s="183" t="s">
        <v>812</v>
      </c>
      <c r="E1416" s="183" t="s">
        <v>820</v>
      </c>
      <c r="F1416" s="183" t="s">
        <v>2086</v>
      </c>
      <c r="G1416" s="183" t="s">
        <v>48</v>
      </c>
      <c r="H1416" s="183" t="s">
        <v>521</v>
      </c>
      <c r="I1416" s="183" t="s">
        <v>796</v>
      </c>
      <c r="J1416" s="183" t="s">
        <v>1562</v>
      </c>
      <c r="K1416" s="184">
        <v>14142.56</v>
      </c>
      <c r="L1416" s="184">
        <v>0</v>
      </c>
      <c r="M1416" s="184">
        <f t="shared" si="23"/>
        <v>14142.56</v>
      </c>
      <c r="N1416" s="183" t="s">
        <v>2083</v>
      </c>
      <c r="O1416" s="183" t="s">
        <v>1562</v>
      </c>
      <c r="P1416" s="183"/>
      <c r="Q1416" s="183" t="s">
        <v>2084</v>
      </c>
      <c r="R1416" s="183" t="s">
        <v>797</v>
      </c>
    </row>
    <row r="1417" spans="1:18">
      <c r="A1417" s="183" t="s">
        <v>2081</v>
      </c>
      <c r="B1417" s="183" t="s">
        <v>794</v>
      </c>
      <c r="C1417" s="183" t="s">
        <v>808</v>
      </c>
      <c r="D1417" s="183" t="s">
        <v>812</v>
      </c>
      <c r="E1417" s="183" t="s">
        <v>22</v>
      </c>
      <c r="F1417" s="183" t="s">
        <v>1967</v>
      </c>
      <c r="G1417" s="183" t="s">
        <v>48</v>
      </c>
      <c r="H1417" s="183" t="s">
        <v>521</v>
      </c>
      <c r="I1417" s="183" t="s">
        <v>796</v>
      </c>
      <c r="J1417" s="183" t="s">
        <v>1562</v>
      </c>
      <c r="K1417" s="184">
        <v>600</v>
      </c>
      <c r="L1417" s="184">
        <v>0</v>
      </c>
      <c r="M1417" s="184">
        <f t="shared" si="23"/>
        <v>600</v>
      </c>
      <c r="N1417" s="183" t="s">
        <v>2083</v>
      </c>
      <c r="O1417" s="183" t="s">
        <v>1562</v>
      </c>
      <c r="P1417" s="183"/>
      <c r="Q1417" s="183" t="s">
        <v>2084</v>
      </c>
      <c r="R1417" s="183" t="s">
        <v>797</v>
      </c>
    </row>
    <row r="1418" spans="1:18">
      <c r="A1418" s="183" t="s">
        <v>2081</v>
      </c>
      <c r="B1418" s="183" t="s">
        <v>794</v>
      </c>
      <c r="C1418" s="183" t="s">
        <v>833</v>
      </c>
      <c r="D1418" s="183" t="s">
        <v>813</v>
      </c>
      <c r="E1418" s="183" t="s">
        <v>342</v>
      </c>
      <c r="F1418" s="183" t="s">
        <v>1967</v>
      </c>
      <c r="G1418" s="183" t="s">
        <v>48</v>
      </c>
      <c r="H1418" s="183" t="s">
        <v>521</v>
      </c>
      <c r="I1418" s="183" t="s">
        <v>796</v>
      </c>
      <c r="J1418" s="183" t="s">
        <v>1562</v>
      </c>
      <c r="K1418" s="184">
        <v>0</v>
      </c>
      <c r="L1418" s="184">
        <v>500</v>
      </c>
      <c r="M1418" s="184">
        <f t="shared" si="23"/>
        <v>-500</v>
      </c>
      <c r="N1418" s="183" t="s">
        <v>2083</v>
      </c>
      <c r="O1418" s="183" t="s">
        <v>1562</v>
      </c>
      <c r="P1418" s="183"/>
      <c r="Q1418" s="183" t="s">
        <v>2084</v>
      </c>
      <c r="R1418" s="183" t="s">
        <v>797</v>
      </c>
    </row>
    <row r="1419" spans="1:18">
      <c r="A1419" s="183" t="s">
        <v>2081</v>
      </c>
      <c r="B1419" s="183" t="s">
        <v>794</v>
      </c>
      <c r="C1419" s="183" t="s">
        <v>242</v>
      </c>
      <c r="D1419" s="183" t="s">
        <v>846</v>
      </c>
      <c r="E1419" s="183" t="s">
        <v>1007</v>
      </c>
      <c r="F1419" s="183" t="s">
        <v>2088</v>
      </c>
      <c r="G1419" s="183" t="s">
        <v>48</v>
      </c>
      <c r="H1419" s="183" t="s">
        <v>521</v>
      </c>
      <c r="I1419" s="183" t="s">
        <v>796</v>
      </c>
      <c r="J1419" s="183" t="s">
        <v>1562</v>
      </c>
      <c r="K1419" s="184">
        <v>0</v>
      </c>
      <c r="L1419" s="184">
        <v>847945.9</v>
      </c>
      <c r="M1419" s="184">
        <f t="shared" si="23"/>
        <v>-847945.9</v>
      </c>
      <c r="N1419" s="183" t="s">
        <v>2083</v>
      </c>
      <c r="O1419" s="183" t="s">
        <v>1562</v>
      </c>
      <c r="P1419" s="183"/>
      <c r="Q1419" s="183" t="s">
        <v>2084</v>
      </c>
      <c r="R1419" s="183" t="s">
        <v>797</v>
      </c>
    </row>
    <row r="1420" spans="1:18">
      <c r="A1420" s="183" t="s">
        <v>2081</v>
      </c>
      <c r="B1420" s="183" t="s">
        <v>794</v>
      </c>
      <c r="C1420" s="183" t="s">
        <v>804</v>
      </c>
      <c r="D1420" s="183" t="s">
        <v>805</v>
      </c>
      <c r="E1420" s="183" t="s">
        <v>860</v>
      </c>
      <c r="F1420" s="183" t="s">
        <v>1090</v>
      </c>
      <c r="G1420" s="183" t="s">
        <v>48</v>
      </c>
      <c r="H1420" s="183" t="s">
        <v>521</v>
      </c>
      <c r="I1420" s="183" t="s">
        <v>796</v>
      </c>
      <c r="J1420" s="183" t="s">
        <v>1562</v>
      </c>
      <c r="K1420" s="184">
        <v>5565</v>
      </c>
      <c r="L1420" s="184">
        <v>0</v>
      </c>
      <c r="M1420" s="184">
        <f t="shared" si="23"/>
        <v>5565</v>
      </c>
      <c r="N1420" s="183" t="s">
        <v>2083</v>
      </c>
      <c r="O1420" s="183" t="s">
        <v>1562</v>
      </c>
      <c r="P1420" s="183"/>
      <c r="Q1420" s="183" t="s">
        <v>2084</v>
      </c>
      <c r="R1420" s="183" t="s">
        <v>797</v>
      </c>
    </row>
    <row r="1421" spans="1:18">
      <c r="A1421" s="183" t="s">
        <v>2081</v>
      </c>
      <c r="B1421" s="183" t="s">
        <v>794</v>
      </c>
      <c r="C1421" s="183" t="s">
        <v>833</v>
      </c>
      <c r="D1421" s="183" t="s">
        <v>794</v>
      </c>
      <c r="E1421" s="183" t="s">
        <v>400</v>
      </c>
      <c r="F1421" s="183" t="s">
        <v>1967</v>
      </c>
      <c r="G1421" s="183" t="s">
        <v>48</v>
      </c>
      <c r="H1421" s="183" t="s">
        <v>521</v>
      </c>
      <c r="I1421" s="183" t="s">
        <v>796</v>
      </c>
      <c r="J1421" s="183" t="s">
        <v>1562</v>
      </c>
      <c r="K1421" s="184">
        <v>0</v>
      </c>
      <c r="L1421" s="184">
        <v>300</v>
      </c>
      <c r="M1421" s="184">
        <f t="shared" si="23"/>
        <v>-300</v>
      </c>
      <c r="N1421" s="183" t="s">
        <v>2083</v>
      </c>
      <c r="O1421" s="183" t="s">
        <v>1562</v>
      </c>
      <c r="P1421" s="183"/>
      <c r="Q1421" s="183" t="s">
        <v>2084</v>
      </c>
      <c r="R1421" s="183" t="s">
        <v>797</v>
      </c>
    </row>
    <row r="1422" spans="1:18">
      <c r="A1422" s="183" t="s">
        <v>2081</v>
      </c>
      <c r="B1422" s="183" t="s">
        <v>794</v>
      </c>
      <c r="C1422" s="183" t="s">
        <v>833</v>
      </c>
      <c r="D1422" s="183" t="s">
        <v>794</v>
      </c>
      <c r="E1422" s="183" t="s">
        <v>342</v>
      </c>
      <c r="F1422" s="183" t="s">
        <v>1967</v>
      </c>
      <c r="G1422" s="183" t="s">
        <v>48</v>
      </c>
      <c r="H1422" s="183" t="s">
        <v>521</v>
      </c>
      <c r="I1422" s="183" t="s">
        <v>796</v>
      </c>
      <c r="J1422" s="183" t="s">
        <v>1562</v>
      </c>
      <c r="K1422" s="184">
        <v>0</v>
      </c>
      <c r="L1422" s="184">
        <v>900</v>
      </c>
      <c r="M1422" s="184">
        <f t="shared" si="23"/>
        <v>-900</v>
      </c>
      <c r="N1422" s="183" t="s">
        <v>2083</v>
      </c>
      <c r="O1422" s="183" t="s">
        <v>1562</v>
      </c>
      <c r="P1422" s="183"/>
      <c r="Q1422" s="183" t="s">
        <v>2084</v>
      </c>
      <c r="R1422" s="183" t="s">
        <v>797</v>
      </c>
    </row>
    <row r="1423" spans="1:18">
      <c r="A1423" s="183" t="s">
        <v>2081</v>
      </c>
      <c r="B1423" s="183" t="s">
        <v>794</v>
      </c>
      <c r="C1423" s="183" t="s">
        <v>2091</v>
      </c>
      <c r="D1423" s="183" t="s">
        <v>812</v>
      </c>
      <c r="E1423" s="183" t="s">
        <v>853</v>
      </c>
      <c r="F1423" s="183" t="s">
        <v>2092</v>
      </c>
      <c r="G1423" s="183" t="s">
        <v>48</v>
      </c>
      <c r="H1423" s="183" t="s">
        <v>521</v>
      </c>
      <c r="I1423" s="183" t="s">
        <v>796</v>
      </c>
      <c r="J1423" s="183" t="s">
        <v>1562</v>
      </c>
      <c r="K1423" s="184">
        <v>50</v>
      </c>
      <c r="L1423" s="184">
        <v>0</v>
      </c>
      <c r="M1423" s="184">
        <f t="shared" si="23"/>
        <v>50</v>
      </c>
      <c r="N1423" s="183" t="s">
        <v>2083</v>
      </c>
      <c r="O1423" s="183" t="s">
        <v>1562</v>
      </c>
      <c r="P1423" s="183"/>
      <c r="Q1423" s="183" t="s">
        <v>2084</v>
      </c>
      <c r="R1423" s="183" t="s">
        <v>797</v>
      </c>
    </row>
    <row r="1424" spans="1:18">
      <c r="A1424" s="183" t="s">
        <v>2081</v>
      </c>
      <c r="B1424" s="183" t="s">
        <v>794</v>
      </c>
      <c r="C1424" s="183" t="s">
        <v>833</v>
      </c>
      <c r="D1424" s="183" t="s">
        <v>813</v>
      </c>
      <c r="E1424" s="183" t="s">
        <v>19</v>
      </c>
      <c r="F1424" s="183" t="s">
        <v>1967</v>
      </c>
      <c r="G1424" s="183" t="s">
        <v>48</v>
      </c>
      <c r="H1424" s="183" t="s">
        <v>521</v>
      </c>
      <c r="I1424" s="183" t="s">
        <v>796</v>
      </c>
      <c r="J1424" s="183" t="s">
        <v>1562</v>
      </c>
      <c r="K1424" s="184">
        <v>8021.19</v>
      </c>
      <c r="L1424" s="184">
        <v>0</v>
      </c>
      <c r="M1424" s="184">
        <f t="shared" si="23"/>
        <v>8021.19</v>
      </c>
      <c r="N1424" s="183" t="s">
        <v>2083</v>
      </c>
      <c r="O1424" s="183" t="s">
        <v>1562</v>
      </c>
      <c r="P1424" s="183"/>
      <c r="Q1424" s="183" t="s">
        <v>2084</v>
      </c>
      <c r="R1424" s="183" t="s">
        <v>797</v>
      </c>
    </row>
    <row r="1425" spans="1:18">
      <c r="A1425" s="183" t="s">
        <v>2081</v>
      </c>
      <c r="B1425" s="183" t="s">
        <v>794</v>
      </c>
      <c r="C1425" s="183" t="s">
        <v>833</v>
      </c>
      <c r="D1425" s="183" t="s">
        <v>813</v>
      </c>
      <c r="E1425" s="183" t="s">
        <v>21</v>
      </c>
      <c r="F1425" s="183" t="s">
        <v>1967</v>
      </c>
      <c r="G1425" s="183" t="s">
        <v>48</v>
      </c>
      <c r="H1425" s="183" t="s">
        <v>521</v>
      </c>
      <c r="I1425" s="183" t="s">
        <v>796</v>
      </c>
      <c r="J1425" s="183" t="s">
        <v>1562</v>
      </c>
      <c r="K1425" s="184">
        <v>0</v>
      </c>
      <c r="L1425" s="184">
        <v>300</v>
      </c>
      <c r="M1425" s="184">
        <f t="shared" si="23"/>
        <v>-300</v>
      </c>
      <c r="N1425" s="183" t="s">
        <v>2083</v>
      </c>
      <c r="O1425" s="183" t="s">
        <v>1562</v>
      </c>
      <c r="P1425" s="183"/>
      <c r="Q1425" s="183" t="s">
        <v>2084</v>
      </c>
      <c r="R1425" s="183" t="s">
        <v>797</v>
      </c>
    </row>
    <row r="1426" spans="1:18">
      <c r="A1426" s="183" t="s">
        <v>2081</v>
      </c>
      <c r="B1426" s="183" t="s">
        <v>794</v>
      </c>
      <c r="C1426" s="183" t="s">
        <v>833</v>
      </c>
      <c r="D1426" s="183" t="s">
        <v>813</v>
      </c>
      <c r="E1426" s="183" t="s">
        <v>36</v>
      </c>
      <c r="F1426" s="183" t="s">
        <v>2089</v>
      </c>
      <c r="G1426" s="183" t="s">
        <v>48</v>
      </c>
      <c r="H1426" s="183" t="s">
        <v>521</v>
      </c>
      <c r="I1426" s="183" t="s">
        <v>796</v>
      </c>
      <c r="J1426" s="183" t="s">
        <v>1562</v>
      </c>
      <c r="K1426" s="184">
        <v>10</v>
      </c>
      <c r="L1426" s="184">
        <v>0</v>
      </c>
      <c r="M1426" s="184">
        <f t="shared" si="23"/>
        <v>10</v>
      </c>
      <c r="N1426" s="183" t="s">
        <v>2083</v>
      </c>
      <c r="O1426" s="183" t="s">
        <v>1562</v>
      </c>
      <c r="P1426" s="183"/>
      <c r="Q1426" s="183" t="s">
        <v>2084</v>
      </c>
      <c r="R1426" s="183" t="s">
        <v>797</v>
      </c>
    </row>
    <row r="1427" spans="1:18">
      <c r="A1427" s="183" t="s">
        <v>2081</v>
      </c>
      <c r="B1427" s="183" t="s">
        <v>794</v>
      </c>
      <c r="C1427" s="183" t="s">
        <v>833</v>
      </c>
      <c r="D1427" s="183" t="s">
        <v>813</v>
      </c>
      <c r="E1427" s="183" t="s">
        <v>400</v>
      </c>
      <c r="F1427" s="183" t="s">
        <v>1967</v>
      </c>
      <c r="G1427" s="183" t="s">
        <v>48</v>
      </c>
      <c r="H1427" s="183" t="s">
        <v>521</v>
      </c>
      <c r="I1427" s="183" t="s">
        <v>796</v>
      </c>
      <c r="J1427" s="183" t="s">
        <v>1562</v>
      </c>
      <c r="K1427" s="184">
        <v>0</v>
      </c>
      <c r="L1427" s="184">
        <v>6700</v>
      </c>
      <c r="M1427" s="184">
        <f t="shared" si="23"/>
        <v>-6700</v>
      </c>
      <c r="N1427" s="183" t="s">
        <v>2083</v>
      </c>
      <c r="O1427" s="183" t="s">
        <v>1562</v>
      </c>
      <c r="P1427" s="183"/>
      <c r="Q1427" s="183" t="s">
        <v>2084</v>
      </c>
      <c r="R1427" s="183" t="s">
        <v>797</v>
      </c>
    </row>
    <row r="1428" spans="1:18">
      <c r="A1428" s="183" t="s">
        <v>2081</v>
      </c>
      <c r="B1428" s="183" t="s">
        <v>794</v>
      </c>
      <c r="C1428" s="183" t="s">
        <v>833</v>
      </c>
      <c r="D1428" s="183" t="s">
        <v>813</v>
      </c>
      <c r="E1428" s="183" t="s">
        <v>816</v>
      </c>
      <c r="F1428" s="183" t="s">
        <v>2089</v>
      </c>
      <c r="G1428" s="183" t="s">
        <v>48</v>
      </c>
      <c r="H1428" s="183" t="s">
        <v>521</v>
      </c>
      <c r="I1428" s="183" t="s">
        <v>796</v>
      </c>
      <c r="J1428" s="183" t="s">
        <v>1562</v>
      </c>
      <c r="K1428" s="184">
        <v>0</v>
      </c>
      <c r="L1428" s="184">
        <v>7400</v>
      </c>
      <c r="M1428" s="184">
        <f t="shared" si="23"/>
        <v>-7400</v>
      </c>
      <c r="N1428" s="183" t="s">
        <v>2083</v>
      </c>
      <c r="O1428" s="183" t="s">
        <v>1562</v>
      </c>
      <c r="P1428" s="183"/>
      <c r="Q1428" s="183" t="s">
        <v>2084</v>
      </c>
      <c r="R1428" s="183" t="s">
        <v>797</v>
      </c>
    </row>
    <row r="1429" spans="1:18">
      <c r="A1429" s="183" t="s">
        <v>2081</v>
      </c>
      <c r="B1429" s="183" t="s">
        <v>794</v>
      </c>
      <c r="C1429" s="183" t="s">
        <v>833</v>
      </c>
      <c r="D1429" s="183" t="s">
        <v>813</v>
      </c>
      <c r="E1429" s="183" t="s">
        <v>137</v>
      </c>
      <c r="F1429" s="183" t="s">
        <v>1967</v>
      </c>
      <c r="G1429" s="183" t="s">
        <v>48</v>
      </c>
      <c r="H1429" s="183" t="s">
        <v>521</v>
      </c>
      <c r="I1429" s="183" t="s">
        <v>796</v>
      </c>
      <c r="J1429" s="183" t="s">
        <v>1562</v>
      </c>
      <c r="K1429" s="184">
        <v>0</v>
      </c>
      <c r="L1429" s="184">
        <v>135.22</v>
      </c>
      <c r="M1429" s="184">
        <f t="shared" si="23"/>
        <v>-135.22</v>
      </c>
      <c r="N1429" s="183" t="s">
        <v>2083</v>
      </c>
      <c r="O1429" s="183" t="s">
        <v>1562</v>
      </c>
      <c r="P1429" s="183"/>
      <c r="Q1429" s="183" t="s">
        <v>2084</v>
      </c>
      <c r="R1429" s="183" t="s">
        <v>797</v>
      </c>
    </row>
    <row r="1430" spans="1:18">
      <c r="A1430" s="183" t="s">
        <v>2081</v>
      </c>
      <c r="B1430" s="183" t="s">
        <v>794</v>
      </c>
      <c r="C1430" s="183" t="s">
        <v>833</v>
      </c>
      <c r="D1430" s="183" t="s">
        <v>813</v>
      </c>
      <c r="E1430" s="183" t="s">
        <v>854</v>
      </c>
      <c r="F1430" s="183" t="s">
        <v>2089</v>
      </c>
      <c r="G1430" s="183" t="s">
        <v>48</v>
      </c>
      <c r="H1430" s="183" t="s">
        <v>521</v>
      </c>
      <c r="I1430" s="183" t="s">
        <v>796</v>
      </c>
      <c r="J1430" s="183" t="s">
        <v>1562</v>
      </c>
      <c r="K1430" s="184">
        <v>240</v>
      </c>
      <c r="L1430" s="184">
        <v>0</v>
      </c>
      <c r="M1430" s="184">
        <f t="shared" si="23"/>
        <v>240</v>
      </c>
      <c r="N1430" s="183" t="s">
        <v>2083</v>
      </c>
      <c r="O1430" s="183" t="s">
        <v>1562</v>
      </c>
      <c r="P1430" s="183"/>
      <c r="Q1430" s="183" t="s">
        <v>2084</v>
      </c>
      <c r="R1430" s="183" t="s">
        <v>797</v>
      </c>
    </row>
    <row r="1431" spans="1:18">
      <c r="A1431" s="183" t="s">
        <v>2081</v>
      </c>
      <c r="B1431" s="183" t="s">
        <v>794</v>
      </c>
      <c r="C1431" s="183" t="s">
        <v>833</v>
      </c>
      <c r="D1431" s="183" t="s">
        <v>813</v>
      </c>
      <c r="E1431" s="183" t="s">
        <v>810</v>
      </c>
      <c r="F1431" s="183" t="s">
        <v>2089</v>
      </c>
      <c r="G1431" s="183" t="s">
        <v>48</v>
      </c>
      <c r="H1431" s="183" t="s">
        <v>521</v>
      </c>
      <c r="I1431" s="183" t="s">
        <v>796</v>
      </c>
      <c r="J1431" s="183" t="s">
        <v>1562</v>
      </c>
      <c r="K1431" s="184">
        <v>1520</v>
      </c>
      <c r="L1431" s="184">
        <v>0</v>
      </c>
      <c r="M1431" s="184">
        <f t="shared" si="23"/>
        <v>1520</v>
      </c>
      <c r="N1431" s="183" t="s">
        <v>2083</v>
      </c>
      <c r="O1431" s="183" t="s">
        <v>1562</v>
      </c>
      <c r="P1431" s="183"/>
      <c r="Q1431" s="183" t="s">
        <v>2084</v>
      </c>
      <c r="R1431" s="183" t="s">
        <v>797</v>
      </c>
    </row>
    <row r="1432" spans="1:18">
      <c r="A1432" s="183" t="s">
        <v>2081</v>
      </c>
      <c r="B1432" s="183" t="s">
        <v>794</v>
      </c>
      <c r="C1432" s="183" t="s">
        <v>833</v>
      </c>
      <c r="D1432" s="183" t="s">
        <v>813</v>
      </c>
      <c r="E1432" s="183" t="s">
        <v>839</v>
      </c>
      <c r="F1432" s="183" t="s">
        <v>1967</v>
      </c>
      <c r="G1432" s="183" t="s">
        <v>48</v>
      </c>
      <c r="H1432" s="183" t="s">
        <v>521</v>
      </c>
      <c r="I1432" s="183" t="s">
        <v>796</v>
      </c>
      <c r="J1432" s="183" t="s">
        <v>1562</v>
      </c>
      <c r="K1432" s="184">
        <v>0</v>
      </c>
      <c r="L1432" s="184">
        <v>100</v>
      </c>
      <c r="M1432" s="184">
        <f t="shared" si="23"/>
        <v>-100</v>
      </c>
      <c r="N1432" s="183" t="s">
        <v>2083</v>
      </c>
      <c r="O1432" s="183" t="s">
        <v>1562</v>
      </c>
      <c r="P1432" s="183"/>
      <c r="Q1432" s="183" t="s">
        <v>2084</v>
      </c>
      <c r="R1432" s="183" t="s">
        <v>797</v>
      </c>
    </row>
    <row r="1433" spans="1:18">
      <c r="A1433" s="183" t="s">
        <v>2081</v>
      </c>
      <c r="B1433" s="183" t="s">
        <v>794</v>
      </c>
      <c r="C1433" s="183" t="s">
        <v>833</v>
      </c>
      <c r="D1433" s="183" t="s">
        <v>813</v>
      </c>
      <c r="E1433" s="183" t="s">
        <v>36</v>
      </c>
      <c r="F1433" s="183" t="s">
        <v>1967</v>
      </c>
      <c r="G1433" s="183" t="s">
        <v>48</v>
      </c>
      <c r="H1433" s="183" t="s">
        <v>521</v>
      </c>
      <c r="I1433" s="183" t="s">
        <v>796</v>
      </c>
      <c r="J1433" s="183" t="s">
        <v>1562</v>
      </c>
      <c r="K1433" s="184">
        <v>0</v>
      </c>
      <c r="L1433" s="184">
        <v>1500</v>
      </c>
      <c r="M1433" s="184">
        <f t="shared" si="23"/>
        <v>-1500</v>
      </c>
      <c r="N1433" s="183" t="s">
        <v>2083</v>
      </c>
      <c r="O1433" s="183" t="s">
        <v>1562</v>
      </c>
      <c r="P1433" s="183"/>
      <c r="Q1433" s="183" t="s">
        <v>2084</v>
      </c>
      <c r="R1433" s="183" t="s">
        <v>797</v>
      </c>
    </row>
    <row r="1434" spans="1:18">
      <c r="A1434" s="183" t="s">
        <v>2081</v>
      </c>
      <c r="B1434" s="183" t="s">
        <v>794</v>
      </c>
      <c r="C1434" s="183" t="s">
        <v>833</v>
      </c>
      <c r="D1434" s="183" t="s">
        <v>813</v>
      </c>
      <c r="E1434" s="183" t="s">
        <v>835</v>
      </c>
      <c r="F1434" s="183" t="s">
        <v>1967</v>
      </c>
      <c r="G1434" s="183" t="s">
        <v>48</v>
      </c>
      <c r="H1434" s="183" t="s">
        <v>521</v>
      </c>
      <c r="I1434" s="183" t="s">
        <v>796</v>
      </c>
      <c r="J1434" s="183" t="s">
        <v>1562</v>
      </c>
      <c r="K1434" s="184">
        <v>0</v>
      </c>
      <c r="L1434" s="184">
        <v>1300</v>
      </c>
      <c r="M1434" s="184">
        <f t="shared" si="23"/>
        <v>-1300</v>
      </c>
      <c r="N1434" s="183" t="s">
        <v>2083</v>
      </c>
      <c r="O1434" s="183" t="s">
        <v>1562</v>
      </c>
      <c r="P1434" s="183"/>
      <c r="Q1434" s="183" t="s">
        <v>2084</v>
      </c>
      <c r="R1434" s="183" t="s">
        <v>797</v>
      </c>
    </row>
    <row r="1435" spans="1:18">
      <c r="A1435" s="183" t="s">
        <v>2081</v>
      </c>
      <c r="B1435" s="183" t="s">
        <v>794</v>
      </c>
      <c r="C1435" s="183" t="s">
        <v>833</v>
      </c>
      <c r="D1435" s="183" t="s">
        <v>813</v>
      </c>
      <c r="E1435" s="183" t="s">
        <v>820</v>
      </c>
      <c r="F1435" s="183" t="s">
        <v>1967</v>
      </c>
      <c r="G1435" s="183" t="s">
        <v>48</v>
      </c>
      <c r="H1435" s="183" t="s">
        <v>521</v>
      </c>
      <c r="I1435" s="183" t="s">
        <v>796</v>
      </c>
      <c r="J1435" s="183" t="s">
        <v>1562</v>
      </c>
      <c r="K1435" s="184">
        <v>0</v>
      </c>
      <c r="L1435" s="184">
        <v>1500</v>
      </c>
      <c r="M1435" s="184">
        <f t="shared" si="23"/>
        <v>-1500</v>
      </c>
      <c r="N1435" s="183" t="s">
        <v>2083</v>
      </c>
      <c r="O1435" s="183" t="s">
        <v>1562</v>
      </c>
      <c r="P1435" s="183"/>
      <c r="Q1435" s="183" t="s">
        <v>2084</v>
      </c>
      <c r="R1435" s="183" t="s">
        <v>797</v>
      </c>
    </row>
    <row r="1436" spans="1:18">
      <c r="A1436" s="183" t="s">
        <v>2081</v>
      </c>
      <c r="B1436" s="183" t="s">
        <v>794</v>
      </c>
      <c r="C1436" s="183" t="s">
        <v>2091</v>
      </c>
      <c r="D1436" s="183" t="s">
        <v>794</v>
      </c>
      <c r="E1436" s="183" t="s">
        <v>295</v>
      </c>
      <c r="F1436" s="183" t="s">
        <v>2089</v>
      </c>
      <c r="G1436" s="183" t="s">
        <v>48</v>
      </c>
      <c r="H1436" s="183" t="s">
        <v>521</v>
      </c>
      <c r="I1436" s="183" t="s">
        <v>796</v>
      </c>
      <c r="J1436" s="183" t="s">
        <v>1562</v>
      </c>
      <c r="K1436" s="184">
        <v>0</v>
      </c>
      <c r="L1436" s="184">
        <v>400</v>
      </c>
      <c r="M1436" s="184">
        <f t="shared" si="23"/>
        <v>-400</v>
      </c>
      <c r="N1436" s="183" t="s">
        <v>2083</v>
      </c>
      <c r="O1436" s="183" t="s">
        <v>1562</v>
      </c>
      <c r="P1436" s="183"/>
      <c r="Q1436" s="183" t="s">
        <v>2084</v>
      </c>
      <c r="R1436" s="183" t="s">
        <v>797</v>
      </c>
    </row>
    <row r="1437" spans="1:18">
      <c r="A1437" s="183" t="s">
        <v>2081</v>
      </c>
      <c r="B1437" s="183" t="s">
        <v>794</v>
      </c>
      <c r="C1437" s="183" t="s">
        <v>833</v>
      </c>
      <c r="D1437" s="183" t="s">
        <v>837</v>
      </c>
      <c r="E1437" s="183" t="s">
        <v>137</v>
      </c>
      <c r="F1437" s="183" t="s">
        <v>1967</v>
      </c>
      <c r="G1437" s="183" t="s">
        <v>48</v>
      </c>
      <c r="H1437" s="183" t="s">
        <v>521</v>
      </c>
      <c r="I1437" s="183" t="s">
        <v>796</v>
      </c>
      <c r="J1437" s="183" t="s">
        <v>1562</v>
      </c>
      <c r="K1437" s="184">
        <v>31.43</v>
      </c>
      <c r="L1437" s="184">
        <v>0</v>
      </c>
      <c r="M1437" s="184">
        <f t="shared" si="23"/>
        <v>31.43</v>
      </c>
      <c r="N1437" s="183" t="s">
        <v>2083</v>
      </c>
      <c r="O1437" s="183" t="s">
        <v>1562</v>
      </c>
      <c r="P1437" s="183"/>
      <c r="Q1437" s="183" t="s">
        <v>2084</v>
      </c>
      <c r="R1437" s="183" t="s">
        <v>797</v>
      </c>
    </row>
    <row r="1438" spans="1:18">
      <c r="A1438" s="183" t="s">
        <v>2081</v>
      </c>
      <c r="B1438" s="183" t="s">
        <v>794</v>
      </c>
      <c r="C1438" s="183" t="s">
        <v>833</v>
      </c>
      <c r="D1438" s="183" t="s">
        <v>813</v>
      </c>
      <c r="E1438" s="183" t="s">
        <v>854</v>
      </c>
      <c r="F1438" s="183" t="s">
        <v>1967</v>
      </c>
      <c r="G1438" s="183" t="s">
        <v>48</v>
      </c>
      <c r="H1438" s="183" t="s">
        <v>521</v>
      </c>
      <c r="I1438" s="183" t="s">
        <v>796</v>
      </c>
      <c r="J1438" s="183" t="s">
        <v>1562</v>
      </c>
      <c r="K1438" s="184">
        <v>10334.299999999999</v>
      </c>
      <c r="L1438" s="184">
        <v>0</v>
      </c>
      <c r="M1438" s="184">
        <f t="shared" si="23"/>
        <v>10334.299999999999</v>
      </c>
      <c r="N1438" s="183" t="s">
        <v>2083</v>
      </c>
      <c r="O1438" s="183" t="s">
        <v>1562</v>
      </c>
      <c r="P1438" s="183"/>
      <c r="Q1438" s="183" t="s">
        <v>2084</v>
      </c>
      <c r="R1438" s="183" t="s">
        <v>797</v>
      </c>
    </row>
    <row r="1439" spans="1:18">
      <c r="A1439" s="183" t="s">
        <v>2081</v>
      </c>
      <c r="B1439" s="183" t="s">
        <v>794</v>
      </c>
      <c r="C1439" s="183" t="s">
        <v>833</v>
      </c>
      <c r="D1439" s="183" t="s">
        <v>813</v>
      </c>
      <c r="E1439" s="183" t="s">
        <v>832</v>
      </c>
      <c r="F1439" s="183" t="s">
        <v>1967</v>
      </c>
      <c r="G1439" s="183" t="s">
        <v>48</v>
      </c>
      <c r="H1439" s="183" t="s">
        <v>521</v>
      </c>
      <c r="I1439" s="183" t="s">
        <v>796</v>
      </c>
      <c r="J1439" s="183" t="s">
        <v>1562</v>
      </c>
      <c r="K1439" s="184">
        <v>0</v>
      </c>
      <c r="L1439" s="184">
        <v>900</v>
      </c>
      <c r="M1439" s="184">
        <f t="shared" si="23"/>
        <v>-900</v>
      </c>
      <c r="N1439" s="183" t="s">
        <v>2083</v>
      </c>
      <c r="O1439" s="183" t="s">
        <v>1562</v>
      </c>
      <c r="P1439" s="183"/>
      <c r="Q1439" s="183" t="s">
        <v>2084</v>
      </c>
      <c r="R1439" s="183" t="s">
        <v>797</v>
      </c>
    </row>
    <row r="1440" spans="1:18">
      <c r="A1440" s="183" t="s">
        <v>2081</v>
      </c>
      <c r="B1440" s="183" t="s">
        <v>794</v>
      </c>
      <c r="C1440" s="183" t="s">
        <v>833</v>
      </c>
      <c r="D1440" s="183" t="s">
        <v>813</v>
      </c>
      <c r="E1440" s="183" t="s">
        <v>816</v>
      </c>
      <c r="F1440" s="183" t="s">
        <v>1967</v>
      </c>
      <c r="G1440" s="183" t="s">
        <v>48</v>
      </c>
      <c r="H1440" s="183" t="s">
        <v>521</v>
      </c>
      <c r="I1440" s="183" t="s">
        <v>796</v>
      </c>
      <c r="J1440" s="183" t="s">
        <v>1562</v>
      </c>
      <c r="K1440" s="184">
        <v>0</v>
      </c>
      <c r="L1440" s="184">
        <v>8200</v>
      </c>
      <c r="M1440" s="184">
        <f t="shared" si="23"/>
        <v>-8200</v>
      </c>
      <c r="N1440" s="183" t="s">
        <v>2083</v>
      </c>
      <c r="O1440" s="183" t="s">
        <v>1562</v>
      </c>
      <c r="P1440" s="183"/>
      <c r="Q1440" s="183" t="s">
        <v>2084</v>
      </c>
      <c r="R1440" s="183" t="s">
        <v>797</v>
      </c>
    </row>
    <row r="1441" spans="1:18">
      <c r="A1441" s="183" t="s">
        <v>2081</v>
      </c>
      <c r="B1441" s="183" t="s">
        <v>794</v>
      </c>
      <c r="C1441" s="183" t="s">
        <v>833</v>
      </c>
      <c r="D1441" s="183" t="s">
        <v>813</v>
      </c>
      <c r="E1441" s="183" t="s">
        <v>820</v>
      </c>
      <c r="F1441" s="183" t="s">
        <v>2089</v>
      </c>
      <c r="G1441" s="183" t="s">
        <v>48</v>
      </c>
      <c r="H1441" s="183" t="s">
        <v>521</v>
      </c>
      <c r="I1441" s="183" t="s">
        <v>796</v>
      </c>
      <c r="J1441" s="183" t="s">
        <v>1562</v>
      </c>
      <c r="K1441" s="184">
        <v>0</v>
      </c>
      <c r="L1441" s="184">
        <v>6100</v>
      </c>
      <c r="M1441" s="184">
        <f t="shared" si="23"/>
        <v>-6100</v>
      </c>
      <c r="N1441" s="183" t="s">
        <v>2083</v>
      </c>
      <c r="O1441" s="183" t="s">
        <v>1562</v>
      </c>
      <c r="P1441" s="183"/>
      <c r="Q1441" s="183" t="s">
        <v>2084</v>
      </c>
      <c r="R1441" s="183" t="s">
        <v>797</v>
      </c>
    </row>
    <row r="1442" spans="1:18">
      <c r="A1442" s="183" t="s">
        <v>2081</v>
      </c>
      <c r="B1442" s="183" t="s">
        <v>794</v>
      </c>
      <c r="C1442" s="183" t="s">
        <v>2091</v>
      </c>
      <c r="D1442" s="183" t="s">
        <v>794</v>
      </c>
      <c r="E1442" s="183" t="s">
        <v>22</v>
      </c>
      <c r="F1442" s="183" t="s">
        <v>2089</v>
      </c>
      <c r="G1442" s="183" t="s">
        <v>48</v>
      </c>
      <c r="H1442" s="183" t="s">
        <v>521</v>
      </c>
      <c r="I1442" s="183" t="s">
        <v>796</v>
      </c>
      <c r="J1442" s="183" t="s">
        <v>1562</v>
      </c>
      <c r="K1442" s="184">
        <v>0</v>
      </c>
      <c r="L1442" s="184">
        <v>400</v>
      </c>
      <c r="M1442" s="184">
        <f t="shared" si="23"/>
        <v>-400</v>
      </c>
      <c r="N1442" s="183" t="s">
        <v>2083</v>
      </c>
      <c r="O1442" s="183" t="s">
        <v>1562</v>
      </c>
      <c r="P1442" s="183"/>
      <c r="Q1442" s="183" t="s">
        <v>2084</v>
      </c>
      <c r="R1442" s="183" t="s">
        <v>797</v>
      </c>
    </row>
    <row r="1443" spans="1:18">
      <c r="A1443" s="183" t="s">
        <v>2081</v>
      </c>
      <c r="B1443" s="183" t="s">
        <v>794</v>
      </c>
      <c r="C1443" s="183" t="s">
        <v>2091</v>
      </c>
      <c r="D1443" s="183" t="s">
        <v>794</v>
      </c>
      <c r="E1443" s="183" t="s">
        <v>843</v>
      </c>
      <c r="F1443" s="183" t="s">
        <v>2092</v>
      </c>
      <c r="G1443" s="183" t="s">
        <v>48</v>
      </c>
      <c r="H1443" s="183" t="s">
        <v>521</v>
      </c>
      <c r="I1443" s="183" t="s">
        <v>796</v>
      </c>
      <c r="J1443" s="183" t="s">
        <v>1562</v>
      </c>
      <c r="K1443" s="184">
        <v>0</v>
      </c>
      <c r="L1443" s="184">
        <v>100</v>
      </c>
      <c r="M1443" s="184">
        <f t="shared" si="23"/>
        <v>-100</v>
      </c>
      <c r="N1443" s="183" t="s">
        <v>2083</v>
      </c>
      <c r="O1443" s="183" t="s">
        <v>1562</v>
      </c>
      <c r="P1443" s="183"/>
      <c r="Q1443" s="183" t="s">
        <v>2084</v>
      </c>
      <c r="R1443" s="183" t="s">
        <v>797</v>
      </c>
    </row>
    <row r="1444" spans="1:18">
      <c r="A1444" s="183" t="s">
        <v>2081</v>
      </c>
      <c r="B1444" s="183" t="s">
        <v>794</v>
      </c>
      <c r="C1444" s="183" t="s">
        <v>2091</v>
      </c>
      <c r="D1444" s="183" t="s">
        <v>794</v>
      </c>
      <c r="E1444" s="183" t="s">
        <v>844</v>
      </c>
      <c r="F1444" s="183" t="s">
        <v>2092</v>
      </c>
      <c r="G1444" s="183" t="s">
        <v>48</v>
      </c>
      <c r="H1444" s="183" t="s">
        <v>521</v>
      </c>
      <c r="I1444" s="183" t="s">
        <v>796</v>
      </c>
      <c r="J1444" s="183" t="s">
        <v>1562</v>
      </c>
      <c r="K1444" s="184">
        <v>0</v>
      </c>
      <c r="L1444" s="184">
        <v>100</v>
      </c>
      <c r="M1444" s="184">
        <f t="shared" si="23"/>
        <v>-100</v>
      </c>
      <c r="N1444" s="183" t="s">
        <v>2083</v>
      </c>
      <c r="O1444" s="183" t="s">
        <v>1562</v>
      </c>
      <c r="P1444" s="183"/>
      <c r="Q1444" s="183" t="s">
        <v>2084</v>
      </c>
      <c r="R1444" s="183" t="s">
        <v>797</v>
      </c>
    </row>
    <row r="1445" spans="1:18">
      <c r="A1445" s="183" t="s">
        <v>2081</v>
      </c>
      <c r="B1445" s="183" t="s">
        <v>794</v>
      </c>
      <c r="C1445" s="183" t="s">
        <v>833</v>
      </c>
      <c r="D1445" s="183" t="s">
        <v>837</v>
      </c>
      <c r="E1445" s="183" t="s">
        <v>827</v>
      </c>
      <c r="F1445" s="183" t="s">
        <v>1967</v>
      </c>
      <c r="G1445" s="183" t="s">
        <v>48</v>
      </c>
      <c r="H1445" s="183" t="s">
        <v>521</v>
      </c>
      <c r="I1445" s="183" t="s">
        <v>796</v>
      </c>
      <c r="J1445" s="183" t="s">
        <v>1562</v>
      </c>
      <c r="K1445" s="184">
        <v>1444.71</v>
      </c>
      <c r="L1445" s="184">
        <v>0</v>
      </c>
      <c r="M1445" s="184">
        <f t="shared" si="23"/>
        <v>1444.71</v>
      </c>
      <c r="N1445" s="183" t="s">
        <v>2083</v>
      </c>
      <c r="O1445" s="183" t="s">
        <v>1562</v>
      </c>
      <c r="P1445" s="183"/>
      <c r="Q1445" s="183" t="s">
        <v>2084</v>
      </c>
      <c r="R1445" s="183" t="s">
        <v>797</v>
      </c>
    </row>
    <row r="1446" spans="1:18">
      <c r="A1446" s="183" t="s">
        <v>2081</v>
      </c>
      <c r="B1446" s="183" t="s">
        <v>794</v>
      </c>
      <c r="C1446" s="183" t="s">
        <v>2091</v>
      </c>
      <c r="D1446" s="183" t="s">
        <v>794</v>
      </c>
      <c r="E1446" s="183" t="s">
        <v>853</v>
      </c>
      <c r="F1446" s="183" t="s">
        <v>2092</v>
      </c>
      <c r="G1446" s="183" t="s">
        <v>48</v>
      </c>
      <c r="H1446" s="183" t="s">
        <v>521</v>
      </c>
      <c r="I1446" s="183" t="s">
        <v>796</v>
      </c>
      <c r="J1446" s="183" t="s">
        <v>1562</v>
      </c>
      <c r="K1446" s="184">
        <v>0</v>
      </c>
      <c r="L1446" s="184">
        <v>200</v>
      </c>
      <c r="M1446" s="184">
        <f t="shared" si="23"/>
        <v>-200</v>
      </c>
      <c r="N1446" s="183" t="s">
        <v>2083</v>
      </c>
      <c r="O1446" s="183" t="s">
        <v>1562</v>
      </c>
      <c r="P1446" s="183"/>
      <c r="Q1446" s="183" t="s">
        <v>2084</v>
      </c>
      <c r="R1446" s="183" t="s">
        <v>797</v>
      </c>
    </row>
    <row r="1447" spans="1:18">
      <c r="A1447" s="183" t="s">
        <v>2081</v>
      </c>
      <c r="B1447" s="183" t="s">
        <v>794</v>
      </c>
      <c r="C1447" s="183" t="s">
        <v>2091</v>
      </c>
      <c r="D1447" s="183" t="s">
        <v>794</v>
      </c>
      <c r="E1447" s="183" t="s">
        <v>838</v>
      </c>
      <c r="F1447" s="183" t="s">
        <v>2089</v>
      </c>
      <c r="G1447" s="183" t="s">
        <v>48</v>
      </c>
      <c r="H1447" s="183" t="s">
        <v>521</v>
      </c>
      <c r="I1447" s="183" t="s">
        <v>796</v>
      </c>
      <c r="J1447" s="183" t="s">
        <v>1562</v>
      </c>
      <c r="K1447" s="184">
        <v>0</v>
      </c>
      <c r="L1447" s="184">
        <v>1000</v>
      </c>
      <c r="M1447" s="184">
        <f t="shared" si="23"/>
        <v>-1000</v>
      </c>
      <c r="N1447" s="183" t="s">
        <v>2083</v>
      </c>
      <c r="O1447" s="183" t="s">
        <v>1562</v>
      </c>
      <c r="P1447" s="183"/>
      <c r="Q1447" s="183" t="s">
        <v>2084</v>
      </c>
      <c r="R1447" s="183" t="s">
        <v>797</v>
      </c>
    </row>
    <row r="1448" spans="1:18">
      <c r="A1448" s="183" t="s">
        <v>2081</v>
      </c>
      <c r="B1448" s="183" t="s">
        <v>794</v>
      </c>
      <c r="C1448" s="183" t="s">
        <v>2091</v>
      </c>
      <c r="D1448" s="183" t="s">
        <v>794</v>
      </c>
      <c r="E1448" s="183" t="s">
        <v>19</v>
      </c>
      <c r="F1448" s="183" t="s">
        <v>2092</v>
      </c>
      <c r="G1448" s="183" t="s">
        <v>48</v>
      </c>
      <c r="H1448" s="183" t="s">
        <v>521</v>
      </c>
      <c r="I1448" s="183" t="s">
        <v>796</v>
      </c>
      <c r="J1448" s="183" t="s">
        <v>1562</v>
      </c>
      <c r="K1448" s="184">
        <v>1700</v>
      </c>
      <c r="L1448" s="184">
        <v>0</v>
      </c>
      <c r="M1448" s="184">
        <f t="shared" si="23"/>
        <v>1700</v>
      </c>
      <c r="N1448" s="183" t="s">
        <v>2083</v>
      </c>
      <c r="O1448" s="183" t="s">
        <v>1562</v>
      </c>
      <c r="P1448" s="183"/>
      <c r="Q1448" s="183" t="s">
        <v>2084</v>
      </c>
      <c r="R1448" s="183" t="s">
        <v>797</v>
      </c>
    </row>
    <row r="1449" spans="1:18">
      <c r="A1449" s="183" t="s">
        <v>2081</v>
      </c>
      <c r="B1449" s="183" t="s">
        <v>794</v>
      </c>
      <c r="C1449" s="183" t="s">
        <v>833</v>
      </c>
      <c r="D1449" s="183" t="s">
        <v>837</v>
      </c>
      <c r="E1449" s="183" t="s">
        <v>36</v>
      </c>
      <c r="F1449" s="183" t="s">
        <v>1967</v>
      </c>
      <c r="G1449" s="183" t="s">
        <v>48</v>
      </c>
      <c r="H1449" s="183" t="s">
        <v>521</v>
      </c>
      <c r="I1449" s="183" t="s">
        <v>796</v>
      </c>
      <c r="J1449" s="183" t="s">
        <v>1562</v>
      </c>
      <c r="K1449" s="184">
        <v>2826.13</v>
      </c>
      <c r="L1449" s="184">
        <v>0</v>
      </c>
      <c r="M1449" s="184">
        <f t="shared" si="23"/>
        <v>2826.13</v>
      </c>
      <c r="N1449" s="183" t="s">
        <v>2083</v>
      </c>
      <c r="O1449" s="183" t="s">
        <v>1562</v>
      </c>
      <c r="P1449" s="183"/>
      <c r="Q1449" s="183" t="s">
        <v>2084</v>
      </c>
      <c r="R1449" s="183" t="s">
        <v>797</v>
      </c>
    </row>
    <row r="1450" spans="1:18">
      <c r="A1450" s="183" t="s">
        <v>2081</v>
      </c>
      <c r="B1450" s="183" t="s">
        <v>794</v>
      </c>
      <c r="C1450" s="183" t="s">
        <v>833</v>
      </c>
      <c r="D1450" s="183" t="s">
        <v>837</v>
      </c>
      <c r="E1450" s="183" t="s">
        <v>22</v>
      </c>
      <c r="F1450" s="183" t="s">
        <v>1967</v>
      </c>
      <c r="G1450" s="183" t="s">
        <v>48</v>
      </c>
      <c r="H1450" s="183" t="s">
        <v>521</v>
      </c>
      <c r="I1450" s="183" t="s">
        <v>796</v>
      </c>
      <c r="J1450" s="183" t="s">
        <v>1562</v>
      </c>
      <c r="K1450" s="184">
        <v>142.88</v>
      </c>
      <c r="L1450" s="184">
        <v>0</v>
      </c>
      <c r="M1450" s="184">
        <f t="shared" si="23"/>
        <v>142.88</v>
      </c>
      <c r="N1450" s="183" t="s">
        <v>2083</v>
      </c>
      <c r="O1450" s="183" t="s">
        <v>1562</v>
      </c>
      <c r="P1450" s="183"/>
      <c r="Q1450" s="183" t="s">
        <v>2084</v>
      </c>
      <c r="R1450" s="183" t="s">
        <v>797</v>
      </c>
    </row>
    <row r="1451" spans="1:18">
      <c r="A1451" s="183" t="s">
        <v>2081</v>
      </c>
      <c r="B1451" s="183" t="s">
        <v>794</v>
      </c>
      <c r="C1451" s="183" t="s">
        <v>833</v>
      </c>
      <c r="D1451" s="183" t="s">
        <v>837</v>
      </c>
      <c r="E1451" s="183" t="s">
        <v>19</v>
      </c>
      <c r="F1451" s="183" t="s">
        <v>1967</v>
      </c>
      <c r="G1451" s="183" t="s">
        <v>48</v>
      </c>
      <c r="H1451" s="183" t="s">
        <v>521</v>
      </c>
      <c r="I1451" s="183" t="s">
        <v>796</v>
      </c>
      <c r="J1451" s="183" t="s">
        <v>1562</v>
      </c>
      <c r="K1451" s="184">
        <v>1205.97</v>
      </c>
      <c r="L1451" s="184">
        <v>0</v>
      </c>
      <c r="M1451" s="184">
        <f t="shared" si="23"/>
        <v>1205.97</v>
      </c>
      <c r="N1451" s="183" t="s">
        <v>2083</v>
      </c>
      <c r="O1451" s="183" t="s">
        <v>1562</v>
      </c>
      <c r="P1451" s="183"/>
      <c r="Q1451" s="183" t="s">
        <v>2084</v>
      </c>
      <c r="R1451" s="183" t="s">
        <v>797</v>
      </c>
    </row>
    <row r="1452" spans="1:18">
      <c r="A1452" s="183" t="s">
        <v>2081</v>
      </c>
      <c r="B1452" s="183" t="s">
        <v>794</v>
      </c>
      <c r="C1452" s="183" t="s">
        <v>2091</v>
      </c>
      <c r="D1452" s="183" t="s">
        <v>794</v>
      </c>
      <c r="E1452" s="183" t="s">
        <v>19</v>
      </c>
      <c r="F1452" s="183" t="s">
        <v>1967</v>
      </c>
      <c r="G1452" s="183" t="s">
        <v>48</v>
      </c>
      <c r="H1452" s="183" t="s">
        <v>521</v>
      </c>
      <c r="I1452" s="183" t="s">
        <v>796</v>
      </c>
      <c r="J1452" s="183" t="s">
        <v>1562</v>
      </c>
      <c r="K1452" s="184">
        <v>0</v>
      </c>
      <c r="L1452" s="184">
        <v>2000</v>
      </c>
      <c r="M1452" s="184">
        <f t="shared" si="23"/>
        <v>-2000</v>
      </c>
      <c r="N1452" s="183" t="s">
        <v>2083</v>
      </c>
      <c r="O1452" s="183" t="s">
        <v>1562</v>
      </c>
      <c r="P1452" s="183"/>
      <c r="Q1452" s="183" t="s">
        <v>2084</v>
      </c>
      <c r="R1452" s="183" t="s">
        <v>797</v>
      </c>
    </row>
    <row r="1453" spans="1:18">
      <c r="A1453" s="183" t="s">
        <v>2081</v>
      </c>
      <c r="B1453" s="183" t="s">
        <v>794</v>
      </c>
      <c r="C1453" s="183" t="s">
        <v>2091</v>
      </c>
      <c r="D1453" s="183" t="s">
        <v>794</v>
      </c>
      <c r="E1453" s="183" t="s">
        <v>818</v>
      </c>
      <c r="F1453" s="183" t="s">
        <v>2092</v>
      </c>
      <c r="G1453" s="183" t="s">
        <v>48</v>
      </c>
      <c r="H1453" s="183" t="s">
        <v>521</v>
      </c>
      <c r="I1453" s="183" t="s">
        <v>796</v>
      </c>
      <c r="J1453" s="183" t="s">
        <v>1562</v>
      </c>
      <c r="K1453" s="184">
        <v>0</v>
      </c>
      <c r="L1453" s="184">
        <v>10400</v>
      </c>
      <c r="M1453" s="184">
        <f t="shared" si="23"/>
        <v>-10400</v>
      </c>
      <c r="N1453" s="183" t="s">
        <v>2083</v>
      </c>
      <c r="O1453" s="183" t="s">
        <v>1562</v>
      </c>
      <c r="P1453" s="183"/>
      <c r="Q1453" s="183" t="s">
        <v>2084</v>
      </c>
      <c r="R1453" s="183" t="s">
        <v>797</v>
      </c>
    </row>
    <row r="1454" spans="1:18">
      <c r="A1454" s="183" t="s">
        <v>2081</v>
      </c>
      <c r="B1454" s="183" t="s">
        <v>794</v>
      </c>
      <c r="C1454" s="183" t="s">
        <v>242</v>
      </c>
      <c r="D1454" s="183" t="s">
        <v>809</v>
      </c>
      <c r="E1454" s="183" t="s">
        <v>1007</v>
      </c>
      <c r="F1454" s="183" t="s">
        <v>2088</v>
      </c>
      <c r="G1454" s="183" t="s">
        <v>48</v>
      </c>
      <c r="H1454" s="183" t="s">
        <v>521</v>
      </c>
      <c r="I1454" s="183" t="s">
        <v>796</v>
      </c>
      <c r="J1454" s="183" t="s">
        <v>1562</v>
      </c>
      <c r="K1454" s="184">
        <v>556905.9</v>
      </c>
      <c r="L1454" s="184">
        <v>0</v>
      </c>
      <c r="M1454" s="184">
        <f t="shared" si="23"/>
        <v>556905.9</v>
      </c>
      <c r="N1454" s="183" t="s">
        <v>2083</v>
      </c>
      <c r="O1454" s="183" t="s">
        <v>1562</v>
      </c>
      <c r="P1454" s="183"/>
      <c r="Q1454" s="183" t="s">
        <v>2084</v>
      </c>
      <c r="R1454" s="183" t="s">
        <v>797</v>
      </c>
    </row>
    <row r="1455" spans="1:18">
      <c r="A1455" s="183" t="s">
        <v>2081</v>
      </c>
      <c r="B1455" s="183" t="s">
        <v>794</v>
      </c>
      <c r="C1455" s="183" t="s">
        <v>242</v>
      </c>
      <c r="D1455" s="183" t="s">
        <v>809</v>
      </c>
      <c r="E1455" s="183" t="s">
        <v>1337</v>
      </c>
      <c r="F1455" s="183" t="s">
        <v>1352</v>
      </c>
      <c r="G1455" s="183" t="s">
        <v>48</v>
      </c>
      <c r="H1455" s="183" t="s">
        <v>521</v>
      </c>
      <c r="I1455" s="183" t="s">
        <v>796</v>
      </c>
      <c r="J1455" s="183" t="s">
        <v>1562</v>
      </c>
      <c r="K1455" s="184">
        <v>0</v>
      </c>
      <c r="L1455" s="184">
        <v>159</v>
      </c>
      <c r="M1455" s="184">
        <f t="shared" si="23"/>
        <v>-159</v>
      </c>
      <c r="N1455" s="183" t="s">
        <v>2083</v>
      </c>
      <c r="O1455" s="183" t="s">
        <v>1562</v>
      </c>
      <c r="P1455" s="183"/>
      <c r="Q1455" s="183" t="s">
        <v>2084</v>
      </c>
      <c r="R1455" s="183" t="s">
        <v>797</v>
      </c>
    </row>
    <row r="1456" spans="1:18">
      <c r="A1456" s="183" t="s">
        <v>2081</v>
      </c>
      <c r="B1456" s="183" t="s">
        <v>794</v>
      </c>
      <c r="C1456" s="183" t="s">
        <v>702</v>
      </c>
      <c r="D1456" s="183" t="s">
        <v>805</v>
      </c>
      <c r="E1456" s="183" t="s">
        <v>2094</v>
      </c>
      <c r="F1456" s="183" t="s">
        <v>1065</v>
      </c>
      <c r="G1456" s="183" t="s">
        <v>48</v>
      </c>
      <c r="H1456" s="183" t="s">
        <v>521</v>
      </c>
      <c r="I1456" s="183" t="s">
        <v>796</v>
      </c>
      <c r="J1456" s="183" t="s">
        <v>1562</v>
      </c>
      <c r="K1456" s="184">
        <v>430.68</v>
      </c>
      <c r="L1456" s="184">
        <v>0</v>
      </c>
      <c r="M1456" s="184">
        <f t="shared" si="23"/>
        <v>430.68</v>
      </c>
      <c r="N1456" s="183" t="s">
        <v>2083</v>
      </c>
      <c r="O1456" s="183" t="s">
        <v>1562</v>
      </c>
      <c r="P1456" s="183"/>
      <c r="Q1456" s="183" t="s">
        <v>2084</v>
      </c>
      <c r="R1456" s="183" t="s">
        <v>797</v>
      </c>
    </row>
    <row r="1457" spans="1:18">
      <c r="A1457" s="183" t="s">
        <v>2081</v>
      </c>
      <c r="B1457" s="183" t="s">
        <v>794</v>
      </c>
      <c r="C1457" s="183" t="s">
        <v>2091</v>
      </c>
      <c r="D1457" s="183" t="s">
        <v>794</v>
      </c>
      <c r="E1457" s="183" t="s">
        <v>810</v>
      </c>
      <c r="F1457" s="183" t="s">
        <v>2092</v>
      </c>
      <c r="G1457" s="183" t="s">
        <v>48</v>
      </c>
      <c r="H1457" s="183" t="s">
        <v>521</v>
      </c>
      <c r="I1457" s="183" t="s">
        <v>796</v>
      </c>
      <c r="J1457" s="183" t="s">
        <v>1562</v>
      </c>
      <c r="K1457" s="184">
        <v>0</v>
      </c>
      <c r="L1457" s="184">
        <v>1900</v>
      </c>
      <c r="M1457" s="184">
        <f t="shared" si="23"/>
        <v>-1900</v>
      </c>
      <c r="N1457" s="183" t="s">
        <v>2083</v>
      </c>
      <c r="O1457" s="183" t="s">
        <v>1562</v>
      </c>
      <c r="P1457" s="183"/>
      <c r="Q1457" s="183" t="s">
        <v>2084</v>
      </c>
      <c r="R1457" s="183" t="s">
        <v>797</v>
      </c>
    </row>
    <row r="1458" spans="1:18">
      <c r="A1458" s="183" t="s">
        <v>2081</v>
      </c>
      <c r="B1458" s="183" t="s">
        <v>794</v>
      </c>
      <c r="C1458" s="183" t="s">
        <v>2091</v>
      </c>
      <c r="D1458" s="183" t="s">
        <v>794</v>
      </c>
      <c r="E1458" s="183" t="s">
        <v>708</v>
      </c>
      <c r="F1458" s="183" t="s">
        <v>2092</v>
      </c>
      <c r="G1458" s="183" t="s">
        <v>48</v>
      </c>
      <c r="H1458" s="183" t="s">
        <v>521</v>
      </c>
      <c r="I1458" s="183" t="s">
        <v>796</v>
      </c>
      <c r="J1458" s="183" t="s">
        <v>1562</v>
      </c>
      <c r="K1458" s="184">
        <v>0</v>
      </c>
      <c r="L1458" s="184">
        <v>100</v>
      </c>
      <c r="M1458" s="184">
        <f t="shared" si="23"/>
        <v>-100</v>
      </c>
      <c r="N1458" s="183" t="s">
        <v>2083</v>
      </c>
      <c r="O1458" s="183" t="s">
        <v>1562</v>
      </c>
      <c r="P1458" s="183"/>
      <c r="Q1458" s="183" t="s">
        <v>2084</v>
      </c>
      <c r="R1458" s="183" t="s">
        <v>797</v>
      </c>
    </row>
    <row r="1459" spans="1:18">
      <c r="A1459" s="183" t="s">
        <v>2081</v>
      </c>
      <c r="B1459" s="183" t="s">
        <v>794</v>
      </c>
      <c r="C1459" s="183" t="s">
        <v>833</v>
      </c>
      <c r="D1459" s="183" t="s">
        <v>809</v>
      </c>
      <c r="E1459" s="183" t="s">
        <v>465</v>
      </c>
      <c r="F1459" s="183" t="s">
        <v>1967</v>
      </c>
      <c r="G1459" s="183" t="s">
        <v>48</v>
      </c>
      <c r="H1459" s="183" t="s">
        <v>521</v>
      </c>
      <c r="I1459" s="183" t="s">
        <v>796</v>
      </c>
      <c r="J1459" s="183" t="s">
        <v>1562</v>
      </c>
      <c r="K1459" s="184">
        <v>35000</v>
      </c>
      <c r="L1459" s="184">
        <v>0</v>
      </c>
      <c r="M1459" s="184">
        <f t="shared" si="23"/>
        <v>35000</v>
      </c>
      <c r="N1459" s="183" t="s">
        <v>2083</v>
      </c>
      <c r="O1459" s="183" t="s">
        <v>1562</v>
      </c>
      <c r="P1459" s="183"/>
      <c r="Q1459" s="183" t="s">
        <v>2084</v>
      </c>
      <c r="R1459" s="183" t="s">
        <v>797</v>
      </c>
    </row>
    <row r="1460" spans="1:18">
      <c r="A1460" s="183" t="s">
        <v>2081</v>
      </c>
      <c r="B1460" s="183" t="s">
        <v>794</v>
      </c>
      <c r="C1460" s="183" t="s">
        <v>808</v>
      </c>
      <c r="D1460" s="183" t="s">
        <v>812</v>
      </c>
      <c r="E1460" s="183" t="s">
        <v>894</v>
      </c>
      <c r="F1460" s="183" t="s">
        <v>2086</v>
      </c>
      <c r="G1460" s="183" t="s">
        <v>48</v>
      </c>
      <c r="H1460" s="183" t="s">
        <v>521</v>
      </c>
      <c r="I1460" s="183" t="s">
        <v>796</v>
      </c>
      <c r="J1460" s="183" t="s">
        <v>1562</v>
      </c>
      <c r="K1460" s="184">
        <v>454.66</v>
      </c>
      <c r="L1460" s="184">
        <v>0</v>
      </c>
      <c r="M1460" s="184">
        <f t="shared" si="23"/>
        <v>454.66</v>
      </c>
      <c r="N1460" s="183" t="s">
        <v>2083</v>
      </c>
      <c r="O1460" s="183" t="s">
        <v>1562</v>
      </c>
      <c r="P1460" s="183"/>
      <c r="Q1460" s="183" t="s">
        <v>2084</v>
      </c>
      <c r="R1460" s="183" t="s">
        <v>797</v>
      </c>
    </row>
    <row r="1461" spans="1:18">
      <c r="A1461" s="183" t="s">
        <v>2081</v>
      </c>
      <c r="B1461" s="183" t="s">
        <v>794</v>
      </c>
      <c r="C1461" s="183" t="s">
        <v>808</v>
      </c>
      <c r="D1461" s="183" t="s">
        <v>812</v>
      </c>
      <c r="E1461" s="183" t="s">
        <v>816</v>
      </c>
      <c r="F1461" s="183" t="s">
        <v>2093</v>
      </c>
      <c r="G1461" s="183" t="s">
        <v>48</v>
      </c>
      <c r="H1461" s="183" t="s">
        <v>521</v>
      </c>
      <c r="I1461" s="183" t="s">
        <v>796</v>
      </c>
      <c r="J1461" s="183" t="s">
        <v>1562</v>
      </c>
      <c r="K1461" s="184">
        <v>60</v>
      </c>
      <c r="L1461" s="184">
        <v>0</v>
      </c>
      <c r="M1461" s="184">
        <f t="shared" si="23"/>
        <v>60</v>
      </c>
      <c r="N1461" s="183" t="s">
        <v>2083</v>
      </c>
      <c r="O1461" s="183" t="s">
        <v>1562</v>
      </c>
      <c r="P1461" s="183"/>
      <c r="Q1461" s="183" t="s">
        <v>2084</v>
      </c>
      <c r="R1461" s="183" t="s">
        <v>797</v>
      </c>
    </row>
    <row r="1462" spans="1:18">
      <c r="A1462" s="183" t="s">
        <v>2081</v>
      </c>
      <c r="B1462" s="183" t="s">
        <v>794</v>
      </c>
      <c r="C1462" s="183" t="s">
        <v>808</v>
      </c>
      <c r="D1462" s="183" t="s">
        <v>812</v>
      </c>
      <c r="E1462" s="183" t="s">
        <v>799</v>
      </c>
      <c r="F1462" s="183" t="s">
        <v>2093</v>
      </c>
      <c r="G1462" s="183" t="s">
        <v>48</v>
      </c>
      <c r="H1462" s="183" t="s">
        <v>521</v>
      </c>
      <c r="I1462" s="183" t="s">
        <v>796</v>
      </c>
      <c r="J1462" s="183" t="s">
        <v>1562</v>
      </c>
      <c r="K1462" s="184">
        <v>20</v>
      </c>
      <c r="L1462" s="184">
        <v>0</v>
      </c>
      <c r="M1462" s="184">
        <f t="shared" si="23"/>
        <v>20</v>
      </c>
      <c r="N1462" s="183" t="s">
        <v>2083</v>
      </c>
      <c r="O1462" s="183" t="s">
        <v>1562</v>
      </c>
      <c r="P1462" s="183"/>
      <c r="Q1462" s="183" t="s">
        <v>2084</v>
      </c>
      <c r="R1462" s="183" t="s">
        <v>797</v>
      </c>
    </row>
    <row r="1463" spans="1:18">
      <c r="A1463" s="183" t="s">
        <v>2081</v>
      </c>
      <c r="B1463" s="183" t="s">
        <v>794</v>
      </c>
      <c r="C1463" s="183" t="s">
        <v>808</v>
      </c>
      <c r="D1463" s="183" t="s">
        <v>812</v>
      </c>
      <c r="E1463" s="183" t="s">
        <v>851</v>
      </c>
      <c r="F1463" s="183" t="s">
        <v>2086</v>
      </c>
      <c r="G1463" s="183" t="s">
        <v>48</v>
      </c>
      <c r="H1463" s="183" t="s">
        <v>521</v>
      </c>
      <c r="I1463" s="183" t="s">
        <v>796</v>
      </c>
      <c r="J1463" s="183" t="s">
        <v>1562</v>
      </c>
      <c r="K1463" s="184">
        <v>16044.48</v>
      </c>
      <c r="L1463" s="184">
        <v>0</v>
      </c>
      <c r="M1463" s="184">
        <f t="shared" si="23"/>
        <v>16044.48</v>
      </c>
      <c r="N1463" s="183" t="s">
        <v>2083</v>
      </c>
      <c r="O1463" s="183" t="s">
        <v>1562</v>
      </c>
      <c r="P1463" s="183"/>
      <c r="Q1463" s="183" t="s">
        <v>2084</v>
      </c>
      <c r="R1463" s="183" t="s">
        <v>797</v>
      </c>
    </row>
    <row r="1464" spans="1:18">
      <c r="A1464" s="183" t="s">
        <v>2081</v>
      </c>
      <c r="B1464" s="183" t="s">
        <v>794</v>
      </c>
      <c r="C1464" s="183" t="s">
        <v>808</v>
      </c>
      <c r="D1464" s="183" t="s">
        <v>812</v>
      </c>
      <c r="E1464" s="183" t="s">
        <v>384</v>
      </c>
      <c r="F1464" s="183" t="s">
        <v>2086</v>
      </c>
      <c r="G1464" s="183" t="s">
        <v>48</v>
      </c>
      <c r="H1464" s="183" t="s">
        <v>521</v>
      </c>
      <c r="I1464" s="183" t="s">
        <v>796</v>
      </c>
      <c r="J1464" s="183" t="s">
        <v>1562</v>
      </c>
      <c r="K1464" s="184">
        <v>215.1</v>
      </c>
      <c r="L1464" s="184">
        <v>0</v>
      </c>
      <c r="M1464" s="184">
        <f t="shared" si="23"/>
        <v>215.1</v>
      </c>
      <c r="N1464" s="183" t="s">
        <v>2083</v>
      </c>
      <c r="O1464" s="183" t="s">
        <v>1562</v>
      </c>
      <c r="P1464" s="183"/>
      <c r="Q1464" s="183" t="s">
        <v>2084</v>
      </c>
      <c r="R1464" s="183" t="s">
        <v>797</v>
      </c>
    </row>
    <row r="1465" spans="1:18">
      <c r="A1465" s="183" t="s">
        <v>2081</v>
      </c>
      <c r="B1465" s="183" t="s">
        <v>794</v>
      </c>
      <c r="C1465" s="183" t="s">
        <v>808</v>
      </c>
      <c r="D1465" s="183" t="s">
        <v>812</v>
      </c>
      <c r="E1465" s="183" t="s">
        <v>839</v>
      </c>
      <c r="F1465" s="183" t="s">
        <v>2090</v>
      </c>
      <c r="G1465" s="183" t="s">
        <v>48</v>
      </c>
      <c r="H1465" s="183" t="s">
        <v>521</v>
      </c>
      <c r="I1465" s="183" t="s">
        <v>796</v>
      </c>
      <c r="J1465" s="183" t="s">
        <v>1562</v>
      </c>
      <c r="K1465" s="184">
        <v>320</v>
      </c>
      <c r="L1465" s="184">
        <v>0</v>
      </c>
      <c r="M1465" s="184">
        <f t="shared" si="23"/>
        <v>320</v>
      </c>
      <c r="N1465" s="183" t="s">
        <v>2083</v>
      </c>
      <c r="O1465" s="183" t="s">
        <v>1562</v>
      </c>
      <c r="P1465" s="183"/>
      <c r="Q1465" s="183" t="s">
        <v>2084</v>
      </c>
      <c r="R1465" s="183" t="s">
        <v>797</v>
      </c>
    </row>
    <row r="1466" spans="1:18">
      <c r="A1466" s="183" t="s">
        <v>2081</v>
      </c>
      <c r="B1466" s="183" t="s">
        <v>794</v>
      </c>
      <c r="C1466" s="183" t="s">
        <v>242</v>
      </c>
      <c r="D1466" s="183" t="s">
        <v>805</v>
      </c>
      <c r="E1466" s="183" t="s">
        <v>1337</v>
      </c>
      <c r="F1466" s="183" t="s">
        <v>1352</v>
      </c>
      <c r="G1466" s="183" t="s">
        <v>48</v>
      </c>
      <c r="H1466" s="183" t="s">
        <v>521</v>
      </c>
      <c r="I1466" s="183" t="s">
        <v>796</v>
      </c>
      <c r="J1466" s="183" t="s">
        <v>1562</v>
      </c>
      <c r="K1466" s="184">
        <v>0</v>
      </c>
      <c r="L1466" s="184">
        <v>438.84</v>
      </c>
      <c r="M1466" s="184">
        <f t="shared" si="23"/>
        <v>-438.84</v>
      </c>
      <c r="N1466" s="183" t="s">
        <v>2083</v>
      </c>
      <c r="O1466" s="183" t="s">
        <v>1562</v>
      </c>
      <c r="P1466" s="183"/>
      <c r="Q1466" s="183" t="s">
        <v>2084</v>
      </c>
      <c r="R1466" s="183" t="s">
        <v>797</v>
      </c>
    </row>
    <row r="1467" spans="1:18">
      <c r="A1467" s="183" t="s">
        <v>2081</v>
      </c>
      <c r="B1467" s="183" t="s">
        <v>794</v>
      </c>
      <c r="C1467" s="183" t="s">
        <v>808</v>
      </c>
      <c r="D1467" s="183" t="s">
        <v>812</v>
      </c>
      <c r="E1467" s="183" t="s">
        <v>839</v>
      </c>
      <c r="F1467" s="183" t="s">
        <v>2093</v>
      </c>
      <c r="G1467" s="183" t="s">
        <v>48</v>
      </c>
      <c r="H1467" s="183" t="s">
        <v>521</v>
      </c>
      <c r="I1467" s="183" t="s">
        <v>796</v>
      </c>
      <c r="J1467" s="183" t="s">
        <v>1562</v>
      </c>
      <c r="K1467" s="184">
        <v>150</v>
      </c>
      <c r="L1467" s="184">
        <v>0</v>
      </c>
      <c r="M1467" s="184">
        <f t="shared" si="23"/>
        <v>150</v>
      </c>
      <c r="N1467" s="183" t="s">
        <v>2083</v>
      </c>
      <c r="O1467" s="183" t="s">
        <v>1562</v>
      </c>
      <c r="P1467" s="183"/>
      <c r="Q1467" s="183" t="s">
        <v>2084</v>
      </c>
      <c r="R1467" s="183" t="s">
        <v>797</v>
      </c>
    </row>
    <row r="1468" spans="1:18">
      <c r="A1468" s="183" t="s">
        <v>2081</v>
      </c>
      <c r="B1468" s="183" t="s">
        <v>794</v>
      </c>
      <c r="C1468" s="183" t="s">
        <v>707</v>
      </c>
      <c r="D1468" s="183" t="s">
        <v>812</v>
      </c>
      <c r="E1468" s="183" t="s">
        <v>848</v>
      </c>
      <c r="F1468" s="183" t="s">
        <v>1967</v>
      </c>
      <c r="G1468" s="183" t="s">
        <v>48</v>
      </c>
      <c r="H1468" s="183" t="s">
        <v>521</v>
      </c>
      <c r="I1468" s="183" t="s">
        <v>796</v>
      </c>
      <c r="J1468" s="183" t="s">
        <v>1562</v>
      </c>
      <c r="K1468" s="184">
        <v>400</v>
      </c>
      <c r="L1468" s="184">
        <v>0</v>
      </c>
      <c r="M1468" s="184">
        <f t="shared" si="23"/>
        <v>400</v>
      </c>
      <c r="N1468" s="183" t="s">
        <v>2083</v>
      </c>
      <c r="O1468" s="183" t="s">
        <v>1562</v>
      </c>
      <c r="P1468" s="183"/>
      <c r="Q1468" s="183" t="s">
        <v>2084</v>
      </c>
      <c r="R1468" s="183" t="s">
        <v>797</v>
      </c>
    </row>
    <row r="1469" spans="1:18">
      <c r="A1469" s="183" t="s">
        <v>2081</v>
      </c>
      <c r="B1469" s="183" t="s">
        <v>794</v>
      </c>
      <c r="C1469" s="183" t="s">
        <v>707</v>
      </c>
      <c r="D1469" s="183" t="s">
        <v>812</v>
      </c>
      <c r="E1469" s="183" t="s">
        <v>832</v>
      </c>
      <c r="F1469" s="183" t="s">
        <v>1967</v>
      </c>
      <c r="G1469" s="183" t="s">
        <v>48</v>
      </c>
      <c r="H1469" s="183" t="s">
        <v>521</v>
      </c>
      <c r="I1469" s="183" t="s">
        <v>796</v>
      </c>
      <c r="J1469" s="183" t="s">
        <v>1562</v>
      </c>
      <c r="K1469" s="184">
        <v>400</v>
      </c>
      <c r="L1469" s="184">
        <v>0</v>
      </c>
      <c r="M1469" s="184">
        <f t="shared" si="23"/>
        <v>400</v>
      </c>
      <c r="N1469" s="183" t="s">
        <v>2083</v>
      </c>
      <c r="O1469" s="183" t="s">
        <v>1562</v>
      </c>
      <c r="P1469" s="183"/>
      <c r="Q1469" s="183" t="s">
        <v>2084</v>
      </c>
      <c r="R1469" s="183" t="s">
        <v>797</v>
      </c>
    </row>
    <row r="1470" spans="1:18">
      <c r="A1470" s="183" t="s">
        <v>2081</v>
      </c>
      <c r="B1470" s="183" t="s">
        <v>794</v>
      </c>
      <c r="C1470" s="183" t="s">
        <v>808</v>
      </c>
      <c r="D1470" s="183" t="s">
        <v>812</v>
      </c>
      <c r="E1470" s="183" t="s">
        <v>403</v>
      </c>
      <c r="F1470" s="183" t="s">
        <v>2086</v>
      </c>
      <c r="G1470" s="183" t="s">
        <v>48</v>
      </c>
      <c r="H1470" s="183" t="s">
        <v>521</v>
      </c>
      <c r="I1470" s="183" t="s">
        <v>796</v>
      </c>
      <c r="J1470" s="183" t="s">
        <v>1562</v>
      </c>
      <c r="K1470" s="184">
        <v>472.83</v>
      </c>
      <c r="L1470" s="184">
        <v>0</v>
      </c>
      <c r="M1470" s="184">
        <f t="shared" si="23"/>
        <v>472.83</v>
      </c>
      <c r="N1470" s="183" t="s">
        <v>2083</v>
      </c>
      <c r="O1470" s="183" t="s">
        <v>1562</v>
      </c>
      <c r="P1470" s="183"/>
      <c r="Q1470" s="183" t="s">
        <v>2084</v>
      </c>
      <c r="R1470" s="183" t="s">
        <v>797</v>
      </c>
    </row>
    <row r="1471" spans="1:18">
      <c r="A1471" s="183" t="s">
        <v>2081</v>
      </c>
      <c r="B1471" s="183" t="s">
        <v>794</v>
      </c>
      <c r="C1471" s="183" t="s">
        <v>808</v>
      </c>
      <c r="D1471" s="183" t="s">
        <v>812</v>
      </c>
      <c r="E1471" s="183" t="s">
        <v>816</v>
      </c>
      <c r="F1471" s="183" t="s">
        <v>1967</v>
      </c>
      <c r="G1471" s="183" t="s">
        <v>48</v>
      </c>
      <c r="H1471" s="183" t="s">
        <v>521</v>
      </c>
      <c r="I1471" s="183" t="s">
        <v>796</v>
      </c>
      <c r="J1471" s="183" t="s">
        <v>1562</v>
      </c>
      <c r="K1471" s="184">
        <v>7400</v>
      </c>
      <c r="L1471" s="184">
        <v>0</v>
      </c>
      <c r="M1471" s="184">
        <f t="shared" si="23"/>
        <v>7400</v>
      </c>
      <c r="N1471" s="183" t="s">
        <v>2083</v>
      </c>
      <c r="O1471" s="183" t="s">
        <v>1562</v>
      </c>
      <c r="P1471" s="183"/>
      <c r="Q1471" s="183" t="s">
        <v>2084</v>
      </c>
      <c r="R1471" s="183" t="s">
        <v>797</v>
      </c>
    </row>
    <row r="1472" spans="1:18">
      <c r="A1472" s="183" t="s">
        <v>2081</v>
      </c>
      <c r="B1472" s="183" t="s">
        <v>794</v>
      </c>
      <c r="C1472" s="183" t="s">
        <v>706</v>
      </c>
      <c r="D1472" s="183" t="s">
        <v>794</v>
      </c>
      <c r="E1472" s="183" t="s">
        <v>816</v>
      </c>
      <c r="F1472" s="183" t="s">
        <v>2085</v>
      </c>
      <c r="G1472" s="183" t="s">
        <v>48</v>
      </c>
      <c r="H1472" s="183" t="s">
        <v>521</v>
      </c>
      <c r="I1472" s="183" t="s">
        <v>796</v>
      </c>
      <c r="J1472" s="183" t="s">
        <v>1562</v>
      </c>
      <c r="K1472" s="184">
        <v>10</v>
      </c>
      <c r="L1472" s="184">
        <v>0</v>
      </c>
      <c r="M1472" s="184">
        <f t="shared" si="23"/>
        <v>10</v>
      </c>
      <c r="N1472" s="183" t="s">
        <v>2083</v>
      </c>
      <c r="O1472" s="183" t="s">
        <v>1562</v>
      </c>
      <c r="P1472" s="183"/>
      <c r="Q1472" s="183" t="s">
        <v>2084</v>
      </c>
      <c r="R1472" s="183" t="s">
        <v>797</v>
      </c>
    </row>
    <row r="1473" spans="1:18">
      <c r="A1473" s="183" t="s">
        <v>2081</v>
      </c>
      <c r="B1473" s="183" t="s">
        <v>794</v>
      </c>
      <c r="C1473" s="183" t="s">
        <v>707</v>
      </c>
      <c r="D1473" s="183" t="s">
        <v>812</v>
      </c>
      <c r="E1473" s="183" t="s">
        <v>28</v>
      </c>
      <c r="F1473" s="183" t="s">
        <v>1967</v>
      </c>
      <c r="G1473" s="183" t="s">
        <v>48</v>
      </c>
      <c r="H1473" s="183" t="s">
        <v>521</v>
      </c>
      <c r="I1473" s="183" t="s">
        <v>796</v>
      </c>
      <c r="J1473" s="183" t="s">
        <v>1562</v>
      </c>
      <c r="K1473" s="184">
        <v>2000</v>
      </c>
      <c r="L1473" s="184">
        <v>0</v>
      </c>
      <c r="M1473" s="184">
        <f t="shared" si="23"/>
        <v>2000</v>
      </c>
      <c r="N1473" s="183" t="s">
        <v>2083</v>
      </c>
      <c r="O1473" s="183" t="s">
        <v>1562</v>
      </c>
      <c r="P1473" s="183"/>
      <c r="Q1473" s="183" t="s">
        <v>2084</v>
      </c>
      <c r="R1473" s="183" t="s">
        <v>797</v>
      </c>
    </row>
    <row r="1474" spans="1:18">
      <c r="A1474" s="183" t="s">
        <v>2081</v>
      </c>
      <c r="B1474" s="183" t="s">
        <v>794</v>
      </c>
      <c r="C1474" s="183" t="s">
        <v>808</v>
      </c>
      <c r="D1474" s="183" t="s">
        <v>812</v>
      </c>
      <c r="E1474" s="183" t="s">
        <v>845</v>
      </c>
      <c r="F1474" s="183" t="s">
        <v>2086</v>
      </c>
      <c r="G1474" s="183" t="s">
        <v>48</v>
      </c>
      <c r="H1474" s="183" t="s">
        <v>521</v>
      </c>
      <c r="I1474" s="183" t="s">
        <v>796</v>
      </c>
      <c r="J1474" s="183" t="s">
        <v>1562</v>
      </c>
      <c r="K1474" s="184">
        <v>213.37</v>
      </c>
      <c r="L1474" s="184">
        <v>0</v>
      </c>
      <c r="M1474" s="184">
        <f t="shared" si="23"/>
        <v>213.37</v>
      </c>
      <c r="N1474" s="183" t="s">
        <v>2083</v>
      </c>
      <c r="O1474" s="183" t="s">
        <v>1562</v>
      </c>
      <c r="P1474" s="183"/>
      <c r="Q1474" s="183" t="s">
        <v>2084</v>
      </c>
      <c r="R1474" s="183" t="s">
        <v>797</v>
      </c>
    </row>
    <row r="1475" spans="1:18">
      <c r="A1475" s="183" t="s">
        <v>2081</v>
      </c>
      <c r="B1475" s="183" t="s">
        <v>794</v>
      </c>
      <c r="C1475" s="183" t="s">
        <v>706</v>
      </c>
      <c r="D1475" s="183" t="s">
        <v>794</v>
      </c>
      <c r="E1475" s="183" t="s">
        <v>810</v>
      </c>
      <c r="F1475" s="183" t="s">
        <v>2085</v>
      </c>
      <c r="G1475" s="183" t="s">
        <v>48</v>
      </c>
      <c r="H1475" s="183" t="s">
        <v>521</v>
      </c>
      <c r="I1475" s="183" t="s">
        <v>796</v>
      </c>
      <c r="J1475" s="183" t="s">
        <v>1562</v>
      </c>
      <c r="K1475" s="184">
        <v>10</v>
      </c>
      <c r="L1475" s="184">
        <v>0</v>
      </c>
      <c r="M1475" s="184">
        <f t="shared" si="23"/>
        <v>10</v>
      </c>
      <c r="N1475" s="183" t="s">
        <v>2083</v>
      </c>
      <c r="O1475" s="183" t="s">
        <v>1562</v>
      </c>
      <c r="P1475" s="183"/>
      <c r="Q1475" s="183" t="s">
        <v>2084</v>
      </c>
      <c r="R1475" s="183" t="s">
        <v>797</v>
      </c>
    </row>
    <row r="1476" spans="1:18">
      <c r="A1476" s="183" t="s">
        <v>2081</v>
      </c>
      <c r="B1476" s="183" t="s">
        <v>794</v>
      </c>
      <c r="C1476" s="183" t="s">
        <v>707</v>
      </c>
      <c r="D1476" s="183" t="s">
        <v>812</v>
      </c>
      <c r="E1476" s="183" t="s">
        <v>818</v>
      </c>
      <c r="F1476" s="183" t="s">
        <v>2089</v>
      </c>
      <c r="G1476" s="183" t="s">
        <v>48</v>
      </c>
      <c r="H1476" s="183" t="s">
        <v>521</v>
      </c>
      <c r="I1476" s="183" t="s">
        <v>796</v>
      </c>
      <c r="J1476" s="183" t="s">
        <v>1562</v>
      </c>
      <c r="K1476" s="184">
        <v>350</v>
      </c>
      <c r="L1476" s="184">
        <v>0</v>
      </c>
      <c r="M1476" s="184">
        <f t="shared" si="23"/>
        <v>350</v>
      </c>
      <c r="N1476" s="183" t="s">
        <v>2083</v>
      </c>
      <c r="O1476" s="183" t="s">
        <v>1562</v>
      </c>
      <c r="P1476" s="183"/>
      <c r="Q1476" s="183" t="s">
        <v>2084</v>
      </c>
      <c r="R1476" s="183" t="s">
        <v>797</v>
      </c>
    </row>
    <row r="1477" spans="1:18">
      <c r="A1477" s="183" t="s">
        <v>2081</v>
      </c>
      <c r="B1477" s="183" t="s">
        <v>794</v>
      </c>
      <c r="C1477" s="183" t="s">
        <v>808</v>
      </c>
      <c r="D1477" s="183" t="s">
        <v>812</v>
      </c>
      <c r="E1477" s="183" t="s">
        <v>210</v>
      </c>
      <c r="F1477" s="183" t="s">
        <v>2086</v>
      </c>
      <c r="G1477" s="183" t="s">
        <v>48</v>
      </c>
      <c r="H1477" s="183" t="s">
        <v>521</v>
      </c>
      <c r="I1477" s="183" t="s">
        <v>796</v>
      </c>
      <c r="J1477" s="183" t="s">
        <v>1562</v>
      </c>
      <c r="K1477" s="184">
        <v>144.32</v>
      </c>
      <c r="L1477" s="184">
        <v>0</v>
      </c>
      <c r="M1477" s="184">
        <f t="shared" si="23"/>
        <v>144.32</v>
      </c>
      <c r="N1477" s="183" t="s">
        <v>2083</v>
      </c>
      <c r="O1477" s="183" t="s">
        <v>1562</v>
      </c>
      <c r="P1477" s="183"/>
      <c r="Q1477" s="183" t="s">
        <v>2084</v>
      </c>
      <c r="R1477" s="183" t="s">
        <v>797</v>
      </c>
    </row>
    <row r="1478" spans="1:18">
      <c r="A1478" s="183" t="s">
        <v>2081</v>
      </c>
      <c r="B1478" s="183" t="s">
        <v>794</v>
      </c>
      <c r="C1478" s="183" t="s">
        <v>808</v>
      </c>
      <c r="D1478" s="183" t="s">
        <v>812</v>
      </c>
      <c r="E1478" s="183" t="s">
        <v>382</v>
      </c>
      <c r="F1478" s="183" t="s">
        <v>2086</v>
      </c>
      <c r="G1478" s="183" t="s">
        <v>48</v>
      </c>
      <c r="H1478" s="183" t="s">
        <v>521</v>
      </c>
      <c r="I1478" s="183" t="s">
        <v>796</v>
      </c>
      <c r="J1478" s="183" t="s">
        <v>1562</v>
      </c>
      <c r="K1478" s="184">
        <v>579.5</v>
      </c>
      <c r="L1478" s="184">
        <v>0</v>
      </c>
      <c r="M1478" s="184">
        <f t="shared" si="23"/>
        <v>579.5</v>
      </c>
      <c r="N1478" s="183" t="s">
        <v>2083</v>
      </c>
      <c r="O1478" s="183" t="s">
        <v>1562</v>
      </c>
      <c r="P1478" s="183"/>
      <c r="Q1478" s="183" t="s">
        <v>2084</v>
      </c>
      <c r="R1478" s="183" t="s">
        <v>797</v>
      </c>
    </row>
    <row r="1479" spans="1:18">
      <c r="A1479" s="183" t="s">
        <v>2081</v>
      </c>
      <c r="B1479" s="183" t="s">
        <v>794</v>
      </c>
      <c r="C1479" s="183" t="s">
        <v>707</v>
      </c>
      <c r="D1479" s="183" t="s">
        <v>812</v>
      </c>
      <c r="E1479" s="183" t="s">
        <v>136</v>
      </c>
      <c r="F1479" s="183" t="s">
        <v>1967</v>
      </c>
      <c r="G1479" s="183" t="s">
        <v>48</v>
      </c>
      <c r="H1479" s="183" t="s">
        <v>521</v>
      </c>
      <c r="I1479" s="183" t="s">
        <v>796</v>
      </c>
      <c r="J1479" s="183" t="s">
        <v>1562</v>
      </c>
      <c r="K1479" s="184">
        <v>400</v>
      </c>
      <c r="L1479" s="184">
        <v>0</v>
      </c>
      <c r="M1479" s="184">
        <f t="shared" ref="M1479:M1542" si="24">K1479-L1479</f>
        <v>400</v>
      </c>
      <c r="N1479" s="183" t="s">
        <v>2083</v>
      </c>
      <c r="O1479" s="183" t="s">
        <v>1562</v>
      </c>
      <c r="P1479" s="183"/>
      <c r="Q1479" s="183" t="s">
        <v>2084</v>
      </c>
      <c r="R1479" s="183" t="s">
        <v>797</v>
      </c>
    </row>
    <row r="1480" spans="1:18">
      <c r="A1480" s="183" t="s">
        <v>2081</v>
      </c>
      <c r="B1480" s="183" t="s">
        <v>794</v>
      </c>
      <c r="C1480" s="183" t="s">
        <v>808</v>
      </c>
      <c r="D1480" s="183" t="s">
        <v>812</v>
      </c>
      <c r="E1480" s="183" t="s">
        <v>816</v>
      </c>
      <c r="F1480" s="183" t="s">
        <v>2086</v>
      </c>
      <c r="G1480" s="183" t="s">
        <v>48</v>
      </c>
      <c r="H1480" s="183" t="s">
        <v>521</v>
      </c>
      <c r="I1480" s="183" t="s">
        <v>796</v>
      </c>
      <c r="J1480" s="183" t="s">
        <v>1562</v>
      </c>
      <c r="K1480" s="184">
        <v>6881.07</v>
      </c>
      <c r="L1480" s="184">
        <v>0</v>
      </c>
      <c r="M1480" s="184">
        <f t="shared" si="24"/>
        <v>6881.07</v>
      </c>
      <c r="N1480" s="183" t="s">
        <v>2083</v>
      </c>
      <c r="O1480" s="183" t="s">
        <v>1562</v>
      </c>
      <c r="P1480" s="183"/>
      <c r="Q1480" s="183" t="s">
        <v>2084</v>
      </c>
      <c r="R1480" s="183" t="s">
        <v>797</v>
      </c>
    </row>
    <row r="1481" spans="1:18">
      <c r="A1481" s="183" t="s">
        <v>2081</v>
      </c>
      <c r="B1481" s="183" t="s">
        <v>794</v>
      </c>
      <c r="C1481" s="183" t="s">
        <v>808</v>
      </c>
      <c r="D1481" s="183" t="s">
        <v>812</v>
      </c>
      <c r="E1481" s="183" t="s">
        <v>700</v>
      </c>
      <c r="F1481" s="183" t="s">
        <v>2086</v>
      </c>
      <c r="G1481" s="183" t="s">
        <v>48</v>
      </c>
      <c r="H1481" s="183" t="s">
        <v>521</v>
      </c>
      <c r="I1481" s="183" t="s">
        <v>796</v>
      </c>
      <c r="J1481" s="183" t="s">
        <v>1562</v>
      </c>
      <c r="K1481" s="184">
        <v>0</v>
      </c>
      <c r="L1481" s="184">
        <v>141433.26999999999</v>
      </c>
      <c r="M1481" s="184">
        <f t="shared" si="24"/>
        <v>-141433.26999999999</v>
      </c>
      <c r="N1481" s="183" t="s">
        <v>2083</v>
      </c>
      <c r="O1481" s="183" t="s">
        <v>1562</v>
      </c>
      <c r="P1481" s="183"/>
      <c r="Q1481" s="183" t="s">
        <v>2084</v>
      </c>
      <c r="R1481" s="183" t="s">
        <v>797</v>
      </c>
    </row>
    <row r="1482" spans="1:18">
      <c r="A1482" s="183" t="s">
        <v>2081</v>
      </c>
      <c r="B1482" s="183" t="s">
        <v>794</v>
      </c>
      <c r="C1482" s="183" t="s">
        <v>808</v>
      </c>
      <c r="D1482" s="183" t="s">
        <v>812</v>
      </c>
      <c r="E1482" s="183" t="s">
        <v>799</v>
      </c>
      <c r="F1482" s="183" t="s">
        <v>2090</v>
      </c>
      <c r="G1482" s="183" t="s">
        <v>48</v>
      </c>
      <c r="H1482" s="183" t="s">
        <v>521</v>
      </c>
      <c r="I1482" s="183" t="s">
        <v>796</v>
      </c>
      <c r="J1482" s="183" t="s">
        <v>1562</v>
      </c>
      <c r="K1482" s="184">
        <v>150</v>
      </c>
      <c r="L1482" s="184">
        <v>0</v>
      </c>
      <c r="M1482" s="184">
        <f t="shared" si="24"/>
        <v>150</v>
      </c>
      <c r="N1482" s="183" t="s">
        <v>2083</v>
      </c>
      <c r="O1482" s="183" t="s">
        <v>1562</v>
      </c>
      <c r="P1482" s="183"/>
      <c r="Q1482" s="183" t="s">
        <v>2084</v>
      </c>
      <c r="R1482" s="183" t="s">
        <v>797</v>
      </c>
    </row>
    <row r="1483" spans="1:18">
      <c r="A1483" s="183" t="s">
        <v>2081</v>
      </c>
      <c r="B1483" s="183" t="s">
        <v>794</v>
      </c>
      <c r="C1483" s="183" t="s">
        <v>808</v>
      </c>
      <c r="D1483" s="183" t="s">
        <v>812</v>
      </c>
      <c r="E1483" s="183" t="s">
        <v>810</v>
      </c>
      <c r="F1483" s="183" t="s">
        <v>2086</v>
      </c>
      <c r="G1483" s="183" t="s">
        <v>48</v>
      </c>
      <c r="H1483" s="183" t="s">
        <v>521</v>
      </c>
      <c r="I1483" s="183" t="s">
        <v>796</v>
      </c>
      <c r="J1483" s="183" t="s">
        <v>1562</v>
      </c>
      <c r="K1483" s="184">
        <v>2540.17</v>
      </c>
      <c r="L1483" s="184">
        <v>0</v>
      </c>
      <c r="M1483" s="184">
        <f t="shared" si="24"/>
        <v>2540.17</v>
      </c>
      <c r="N1483" s="183" t="s">
        <v>2083</v>
      </c>
      <c r="O1483" s="183" t="s">
        <v>1562</v>
      </c>
      <c r="P1483" s="183"/>
      <c r="Q1483" s="183" t="s">
        <v>2084</v>
      </c>
      <c r="R1483" s="183" t="s">
        <v>797</v>
      </c>
    </row>
    <row r="1484" spans="1:18">
      <c r="A1484" s="183" t="s">
        <v>2081</v>
      </c>
      <c r="B1484" s="183" t="s">
        <v>794</v>
      </c>
      <c r="C1484" s="183" t="s">
        <v>808</v>
      </c>
      <c r="D1484" s="183" t="s">
        <v>812</v>
      </c>
      <c r="E1484" s="183" t="s">
        <v>835</v>
      </c>
      <c r="F1484" s="183" t="s">
        <v>2093</v>
      </c>
      <c r="G1484" s="183" t="s">
        <v>48</v>
      </c>
      <c r="H1484" s="183" t="s">
        <v>521</v>
      </c>
      <c r="I1484" s="183" t="s">
        <v>796</v>
      </c>
      <c r="J1484" s="183" t="s">
        <v>1562</v>
      </c>
      <c r="K1484" s="184">
        <v>50</v>
      </c>
      <c r="L1484" s="184">
        <v>0</v>
      </c>
      <c r="M1484" s="184">
        <f t="shared" si="24"/>
        <v>50</v>
      </c>
      <c r="N1484" s="183" t="s">
        <v>2083</v>
      </c>
      <c r="O1484" s="183" t="s">
        <v>1562</v>
      </c>
      <c r="P1484" s="183"/>
      <c r="Q1484" s="183" t="s">
        <v>2084</v>
      </c>
      <c r="R1484" s="183" t="s">
        <v>797</v>
      </c>
    </row>
    <row r="1485" spans="1:18">
      <c r="A1485" s="183" t="s">
        <v>2081</v>
      </c>
      <c r="B1485" s="183" t="s">
        <v>794</v>
      </c>
      <c r="C1485" s="183" t="s">
        <v>808</v>
      </c>
      <c r="D1485" s="183" t="s">
        <v>812</v>
      </c>
      <c r="E1485" s="183" t="s">
        <v>840</v>
      </c>
      <c r="F1485" s="183" t="s">
        <v>2086</v>
      </c>
      <c r="G1485" s="183" t="s">
        <v>48</v>
      </c>
      <c r="H1485" s="183" t="s">
        <v>521</v>
      </c>
      <c r="I1485" s="183" t="s">
        <v>796</v>
      </c>
      <c r="J1485" s="183" t="s">
        <v>1562</v>
      </c>
      <c r="K1485" s="184">
        <v>561.34</v>
      </c>
      <c r="L1485" s="184">
        <v>0</v>
      </c>
      <c r="M1485" s="184">
        <f t="shared" si="24"/>
        <v>561.34</v>
      </c>
      <c r="N1485" s="183" t="s">
        <v>2083</v>
      </c>
      <c r="O1485" s="183" t="s">
        <v>1562</v>
      </c>
      <c r="P1485" s="183"/>
      <c r="Q1485" s="183" t="s">
        <v>2084</v>
      </c>
      <c r="R1485" s="183" t="s">
        <v>797</v>
      </c>
    </row>
    <row r="1486" spans="1:18">
      <c r="A1486" s="183" t="s">
        <v>2081</v>
      </c>
      <c r="B1486" s="183" t="s">
        <v>794</v>
      </c>
      <c r="C1486" s="183" t="s">
        <v>707</v>
      </c>
      <c r="D1486" s="183" t="s">
        <v>812</v>
      </c>
      <c r="E1486" s="183" t="s">
        <v>465</v>
      </c>
      <c r="F1486" s="183" t="s">
        <v>2089</v>
      </c>
      <c r="G1486" s="183" t="s">
        <v>48</v>
      </c>
      <c r="H1486" s="183" t="s">
        <v>521</v>
      </c>
      <c r="I1486" s="183" t="s">
        <v>796</v>
      </c>
      <c r="J1486" s="183" t="s">
        <v>1562</v>
      </c>
      <c r="K1486" s="184">
        <v>1600</v>
      </c>
      <c r="L1486" s="184">
        <v>0</v>
      </c>
      <c r="M1486" s="184">
        <f t="shared" si="24"/>
        <v>1600</v>
      </c>
      <c r="N1486" s="183" t="s">
        <v>2083</v>
      </c>
      <c r="O1486" s="183" t="s">
        <v>1562</v>
      </c>
      <c r="P1486" s="183"/>
      <c r="Q1486" s="183" t="s">
        <v>2084</v>
      </c>
      <c r="R1486" s="183" t="s">
        <v>797</v>
      </c>
    </row>
    <row r="1487" spans="1:18">
      <c r="A1487" s="183" t="s">
        <v>2081</v>
      </c>
      <c r="B1487" s="183" t="s">
        <v>794</v>
      </c>
      <c r="C1487" s="183" t="s">
        <v>707</v>
      </c>
      <c r="D1487" s="183" t="s">
        <v>812</v>
      </c>
      <c r="E1487" s="183" t="s">
        <v>29</v>
      </c>
      <c r="F1487" s="183" t="s">
        <v>1967</v>
      </c>
      <c r="G1487" s="183" t="s">
        <v>48</v>
      </c>
      <c r="H1487" s="183" t="s">
        <v>521</v>
      </c>
      <c r="I1487" s="183" t="s">
        <v>796</v>
      </c>
      <c r="J1487" s="183" t="s">
        <v>1562</v>
      </c>
      <c r="K1487" s="184">
        <v>400</v>
      </c>
      <c r="L1487" s="184">
        <v>0</v>
      </c>
      <c r="M1487" s="184">
        <f t="shared" si="24"/>
        <v>400</v>
      </c>
      <c r="N1487" s="183" t="s">
        <v>2083</v>
      </c>
      <c r="O1487" s="183" t="s">
        <v>1562</v>
      </c>
      <c r="P1487" s="183"/>
      <c r="Q1487" s="183" t="s">
        <v>2084</v>
      </c>
      <c r="R1487" s="183" t="s">
        <v>797</v>
      </c>
    </row>
    <row r="1488" spans="1:18">
      <c r="A1488" s="183" t="s">
        <v>2081</v>
      </c>
      <c r="B1488" s="183" t="s">
        <v>794</v>
      </c>
      <c r="C1488" s="183" t="s">
        <v>808</v>
      </c>
      <c r="D1488" s="183" t="s">
        <v>812</v>
      </c>
      <c r="E1488" s="183" t="s">
        <v>818</v>
      </c>
      <c r="F1488" s="183" t="s">
        <v>2086</v>
      </c>
      <c r="G1488" s="183" t="s">
        <v>48</v>
      </c>
      <c r="H1488" s="183" t="s">
        <v>521</v>
      </c>
      <c r="I1488" s="183" t="s">
        <v>796</v>
      </c>
      <c r="J1488" s="183" t="s">
        <v>1562</v>
      </c>
      <c r="K1488" s="184">
        <v>8572.7800000000007</v>
      </c>
      <c r="L1488" s="184">
        <v>0</v>
      </c>
      <c r="M1488" s="184">
        <f t="shared" si="24"/>
        <v>8572.7800000000007</v>
      </c>
      <c r="N1488" s="183" t="s">
        <v>2083</v>
      </c>
      <c r="O1488" s="183" t="s">
        <v>1562</v>
      </c>
      <c r="P1488" s="183"/>
      <c r="Q1488" s="183" t="s">
        <v>2084</v>
      </c>
      <c r="R1488" s="183" t="s">
        <v>797</v>
      </c>
    </row>
    <row r="1489" spans="1:18">
      <c r="A1489" s="183" t="s">
        <v>2081</v>
      </c>
      <c r="B1489" s="183" t="s">
        <v>794</v>
      </c>
      <c r="C1489" s="183" t="s">
        <v>808</v>
      </c>
      <c r="D1489" s="183" t="s">
        <v>812</v>
      </c>
      <c r="E1489" s="183" t="s">
        <v>840</v>
      </c>
      <c r="F1489" s="183" t="s">
        <v>1967</v>
      </c>
      <c r="G1489" s="183" t="s">
        <v>48</v>
      </c>
      <c r="H1489" s="183" t="s">
        <v>521</v>
      </c>
      <c r="I1489" s="183" t="s">
        <v>796</v>
      </c>
      <c r="J1489" s="183" t="s">
        <v>1562</v>
      </c>
      <c r="K1489" s="184">
        <v>300</v>
      </c>
      <c r="L1489" s="184">
        <v>0</v>
      </c>
      <c r="M1489" s="184">
        <f t="shared" si="24"/>
        <v>300</v>
      </c>
      <c r="N1489" s="183" t="s">
        <v>2083</v>
      </c>
      <c r="O1489" s="183" t="s">
        <v>1562</v>
      </c>
      <c r="P1489" s="183"/>
      <c r="Q1489" s="183" t="s">
        <v>2084</v>
      </c>
      <c r="R1489" s="183" t="s">
        <v>797</v>
      </c>
    </row>
    <row r="1490" spans="1:18">
      <c r="A1490" s="183" t="s">
        <v>2081</v>
      </c>
      <c r="B1490" s="183" t="s">
        <v>794</v>
      </c>
      <c r="C1490" s="183" t="s">
        <v>706</v>
      </c>
      <c r="D1490" s="183" t="s">
        <v>794</v>
      </c>
      <c r="E1490" s="183" t="s">
        <v>835</v>
      </c>
      <c r="F1490" s="183" t="s">
        <v>2085</v>
      </c>
      <c r="G1490" s="183" t="s">
        <v>48</v>
      </c>
      <c r="H1490" s="183" t="s">
        <v>521</v>
      </c>
      <c r="I1490" s="183" t="s">
        <v>796</v>
      </c>
      <c r="J1490" s="183" t="s">
        <v>1562</v>
      </c>
      <c r="K1490" s="184">
        <v>0</v>
      </c>
      <c r="L1490" s="184">
        <v>200</v>
      </c>
      <c r="M1490" s="184">
        <f t="shared" si="24"/>
        <v>-200</v>
      </c>
      <c r="N1490" s="183" t="s">
        <v>2083</v>
      </c>
      <c r="O1490" s="183" t="s">
        <v>1562</v>
      </c>
      <c r="P1490" s="183"/>
      <c r="Q1490" s="183" t="s">
        <v>2084</v>
      </c>
      <c r="R1490" s="183" t="s">
        <v>797</v>
      </c>
    </row>
    <row r="1491" spans="1:18">
      <c r="A1491" s="183" t="s">
        <v>2081</v>
      </c>
      <c r="B1491" s="183" t="s">
        <v>794</v>
      </c>
      <c r="C1491" s="183" t="s">
        <v>808</v>
      </c>
      <c r="D1491" s="183" t="s">
        <v>812</v>
      </c>
      <c r="E1491" s="183" t="s">
        <v>851</v>
      </c>
      <c r="F1491" s="183" t="s">
        <v>2090</v>
      </c>
      <c r="G1491" s="183" t="s">
        <v>48</v>
      </c>
      <c r="H1491" s="183" t="s">
        <v>521</v>
      </c>
      <c r="I1491" s="183" t="s">
        <v>796</v>
      </c>
      <c r="J1491" s="183" t="s">
        <v>1562</v>
      </c>
      <c r="K1491" s="184">
        <v>320</v>
      </c>
      <c r="L1491" s="184">
        <v>0</v>
      </c>
      <c r="M1491" s="184">
        <f t="shared" si="24"/>
        <v>320</v>
      </c>
      <c r="N1491" s="183" t="s">
        <v>2083</v>
      </c>
      <c r="O1491" s="183" t="s">
        <v>1562</v>
      </c>
      <c r="P1491" s="183"/>
      <c r="Q1491" s="183" t="s">
        <v>2084</v>
      </c>
      <c r="R1491" s="183" t="s">
        <v>797</v>
      </c>
    </row>
    <row r="1492" spans="1:18">
      <c r="A1492" s="183" t="s">
        <v>2081</v>
      </c>
      <c r="B1492" s="183" t="s">
        <v>794</v>
      </c>
      <c r="C1492" s="183" t="s">
        <v>808</v>
      </c>
      <c r="D1492" s="183" t="s">
        <v>812</v>
      </c>
      <c r="E1492" s="183" t="s">
        <v>398</v>
      </c>
      <c r="F1492" s="183" t="s">
        <v>2086</v>
      </c>
      <c r="G1492" s="183" t="s">
        <v>48</v>
      </c>
      <c r="H1492" s="183" t="s">
        <v>521</v>
      </c>
      <c r="I1492" s="183" t="s">
        <v>796</v>
      </c>
      <c r="J1492" s="183" t="s">
        <v>1562</v>
      </c>
      <c r="K1492" s="184">
        <v>442.09</v>
      </c>
      <c r="L1492" s="184">
        <v>0</v>
      </c>
      <c r="M1492" s="184">
        <f t="shared" si="24"/>
        <v>442.09</v>
      </c>
      <c r="N1492" s="183" t="s">
        <v>2083</v>
      </c>
      <c r="O1492" s="183" t="s">
        <v>1562</v>
      </c>
      <c r="P1492" s="183"/>
      <c r="Q1492" s="183" t="s">
        <v>2084</v>
      </c>
      <c r="R1492" s="183" t="s">
        <v>797</v>
      </c>
    </row>
    <row r="1493" spans="1:18">
      <c r="A1493" s="183" t="s">
        <v>2081</v>
      </c>
      <c r="B1493" s="183" t="s">
        <v>794</v>
      </c>
      <c r="C1493" s="183" t="s">
        <v>808</v>
      </c>
      <c r="D1493" s="183" t="s">
        <v>812</v>
      </c>
      <c r="E1493" s="183" t="s">
        <v>708</v>
      </c>
      <c r="F1493" s="183" t="s">
        <v>2086</v>
      </c>
      <c r="G1493" s="183" t="s">
        <v>48</v>
      </c>
      <c r="H1493" s="183" t="s">
        <v>521</v>
      </c>
      <c r="I1493" s="183" t="s">
        <v>796</v>
      </c>
      <c r="J1493" s="183" t="s">
        <v>1562</v>
      </c>
      <c r="K1493" s="184">
        <v>216.82</v>
      </c>
      <c r="L1493" s="184">
        <v>0</v>
      </c>
      <c r="M1493" s="184">
        <f t="shared" si="24"/>
        <v>216.82</v>
      </c>
      <c r="N1493" s="183" t="s">
        <v>2083</v>
      </c>
      <c r="O1493" s="183" t="s">
        <v>1562</v>
      </c>
      <c r="P1493" s="183"/>
      <c r="Q1493" s="183" t="s">
        <v>2084</v>
      </c>
      <c r="R1493" s="183" t="s">
        <v>797</v>
      </c>
    </row>
    <row r="1494" spans="1:18">
      <c r="A1494" s="183" t="s">
        <v>2081</v>
      </c>
      <c r="B1494" s="183" t="s">
        <v>794</v>
      </c>
      <c r="C1494" s="183" t="s">
        <v>808</v>
      </c>
      <c r="D1494" s="183" t="s">
        <v>812</v>
      </c>
      <c r="E1494" s="183" t="s">
        <v>848</v>
      </c>
      <c r="F1494" s="183" t="s">
        <v>2086</v>
      </c>
      <c r="G1494" s="183" t="s">
        <v>48</v>
      </c>
      <c r="H1494" s="183" t="s">
        <v>521</v>
      </c>
      <c r="I1494" s="183" t="s">
        <v>796</v>
      </c>
      <c r="J1494" s="183" t="s">
        <v>1562</v>
      </c>
      <c r="K1494" s="184">
        <v>77.83</v>
      </c>
      <c r="L1494" s="184">
        <v>0</v>
      </c>
      <c r="M1494" s="184">
        <f t="shared" si="24"/>
        <v>77.83</v>
      </c>
      <c r="N1494" s="183" t="s">
        <v>2083</v>
      </c>
      <c r="O1494" s="183" t="s">
        <v>1562</v>
      </c>
      <c r="P1494" s="183"/>
      <c r="Q1494" s="183" t="s">
        <v>2084</v>
      </c>
      <c r="R1494" s="183" t="s">
        <v>797</v>
      </c>
    </row>
    <row r="1495" spans="1:18">
      <c r="A1495" s="183" t="s">
        <v>2081</v>
      </c>
      <c r="B1495" s="183" t="s">
        <v>794</v>
      </c>
      <c r="C1495" s="183" t="s">
        <v>808</v>
      </c>
      <c r="D1495" s="183" t="s">
        <v>812</v>
      </c>
      <c r="E1495" s="183" t="s">
        <v>839</v>
      </c>
      <c r="F1495" s="183" t="s">
        <v>2086</v>
      </c>
      <c r="G1495" s="183" t="s">
        <v>48</v>
      </c>
      <c r="H1495" s="183" t="s">
        <v>521</v>
      </c>
      <c r="I1495" s="183" t="s">
        <v>796</v>
      </c>
      <c r="J1495" s="183" t="s">
        <v>1562</v>
      </c>
      <c r="K1495" s="184">
        <v>12113.17</v>
      </c>
      <c r="L1495" s="184">
        <v>0</v>
      </c>
      <c r="M1495" s="184">
        <f t="shared" si="24"/>
        <v>12113.17</v>
      </c>
      <c r="N1495" s="183" t="s">
        <v>2083</v>
      </c>
      <c r="O1495" s="183" t="s">
        <v>1562</v>
      </c>
      <c r="P1495" s="183"/>
      <c r="Q1495" s="183" t="s">
        <v>2084</v>
      </c>
      <c r="R1495" s="183" t="s">
        <v>797</v>
      </c>
    </row>
    <row r="1496" spans="1:18">
      <c r="A1496" s="183" t="s">
        <v>2081</v>
      </c>
      <c r="B1496" s="183" t="s">
        <v>794</v>
      </c>
      <c r="C1496" s="183" t="s">
        <v>808</v>
      </c>
      <c r="D1496" s="183" t="s">
        <v>812</v>
      </c>
      <c r="E1496" s="183" t="s">
        <v>513</v>
      </c>
      <c r="F1496" s="183" t="s">
        <v>2086</v>
      </c>
      <c r="G1496" s="183" t="s">
        <v>48</v>
      </c>
      <c r="H1496" s="183" t="s">
        <v>521</v>
      </c>
      <c r="I1496" s="183" t="s">
        <v>796</v>
      </c>
      <c r="J1496" s="183" t="s">
        <v>1562</v>
      </c>
      <c r="K1496" s="184">
        <v>772.79</v>
      </c>
      <c r="L1496" s="184">
        <v>0</v>
      </c>
      <c r="M1496" s="184">
        <f t="shared" si="24"/>
        <v>772.79</v>
      </c>
      <c r="N1496" s="183" t="s">
        <v>2083</v>
      </c>
      <c r="O1496" s="183" t="s">
        <v>1562</v>
      </c>
      <c r="P1496" s="183"/>
      <c r="Q1496" s="183" t="s">
        <v>2084</v>
      </c>
      <c r="R1496" s="183" t="s">
        <v>797</v>
      </c>
    </row>
    <row r="1497" spans="1:18">
      <c r="A1497" s="183" t="s">
        <v>2081</v>
      </c>
      <c r="B1497" s="183" t="s">
        <v>794</v>
      </c>
      <c r="C1497" s="183" t="s">
        <v>808</v>
      </c>
      <c r="D1497" s="183" t="s">
        <v>812</v>
      </c>
      <c r="E1497" s="183" t="s">
        <v>818</v>
      </c>
      <c r="F1497" s="183" t="s">
        <v>2090</v>
      </c>
      <c r="G1497" s="183" t="s">
        <v>48</v>
      </c>
      <c r="H1497" s="183" t="s">
        <v>521</v>
      </c>
      <c r="I1497" s="183" t="s">
        <v>796</v>
      </c>
      <c r="J1497" s="183" t="s">
        <v>1562</v>
      </c>
      <c r="K1497" s="184">
        <v>240</v>
      </c>
      <c r="L1497" s="184">
        <v>0</v>
      </c>
      <c r="M1497" s="184">
        <f t="shared" si="24"/>
        <v>240</v>
      </c>
      <c r="N1497" s="183" t="s">
        <v>2083</v>
      </c>
      <c r="O1497" s="183" t="s">
        <v>1562</v>
      </c>
      <c r="P1497" s="183"/>
      <c r="Q1497" s="183" t="s">
        <v>2084</v>
      </c>
      <c r="R1497" s="183" t="s">
        <v>797</v>
      </c>
    </row>
    <row r="1498" spans="1:18">
      <c r="A1498" s="183" t="s">
        <v>2081</v>
      </c>
      <c r="B1498" s="183" t="s">
        <v>794</v>
      </c>
      <c r="C1498" s="183" t="s">
        <v>808</v>
      </c>
      <c r="D1498" s="183" t="s">
        <v>812</v>
      </c>
      <c r="E1498" s="183" t="s">
        <v>827</v>
      </c>
      <c r="F1498" s="183" t="s">
        <v>2086</v>
      </c>
      <c r="G1498" s="183" t="s">
        <v>48</v>
      </c>
      <c r="H1498" s="183" t="s">
        <v>521</v>
      </c>
      <c r="I1498" s="183" t="s">
        <v>796</v>
      </c>
      <c r="J1498" s="183" t="s">
        <v>1562</v>
      </c>
      <c r="K1498" s="184">
        <v>927.05</v>
      </c>
      <c r="L1498" s="184">
        <v>0</v>
      </c>
      <c r="M1498" s="184">
        <f t="shared" si="24"/>
        <v>927.05</v>
      </c>
      <c r="N1498" s="183" t="s">
        <v>2083</v>
      </c>
      <c r="O1498" s="183" t="s">
        <v>1562</v>
      </c>
      <c r="P1498" s="183"/>
      <c r="Q1498" s="183" t="s">
        <v>2084</v>
      </c>
      <c r="R1498" s="183" t="s">
        <v>797</v>
      </c>
    </row>
    <row r="1499" spans="1:18">
      <c r="A1499" s="183" t="s">
        <v>2081</v>
      </c>
      <c r="B1499" s="183" t="s">
        <v>794</v>
      </c>
      <c r="C1499" s="183" t="s">
        <v>808</v>
      </c>
      <c r="D1499" s="183" t="s">
        <v>812</v>
      </c>
      <c r="E1499" s="183" t="s">
        <v>850</v>
      </c>
      <c r="F1499" s="183" t="s">
        <v>2086</v>
      </c>
      <c r="G1499" s="183" t="s">
        <v>48</v>
      </c>
      <c r="H1499" s="183" t="s">
        <v>521</v>
      </c>
      <c r="I1499" s="183" t="s">
        <v>796</v>
      </c>
      <c r="J1499" s="183" t="s">
        <v>1562</v>
      </c>
      <c r="K1499" s="184">
        <v>471.19</v>
      </c>
      <c r="L1499" s="184">
        <v>0</v>
      </c>
      <c r="M1499" s="184">
        <f t="shared" si="24"/>
        <v>471.19</v>
      </c>
      <c r="N1499" s="183" t="s">
        <v>2083</v>
      </c>
      <c r="O1499" s="183" t="s">
        <v>1562</v>
      </c>
      <c r="P1499" s="183"/>
      <c r="Q1499" s="183" t="s">
        <v>2084</v>
      </c>
      <c r="R1499" s="183" t="s">
        <v>797</v>
      </c>
    </row>
    <row r="1500" spans="1:18">
      <c r="A1500" s="183" t="s">
        <v>2081</v>
      </c>
      <c r="B1500" s="183" t="s">
        <v>794</v>
      </c>
      <c r="C1500" s="183" t="s">
        <v>706</v>
      </c>
      <c r="D1500" s="183" t="s">
        <v>794</v>
      </c>
      <c r="E1500" s="183" t="s">
        <v>839</v>
      </c>
      <c r="F1500" s="183" t="s">
        <v>2085</v>
      </c>
      <c r="G1500" s="183" t="s">
        <v>48</v>
      </c>
      <c r="H1500" s="183" t="s">
        <v>521</v>
      </c>
      <c r="I1500" s="183" t="s">
        <v>796</v>
      </c>
      <c r="J1500" s="183" t="s">
        <v>1562</v>
      </c>
      <c r="K1500" s="184">
        <v>10</v>
      </c>
      <c r="L1500" s="184">
        <v>0</v>
      </c>
      <c r="M1500" s="184">
        <f t="shared" si="24"/>
        <v>10</v>
      </c>
      <c r="N1500" s="183" t="s">
        <v>2083</v>
      </c>
      <c r="O1500" s="183" t="s">
        <v>1562</v>
      </c>
      <c r="P1500" s="183"/>
      <c r="Q1500" s="183" t="s">
        <v>2084</v>
      </c>
      <c r="R1500" s="183" t="s">
        <v>797</v>
      </c>
    </row>
    <row r="1501" spans="1:18">
      <c r="A1501" s="183" t="s">
        <v>2081</v>
      </c>
      <c r="B1501" s="183" t="s">
        <v>794</v>
      </c>
      <c r="C1501" s="183" t="s">
        <v>707</v>
      </c>
      <c r="D1501" s="183" t="s">
        <v>812</v>
      </c>
      <c r="E1501" s="183" t="s">
        <v>855</v>
      </c>
      <c r="F1501" s="183" t="s">
        <v>2089</v>
      </c>
      <c r="G1501" s="183" t="s">
        <v>48</v>
      </c>
      <c r="H1501" s="183" t="s">
        <v>521</v>
      </c>
      <c r="I1501" s="183" t="s">
        <v>796</v>
      </c>
      <c r="J1501" s="183" t="s">
        <v>1562</v>
      </c>
      <c r="K1501" s="184">
        <v>300</v>
      </c>
      <c r="L1501" s="184">
        <v>0</v>
      </c>
      <c r="M1501" s="184">
        <f t="shared" si="24"/>
        <v>300</v>
      </c>
      <c r="N1501" s="183" t="s">
        <v>2083</v>
      </c>
      <c r="O1501" s="183" t="s">
        <v>1562</v>
      </c>
      <c r="P1501" s="183"/>
      <c r="Q1501" s="183" t="s">
        <v>2084</v>
      </c>
      <c r="R1501" s="183" t="s">
        <v>797</v>
      </c>
    </row>
    <row r="1502" spans="1:18">
      <c r="A1502" s="183" t="s">
        <v>2081</v>
      </c>
      <c r="B1502" s="183" t="s">
        <v>794</v>
      </c>
      <c r="C1502" s="183" t="s">
        <v>703</v>
      </c>
      <c r="D1502" s="183" t="s">
        <v>812</v>
      </c>
      <c r="E1502" s="183" t="s">
        <v>400</v>
      </c>
      <c r="F1502" s="183" t="s">
        <v>2087</v>
      </c>
      <c r="G1502" s="183" t="s">
        <v>48</v>
      </c>
      <c r="H1502" s="183" t="s">
        <v>521</v>
      </c>
      <c r="I1502" s="183" t="s">
        <v>796</v>
      </c>
      <c r="J1502" s="183" t="s">
        <v>1562</v>
      </c>
      <c r="K1502" s="184">
        <v>130</v>
      </c>
      <c r="L1502" s="184">
        <v>0</v>
      </c>
      <c r="M1502" s="184">
        <f t="shared" si="24"/>
        <v>130</v>
      </c>
      <c r="N1502" s="183" t="s">
        <v>2083</v>
      </c>
      <c r="O1502" s="183" t="s">
        <v>1562</v>
      </c>
      <c r="P1502" s="183"/>
      <c r="Q1502" s="183" t="s">
        <v>2084</v>
      </c>
      <c r="R1502" s="183" t="s">
        <v>797</v>
      </c>
    </row>
    <row r="1503" spans="1:18">
      <c r="A1503" s="183" t="s">
        <v>2081</v>
      </c>
      <c r="B1503" s="183" t="s">
        <v>794</v>
      </c>
      <c r="C1503" s="183" t="s">
        <v>703</v>
      </c>
      <c r="D1503" s="183" t="s">
        <v>812</v>
      </c>
      <c r="E1503" s="183" t="s">
        <v>195</v>
      </c>
      <c r="F1503" s="183" t="s">
        <v>2087</v>
      </c>
      <c r="G1503" s="183" t="s">
        <v>48</v>
      </c>
      <c r="H1503" s="183" t="s">
        <v>521</v>
      </c>
      <c r="I1503" s="183" t="s">
        <v>796</v>
      </c>
      <c r="J1503" s="183" t="s">
        <v>1562</v>
      </c>
      <c r="K1503" s="184">
        <v>100</v>
      </c>
      <c r="L1503" s="184">
        <v>0</v>
      </c>
      <c r="M1503" s="184">
        <f t="shared" si="24"/>
        <v>100</v>
      </c>
      <c r="N1503" s="183" t="s">
        <v>2083</v>
      </c>
      <c r="O1503" s="183" t="s">
        <v>1562</v>
      </c>
      <c r="P1503" s="183"/>
      <c r="Q1503" s="183" t="s">
        <v>2084</v>
      </c>
      <c r="R1503" s="183" t="s">
        <v>797</v>
      </c>
    </row>
    <row r="1504" spans="1:18">
      <c r="A1504" s="183" t="s">
        <v>2081</v>
      </c>
      <c r="B1504" s="183" t="s">
        <v>794</v>
      </c>
      <c r="C1504" s="183" t="s">
        <v>703</v>
      </c>
      <c r="D1504" s="183" t="s">
        <v>812</v>
      </c>
      <c r="E1504" s="183" t="s">
        <v>513</v>
      </c>
      <c r="F1504" s="183" t="s">
        <v>2087</v>
      </c>
      <c r="G1504" s="183" t="s">
        <v>48</v>
      </c>
      <c r="H1504" s="183" t="s">
        <v>521</v>
      </c>
      <c r="I1504" s="183" t="s">
        <v>796</v>
      </c>
      <c r="J1504" s="183" t="s">
        <v>1562</v>
      </c>
      <c r="K1504" s="184">
        <v>120</v>
      </c>
      <c r="L1504" s="184">
        <v>0</v>
      </c>
      <c r="M1504" s="184">
        <f t="shared" si="24"/>
        <v>120</v>
      </c>
      <c r="N1504" s="183" t="s">
        <v>2083</v>
      </c>
      <c r="O1504" s="183" t="s">
        <v>1562</v>
      </c>
      <c r="P1504" s="183"/>
      <c r="Q1504" s="183" t="s">
        <v>2084</v>
      </c>
      <c r="R1504" s="183" t="s">
        <v>797</v>
      </c>
    </row>
    <row r="1505" spans="1:18">
      <c r="A1505" s="183" t="s">
        <v>2081</v>
      </c>
      <c r="B1505" s="183" t="s">
        <v>794</v>
      </c>
      <c r="C1505" s="183" t="s">
        <v>703</v>
      </c>
      <c r="D1505" s="183" t="s">
        <v>812</v>
      </c>
      <c r="E1505" s="183" t="s">
        <v>845</v>
      </c>
      <c r="F1505" s="183" t="s">
        <v>2087</v>
      </c>
      <c r="G1505" s="183" t="s">
        <v>48</v>
      </c>
      <c r="H1505" s="183" t="s">
        <v>521</v>
      </c>
      <c r="I1505" s="183" t="s">
        <v>796</v>
      </c>
      <c r="J1505" s="183" t="s">
        <v>1562</v>
      </c>
      <c r="K1505" s="184">
        <v>170</v>
      </c>
      <c r="L1505" s="184">
        <v>0</v>
      </c>
      <c r="M1505" s="184">
        <f t="shared" si="24"/>
        <v>170</v>
      </c>
      <c r="N1505" s="183" t="s">
        <v>2083</v>
      </c>
      <c r="O1505" s="183" t="s">
        <v>1562</v>
      </c>
      <c r="P1505" s="183"/>
      <c r="Q1505" s="183" t="s">
        <v>2084</v>
      </c>
      <c r="R1505" s="183" t="s">
        <v>797</v>
      </c>
    </row>
    <row r="1506" spans="1:18">
      <c r="A1506" s="183" t="s">
        <v>2081</v>
      </c>
      <c r="B1506" s="183" t="s">
        <v>794</v>
      </c>
      <c r="C1506" s="183" t="s">
        <v>703</v>
      </c>
      <c r="D1506" s="183" t="s">
        <v>812</v>
      </c>
      <c r="E1506" s="183" t="s">
        <v>848</v>
      </c>
      <c r="F1506" s="183" t="s">
        <v>2087</v>
      </c>
      <c r="G1506" s="183" t="s">
        <v>48</v>
      </c>
      <c r="H1506" s="183" t="s">
        <v>521</v>
      </c>
      <c r="I1506" s="183" t="s">
        <v>796</v>
      </c>
      <c r="J1506" s="183" t="s">
        <v>1562</v>
      </c>
      <c r="K1506" s="184">
        <v>200</v>
      </c>
      <c r="L1506" s="184">
        <v>0</v>
      </c>
      <c r="M1506" s="184">
        <f t="shared" si="24"/>
        <v>200</v>
      </c>
      <c r="N1506" s="183" t="s">
        <v>2083</v>
      </c>
      <c r="O1506" s="183" t="s">
        <v>1562</v>
      </c>
      <c r="P1506" s="183"/>
      <c r="Q1506" s="183" t="s">
        <v>2084</v>
      </c>
      <c r="R1506" s="183" t="s">
        <v>797</v>
      </c>
    </row>
    <row r="1507" spans="1:18">
      <c r="A1507" s="183" t="s">
        <v>2081</v>
      </c>
      <c r="B1507" s="183" t="s">
        <v>794</v>
      </c>
      <c r="C1507" s="183" t="s">
        <v>703</v>
      </c>
      <c r="D1507" s="183" t="s">
        <v>812</v>
      </c>
      <c r="E1507" s="183" t="s">
        <v>20</v>
      </c>
      <c r="F1507" s="183" t="s">
        <v>2087</v>
      </c>
      <c r="G1507" s="183" t="s">
        <v>48</v>
      </c>
      <c r="H1507" s="183" t="s">
        <v>521</v>
      </c>
      <c r="I1507" s="183" t="s">
        <v>796</v>
      </c>
      <c r="J1507" s="183" t="s">
        <v>1562</v>
      </c>
      <c r="K1507" s="184">
        <v>100</v>
      </c>
      <c r="L1507" s="184">
        <v>0</v>
      </c>
      <c r="M1507" s="184">
        <f t="shared" si="24"/>
        <v>100</v>
      </c>
      <c r="N1507" s="183" t="s">
        <v>2083</v>
      </c>
      <c r="O1507" s="183" t="s">
        <v>1562</v>
      </c>
      <c r="P1507" s="183"/>
      <c r="Q1507" s="183" t="s">
        <v>2084</v>
      </c>
      <c r="R1507" s="183" t="s">
        <v>797</v>
      </c>
    </row>
    <row r="1508" spans="1:18">
      <c r="A1508" s="183" t="s">
        <v>2081</v>
      </c>
      <c r="B1508" s="183" t="s">
        <v>794</v>
      </c>
      <c r="C1508" s="183" t="s">
        <v>703</v>
      </c>
      <c r="D1508" s="183" t="s">
        <v>812</v>
      </c>
      <c r="E1508" s="183" t="s">
        <v>295</v>
      </c>
      <c r="F1508" s="183" t="s">
        <v>2087</v>
      </c>
      <c r="G1508" s="183" t="s">
        <v>48</v>
      </c>
      <c r="H1508" s="183" t="s">
        <v>521</v>
      </c>
      <c r="I1508" s="183" t="s">
        <v>796</v>
      </c>
      <c r="J1508" s="183" t="s">
        <v>1562</v>
      </c>
      <c r="K1508" s="184">
        <v>100</v>
      </c>
      <c r="L1508" s="184">
        <v>0</v>
      </c>
      <c r="M1508" s="184">
        <f t="shared" si="24"/>
        <v>100</v>
      </c>
      <c r="N1508" s="183" t="s">
        <v>2083</v>
      </c>
      <c r="O1508" s="183" t="s">
        <v>1562</v>
      </c>
      <c r="P1508" s="183"/>
      <c r="Q1508" s="183" t="s">
        <v>2084</v>
      </c>
      <c r="R1508" s="183" t="s">
        <v>797</v>
      </c>
    </row>
    <row r="1509" spans="1:18">
      <c r="A1509" s="183" t="s">
        <v>2081</v>
      </c>
      <c r="B1509" s="183" t="s">
        <v>794</v>
      </c>
      <c r="C1509" s="183" t="s">
        <v>703</v>
      </c>
      <c r="D1509" s="183" t="s">
        <v>812</v>
      </c>
      <c r="E1509" s="183" t="s">
        <v>36</v>
      </c>
      <c r="F1509" s="183" t="s">
        <v>2087</v>
      </c>
      <c r="G1509" s="183" t="s">
        <v>48</v>
      </c>
      <c r="H1509" s="183" t="s">
        <v>521</v>
      </c>
      <c r="I1509" s="183" t="s">
        <v>796</v>
      </c>
      <c r="J1509" s="183" t="s">
        <v>1562</v>
      </c>
      <c r="K1509" s="184">
        <v>100</v>
      </c>
      <c r="L1509" s="184">
        <v>0</v>
      </c>
      <c r="M1509" s="184">
        <f t="shared" si="24"/>
        <v>100</v>
      </c>
      <c r="N1509" s="183" t="s">
        <v>2083</v>
      </c>
      <c r="O1509" s="183" t="s">
        <v>1562</v>
      </c>
      <c r="P1509" s="183"/>
      <c r="Q1509" s="183" t="s">
        <v>2084</v>
      </c>
      <c r="R1509" s="183" t="s">
        <v>797</v>
      </c>
    </row>
    <row r="1510" spans="1:18">
      <c r="A1510" s="183" t="s">
        <v>2081</v>
      </c>
      <c r="B1510" s="183" t="s">
        <v>794</v>
      </c>
      <c r="C1510" s="183" t="s">
        <v>703</v>
      </c>
      <c r="D1510" s="183" t="s">
        <v>812</v>
      </c>
      <c r="E1510" s="183" t="s">
        <v>843</v>
      </c>
      <c r="F1510" s="183" t="s">
        <v>2087</v>
      </c>
      <c r="G1510" s="183" t="s">
        <v>48</v>
      </c>
      <c r="H1510" s="183" t="s">
        <v>521</v>
      </c>
      <c r="I1510" s="183" t="s">
        <v>796</v>
      </c>
      <c r="J1510" s="183" t="s">
        <v>1562</v>
      </c>
      <c r="K1510" s="184">
        <v>150</v>
      </c>
      <c r="L1510" s="184">
        <v>0</v>
      </c>
      <c r="M1510" s="184">
        <f t="shared" si="24"/>
        <v>150</v>
      </c>
      <c r="N1510" s="183" t="s">
        <v>2083</v>
      </c>
      <c r="O1510" s="183" t="s">
        <v>1562</v>
      </c>
      <c r="P1510" s="183"/>
      <c r="Q1510" s="183" t="s">
        <v>2084</v>
      </c>
      <c r="R1510" s="183" t="s">
        <v>797</v>
      </c>
    </row>
    <row r="1511" spans="1:18">
      <c r="A1511" s="183" t="s">
        <v>2081</v>
      </c>
      <c r="B1511" s="183" t="s">
        <v>794</v>
      </c>
      <c r="C1511" s="183" t="s">
        <v>703</v>
      </c>
      <c r="D1511" s="183" t="s">
        <v>812</v>
      </c>
      <c r="E1511" s="183" t="s">
        <v>136</v>
      </c>
      <c r="F1511" s="183" t="s">
        <v>2087</v>
      </c>
      <c r="G1511" s="183" t="s">
        <v>48</v>
      </c>
      <c r="H1511" s="183" t="s">
        <v>521</v>
      </c>
      <c r="I1511" s="183" t="s">
        <v>796</v>
      </c>
      <c r="J1511" s="183" t="s">
        <v>1562</v>
      </c>
      <c r="K1511" s="184">
        <v>100</v>
      </c>
      <c r="L1511" s="184">
        <v>0</v>
      </c>
      <c r="M1511" s="184">
        <f t="shared" si="24"/>
        <v>100</v>
      </c>
      <c r="N1511" s="183" t="s">
        <v>2083</v>
      </c>
      <c r="O1511" s="183" t="s">
        <v>1562</v>
      </c>
      <c r="P1511" s="183"/>
      <c r="Q1511" s="183" t="s">
        <v>2084</v>
      </c>
      <c r="R1511" s="183" t="s">
        <v>797</v>
      </c>
    </row>
    <row r="1512" spans="1:18">
      <c r="A1512" s="183" t="s">
        <v>2081</v>
      </c>
      <c r="B1512" s="183" t="s">
        <v>794</v>
      </c>
      <c r="C1512" s="183" t="s">
        <v>703</v>
      </c>
      <c r="D1512" s="183" t="s">
        <v>812</v>
      </c>
      <c r="E1512" s="183" t="s">
        <v>21</v>
      </c>
      <c r="F1512" s="183" t="s">
        <v>2087</v>
      </c>
      <c r="G1512" s="183" t="s">
        <v>48</v>
      </c>
      <c r="H1512" s="183" t="s">
        <v>521</v>
      </c>
      <c r="I1512" s="183" t="s">
        <v>796</v>
      </c>
      <c r="J1512" s="183" t="s">
        <v>1562</v>
      </c>
      <c r="K1512" s="184">
        <v>50</v>
      </c>
      <c r="L1512" s="184">
        <v>0</v>
      </c>
      <c r="M1512" s="184">
        <f t="shared" si="24"/>
        <v>50</v>
      </c>
      <c r="N1512" s="183" t="s">
        <v>2083</v>
      </c>
      <c r="O1512" s="183" t="s">
        <v>1562</v>
      </c>
      <c r="P1512" s="183"/>
      <c r="Q1512" s="183" t="s">
        <v>2084</v>
      </c>
      <c r="R1512" s="183" t="s">
        <v>797</v>
      </c>
    </row>
    <row r="1513" spans="1:18">
      <c r="A1513" s="183" t="s">
        <v>2081</v>
      </c>
      <c r="B1513" s="183" t="s">
        <v>794</v>
      </c>
      <c r="C1513" s="183" t="s">
        <v>703</v>
      </c>
      <c r="D1513" s="183" t="s">
        <v>812</v>
      </c>
      <c r="E1513" s="183" t="s">
        <v>210</v>
      </c>
      <c r="F1513" s="183" t="s">
        <v>2087</v>
      </c>
      <c r="G1513" s="183" t="s">
        <v>48</v>
      </c>
      <c r="H1513" s="183" t="s">
        <v>521</v>
      </c>
      <c r="I1513" s="183" t="s">
        <v>796</v>
      </c>
      <c r="J1513" s="183" t="s">
        <v>1562</v>
      </c>
      <c r="K1513" s="184">
        <v>50</v>
      </c>
      <c r="L1513" s="184">
        <v>0</v>
      </c>
      <c r="M1513" s="184">
        <f t="shared" si="24"/>
        <v>50</v>
      </c>
      <c r="N1513" s="183" t="s">
        <v>2083</v>
      </c>
      <c r="O1513" s="183" t="s">
        <v>1562</v>
      </c>
      <c r="P1513" s="183"/>
      <c r="Q1513" s="183" t="s">
        <v>2084</v>
      </c>
      <c r="R1513" s="183" t="s">
        <v>797</v>
      </c>
    </row>
    <row r="1514" spans="1:18">
      <c r="A1514" s="183" t="s">
        <v>2081</v>
      </c>
      <c r="B1514" s="183" t="s">
        <v>794</v>
      </c>
      <c r="C1514" s="183" t="s">
        <v>703</v>
      </c>
      <c r="D1514" s="183" t="s">
        <v>812</v>
      </c>
      <c r="E1514" s="183" t="s">
        <v>29</v>
      </c>
      <c r="F1514" s="183" t="s">
        <v>2087</v>
      </c>
      <c r="G1514" s="183" t="s">
        <v>48</v>
      </c>
      <c r="H1514" s="183" t="s">
        <v>521</v>
      </c>
      <c r="I1514" s="183" t="s">
        <v>796</v>
      </c>
      <c r="J1514" s="183" t="s">
        <v>1562</v>
      </c>
      <c r="K1514" s="184">
        <v>130</v>
      </c>
      <c r="L1514" s="184">
        <v>0</v>
      </c>
      <c r="M1514" s="184">
        <f t="shared" si="24"/>
        <v>130</v>
      </c>
      <c r="N1514" s="183" t="s">
        <v>2083</v>
      </c>
      <c r="O1514" s="183" t="s">
        <v>1562</v>
      </c>
      <c r="P1514" s="183"/>
      <c r="Q1514" s="183" t="s">
        <v>2084</v>
      </c>
      <c r="R1514" s="183" t="s">
        <v>797</v>
      </c>
    </row>
    <row r="1515" spans="1:18">
      <c r="A1515" s="183" t="s">
        <v>2081</v>
      </c>
      <c r="B1515" s="183" t="s">
        <v>794</v>
      </c>
      <c r="C1515" s="183" t="s">
        <v>704</v>
      </c>
      <c r="D1515" s="183" t="s">
        <v>812</v>
      </c>
      <c r="E1515" s="183" t="s">
        <v>895</v>
      </c>
      <c r="F1515" s="183" t="s">
        <v>1090</v>
      </c>
      <c r="G1515" s="183" t="s">
        <v>48</v>
      </c>
      <c r="H1515" s="183" t="s">
        <v>521</v>
      </c>
      <c r="I1515" s="183" t="s">
        <v>796</v>
      </c>
      <c r="J1515" s="183" t="s">
        <v>1562</v>
      </c>
      <c r="K1515" s="184">
        <v>350</v>
      </c>
      <c r="L1515" s="184">
        <v>0</v>
      </c>
      <c r="M1515" s="184">
        <f t="shared" si="24"/>
        <v>350</v>
      </c>
      <c r="N1515" s="183" t="s">
        <v>2083</v>
      </c>
      <c r="O1515" s="183" t="s">
        <v>1562</v>
      </c>
      <c r="P1515" s="183"/>
      <c r="Q1515" s="183" t="s">
        <v>2084</v>
      </c>
      <c r="R1515" s="183" t="s">
        <v>797</v>
      </c>
    </row>
    <row r="1516" spans="1:18">
      <c r="A1516" s="183" t="s">
        <v>2081</v>
      </c>
      <c r="B1516" s="183" t="s">
        <v>794</v>
      </c>
      <c r="C1516" s="183" t="s">
        <v>703</v>
      </c>
      <c r="D1516" s="183" t="s">
        <v>812</v>
      </c>
      <c r="E1516" s="183" t="s">
        <v>464</v>
      </c>
      <c r="F1516" s="183" t="s">
        <v>2087</v>
      </c>
      <c r="G1516" s="183" t="s">
        <v>48</v>
      </c>
      <c r="H1516" s="183" t="s">
        <v>521</v>
      </c>
      <c r="I1516" s="183" t="s">
        <v>796</v>
      </c>
      <c r="J1516" s="183" t="s">
        <v>1562</v>
      </c>
      <c r="K1516" s="184">
        <v>100</v>
      </c>
      <c r="L1516" s="184">
        <v>0</v>
      </c>
      <c r="M1516" s="184">
        <f t="shared" si="24"/>
        <v>100</v>
      </c>
      <c r="N1516" s="183" t="s">
        <v>2083</v>
      </c>
      <c r="O1516" s="183" t="s">
        <v>1562</v>
      </c>
      <c r="P1516" s="183"/>
      <c r="Q1516" s="183" t="s">
        <v>2084</v>
      </c>
      <c r="R1516" s="183" t="s">
        <v>797</v>
      </c>
    </row>
    <row r="1517" spans="1:18">
      <c r="A1517" s="183" t="s">
        <v>2081</v>
      </c>
      <c r="B1517" s="183" t="s">
        <v>794</v>
      </c>
      <c r="C1517" s="183" t="s">
        <v>704</v>
      </c>
      <c r="D1517" s="183" t="s">
        <v>812</v>
      </c>
      <c r="E1517" s="183" t="s">
        <v>465</v>
      </c>
      <c r="F1517" s="183" t="s">
        <v>2089</v>
      </c>
      <c r="G1517" s="183" t="s">
        <v>48</v>
      </c>
      <c r="H1517" s="183" t="s">
        <v>521</v>
      </c>
      <c r="I1517" s="183" t="s">
        <v>796</v>
      </c>
      <c r="J1517" s="183" t="s">
        <v>1562</v>
      </c>
      <c r="K1517" s="184">
        <v>0</v>
      </c>
      <c r="L1517" s="184">
        <v>1000</v>
      </c>
      <c r="M1517" s="184">
        <f t="shared" si="24"/>
        <v>-1000</v>
      </c>
      <c r="N1517" s="183" t="s">
        <v>2083</v>
      </c>
      <c r="O1517" s="183" t="s">
        <v>1562</v>
      </c>
      <c r="P1517" s="183"/>
      <c r="Q1517" s="183" t="s">
        <v>2084</v>
      </c>
      <c r="R1517" s="183" t="s">
        <v>797</v>
      </c>
    </row>
    <row r="1518" spans="1:18">
      <c r="A1518" s="183" t="s">
        <v>2081</v>
      </c>
      <c r="B1518" s="183" t="s">
        <v>794</v>
      </c>
      <c r="C1518" s="183" t="s">
        <v>2091</v>
      </c>
      <c r="D1518" s="183" t="s">
        <v>809</v>
      </c>
      <c r="E1518" s="183" t="s">
        <v>2095</v>
      </c>
      <c r="F1518" s="183" t="s">
        <v>2092</v>
      </c>
      <c r="G1518" s="183" t="s">
        <v>48</v>
      </c>
      <c r="H1518" s="183" t="s">
        <v>521</v>
      </c>
      <c r="I1518" s="183" t="s">
        <v>796</v>
      </c>
      <c r="J1518" s="183" t="s">
        <v>1562</v>
      </c>
      <c r="K1518" s="184">
        <v>0</v>
      </c>
      <c r="L1518" s="184">
        <v>9410</v>
      </c>
      <c r="M1518" s="184">
        <f t="shared" si="24"/>
        <v>-9410</v>
      </c>
      <c r="N1518" s="183" t="s">
        <v>2083</v>
      </c>
      <c r="O1518" s="183" t="s">
        <v>1562</v>
      </c>
      <c r="P1518" s="183"/>
      <c r="Q1518" s="183" t="s">
        <v>2084</v>
      </c>
      <c r="R1518" s="183" t="s">
        <v>797</v>
      </c>
    </row>
    <row r="1519" spans="1:18">
      <c r="A1519" s="183" t="s">
        <v>2081</v>
      </c>
      <c r="B1519" s="183" t="s">
        <v>794</v>
      </c>
      <c r="C1519" s="183" t="s">
        <v>703</v>
      </c>
      <c r="D1519" s="183" t="s">
        <v>812</v>
      </c>
      <c r="E1519" s="183" t="s">
        <v>28</v>
      </c>
      <c r="F1519" s="183" t="s">
        <v>2087</v>
      </c>
      <c r="G1519" s="183" t="s">
        <v>48</v>
      </c>
      <c r="H1519" s="183" t="s">
        <v>521</v>
      </c>
      <c r="I1519" s="183" t="s">
        <v>796</v>
      </c>
      <c r="J1519" s="183" t="s">
        <v>1562</v>
      </c>
      <c r="K1519" s="184">
        <v>200</v>
      </c>
      <c r="L1519" s="184">
        <v>0</v>
      </c>
      <c r="M1519" s="184">
        <f t="shared" si="24"/>
        <v>200</v>
      </c>
      <c r="N1519" s="183" t="s">
        <v>2083</v>
      </c>
      <c r="O1519" s="183" t="s">
        <v>1562</v>
      </c>
      <c r="P1519" s="183"/>
      <c r="Q1519" s="183" t="s">
        <v>2084</v>
      </c>
      <c r="R1519" s="183" t="s">
        <v>797</v>
      </c>
    </row>
    <row r="1520" spans="1:18">
      <c r="A1520" s="183" t="s">
        <v>2081</v>
      </c>
      <c r="B1520" s="183" t="s">
        <v>794</v>
      </c>
      <c r="C1520" s="183" t="s">
        <v>808</v>
      </c>
      <c r="D1520" s="183" t="s">
        <v>794</v>
      </c>
      <c r="E1520" s="183" t="s">
        <v>29</v>
      </c>
      <c r="F1520" s="183" t="s">
        <v>2086</v>
      </c>
      <c r="G1520" s="183" t="s">
        <v>48</v>
      </c>
      <c r="H1520" s="183" t="s">
        <v>521</v>
      </c>
      <c r="I1520" s="183" t="s">
        <v>796</v>
      </c>
      <c r="J1520" s="183" t="s">
        <v>1562</v>
      </c>
      <c r="K1520" s="184">
        <v>1522.33</v>
      </c>
      <c r="L1520" s="184">
        <v>0</v>
      </c>
      <c r="M1520" s="184">
        <f t="shared" si="24"/>
        <v>1522.33</v>
      </c>
      <c r="N1520" s="183" t="s">
        <v>2083</v>
      </c>
      <c r="O1520" s="183" t="s">
        <v>1562</v>
      </c>
      <c r="P1520" s="183"/>
      <c r="Q1520" s="183" t="s">
        <v>2084</v>
      </c>
      <c r="R1520" s="183" t="s">
        <v>797</v>
      </c>
    </row>
    <row r="1521" spans="1:18">
      <c r="A1521" s="183" t="s">
        <v>2081</v>
      </c>
      <c r="B1521" s="183" t="s">
        <v>794</v>
      </c>
      <c r="C1521" s="183" t="s">
        <v>808</v>
      </c>
      <c r="D1521" s="183" t="s">
        <v>794</v>
      </c>
      <c r="E1521" s="183" t="s">
        <v>844</v>
      </c>
      <c r="F1521" s="183" t="s">
        <v>1090</v>
      </c>
      <c r="G1521" s="183" t="s">
        <v>48</v>
      </c>
      <c r="H1521" s="183" t="s">
        <v>521</v>
      </c>
      <c r="I1521" s="183" t="s">
        <v>796</v>
      </c>
      <c r="J1521" s="183" t="s">
        <v>1562</v>
      </c>
      <c r="K1521" s="184">
        <v>0</v>
      </c>
      <c r="L1521" s="184">
        <v>1700</v>
      </c>
      <c r="M1521" s="184">
        <f t="shared" si="24"/>
        <v>-1700</v>
      </c>
      <c r="N1521" s="183" t="s">
        <v>2083</v>
      </c>
      <c r="O1521" s="183" t="s">
        <v>1562</v>
      </c>
      <c r="P1521" s="183"/>
      <c r="Q1521" s="183" t="s">
        <v>2084</v>
      </c>
      <c r="R1521" s="183" t="s">
        <v>797</v>
      </c>
    </row>
    <row r="1522" spans="1:18">
      <c r="A1522" s="183" t="s">
        <v>2081</v>
      </c>
      <c r="B1522" s="183" t="s">
        <v>794</v>
      </c>
      <c r="C1522" s="183" t="s">
        <v>808</v>
      </c>
      <c r="D1522" s="183" t="s">
        <v>794</v>
      </c>
      <c r="E1522" s="183" t="s">
        <v>810</v>
      </c>
      <c r="F1522" s="183" t="s">
        <v>2090</v>
      </c>
      <c r="G1522" s="183" t="s">
        <v>48</v>
      </c>
      <c r="H1522" s="183" t="s">
        <v>521</v>
      </c>
      <c r="I1522" s="183" t="s">
        <v>796</v>
      </c>
      <c r="J1522" s="183" t="s">
        <v>1562</v>
      </c>
      <c r="K1522" s="184">
        <v>0</v>
      </c>
      <c r="L1522" s="184">
        <v>1390</v>
      </c>
      <c r="M1522" s="184">
        <f t="shared" si="24"/>
        <v>-1390</v>
      </c>
      <c r="N1522" s="183" t="s">
        <v>2083</v>
      </c>
      <c r="O1522" s="183" t="s">
        <v>1562</v>
      </c>
      <c r="P1522" s="183"/>
      <c r="Q1522" s="183" t="s">
        <v>2084</v>
      </c>
      <c r="R1522" s="183" t="s">
        <v>797</v>
      </c>
    </row>
    <row r="1523" spans="1:18">
      <c r="A1523" s="183" t="s">
        <v>2081</v>
      </c>
      <c r="B1523" s="183" t="s">
        <v>794</v>
      </c>
      <c r="C1523" s="183" t="s">
        <v>703</v>
      </c>
      <c r="D1523" s="183" t="s">
        <v>812</v>
      </c>
      <c r="E1523" s="183" t="s">
        <v>137</v>
      </c>
      <c r="F1523" s="183" t="s">
        <v>2087</v>
      </c>
      <c r="G1523" s="183" t="s">
        <v>48</v>
      </c>
      <c r="H1523" s="183" t="s">
        <v>521</v>
      </c>
      <c r="I1523" s="183" t="s">
        <v>796</v>
      </c>
      <c r="J1523" s="183" t="s">
        <v>1562</v>
      </c>
      <c r="K1523" s="184">
        <v>160</v>
      </c>
      <c r="L1523" s="184">
        <v>0</v>
      </c>
      <c r="M1523" s="184">
        <f t="shared" si="24"/>
        <v>160</v>
      </c>
      <c r="N1523" s="183" t="s">
        <v>2083</v>
      </c>
      <c r="O1523" s="183" t="s">
        <v>1562</v>
      </c>
      <c r="P1523" s="183"/>
      <c r="Q1523" s="183" t="s">
        <v>2084</v>
      </c>
      <c r="R1523" s="183" t="s">
        <v>797</v>
      </c>
    </row>
    <row r="1524" spans="1:18">
      <c r="A1524" s="183" t="s">
        <v>2081</v>
      </c>
      <c r="B1524" s="183" t="s">
        <v>794</v>
      </c>
      <c r="C1524" s="183" t="s">
        <v>703</v>
      </c>
      <c r="D1524" s="183" t="s">
        <v>812</v>
      </c>
      <c r="E1524" s="183" t="s">
        <v>342</v>
      </c>
      <c r="F1524" s="183" t="s">
        <v>2087</v>
      </c>
      <c r="G1524" s="183" t="s">
        <v>48</v>
      </c>
      <c r="H1524" s="183" t="s">
        <v>521</v>
      </c>
      <c r="I1524" s="183" t="s">
        <v>796</v>
      </c>
      <c r="J1524" s="183" t="s">
        <v>1562</v>
      </c>
      <c r="K1524" s="184">
        <v>100</v>
      </c>
      <c r="L1524" s="184">
        <v>0</v>
      </c>
      <c r="M1524" s="184">
        <f t="shared" si="24"/>
        <v>100</v>
      </c>
      <c r="N1524" s="183" t="s">
        <v>2083</v>
      </c>
      <c r="O1524" s="183" t="s">
        <v>1562</v>
      </c>
      <c r="P1524" s="183"/>
      <c r="Q1524" s="183" t="s">
        <v>2084</v>
      </c>
      <c r="R1524" s="183" t="s">
        <v>797</v>
      </c>
    </row>
    <row r="1525" spans="1:18">
      <c r="A1525" s="183" t="s">
        <v>2081</v>
      </c>
      <c r="B1525" s="183" t="s">
        <v>794</v>
      </c>
      <c r="C1525" s="183" t="s">
        <v>703</v>
      </c>
      <c r="D1525" s="183" t="s">
        <v>812</v>
      </c>
      <c r="E1525" s="183" t="s">
        <v>18</v>
      </c>
      <c r="F1525" s="183" t="s">
        <v>2087</v>
      </c>
      <c r="G1525" s="183" t="s">
        <v>48</v>
      </c>
      <c r="H1525" s="183" t="s">
        <v>521</v>
      </c>
      <c r="I1525" s="183" t="s">
        <v>796</v>
      </c>
      <c r="J1525" s="183" t="s">
        <v>1562</v>
      </c>
      <c r="K1525" s="184">
        <v>100</v>
      </c>
      <c r="L1525" s="184">
        <v>0</v>
      </c>
      <c r="M1525" s="184">
        <f t="shared" si="24"/>
        <v>100</v>
      </c>
      <c r="N1525" s="183" t="s">
        <v>2083</v>
      </c>
      <c r="O1525" s="183" t="s">
        <v>1562</v>
      </c>
      <c r="P1525" s="183"/>
      <c r="Q1525" s="183" t="s">
        <v>2084</v>
      </c>
      <c r="R1525" s="183" t="s">
        <v>797</v>
      </c>
    </row>
    <row r="1526" spans="1:18">
      <c r="A1526" s="183" t="s">
        <v>2081</v>
      </c>
      <c r="B1526" s="183" t="s">
        <v>794</v>
      </c>
      <c r="C1526" s="183" t="s">
        <v>808</v>
      </c>
      <c r="D1526" s="183" t="s">
        <v>794</v>
      </c>
      <c r="E1526" s="183" t="s">
        <v>820</v>
      </c>
      <c r="F1526" s="183" t="s">
        <v>2086</v>
      </c>
      <c r="G1526" s="183" t="s">
        <v>48</v>
      </c>
      <c r="H1526" s="183" t="s">
        <v>521</v>
      </c>
      <c r="I1526" s="183" t="s">
        <v>796</v>
      </c>
      <c r="J1526" s="183" t="s">
        <v>1562</v>
      </c>
      <c r="K1526" s="184">
        <v>63817.5</v>
      </c>
      <c r="L1526" s="184">
        <v>0</v>
      </c>
      <c r="M1526" s="184">
        <f t="shared" si="24"/>
        <v>63817.5</v>
      </c>
      <c r="N1526" s="183" t="s">
        <v>2083</v>
      </c>
      <c r="O1526" s="183" t="s">
        <v>1562</v>
      </c>
      <c r="P1526" s="183"/>
      <c r="Q1526" s="183" t="s">
        <v>2084</v>
      </c>
      <c r="R1526" s="183" t="s">
        <v>797</v>
      </c>
    </row>
    <row r="1527" spans="1:18">
      <c r="A1527" s="183" t="s">
        <v>2081</v>
      </c>
      <c r="B1527" s="183" t="s">
        <v>794</v>
      </c>
      <c r="C1527" s="183" t="s">
        <v>808</v>
      </c>
      <c r="D1527" s="183" t="s">
        <v>809</v>
      </c>
      <c r="E1527" s="183" t="s">
        <v>820</v>
      </c>
      <c r="F1527" s="183" t="s">
        <v>2086</v>
      </c>
      <c r="G1527" s="183" t="s">
        <v>48</v>
      </c>
      <c r="H1527" s="183" t="s">
        <v>521</v>
      </c>
      <c r="I1527" s="183" t="s">
        <v>796</v>
      </c>
      <c r="J1527" s="183" t="s">
        <v>1562</v>
      </c>
      <c r="K1527" s="184">
        <v>67762.5</v>
      </c>
      <c r="L1527" s="184">
        <v>0</v>
      </c>
      <c r="M1527" s="184">
        <f t="shared" si="24"/>
        <v>67762.5</v>
      </c>
      <c r="N1527" s="183" t="s">
        <v>2083</v>
      </c>
      <c r="O1527" s="183" t="s">
        <v>1562</v>
      </c>
      <c r="P1527" s="183"/>
      <c r="Q1527" s="183" t="s">
        <v>2084</v>
      </c>
      <c r="R1527" s="183" t="s">
        <v>797</v>
      </c>
    </row>
    <row r="1528" spans="1:18">
      <c r="A1528" s="183" t="s">
        <v>2081</v>
      </c>
      <c r="B1528" s="183" t="s">
        <v>794</v>
      </c>
      <c r="C1528" s="183" t="s">
        <v>808</v>
      </c>
      <c r="D1528" s="183" t="s">
        <v>794</v>
      </c>
      <c r="E1528" s="183" t="s">
        <v>832</v>
      </c>
      <c r="F1528" s="183" t="s">
        <v>2086</v>
      </c>
      <c r="G1528" s="183" t="s">
        <v>48</v>
      </c>
      <c r="H1528" s="183" t="s">
        <v>521</v>
      </c>
      <c r="I1528" s="183" t="s">
        <v>796</v>
      </c>
      <c r="J1528" s="183" t="s">
        <v>1562</v>
      </c>
      <c r="K1528" s="184">
        <v>3750</v>
      </c>
      <c r="L1528" s="184">
        <v>0</v>
      </c>
      <c r="M1528" s="184">
        <f t="shared" si="24"/>
        <v>3750</v>
      </c>
      <c r="N1528" s="183" t="s">
        <v>2083</v>
      </c>
      <c r="O1528" s="183" t="s">
        <v>1562</v>
      </c>
      <c r="P1528" s="183"/>
      <c r="Q1528" s="183" t="s">
        <v>2084</v>
      </c>
      <c r="R1528" s="183" t="s">
        <v>797</v>
      </c>
    </row>
    <row r="1529" spans="1:18">
      <c r="A1529" s="183" t="s">
        <v>2081</v>
      </c>
      <c r="B1529" s="183" t="s">
        <v>794</v>
      </c>
      <c r="C1529" s="183" t="s">
        <v>808</v>
      </c>
      <c r="D1529" s="183" t="s">
        <v>809</v>
      </c>
      <c r="E1529" s="183" t="s">
        <v>832</v>
      </c>
      <c r="F1529" s="183" t="s">
        <v>2086</v>
      </c>
      <c r="G1529" s="183" t="s">
        <v>48</v>
      </c>
      <c r="H1529" s="183" t="s">
        <v>521</v>
      </c>
      <c r="I1529" s="183" t="s">
        <v>796</v>
      </c>
      <c r="J1529" s="183" t="s">
        <v>1562</v>
      </c>
      <c r="K1529" s="184">
        <v>1000</v>
      </c>
      <c r="L1529" s="184">
        <v>0</v>
      </c>
      <c r="M1529" s="184">
        <f t="shared" si="24"/>
        <v>1000</v>
      </c>
      <c r="N1529" s="183" t="s">
        <v>2083</v>
      </c>
      <c r="O1529" s="183" t="s">
        <v>1562</v>
      </c>
      <c r="P1529" s="183"/>
      <c r="Q1529" s="183" t="s">
        <v>2084</v>
      </c>
      <c r="R1529" s="183" t="s">
        <v>797</v>
      </c>
    </row>
    <row r="1530" spans="1:18">
      <c r="A1530" s="183" t="s">
        <v>2081</v>
      </c>
      <c r="B1530" s="183" t="s">
        <v>794</v>
      </c>
      <c r="C1530" s="183" t="s">
        <v>808</v>
      </c>
      <c r="D1530" s="183" t="s">
        <v>794</v>
      </c>
      <c r="E1530" s="183" t="s">
        <v>835</v>
      </c>
      <c r="F1530" s="183" t="s">
        <v>2086</v>
      </c>
      <c r="G1530" s="183" t="s">
        <v>48</v>
      </c>
      <c r="H1530" s="183" t="s">
        <v>521</v>
      </c>
      <c r="I1530" s="183" t="s">
        <v>796</v>
      </c>
      <c r="J1530" s="183" t="s">
        <v>1562</v>
      </c>
      <c r="K1530" s="184">
        <v>44625</v>
      </c>
      <c r="L1530" s="184">
        <v>0</v>
      </c>
      <c r="M1530" s="184">
        <f t="shared" si="24"/>
        <v>44625</v>
      </c>
      <c r="N1530" s="183" t="s">
        <v>2083</v>
      </c>
      <c r="O1530" s="183" t="s">
        <v>1562</v>
      </c>
      <c r="P1530" s="183"/>
      <c r="Q1530" s="183" t="s">
        <v>2084</v>
      </c>
      <c r="R1530" s="183" t="s">
        <v>797</v>
      </c>
    </row>
    <row r="1531" spans="1:18">
      <c r="A1531" s="183" t="s">
        <v>2081</v>
      </c>
      <c r="B1531" s="183" t="s">
        <v>794</v>
      </c>
      <c r="C1531" s="183" t="s">
        <v>808</v>
      </c>
      <c r="D1531" s="183" t="s">
        <v>809</v>
      </c>
      <c r="E1531" s="183" t="s">
        <v>835</v>
      </c>
      <c r="F1531" s="183" t="s">
        <v>2086</v>
      </c>
      <c r="G1531" s="183" t="s">
        <v>48</v>
      </c>
      <c r="H1531" s="183" t="s">
        <v>521</v>
      </c>
      <c r="I1531" s="183" t="s">
        <v>796</v>
      </c>
      <c r="J1531" s="183" t="s">
        <v>1562</v>
      </c>
      <c r="K1531" s="184">
        <v>103425</v>
      </c>
      <c r="L1531" s="184">
        <v>0</v>
      </c>
      <c r="M1531" s="184">
        <f t="shared" si="24"/>
        <v>103425</v>
      </c>
      <c r="N1531" s="183" t="s">
        <v>2083</v>
      </c>
      <c r="O1531" s="183" t="s">
        <v>1562</v>
      </c>
      <c r="P1531" s="183"/>
      <c r="Q1531" s="183" t="s">
        <v>2084</v>
      </c>
      <c r="R1531" s="183" t="s">
        <v>797</v>
      </c>
    </row>
    <row r="1532" spans="1:18">
      <c r="A1532" s="183" t="s">
        <v>2081</v>
      </c>
      <c r="B1532" s="183" t="s">
        <v>794</v>
      </c>
      <c r="C1532" s="183" t="s">
        <v>808</v>
      </c>
      <c r="D1532" s="183" t="s">
        <v>794</v>
      </c>
      <c r="E1532" s="183" t="s">
        <v>894</v>
      </c>
      <c r="F1532" s="183" t="s">
        <v>2086</v>
      </c>
      <c r="G1532" s="183" t="s">
        <v>48</v>
      </c>
      <c r="H1532" s="183" t="s">
        <v>521</v>
      </c>
      <c r="I1532" s="183" t="s">
        <v>796</v>
      </c>
      <c r="J1532" s="183" t="s">
        <v>1562</v>
      </c>
      <c r="K1532" s="184">
        <v>2000</v>
      </c>
      <c r="L1532" s="184">
        <v>0</v>
      </c>
      <c r="M1532" s="184">
        <f t="shared" si="24"/>
        <v>2000</v>
      </c>
      <c r="N1532" s="183" t="s">
        <v>2083</v>
      </c>
      <c r="O1532" s="183" t="s">
        <v>1562</v>
      </c>
      <c r="P1532" s="183"/>
      <c r="Q1532" s="183" t="s">
        <v>2084</v>
      </c>
      <c r="R1532" s="183" t="s">
        <v>797</v>
      </c>
    </row>
    <row r="1533" spans="1:18">
      <c r="A1533" s="183" t="s">
        <v>2081</v>
      </c>
      <c r="B1533" s="183" t="s">
        <v>794</v>
      </c>
      <c r="C1533" s="183" t="s">
        <v>808</v>
      </c>
      <c r="D1533" s="183" t="s">
        <v>794</v>
      </c>
      <c r="E1533" s="183" t="s">
        <v>851</v>
      </c>
      <c r="F1533" s="183" t="s">
        <v>2086</v>
      </c>
      <c r="G1533" s="183" t="s">
        <v>48</v>
      </c>
      <c r="H1533" s="183" t="s">
        <v>521</v>
      </c>
      <c r="I1533" s="183" t="s">
        <v>796</v>
      </c>
      <c r="J1533" s="183" t="s">
        <v>1562</v>
      </c>
      <c r="K1533" s="184">
        <v>72134.59</v>
      </c>
      <c r="L1533" s="184">
        <v>0</v>
      </c>
      <c r="M1533" s="184">
        <f t="shared" si="24"/>
        <v>72134.59</v>
      </c>
      <c r="N1533" s="183" t="s">
        <v>2083</v>
      </c>
      <c r="O1533" s="183" t="s">
        <v>1562</v>
      </c>
      <c r="P1533" s="183"/>
      <c r="Q1533" s="183" t="s">
        <v>2084</v>
      </c>
      <c r="R1533" s="183" t="s">
        <v>797</v>
      </c>
    </row>
    <row r="1534" spans="1:18">
      <c r="A1534" s="183" t="s">
        <v>2081</v>
      </c>
      <c r="B1534" s="183" t="s">
        <v>794</v>
      </c>
      <c r="C1534" s="183" t="s">
        <v>808</v>
      </c>
      <c r="D1534" s="183" t="s">
        <v>809</v>
      </c>
      <c r="E1534" s="183" t="s">
        <v>851</v>
      </c>
      <c r="F1534" s="183" t="s">
        <v>2086</v>
      </c>
      <c r="G1534" s="183" t="s">
        <v>48</v>
      </c>
      <c r="H1534" s="183" t="s">
        <v>521</v>
      </c>
      <c r="I1534" s="183" t="s">
        <v>796</v>
      </c>
      <c r="J1534" s="183" t="s">
        <v>1562</v>
      </c>
      <c r="K1534" s="184">
        <v>66810</v>
      </c>
      <c r="L1534" s="184">
        <v>0</v>
      </c>
      <c r="M1534" s="184">
        <f t="shared" si="24"/>
        <v>66810</v>
      </c>
      <c r="N1534" s="183" t="s">
        <v>2083</v>
      </c>
      <c r="O1534" s="183" t="s">
        <v>1562</v>
      </c>
      <c r="P1534" s="183"/>
      <c r="Q1534" s="183" t="s">
        <v>2084</v>
      </c>
      <c r="R1534" s="183" t="s">
        <v>797</v>
      </c>
    </row>
    <row r="1535" spans="1:18">
      <c r="A1535" s="183" t="s">
        <v>2081</v>
      </c>
      <c r="B1535" s="183" t="s">
        <v>794</v>
      </c>
      <c r="C1535" s="183" t="s">
        <v>808</v>
      </c>
      <c r="D1535" s="183" t="s">
        <v>794</v>
      </c>
      <c r="E1535" s="183" t="s">
        <v>384</v>
      </c>
      <c r="F1535" s="183" t="s">
        <v>2086</v>
      </c>
      <c r="G1535" s="183" t="s">
        <v>48</v>
      </c>
      <c r="H1535" s="183" t="s">
        <v>521</v>
      </c>
      <c r="I1535" s="183" t="s">
        <v>796</v>
      </c>
      <c r="J1535" s="183" t="s">
        <v>1562</v>
      </c>
      <c r="K1535" s="184">
        <v>1000</v>
      </c>
      <c r="L1535" s="184">
        <v>0</v>
      </c>
      <c r="M1535" s="184">
        <f t="shared" si="24"/>
        <v>1000</v>
      </c>
      <c r="N1535" s="183" t="s">
        <v>2083</v>
      </c>
      <c r="O1535" s="183" t="s">
        <v>1562</v>
      </c>
      <c r="P1535" s="183"/>
      <c r="Q1535" s="183" t="s">
        <v>2084</v>
      </c>
      <c r="R1535" s="183" t="s">
        <v>797</v>
      </c>
    </row>
    <row r="1536" spans="1:18">
      <c r="A1536" s="183" t="s">
        <v>2081</v>
      </c>
      <c r="B1536" s="183" t="s">
        <v>794</v>
      </c>
      <c r="C1536" s="183" t="s">
        <v>808</v>
      </c>
      <c r="D1536" s="183" t="s">
        <v>809</v>
      </c>
      <c r="E1536" s="183" t="s">
        <v>384</v>
      </c>
      <c r="F1536" s="183" t="s">
        <v>2086</v>
      </c>
      <c r="G1536" s="183" t="s">
        <v>48</v>
      </c>
      <c r="H1536" s="183" t="s">
        <v>521</v>
      </c>
      <c r="I1536" s="183" t="s">
        <v>796</v>
      </c>
      <c r="J1536" s="183" t="s">
        <v>1562</v>
      </c>
      <c r="K1536" s="184">
        <v>1250</v>
      </c>
      <c r="L1536" s="184">
        <v>0</v>
      </c>
      <c r="M1536" s="184">
        <f t="shared" si="24"/>
        <v>1250</v>
      </c>
      <c r="N1536" s="183" t="s">
        <v>2083</v>
      </c>
      <c r="O1536" s="183" t="s">
        <v>1562</v>
      </c>
      <c r="P1536" s="183"/>
      <c r="Q1536" s="183" t="s">
        <v>2084</v>
      </c>
      <c r="R1536" s="183" t="s">
        <v>797</v>
      </c>
    </row>
    <row r="1537" spans="1:18">
      <c r="A1537" s="183" t="s">
        <v>2081</v>
      </c>
      <c r="B1537" s="183" t="s">
        <v>794</v>
      </c>
      <c r="C1537" s="183" t="s">
        <v>808</v>
      </c>
      <c r="D1537" s="183" t="s">
        <v>794</v>
      </c>
      <c r="E1537" s="183" t="s">
        <v>18</v>
      </c>
      <c r="F1537" s="183" t="s">
        <v>1090</v>
      </c>
      <c r="G1537" s="183" t="s">
        <v>48</v>
      </c>
      <c r="H1537" s="183" t="s">
        <v>521</v>
      </c>
      <c r="I1537" s="183" t="s">
        <v>796</v>
      </c>
      <c r="J1537" s="183" t="s">
        <v>1562</v>
      </c>
      <c r="K1537" s="184">
        <v>0</v>
      </c>
      <c r="L1537" s="184">
        <v>400</v>
      </c>
      <c r="M1537" s="184">
        <f t="shared" si="24"/>
        <v>-400</v>
      </c>
      <c r="N1537" s="183" t="s">
        <v>2083</v>
      </c>
      <c r="O1537" s="183" t="s">
        <v>1562</v>
      </c>
      <c r="P1537" s="183"/>
      <c r="Q1537" s="183" t="s">
        <v>2084</v>
      </c>
      <c r="R1537" s="183" t="s">
        <v>797</v>
      </c>
    </row>
    <row r="1538" spans="1:18">
      <c r="A1538" s="183" t="s">
        <v>2081</v>
      </c>
      <c r="B1538" s="183" t="s">
        <v>794</v>
      </c>
      <c r="C1538" s="183" t="s">
        <v>808</v>
      </c>
      <c r="D1538" s="183" t="s">
        <v>794</v>
      </c>
      <c r="E1538" s="183" t="s">
        <v>210</v>
      </c>
      <c r="F1538" s="183" t="s">
        <v>2086</v>
      </c>
      <c r="G1538" s="183" t="s">
        <v>48</v>
      </c>
      <c r="H1538" s="183" t="s">
        <v>521</v>
      </c>
      <c r="I1538" s="183" t="s">
        <v>796</v>
      </c>
      <c r="J1538" s="183" t="s">
        <v>1562</v>
      </c>
      <c r="K1538" s="184">
        <v>750</v>
      </c>
      <c r="L1538" s="184">
        <v>0</v>
      </c>
      <c r="M1538" s="184">
        <f t="shared" si="24"/>
        <v>750</v>
      </c>
      <c r="N1538" s="183" t="s">
        <v>2083</v>
      </c>
      <c r="O1538" s="183" t="s">
        <v>1562</v>
      </c>
      <c r="P1538" s="183"/>
      <c r="Q1538" s="183" t="s">
        <v>2084</v>
      </c>
      <c r="R1538" s="183" t="s">
        <v>797</v>
      </c>
    </row>
    <row r="1539" spans="1:18">
      <c r="A1539" s="183" t="s">
        <v>2081</v>
      </c>
      <c r="B1539" s="183" t="s">
        <v>794</v>
      </c>
      <c r="C1539" s="183" t="s">
        <v>808</v>
      </c>
      <c r="D1539" s="183" t="s">
        <v>809</v>
      </c>
      <c r="E1539" s="183" t="s">
        <v>210</v>
      </c>
      <c r="F1539" s="183" t="s">
        <v>2086</v>
      </c>
      <c r="G1539" s="183" t="s">
        <v>48</v>
      </c>
      <c r="H1539" s="183" t="s">
        <v>521</v>
      </c>
      <c r="I1539" s="183" t="s">
        <v>796</v>
      </c>
      <c r="J1539" s="183" t="s">
        <v>1562</v>
      </c>
      <c r="K1539" s="184">
        <v>1000</v>
      </c>
      <c r="L1539" s="184">
        <v>0</v>
      </c>
      <c r="M1539" s="184">
        <f t="shared" si="24"/>
        <v>1000</v>
      </c>
      <c r="N1539" s="183" t="s">
        <v>2083</v>
      </c>
      <c r="O1539" s="183" t="s">
        <v>1562</v>
      </c>
      <c r="P1539" s="183"/>
      <c r="Q1539" s="183" t="s">
        <v>2084</v>
      </c>
      <c r="R1539" s="183" t="s">
        <v>797</v>
      </c>
    </row>
    <row r="1540" spans="1:18">
      <c r="A1540" s="183" t="s">
        <v>2081</v>
      </c>
      <c r="B1540" s="183" t="s">
        <v>794</v>
      </c>
      <c r="C1540" s="183" t="s">
        <v>808</v>
      </c>
      <c r="D1540" s="183" t="s">
        <v>809</v>
      </c>
      <c r="E1540" s="183" t="s">
        <v>838</v>
      </c>
      <c r="F1540" s="183" t="s">
        <v>2086</v>
      </c>
      <c r="G1540" s="183" t="s">
        <v>48</v>
      </c>
      <c r="H1540" s="183" t="s">
        <v>521</v>
      </c>
      <c r="I1540" s="183" t="s">
        <v>796</v>
      </c>
      <c r="J1540" s="183" t="s">
        <v>1562</v>
      </c>
      <c r="K1540" s="184">
        <v>2000</v>
      </c>
      <c r="L1540" s="184">
        <v>0</v>
      </c>
      <c r="M1540" s="184">
        <f t="shared" si="24"/>
        <v>2000</v>
      </c>
      <c r="N1540" s="183" t="s">
        <v>2083</v>
      </c>
      <c r="O1540" s="183" t="s">
        <v>1562</v>
      </c>
      <c r="P1540" s="183"/>
      <c r="Q1540" s="183" t="s">
        <v>2084</v>
      </c>
      <c r="R1540" s="183" t="s">
        <v>797</v>
      </c>
    </row>
    <row r="1541" spans="1:18">
      <c r="A1541" s="183" t="s">
        <v>2081</v>
      </c>
      <c r="B1541" s="183" t="s">
        <v>794</v>
      </c>
      <c r="C1541" s="183" t="s">
        <v>242</v>
      </c>
      <c r="D1541" s="183" t="s">
        <v>807</v>
      </c>
      <c r="E1541" s="183" t="s">
        <v>1337</v>
      </c>
      <c r="F1541" s="183" t="s">
        <v>1352</v>
      </c>
      <c r="G1541" s="183" t="s">
        <v>48</v>
      </c>
      <c r="H1541" s="183" t="s">
        <v>521</v>
      </c>
      <c r="I1541" s="183" t="s">
        <v>796</v>
      </c>
      <c r="J1541" s="183" t="s">
        <v>1562</v>
      </c>
      <c r="K1541" s="184">
        <v>0</v>
      </c>
      <c r="L1541" s="184">
        <v>71</v>
      </c>
      <c r="M1541" s="184">
        <f t="shared" si="24"/>
        <v>-71</v>
      </c>
      <c r="N1541" s="183" t="s">
        <v>2083</v>
      </c>
      <c r="O1541" s="183" t="s">
        <v>1562</v>
      </c>
      <c r="P1541" s="183"/>
      <c r="Q1541" s="183" t="s">
        <v>2084</v>
      </c>
      <c r="R1541" s="183" t="s">
        <v>797</v>
      </c>
    </row>
    <row r="1542" spans="1:18">
      <c r="A1542" s="183" t="s">
        <v>2081</v>
      </c>
      <c r="B1542" s="183" t="s">
        <v>794</v>
      </c>
      <c r="C1542" s="183" t="s">
        <v>808</v>
      </c>
      <c r="D1542" s="183" t="s">
        <v>794</v>
      </c>
      <c r="E1542" s="183" t="s">
        <v>403</v>
      </c>
      <c r="F1542" s="183" t="s">
        <v>2086</v>
      </c>
      <c r="G1542" s="183" t="s">
        <v>48</v>
      </c>
      <c r="H1542" s="183" t="s">
        <v>521</v>
      </c>
      <c r="I1542" s="183" t="s">
        <v>796</v>
      </c>
      <c r="J1542" s="183" t="s">
        <v>1562</v>
      </c>
      <c r="K1542" s="184">
        <v>2125</v>
      </c>
      <c r="L1542" s="184">
        <v>0</v>
      </c>
      <c r="M1542" s="184">
        <f t="shared" si="24"/>
        <v>2125</v>
      </c>
      <c r="N1542" s="183" t="s">
        <v>2083</v>
      </c>
      <c r="O1542" s="183" t="s">
        <v>1562</v>
      </c>
      <c r="P1542" s="183"/>
      <c r="Q1542" s="183" t="s">
        <v>2084</v>
      </c>
      <c r="R1542" s="183" t="s">
        <v>797</v>
      </c>
    </row>
    <row r="1543" spans="1:18">
      <c r="A1543" s="183" t="s">
        <v>2081</v>
      </c>
      <c r="B1543" s="183" t="s">
        <v>794</v>
      </c>
      <c r="C1543" s="183" t="s">
        <v>808</v>
      </c>
      <c r="D1543" s="183" t="s">
        <v>794</v>
      </c>
      <c r="E1543" s="183" t="s">
        <v>816</v>
      </c>
      <c r="F1543" s="183" t="s">
        <v>1967</v>
      </c>
      <c r="G1543" s="183" t="s">
        <v>48</v>
      </c>
      <c r="H1543" s="183" t="s">
        <v>521</v>
      </c>
      <c r="I1543" s="183" t="s">
        <v>796</v>
      </c>
      <c r="J1543" s="183" t="s">
        <v>1562</v>
      </c>
      <c r="K1543" s="184">
        <v>66.180000000000007</v>
      </c>
      <c r="L1543" s="184">
        <v>0</v>
      </c>
      <c r="M1543" s="184">
        <f t="shared" ref="M1543:M1606" si="25">K1543-L1543</f>
        <v>66.180000000000007</v>
      </c>
      <c r="N1543" s="183" t="s">
        <v>2083</v>
      </c>
      <c r="O1543" s="183" t="s">
        <v>1562</v>
      </c>
      <c r="P1543" s="183"/>
      <c r="Q1543" s="183" t="s">
        <v>2084</v>
      </c>
      <c r="R1543" s="183" t="s">
        <v>797</v>
      </c>
    </row>
    <row r="1544" spans="1:18">
      <c r="A1544" s="183" t="s">
        <v>2081</v>
      </c>
      <c r="B1544" s="183" t="s">
        <v>794</v>
      </c>
      <c r="C1544" s="183" t="s">
        <v>2091</v>
      </c>
      <c r="D1544" s="183" t="s">
        <v>812</v>
      </c>
      <c r="E1544" s="183" t="s">
        <v>19</v>
      </c>
      <c r="F1544" s="183" t="s">
        <v>1967</v>
      </c>
      <c r="G1544" s="183" t="s">
        <v>48</v>
      </c>
      <c r="H1544" s="183" t="s">
        <v>521</v>
      </c>
      <c r="I1544" s="183" t="s">
        <v>796</v>
      </c>
      <c r="J1544" s="183" t="s">
        <v>1562</v>
      </c>
      <c r="K1544" s="184">
        <v>3500</v>
      </c>
      <c r="L1544" s="184">
        <v>0</v>
      </c>
      <c r="M1544" s="184">
        <f t="shared" si="25"/>
        <v>3500</v>
      </c>
      <c r="N1544" s="183" t="s">
        <v>2083</v>
      </c>
      <c r="O1544" s="183" t="s">
        <v>1562</v>
      </c>
      <c r="P1544" s="183"/>
      <c r="Q1544" s="183" t="s">
        <v>2084</v>
      </c>
      <c r="R1544" s="183" t="s">
        <v>797</v>
      </c>
    </row>
    <row r="1545" spans="1:18">
      <c r="A1545" s="183" t="s">
        <v>2081</v>
      </c>
      <c r="B1545" s="183" t="s">
        <v>794</v>
      </c>
      <c r="C1545" s="183" t="s">
        <v>2091</v>
      </c>
      <c r="D1545" s="183" t="s">
        <v>812</v>
      </c>
      <c r="E1545" s="183" t="s">
        <v>818</v>
      </c>
      <c r="F1545" s="183" t="s">
        <v>2092</v>
      </c>
      <c r="G1545" s="183" t="s">
        <v>48</v>
      </c>
      <c r="H1545" s="183" t="s">
        <v>521</v>
      </c>
      <c r="I1545" s="183" t="s">
        <v>796</v>
      </c>
      <c r="J1545" s="183" t="s">
        <v>1562</v>
      </c>
      <c r="K1545" s="184">
        <v>100</v>
      </c>
      <c r="L1545" s="184">
        <v>0</v>
      </c>
      <c r="M1545" s="184">
        <f t="shared" si="25"/>
        <v>100</v>
      </c>
      <c r="N1545" s="183" t="s">
        <v>2083</v>
      </c>
      <c r="O1545" s="183" t="s">
        <v>1562</v>
      </c>
      <c r="P1545" s="183"/>
      <c r="Q1545" s="183" t="s">
        <v>2084</v>
      </c>
      <c r="R1545" s="183" t="s">
        <v>797</v>
      </c>
    </row>
    <row r="1546" spans="1:18">
      <c r="A1546" s="183" t="s">
        <v>2081</v>
      </c>
      <c r="B1546" s="183" t="s">
        <v>794</v>
      </c>
      <c r="C1546" s="183" t="s">
        <v>2091</v>
      </c>
      <c r="D1546" s="183" t="s">
        <v>812</v>
      </c>
      <c r="E1546" s="183" t="s">
        <v>827</v>
      </c>
      <c r="F1546" s="183" t="s">
        <v>2092</v>
      </c>
      <c r="G1546" s="183" t="s">
        <v>48</v>
      </c>
      <c r="H1546" s="183" t="s">
        <v>521</v>
      </c>
      <c r="I1546" s="183" t="s">
        <v>796</v>
      </c>
      <c r="J1546" s="183" t="s">
        <v>1562</v>
      </c>
      <c r="K1546" s="184">
        <v>30</v>
      </c>
      <c r="L1546" s="184">
        <v>0</v>
      </c>
      <c r="M1546" s="184">
        <f t="shared" si="25"/>
        <v>30</v>
      </c>
      <c r="N1546" s="183" t="s">
        <v>2083</v>
      </c>
      <c r="O1546" s="183" t="s">
        <v>1562</v>
      </c>
      <c r="P1546" s="183"/>
      <c r="Q1546" s="183" t="s">
        <v>2084</v>
      </c>
      <c r="R1546" s="183" t="s">
        <v>797</v>
      </c>
    </row>
    <row r="1547" spans="1:18">
      <c r="A1547" s="183" t="s">
        <v>2081</v>
      </c>
      <c r="B1547" s="183" t="s">
        <v>794</v>
      </c>
      <c r="C1547" s="183" t="s">
        <v>2091</v>
      </c>
      <c r="D1547" s="183" t="s">
        <v>812</v>
      </c>
      <c r="E1547" s="183" t="s">
        <v>843</v>
      </c>
      <c r="F1547" s="183" t="s">
        <v>2092</v>
      </c>
      <c r="G1547" s="183" t="s">
        <v>48</v>
      </c>
      <c r="H1547" s="183" t="s">
        <v>521</v>
      </c>
      <c r="I1547" s="183" t="s">
        <v>796</v>
      </c>
      <c r="J1547" s="183" t="s">
        <v>1562</v>
      </c>
      <c r="K1547" s="184">
        <v>0</v>
      </c>
      <c r="L1547" s="184">
        <v>700</v>
      </c>
      <c r="M1547" s="184">
        <f t="shared" si="25"/>
        <v>-700</v>
      </c>
      <c r="N1547" s="183" t="s">
        <v>2083</v>
      </c>
      <c r="O1547" s="183" t="s">
        <v>1562</v>
      </c>
      <c r="P1547" s="183"/>
      <c r="Q1547" s="183" t="s">
        <v>2084</v>
      </c>
      <c r="R1547" s="183" t="s">
        <v>797</v>
      </c>
    </row>
    <row r="1548" spans="1:18">
      <c r="A1548" s="183" t="s">
        <v>2081</v>
      </c>
      <c r="B1548" s="183" t="s">
        <v>794</v>
      </c>
      <c r="C1548" s="183" t="s">
        <v>2091</v>
      </c>
      <c r="D1548" s="183" t="s">
        <v>812</v>
      </c>
      <c r="E1548" s="183" t="s">
        <v>28</v>
      </c>
      <c r="F1548" s="183" t="s">
        <v>2092</v>
      </c>
      <c r="G1548" s="183" t="s">
        <v>48</v>
      </c>
      <c r="H1548" s="183" t="s">
        <v>521</v>
      </c>
      <c r="I1548" s="183" t="s">
        <v>796</v>
      </c>
      <c r="J1548" s="183" t="s">
        <v>1562</v>
      </c>
      <c r="K1548" s="184">
        <v>300</v>
      </c>
      <c r="L1548" s="184">
        <v>0</v>
      </c>
      <c r="M1548" s="184">
        <f t="shared" si="25"/>
        <v>300</v>
      </c>
      <c r="N1548" s="183" t="s">
        <v>2083</v>
      </c>
      <c r="O1548" s="183" t="s">
        <v>1562</v>
      </c>
      <c r="P1548" s="183"/>
      <c r="Q1548" s="183" t="s">
        <v>2084</v>
      </c>
      <c r="R1548" s="183" t="s">
        <v>797</v>
      </c>
    </row>
    <row r="1549" spans="1:18">
      <c r="A1549" s="183" t="s">
        <v>2081</v>
      </c>
      <c r="B1549" s="183" t="s">
        <v>794</v>
      </c>
      <c r="C1549" s="183" t="s">
        <v>2091</v>
      </c>
      <c r="D1549" s="183" t="s">
        <v>812</v>
      </c>
      <c r="E1549" s="183" t="s">
        <v>844</v>
      </c>
      <c r="F1549" s="183" t="s">
        <v>2092</v>
      </c>
      <c r="G1549" s="183" t="s">
        <v>48</v>
      </c>
      <c r="H1549" s="183" t="s">
        <v>521</v>
      </c>
      <c r="I1549" s="183" t="s">
        <v>796</v>
      </c>
      <c r="J1549" s="183" t="s">
        <v>1562</v>
      </c>
      <c r="K1549" s="184">
        <v>30</v>
      </c>
      <c r="L1549" s="184">
        <v>0</v>
      </c>
      <c r="M1549" s="184">
        <f t="shared" si="25"/>
        <v>30</v>
      </c>
      <c r="N1549" s="183" t="s">
        <v>2083</v>
      </c>
      <c r="O1549" s="183" t="s">
        <v>1562</v>
      </c>
      <c r="P1549" s="183"/>
      <c r="Q1549" s="183" t="s">
        <v>2084</v>
      </c>
      <c r="R1549" s="183" t="s">
        <v>797</v>
      </c>
    </row>
    <row r="1550" spans="1:18">
      <c r="A1550" s="183" t="s">
        <v>2081</v>
      </c>
      <c r="B1550" s="183" t="s">
        <v>794</v>
      </c>
      <c r="C1550" s="183" t="s">
        <v>2091</v>
      </c>
      <c r="D1550" s="183" t="s">
        <v>812</v>
      </c>
      <c r="E1550" s="183" t="s">
        <v>19</v>
      </c>
      <c r="F1550" s="183" t="s">
        <v>2092</v>
      </c>
      <c r="G1550" s="183" t="s">
        <v>48</v>
      </c>
      <c r="H1550" s="183" t="s">
        <v>521</v>
      </c>
      <c r="I1550" s="183" t="s">
        <v>796</v>
      </c>
      <c r="J1550" s="183" t="s">
        <v>1562</v>
      </c>
      <c r="K1550" s="184">
        <v>500</v>
      </c>
      <c r="L1550" s="184">
        <v>0</v>
      </c>
      <c r="M1550" s="184">
        <f t="shared" si="25"/>
        <v>500</v>
      </c>
      <c r="N1550" s="183" t="s">
        <v>2083</v>
      </c>
      <c r="O1550" s="183" t="s">
        <v>1562</v>
      </c>
      <c r="P1550" s="183"/>
      <c r="Q1550" s="183" t="s">
        <v>2084</v>
      </c>
      <c r="R1550" s="183" t="s">
        <v>797</v>
      </c>
    </row>
    <row r="1551" spans="1:18">
      <c r="A1551" s="183" t="s">
        <v>2081</v>
      </c>
      <c r="B1551" s="183" t="s">
        <v>794</v>
      </c>
      <c r="C1551" s="183" t="s">
        <v>2091</v>
      </c>
      <c r="D1551" s="183" t="s">
        <v>812</v>
      </c>
      <c r="E1551" s="183" t="s">
        <v>18</v>
      </c>
      <c r="F1551" s="183" t="s">
        <v>2092</v>
      </c>
      <c r="G1551" s="183" t="s">
        <v>48</v>
      </c>
      <c r="H1551" s="183" t="s">
        <v>521</v>
      </c>
      <c r="I1551" s="183" t="s">
        <v>796</v>
      </c>
      <c r="J1551" s="183" t="s">
        <v>1562</v>
      </c>
      <c r="K1551" s="184">
        <v>60</v>
      </c>
      <c r="L1551" s="184">
        <v>0</v>
      </c>
      <c r="M1551" s="184">
        <f t="shared" si="25"/>
        <v>60</v>
      </c>
      <c r="N1551" s="183" t="s">
        <v>2083</v>
      </c>
      <c r="O1551" s="183" t="s">
        <v>1562</v>
      </c>
      <c r="P1551" s="183"/>
      <c r="Q1551" s="183" t="s">
        <v>2084</v>
      </c>
      <c r="R1551" s="183" t="s">
        <v>797</v>
      </c>
    </row>
    <row r="1552" spans="1:18">
      <c r="A1552" s="183" t="s">
        <v>2081</v>
      </c>
      <c r="B1552" s="183" t="s">
        <v>794</v>
      </c>
      <c r="C1552" s="183" t="s">
        <v>2091</v>
      </c>
      <c r="D1552" s="183" t="s">
        <v>812</v>
      </c>
      <c r="E1552" s="183" t="s">
        <v>195</v>
      </c>
      <c r="F1552" s="183" t="s">
        <v>2089</v>
      </c>
      <c r="G1552" s="183" t="s">
        <v>48</v>
      </c>
      <c r="H1552" s="183" t="s">
        <v>521</v>
      </c>
      <c r="I1552" s="183" t="s">
        <v>796</v>
      </c>
      <c r="J1552" s="183" t="s">
        <v>1562</v>
      </c>
      <c r="K1552" s="184">
        <v>50</v>
      </c>
      <c r="L1552" s="184">
        <v>0</v>
      </c>
      <c r="M1552" s="184">
        <f t="shared" si="25"/>
        <v>50</v>
      </c>
      <c r="N1552" s="183" t="s">
        <v>2083</v>
      </c>
      <c r="O1552" s="183" t="s">
        <v>1562</v>
      </c>
      <c r="P1552" s="183"/>
      <c r="Q1552" s="183" t="s">
        <v>2084</v>
      </c>
      <c r="R1552" s="183" t="s">
        <v>797</v>
      </c>
    </row>
    <row r="1553" spans="1:18">
      <c r="A1553" s="183" t="s">
        <v>2081</v>
      </c>
      <c r="B1553" s="183" t="s">
        <v>794</v>
      </c>
      <c r="C1553" s="183" t="s">
        <v>2091</v>
      </c>
      <c r="D1553" s="183" t="s">
        <v>812</v>
      </c>
      <c r="E1553" s="183" t="s">
        <v>29</v>
      </c>
      <c r="F1553" s="183" t="s">
        <v>2092</v>
      </c>
      <c r="G1553" s="183" t="s">
        <v>48</v>
      </c>
      <c r="H1553" s="183" t="s">
        <v>521</v>
      </c>
      <c r="I1553" s="183" t="s">
        <v>796</v>
      </c>
      <c r="J1553" s="183" t="s">
        <v>1562</v>
      </c>
      <c r="K1553" s="184">
        <v>200</v>
      </c>
      <c r="L1553" s="184">
        <v>0</v>
      </c>
      <c r="M1553" s="184">
        <f t="shared" si="25"/>
        <v>200</v>
      </c>
      <c r="N1553" s="183" t="s">
        <v>2083</v>
      </c>
      <c r="O1553" s="183" t="s">
        <v>1562</v>
      </c>
      <c r="P1553" s="183"/>
      <c r="Q1553" s="183" t="s">
        <v>2084</v>
      </c>
      <c r="R1553" s="183" t="s">
        <v>797</v>
      </c>
    </row>
    <row r="1554" spans="1:18">
      <c r="A1554" s="183" t="s">
        <v>2081</v>
      </c>
      <c r="B1554" s="183" t="s">
        <v>794</v>
      </c>
      <c r="C1554" s="183" t="s">
        <v>2091</v>
      </c>
      <c r="D1554" s="183" t="s">
        <v>812</v>
      </c>
      <c r="E1554" s="183" t="s">
        <v>800</v>
      </c>
      <c r="F1554" s="183" t="s">
        <v>2092</v>
      </c>
      <c r="G1554" s="183" t="s">
        <v>48</v>
      </c>
      <c r="H1554" s="183" t="s">
        <v>521</v>
      </c>
      <c r="I1554" s="183" t="s">
        <v>796</v>
      </c>
      <c r="J1554" s="183" t="s">
        <v>1562</v>
      </c>
      <c r="K1554" s="184">
        <v>50</v>
      </c>
      <c r="L1554" s="184">
        <v>0</v>
      </c>
      <c r="M1554" s="184">
        <f t="shared" si="25"/>
        <v>50</v>
      </c>
      <c r="N1554" s="183" t="s">
        <v>2083</v>
      </c>
      <c r="O1554" s="183" t="s">
        <v>1562</v>
      </c>
      <c r="P1554" s="183"/>
      <c r="Q1554" s="183" t="s">
        <v>2084</v>
      </c>
      <c r="R1554" s="183" t="s">
        <v>797</v>
      </c>
    </row>
    <row r="1555" spans="1:18">
      <c r="A1555" s="183" t="s">
        <v>2081</v>
      </c>
      <c r="B1555" s="183" t="s">
        <v>794</v>
      </c>
      <c r="C1555" s="183" t="s">
        <v>2091</v>
      </c>
      <c r="D1555" s="183" t="s">
        <v>812</v>
      </c>
      <c r="E1555" s="183" t="s">
        <v>840</v>
      </c>
      <c r="F1555" s="183" t="s">
        <v>2092</v>
      </c>
      <c r="G1555" s="183" t="s">
        <v>48</v>
      </c>
      <c r="H1555" s="183" t="s">
        <v>521</v>
      </c>
      <c r="I1555" s="183" t="s">
        <v>796</v>
      </c>
      <c r="J1555" s="183" t="s">
        <v>1562</v>
      </c>
      <c r="K1555" s="184">
        <v>150</v>
      </c>
      <c r="L1555" s="184">
        <v>0</v>
      </c>
      <c r="M1555" s="184">
        <f t="shared" si="25"/>
        <v>150</v>
      </c>
      <c r="N1555" s="183" t="s">
        <v>2083</v>
      </c>
      <c r="O1555" s="183" t="s">
        <v>1562</v>
      </c>
      <c r="P1555" s="183"/>
      <c r="Q1555" s="183" t="s">
        <v>2084</v>
      </c>
      <c r="R1555" s="183" t="s">
        <v>797</v>
      </c>
    </row>
    <row r="1556" spans="1:18">
      <c r="A1556" s="183" t="s">
        <v>2081</v>
      </c>
      <c r="B1556" s="183" t="s">
        <v>794</v>
      </c>
      <c r="C1556" s="183" t="s">
        <v>2091</v>
      </c>
      <c r="D1556" s="183" t="s">
        <v>812</v>
      </c>
      <c r="E1556" s="183" t="s">
        <v>851</v>
      </c>
      <c r="F1556" s="183" t="s">
        <v>2092</v>
      </c>
      <c r="G1556" s="183" t="s">
        <v>48</v>
      </c>
      <c r="H1556" s="183" t="s">
        <v>521</v>
      </c>
      <c r="I1556" s="183" t="s">
        <v>796</v>
      </c>
      <c r="J1556" s="183" t="s">
        <v>1562</v>
      </c>
      <c r="K1556" s="184">
        <v>100</v>
      </c>
      <c r="L1556" s="184">
        <v>0</v>
      </c>
      <c r="M1556" s="184">
        <f t="shared" si="25"/>
        <v>100</v>
      </c>
      <c r="N1556" s="183" t="s">
        <v>2083</v>
      </c>
      <c r="O1556" s="183" t="s">
        <v>1562</v>
      </c>
      <c r="P1556" s="183"/>
      <c r="Q1556" s="183" t="s">
        <v>2084</v>
      </c>
      <c r="R1556" s="183" t="s">
        <v>797</v>
      </c>
    </row>
    <row r="1557" spans="1:18">
      <c r="A1557" s="183" t="s">
        <v>2081</v>
      </c>
      <c r="B1557" s="183" t="s">
        <v>794</v>
      </c>
      <c r="C1557" s="183" t="s">
        <v>2091</v>
      </c>
      <c r="D1557" s="183" t="s">
        <v>812</v>
      </c>
      <c r="E1557" s="183" t="s">
        <v>380</v>
      </c>
      <c r="F1557" s="183" t="s">
        <v>2092</v>
      </c>
      <c r="G1557" s="183" t="s">
        <v>48</v>
      </c>
      <c r="H1557" s="183" t="s">
        <v>521</v>
      </c>
      <c r="I1557" s="183" t="s">
        <v>796</v>
      </c>
      <c r="J1557" s="183" t="s">
        <v>1562</v>
      </c>
      <c r="K1557" s="184">
        <v>30</v>
      </c>
      <c r="L1557" s="184">
        <v>0</v>
      </c>
      <c r="M1557" s="184">
        <f t="shared" si="25"/>
        <v>30</v>
      </c>
      <c r="N1557" s="183" t="s">
        <v>2083</v>
      </c>
      <c r="O1557" s="183" t="s">
        <v>1562</v>
      </c>
      <c r="P1557" s="183"/>
      <c r="Q1557" s="183" t="s">
        <v>2084</v>
      </c>
      <c r="R1557" s="183" t="s">
        <v>797</v>
      </c>
    </row>
    <row r="1558" spans="1:18">
      <c r="A1558" s="183" t="s">
        <v>2081</v>
      </c>
      <c r="B1558" s="183" t="s">
        <v>794</v>
      </c>
      <c r="C1558" s="183" t="s">
        <v>2091</v>
      </c>
      <c r="D1558" s="183" t="s">
        <v>812</v>
      </c>
      <c r="E1558" s="183" t="s">
        <v>854</v>
      </c>
      <c r="F1558" s="183" t="s">
        <v>1967</v>
      </c>
      <c r="G1558" s="183" t="s">
        <v>48</v>
      </c>
      <c r="H1558" s="183" t="s">
        <v>521</v>
      </c>
      <c r="I1558" s="183" t="s">
        <v>796</v>
      </c>
      <c r="J1558" s="183" t="s">
        <v>1562</v>
      </c>
      <c r="K1558" s="184">
        <v>100</v>
      </c>
      <c r="L1558" s="184">
        <v>0</v>
      </c>
      <c r="M1558" s="184">
        <f t="shared" si="25"/>
        <v>100</v>
      </c>
      <c r="N1558" s="183" t="s">
        <v>2083</v>
      </c>
      <c r="O1558" s="183" t="s">
        <v>1562</v>
      </c>
      <c r="P1558" s="183"/>
      <c r="Q1558" s="183" t="s">
        <v>2084</v>
      </c>
      <c r="R1558" s="183" t="s">
        <v>797</v>
      </c>
    </row>
    <row r="1559" spans="1:18">
      <c r="A1559" s="183" t="s">
        <v>2081</v>
      </c>
      <c r="B1559" s="183" t="s">
        <v>794</v>
      </c>
      <c r="C1559" s="183" t="s">
        <v>2091</v>
      </c>
      <c r="D1559" s="183" t="s">
        <v>812</v>
      </c>
      <c r="E1559" s="183" t="s">
        <v>810</v>
      </c>
      <c r="F1559" s="183" t="s">
        <v>2092</v>
      </c>
      <c r="G1559" s="183" t="s">
        <v>48</v>
      </c>
      <c r="H1559" s="183" t="s">
        <v>521</v>
      </c>
      <c r="I1559" s="183" t="s">
        <v>796</v>
      </c>
      <c r="J1559" s="183" t="s">
        <v>1562</v>
      </c>
      <c r="K1559" s="184">
        <v>60</v>
      </c>
      <c r="L1559" s="184">
        <v>0</v>
      </c>
      <c r="M1559" s="184">
        <f t="shared" si="25"/>
        <v>60</v>
      </c>
      <c r="N1559" s="183" t="s">
        <v>2083</v>
      </c>
      <c r="O1559" s="183" t="s">
        <v>1562</v>
      </c>
      <c r="P1559" s="183"/>
      <c r="Q1559" s="183" t="s">
        <v>2084</v>
      </c>
      <c r="R1559" s="183" t="s">
        <v>797</v>
      </c>
    </row>
    <row r="1560" spans="1:18">
      <c r="A1560" s="183" t="s">
        <v>2081</v>
      </c>
      <c r="B1560" s="183" t="s">
        <v>794</v>
      </c>
      <c r="C1560" s="183" t="s">
        <v>2091</v>
      </c>
      <c r="D1560" s="183" t="s">
        <v>812</v>
      </c>
      <c r="E1560" s="183" t="s">
        <v>708</v>
      </c>
      <c r="F1560" s="183" t="s">
        <v>2092</v>
      </c>
      <c r="G1560" s="183" t="s">
        <v>48</v>
      </c>
      <c r="H1560" s="183" t="s">
        <v>521</v>
      </c>
      <c r="I1560" s="183" t="s">
        <v>796</v>
      </c>
      <c r="J1560" s="183" t="s">
        <v>1562</v>
      </c>
      <c r="K1560" s="184">
        <v>1800</v>
      </c>
      <c r="L1560" s="184">
        <v>0</v>
      </c>
      <c r="M1560" s="184">
        <f t="shared" si="25"/>
        <v>1800</v>
      </c>
      <c r="N1560" s="183" t="s">
        <v>2083</v>
      </c>
      <c r="O1560" s="183" t="s">
        <v>1562</v>
      </c>
      <c r="P1560" s="183"/>
      <c r="Q1560" s="183" t="s">
        <v>2084</v>
      </c>
      <c r="R1560" s="183" t="s">
        <v>797</v>
      </c>
    </row>
    <row r="1561" spans="1:18">
      <c r="A1561" s="183" t="s">
        <v>2081</v>
      </c>
      <c r="B1561" s="183" t="s">
        <v>794</v>
      </c>
      <c r="C1561" s="183" t="s">
        <v>2091</v>
      </c>
      <c r="D1561" s="183" t="s">
        <v>812</v>
      </c>
      <c r="E1561" s="183" t="s">
        <v>136</v>
      </c>
      <c r="F1561" s="183" t="s">
        <v>2092</v>
      </c>
      <c r="G1561" s="183" t="s">
        <v>48</v>
      </c>
      <c r="H1561" s="183" t="s">
        <v>521</v>
      </c>
      <c r="I1561" s="183" t="s">
        <v>796</v>
      </c>
      <c r="J1561" s="183" t="s">
        <v>1562</v>
      </c>
      <c r="K1561" s="184">
        <v>30</v>
      </c>
      <c r="L1561" s="184">
        <v>0</v>
      </c>
      <c r="M1561" s="184">
        <f t="shared" si="25"/>
        <v>30</v>
      </c>
      <c r="N1561" s="183" t="s">
        <v>2083</v>
      </c>
      <c r="O1561" s="183" t="s">
        <v>1562</v>
      </c>
      <c r="P1561" s="183"/>
      <c r="Q1561" s="183" t="s">
        <v>2084</v>
      </c>
      <c r="R1561" s="183" t="s">
        <v>797</v>
      </c>
    </row>
    <row r="1562" spans="1:18">
      <c r="A1562" s="183" t="s">
        <v>2081</v>
      </c>
      <c r="B1562" s="183" t="s">
        <v>794</v>
      </c>
      <c r="C1562" s="183" t="s">
        <v>833</v>
      </c>
      <c r="D1562" s="183" t="s">
        <v>794</v>
      </c>
      <c r="E1562" s="183" t="s">
        <v>835</v>
      </c>
      <c r="F1562" s="183" t="s">
        <v>1967</v>
      </c>
      <c r="G1562" s="183" t="s">
        <v>48</v>
      </c>
      <c r="H1562" s="183" t="s">
        <v>521</v>
      </c>
      <c r="I1562" s="183" t="s">
        <v>796</v>
      </c>
      <c r="J1562" s="183" t="s">
        <v>1562</v>
      </c>
      <c r="K1562" s="184">
        <v>0</v>
      </c>
      <c r="L1562" s="184">
        <v>1300</v>
      </c>
      <c r="M1562" s="184">
        <f t="shared" si="25"/>
        <v>-1300</v>
      </c>
      <c r="N1562" s="183" t="s">
        <v>2083</v>
      </c>
      <c r="O1562" s="183" t="s">
        <v>1562</v>
      </c>
      <c r="P1562" s="183"/>
      <c r="Q1562" s="183" t="s">
        <v>2084</v>
      </c>
      <c r="R1562" s="183" t="s">
        <v>797</v>
      </c>
    </row>
    <row r="1563" spans="1:18">
      <c r="A1563" s="183" t="s">
        <v>2081</v>
      </c>
      <c r="B1563" s="183" t="s">
        <v>794</v>
      </c>
      <c r="C1563" s="183" t="s">
        <v>833</v>
      </c>
      <c r="D1563" s="183" t="s">
        <v>794</v>
      </c>
      <c r="E1563" s="183" t="s">
        <v>820</v>
      </c>
      <c r="F1563" s="183" t="s">
        <v>1967</v>
      </c>
      <c r="G1563" s="183" t="s">
        <v>48</v>
      </c>
      <c r="H1563" s="183" t="s">
        <v>521</v>
      </c>
      <c r="I1563" s="183" t="s">
        <v>796</v>
      </c>
      <c r="J1563" s="183" t="s">
        <v>1562</v>
      </c>
      <c r="K1563" s="184">
        <v>0</v>
      </c>
      <c r="L1563" s="184">
        <v>200</v>
      </c>
      <c r="M1563" s="184">
        <f t="shared" si="25"/>
        <v>-200</v>
      </c>
      <c r="N1563" s="183" t="s">
        <v>2083</v>
      </c>
      <c r="O1563" s="183" t="s">
        <v>1562</v>
      </c>
      <c r="P1563" s="183"/>
      <c r="Q1563" s="183" t="s">
        <v>2084</v>
      </c>
      <c r="R1563" s="183" t="s">
        <v>797</v>
      </c>
    </row>
    <row r="1564" spans="1:18">
      <c r="A1564" s="183" t="s">
        <v>2081</v>
      </c>
      <c r="B1564" s="183" t="s">
        <v>794</v>
      </c>
      <c r="C1564" s="183" t="s">
        <v>833</v>
      </c>
      <c r="D1564" s="183" t="s">
        <v>794</v>
      </c>
      <c r="E1564" s="183" t="s">
        <v>19</v>
      </c>
      <c r="F1564" s="183" t="s">
        <v>1967</v>
      </c>
      <c r="G1564" s="183" t="s">
        <v>48</v>
      </c>
      <c r="H1564" s="183" t="s">
        <v>521</v>
      </c>
      <c r="I1564" s="183" t="s">
        <v>796</v>
      </c>
      <c r="J1564" s="183" t="s">
        <v>1562</v>
      </c>
      <c r="K1564" s="184">
        <v>0</v>
      </c>
      <c r="L1564" s="184">
        <v>9500</v>
      </c>
      <c r="M1564" s="184">
        <f t="shared" si="25"/>
        <v>-9500</v>
      </c>
      <c r="N1564" s="183" t="s">
        <v>2083</v>
      </c>
      <c r="O1564" s="183" t="s">
        <v>1562</v>
      </c>
      <c r="P1564" s="183"/>
      <c r="Q1564" s="183" t="s">
        <v>2084</v>
      </c>
      <c r="R1564" s="183" t="s">
        <v>797</v>
      </c>
    </row>
    <row r="1565" spans="1:18">
      <c r="A1565" s="183" t="s">
        <v>2081</v>
      </c>
      <c r="B1565" s="183" t="s">
        <v>794</v>
      </c>
      <c r="C1565" s="183" t="s">
        <v>833</v>
      </c>
      <c r="D1565" s="183" t="s">
        <v>794</v>
      </c>
      <c r="E1565" s="183" t="s">
        <v>827</v>
      </c>
      <c r="F1565" s="183" t="s">
        <v>1967</v>
      </c>
      <c r="G1565" s="183" t="s">
        <v>48</v>
      </c>
      <c r="H1565" s="183" t="s">
        <v>521</v>
      </c>
      <c r="I1565" s="183" t="s">
        <v>796</v>
      </c>
      <c r="J1565" s="183" t="s">
        <v>1562</v>
      </c>
      <c r="K1565" s="184">
        <v>0</v>
      </c>
      <c r="L1565" s="184">
        <v>400</v>
      </c>
      <c r="M1565" s="184">
        <f t="shared" si="25"/>
        <v>-400</v>
      </c>
      <c r="N1565" s="183" t="s">
        <v>2083</v>
      </c>
      <c r="O1565" s="183" t="s">
        <v>1562</v>
      </c>
      <c r="P1565" s="183"/>
      <c r="Q1565" s="183" t="s">
        <v>2084</v>
      </c>
      <c r="R1565" s="183" t="s">
        <v>797</v>
      </c>
    </row>
    <row r="1566" spans="1:18">
      <c r="A1566" s="183" t="s">
        <v>2081</v>
      </c>
      <c r="B1566" s="183" t="s">
        <v>794</v>
      </c>
      <c r="C1566" s="183" t="s">
        <v>2091</v>
      </c>
      <c r="D1566" s="183" t="s">
        <v>812</v>
      </c>
      <c r="E1566" s="183" t="s">
        <v>398</v>
      </c>
      <c r="F1566" s="183" t="s">
        <v>2092</v>
      </c>
      <c r="G1566" s="183" t="s">
        <v>48</v>
      </c>
      <c r="H1566" s="183" t="s">
        <v>521</v>
      </c>
      <c r="I1566" s="183" t="s">
        <v>796</v>
      </c>
      <c r="J1566" s="183" t="s">
        <v>1562</v>
      </c>
      <c r="K1566" s="184">
        <v>100</v>
      </c>
      <c r="L1566" s="184">
        <v>0</v>
      </c>
      <c r="M1566" s="184">
        <f t="shared" si="25"/>
        <v>100</v>
      </c>
      <c r="N1566" s="183" t="s">
        <v>2083</v>
      </c>
      <c r="O1566" s="183" t="s">
        <v>1562</v>
      </c>
      <c r="P1566" s="183"/>
      <c r="Q1566" s="183" t="s">
        <v>2084</v>
      </c>
      <c r="R1566" s="183" t="s">
        <v>797</v>
      </c>
    </row>
    <row r="1567" spans="1:18">
      <c r="A1567" s="183" t="s">
        <v>2081</v>
      </c>
      <c r="B1567" s="183" t="s">
        <v>794</v>
      </c>
      <c r="C1567" s="183" t="s">
        <v>2091</v>
      </c>
      <c r="D1567" s="183" t="s">
        <v>812</v>
      </c>
      <c r="E1567" s="183" t="s">
        <v>382</v>
      </c>
      <c r="F1567" s="183" t="s">
        <v>2092</v>
      </c>
      <c r="G1567" s="183" t="s">
        <v>48</v>
      </c>
      <c r="H1567" s="183" t="s">
        <v>521</v>
      </c>
      <c r="I1567" s="183" t="s">
        <v>796</v>
      </c>
      <c r="J1567" s="183" t="s">
        <v>1562</v>
      </c>
      <c r="K1567" s="184">
        <v>40</v>
      </c>
      <c r="L1567" s="184">
        <v>0</v>
      </c>
      <c r="M1567" s="184">
        <f t="shared" si="25"/>
        <v>40</v>
      </c>
      <c r="N1567" s="183" t="s">
        <v>2083</v>
      </c>
      <c r="O1567" s="183" t="s">
        <v>1562</v>
      </c>
      <c r="P1567" s="183"/>
      <c r="Q1567" s="183" t="s">
        <v>2084</v>
      </c>
      <c r="R1567" s="183" t="s">
        <v>797</v>
      </c>
    </row>
    <row r="1568" spans="1:18">
      <c r="A1568" s="183" t="s">
        <v>2081</v>
      </c>
      <c r="B1568" s="183" t="s">
        <v>794</v>
      </c>
      <c r="C1568" s="183" t="s">
        <v>833</v>
      </c>
      <c r="D1568" s="183" t="s">
        <v>794</v>
      </c>
      <c r="E1568" s="183" t="s">
        <v>398</v>
      </c>
      <c r="F1568" s="183" t="s">
        <v>1967</v>
      </c>
      <c r="G1568" s="183" t="s">
        <v>48</v>
      </c>
      <c r="H1568" s="183" t="s">
        <v>521</v>
      </c>
      <c r="I1568" s="183" t="s">
        <v>796</v>
      </c>
      <c r="J1568" s="183" t="s">
        <v>1562</v>
      </c>
      <c r="K1568" s="184">
        <v>0</v>
      </c>
      <c r="L1568" s="184">
        <v>6700</v>
      </c>
      <c r="M1568" s="184">
        <f t="shared" si="25"/>
        <v>-6700</v>
      </c>
      <c r="N1568" s="183" t="s">
        <v>2083</v>
      </c>
      <c r="O1568" s="183" t="s">
        <v>1562</v>
      </c>
      <c r="P1568" s="183"/>
      <c r="Q1568" s="183" t="s">
        <v>2084</v>
      </c>
      <c r="R1568" s="183" t="s">
        <v>797</v>
      </c>
    </row>
    <row r="1569" spans="1:18">
      <c r="A1569" s="183" t="s">
        <v>2081</v>
      </c>
      <c r="B1569" s="183" t="s">
        <v>794</v>
      </c>
      <c r="C1569" s="183" t="s">
        <v>833</v>
      </c>
      <c r="D1569" s="183" t="s">
        <v>794</v>
      </c>
      <c r="E1569" s="183" t="s">
        <v>295</v>
      </c>
      <c r="F1569" s="183" t="s">
        <v>1967</v>
      </c>
      <c r="G1569" s="183" t="s">
        <v>48</v>
      </c>
      <c r="H1569" s="183" t="s">
        <v>521</v>
      </c>
      <c r="I1569" s="183" t="s">
        <v>796</v>
      </c>
      <c r="J1569" s="183" t="s">
        <v>1562</v>
      </c>
      <c r="K1569" s="184">
        <v>0</v>
      </c>
      <c r="L1569" s="184">
        <v>16500</v>
      </c>
      <c r="M1569" s="184">
        <f t="shared" si="25"/>
        <v>-16500</v>
      </c>
      <c r="N1569" s="183" t="s">
        <v>2083</v>
      </c>
      <c r="O1569" s="183" t="s">
        <v>1562</v>
      </c>
      <c r="P1569" s="183"/>
      <c r="Q1569" s="183" t="s">
        <v>2084</v>
      </c>
      <c r="R1569" s="183" t="s">
        <v>797</v>
      </c>
    </row>
    <row r="1570" spans="1:18">
      <c r="A1570" s="183" t="s">
        <v>2081</v>
      </c>
      <c r="B1570" s="183" t="s">
        <v>794</v>
      </c>
      <c r="C1570" s="183" t="s">
        <v>833</v>
      </c>
      <c r="D1570" s="183" t="s">
        <v>794</v>
      </c>
      <c r="E1570" s="183" t="s">
        <v>848</v>
      </c>
      <c r="F1570" s="183" t="s">
        <v>1967</v>
      </c>
      <c r="G1570" s="183" t="s">
        <v>48</v>
      </c>
      <c r="H1570" s="183" t="s">
        <v>521</v>
      </c>
      <c r="I1570" s="183" t="s">
        <v>796</v>
      </c>
      <c r="J1570" s="183" t="s">
        <v>1562</v>
      </c>
      <c r="K1570" s="184">
        <v>0</v>
      </c>
      <c r="L1570" s="184">
        <v>900</v>
      </c>
      <c r="M1570" s="184">
        <f t="shared" si="25"/>
        <v>-900</v>
      </c>
      <c r="N1570" s="183" t="s">
        <v>2083</v>
      </c>
      <c r="O1570" s="183" t="s">
        <v>1562</v>
      </c>
      <c r="P1570" s="183"/>
      <c r="Q1570" s="183" t="s">
        <v>2084</v>
      </c>
      <c r="R1570" s="183" t="s">
        <v>797</v>
      </c>
    </row>
    <row r="1571" spans="1:18">
      <c r="A1571" s="183" t="s">
        <v>2081</v>
      </c>
      <c r="B1571" s="183" t="s">
        <v>794</v>
      </c>
      <c r="C1571" s="183" t="s">
        <v>833</v>
      </c>
      <c r="D1571" s="183" t="s">
        <v>794</v>
      </c>
      <c r="E1571" s="183" t="s">
        <v>816</v>
      </c>
      <c r="F1571" s="183" t="s">
        <v>1967</v>
      </c>
      <c r="G1571" s="183" t="s">
        <v>48</v>
      </c>
      <c r="H1571" s="183" t="s">
        <v>521</v>
      </c>
      <c r="I1571" s="183" t="s">
        <v>796</v>
      </c>
      <c r="J1571" s="183" t="s">
        <v>1562</v>
      </c>
      <c r="K1571" s="184">
        <v>87.09</v>
      </c>
      <c r="L1571" s="184">
        <v>0</v>
      </c>
      <c r="M1571" s="184">
        <f t="shared" si="25"/>
        <v>87.09</v>
      </c>
      <c r="N1571" s="183" t="s">
        <v>2083</v>
      </c>
      <c r="O1571" s="183" t="s">
        <v>1562</v>
      </c>
      <c r="P1571" s="183"/>
      <c r="Q1571" s="183" t="s">
        <v>2084</v>
      </c>
      <c r="R1571" s="183" t="s">
        <v>797</v>
      </c>
    </row>
    <row r="1572" spans="1:18">
      <c r="A1572" s="183" t="s">
        <v>2081</v>
      </c>
      <c r="B1572" s="183" t="s">
        <v>794</v>
      </c>
      <c r="C1572" s="183" t="s">
        <v>808</v>
      </c>
      <c r="D1572" s="183" t="s">
        <v>813</v>
      </c>
      <c r="E1572" s="183" t="s">
        <v>816</v>
      </c>
      <c r="F1572" s="183" t="s">
        <v>2093</v>
      </c>
      <c r="G1572" s="183" t="s">
        <v>48</v>
      </c>
      <c r="H1572" s="183" t="s">
        <v>521</v>
      </c>
      <c r="I1572" s="183" t="s">
        <v>796</v>
      </c>
      <c r="J1572" s="183" t="s">
        <v>1562</v>
      </c>
      <c r="K1572" s="184">
        <v>110</v>
      </c>
      <c r="L1572" s="184">
        <v>0</v>
      </c>
      <c r="M1572" s="184">
        <f t="shared" si="25"/>
        <v>110</v>
      </c>
      <c r="N1572" s="183" t="s">
        <v>2083</v>
      </c>
      <c r="O1572" s="183" t="s">
        <v>1562</v>
      </c>
      <c r="P1572" s="183"/>
      <c r="Q1572" s="183" t="s">
        <v>2084</v>
      </c>
      <c r="R1572" s="183" t="s">
        <v>797</v>
      </c>
    </row>
    <row r="1573" spans="1:18">
      <c r="A1573" s="183" t="s">
        <v>2081</v>
      </c>
      <c r="B1573" s="183" t="s">
        <v>794</v>
      </c>
      <c r="C1573" s="183" t="s">
        <v>833</v>
      </c>
      <c r="D1573" s="183" t="s">
        <v>794</v>
      </c>
      <c r="E1573" s="183" t="s">
        <v>36</v>
      </c>
      <c r="F1573" s="183" t="s">
        <v>1967</v>
      </c>
      <c r="G1573" s="183" t="s">
        <v>48</v>
      </c>
      <c r="H1573" s="183" t="s">
        <v>521</v>
      </c>
      <c r="I1573" s="183" t="s">
        <v>796</v>
      </c>
      <c r="J1573" s="183" t="s">
        <v>1562</v>
      </c>
      <c r="K1573" s="184">
        <v>0</v>
      </c>
      <c r="L1573" s="184">
        <v>400</v>
      </c>
      <c r="M1573" s="184">
        <f t="shared" si="25"/>
        <v>-400</v>
      </c>
      <c r="N1573" s="183" t="s">
        <v>2083</v>
      </c>
      <c r="O1573" s="183" t="s">
        <v>1562</v>
      </c>
      <c r="P1573" s="183"/>
      <c r="Q1573" s="183" t="s">
        <v>2084</v>
      </c>
      <c r="R1573" s="183" t="s">
        <v>797</v>
      </c>
    </row>
    <row r="1574" spans="1:18">
      <c r="A1574" s="183" t="s">
        <v>2081</v>
      </c>
      <c r="B1574" s="183" t="s">
        <v>794</v>
      </c>
      <c r="C1574" s="183" t="s">
        <v>808</v>
      </c>
      <c r="D1574" s="183" t="s">
        <v>813</v>
      </c>
      <c r="E1574" s="183" t="s">
        <v>810</v>
      </c>
      <c r="F1574" s="183" t="s">
        <v>2093</v>
      </c>
      <c r="G1574" s="183" t="s">
        <v>48</v>
      </c>
      <c r="H1574" s="183" t="s">
        <v>521</v>
      </c>
      <c r="I1574" s="183" t="s">
        <v>796</v>
      </c>
      <c r="J1574" s="183" t="s">
        <v>1562</v>
      </c>
      <c r="K1574" s="184">
        <v>10</v>
      </c>
      <c r="L1574" s="184">
        <v>0</v>
      </c>
      <c r="M1574" s="184">
        <f t="shared" si="25"/>
        <v>10</v>
      </c>
      <c r="N1574" s="183" t="s">
        <v>2083</v>
      </c>
      <c r="O1574" s="183" t="s">
        <v>1562</v>
      </c>
      <c r="P1574" s="183"/>
      <c r="Q1574" s="183" t="s">
        <v>2084</v>
      </c>
      <c r="R1574" s="183" t="s">
        <v>797</v>
      </c>
    </row>
    <row r="1575" spans="1:18">
      <c r="A1575" s="183" t="s">
        <v>2081</v>
      </c>
      <c r="B1575" s="183" t="s">
        <v>794</v>
      </c>
      <c r="C1575" s="183" t="s">
        <v>833</v>
      </c>
      <c r="D1575" s="183" t="s">
        <v>794</v>
      </c>
      <c r="E1575" s="183" t="s">
        <v>210</v>
      </c>
      <c r="F1575" s="183" t="s">
        <v>1967</v>
      </c>
      <c r="G1575" s="183" t="s">
        <v>48</v>
      </c>
      <c r="H1575" s="183" t="s">
        <v>521</v>
      </c>
      <c r="I1575" s="183" t="s">
        <v>796</v>
      </c>
      <c r="J1575" s="183" t="s">
        <v>1562</v>
      </c>
      <c r="K1575" s="184">
        <v>0</v>
      </c>
      <c r="L1575" s="184">
        <v>200</v>
      </c>
      <c r="M1575" s="184">
        <f t="shared" si="25"/>
        <v>-200</v>
      </c>
      <c r="N1575" s="183" t="s">
        <v>2083</v>
      </c>
      <c r="O1575" s="183" t="s">
        <v>1562</v>
      </c>
      <c r="P1575" s="183"/>
      <c r="Q1575" s="183" t="s">
        <v>2084</v>
      </c>
      <c r="R1575" s="183" t="s">
        <v>797</v>
      </c>
    </row>
    <row r="1576" spans="1:18">
      <c r="A1576" s="183" t="s">
        <v>2081</v>
      </c>
      <c r="B1576" s="183" t="s">
        <v>794</v>
      </c>
      <c r="C1576" s="183" t="s">
        <v>833</v>
      </c>
      <c r="D1576" s="183" t="s">
        <v>794</v>
      </c>
      <c r="E1576" s="183" t="s">
        <v>382</v>
      </c>
      <c r="F1576" s="183" t="s">
        <v>1967</v>
      </c>
      <c r="G1576" s="183" t="s">
        <v>48</v>
      </c>
      <c r="H1576" s="183" t="s">
        <v>521</v>
      </c>
      <c r="I1576" s="183" t="s">
        <v>796</v>
      </c>
      <c r="J1576" s="183" t="s">
        <v>1562</v>
      </c>
      <c r="K1576" s="184">
        <v>0</v>
      </c>
      <c r="L1576" s="184">
        <v>21100</v>
      </c>
      <c r="M1576" s="184">
        <f t="shared" si="25"/>
        <v>-21100</v>
      </c>
      <c r="N1576" s="183" t="s">
        <v>2083</v>
      </c>
      <c r="O1576" s="183" t="s">
        <v>1562</v>
      </c>
      <c r="P1576" s="183"/>
      <c r="Q1576" s="183" t="s">
        <v>2084</v>
      </c>
      <c r="R1576" s="183" t="s">
        <v>797</v>
      </c>
    </row>
    <row r="1577" spans="1:18">
      <c r="A1577" s="183" t="s">
        <v>2081</v>
      </c>
      <c r="B1577" s="183" t="s">
        <v>794</v>
      </c>
      <c r="C1577" s="183" t="s">
        <v>833</v>
      </c>
      <c r="D1577" s="183" t="s">
        <v>794</v>
      </c>
      <c r="E1577" s="183" t="s">
        <v>850</v>
      </c>
      <c r="F1577" s="183" t="s">
        <v>1967</v>
      </c>
      <c r="G1577" s="183" t="s">
        <v>48</v>
      </c>
      <c r="H1577" s="183" t="s">
        <v>521</v>
      </c>
      <c r="I1577" s="183" t="s">
        <v>796</v>
      </c>
      <c r="J1577" s="183" t="s">
        <v>1562</v>
      </c>
      <c r="K1577" s="184">
        <v>0</v>
      </c>
      <c r="L1577" s="184">
        <v>21100</v>
      </c>
      <c r="M1577" s="184">
        <f t="shared" si="25"/>
        <v>-21100</v>
      </c>
      <c r="N1577" s="183" t="s">
        <v>2083</v>
      </c>
      <c r="O1577" s="183" t="s">
        <v>1562</v>
      </c>
      <c r="P1577" s="183"/>
      <c r="Q1577" s="183" t="s">
        <v>2084</v>
      </c>
      <c r="R1577" s="183" t="s">
        <v>797</v>
      </c>
    </row>
    <row r="1578" spans="1:18">
      <c r="A1578" s="183" t="s">
        <v>2081</v>
      </c>
      <c r="B1578" s="183" t="s">
        <v>794</v>
      </c>
      <c r="C1578" s="183" t="s">
        <v>833</v>
      </c>
      <c r="D1578" s="183" t="s">
        <v>794</v>
      </c>
      <c r="E1578" s="183" t="s">
        <v>28</v>
      </c>
      <c r="F1578" s="183" t="s">
        <v>1967</v>
      </c>
      <c r="G1578" s="183" t="s">
        <v>48</v>
      </c>
      <c r="H1578" s="183" t="s">
        <v>521</v>
      </c>
      <c r="I1578" s="183" t="s">
        <v>796</v>
      </c>
      <c r="J1578" s="183" t="s">
        <v>1562</v>
      </c>
      <c r="K1578" s="184">
        <v>0</v>
      </c>
      <c r="L1578" s="184">
        <v>1400</v>
      </c>
      <c r="M1578" s="184">
        <f t="shared" si="25"/>
        <v>-1400</v>
      </c>
      <c r="N1578" s="183" t="s">
        <v>2083</v>
      </c>
      <c r="O1578" s="183" t="s">
        <v>1562</v>
      </c>
      <c r="P1578" s="183"/>
      <c r="Q1578" s="183" t="s">
        <v>2084</v>
      </c>
      <c r="R1578" s="183" t="s">
        <v>797</v>
      </c>
    </row>
    <row r="1579" spans="1:18">
      <c r="A1579" s="183" t="s">
        <v>2081</v>
      </c>
      <c r="B1579" s="183" t="s">
        <v>794</v>
      </c>
      <c r="C1579" s="183" t="s">
        <v>833</v>
      </c>
      <c r="D1579" s="183" t="s">
        <v>794</v>
      </c>
      <c r="E1579" s="183" t="s">
        <v>838</v>
      </c>
      <c r="F1579" s="183" t="s">
        <v>1967</v>
      </c>
      <c r="G1579" s="183" t="s">
        <v>48</v>
      </c>
      <c r="H1579" s="183" t="s">
        <v>521</v>
      </c>
      <c r="I1579" s="183" t="s">
        <v>796</v>
      </c>
      <c r="J1579" s="183" t="s">
        <v>1562</v>
      </c>
      <c r="K1579" s="184">
        <v>0</v>
      </c>
      <c r="L1579" s="184">
        <v>150</v>
      </c>
      <c r="M1579" s="184">
        <f t="shared" si="25"/>
        <v>-150</v>
      </c>
      <c r="N1579" s="183" t="s">
        <v>2083</v>
      </c>
      <c r="O1579" s="183" t="s">
        <v>1562</v>
      </c>
      <c r="P1579" s="183"/>
      <c r="Q1579" s="183" t="s">
        <v>2084</v>
      </c>
      <c r="R1579" s="183" t="s">
        <v>797</v>
      </c>
    </row>
    <row r="1580" spans="1:18">
      <c r="A1580" s="183" t="s">
        <v>2081</v>
      </c>
      <c r="B1580" s="183" t="s">
        <v>794</v>
      </c>
      <c r="C1580" s="183" t="s">
        <v>244</v>
      </c>
      <c r="D1580" s="183" t="s">
        <v>812</v>
      </c>
      <c r="E1580" s="183" t="s">
        <v>464</v>
      </c>
      <c r="F1580" s="183" t="s">
        <v>2082</v>
      </c>
      <c r="G1580" s="183" t="s">
        <v>48</v>
      </c>
      <c r="H1580" s="183" t="s">
        <v>521</v>
      </c>
      <c r="I1580" s="183" t="s">
        <v>796</v>
      </c>
      <c r="J1580" s="183" t="s">
        <v>1562</v>
      </c>
      <c r="K1580" s="184">
        <v>200</v>
      </c>
      <c r="L1580" s="184">
        <v>0</v>
      </c>
      <c r="M1580" s="184">
        <f t="shared" si="25"/>
        <v>200</v>
      </c>
      <c r="N1580" s="183" t="s">
        <v>2083</v>
      </c>
      <c r="O1580" s="183" t="s">
        <v>1562</v>
      </c>
      <c r="P1580" s="183"/>
      <c r="Q1580" s="183" t="s">
        <v>2084</v>
      </c>
      <c r="R1580" s="183" t="s">
        <v>797</v>
      </c>
    </row>
    <row r="1581" spans="1:18">
      <c r="A1581" s="183" t="s">
        <v>2081</v>
      </c>
      <c r="B1581" s="183" t="s">
        <v>794</v>
      </c>
      <c r="C1581" s="183" t="s">
        <v>244</v>
      </c>
      <c r="D1581" s="183" t="s">
        <v>812</v>
      </c>
      <c r="E1581" s="183" t="s">
        <v>843</v>
      </c>
      <c r="F1581" s="183" t="s">
        <v>2082</v>
      </c>
      <c r="G1581" s="183" t="s">
        <v>48</v>
      </c>
      <c r="H1581" s="183" t="s">
        <v>521</v>
      </c>
      <c r="I1581" s="183" t="s">
        <v>796</v>
      </c>
      <c r="J1581" s="183" t="s">
        <v>1562</v>
      </c>
      <c r="K1581" s="184">
        <v>230</v>
      </c>
      <c r="L1581" s="184">
        <v>0</v>
      </c>
      <c r="M1581" s="184">
        <f t="shared" si="25"/>
        <v>230</v>
      </c>
      <c r="N1581" s="183" t="s">
        <v>2083</v>
      </c>
      <c r="O1581" s="183" t="s">
        <v>1562</v>
      </c>
      <c r="P1581" s="183"/>
      <c r="Q1581" s="183" t="s">
        <v>2084</v>
      </c>
      <c r="R1581" s="183" t="s">
        <v>797</v>
      </c>
    </row>
    <row r="1582" spans="1:18">
      <c r="A1582" s="183" t="s">
        <v>2081</v>
      </c>
      <c r="B1582" s="183" t="s">
        <v>794</v>
      </c>
      <c r="C1582" s="183" t="s">
        <v>244</v>
      </c>
      <c r="D1582" s="183" t="s">
        <v>812</v>
      </c>
      <c r="E1582" s="183" t="s">
        <v>800</v>
      </c>
      <c r="F1582" s="183" t="s">
        <v>2082</v>
      </c>
      <c r="G1582" s="183" t="s">
        <v>48</v>
      </c>
      <c r="H1582" s="183" t="s">
        <v>521</v>
      </c>
      <c r="I1582" s="183" t="s">
        <v>796</v>
      </c>
      <c r="J1582" s="183" t="s">
        <v>1562</v>
      </c>
      <c r="K1582" s="184">
        <v>200</v>
      </c>
      <c r="L1582" s="184">
        <v>0</v>
      </c>
      <c r="M1582" s="184">
        <f t="shared" si="25"/>
        <v>200</v>
      </c>
      <c r="N1582" s="183" t="s">
        <v>2083</v>
      </c>
      <c r="O1582" s="183" t="s">
        <v>1562</v>
      </c>
      <c r="P1582" s="183"/>
      <c r="Q1582" s="183" t="s">
        <v>2084</v>
      </c>
      <c r="R1582" s="183" t="s">
        <v>797</v>
      </c>
    </row>
    <row r="1583" spans="1:18">
      <c r="A1583" s="183" t="s">
        <v>2081</v>
      </c>
      <c r="B1583" s="183" t="s">
        <v>794</v>
      </c>
      <c r="C1583" s="183" t="s">
        <v>244</v>
      </c>
      <c r="D1583" s="183" t="s">
        <v>812</v>
      </c>
      <c r="E1583" s="183" t="s">
        <v>820</v>
      </c>
      <c r="F1583" s="183" t="s">
        <v>2082</v>
      </c>
      <c r="G1583" s="183" t="s">
        <v>48</v>
      </c>
      <c r="H1583" s="183" t="s">
        <v>521</v>
      </c>
      <c r="I1583" s="183" t="s">
        <v>796</v>
      </c>
      <c r="J1583" s="183" t="s">
        <v>1562</v>
      </c>
      <c r="K1583" s="184">
        <v>220</v>
      </c>
      <c r="L1583" s="184">
        <v>0</v>
      </c>
      <c r="M1583" s="184">
        <f t="shared" si="25"/>
        <v>220</v>
      </c>
      <c r="N1583" s="183" t="s">
        <v>2083</v>
      </c>
      <c r="O1583" s="183" t="s">
        <v>1562</v>
      </c>
      <c r="P1583" s="183"/>
      <c r="Q1583" s="183" t="s">
        <v>2084</v>
      </c>
      <c r="R1583" s="183" t="s">
        <v>797</v>
      </c>
    </row>
    <row r="1584" spans="1:18">
      <c r="A1584" s="183" t="s">
        <v>2081</v>
      </c>
      <c r="B1584" s="183" t="s">
        <v>794</v>
      </c>
      <c r="C1584" s="183" t="s">
        <v>808</v>
      </c>
      <c r="D1584" s="183" t="s">
        <v>813</v>
      </c>
      <c r="E1584" s="183" t="s">
        <v>820</v>
      </c>
      <c r="F1584" s="183" t="s">
        <v>2093</v>
      </c>
      <c r="G1584" s="183" t="s">
        <v>48</v>
      </c>
      <c r="H1584" s="183" t="s">
        <v>521</v>
      </c>
      <c r="I1584" s="183" t="s">
        <v>796</v>
      </c>
      <c r="J1584" s="183" t="s">
        <v>1562</v>
      </c>
      <c r="K1584" s="184">
        <v>0</v>
      </c>
      <c r="L1584" s="184">
        <v>425</v>
      </c>
      <c r="M1584" s="184">
        <f t="shared" si="25"/>
        <v>-425</v>
      </c>
      <c r="N1584" s="183" t="s">
        <v>2083</v>
      </c>
      <c r="O1584" s="183" t="s">
        <v>1562</v>
      </c>
      <c r="P1584" s="183"/>
      <c r="Q1584" s="183" t="s">
        <v>2084</v>
      </c>
      <c r="R1584" s="183" t="s">
        <v>797</v>
      </c>
    </row>
    <row r="1585" spans="1:18">
      <c r="A1585" s="183" t="s">
        <v>2081</v>
      </c>
      <c r="B1585" s="183" t="s">
        <v>794</v>
      </c>
      <c r="C1585" s="183" t="s">
        <v>808</v>
      </c>
      <c r="D1585" s="183" t="s">
        <v>813</v>
      </c>
      <c r="E1585" s="183" t="s">
        <v>835</v>
      </c>
      <c r="F1585" s="183" t="s">
        <v>2093</v>
      </c>
      <c r="G1585" s="183" t="s">
        <v>48</v>
      </c>
      <c r="H1585" s="183" t="s">
        <v>521</v>
      </c>
      <c r="I1585" s="183" t="s">
        <v>796</v>
      </c>
      <c r="J1585" s="183" t="s">
        <v>1562</v>
      </c>
      <c r="K1585" s="184">
        <v>5</v>
      </c>
      <c r="L1585" s="184">
        <v>0</v>
      </c>
      <c r="M1585" s="184">
        <f t="shared" si="25"/>
        <v>5</v>
      </c>
      <c r="N1585" s="183" t="s">
        <v>2083</v>
      </c>
      <c r="O1585" s="183" t="s">
        <v>1562</v>
      </c>
      <c r="P1585" s="183"/>
      <c r="Q1585" s="183" t="s">
        <v>2084</v>
      </c>
      <c r="R1585" s="183" t="s">
        <v>797</v>
      </c>
    </row>
    <row r="1586" spans="1:18">
      <c r="A1586" s="183" t="s">
        <v>2081</v>
      </c>
      <c r="B1586" s="183" t="s">
        <v>794</v>
      </c>
      <c r="C1586" s="183" t="s">
        <v>244</v>
      </c>
      <c r="D1586" s="183" t="s">
        <v>812</v>
      </c>
      <c r="E1586" s="183" t="s">
        <v>810</v>
      </c>
      <c r="F1586" s="183" t="s">
        <v>2082</v>
      </c>
      <c r="G1586" s="183" t="s">
        <v>48</v>
      </c>
      <c r="H1586" s="183" t="s">
        <v>521</v>
      </c>
      <c r="I1586" s="183" t="s">
        <v>796</v>
      </c>
      <c r="J1586" s="183" t="s">
        <v>1562</v>
      </c>
      <c r="K1586" s="184">
        <v>230</v>
      </c>
      <c r="L1586" s="184">
        <v>0</v>
      </c>
      <c r="M1586" s="184">
        <f t="shared" si="25"/>
        <v>230</v>
      </c>
      <c r="N1586" s="183" t="s">
        <v>2083</v>
      </c>
      <c r="O1586" s="183" t="s">
        <v>1562</v>
      </c>
      <c r="P1586" s="183"/>
      <c r="Q1586" s="183" t="s">
        <v>2084</v>
      </c>
      <c r="R1586" s="183" t="s">
        <v>797</v>
      </c>
    </row>
    <row r="1587" spans="1:18">
      <c r="A1587" s="183" t="s">
        <v>2081</v>
      </c>
      <c r="B1587" s="183" t="s">
        <v>794</v>
      </c>
      <c r="C1587" s="183" t="s">
        <v>706</v>
      </c>
      <c r="D1587" s="183" t="s">
        <v>812</v>
      </c>
      <c r="E1587" s="183" t="s">
        <v>820</v>
      </c>
      <c r="F1587" s="183" t="s">
        <v>2085</v>
      </c>
      <c r="G1587" s="183" t="s">
        <v>48</v>
      </c>
      <c r="H1587" s="183" t="s">
        <v>521</v>
      </c>
      <c r="I1587" s="183" t="s">
        <v>796</v>
      </c>
      <c r="J1587" s="183" t="s">
        <v>1562</v>
      </c>
      <c r="K1587" s="184">
        <v>150</v>
      </c>
      <c r="L1587" s="184">
        <v>0</v>
      </c>
      <c r="M1587" s="184">
        <f t="shared" si="25"/>
        <v>150</v>
      </c>
      <c r="N1587" s="183" t="s">
        <v>2083</v>
      </c>
      <c r="O1587" s="183" t="s">
        <v>1562</v>
      </c>
      <c r="P1587" s="183"/>
      <c r="Q1587" s="183" t="s">
        <v>2084</v>
      </c>
      <c r="R1587" s="183" t="s">
        <v>797</v>
      </c>
    </row>
    <row r="1588" spans="1:18">
      <c r="A1588" s="183" t="s">
        <v>2081</v>
      </c>
      <c r="B1588" s="183" t="s">
        <v>794</v>
      </c>
      <c r="C1588" s="183" t="s">
        <v>706</v>
      </c>
      <c r="D1588" s="183" t="s">
        <v>812</v>
      </c>
      <c r="E1588" s="183" t="s">
        <v>799</v>
      </c>
      <c r="F1588" s="183" t="s">
        <v>2085</v>
      </c>
      <c r="G1588" s="183" t="s">
        <v>48</v>
      </c>
      <c r="H1588" s="183" t="s">
        <v>521</v>
      </c>
      <c r="I1588" s="183" t="s">
        <v>796</v>
      </c>
      <c r="J1588" s="183" t="s">
        <v>1562</v>
      </c>
      <c r="K1588" s="184">
        <v>100</v>
      </c>
      <c r="L1588" s="184">
        <v>0</v>
      </c>
      <c r="M1588" s="184">
        <f t="shared" si="25"/>
        <v>100</v>
      </c>
      <c r="N1588" s="183" t="s">
        <v>2083</v>
      </c>
      <c r="O1588" s="183" t="s">
        <v>1562</v>
      </c>
      <c r="P1588" s="183"/>
      <c r="Q1588" s="183" t="s">
        <v>2084</v>
      </c>
      <c r="R1588" s="183" t="s">
        <v>797</v>
      </c>
    </row>
    <row r="1589" spans="1:18">
      <c r="A1589" s="183" t="s">
        <v>2081</v>
      </c>
      <c r="B1589" s="183" t="s">
        <v>794</v>
      </c>
      <c r="C1589" s="183" t="s">
        <v>244</v>
      </c>
      <c r="D1589" s="183" t="s">
        <v>812</v>
      </c>
      <c r="E1589" s="183" t="s">
        <v>36</v>
      </c>
      <c r="F1589" s="183" t="s">
        <v>2082</v>
      </c>
      <c r="G1589" s="183" t="s">
        <v>48</v>
      </c>
      <c r="H1589" s="183" t="s">
        <v>521</v>
      </c>
      <c r="I1589" s="183" t="s">
        <v>796</v>
      </c>
      <c r="J1589" s="183" t="s">
        <v>1562</v>
      </c>
      <c r="K1589" s="184">
        <v>240</v>
      </c>
      <c r="L1589" s="184">
        <v>0</v>
      </c>
      <c r="M1589" s="184">
        <f t="shared" si="25"/>
        <v>240</v>
      </c>
      <c r="N1589" s="183" t="s">
        <v>2083</v>
      </c>
      <c r="O1589" s="183" t="s">
        <v>1562</v>
      </c>
      <c r="P1589" s="183"/>
      <c r="Q1589" s="183" t="s">
        <v>2084</v>
      </c>
      <c r="R1589" s="183" t="s">
        <v>797</v>
      </c>
    </row>
    <row r="1590" spans="1:18">
      <c r="A1590" s="183" t="s">
        <v>2081</v>
      </c>
      <c r="B1590" s="183" t="s">
        <v>794</v>
      </c>
      <c r="C1590" s="183" t="s">
        <v>244</v>
      </c>
      <c r="D1590" s="183" t="s">
        <v>794</v>
      </c>
      <c r="E1590" s="183" t="s">
        <v>134</v>
      </c>
      <c r="F1590" s="183" t="s">
        <v>2082</v>
      </c>
      <c r="G1590" s="183" t="s">
        <v>48</v>
      </c>
      <c r="H1590" s="183" t="s">
        <v>521</v>
      </c>
      <c r="I1590" s="183" t="s">
        <v>796</v>
      </c>
      <c r="J1590" s="183" t="s">
        <v>1562</v>
      </c>
      <c r="K1590" s="184">
        <v>0</v>
      </c>
      <c r="L1590" s="184">
        <v>700</v>
      </c>
      <c r="M1590" s="184">
        <f t="shared" si="25"/>
        <v>-700</v>
      </c>
      <c r="N1590" s="183" t="s">
        <v>2083</v>
      </c>
      <c r="O1590" s="183" t="s">
        <v>1562</v>
      </c>
      <c r="P1590" s="183"/>
      <c r="Q1590" s="183" t="s">
        <v>2084</v>
      </c>
      <c r="R1590" s="183" t="s">
        <v>797</v>
      </c>
    </row>
    <row r="1591" spans="1:18">
      <c r="A1591" s="183" t="s">
        <v>2081</v>
      </c>
      <c r="B1591" s="183" t="s">
        <v>794</v>
      </c>
      <c r="C1591" s="183" t="s">
        <v>244</v>
      </c>
      <c r="D1591" s="183" t="s">
        <v>812</v>
      </c>
      <c r="E1591" s="183" t="s">
        <v>134</v>
      </c>
      <c r="F1591" s="183" t="s">
        <v>2082</v>
      </c>
      <c r="G1591" s="183" t="s">
        <v>48</v>
      </c>
      <c r="H1591" s="183" t="s">
        <v>521</v>
      </c>
      <c r="I1591" s="183" t="s">
        <v>796</v>
      </c>
      <c r="J1591" s="183" t="s">
        <v>1562</v>
      </c>
      <c r="K1591" s="184">
        <v>200</v>
      </c>
      <c r="L1591" s="184">
        <v>0</v>
      </c>
      <c r="M1591" s="184">
        <f t="shared" si="25"/>
        <v>200</v>
      </c>
      <c r="N1591" s="183" t="s">
        <v>2083</v>
      </c>
      <c r="O1591" s="183" t="s">
        <v>1562</v>
      </c>
      <c r="P1591" s="183"/>
      <c r="Q1591" s="183" t="s">
        <v>2084</v>
      </c>
      <c r="R1591" s="183" t="s">
        <v>797</v>
      </c>
    </row>
    <row r="1592" spans="1:18">
      <c r="A1592" s="183" t="s">
        <v>2081</v>
      </c>
      <c r="B1592" s="183" t="s">
        <v>794</v>
      </c>
      <c r="C1592" s="183" t="s">
        <v>707</v>
      </c>
      <c r="D1592" s="183" t="s">
        <v>794</v>
      </c>
      <c r="E1592" s="183" t="s">
        <v>28</v>
      </c>
      <c r="F1592" s="183" t="s">
        <v>1967</v>
      </c>
      <c r="G1592" s="183" t="s">
        <v>48</v>
      </c>
      <c r="H1592" s="183" t="s">
        <v>521</v>
      </c>
      <c r="I1592" s="183" t="s">
        <v>796</v>
      </c>
      <c r="J1592" s="183" t="s">
        <v>1562</v>
      </c>
      <c r="K1592" s="184">
        <v>7006.26</v>
      </c>
      <c r="L1592" s="184">
        <v>0</v>
      </c>
      <c r="M1592" s="184">
        <f t="shared" si="25"/>
        <v>7006.26</v>
      </c>
      <c r="N1592" s="183" t="s">
        <v>2083</v>
      </c>
      <c r="O1592" s="183" t="s">
        <v>1562</v>
      </c>
      <c r="P1592" s="183"/>
      <c r="Q1592" s="183" t="s">
        <v>2084</v>
      </c>
      <c r="R1592" s="183" t="s">
        <v>797</v>
      </c>
    </row>
    <row r="1593" spans="1:18">
      <c r="A1593" s="183" t="s">
        <v>2081</v>
      </c>
      <c r="B1593" s="183" t="s">
        <v>794</v>
      </c>
      <c r="C1593" s="183" t="s">
        <v>244</v>
      </c>
      <c r="D1593" s="183" t="s">
        <v>812</v>
      </c>
      <c r="E1593" s="183" t="s">
        <v>799</v>
      </c>
      <c r="F1593" s="183" t="s">
        <v>2082</v>
      </c>
      <c r="G1593" s="183" t="s">
        <v>48</v>
      </c>
      <c r="H1593" s="183" t="s">
        <v>521</v>
      </c>
      <c r="I1593" s="183" t="s">
        <v>796</v>
      </c>
      <c r="J1593" s="183" t="s">
        <v>1562</v>
      </c>
      <c r="K1593" s="184">
        <v>250</v>
      </c>
      <c r="L1593" s="184">
        <v>0</v>
      </c>
      <c r="M1593" s="184">
        <f t="shared" si="25"/>
        <v>250</v>
      </c>
      <c r="N1593" s="183" t="s">
        <v>2083</v>
      </c>
      <c r="O1593" s="183" t="s">
        <v>1562</v>
      </c>
      <c r="P1593" s="183"/>
      <c r="Q1593" s="183" t="s">
        <v>2084</v>
      </c>
      <c r="R1593" s="183" t="s">
        <v>797</v>
      </c>
    </row>
    <row r="1594" spans="1:18">
      <c r="A1594" s="183" t="s">
        <v>2081</v>
      </c>
      <c r="B1594" s="183" t="s">
        <v>794</v>
      </c>
      <c r="C1594" s="183" t="s">
        <v>244</v>
      </c>
      <c r="D1594" s="183" t="s">
        <v>812</v>
      </c>
      <c r="E1594" s="183" t="s">
        <v>816</v>
      </c>
      <c r="F1594" s="183" t="s">
        <v>2082</v>
      </c>
      <c r="G1594" s="183" t="s">
        <v>48</v>
      </c>
      <c r="H1594" s="183" t="s">
        <v>521</v>
      </c>
      <c r="I1594" s="183" t="s">
        <v>796</v>
      </c>
      <c r="J1594" s="183" t="s">
        <v>1562</v>
      </c>
      <c r="K1594" s="184">
        <v>240</v>
      </c>
      <c r="L1594" s="184">
        <v>0</v>
      </c>
      <c r="M1594" s="184">
        <f t="shared" si="25"/>
        <v>240</v>
      </c>
      <c r="N1594" s="183" t="s">
        <v>2083</v>
      </c>
      <c r="O1594" s="183" t="s">
        <v>1562</v>
      </c>
      <c r="P1594" s="183"/>
      <c r="Q1594" s="183" t="s">
        <v>2084</v>
      </c>
      <c r="R1594" s="183" t="s">
        <v>797</v>
      </c>
    </row>
    <row r="1595" spans="1:18">
      <c r="A1595" s="183" t="s">
        <v>2081</v>
      </c>
      <c r="B1595" s="183" t="s">
        <v>794</v>
      </c>
      <c r="C1595" s="183" t="s">
        <v>706</v>
      </c>
      <c r="D1595" s="183" t="s">
        <v>812</v>
      </c>
      <c r="E1595" s="183" t="s">
        <v>810</v>
      </c>
      <c r="F1595" s="183" t="s">
        <v>2085</v>
      </c>
      <c r="G1595" s="183" t="s">
        <v>48</v>
      </c>
      <c r="H1595" s="183" t="s">
        <v>521</v>
      </c>
      <c r="I1595" s="183" t="s">
        <v>796</v>
      </c>
      <c r="J1595" s="183" t="s">
        <v>1562</v>
      </c>
      <c r="K1595" s="184">
        <v>100</v>
      </c>
      <c r="L1595" s="184">
        <v>0</v>
      </c>
      <c r="M1595" s="184">
        <f t="shared" si="25"/>
        <v>100</v>
      </c>
      <c r="N1595" s="183" t="s">
        <v>2083</v>
      </c>
      <c r="O1595" s="183" t="s">
        <v>1562</v>
      </c>
      <c r="P1595" s="183"/>
      <c r="Q1595" s="183" t="s">
        <v>2084</v>
      </c>
      <c r="R1595" s="183" t="s">
        <v>797</v>
      </c>
    </row>
    <row r="1596" spans="1:18">
      <c r="A1596" s="183" t="s">
        <v>2081</v>
      </c>
      <c r="B1596" s="183" t="s">
        <v>794</v>
      </c>
      <c r="C1596" s="183" t="s">
        <v>707</v>
      </c>
      <c r="D1596" s="183" t="s">
        <v>794</v>
      </c>
      <c r="E1596" s="183" t="s">
        <v>818</v>
      </c>
      <c r="F1596" s="183" t="s">
        <v>2089</v>
      </c>
      <c r="G1596" s="183" t="s">
        <v>48</v>
      </c>
      <c r="H1596" s="183" t="s">
        <v>521</v>
      </c>
      <c r="I1596" s="183" t="s">
        <v>796</v>
      </c>
      <c r="J1596" s="183" t="s">
        <v>1562</v>
      </c>
      <c r="K1596" s="184">
        <v>0</v>
      </c>
      <c r="L1596" s="184">
        <v>100</v>
      </c>
      <c r="M1596" s="184">
        <f t="shared" si="25"/>
        <v>-100</v>
      </c>
      <c r="N1596" s="183" t="s">
        <v>2083</v>
      </c>
      <c r="O1596" s="183" t="s">
        <v>1562</v>
      </c>
      <c r="P1596" s="183"/>
      <c r="Q1596" s="183" t="s">
        <v>2084</v>
      </c>
      <c r="R1596" s="183" t="s">
        <v>797</v>
      </c>
    </row>
    <row r="1597" spans="1:18">
      <c r="A1597" s="183" t="s">
        <v>2081</v>
      </c>
      <c r="B1597" s="183" t="s">
        <v>794</v>
      </c>
      <c r="C1597" s="183" t="s">
        <v>244</v>
      </c>
      <c r="D1597" s="183" t="s">
        <v>812</v>
      </c>
      <c r="E1597" s="183" t="s">
        <v>1008</v>
      </c>
      <c r="F1597" s="183" t="s">
        <v>1090</v>
      </c>
      <c r="G1597" s="183" t="s">
        <v>48</v>
      </c>
      <c r="H1597" s="183" t="s">
        <v>521</v>
      </c>
      <c r="I1597" s="183" t="s">
        <v>796</v>
      </c>
      <c r="J1597" s="183" t="s">
        <v>1562</v>
      </c>
      <c r="K1597" s="184">
        <v>200</v>
      </c>
      <c r="L1597" s="184">
        <v>0</v>
      </c>
      <c r="M1597" s="184">
        <f t="shared" si="25"/>
        <v>200</v>
      </c>
      <c r="N1597" s="183" t="s">
        <v>2083</v>
      </c>
      <c r="O1597" s="183" t="s">
        <v>1562</v>
      </c>
      <c r="P1597" s="183"/>
      <c r="Q1597" s="183" t="s">
        <v>2084</v>
      </c>
      <c r="R1597" s="183" t="s">
        <v>797</v>
      </c>
    </row>
    <row r="1598" spans="1:18">
      <c r="A1598" s="183" t="s">
        <v>2081</v>
      </c>
      <c r="B1598" s="183" t="s">
        <v>794</v>
      </c>
      <c r="C1598" s="183" t="s">
        <v>244</v>
      </c>
      <c r="D1598" s="183" t="s">
        <v>812</v>
      </c>
      <c r="E1598" s="183" t="s">
        <v>21</v>
      </c>
      <c r="F1598" s="183" t="s">
        <v>2082</v>
      </c>
      <c r="G1598" s="183" t="s">
        <v>48</v>
      </c>
      <c r="H1598" s="183" t="s">
        <v>521</v>
      </c>
      <c r="I1598" s="183" t="s">
        <v>796</v>
      </c>
      <c r="J1598" s="183" t="s">
        <v>1562</v>
      </c>
      <c r="K1598" s="184">
        <v>230</v>
      </c>
      <c r="L1598" s="184">
        <v>0</v>
      </c>
      <c r="M1598" s="184">
        <f t="shared" si="25"/>
        <v>230</v>
      </c>
      <c r="N1598" s="183" t="s">
        <v>2083</v>
      </c>
      <c r="O1598" s="183" t="s">
        <v>1562</v>
      </c>
      <c r="P1598" s="183"/>
      <c r="Q1598" s="183" t="s">
        <v>2084</v>
      </c>
      <c r="R1598" s="183" t="s">
        <v>797</v>
      </c>
    </row>
    <row r="1599" spans="1:18">
      <c r="A1599" s="183" t="s">
        <v>2081</v>
      </c>
      <c r="B1599" s="183" t="s">
        <v>794</v>
      </c>
      <c r="C1599" s="183" t="s">
        <v>244</v>
      </c>
      <c r="D1599" s="183" t="s">
        <v>812</v>
      </c>
      <c r="E1599" s="183" t="s">
        <v>894</v>
      </c>
      <c r="F1599" s="183" t="s">
        <v>1090</v>
      </c>
      <c r="G1599" s="183" t="s">
        <v>48</v>
      </c>
      <c r="H1599" s="183" t="s">
        <v>521</v>
      </c>
      <c r="I1599" s="183" t="s">
        <v>796</v>
      </c>
      <c r="J1599" s="183" t="s">
        <v>1562</v>
      </c>
      <c r="K1599" s="184">
        <v>150</v>
      </c>
      <c r="L1599" s="184">
        <v>0</v>
      </c>
      <c r="M1599" s="184">
        <f t="shared" si="25"/>
        <v>150</v>
      </c>
      <c r="N1599" s="183" t="s">
        <v>2083</v>
      </c>
      <c r="O1599" s="183" t="s">
        <v>1562</v>
      </c>
      <c r="P1599" s="183"/>
      <c r="Q1599" s="183" t="s">
        <v>2084</v>
      </c>
      <c r="R1599" s="183" t="s">
        <v>797</v>
      </c>
    </row>
    <row r="1600" spans="1:18">
      <c r="A1600" s="183" t="s">
        <v>2081</v>
      </c>
      <c r="B1600" s="183" t="s">
        <v>794</v>
      </c>
      <c r="C1600" s="183" t="s">
        <v>244</v>
      </c>
      <c r="D1600" s="183" t="s">
        <v>812</v>
      </c>
      <c r="E1600" s="183" t="s">
        <v>845</v>
      </c>
      <c r="F1600" s="183" t="s">
        <v>2082</v>
      </c>
      <c r="G1600" s="183" t="s">
        <v>48</v>
      </c>
      <c r="H1600" s="183" t="s">
        <v>521</v>
      </c>
      <c r="I1600" s="183" t="s">
        <v>796</v>
      </c>
      <c r="J1600" s="183" t="s">
        <v>1562</v>
      </c>
      <c r="K1600" s="184">
        <v>240</v>
      </c>
      <c r="L1600" s="184">
        <v>0</v>
      </c>
      <c r="M1600" s="184">
        <f t="shared" si="25"/>
        <v>240</v>
      </c>
      <c r="N1600" s="183" t="s">
        <v>2083</v>
      </c>
      <c r="O1600" s="183" t="s">
        <v>1562</v>
      </c>
      <c r="P1600" s="183"/>
      <c r="Q1600" s="183" t="s">
        <v>2084</v>
      </c>
      <c r="R1600" s="183" t="s">
        <v>797</v>
      </c>
    </row>
    <row r="1601" spans="1:18">
      <c r="A1601" s="183" t="s">
        <v>2081</v>
      </c>
      <c r="B1601" s="183" t="s">
        <v>794</v>
      </c>
      <c r="C1601" s="183" t="s">
        <v>244</v>
      </c>
      <c r="D1601" s="183" t="s">
        <v>812</v>
      </c>
      <c r="E1601" s="183" t="s">
        <v>851</v>
      </c>
      <c r="F1601" s="183" t="s">
        <v>2082</v>
      </c>
      <c r="G1601" s="183" t="s">
        <v>48</v>
      </c>
      <c r="H1601" s="183" t="s">
        <v>521</v>
      </c>
      <c r="I1601" s="183" t="s">
        <v>796</v>
      </c>
      <c r="J1601" s="183" t="s">
        <v>1562</v>
      </c>
      <c r="K1601" s="184">
        <v>240</v>
      </c>
      <c r="L1601" s="184">
        <v>0</v>
      </c>
      <c r="M1601" s="184">
        <f t="shared" si="25"/>
        <v>240</v>
      </c>
      <c r="N1601" s="183" t="s">
        <v>2083</v>
      </c>
      <c r="O1601" s="183" t="s">
        <v>1562</v>
      </c>
      <c r="P1601" s="183"/>
      <c r="Q1601" s="183" t="s">
        <v>2084</v>
      </c>
      <c r="R1601" s="183" t="s">
        <v>797</v>
      </c>
    </row>
    <row r="1602" spans="1:18">
      <c r="A1602" s="183" t="s">
        <v>2081</v>
      </c>
      <c r="B1602" s="183" t="s">
        <v>794</v>
      </c>
      <c r="C1602" s="183" t="s">
        <v>244</v>
      </c>
      <c r="D1602" s="183" t="s">
        <v>812</v>
      </c>
      <c r="E1602" s="183" t="s">
        <v>850</v>
      </c>
      <c r="F1602" s="183" t="s">
        <v>2082</v>
      </c>
      <c r="G1602" s="183" t="s">
        <v>48</v>
      </c>
      <c r="H1602" s="183" t="s">
        <v>521</v>
      </c>
      <c r="I1602" s="183" t="s">
        <v>796</v>
      </c>
      <c r="J1602" s="183" t="s">
        <v>1562</v>
      </c>
      <c r="K1602" s="184">
        <v>230</v>
      </c>
      <c r="L1602" s="184">
        <v>0</v>
      </c>
      <c r="M1602" s="184">
        <f t="shared" si="25"/>
        <v>230</v>
      </c>
      <c r="N1602" s="183" t="s">
        <v>2083</v>
      </c>
      <c r="O1602" s="183" t="s">
        <v>1562</v>
      </c>
      <c r="P1602" s="183"/>
      <c r="Q1602" s="183" t="s">
        <v>2084</v>
      </c>
      <c r="R1602" s="183" t="s">
        <v>797</v>
      </c>
    </row>
    <row r="1603" spans="1:18">
      <c r="A1603" s="183" t="s">
        <v>2081</v>
      </c>
      <c r="B1603" s="183" t="s">
        <v>794</v>
      </c>
      <c r="C1603" s="183" t="s">
        <v>244</v>
      </c>
      <c r="D1603" s="183" t="s">
        <v>812</v>
      </c>
      <c r="E1603" s="183" t="s">
        <v>848</v>
      </c>
      <c r="F1603" s="183" t="s">
        <v>1090</v>
      </c>
      <c r="G1603" s="183" t="s">
        <v>48</v>
      </c>
      <c r="H1603" s="183" t="s">
        <v>521</v>
      </c>
      <c r="I1603" s="183" t="s">
        <v>796</v>
      </c>
      <c r="J1603" s="183" t="s">
        <v>1562</v>
      </c>
      <c r="K1603" s="184">
        <v>150</v>
      </c>
      <c r="L1603" s="184">
        <v>0</v>
      </c>
      <c r="M1603" s="184">
        <f t="shared" si="25"/>
        <v>150</v>
      </c>
      <c r="N1603" s="183" t="s">
        <v>2083</v>
      </c>
      <c r="O1603" s="183" t="s">
        <v>1562</v>
      </c>
      <c r="P1603" s="183"/>
      <c r="Q1603" s="183" t="s">
        <v>2084</v>
      </c>
      <c r="R1603" s="183" t="s">
        <v>797</v>
      </c>
    </row>
    <row r="1604" spans="1:18">
      <c r="A1604" s="183" t="s">
        <v>2081</v>
      </c>
      <c r="B1604" s="183" t="s">
        <v>794</v>
      </c>
      <c r="C1604" s="183" t="s">
        <v>702</v>
      </c>
      <c r="D1604" s="183" t="s">
        <v>268</v>
      </c>
      <c r="E1604" s="183" t="s">
        <v>721</v>
      </c>
      <c r="F1604" s="183" t="s">
        <v>1065</v>
      </c>
      <c r="G1604" s="183" t="s">
        <v>48</v>
      </c>
      <c r="H1604" s="183" t="s">
        <v>521</v>
      </c>
      <c r="I1604" s="183" t="s">
        <v>796</v>
      </c>
      <c r="J1604" s="183" t="s">
        <v>1562</v>
      </c>
      <c r="K1604" s="184">
        <v>0</v>
      </c>
      <c r="L1604" s="184">
        <v>399.57</v>
      </c>
      <c r="M1604" s="184">
        <f t="shared" si="25"/>
        <v>-399.57</v>
      </c>
      <c r="N1604" s="183" t="s">
        <v>2083</v>
      </c>
      <c r="O1604" s="183" t="s">
        <v>1562</v>
      </c>
      <c r="P1604" s="183"/>
      <c r="Q1604" s="183" t="s">
        <v>2084</v>
      </c>
      <c r="R1604" s="183" t="s">
        <v>797</v>
      </c>
    </row>
    <row r="1605" spans="1:18">
      <c r="A1605" s="183" t="s">
        <v>2081</v>
      </c>
      <c r="B1605" s="183" t="s">
        <v>794</v>
      </c>
      <c r="C1605" s="183" t="s">
        <v>2091</v>
      </c>
      <c r="D1605" s="183" t="s">
        <v>812</v>
      </c>
      <c r="E1605" s="183" t="s">
        <v>816</v>
      </c>
      <c r="F1605" s="183" t="s">
        <v>2092</v>
      </c>
      <c r="G1605" s="183" t="s">
        <v>48</v>
      </c>
      <c r="H1605" s="183" t="s">
        <v>521</v>
      </c>
      <c r="I1605" s="183" t="s">
        <v>796</v>
      </c>
      <c r="J1605" s="183" t="s">
        <v>1562</v>
      </c>
      <c r="K1605" s="184">
        <v>130</v>
      </c>
      <c r="L1605" s="184">
        <v>0</v>
      </c>
      <c r="M1605" s="184">
        <f t="shared" si="25"/>
        <v>130</v>
      </c>
      <c r="N1605" s="183" t="s">
        <v>2083</v>
      </c>
      <c r="O1605" s="183" t="s">
        <v>1562</v>
      </c>
      <c r="P1605" s="183"/>
      <c r="Q1605" s="183" t="s">
        <v>2084</v>
      </c>
      <c r="R1605" s="183" t="s">
        <v>797</v>
      </c>
    </row>
    <row r="1606" spans="1:18">
      <c r="A1606" s="183" t="s">
        <v>2081</v>
      </c>
      <c r="B1606" s="183" t="s">
        <v>794</v>
      </c>
      <c r="C1606" s="183" t="s">
        <v>2091</v>
      </c>
      <c r="D1606" s="183" t="s">
        <v>812</v>
      </c>
      <c r="E1606" s="183" t="s">
        <v>403</v>
      </c>
      <c r="F1606" s="183" t="s">
        <v>2092</v>
      </c>
      <c r="G1606" s="183" t="s">
        <v>48</v>
      </c>
      <c r="H1606" s="183" t="s">
        <v>521</v>
      </c>
      <c r="I1606" s="183" t="s">
        <v>796</v>
      </c>
      <c r="J1606" s="183" t="s">
        <v>1562</v>
      </c>
      <c r="K1606" s="184">
        <v>150</v>
      </c>
      <c r="L1606" s="184">
        <v>0</v>
      </c>
      <c r="M1606" s="184">
        <f t="shared" si="25"/>
        <v>150</v>
      </c>
      <c r="N1606" s="183" t="s">
        <v>2083</v>
      </c>
      <c r="O1606" s="183" t="s">
        <v>1562</v>
      </c>
      <c r="P1606" s="183"/>
      <c r="Q1606" s="183" t="s">
        <v>2084</v>
      </c>
      <c r="R1606" s="183" t="s">
        <v>797</v>
      </c>
    </row>
    <row r="1607" spans="1:18">
      <c r="A1607" s="183" t="s">
        <v>2081</v>
      </c>
      <c r="B1607" s="183" t="s">
        <v>794</v>
      </c>
      <c r="C1607" s="183" t="s">
        <v>2091</v>
      </c>
      <c r="D1607" s="183" t="s">
        <v>812</v>
      </c>
      <c r="E1607" s="183" t="s">
        <v>400</v>
      </c>
      <c r="F1607" s="183" t="s">
        <v>2092</v>
      </c>
      <c r="G1607" s="183" t="s">
        <v>48</v>
      </c>
      <c r="H1607" s="183" t="s">
        <v>521</v>
      </c>
      <c r="I1607" s="183" t="s">
        <v>796</v>
      </c>
      <c r="J1607" s="183" t="s">
        <v>1562</v>
      </c>
      <c r="K1607" s="184">
        <v>50</v>
      </c>
      <c r="L1607" s="184">
        <v>0</v>
      </c>
      <c r="M1607" s="184">
        <f t="shared" ref="M1607:M1670" si="26">K1607-L1607</f>
        <v>50</v>
      </c>
      <c r="N1607" s="183" t="s">
        <v>2083</v>
      </c>
      <c r="O1607" s="183" t="s">
        <v>1562</v>
      </c>
      <c r="P1607" s="183"/>
      <c r="Q1607" s="183" t="s">
        <v>2084</v>
      </c>
      <c r="R1607" s="183" t="s">
        <v>797</v>
      </c>
    </row>
    <row r="1608" spans="1:18">
      <c r="A1608" s="183" t="s">
        <v>2081</v>
      </c>
      <c r="B1608" s="183" t="s">
        <v>794</v>
      </c>
      <c r="C1608" s="183" t="s">
        <v>2091</v>
      </c>
      <c r="D1608" s="183" t="s">
        <v>812</v>
      </c>
      <c r="E1608" s="183" t="s">
        <v>894</v>
      </c>
      <c r="F1608" s="183" t="s">
        <v>2092</v>
      </c>
      <c r="G1608" s="183" t="s">
        <v>48</v>
      </c>
      <c r="H1608" s="183" t="s">
        <v>521</v>
      </c>
      <c r="I1608" s="183" t="s">
        <v>796</v>
      </c>
      <c r="J1608" s="183" t="s">
        <v>1562</v>
      </c>
      <c r="K1608" s="184">
        <v>0</v>
      </c>
      <c r="L1608" s="184">
        <v>300</v>
      </c>
      <c r="M1608" s="184">
        <f t="shared" si="26"/>
        <v>-300</v>
      </c>
      <c r="N1608" s="183" t="s">
        <v>2083</v>
      </c>
      <c r="O1608" s="183" t="s">
        <v>1562</v>
      </c>
      <c r="P1608" s="183"/>
      <c r="Q1608" s="183" t="s">
        <v>2084</v>
      </c>
      <c r="R1608" s="183" t="s">
        <v>797</v>
      </c>
    </row>
    <row r="1609" spans="1:18">
      <c r="A1609" s="183" t="s">
        <v>2081</v>
      </c>
      <c r="B1609" s="183" t="s">
        <v>794</v>
      </c>
      <c r="C1609" s="183" t="s">
        <v>2091</v>
      </c>
      <c r="D1609" s="183" t="s">
        <v>812</v>
      </c>
      <c r="E1609" s="183" t="s">
        <v>799</v>
      </c>
      <c r="F1609" s="183" t="s">
        <v>2092</v>
      </c>
      <c r="G1609" s="183" t="s">
        <v>48</v>
      </c>
      <c r="H1609" s="183" t="s">
        <v>521</v>
      </c>
      <c r="I1609" s="183" t="s">
        <v>796</v>
      </c>
      <c r="J1609" s="183" t="s">
        <v>1562</v>
      </c>
      <c r="K1609" s="184">
        <v>30</v>
      </c>
      <c r="L1609" s="184">
        <v>0</v>
      </c>
      <c r="M1609" s="184">
        <f t="shared" si="26"/>
        <v>30</v>
      </c>
      <c r="N1609" s="183" t="s">
        <v>2083</v>
      </c>
      <c r="O1609" s="183" t="s">
        <v>1562</v>
      </c>
      <c r="P1609" s="183"/>
      <c r="Q1609" s="183" t="s">
        <v>2084</v>
      </c>
      <c r="R1609" s="183" t="s">
        <v>797</v>
      </c>
    </row>
    <row r="1610" spans="1:18">
      <c r="A1610" s="183" t="s">
        <v>2081</v>
      </c>
      <c r="B1610" s="183" t="s">
        <v>794</v>
      </c>
      <c r="C1610" s="183" t="s">
        <v>2091</v>
      </c>
      <c r="D1610" s="183" t="s">
        <v>812</v>
      </c>
      <c r="E1610" s="183" t="s">
        <v>137</v>
      </c>
      <c r="F1610" s="183" t="s">
        <v>2092</v>
      </c>
      <c r="G1610" s="183" t="s">
        <v>48</v>
      </c>
      <c r="H1610" s="183" t="s">
        <v>521</v>
      </c>
      <c r="I1610" s="183" t="s">
        <v>796</v>
      </c>
      <c r="J1610" s="183" t="s">
        <v>1562</v>
      </c>
      <c r="K1610" s="184">
        <v>50</v>
      </c>
      <c r="L1610" s="184">
        <v>0</v>
      </c>
      <c r="M1610" s="184">
        <f t="shared" si="26"/>
        <v>50</v>
      </c>
      <c r="N1610" s="183" t="s">
        <v>2083</v>
      </c>
      <c r="O1610" s="183" t="s">
        <v>1562</v>
      </c>
      <c r="P1610" s="183"/>
      <c r="Q1610" s="183" t="s">
        <v>2084</v>
      </c>
      <c r="R1610" s="183" t="s">
        <v>797</v>
      </c>
    </row>
    <row r="1611" spans="1:18">
      <c r="A1611" s="183" t="s">
        <v>2081</v>
      </c>
      <c r="B1611" s="183" t="s">
        <v>794</v>
      </c>
      <c r="C1611" s="183" t="s">
        <v>2091</v>
      </c>
      <c r="D1611" s="183" t="s">
        <v>812</v>
      </c>
      <c r="E1611" s="183" t="s">
        <v>295</v>
      </c>
      <c r="F1611" s="183" t="s">
        <v>2092</v>
      </c>
      <c r="G1611" s="183" t="s">
        <v>48</v>
      </c>
      <c r="H1611" s="183" t="s">
        <v>521</v>
      </c>
      <c r="I1611" s="183" t="s">
        <v>796</v>
      </c>
      <c r="J1611" s="183" t="s">
        <v>1562</v>
      </c>
      <c r="K1611" s="184">
        <v>0</v>
      </c>
      <c r="L1611" s="184">
        <v>1200</v>
      </c>
      <c r="M1611" s="184">
        <f t="shared" si="26"/>
        <v>-1200</v>
      </c>
      <c r="N1611" s="183" t="s">
        <v>2083</v>
      </c>
      <c r="O1611" s="183" t="s">
        <v>1562</v>
      </c>
      <c r="P1611" s="183"/>
      <c r="Q1611" s="183" t="s">
        <v>2084</v>
      </c>
      <c r="R1611" s="183" t="s">
        <v>797</v>
      </c>
    </row>
    <row r="1612" spans="1:18">
      <c r="A1612" s="183" t="s">
        <v>2081</v>
      </c>
      <c r="B1612" s="183" t="s">
        <v>794</v>
      </c>
      <c r="C1612" s="183" t="s">
        <v>2091</v>
      </c>
      <c r="D1612" s="183" t="s">
        <v>812</v>
      </c>
      <c r="E1612" s="183" t="s">
        <v>134</v>
      </c>
      <c r="F1612" s="183" t="s">
        <v>2092</v>
      </c>
      <c r="G1612" s="183" t="s">
        <v>48</v>
      </c>
      <c r="H1612" s="183" t="s">
        <v>521</v>
      </c>
      <c r="I1612" s="183" t="s">
        <v>796</v>
      </c>
      <c r="J1612" s="183" t="s">
        <v>1562</v>
      </c>
      <c r="K1612" s="184">
        <v>30</v>
      </c>
      <c r="L1612" s="184">
        <v>0</v>
      </c>
      <c r="M1612" s="184">
        <f t="shared" si="26"/>
        <v>30</v>
      </c>
      <c r="N1612" s="183" t="s">
        <v>2083</v>
      </c>
      <c r="O1612" s="183" t="s">
        <v>1562</v>
      </c>
      <c r="P1612" s="183"/>
      <c r="Q1612" s="183" t="s">
        <v>2084</v>
      </c>
      <c r="R1612" s="183" t="s">
        <v>797</v>
      </c>
    </row>
    <row r="1613" spans="1:18">
      <c r="A1613" s="183" t="s">
        <v>2081</v>
      </c>
      <c r="B1613" s="183" t="s">
        <v>794</v>
      </c>
      <c r="C1613" s="183" t="s">
        <v>2091</v>
      </c>
      <c r="D1613" s="183" t="s">
        <v>812</v>
      </c>
      <c r="E1613" s="183" t="s">
        <v>839</v>
      </c>
      <c r="F1613" s="183" t="s">
        <v>2092</v>
      </c>
      <c r="G1613" s="183" t="s">
        <v>48</v>
      </c>
      <c r="H1613" s="183" t="s">
        <v>521</v>
      </c>
      <c r="I1613" s="183" t="s">
        <v>796</v>
      </c>
      <c r="J1613" s="183" t="s">
        <v>1562</v>
      </c>
      <c r="K1613" s="184">
        <v>240</v>
      </c>
      <c r="L1613" s="184">
        <v>0</v>
      </c>
      <c r="M1613" s="184">
        <f t="shared" si="26"/>
        <v>240</v>
      </c>
      <c r="N1613" s="183" t="s">
        <v>2083</v>
      </c>
      <c r="O1613" s="183" t="s">
        <v>1562</v>
      </c>
      <c r="P1613" s="183"/>
      <c r="Q1613" s="183" t="s">
        <v>2084</v>
      </c>
      <c r="R1613" s="183" t="s">
        <v>797</v>
      </c>
    </row>
    <row r="1614" spans="1:18">
      <c r="A1614" s="183" t="s">
        <v>2081</v>
      </c>
      <c r="B1614" s="183" t="s">
        <v>794</v>
      </c>
      <c r="C1614" s="183" t="s">
        <v>2091</v>
      </c>
      <c r="D1614" s="183" t="s">
        <v>812</v>
      </c>
      <c r="E1614" s="183" t="s">
        <v>2095</v>
      </c>
      <c r="F1614" s="183" t="s">
        <v>2092</v>
      </c>
      <c r="G1614" s="183" t="s">
        <v>48</v>
      </c>
      <c r="H1614" s="183" t="s">
        <v>521</v>
      </c>
      <c r="I1614" s="183" t="s">
        <v>796</v>
      </c>
      <c r="J1614" s="183" t="s">
        <v>1562</v>
      </c>
      <c r="K1614" s="184">
        <v>2300</v>
      </c>
      <c r="L1614" s="184">
        <v>0</v>
      </c>
      <c r="M1614" s="184">
        <f t="shared" si="26"/>
        <v>2300</v>
      </c>
      <c r="N1614" s="183" t="s">
        <v>2083</v>
      </c>
      <c r="O1614" s="183" t="s">
        <v>1562</v>
      </c>
      <c r="P1614" s="183"/>
      <c r="Q1614" s="183" t="s">
        <v>2084</v>
      </c>
      <c r="R1614" s="183" t="s">
        <v>797</v>
      </c>
    </row>
    <row r="1615" spans="1:18">
      <c r="A1615" s="183" t="s">
        <v>2081</v>
      </c>
      <c r="B1615" s="183" t="s">
        <v>794</v>
      </c>
      <c r="C1615" s="183" t="s">
        <v>2091</v>
      </c>
      <c r="D1615" s="183" t="s">
        <v>812</v>
      </c>
      <c r="E1615" s="183" t="s">
        <v>845</v>
      </c>
      <c r="F1615" s="183" t="s">
        <v>2092</v>
      </c>
      <c r="G1615" s="183" t="s">
        <v>48</v>
      </c>
      <c r="H1615" s="183" t="s">
        <v>521</v>
      </c>
      <c r="I1615" s="183" t="s">
        <v>796</v>
      </c>
      <c r="J1615" s="183" t="s">
        <v>1562</v>
      </c>
      <c r="K1615" s="184">
        <v>100</v>
      </c>
      <c r="L1615" s="184">
        <v>0</v>
      </c>
      <c r="M1615" s="184">
        <f t="shared" si="26"/>
        <v>100</v>
      </c>
      <c r="N1615" s="183" t="s">
        <v>2083</v>
      </c>
      <c r="O1615" s="183" t="s">
        <v>1562</v>
      </c>
      <c r="P1615" s="183"/>
      <c r="Q1615" s="183" t="s">
        <v>2084</v>
      </c>
      <c r="R1615" s="183" t="s">
        <v>797</v>
      </c>
    </row>
    <row r="1616" spans="1:18">
      <c r="A1616" s="183" t="s">
        <v>2081</v>
      </c>
      <c r="B1616" s="183" t="s">
        <v>794</v>
      </c>
      <c r="C1616" s="183" t="s">
        <v>2091</v>
      </c>
      <c r="D1616" s="183" t="s">
        <v>812</v>
      </c>
      <c r="E1616" s="183" t="s">
        <v>820</v>
      </c>
      <c r="F1616" s="183" t="s">
        <v>2092</v>
      </c>
      <c r="G1616" s="183" t="s">
        <v>48</v>
      </c>
      <c r="H1616" s="183" t="s">
        <v>521</v>
      </c>
      <c r="I1616" s="183" t="s">
        <v>796</v>
      </c>
      <c r="J1616" s="183" t="s">
        <v>1562</v>
      </c>
      <c r="K1616" s="184">
        <v>30</v>
      </c>
      <c r="L1616" s="184">
        <v>0</v>
      </c>
      <c r="M1616" s="184">
        <f t="shared" si="26"/>
        <v>30</v>
      </c>
      <c r="N1616" s="183" t="s">
        <v>2083</v>
      </c>
      <c r="O1616" s="183" t="s">
        <v>1562</v>
      </c>
      <c r="P1616" s="183"/>
      <c r="Q1616" s="183" t="s">
        <v>2084</v>
      </c>
      <c r="R1616" s="183" t="s">
        <v>797</v>
      </c>
    </row>
    <row r="1617" spans="1:18">
      <c r="A1617" s="183" t="s">
        <v>2081</v>
      </c>
      <c r="B1617" s="183" t="s">
        <v>794</v>
      </c>
      <c r="C1617" s="183" t="s">
        <v>2091</v>
      </c>
      <c r="D1617" s="183" t="s">
        <v>812</v>
      </c>
      <c r="E1617" s="183" t="s">
        <v>513</v>
      </c>
      <c r="F1617" s="183" t="s">
        <v>2092</v>
      </c>
      <c r="G1617" s="183" t="s">
        <v>48</v>
      </c>
      <c r="H1617" s="183" t="s">
        <v>521</v>
      </c>
      <c r="I1617" s="183" t="s">
        <v>796</v>
      </c>
      <c r="J1617" s="183" t="s">
        <v>1562</v>
      </c>
      <c r="K1617" s="184">
        <v>50</v>
      </c>
      <c r="L1617" s="184">
        <v>0</v>
      </c>
      <c r="M1617" s="184">
        <f t="shared" si="26"/>
        <v>50</v>
      </c>
      <c r="N1617" s="183" t="s">
        <v>2083</v>
      </c>
      <c r="O1617" s="183" t="s">
        <v>1562</v>
      </c>
      <c r="P1617" s="183"/>
      <c r="Q1617" s="183" t="s">
        <v>2084</v>
      </c>
      <c r="R1617" s="183" t="s">
        <v>797</v>
      </c>
    </row>
    <row r="1618" spans="1:18">
      <c r="A1618" s="183" t="s">
        <v>2081</v>
      </c>
      <c r="B1618" s="183" t="s">
        <v>794</v>
      </c>
      <c r="C1618" s="183" t="s">
        <v>2091</v>
      </c>
      <c r="D1618" s="183" t="s">
        <v>812</v>
      </c>
      <c r="E1618" s="183" t="s">
        <v>464</v>
      </c>
      <c r="F1618" s="183" t="s">
        <v>2092</v>
      </c>
      <c r="G1618" s="183" t="s">
        <v>48</v>
      </c>
      <c r="H1618" s="183" t="s">
        <v>521</v>
      </c>
      <c r="I1618" s="183" t="s">
        <v>796</v>
      </c>
      <c r="J1618" s="183" t="s">
        <v>1562</v>
      </c>
      <c r="K1618" s="184">
        <v>100</v>
      </c>
      <c r="L1618" s="184">
        <v>0</v>
      </c>
      <c r="M1618" s="184">
        <f t="shared" si="26"/>
        <v>100</v>
      </c>
      <c r="N1618" s="183" t="s">
        <v>2083</v>
      </c>
      <c r="O1618" s="183" t="s">
        <v>1562</v>
      </c>
      <c r="P1618" s="183"/>
      <c r="Q1618" s="183" t="s">
        <v>2084</v>
      </c>
      <c r="R1618" s="183" t="s">
        <v>797</v>
      </c>
    </row>
    <row r="1619" spans="1:18">
      <c r="A1619" s="183" t="s">
        <v>2081</v>
      </c>
      <c r="B1619" s="183" t="s">
        <v>794</v>
      </c>
      <c r="C1619" s="183" t="s">
        <v>2091</v>
      </c>
      <c r="D1619" s="183" t="s">
        <v>812</v>
      </c>
      <c r="E1619" s="183" t="s">
        <v>838</v>
      </c>
      <c r="F1619" s="183" t="s">
        <v>2092</v>
      </c>
      <c r="G1619" s="183" t="s">
        <v>48</v>
      </c>
      <c r="H1619" s="183" t="s">
        <v>521</v>
      </c>
      <c r="I1619" s="183" t="s">
        <v>796</v>
      </c>
      <c r="J1619" s="183" t="s">
        <v>1562</v>
      </c>
      <c r="K1619" s="184">
        <v>0</v>
      </c>
      <c r="L1619" s="184">
        <v>800</v>
      </c>
      <c r="M1619" s="184">
        <f t="shared" si="26"/>
        <v>-800</v>
      </c>
      <c r="N1619" s="183" t="s">
        <v>2083</v>
      </c>
      <c r="O1619" s="183" t="s">
        <v>1562</v>
      </c>
      <c r="P1619" s="183"/>
      <c r="Q1619" s="183" t="s">
        <v>2084</v>
      </c>
      <c r="R1619" s="183" t="s">
        <v>797</v>
      </c>
    </row>
    <row r="1620" spans="1:18">
      <c r="A1620" s="183" t="s">
        <v>2081</v>
      </c>
      <c r="B1620" s="183" t="s">
        <v>794</v>
      </c>
      <c r="C1620" s="183" t="s">
        <v>2091</v>
      </c>
      <c r="D1620" s="183" t="s">
        <v>812</v>
      </c>
      <c r="E1620" s="183" t="s">
        <v>850</v>
      </c>
      <c r="F1620" s="183" t="s">
        <v>2092</v>
      </c>
      <c r="G1620" s="183" t="s">
        <v>48</v>
      </c>
      <c r="H1620" s="183" t="s">
        <v>521</v>
      </c>
      <c r="I1620" s="183" t="s">
        <v>796</v>
      </c>
      <c r="J1620" s="183" t="s">
        <v>1562</v>
      </c>
      <c r="K1620" s="184">
        <v>80</v>
      </c>
      <c r="L1620" s="184">
        <v>0</v>
      </c>
      <c r="M1620" s="184">
        <f t="shared" si="26"/>
        <v>80</v>
      </c>
      <c r="N1620" s="183" t="s">
        <v>2083</v>
      </c>
      <c r="O1620" s="183" t="s">
        <v>1562</v>
      </c>
      <c r="P1620" s="183"/>
      <c r="Q1620" s="183" t="s">
        <v>2084</v>
      </c>
      <c r="R1620" s="183" t="s">
        <v>797</v>
      </c>
    </row>
    <row r="1621" spans="1:18">
      <c r="A1621" s="183" t="s">
        <v>2081</v>
      </c>
      <c r="B1621" s="183" t="s">
        <v>794</v>
      </c>
      <c r="C1621" s="183" t="s">
        <v>2091</v>
      </c>
      <c r="D1621" s="183" t="s">
        <v>812</v>
      </c>
      <c r="E1621" s="183" t="s">
        <v>210</v>
      </c>
      <c r="F1621" s="183" t="s">
        <v>2089</v>
      </c>
      <c r="G1621" s="183" t="s">
        <v>48</v>
      </c>
      <c r="H1621" s="183" t="s">
        <v>521</v>
      </c>
      <c r="I1621" s="183" t="s">
        <v>796</v>
      </c>
      <c r="J1621" s="183" t="s">
        <v>1562</v>
      </c>
      <c r="K1621" s="184">
        <v>0</v>
      </c>
      <c r="L1621" s="184">
        <v>3000</v>
      </c>
      <c r="M1621" s="184">
        <f t="shared" si="26"/>
        <v>-3000</v>
      </c>
      <c r="N1621" s="183" t="s">
        <v>2083</v>
      </c>
      <c r="O1621" s="183" t="s">
        <v>1562</v>
      </c>
      <c r="P1621" s="183"/>
      <c r="Q1621" s="183" t="s">
        <v>2084</v>
      </c>
      <c r="R1621" s="183" t="s">
        <v>797</v>
      </c>
    </row>
    <row r="1622" spans="1:18">
      <c r="A1622" s="183" t="s">
        <v>2081</v>
      </c>
      <c r="B1622" s="183" t="s">
        <v>794</v>
      </c>
      <c r="C1622" s="183" t="s">
        <v>833</v>
      </c>
      <c r="D1622" s="183" t="s">
        <v>813</v>
      </c>
      <c r="E1622" s="183" t="s">
        <v>398</v>
      </c>
      <c r="F1622" s="183" t="s">
        <v>1967</v>
      </c>
      <c r="G1622" s="183" t="s">
        <v>48</v>
      </c>
      <c r="H1622" s="183" t="s">
        <v>521</v>
      </c>
      <c r="I1622" s="183" t="s">
        <v>796</v>
      </c>
      <c r="J1622" s="183" t="s">
        <v>1562</v>
      </c>
      <c r="K1622" s="184">
        <v>7.32</v>
      </c>
      <c r="L1622" s="184">
        <v>0</v>
      </c>
      <c r="M1622" s="184">
        <f t="shared" si="26"/>
        <v>7.32</v>
      </c>
      <c r="N1622" s="183" t="s">
        <v>2083</v>
      </c>
      <c r="O1622" s="183" t="s">
        <v>1562</v>
      </c>
      <c r="P1622" s="183"/>
      <c r="Q1622" s="183" t="s">
        <v>2084</v>
      </c>
      <c r="R1622" s="183" t="s">
        <v>797</v>
      </c>
    </row>
    <row r="1623" spans="1:18">
      <c r="A1623" s="183" t="s">
        <v>2081</v>
      </c>
      <c r="B1623" s="183" t="s">
        <v>794</v>
      </c>
      <c r="C1623" s="183" t="s">
        <v>833</v>
      </c>
      <c r="D1623" s="183" t="s">
        <v>813</v>
      </c>
      <c r="E1623" s="183" t="s">
        <v>295</v>
      </c>
      <c r="F1623" s="183" t="s">
        <v>1967</v>
      </c>
      <c r="G1623" s="183" t="s">
        <v>48</v>
      </c>
      <c r="H1623" s="183" t="s">
        <v>521</v>
      </c>
      <c r="I1623" s="183" t="s">
        <v>796</v>
      </c>
      <c r="J1623" s="183" t="s">
        <v>1562</v>
      </c>
      <c r="K1623" s="184">
        <v>0</v>
      </c>
      <c r="L1623" s="184">
        <v>1200</v>
      </c>
      <c r="M1623" s="184">
        <f t="shared" si="26"/>
        <v>-1200</v>
      </c>
      <c r="N1623" s="183" t="s">
        <v>2083</v>
      </c>
      <c r="O1623" s="183" t="s">
        <v>1562</v>
      </c>
      <c r="P1623" s="183"/>
      <c r="Q1623" s="183" t="s">
        <v>2084</v>
      </c>
      <c r="R1623" s="183" t="s">
        <v>797</v>
      </c>
    </row>
    <row r="1624" spans="1:18">
      <c r="A1624" s="183" t="s">
        <v>2081</v>
      </c>
      <c r="B1624" s="183" t="s">
        <v>794</v>
      </c>
      <c r="C1624" s="183" t="s">
        <v>833</v>
      </c>
      <c r="D1624" s="183" t="s">
        <v>813</v>
      </c>
      <c r="E1624" s="183" t="s">
        <v>818</v>
      </c>
      <c r="F1624" s="183" t="s">
        <v>1967</v>
      </c>
      <c r="G1624" s="183" t="s">
        <v>48</v>
      </c>
      <c r="H1624" s="183" t="s">
        <v>521</v>
      </c>
      <c r="I1624" s="183" t="s">
        <v>796</v>
      </c>
      <c r="J1624" s="183" t="s">
        <v>1562</v>
      </c>
      <c r="K1624" s="184">
        <v>0</v>
      </c>
      <c r="L1624" s="184">
        <v>700</v>
      </c>
      <c r="M1624" s="184">
        <f t="shared" si="26"/>
        <v>-700</v>
      </c>
      <c r="N1624" s="183" t="s">
        <v>2083</v>
      </c>
      <c r="O1624" s="183" t="s">
        <v>1562</v>
      </c>
      <c r="P1624" s="183"/>
      <c r="Q1624" s="183" t="s">
        <v>2084</v>
      </c>
      <c r="R1624" s="183" t="s">
        <v>797</v>
      </c>
    </row>
    <row r="1625" spans="1:18">
      <c r="A1625" s="183" t="s">
        <v>2081</v>
      </c>
      <c r="B1625" s="183" t="s">
        <v>794</v>
      </c>
      <c r="C1625" s="183" t="s">
        <v>833</v>
      </c>
      <c r="D1625" s="183" t="s">
        <v>813</v>
      </c>
      <c r="E1625" s="183" t="s">
        <v>848</v>
      </c>
      <c r="F1625" s="183" t="s">
        <v>1967</v>
      </c>
      <c r="G1625" s="183" t="s">
        <v>48</v>
      </c>
      <c r="H1625" s="183" t="s">
        <v>521</v>
      </c>
      <c r="I1625" s="183" t="s">
        <v>796</v>
      </c>
      <c r="J1625" s="183" t="s">
        <v>1562</v>
      </c>
      <c r="K1625" s="184">
        <v>261.58</v>
      </c>
      <c r="L1625" s="184">
        <v>0</v>
      </c>
      <c r="M1625" s="184">
        <f t="shared" si="26"/>
        <v>261.58</v>
      </c>
      <c r="N1625" s="183" t="s">
        <v>2083</v>
      </c>
      <c r="O1625" s="183" t="s">
        <v>1562</v>
      </c>
      <c r="P1625" s="183"/>
      <c r="Q1625" s="183" t="s">
        <v>2084</v>
      </c>
      <c r="R1625" s="183" t="s">
        <v>797</v>
      </c>
    </row>
    <row r="1626" spans="1:18">
      <c r="A1626" s="183" t="s">
        <v>2081</v>
      </c>
      <c r="B1626" s="183" t="s">
        <v>794</v>
      </c>
      <c r="C1626" s="183" t="s">
        <v>2091</v>
      </c>
      <c r="D1626" s="183" t="s">
        <v>812</v>
      </c>
      <c r="E1626" s="183" t="s">
        <v>20</v>
      </c>
      <c r="F1626" s="183" t="s">
        <v>2092</v>
      </c>
      <c r="G1626" s="183" t="s">
        <v>48</v>
      </c>
      <c r="H1626" s="183" t="s">
        <v>521</v>
      </c>
      <c r="I1626" s="183" t="s">
        <v>796</v>
      </c>
      <c r="J1626" s="183" t="s">
        <v>1562</v>
      </c>
      <c r="K1626" s="184">
        <v>50</v>
      </c>
      <c r="L1626" s="184">
        <v>0</v>
      </c>
      <c r="M1626" s="184">
        <f t="shared" si="26"/>
        <v>50</v>
      </c>
      <c r="N1626" s="183" t="s">
        <v>2083</v>
      </c>
      <c r="O1626" s="183" t="s">
        <v>1562</v>
      </c>
      <c r="P1626" s="183"/>
      <c r="Q1626" s="183" t="s">
        <v>2084</v>
      </c>
      <c r="R1626" s="183" t="s">
        <v>797</v>
      </c>
    </row>
    <row r="1627" spans="1:18">
      <c r="A1627" s="183" t="s">
        <v>2081</v>
      </c>
      <c r="B1627" s="183" t="s">
        <v>794</v>
      </c>
      <c r="C1627" s="183" t="s">
        <v>2091</v>
      </c>
      <c r="D1627" s="183" t="s">
        <v>812</v>
      </c>
      <c r="E1627" s="183" t="s">
        <v>36</v>
      </c>
      <c r="F1627" s="183" t="s">
        <v>2092</v>
      </c>
      <c r="G1627" s="183" t="s">
        <v>48</v>
      </c>
      <c r="H1627" s="183" t="s">
        <v>521</v>
      </c>
      <c r="I1627" s="183" t="s">
        <v>796</v>
      </c>
      <c r="J1627" s="183" t="s">
        <v>1562</v>
      </c>
      <c r="K1627" s="184">
        <v>30</v>
      </c>
      <c r="L1627" s="184">
        <v>0</v>
      </c>
      <c r="M1627" s="184">
        <f t="shared" si="26"/>
        <v>30</v>
      </c>
      <c r="N1627" s="183" t="s">
        <v>2083</v>
      </c>
      <c r="O1627" s="183" t="s">
        <v>1562</v>
      </c>
      <c r="P1627" s="183"/>
      <c r="Q1627" s="183" t="s">
        <v>2084</v>
      </c>
      <c r="R1627" s="183" t="s">
        <v>797</v>
      </c>
    </row>
    <row r="1628" spans="1:18">
      <c r="A1628" s="183" t="s">
        <v>2081</v>
      </c>
      <c r="B1628" s="183" t="s">
        <v>794</v>
      </c>
      <c r="C1628" s="183" t="s">
        <v>833</v>
      </c>
      <c r="D1628" s="183" t="s">
        <v>813</v>
      </c>
      <c r="E1628" s="183" t="s">
        <v>850</v>
      </c>
      <c r="F1628" s="183" t="s">
        <v>1967</v>
      </c>
      <c r="G1628" s="183" t="s">
        <v>48</v>
      </c>
      <c r="H1628" s="183" t="s">
        <v>521</v>
      </c>
      <c r="I1628" s="183" t="s">
        <v>796</v>
      </c>
      <c r="J1628" s="183" t="s">
        <v>1562</v>
      </c>
      <c r="K1628" s="184">
        <v>0</v>
      </c>
      <c r="L1628" s="184">
        <v>9300</v>
      </c>
      <c r="M1628" s="184">
        <f t="shared" si="26"/>
        <v>-9300</v>
      </c>
      <c r="N1628" s="183" t="s">
        <v>2083</v>
      </c>
      <c r="O1628" s="183" t="s">
        <v>1562</v>
      </c>
      <c r="P1628" s="183"/>
      <c r="Q1628" s="183" t="s">
        <v>2084</v>
      </c>
      <c r="R1628" s="183" t="s">
        <v>797</v>
      </c>
    </row>
    <row r="1629" spans="1:18">
      <c r="A1629" s="183" t="s">
        <v>2081</v>
      </c>
      <c r="B1629" s="183" t="s">
        <v>794</v>
      </c>
      <c r="C1629" s="183" t="s">
        <v>833</v>
      </c>
      <c r="D1629" s="183" t="s">
        <v>813</v>
      </c>
      <c r="E1629" s="183" t="s">
        <v>843</v>
      </c>
      <c r="F1629" s="183" t="s">
        <v>1967</v>
      </c>
      <c r="G1629" s="183" t="s">
        <v>48</v>
      </c>
      <c r="H1629" s="183" t="s">
        <v>521</v>
      </c>
      <c r="I1629" s="183" t="s">
        <v>796</v>
      </c>
      <c r="J1629" s="183" t="s">
        <v>1562</v>
      </c>
      <c r="K1629" s="184">
        <v>0</v>
      </c>
      <c r="L1629" s="184">
        <v>200</v>
      </c>
      <c r="M1629" s="184">
        <f t="shared" si="26"/>
        <v>-200</v>
      </c>
      <c r="N1629" s="183" t="s">
        <v>2083</v>
      </c>
      <c r="O1629" s="183" t="s">
        <v>1562</v>
      </c>
      <c r="P1629" s="183"/>
      <c r="Q1629" s="183" t="s">
        <v>2084</v>
      </c>
      <c r="R1629" s="183" t="s">
        <v>797</v>
      </c>
    </row>
    <row r="1630" spans="1:18">
      <c r="A1630" s="183" t="s">
        <v>2081</v>
      </c>
      <c r="B1630" s="183" t="s">
        <v>794</v>
      </c>
      <c r="C1630" s="183" t="s">
        <v>833</v>
      </c>
      <c r="D1630" s="183" t="s">
        <v>813</v>
      </c>
      <c r="E1630" s="183" t="s">
        <v>28</v>
      </c>
      <c r="F1630" s="183" t="s">
        <v>1967</v>
      </c>
      <c r="G1630" s="183" t="s">
        <v>48</v>
      </c>
      <c r="H1630" s="183" t="s">
        <v>521</v>
      </c>
      <c r="I1630" s="183" t="s">
        <v>796</v>
      </c>
      <c r="J1630" s="183" t="s">
        <v>1562</v>
      </c>
      <c r="K1630" s="184">
        <v>0</v>
      </c>
      <c r="L1630" s="184">
        <v>500</v>
      </c>
      <c r="M1630" s="184">
        <f t="shared" si="26"/>
        <v>-500</v>
      </c>
      <c r="N1630" s="183" t="s">
        <v>2083</v>
      </c>
      <c r="O1630" s="183" t="s">
        <v>1562</v>
      </c>
      <c r="P1630" s="183"/>
      <c r="Q1630" s="183" t="s">
        <v>2084</v>
      </c>
      <c r="R1630" s="183" t="s">
        <v>797</v>
      </c>
    </row>
    <row r="1631" spans="1:18">
      <c r="A1631" s="183" t="s">
        <v>2081</v>
      </c>
      <c r="B1631" s="183" t="s">
        <v>794</v>
      </c>
      <c r="C1631" s="183" t="s">
        <v>833</v>
      </c>
      <c r="D1631" s="183" t="s">
        <v>813</v>
      </c>
      <c r="E1631" s="183" t="s">
        <v>838</v>
      </c>
      <c r="F1631" s="183" t="s">
        <v>1967</v>
      </c>
      <c r="G1631" s="183" t="s">
        <v>48</v>
      </c>
      <c r="H1631" s="183" t="s">
        <v>521</v>
      </c>
      <c r="I1631" s="183" t="s">
        <v>796</v>
      </c>
      <c r="J1631" s="183" t="s">
        <v>1562</v>
      </c>
      <c r="K1631" s="184">
        <v>0</v>
      </c>
      <c r="L1631" s="184">
        <v>100</v>
      </c>
      <c r="M1631" s="184">
        <f t="shared" si="26"/>
        <v>-100</v>
      </c>
      <c r="N1631" s="183" t="s">
        <v>2083</v>
      </c>
      <c r="O1631" s="183" t="s">
        <v>1562</v>
      </c>
      <c r="P1631" s="183"/>
      <c r="Q1631" s="183" t="s">
        <v>2084</v>
      </c>
      <c r="R1631" s="183" t="s">
        <v>797</v>
      </c>
    </row>
    <row r="1632" spans="1:18">
      <c r="A1632" s="183" t="s">
        <v>2081</v>
      </c>
      <c r="B1632" s="183" t="s">
        <v>794</v>
      </c>
      <c r="C1632" s="183" t="s">
        <v>833</v>
      </c>
      <c r="D1632" s="183" t="s">
        <v>813</v>
      </c>
      <c r="E1632" s="183" t="s">
        <v>818</v>
      </c>
      <c r="F1632" s="183" t="s">
        <v>2089</v>
      </c>
      <c r="G1632" s="183" t="s">
        <v>48</v>
      </c>
      <c r="H1632" s="183" t="s">
        <v>521</v>
      </c>
      <c r="I1632" s="183" t="s">
        <v>796</v>
      </c>
      <c r="J1632" s="183" t="s">
        <v>1562</v>
      </c>
      <c r="K1632" s="184">
        <v>0</v>
      </c>
      <c r="L1632" s="184">
        <v>250</v>
      </c>
      <c r="M1632" s="184">
        <f t="shared" si="26"/>
        <v>-250</v>
      </c>
      <c r="N1632" s="183" t="s">
        <v>2083</v>
      </c>
      <c r="O1632" s="183" t="s">
        <v>1562</v>
      </c>
      <c r="P1632" s="183"/>
      <c r="Q1632" s="183" t="s">
        <v>2084</v>
      </c>
      <c r="R1632" s="183" t="s">
        <v>797</v>
      </c>
    </row>
    <row r="1633" spans="1:18">
      <c r="A1633" s="183" t="s">
        <v>2081</v>
      </c>
      <c r="B1633" s="183" t="s">
        <v>794</v>
      </c>
      <c r="C1633" s="183" t="s">
        <v>833</v>
      </c>
      <c r="D1633" s="183" t="s">
        <v>813</v>
      </c>
      <c r="E1633" s="183" t="s">
        <v>839</v>
      </c>
      <c r="F1633" s="183" t="s">
        <v>2089</v>
      </c>
      <c r="G1633" s="183" t="s">
        <v>48</v>
      </c>
      <c r="H1633" s="183" t="s">
        <v>521</v>
      </c>
      <c r="I1633" s="183" t="s">
        <v>796</v>
      </c>
      <c r="J1633" s="183" t="s">
        <v>1562</v>
      </c>
      <c r="K1633" s="184">
        <v>9240</v>
      </c>
      <c r="L1633" s="184">
        <v>0</v>
      </c>
      <c r="M1633" s="184">
        <f t="shared" si="26"/>
        <v>9240</v>
      </c>
      <c r="N1633" s="183" t="s">
        <v>2083</v>
      </c>
      <c r="O1633" s="183" t="s">
        <v>1562</v>
      </c>
      <c r="P1633" s="183"/>
      <c r="Q1633" s="183" t="s">
        <v>2084</v>
      </c>
      <c r="R1633" s="183" t="s">
        <v>797</v>
      </c>
    </row>
    <row r="1634" spans="1:18">
      <c r="A1634" s="183" t="s">
        <v>2081</v>
      </c>
      <c r="B1634" s="183" t="s">
        <v>794</v>
      </c>
      <c r="C1634" s="183" t="s">
        <v>833</v>
      </c>
      <c r="D1634" s="183" t="s">
        <v>813</v>
      </c>
      <c r="E1634" s="183" t="s">
        <v>29</v>
      </c>
      <c r="F1634" s="183" t="s">
        <v>1967</v>
      </c>
      <c r="G1634" s="183" t="s">
        <v>48</v>
      </c>
      <c r="H1634" s="183" t="s">
        <v>521</v>
      </c>
      <c r="I1634" s="183" t="s">
        <v>796</v>
      </c>
      <c r="J1634" s="183" t="s">
        <v>1562</v>
      </c>
      <c r="K1634" s="184">
        <v>47.56</v>
      </c>
      <c r="L1634" s="184">
        <v>0</v>
      </c>
      <c r="M1634" s="184">
        <f t="shared" si="26"/>
        <v>47.56</v>
      </c>
      <c r="N1634" s="183" t="s">
        <v>2083</v>
      </c>
      <c r="O1634" s="183" t="s">
        <v>1562</v>
      </c>
      <c r="P1634" s="183"/>
      <c r="Q1634" s="183" t="s">
        <v>2084</v>
      </c>
      <c r="R1634" s="183" t="s">
        <v>797</v>
      </c>
    </row>
    <row r="1635" spans="1:18">
      <c r="A1635" s="183" t="s">
        <v>2081</v>
      </c>
      <c r="B1635" s="183" t="s">
        <v>794</v>
      </c>
      <c r="C1635" s="183" t="s">
        <v>833</v>
      </c>
      <c r="D1635" s="183" t="s">
        <v>813</v>
      </c>
      <c r="E1635" s="183" t="s">
        <v>384</v>
      </c>
      <c r="F1635" s="183" t="s">
        <v>1967</v>
      </c>
      <c r="G1635" s="183" t="s">
        <v>48</v>
      </c>
      <c r="H1635" s="183" t="s">
        <v>521</v>
      </c>
      <c r="I1635" s="183" t="s">
        <v>796</v>
      </c>
      <c r="J1635" s="183" t="s">
        <v>1562</v>
      </c>
      <c r="K1635" s="184">
        <v>0</v>
      </c>
      <c r="L1635" s="184">
        <v>700</v>
      </c>
      <c r="M1635" s="184">
        <f t="shared" si="26"/>
        <v>-700</v>
      </c>
      <c r="N1635" s="183" t="s">
        <v>2083</v>
      </c>
      <c r="O1635" s="183" t="s">
        <v>1562</v>
      </c>
      <c r="P1635" s="183"/>
      <c r="Q1635" s="183" t="s">
        <v>2084</v>
      </c>
      <c r="R1635" s="183" t="s">
        <v>797</v>
      </c>
    </row>
    <row r="1636" spans="1:18">
      <c r="A1636" s="183" t="s">
        <v>2081</v>
      </c>
      <c r="B1636" s="183" t="s">
        <v>794</v>
      </c>
      <c r="C1636" s="183" t="s">
        <v>833</v>
      </c>
      <c r="D1636" s="183" t="s">
        <v>813</v>
      </c>
      <c r="E1636" s="183" t="s">
        <v>851</v>
      </c>
      <c r="F1636" s="183" t="s">
        <v>2089</v>
      </c>
      <c r="G1636" s="183" t="s">
        <v>48</v>
      </c>
      <c r="H1636" s="183" t="s">
        <v>521</v>
      </c>
      <c r="I1636" s="183" t="s">
        <v>796</v>
      </c>
      <c r="J1636" s="183" t="s">
        <v>1562</v>
      </c>
      <c r="K1636" s="184">
        <v>0</v>
      </c>
      <c r="L1636" s="184">
        <v>600</v>
      </c>
      <c r="M1636" s="184">
        <f t="shared" si="26"/>
        <v>-600</v>
      </c>
      <c r="N1636" s="183" t="s">
        <v>2083</v>
      </c>
      <c r="O1636" s="183" t="s">
        <v>1562</v>
      </c>
      <c r="P1636" s="183"/>
      <c r="Q1636" s="183" t="s">
        <v>2084</v>
      </c>
      <c r="R1636" s="183" t="s">
        <v>797</v>
      </c>
    </row>
    <row r="1637" spans="1:18">
      <c r="A1637" s="183" t="s">
        <v>2081</v>
      </c>
      <c r="B1637" s="183" t="s">
        <v>794</v>
      </c>
      <c r="C1637" s="183" t="s">
        <v>833</v>
      </c>
      <c r="D1637" s="183" t="s">
        <v>813</v>
      </c>
      <c r="E1637" s="183" t="s">
        <v>20</v>
      </c>
      <c r="F1637" s="183" t="s">
        <v>1967</v>
      </c>
      <c r="G1637" s="183" t="s">
        <v>48</v>
      </c>
      <c r="H1637" s="183" t="s">
        <v>521</v>
      </c>
      <c r="I1637" s="183" t="s">
        <v>796</v>
      </c>
      <c r="J1637" s="183" t="s">
        <v>1562</v>
      </c>
      <c r="K1637" s="184">
        <v>0</v>
      </c>
      <c r="L1637" s="184">
        <v>200</v>
      </c>
      <c r="M1637" s="184">
        <f t="shared" si="26"/>
        <v>-200</v>
      </c>
      <c r="N1637" s="183" t="s">
        <v>2083</v>
      </c>
      <c r="O1637" s="183" t="s">
        <v>1562</v>
      </c>
      <c r="P1637" s="183"/>
      <c r="Q1637" s="183" t="s">
        <v>2084</v>
      </c>
      <c r="R1637" s="183" t="s">
        <v>797</v>
      </c>
    </row>
    <row r="1638" spans="1:18">
      <c r="A1638" s="183" t="s">
        <v>2081</v>
      </c>
      <c r="B1638" s="183" t="s">
        <v>794</v>
      </c>
      <c r="C1638" s="183" t="s">
        <v>833</v>
      </c>
      <c r="D1638" s="183" t="s">
        <v>813</v>
      </c>
      <c r="E1638" s="183" t="s">
        <v>134</v>
      </c>
      <c r="F1638" s="183" t="s">
        <v>1967</v>
      </c>
      <c r="G1638" s="183" t="s">
        <v>48</v>
      </c>
      <c r="H1638" s="183" t="s">
        <v>521</v>
      </c>
      <c r="I1638" s="183" t="s">
        <v>796</v>
      </c>
      <c r="J1638" s="183" t="s">
        <v>1562</v>
      </c>
      <c r="K1638" s="184">
        <v>0</v>
      </c>
      <c r="L1638" s="184">
        <v>200</v>
      </c>
      <c r="M1638" s="184">
        <f t="shared" si="26"/>
        <v>-200</v>
      </c>
      <c r="N1638" s="183" t="s">
        <v>2083</v>
      </c>
      <c r="O1638" s="183" t="s">
        <v>1562</v>
      </c>
      <c r="P1638" s="183"/>
      <c r="Q1638" s="183" t="s">
        <v>2084</v>
      </c>
      <c r="R1638" s="183" t="s">
        <v>797</v>
      </c>
    </row>
    <row r="1639" spans="1:18">
      <c r="A1639" s="183" t="s">
        <v>2081</v>
      </c>
      <c r="B1639" s="183" t="s">
        <v>794</v>
      </c>
      <c r="C1639" s="183" t="s">
        <v>833</v>
      </c>
      <c r="D1639" s="183" t="s">
        <v>813</v>
      </c>
      <c r="E1639" s="183" t="s">
        <v>136</v>
      </c>
      <c r="F1639" s="183" t="s">
        <v>1967</v>
      </c>
      <c r="G1639" s="183" t="s">
        <v>48</v>
      </c>
      <c r="H1639" s="183" t="s">
        <v>521</v>
      </c>
      <c r="I1639" s="183" t="s">
        <v>796</v>
      </c>
      <c r="J1639" s="183" t="s">
        <v>1562</v>
      </c>
      <c r="K1639" s="184">
        <v>233.98</v>
      </c>
      <c r="L1639" s="184">
        <v>0</v>
      </c>
      <c r="M1639" s="184">
        <f t="shared" si="26"/>
        <v>233.98</v>
      </c>
      <c r="N1639" s="183" t="s">
        <v>2083</v>
      </c>
      <c r="O1639" s="183" t="s">
        <v>1562</v>
      </c>
      <c r="P1639" s="183"/>
      <c r="Q1639" s="183" t="s">
        <v>2084</v>
      </c>
      <c r="R1639" s="183" t="s">
        <v>797</v>
      </c>
    </row>
    <row r="1640" spans="1:18">
      <c r="A1640" s="183" t="s">
        <v>2081</v>
      </c>
      <c r="B1640" s="183" t="s">
        <v>794</v>
      </c>
      <c r="C1640" s="183" t="s">
        <v>833</v>
      </c>
      <c r="D1640" s="183" t="s">
        <v>813</v>
      </c>
      <c r="E1640" s="183" t="s">
        <v>21</v>
      </c>
      <c r="F1640" s="183" t="s">
        <v>2089</v>
      </c>
      <c r="G1640" s="183" t="s">
        <v>48</v>
      </c>
      <c r="H1640" s="183" t="s">
        <v>521</v>
      </c>
      <c r="I1640" s="183" t="s">
        <v>796</v>
      </c>
      <c r="J1640" s="183" t="s">
        <v>1562</v>
      </c>
      <c r="K1640" s="184">
        <v>11500</v>
      </c>
      <c r="L1640" s="184">
        <v>0</v>
      </c>
      <c r="M1640" s="184">
        <f t="shared" si="26"/>
        <v>11500</v>
      </c>
      <c r="N1640" s="183" t="s">
        <v>2083</v>
      </c>
      <c r="O1640" s="183" t="s">
        <v>1562</v>
      </c>
      <c r="P1640" s="183"/>
      <c r="Q1640" s="183" t="s">
        <v>2084</v>
      </c>
      <c r="R1640" s="183" t="s">
        <v>797</v>
      </c>
    </row>
    <row r="1641" spans="1:18">
      <c r="A1641" s="183" t="s">
        <v>2081</v>
      </c>
      <c r="B1641" s="183" t="s">
        <v>794</v>
      </c>
      <c r="C1641" s="183" t="s">
        <v>833</v>
      </c>
      <c r="D1641" s="183" t="s">
        <v>813</v>
      </c>
      <c r="E1641" s="183" t="s">
        <v>810</v>
      </c>
      <c r="F1641" s="183" t="s">
        <v>1967</v>
      </c>
      <c r="G1641" s="183" t="s">
        <v>48</v>
      </c>
      <c r="H1641" s="183" t="s">
        <v>521</v>
      </c>
      <c r="I1641" s="183" t="s">
        <v>796</v>
      </c>
      <c r="J1641" s="183" t="s">
        <v>1562</v>
      </c>
      <c r="K1641" s="184">
        <v>0</v>
      </c>
      <c r="L1641" s="184">
        <v>200</v>
      </c>
      <c r="M1641" s="184">
        <f t="shared" si="26"/>
        <v>-200</v>
      </c>
      <c r="N1641" s="183" t="s">
        <v>2083</v>
      </c>
      <c r="O1641" s="183" t="s">
        <v>1562</v>
      </c>
      <c r="P1641" s="183"/>
      <c r="Q1641" s="183" t="s">
        <v>2084</v>
      </c>
      <c r="R1641" s="183" t="s">
        <v>797</v>
      </c>
    </row>
    <row r="1642" spans="1:18">
      <c r="A1642" s="183" t="s">
        <v>2081</v>
      </c>
      <c r="B1642" s="183" t="s">
        <v>794</v>
      </c>
      <c r="C1642" s="183" t="s">
        <v>704</v>
      </c>
      <c r="D1642" s="183" t="s">
        <v>794</v>
      </c>
      <c r="E1642" s="183" t="s">
        <v>465</v>
      </c>
      <c r="F1642" s="183" t="s">
        <v>2089</v>
      </c>
      <c r="G1642" s="183" t="s">
        <v>48</v>
      </c>
      <c r="H1642" s="183" t="s">
        <v>521</v>
      </c>
      <c r="I1642" s="183" t="s">
        <v>796</v>
      </c>
      <c r="J1642" s="183" t="s">
        <v>1562</v>
      </c>
      <c r="K1642" s="184">
        <v>0</v>
      </c>
      <c r="L1642" s="184">
        <v>600</v>
      </c>
      <c r="M1642" s="184">
        <f t="shared" si="26"/>
        <v>-600</v>
      </c>
      <c r="N1642" s="183" t="s">
        <v>2083</v>
      </c>
      <c r="O1642" s="183" t="s">
        <v>1562</v>
      </c>
      <c r="P1642" s="183"/>
      <c r="Q1642" s="183" t="s">
        <v>2084</v>
      </c>
      <c r="R1642" s="183" t="s">
        <v>797</v>
      </c>
    </row>
    <row r="1643" spans="1:18">
      <c r="A1643" s="183" t="s">
        <v>2081</v>
      </c>
      <c r="B1643" s="183" t="s">
        <v>794</v>
      </c>
      <c r="C1643" s="183" t="s">
        <v>833</v>
      </c>
      <c r="D1643" s="183" t="s">
        <v>813</v>
      </c>
      <c r="E1643" s="183" t="s">
        <v>850</v>
      </c>
      <c r="F1643" s="183" t="s">
        <v>2089</v>
      </c>
      <c r="G1643" s="183" t="s">
        <v>48</v>
      </c>
      <c r="H1643" s="183" t="s">
        <v>521</v>
      </c>
      <c r="I1643" s="183" t="s">
        <v>796</v>
      </c>
      <c r="J1643" s="183" t="s">
        <v>1562</v>
      </c>
      <c r="K1643" s="184">
        <v>10</v>
      </c>
      <c r="L1643" s="184">
        <v>0</v>
      </c>
      <c r="M1643" s="184">
        <f t="shared" si="26"/>
        <v>10</v>
      </c>
      <c r="N1643" s="183" t="s">
        <v>2083</v>
      </c>
      <c r="O1643" s="183" t="s">
        <v>1562</v>
      </c>
      <c r="P1643" s="183"/>
      <c r="Q1643" s="183" t="s">
        <v>2084</v>
      </c>
      <c r="R1643" s="183" t="s">
        <v>797</v>
      </c>
    </row>
    <row r="1644" spans="1:18">
      <c r="A1644" s="183" t="s">
        <v>2081</v>
      </c>
      <c r="B1644" s="183" t="s">
        <v>794</v>
      </c>
      <c r="C1644" s="183" t="s">
        <v>833</v>
      </c>
      <c r="D1644" s="183" t="s">
        <v>813</v>
      </c>
      <c r="E1644" s="183" t="s">
        <v>832</v>
      </c>
      <c r="F1644" s="183" t="s">
        <v>2089</v>
      </c>
      <c r="G1644" s="183" t="s">
        <v>48</v>
      </c>
      <c r="H1644" s="183" t="s">
        <v>521</v>
      </c>
      <c r="I1644" s="183" t="s">
        <v>796</v>
      </c>
      <c r="J1644" s="183" t="s">
        <v>1562</v>
      </c>
      <c r="K1644" s="184">
        <v>7100</v>
      </c>
      <c r="L1644" s="184">
        <v>0</v>
      </c>
      <c r="M1644" s="184">
        <f t="shared" si="26"/>
        <v>7100</v>
      </c>
      <c r="N1644" s="183" t="s">
        <v>2083</v>
      </c>
      <c r="O1644" s="183" t="s">
        <v>1562</v>
      </c>
      <c r="P1644" s="183"/>
      <c r="Q1644" s="183" t="s">
        <v>2084</v>
      </c>
      <c r="R1644" s="183" t="s">
        <v>797</v>
      </c>
    </row>
    <row r="1645" spans="1:18">
      <c r="A1645" s="183" t="s">
        <v>2081</v>
      </c>
      <c r="B1645" s="183" t="s">
        <v>794</v>
      </c>
      <c r="C1645" s="183" t="s">
        <v>833</v>
      </c>
      <c r="D1645" s="183" t="s">
        <v>813</v>
      </c>
      <c r="E1645" s="183" t="s">
        <v>800</v>
      </c>
      <c r="F1645" s="183" t="s">
        <v>2089</v>
      </c>
      <c r="G1645" s="183" t="s">
        <v>48</v>
      </c>
      <c r="H1645" s="183" t="s">
        <v>521</v>
      </c>
      <c r="I1645" s="183" t="s">
        <v>796</v>
      </c>
      <c r="J1645" s="183" t="s">
        <v>1562</v>
      </c>
      <c r="K1645" s="184">
        <v>0</v>
      </c>
      <c r="L1645" s="184">
        <v>2700</v>
      </c>
      <c r="M1645" s="184">
        <f t="shared" si="26"/>
        <v>-2700</v>
      </c>
      <c r="N1645" s="183" t="s">
        <v>2083</v>
      </c>
      <c r="O1645" s="183" t="s">
        <v>1562</v>
      </c>
      <c r="P1645" s="183"/>
      <c r="Q1645" s="183" t="s">
        <v>2084</v>
      </c>
      <c r="R1645" s="183" t="s">
        <v>797</v>
      </c>
    </row>
    <row r="1646" spans="1:18">
      <c r="A1646" s="183" t="s">
        <v>2081</v>
      </c>
      <c r="B1646" s="183" t="s">
        <v>794</v>
      </c>
      <c r="C1646" s="183" t="s">
        <v>833</v>
      </c>
      <c r="D1646" s="183" t="s">
        <v>837</v>
      </c>
      <c r="E1646" s="183" t="s">
        <v>398</v>
      </c>
      <c r="F1646" s="183" t="s">
        <v>1967</v>
      </c>
      <c r="G1646" s="183" t="s">
        <v>48</v>
      </c>
      <c r="H1646" s="183" t="s">
        <v>521</v>
      </c>
      <c r="I1646" s="183" t="s">
        <v>796</v>
      </c>
      <c r="J1646" s="183" t="s">
        <v>1562</v>
      </c>
      <c r="K1646" s="184">
        <v>174.56</v>
      </c>
      <c r="L1646" s="184">
        <v>0</v>
      </c>
      <c r="M1646" s="184">
        <f t="shared" si="26"/>
        <v>174.56</v>
      </c>
      <c r="N1646" s="183" t="s">
        <v>2083</v>
      </c>
      <c r="O1646" s="183" t="s">
        <v>1562</v>
      </c>
      <c r="P1646" s="183"/>
      <c r="Q1646" s="183" t="s">
        <v>2084</v>
      </c>
      <c r="R1646" s="183" t="s">
        <v>797</v>
      </c>
    </row>
    <row r="1647" spans="1:18">
      <c r="A1647" s="183" t="s">
        <v>2081</v>
      </c>
      <c r="B1647" s="183" t="s">
        <v>794</v>
      </c>
      <c r="C1647" s="183" t="s">
        <v>833</v>
      </c>
      <c r="D1647" s="183" t="s">
        <v>837</v>
      </c>
      <c r="E1647" s="183" t="s">
        <v>818</v>
      </c>
      <c r="F1647" s="183" t="s">
        <v>1967</v>
      </c>
      <c r="G1647" s="183" t="s">
        <v>48</v>
      </c>
      <c r="H1647" s="183" t="s">
        <v>521</v>
      </c>
      <c r="I1647" s="183" t="s">
        <v>796</v>
      </c>
      <c r="J1647" s="183" t="s">
        <v>1562</v>
      </c>
      <c r="K1647" s="184">
        <v>2145.73</v>
      </c>
      <c r="L1647" s="184">
        <v>0</v>
      </c>
      <c r="M1647" s="184">
        <f t="shared" si="26"/>
        <v>2145.73</v>
      </c>
      <c r="N1647" s="183" t="s">
        <v>2083</v>
      </c>
      <c r="O1647" s="183" t="s">
        <v>1562</v>
      </c>
      <c r="P1647" s="183"/>
      <c r="Q1647" s="183" t="s">
        <v>2084</v>
      </c>
      <c r="R1647" s="183" t="s">
        <v>797</v>
      </c>
    </row>
    <row r="1648" spans="1:18">
      <c r="A1648" s="183" t="s">
        <v>2081</v>
      </c>
      <c r="B1648" s="183" t="s">
        <v>794</v>
      </c>
      <c r="C1648" s="183" t="s">
        <v>833</v>
      </c>
      <c r="D1648" s="183" t="s">
        <v>837</v>
      </c>
      <c r="E1648" s="183" t="s">
        <v>848</v>
      </c>
      <c r="F1648" s="183" t="s">
        <v>1967</v>
      </c>
      <c r="G1648" s="183" t="s">
        <v>48</v>
      </c>
      <c r="H1648" s="183" t="s">
        <v>521</v>
      </c>
      <c r="I1648" s="183" t="s">
        <v>796</v>
      </c>
      <c r="J1648" s="183" t="s">
        <v>1562</v>
      </c>
      <c r="K1648" s="184">
        <v>3994.64</v>
      </c>
      <c r="L1648" s="184">
        <v>0</v>
      </c>
      <c r="M1648" s="184">
        <f t="shared" si="26"/>
        <v>3994.64</v>
      </c>
      <c r="N1648" s="183" t="s">
        <v>2083</v>
      </c>
      <c r="O1648" s="183" t="s">
        <v>1562</v>
      </c>
      <c r="P1648" s="183"/>
      <c r="Q1648" s="183" t="s">
        <v>2084</v>
      </c>
      <c r="R1648" s="183" t="s">
        <v>797</v>
      </c>
    </row>
    <row r="1649" spans="1:18">
      <c r="A1649" s="183" t="s">
        <v>2081</v>
      </c>
      <c r="B1649" s="183" t="s">
        <v>794</v>
      </c>
      <c r="C1649" s="183" t="s">
        <v>833</v>
      </c>
      <c r="D1649" s="183" t="s">
        <v>837</v>
      </c>
      <c r="E1649" s="183" t="s">
        <v>854</v>
      </c>
      <c r="F1649" s="183" t="s">
        <v>1967</v>
      </c>
      <c r="G1649" s="183" t="s">
        <v>48</v>
      </c>
      <c r="H1649" s="183" t="s">
        <v>521</v>
      </c>
      <c r="I1649" s="183" t="s">
        <v>796</v>
      </c>
      <c r="J1649" s="183" t="s">
        <v>1562</v>
      </c>
      <c r="K1649" s="184">
        <v>1575.63</v>
      </c>
      <c r="L1649" s="184">
        <v>0</v>
      </c>
      <c r="M1649" s="184">
        <f t="shared" si="26"/>
        <v>1575.63</v>
      </c>
      <c r="N1649" s="183" t="s">
        <v>2083</v>
      </c>
      <c r="O1649" s="183" t="s">
        <v>1562</v>
      </c>
      <c r="P1649" s="183"/>
      <c r="Q1649" s="183" t="s">
        <v>2084</v>
      </c>
      <c r="R1649" s="183" t="s">
        <v>797</v>
      </c>
    </row>
    <row r="1650" spans="1:18">
      <c r="A1650" s="183" t="s">
        <v>2081</v>
      </c>
      <c r="B1650" s="183" t="s">
        <v>794</v>
      </c>
      <c r="C1650" s="183" t="s">
        <v>833</v>
      </c>
      <c r="D1650" s="183" t="s">
        <v>837</v>
      </c>
      <c r="E1650" s="183" t="s">
        <v>832</v>
      </c>
      <c r="F1650" s="183" t="s">
        <v>1967</v>
      </c>
      <c r="G1650" s="183" t="s">
        <v>48</v>
      </c>
      <c r="H1650" s="183" t="s">
        <v>521</v>
      </c>
      <c r="I1650" s="183" t="s">
        <v>796</v>
      </c>
      <c r="J1650" s="183" t="s">
        <v>1562</v>
      </c>
      <c r="K1650" s="184">
        <v>1505.31</v>
      </c>
      <c r="L1650" s="184">
        <v>0</v>
      </c>
      <c r="M1650" s="184">
        <f t="shared" si="26"/>
        <v>1505.31</v>
      </c>
      <c r="N1650" s="183" t="s">
        <v>2083</v>
      </c>
      <c r="O1650" s="183" t="s">
        <v>1562</v>
      </c>
      <c r="P1650" s="183"/>
      <c r="Q1650" s="183" t="s">
        <v>2084</v>
      </c>
      <c r="R1650" s="183" t="s">
        <v>797</v>
      </c>
    </row>
    <row r="1651" spans="1:18">
      <c r="A1651" s="183" t="s">
        <v>2081</v>
      </c>
      <c r="B1651" s="183" t="s">
        <v>794</v>
      </c>
      <c r="C1651" s="183" t="s">
        <v>833</v>
      </c>
      <c r="D1651" s="183" t="s">
        <v>837</v>
      </c>
      <c r="E1651" s="183" t="s">
        <v>816</v>
      </c>
      <c r="F1651" s="183" t="s">
        <v>1967</v>
      </c>
      <c r="G1651" s="183" t="s">
        <v>48</v>
      </c>
      <c r="H1651" s="183" t="s">
        <v>521</v>
      </c>
      <c r="I1651" s="183" t="s">
        <v>796</v>
      </c>
      <c r="J1651" s="183" t="s">
        <v>1562</v>
      </c>
      <c r="K1651" s="184">
        <v>4581.45</v>
      </c>
      <c r="L1651" s="184">
        <v>0</v>
      </c>
      <c r="M1651" s="184">
        <f t="shared" si="26"/>
        <v>4581.45</v>
      </c>
      <c r="N1651" s="183" t="s">
        <v>2083</v>
      </c>
      <c r="O1651" s="183" t="s">
        <v>1562</v>
      </c>
      <c r="P1651" s="183"/>
      <c r="Q1651" s="183" t="s">
        <v>2084</v>
      </c>
      <c r="R1651" s="183" t="s">
        <v>797</v>
      </c>
    </row>
    <row r="1652" spans="1:18">
      <c r="A1652" s="183" t="s">
        <v>2081</v>
      </c>
      <c r="B1652" s="183" t="s">
        <v>794</v>
      </c>
      <c r="C1652" s="183" t="s">
        <v>833</v>
      </c>
      <c r="D1652" s="183" t="s">
        <v>837</v>
      </c>
      <c r="E1652" s="183" t="s">
        <v>384</v>
      </c>
      <c r="F1652" s="183" t="s">
        <v>1967</v>
      </c>
      <c r="G1652" s="183" t="s">
        <v>48</v>
      </c>
      <c r="H1652" s="183" t="s">
        <v>521</v>
      </c>
      <c r="I1652" s="183" t="s">
        <v>796</v>
      </c>
      <c r="J1652" s="183" t="s">
        <v>1562</v>
      </c>
      <c r="K1652" s="184">
        <v>12413.94</v>
      </c>
      <c r="L1652" s="184">
        <v>0</v>
      </c>
      <c r="M1652" s="184">
        <f t="shared" si="26"/>
        <v>12413.94</v>
      </c>
      <c r="N1652" s="183" t="s">
        <v>2083</v>
      </c>
      <c r="O1652" s="183" t="s">
        <v>1562</v>
      </c>
      <c r="P1652" s="183"/>
      <c r="Q1652" s="183" t="s">
        <v>2084</v>
      </c>
      <c r="R1652" s="183" t="s">
        <v>797</v>
      </c>
    </row>
    <row r="1653" spans="1:18">
      <c r="A1653" s="183" t="s">
        <v>2081</v>
      </c>
      <c r="B1653" s="183" t="s">
        <v>794</v>
      </c>
      <c r="C1653" s="183" t="s">
        <v>2091</v>
      </c>
      <c r="D1653" s="183" t="s">
        <v>794</v>
      </c>
      <c r="E1653" s="183" t="s">
        <v>894</v>
      </c>
      <c r="F1653" s="183" t="s">
        <v>2092</v>
      </c>
      <c r="G1653" s="183" t="s">
        <v>48</v>
      </c>
      <c r="H1653" s="183" t="s">
        <v>521</v>
      </c>
      <c r="I1653" s="183" t="s">
        <v>796</v>
      </c>
      <c r="J1653" s="183" t="s">
        <v>1562</v>
      </c>
      <c r="K1653" s="184">
        <v>0</v>
      </c>
      <c r="L1653" s="184">
        <v>6100</v>
      </c>
      <c r="M1653" s="184">
        <f t="shared" si="26"/>
        <v>-6100</v>
      </c>
      <c r="N1653" s="183" t="s">
        <v>2083</v>
      </c>
      <c r="O1653" s="183" t="s">
        <v>1562</v>
      </c>
      <c r="P1653" s="183"/>
      <c r="Q1653" s="183" t="s">
        <v>2084</v>
      </c>
      <c r="R1653" s="183" t="s">
        <v>797</v>
      </c>
    </row>
    <row r="1654" spans="1:18">
      <c r="A1654" s="183" t="s">
        <v>2081</v>
      </c>
      <c r="B1654" s="183" t="s">
        <v>794</v>
      </c>
      <c r="C1654" s="183" t="s">
        <v>833</v>
      </c>
      <c r="D1654" s="183" t="s">
        <v>837</v>
      </c>
      <c r="E1654" s="183" t="s">
        <v>136</v>
      </c>
      <c r="F1654" s="183" t="s">
        <v>1967</v>
      </c>
      <c r="G1654" s="183" t="s">
        <v>48</v>
      </c>
      <c r="H1654" s="183" t="s">
        <v>521</v>
      </c>
      <c r="I1654" s="183" t="s">
        <v>796</v>
      </c>
      <c r="J1654" s="183" t="s">
        <v>1562</v>
      </c>
      <c r="K1654" s="184">
        <v>5788.7</v>
      </c>
      <c r="L1654" s="184">
        <v>0</v>
      </c>
      <c r="M1654" s="184">
        <f t="shared" si="26"/>
        <v>5788.7</v>
      </c>
      <c r="N1654" s="183" t="s">
        <v>2083</v>
      </c>
      <c r="O1654" s="183" t="s">
        <v>1562</v>
      </c>
      <c r="P1654" s="183"/>
      <c r="Q1654" s="183" t="s">
        <v>2084</v>
      </c>
      <c r="R1654" s="183" t="s">
        <v>797</v>
      </c>
    </row>
    <row r="1655" spans="1:18">
      <c r="A1655" s="183" t="s">
        <v>2081</v>
      </c>
      <c r="B1655" s="183" t="s">
        <v>794</v>
      </c>
      <c r="C1655" s="183" t="s">
        <v>833</v>
      </c>
      <c r="D1655" s="183" t="s">
        <v>837</v>
      </c>
      <c r="E1655" s="183" t="s">
        <v>28</v>
      </c>
      <c r="F1655" s="183" t="s">
        <v>1967</v>
      </c>
      <c r="G1655" s="183" t="s">
        <v>48</v>
      </c>
      <c r="H1655" s="183" t="s">
        <v>521</v>
      </c>
      <c r="I1655" s="183" t="s">
        <v>796</v>
      </c>
      <c r="J1655" s="183" t="s">
        <v>1562</v>
      </c>
      <c r="K1655" s="184">
        <v>8867.9</v>
      </c>
      <c r="L1655" s="184">
        <v>0</v>
      </c>
      <c r="M1655" s="184">
        <f t="shared" si="26"/>
        <v>8867.9</v>
      </c>
      <c r="N1655" s="183" t="s">
        <v>2083</v>
      </c>
      <c r="O1655" s="183" t="s">
        <v>1562</v>
      </c>
      <c r="P1655" s="183"/>
      <c r="Q1655" s="183" t="s">
        <v>2084</v>
      </c>
      <c r="R1655" s="183" t="s">
        <v>797</v>
      </c>
    </row>
    <row r="1656" spans="1:18">
      <c r="A1656" s="183" t="s">
        <v>2081</v>
      </c>
      <c r="B1656" s="183" t="s">
        <v>794</v>
      </c>
      <c r="C1656" s="183" t="s">
        <v>2091</v>
      </c>
      <c r="D1656" s="183" t="s">
        <v>794</v>
      </c>
      <c r="E1656" s="183" t="s">
        <v>848</v>
      </c>
      <c r="F1656" s="183" t="s">
        <v>2092</v>
      </c>
      <c r="G1656" s="183" t="s">
        <v>48</v>
      </c>
      <c r="H1656" s="183" t="s">
        <v>521</v>
      </c>
      <c r="I1656" s="183" t="s">
        <v>796</v>
      </c>
      <c r="J1656" s="183" t="s">
        <v>1562</v>
      </c>
      <c r="K1656" s="184">
        <v>0</v>
      </c>
      <c r="L1656" s="184">
        <v>200</v>
      </c>
      <c r="M1656" s="184">
        <f t="shared" si="26"/>
        <v>-200</v>
      </c>
      <c r="N1656" s="183" t="s">
        <v>2083</v>
      </c>
      <c r="O1656" s="183" t="s">
        <v>1562</v>
      </c>
      <c r="P1656" s="183"/>
      <c r="Q1656" s="183" t="s">
        <v>2084</v>
      </c>
      <c r="R1656" s="183" t="s">
        <v>797</v>
      </c>
    </row>
    <row r="1657" spans="1:18">
      <c r="A1657" s="183" t="s">
        <v>2081</v>
      </c>
      <c r="B1657" s="183" t="s">
        <v>794</v>
      </c>
      <c r="C1657" s="183" t="s">
        <v>2091</v>
      </c>
      <c r="D1657" s="183" t="s">
        <v>794</v>
      </c>
      <c r="E1657" s="183" t="s">
        <v>382</v>
      </c>
      <c r="F1657" s="183" t="s">
        <v>2092</v>
      </c>
      <c r="G1657" s="183" t="s">
        <v>48</v>
      </c>
      <c r="H1657" s="183" t="s">
        <v>521</v>
      </c>
      <c r="I1657" s="183" t="s">
        <v>796</v>
      </c>
      <c r="J1657" s="183" t="s">
        <v>1562</v>
      </c>
      <c r="K1657" s="184">
        <v>0</v>
      </c>
      <c r="L1657" s="184">
        <v>100</v>
      </c>
      <c r="M1657" s="184">
        <f t="shared" si="26"/>
        <v>-100</v>
      </c>
      <c r="N1657" s="183" t="s">
        <v>2083</v>
      </c>
      <c r="O1657" s="183" t="s">
        <v>1562</v>
      </c>
      <c r="P1657" s="183"/>
      <c r="Q1657" s="183" t="s">
        <v>2084</v>
      </c>
      <c r="R1657" s="183" t="s">
        <v>797</v>
      </c>
    </row>
    <row r="1658" spans="1:18">
      <c r="A1658" s="183" t="s">
        <v>2081</v>
      </c>
      <c r="B1658" s="183" t="s">
        <v>794</v>
      </c>
      <c r="C1658" s="183" t="s">
        <v>2091</v>
      </c>
      <c r="D1658" s="183" t="s">
        <v>794</v>
      </c>
      <c r="E1658" s="183" t="s">
        <v>838</v>
      </c>
      <c r="F1658" s="183" t="s">
        <v>2092</v>
      </c>
      <c r="G1658" s="183" t="s">
        <v>48</v>
      </c>
      <c r="H1658" s="183" t="s">
        <v>521</v>
      </c>
      <c r="I1658" s="183" t="s">
        <v>796</v>
      </c>
      <c r="J1658" s="183" t="s">
        <v>1562</v>
      </c>
      <c r="K1658" s="184">
        <v>0</v>
      </c>
      <c r="L1658" s="184">
        <v>1700</v>
      </c>
      <c r="M1658" s="184">
        <f t="shared" si="26"/>
        <v>-1700</v>
      </c>
      <c r="N1658" s="183" t="s">
        <v>2083</v>
      </c>
      <c r="O1658" s="183" t="s">
        <v>1562</v>
      </c>
      <c r="P1658" s="183"/>
      <c r="Q1658" s="183" t="s">
        <v>2084</v>
      </c>
      <c r="R1658" s="183" t="s">
        <v>797</v>
      </c>
    </row>
    <row r="1659" spans="1:18">
      <c r="A1659" s="183" t="s">
        <v>2081</v>
      </c>
      <c r="B1659" s="183" t="s">
        <v>794</v>
      </c>
      <c r="C1659" s="183" t="s">
        <v>2091</v>
      </c>
      <c r="D1659" s="183" t="s">
        <v>794</v>
      </c>
      <c r="E1659" s="183" t="s">
        <v>210</v>
      </c>
      <c r="F1659" s="183" t="s">
        <v>2089</v>
      </c>
      <c r="G1659" s="183" t="s">
        <v>48</v>
      </c>
      <c r="H1659" s="183" t="s">
        <v>521</v>
      </c>
      <c r="I1659" s="183" t="s">
        <v>796</v>
      </c>
      <c r="J1659" s="183" t="s">
        <v>1562</v>
      </c>
      <c r="K1659" s="184">
        <v>0</v>
      </c>
      <c r="L1659" s="184">
        <v>6800</v>
      </c>
      <c r="M1659" s="184">
        <f t="shared" si="26"/>
        <v>-6800</v>
      </c>
      <c r="N1659" s="183" t="s">
        <v>2083</v>
      </c>
      <c r="O1659" s="183" t="s">
        <v>1562</v>
      </c>
      <c r="P1659" s="183"/>
      <c r="Q1659" s="183" t="s">
        <v>2084</v>
      </c>
      <c r="R1659" s="183" t="s">
        <v>797</v>
      </c>
    </row>
    <row r="1660" spans="1:18">
      <c r="A1660" s="183" t="s">
        <v>2081</v>
      </c>
      <c r="B1660" s="183" t="s">
        <v>794</v>
      </c>
      <c r="C1660" s="183" t="s">
        <v>2091</v>
      </c>
      <c r="D1660" s="183" t="s">
        <v>794</v>
      </c>
      <c r="E1660" s="183" t="s">
        <v>295</v>
      </c>
      <c r="F1660" s="183" t="s">
        <v>2092</v>
      </c>
      <c r="G1660" s="183" t="s">
        <v>48</v>
      </c>
      <c r="H1660" s="183" t="s">
        <v>521</v>
      </c>
      <c r="I1660" s="183" t="s">
        <v>796</v>
      </c>
      <c r="J1660" s="183" t="s">
        <v>1562</v>
      </c>
      <c r="K1660" s="184">
        <v>0</v>
      </c>
      <c r="L1660" s="184">
        <v>2800</v>
      </c>
      <c r="M1660" s="184">
        <f t="shared" si="26"/>
        <v>-2800</v>
      </c>
      <c r="N1660" s="183" t="s">
        <v>2083</v>
      </c>
      <c r="O1660" s="183" t="s">
        <v>1562</v>
      </c>
      <c r="P1660" s="183"/>
      <c r="Q1660" s="183" t="s">
        <v>2084</v>
      </c>
      <c r="R1660" s="183" t="s">
        <v>797</v>
      </c>
    </row>
    <row r="1661" spans="1:18">
      <c r="A1661" s="183" t="s">
        <v>2081</v>
      </c>
      <c r="B1661" s="183" t="s">
        <v>794</v>
      </c>
      <c r="C1661" s="183" t="s">
        <v>2091</v>
      </c>
      <c r="D1661" s="183" t="s">
        <v>794</v>
      </c>
      <c r="E1661" s="183" t="s">
        <v>845</v>
      </c>
      <c r="F1661" s="183" t="s">
        <v>2089</v>
      </c>
      <c r="G1661" s="183" t="s">
        <v>48</v>
      </c>
      <c r="H1661" s="183" t="s">
        <v>521</v>
      </c>
      <c r="I1661" s="183" t="s">
        <v>796</v>
      </c>
      <c r="J1661" s="183" t="s">
        <v>1562</v>
      </c>
      <c r="K1661" s="184">
        <v>0</v>
      </c>
      <c r="L1661" s="184">
        <v>180</v>
      </c>
      <c r="M1661" s="184">
        <f t="shared" si="26"/>
        <v>-180</v>
      </c>
      <c r="N1661" s="183" t="s">
        <v>2083</v>
      </c>
      <c r="O1661" s="183" t="s">
        <v>1562</v>
      </c>
      <c r="P1661" s="183"/>
      <c r="Q1661" s="183" t="s">
        <v>2084</v>
      </c>
      <c r="R1661" s="183" t="s">
        <v>797</v>
      </c>
    </row>
    <row r="1662" spans="1:18">
      <c r="A1662" s="183" t="s">
        <v>2081</v>
      </c>
      <c r="B1662" s="183" t="s">
        <v>794</v>
      </c>
      <c r="C1662" s="183" t="s">
        <v>833</v>
      </c>
      <c r="D1662" s="183" t="s">
        <v>837</v>
      </c>
      <c r="E1662" s="183" t="s">
        <v>29</v>
      </c>
      <c r="F1662" s="183" t="s">
        <v>1967</v>
      </c>
      <c r="G1662" s="183" t="s">
        <v>48</v>
      </c>
      <c r="H1662" s="183" t="s">
        <v>521</v>
      </c>
      <c r="I1662" s="183" t="s">
        <v>796</v>
      </c>
      <c r="J1662" s="183" t="s">
        <v>1562</v>
      </c>
      <c r="K1662" s="184">
        <v>201.27</v>
      </c>
      <c r="L1662" s="184">
        <v>0</v>
      </c>
      <c r="M1662" s="184">
        <f t="shared" si="26"/>
        <v>201.27</v>
      </c>
      <c r="N1662" s="183" t="s">
        <v>2083</v>
      </c>
      <c r="O1662" s="183" t="s">
        <v>1562</v>
      </c>
      <c r="P1662" s="183"/>
      <c r="Q1662" s="183" t="s">
        <v>2084</v>
      </c>
      <c r="R1662" s="183" t="s">
        <v>797</v>
      </c>
    </row>
    <row r="1663" spans="1:18">
      <c r="A1663" s="183" t="s">
        <v>2081</v>
      </c>
      <c r="B1663" s="183" t="s">
        <v>794</v>
      </c>
      <c r="C1663" s="183" t="s">
        <v>2091</v>
      </c>
      <c r="D1663" s="183" t="s">
        <v>794</v>
      </c>
      <c r="E1663" s="183" t="s">
        <v>2095</v>
      </c>
      <c r="F1663" s="183" t="s">
        <v>2092</v>
      </c>
      <c r="G1663" s="183" t="s">
        <v>48</v>
      </c>
      <c r="H1663" s="183" t="s">
        <v>521</v>
      </c>
      <c r="I1663" s="183" t="s">
        <v>796</v>
      </c>
      <c r="J1663" s="183" t="s">
        <v>1562</v>
      </c>
      <c r="K1663" s="184">
        <v>27310</v>
      </c>
      <c r="L1663" s="184">
        <v>0</v>
      </c>
      <c r="M1663" s="184">
        <f t="shared" si="26"/>
        <v>27310</v>
      </c>
      <c r="N1663" s="183" t="s">
        <v>2083</v>
      </c>
      <c r="O1663" s="183" t="s">
        <v>1562</v>
      </c>
      <c r="P1663" s="183"/>
      <c r="Q1663" s="183" t="s">
        <v>2084</v>
      </c>
      <c r="R1663" s="183" t="s">
        <v>797</v>
      </c>
    </row>
    <row r="1664" spans="1:18">
      <c r="A1664" s="183" t="s">
        <v>2081</v>
      </c>
      <c r="B1664" s="183" t="s">
        <v>794</v>
      </c>
      <c r="C1664" s="183" t="s">
        <v>833</v>
      </c>
      <c r="D1664" s="183" t="s">
        <v>812</v>
      </c>
      <c r="E1664" s="183" t="s">
        <v>295</v>
      </c>
      <c r="F1664" s="183" t="s">
        <v>1967</v>
      </c>
      <c r="G1664" s="183" t="s">
        <v>48</v>
      </c>
      <c r="H1664" s="183" t="s">
        <v>521</v>
      </c>
      <c r="I1664" s="183" t="s">
        <v>796</v>
      </c>
      <c r="J1664" s="183" t="s">
        <v>1562</v>
      </c>
      <c r="K1664" s="184">
        <v>0</v>
      </c>
      <c r="L1664" s="184">
        <v>3000</v>
      </c>
      <c r="M1664" s="184">
        <f t="shared" si="26"/>
        <v>-3000</v>
      </c>
      <c r="N1664" s="183" t="s">
        <v>2083</v>
      </c>
      <c r="O1664" s="183" t="s">
        <v>1562</v>
      </c>
      <c r="P1664" s="183"/>
      <c r="Q1664" s="183" t="s">
        <v>2084</v>
      </c>
      <c r="R1664" s="183" t="s">
        <v>797</v>
      </c>
    </row>
    <row r="1665" spans="1:18">
      <c r="A1665" s="183" t="s">
        <v>2081</v>
      </c>
      <c r="B1665" s="183" t="s">
        <v>794</v>
      </c>
      <c r="C1665" s="183" t="s">
        <v>833</v>
      </c>
      <c r="D1665" s="183" t="s">
        <v>812</v>
      </c>
      <c r="E1665" s="183" t="s">
        <v>818</v>
      </c>
      <c r="F1665" s="183" t="s">
        <v>1967</v>
      </c>
      <c r="G1665" s="183" t="s">
        <v>48</v>
      </c>
      <c r="H1665" s="183" t="s">
        <v>521</v>
      </c>
      <c r="I1665" s="183" t="s">
        <v>796</v>
      </c>
      <c r="J1665" s="183" t="s">
        <v>1562</v>
      </c>
      <c r="K1665" s="184">
        <v>1400</v>
      </c>
      <c r="L1665" s="184">
        <v>0</v>
      </c>
      <c r="M1665" s="184">
        <f t="shared" si="26"/>
        <v>1400</v>
      </c>
      <c r="N1665" s="183" t="s">
        <v>2083</v>
      </c>
      <c r="O1665" s="183" t="s">
        <v>1562</v>
      </c>
      <c r="P1665" s="183"/>
      <c r="Q1665" s="183" t="s">
        <v>2084</v>
      </c>
      <c r="R1665" s="183" t="s">
        <v>797</v>
      </c>
    </row>
    <row r="1666" spans="1:18">
      <c r="A1666" s="183" t="s">
        <v>2081</v>
      </c>
      <c r="B1666" s="183" t="s">
        <v>794</v>
      </c>
      <c r="C1666" s="183" t="s">
        <v>242</v>
      </c>
      <c r="D1666" s="183" t="s">
        <v>826</v>
      </c>
      <c r="E1666" s="183" t="s">
        <v>1337</v>
      </c>
      <c r="F1666" s="183" t="s">
        <v>1352</v>
      </c>
      <c r="G1666" s="183" t="s">
        <v>48</v>
      </c>
      <c r="H1666" s="183" t="s">
        <v>521</v>
      </c>
      <c r="I1666" s="183" t="s">
        <v>796</v>
      </c>
      <c r="J1666" s="183" t="s">
        <v>1562</v>
      </c>
      <c r="K1666" s="184">
        <v>0</v>
      </c>
      <c r="L1666" s="184">
        <v>119</v>
      </c>
      <c r="M1666" s="184">
        <f t="shared" si="26"/>
        <v>-119</v>
      </c>
      <c r="N1666" s="183" t="s">
        <v>2083</v>
      </c>
      <c r="O1666" s="183" t="s">
        <v>1562</v>
      </c>
      <c r="P1666" s="183"/>
      <c r="Q1666" s="183" t="s">
        <v>2084</v>
      </c>
      <c r="R1666" s="183" t="s">
        <v>797</v>
      </c>
    </row>
    <row r="1667" spans="1:18">
      <c r="A1667" s="183" t="s">
        <v>2081</v>
      </c>
      <c r="B1667" s="183" t="s">
        <v>794</v>
      </c>
      <c r="C1667" s="183" t="s">
        <v>833</v>
      </c>
      <c r="D1667" s="183" t="s">
        <v>812</v>
      </c>
      <c r="E1667" s="183" t="s">
        <v>848</v>
      </c>
      <c r="F1667" s="183" t="s">
        <v>1967</v>
      </c>
      <c r="G1667" s="183" t="s">
        <v>48</v>
      </c>
      <c r="H1667" s="183" t="s">
        <v>521</v>
      </c>
      <c r="I1667" s="183" t="s">
        <v>796</v>
      </c>
      <c r="J1667" s="183" t="s">
        <v>1562</v>
      </c>
      <c r="K1667" s="184">
        <v>1200</v>
      </c>
      <c r="L1667" s="184">
        <v>0</v>
      </c>
      <c r="M1667" s="184">
        <f t="shared" si="26"/>
        <v>1200</v>
      </c>
      <c r="N1667" s="183" t="s">
        <v>2083</v>
      </c>
      <c r="O1667" s="183" t="s">
        <v>1562</v>
      </c>
      <c r="P1667" s="183"/>
      <c r="Q1667" s="183" t="s">
        <v>2084</v>
      </c>
      <c r="R1667" s="183" t="s">
        <v>797</v>
      </c>
    </row>
    <row r="1668" spans="1:18">
      <c r="A1668" s="183" t="s">
        <v>2081</v>
      </c>
      <c r="B1668" s="183" t="s">
        <v>794</v>
      </c>
      <c r="C1668" s="183" t="s">
        <v>833</v>
      </c>
      <c r="D1668" s="183" t="s">
        <v>812</v>
      </c>
      <c r="E1668" s="183" t="s">
        <v>854</v>
      </c>
      <c r="F1668" s="183" t="s">
        <v>1967</v>
      </c>
      <c r="G1668" s="183" t="s">
        <v>48</v>
      </c>
      <c r="H1668" s="183" t="s">
        <v>521</v>
      </c>
      <c r="I1668" s="183" t="s">
        <v>796</v>
      </c>
      <c r="J1668" s="183" t="s">
        <v>1562</v>
      </c>
      <c r="K1668" s="184">
        <v>7640</v>
      </c>
      <c r="L1668" s="184">
        <v>0</v>
      </c>
      <c r="M1668" s="184">
        <f t="shared" si="26"/>
        <v>7640</v>
      </c>
      <c r="N1668" s="183" t="s">
        <v>2083</v>
      </c>
      <c r="O1668" s="183" t="s">
        <v>1562</v>
      </c>
      <c r="P1668" s="183"/>
      <c r="Q1668" s="183" t="s">
        <v>2084</v>
      </c>
      <c r="R1668" s="183" t="s">
        <v>797</v>
      </c>
    </row>
    <row r="1669" spans="1:18">
      <c r="A1669" s="183" t="s">
        <v>2081</v>
      </c>
      <c r="B1669" s="183" t="s">
        <v>794</v>
      </c>
      <c r="C1669" s="183" t="s">
        <v>833</v>
      </c>
      <c r="D1669" s="183" t="s">
        <v>812</v>
      </c>
      <c r="E1669" s="183" t="s">
        <v>832</v>
      </c>
      <c r="F1669" s="183" t="s">
        <v>1967</v>
      </c>
      <c r="G1669" s="183" t="s">
        <v>48</v>
      </c>
      <c r="H1669" s="183" t="s">
        <v>521</v>
      </c>
      <c r="I1669" s="183" t="s">
        <v>796</v>
      </c>
      <c r="J1669" s="183" t="s">
        <v>1562</v>
      </c>
      <c r="K1669" s="184">
        <v>500</v>
      </c>
      <c r="L1669" s="184">
        <v>0</v>
      </c>
      <c r="M1669" s="184">
        <f t="shared" si="26"/>
        <v>500</v>
      </c>
      <c r="N1669" s="183" t="s">
        <v>2083</v>
      </c>
      <c r="O1669" s="183" t="s">
        <v>1562</v>
      </c>
      <c r="P1669" s="183"/>
      <c r="Q1669" s="183" t="s">
        <v>2084</v>
      </c>
      <c r="R1669" s="183" t="s">
        <v>797</v>
      </c>
    </row>
    <row r="1670" spans="1:18">
      <c r="A1670" s="183" t="s">
        <v>2081</v>
      </c>
      <c r="B1670" s="183" t="s">
        <v>794</v>
      </c>
      <c r="C1670" s="183" t="s">
        <v>833</v>
      </c>
      <c r="D1670" s="183" t="s">
        <v>812</v>
      </c>
      <c r="E1670" s="183" t="s">
        <v>382</v>
      </c>
      <c r="F1670" s="183" t="s">
        <v>1967</v>
      </c>
      <c r="G1670" s="183" t="s">
        <v>48</v>
      </c>
      <c r="H1670" s="183" t="s">
        <v>521</v>
      </c>
      <c r="I1670" s="183" t="s">
        <v>796</v>
      </c>
      <c r="J1670" s="183" t="s">
        <v>1562</v>
      </c>
      <c r="K1670" s="184">
        <v>0</v>
      </c>
      <c r="L1670" s="184">
        <v>6000</v>
      </c>
      <c r="M1670" s="184">
        <f t="shared" si="26"/>
        <v>-6000</v>
      </c>
      <c r="N1670" s="183" t="s">
        <v>2083</v>
      </c>
      <c r="O1670" s="183" t="s">
        <v>1562</v>
      </c>
      <c r="P1670" s="183"/>
      <c r="Q1670" s="183" t="s">
        <v>2084</v>
      </c>
      <c r="R1670" s="183" t="s">
        <v>797</v>
      </c>
    </row>
    <row r="1671" spans="1:18">
      <c r="A1671" s="183" t="s">
        <v>2081</v>
      </c>
      <c r="B1671" s="183" t="s">
        <v>794</v>
      </c>
      <c r="C1671" s="183" t="s">
        <v>833</v>
      </c>
      <c r="D1671" s="183" t="s">
        <v>812</v>
      </c>
      <c r="E1671" s="183" t="s">
        <v>384</v>
      </c>
      <c r="F1671" s="183" t="s">
        <v>1967</v>
      </c>
      <c r="G1671" s="183" t="s">
        <v>48</v>
      </c>
      <c r="H1671" s="183" t="s">
        <v>521</v>
      </c>
      <c r="I1671" s="183" t="s">
        <v>796</v>
      </c>
      <c r="J1671" s="183" t="s">
        <v>1562</v>
      </c>
      <c r="K1671" s="184">
        <v>100</v>
      </c>
      <c r="L1671" s="184">
        <v>0</v>
      </c>
      <c r="M1671" s="184">
        <f t="shared" ref="M1671:M1734" si="27">K1671-L1671</f>
        <v>100</v>
      </c>
      <c r="N1671" s="183" t="s">
        <v>2083</v>
      </c>
      <c r="O1671" s="183" t="s">
        <v>1562</v>
      </c>
      <c r="P1671" s="183"/>
      <c r="Q1671" s="183" t="s">
        <v>2084</v>
      </c>
      <c r="R1671" s="183" t="s">
        <v>797</v>
      </c>
    </row>
    <row r="1672" spans="1:18">
      <c r="A1672" s="183" t="s">
        <v>2081</v>
      </c>
      <c r="B1672" s="183" t="s">
        <v>794</v>
      </c>
      <c r="C1672" s="183" t="s">
        <v>833</v>
      </c>
      <c r="D1672" s="183" t="s">
        <v>812</v>
      </c>
      <c r="E1672" s="183" t="s">
        <v>136</v>
      </c>
      <c r="F1672" s="183" t="s">
        <v>1967</v>
      </c>
      <c r="G1672" s="183" t="s">
        <v>48</v>
      </c>
      <c r="H1672" s="183" t="s">
        <v>521</v>
      </c>
      <c r="I1672" s="183" t="s">
        <v>796</v>
      </c>
      <c r="J1672" s="183" t="s">
        <v>1562</v>
      </c>
      <c r="K1672" s="184">
        <v>1000</v>
      </c>
      <c r="L1672" s="184">
        <v>0</v>
      </c>
      <c r="M1672" s="184">
        <f t="shared" si="27"/>
        <v>1000</v>
      </c>
      <c r="N1672" s="183" t="s">
        <v>2083</v>
      </c>
      <c r="O1672" s="183" t="s">
        <v>1562</v>
      </c>
      <c r="P1672" s="183"/>
      <c r="Q1672" s="183" t="s">
        <v>2084</v>
      </c>
      <c r="R1672" s="183" t="s">
        <v>797</v>
      </c>
    </row>
    <row r="1673" spans="1:18">
      <c r="A1673" s="183" t="s">
        <v>2081</v>
      </c>
      <c r="B1673" s="183" t="s">
        <v>794</v>
      </c>
      <c r="C1673" s="183" t="s">
        <v>833</v>
      </c>
      <c r="D1673" s="183" t="s">
        <v>812</v>
      </c>
      <c r="E1673" s="183" t="s">
        <v>850</v>
      </c>
      <c r="F1673" s="183" t="s">
        <v>1967</v>
      </c>
      <c r="G1673" s="183" t="s">
        <v>48</v>
      </c>
      <c r="H1673" s="183" t="s">
        <v>521</v>
      </c>
      <c r="I1673" s="183" t="s">
        <v>796</v>
      </c>
      <c r="J1673" s="183" t="s">
        <v>1562</v>
      </c>
      <c r="K1673" s="184">
        <v>0</v>
      </c>
      <c r="L1673" s="184">
        <v>11000</v>
      </c>
      <c r="M1673" s="184">
        <f t="shared" si="27"/>
        <v>-11000</v>
      </c>
      <c r="N1673" s="183" t="s">
        <v>2083</v>
      </c>
      <c r="O1673" s="183" t="s">
        <v>1562</v>
      </c>
      <c r="P1673" s="183"/>
      <c r="Q1673" s="183" t="s">
        <v>2084</v>
      </c>
      <c r="R1673" s="183" t="s">
        <v>797</v>
      </c>
    </row>
    <row r="1674" spans="1:18">
      <c r="A1674" s="183" t="s">
        <v>2081</v>
      </c>
      <c r="B1674" s="183" t="s">
        <v>794</v>
      </c>
      <c r="C1674" s="183" t="s">
        <v>833</v>
      </c>
      <c r="D1674" s="183" t="s">
        <v>812</v>
      </c>
      <c r="E1674" s="183" t="s">
        <v>28</v>
      </c>
      <c r="F1674" s="183" t="s">
        <v>1967</v>
      </c>
      <c r="G1674" s="183" t="s">
        <v>48</v>
      </c>
      <c r="H1674" s="183" t="s">
        <v>521</v>
      </c>
      <c r="I1674" s="183" t="s">
        <v>796</v>
      </c>
      <c r="J1674" s="183" t="s">
        <v>1562</v>
      </c>
      <c r="K1674" s="184">
        <v>50</v>
      </c>
      <c r="L1674" s="184">
        <v>0</v>
      </c>
      <c r="M1674" s="184">
        <f t="shared" si="27"/>
        <v>50</v>
      </c>
      <c r="N1674" s="183" t="s">
        <v>2083</v>
      </c>
      <c r="O1674" s="183" t="s">
        <v>1562</v>
      </c>
      <c r="P1674" s="183"/>
      <c r="Q1674" s="183" t="s">
        <v>2084</v>
      </c>
      <c r="R1674" s="183" t="s">
        <v>797</v>
      </c>
    </row>
    <row r="1675" spans="1:18">
      <c r="A1675" s="183" t="s">
        <v>2081</v>
      </c>
      <c r="B1675" s="183" t="s">
        <v>794</v>
      </c>
      <c r="C1675" s="183" t="s">
        <v>833</v>
      </c>
      <c r="D1675" s="183" t="s">
        <v>812</v>
      </c>
      <c r="E1675" s="183" t="s">
        <v>839</v>
      </c>
      <c r="F1675" s="183" t="s">
        <v>2089</v>
      </c>
      <c r="G1675" s="183" t="s">
        <v>48</v>
      </c>
      <c r="H1675" s="183" t="s">
        <v>521</v>
      </c>
      <c r="I1675" s="183" t="s">
        <v>796</v>
      </c>
      <c r="J1675" s="183" t="s">
        <v>1562</v>
      </c>
      <c r="K1675" s="184">
        <v>5800</v>
      </c>
      <c r="L1675" s="184">
        <v>0</v>
      </c>
      <c r="M1675" s="184">
        <f t="shared" si="27"/>
        <v>5800</v>
      </c>
      <c r="N1675" s="183" t="s">
        <v>2083</v>
      </c>
      <c r="O1675" s="183" t="s">
        <v>1562</v>
      </c>
      <c r="P1675" s="183"/>
      <c r="Q1675" s="183" t="s">
        <v>2084</v>
      </c>
      <c r="R1675" s="183" t="s">
        <v>797</v>
      </c>
    </row>
    <row r="1676" spans="1:18">
      <c r="A1676" s="183" t="s">
        <v>2081</v>
      </c>
      <c r="B1676" s="183" t="s">
        <v>794</v>
      </c>
      <c r="C1676" s="183" t="s">
        <v>808</v>
      </c>
      <c r="D1676" s="183" t="s">
        <v>809</v>
      </c>
      <c r="E1676" s="183" t="s">
        <v>810</v>
      </c>
      <c r="F1676" s="183" t="s">
        <v>2086</v>
      </c>
      <c r="G1676" s="183" t="s">
        <v>48</v>
      </c>
      <c r="H1676" s="183" t="s">
        <v>521</v>
      </c>
      <c r="I1676" s="183" t="s">
        <v>796</v>
      </c>
      <c r="J1676" s="183" t="s">
        <v>1562</v>
      </c>
      <c r="K1676" s="184">
        <v>108082</v>
      </c>
      <c r="L1676" s="184">
        <v>0</v>
      </c>
      <c r="M1676" s="184">
        <f t="shared" si="27"/>
        <v>108082</v>
      </c>
      <c r="N1676" s="183" t="s">
        <v>2083</v>
      </c>
      <c r="O1676" s="183" t="s">
        <v>1562</v>
      </c>
      <c r="P1676" s="183"/>
      <c r="Q1676" s="183" t="s">
        <v>2084</v>
      </c>
      <c r="R1676" s="183" t="s">
        <v>797</v>
      </c>
    </row>
    <row r="1677" spans="1:18">
      <c r="A1677" s="183" t="s">
        <v>2081</v>
      </c>
      <c r="B1677" s="183" t="s">
        <v>794</v>
      </c>
      <c r="C1677" s="183" t="s">
        <v>833</v>
      </c>
      <c r="D1677" s="183" t="s">
        <v>812</v>
      </c>
      <c r="E1677" s="183" t="s">
        <v>21</v>
      </c>
      <c r="F1677" s="183" t="s">
        <v>2089</v>
      </c>
      <c r="G1677" s="183" t="s">
        <v>48</v>
      </c>
      <c r="H1677" s="183" t="s">
        <v>521</v>
      </c>
      <c r="I1677" s="183" t="s">
        <v>796</v>
      </c>
      <c r="J1677" s="183" t="s">
        <v>1562</v>
      </c>
      <c r="K1677" s="184">
        <v>7200</v>
      </c>
      <c r="L1677" s="184">
        <v>0</v>
      </c>
      <c r="M1677" s="184">
        <f t="shared" si="27"/>
        <v>7200</v>
      </c>
      <c r="N1677" s="183" t="s">
        <v>2083</v>
      </c>
      <c r="O1677" s="183" t="s">
        <v>1562</v>
      </c>
      <c r="P1677" s="183"/>
      <c r="Q1677" s="183" t="s">
        <v>2084</v>
      </c>
      <c r="R1677" s="183" t="s">
        <v>797</v>
      </c>
    </row>
    <row r="1678" spans="1:18">
      <c r="A1678" s="183" t="s">
        <v>2081</v>
      </c>
      <c r="B1678" s="183" t="s">
        <v>794</v>
      </c>
      <c r="C1678" s="183" t="s">
        <v>833</v>
      </c>
      <c r="D1678" s="183" t="s">
        <v>812</v>
      </c>
      <c r="E1678" s="183" t="s">
        <v>465</v>
      </c>
      <c r="F1678" s="183" t="s">
        <v>2089</v>
      </c>
      <c r="G1678" s="183" t="s">
        <v>48</v>
      </c>
      <c r="H1678" s="183" t="s">
        <v>521</v>
      </c>
      <c r="I1678" s="183" t="s">
        <v>796</v>
      </c>
      <c r="J1678" s="183" t="s">
        <v>1562</v>
      </c>
      <c r="K1678" s="184">
        <v>0</v>
      </c>
      <c r="L1678" s="184">
        <v>15160</v>
      </c>
      <c r="M1678" s="184">
        <f t="shared" si="27"/>
        <v>-15160</v>
      </c>
      <c r="N1678" s="183" t="s">
        <v>2083</v>
      </c>
      <c r="O1678" s="183" t="s">
        <v>1562</v>
      </c>
      <c r="P1678" s="183"/>
      <c r="Q1678" s="183" t="s">
        <v>2084</v>
      </c>
      <c r="R1678" s="183" t="s">
        <v>797</v>
      </c>
    </row>
    <row r="1679" spans="1:18">
      <c r="A1679" s="183" t="s">
        <v>2081</v>
      </c>
      <c r="B1679" s="183" t="s">
        <v>794</v>
      </c>
      <c r="C1679" s="183" t="s">
        <v>833</v>
      </c>
      <c r="D1679" s="183" t="s">
        <v>812</v>
      </c>
      <c r="E1679" s="183" t="s">
        <v>850</v>
      </c>
      <c r="F1679" s="183" t="s">
        <v>2089</v>
      </c>
      <c r="G1679" s="183" t="s">
        <v>48</v>
      </c>
      <c r="H1679" s="183" t="s">
        <v>521</v>
      </c>
      <c r="I1679" s="183" t="s">
        <v>796</v>
      </c>
      <c r="J1679" s="183" t="s">
        <v>1562</v>
      </c>
      <c r="K1679" s="184">
        <v>170</v>
      </c>
      <c r="L1679" s="184">
        <v>0</v>
      </c>
      <c r="M1679" s="184">
        <f t="shared" si="27"/>
        <v>170</v>
      </c>
      <c r="N1679" s="183" t="s">
        <v>2083</v>
      </c>
      <c r="O1679" s="183" t="s">
        <v>1562</v>
      </c>
      <c r="P1679" s="183"/>
      <c r="Q1679" s="183" t="s">
        <v>2084</v>
      </c>
      <c r="R1679" s="183" t="s">
        <v>797</v>
      </c>
    </row>
    <row r="1680" spans="1:18">
      <c r="A1680" s="183" t="s">
        <v>2081</v>
      </c>
      <c r="B1680" s="183" t="s">
        <v>794</v>
      </c>
      <c r="C1680" s="183" t="s">
        <v>833</v>
      </c>
      <c r="D1680" s="183" t="s">
        <v>812</v>
      </c>
      <c r="E1680" s="183" t="s">
        <v>832</v>
      </c>
      <c r="F1680" s="183" t="s">
        <v>2089</v>
      </c>
      <c r="G1680" s="183" t="s">
        <v>48</v>
      </c>
      <c r="H1680" s="183" t="s">
        <v>521</v>
      </c>
      <c r="I1680" s="183" t="s">
        <v>796</v>
      </c>
      <c r="J1680" s="183" t="s">
        <v>1562</v>
      </c>
      <c r="K1680" s="184">
        <v>4000</v>
      </c>
      <c r="L1680" s="184">
        <v>0</v>
      </c>
      <c r="M1680" s="184">
        <f t="shared" si="27"/>
        <v>4000</v>
      </c>
      <c r="N1680" s="183" t="s">
        <v>2083</v>
      </c>
      <c r="O1680" s="183" t="s">
        <v>1562</v>
      </c>
      <c r="P1680" s="183"/>
      <c r="Q1680" s="183" t="s">
        <v>2084</v>
      </c>
      <c r="R1680" s="183" t="s">
        <v>797</v>
      </c>
    </row>
    <row r="1681" spans="1:18">
      <c r="A1681" s="183" t="s">
        <v>2081</v>
      </c>
      <c r="B1681" s="183" t="s">
        <v>794</v>
      </c>
      <c r="C1681" s="183" t="s">
        <v>833</v>
      </c>
      <c r="D1681" s="183" t="s">
        <v>812</v>
      </c>
      <c r="E1681" s="183" t="s">
        <v>29</v>
      </c>
      <c r="F1681" s="183" t="s">
        <v>1967</v>
      </c>
      <c r="G1681" s="183" t="s">
        <v>48</v>
      </c>
      <c r="H1681" s="183" t="s">
        <v>521</v>
      </c>
      <c r="I1681" s="183" t="s">
        <v>796</v>
      </c>
      <c r="J1681" s="183" t="s">
        <v>1562</v>
      </c>
      <c r="K1681" s="184">
        <v>200</v>
      </c>
      <c r="L1681" s="184">
        <v>0</v>
      </c>
      <c r="M1681" s="184">
        <f t="shared" si="27"/>
        <v>200</v>
      </c>
      <c r="N1681" s="183" t="s">
        <v>2083</v>
      </c>
      <c r="O1681" s="183" t="s">
        <v>1562</v>
      </c>
      <c r="P1681" s="183"/>
      <c r="Q1681" s="183" t="s">
        <v>2084</v>
      </c>
      <c r="R1681" s="183" t="s">
        <v>797</v>
      </c>
    </row>
    <row r="1682" spans="1:18">
      <c r="A1682" s="183" t="s">
        <v>2081</v>
      </c>
      <c r="B1682" s="183" t="s">
        <v>794</v>
      </c>
      <c r="C1682" s="183" t="s">
        <v>808</v>
      </c>
      <c r="D1682" s="183" t="s">
        <v>794</v>
      </c>
      <c r="E1682" s="183" t="s">
        <v>382</v>
      </c>
      <c r="F1682" s="183" t="s">
        <v>2086</v>
      </c>
      <c r="G1682" s="183" t="s">
        <v>48</v>
      </c>
      <c r="H1682" s="183" t="s">
        <v>521</v>
      </c>
      <c r="I1682" s="183" t="s">
        <v>796</v>
      </c>
      <c r="J1682" s="183" t="s">
        <v>1562</v>
      </c>
      <c r="K1682" s="184">
        <v>2588</v>
      </c>
      <c r="L1682" s="184">
        <v>0</v>
      </c>
      <c r="M1682" s="184">
        <f t="shared" si="27"/>
        <v>2588</v>
      </c>
      <c r="N1682" s="183" t="s">
        <v>2083</v>
      </c>
      <c r="O1682" s="183" t="s">
        <v>1562</v>
      </c>
      <c r="P1682" s="183"/>
      <c r="Q1682" s="183" t="s">
        <v>2084</v>
      </c>
      <c r="R1682" s="183" t="s">
        <v>797</v>
      </c>
    </row>
    <row r="1683" spans="1:18">
      <c r="A1683" s="183" t="s">
        <v>2081</v>
      </c>
      <c r="B1683" s="183" t="s">
        <v>794</v>
      </c>
      <c r="C1683" s="183" t="s">
        <v>808</v>
      </c>
      <c r="D1683" s="183" t="s">
        <v>794</v>
      </c>
      <c r="E1683" s="183" t="s">
        <v>816</v>
      </c>
      <c r="F1683" s="183" t="s">
        <v>2086</v>
      </c>
      <c r="G1683" s="183" t="s">
        <v>48</v>
      </c>
      <c r="H1683" s="183" t="s">
        <v>521</v>
      </c>
      <c r="I1683" s="183" t="s">
        <v>796</v>
      </c>
      <c r="J1683" s="183" t="s">
        <v>1562</v>
      </c>
      <c r="K1683" s="184">
        <v>31000</v>
      </c>
      <c r="L1683" s="184">
        <v>0</v>
      </c>
      <c r="M1683" s="184">
        <f t="shared" si="27"/>
        <v>31000</v>
      </c>
      <c r="N1683" s="183" t="s">
        <v>2083</v>
      </c>
      <c r="O1683" s="183" t="s">
        <v>1562</v>
      </c>
      <c r="P1683" s="183"/>
      <c r="Q1683" s="183" t="s">
        <v>2084</v>
      </c>
      <c r="R1683" s="183" t="s">
        <v>797</v>
      </c>
    </row>
    <row r="1684" spans="1:18">
      <c r="A1684" s="183" t="s">
        <v>2081</v>
      </c>
      <c r="B1684" s="183" t="s">
        <v>794</v>
      </c>
      <c r="C1684" s="183" t="s">
        <v>808</v>
      </c>
      <c r="D1684" s="183" t="s">
        <v>809</v>
      </c>
      <c r="E1684" s="183" t="s">
        <v>816</v>
      </c>
      <c r="F1684" s="183" t="s">
        <v>2086</v>
      </c>
      <c r="G1684" s="183" t="s">
        <v>48</v>
      </c>
      <c r="H1684" s="183" t="s">
        <v>521</v>
      </c>
      <c r="I1684" s="183" t="s">
        <v>796</v>
      </c>
      <c r="J1684" s="183" t="s">
        <v>1562</v>
      </c>
      <c r="K1684" s="184">
        <v>75137.5</v>
      </c>
      <c r="L1684" s="184">
        <v>0</v>
      </c>
      <c r="M1684" s="184">
        <f t="shared" si="27"/>
        <v>75137.5</v>
      </c>
      <c r="N1684" s="183" t="s">
        <v>2083</v>
      </c>
      <c r="O1684" s="183" t="s">
        <v>1562</v>
      </c>
      <c r="P1684" s="183"/>
      <c r="Q1684" s="183" t="s">
        <v>2084</v>
      </c>
      <c r="R1684" s="183" t="s">
        <v>797</v>
      </c>
    </row>
    <row r="1685" spans="1:18">
      <c r="A1685" s="183" t="s">
        <v>2081</v>
      </c>
      <c r="B1685" s="183" t="s">
        <v>794</v>
      </c>
      <c r="C1685" s="183" t="s">
        <v>808</v>
      </c>
      <c r="D1685" s="183" t="s">
        <v>794</v>
      </c>
      <c r="E1685" s="183" t="s">
        <v>700</v>
      </c>
      <c r="F1685" s="183" t="s">
        <v>2086</v>
      </c>
      <c r="G1685" s="183" t="s">
        <v>48</v>
      </c>
      <c r="H1685" s="183" t="s">
        <v>521</v>
      </c>
      <c r="I1685" s="183" t="s">
        <v>796</v>
      </c>
      <c r="J1685" s="183" t="s">
        <v>1562</v>
      </c>
      <c r="K1685" s="184">
        <v>0</v>
      </c>
      <c r="L1685" s="184">
        <v>1000000</v>
      </c>
      <c r="M1685" s="184">
        <f t="shared" si="27"/>
        <v>-1000000</v>
      </c>
      <c r="N1685" s="183" t="s">
        <v>2083</v>
      </c>
      <c r="O1685" s="183" t="s">
        <v>1562</v>
      </c>
      <c r="P1685" s="183"/>
      <c r="Q1685" s="183" t="s">
        <v>2084</v>
      </c>
      <c r="R1685" s="183" t="s">
        <v>797</v>
      </c>
    </row>
    <row r="1686" spans="1:18">
      <c r="A1686" s="183" t="s">
        <v>2081</v>
      </c>
      <c r="B1686" s="183" t="s">
        <v>794</v>
      </c>
      <c r="C1686" s="183" t="s">
        <v>808</v>
      </c>
      <c r="D1686" s="183" t="s">
        <v>794</v>
      </c>
      <c r="E1686" s="183" t="s">
        <v>845</v>
      </c>
      <c r="F1686" s="183" t="s">
        <v>2086</v>
      </c>
      <c r="G1686" s="183" t="s">
        <v>48</v>
      </c>
      <c r="H1686" s="183" t="s">
        <v>521</v>
      </c>
      <c r="I1686" s="183" t="s">
        <v>796</v>
      </c>
      <c r="J1686" s="183" t="s">
        <v>1562</v>
      </c>
      <c r="K1686" s="184">
        <v>1000</v>
      </c>
      <c r="L1686" s="184">
        <v>0</v>
      </c>
      <c r="M1686" s="184">
        <f t="shared" si="27"/>
        <v>1000</v>
      </c>
      <c r="N1686" s="183" t="s">
        <v>2083</v>
      </c>
      <c r="O1686" s="183" t="s">
        <v>1562</v>
      </c>
      <c r="P1686" s="183"/>
      <c r="Q1686" s="183" t="s">
        <v>2084</v>
      </c>
      <c r="R1686" s="183" t="s">
        <v>797</v>
      </c>
    </row>
    <row r="1687" spans="1:18">
      <c r="A1687" s="183" t="s">
        <v>2081</v>
      </c>
      <c r="B1687" s="183" t="s">
        <v>794</v>
      </c>
      <c r="C1687" s="183" t="s">
        <v>808</v>
      </c>
      <c r="D1687" s="183" t="s">
        <v>794</v>
      </c>
      <c r="E1687" s="183" t="s">
        <v>810</v>
      </c>
      <c r="F1687" s="183" t="s">
        <v>2086</v>
      </c>
      <c r="G1687" s="183" t="s">
        <v>48</v>
      </c>
      <c r="H1687" s="183" t="s">
        <v>521</v>
      </c>
      <c r="I1687" s="183" t="s">
        <v>796</v>
      </c>
      <c r="J1687" s="183" t="s">
        <v>1562</v>
      </c>
      <c r="K1687" s="184">
        <v>11500</v>
      </c>
      <c r="L1687" s="184">
        <v>0</v>
      </c>
      <c r="M1687" s="184">
        <f t="shared" si="27"/>
        <v>11500</v>
      </c>
      <c r="N1687" s="183" t="s">
        <v>2083</v>
      </c>
      <c r="O1687" s="183" t="s">
        <v>1562</v>
      </c>
      <c r="P1687" s="183"/>
      <c r="Q1687" s="183" t="s">
        <v>2084</v>
      </c>
      <c r="R1687" s="183" t="s">
        <v>797</v>
      </c>
    </row>
    <row r="1688" spans="1:18">
      <c r="A1688" s="183" t="s">
        <v>2081</v>
      </c>
      <c r="B1688" s="183" t="s">
        <v>794</v>
      </c>
      <c r="C1688" s="183" t="s">
        <v>808</v>
      </c>
      <c r="D1688" s="183" t="s">
        <v>794</v>
      </c>
      <c r="E1688" s="183" t="s">
        <v>839</v>
      </c>
      <c r="F1688" s="183" t="s">
        <v>2086</v>
      </c>
      <c r="G1688" s="183" t="s">
        <v>48</v>
      </c>
      <c r="H1688" s="183" t="s">
        <v>521</v>
      </c>
      <c r="I1688" s="183" t="s">
        <v>796</v>
      </c>
      <c r="J1688" s="183" t="s">
        <v>1562</v>
      </c>
      <c r="K1688" s="184">
        <v>53387.5</v>
      </c>
      <c r="L1688" s="184">
        <v>0</v>
      </c>
      <c r="M1688" s="184">
        <f t="shared" si="27"/>
        <v>53387.5</v>
      </c>
      <c r="N1688" s="183" t="s">
        <v>2083</v>
      </c>
      <c r="O1688" s="183" t="s">
        <v>1562</v>
      </c>
      <c r="P1688" s="183"/>
      <c r="Q1688" s="183" t="s">
        <v>2084</v>
      </c>
      <c r="R1688" s="183" t="s">
        <v>797</v>
      </c>
    </row>
    <row r="1689" spans="1:18">
      <c r="A1689" s="183" t="s">
        <v>2081</v>
      </c>
      <c r="B1689" s="183" t="s">
        <v>794</v>
      </c>
      <c r="C1689" s="183" t="s">
        <v>808</v>
      </c>
      <c r="D1689" s="183" t="s">
        <v>809</v>
      </c>
      <c r="E1689" s="183" t="s">
        <v>839</v>
      </c>
      <c r="F1689" s="183" t="s">
        <v>2086</v>
      </c>
      <c r="G1689" s="183" t="s">
        <v>48</v>
      </c>
      <c r="H1689" s="183" t="s">
        <v>521</v>
      </c>
      <c r="I1689" s="183" t="s">
        <v>796</v>
      </c>
      <c r="J1689" s="183" t="s">
        <v>1562</v>
      </c>
      <c r="K1689" s="184">
        <v>101264.63</v>
      </c>
      <c r="L1689" s="184">
        <v>0</v>
      </c>
      <c r="M1689" s="184">
        <f t="shared" si="27"/>
        <v>101264.63</v>
      </c>
      <c r="N1689" s="183" t="s">
        <v>2083</v>
      </c>
      <c r="O1689" s="183" t="s">
        <v>1562</v>
      </c>
      <c r="P1689" s="183"/>
      <c r="Q1689" s="183" t="s">
        <v>2084</v>
      </c>
      <c r="R1689" s="183" t="s">
        <v>797</v>
      </c>
    </row>
    <row r="1690" spans="1:18">
      <c r="A1690" s="183" t="s">
        <v>2081</v>
      </c>
      <c r="B1690" s="183" t="s">
        <v>794</v>
      </c>
      <c r="C1690" s="183" t="s">
        <v>808</v>
      </c>
      <c r="D1690" s="183" t="s">
        <v>794</v>
      </c>
      <c r="E1690" s="183" t="s">
        <v>840</v>
      </c>
      <c r="F1690" s="183" t="s">
        <v>2086</v>
      </c>
      <c r="G1690" s="183" t="s">
        <v>48</v>
      </c>
      <c r="H1690" s="183" t="s">
        <v>521</v>
      </c>
      <c r="I1690" s="183" t="s">
        <v>796</v>
      </c>
      <c r="J1690" s="183" t="s">
        <v>1562</v>
      </c>
      <c r="K1690" s="184">
        <v>2500</v>
      </c>
      <c r="L1690" s="184">
        <v>0</v>
      </c>
      <c r="M1690" s="184">
        <f t="shared" si="27"/>
        <v>2500</v>
      </c>
      <c r="N1690" s="183" t="s">
        <v>2083</v>
      </c>
      <c r="O1690" s="183" t="s">
        <v>1562</v>
      </c>
      <c r="P1690" s="183"/>
      <c r="Q1690" s="183" t="s">
        <v>2084</v>
      </c>
      <c r="R1690" s="183" t="s">
        <v>797</v>
      </c>
    </row>
    <row r="1691" spans="1:18">
      <c r="A1691" s="183" t="s">
        <v>2081</v>
      </c>
      <c r="B1691" s="183" t="s">
        <v>794</v>
      </c>
      <c r="C1691" s="183" t="s">
        <v>808</v>
      </c>
      <c r="D1691" s="183" t="s">
        <v>809</v>
      </c>
      <c r="E1691" s="183" t="s">
        <v>840</v>
      </c>
      <c r="F1691" s="183" t="s">
        <v>2086</v>
      </c>
      <c r="G1691" s="183" t="s">
        <v>48</v>
      </c>
      <c r="H1691" s="183" t="s">
        <v>521</v>
      </c>
      <c r="I1691" s="183" t="s">
        <v>796</v>
      </c>
      <c r="J1691" s="183" t="s">
        <v>1562</v>
      </c>
      <c r="K1691" s="184">
        <v>1000</v>
      </c>
      <c r="L1691" s="184">
        <v>0</v>
      </c>
      <c r="M1691" s="184">
        <f t="shared" si="27"/>
        <v>1000</v>
      </c>
      <c r="N1691" s="183" t="s">
        <v>2083</v>
      </c>
      <c r="O1691" s="183" t="s">
        <v>1562</v>
      </c>
      <c r="P1691" s="183"/>
      <c r="Q1691" s="183" t="s">
        <v>2084</v>
      </c>
      <c r="R1691" s="183" t="s">
        <v>797</v>
      </c>
    </row>
    <row r="1692" spans="1:18">
      <c r="A1692" s="183" t="s">
        <v>2081</v>
      </c>
      <c r="B1692" s="183" t="s">
        <v>794</v>
      </c>
      <c r="C1692" s="183" t="s">
        <v>808</v>
      </c>
      <c r="D1692" s="183" t="s">
        <v>794</v>
      </c>
      <c r="E1692" s="183" t="s">
        <v>818</v>
      </c>
      <c r="F1692" s="183" t="s">
        <v>2086</v>
      </c>
      <c r="G1692" s="183" t="s">
        <v>48</v>
      </c>
      <c r="H1692" s="183" t="s">
        <v>521</v>
      </c>
      <c r="I1692" s="183" t="s">
        <v>796</v>
      </c>
      <c r="J1692" s="183" t="s">
        <v>1562</v>
      </c>
      <c r="K1692" s="184">
        <v>38750</v>
      </c>
      <c r="L1692" s="184">
        <v>0</v>
      </c>
      <c r="M1692" s="184">
        <f t="shared" si="27"/>
        <v>38750</v>
      </c>
      <c r="N1692" s="183" t="s">
        <v>2083</v>
      </c>
      <c r="O1692" s="183" t="s">
        <v>1562</v>
      </c>
      <c r="P1692" s="183"/>
      <c r="Q1692" s="183" t="s">
        <v>2084</v>
      </c>
      <c r="R1692" s="183" t="s">
        <v>797</v>
      </c>
    </row>
    <row r="1693" spans="1:18">
      <c r="A1693" s="183" t="s">
        <v>2081</v>
      </c>
      <c r="B1693" s="183" t="s">
        <v>794</v>
      </c>
      <c r="C1693" s="183" t="s">
        <v>808</v>
      </c>
      <c r="D1693" s="183" t="s">
        <v>809</v>
      </c>
      <c r="E1693" s="183" t="s">
        <v>818</v>
      </c>
      <c r="F1693" s="183" t="s">
        <v>2086</v>
      </c>
      <c r="G1693" s="183" t="s">
        <v>48</v>
      </c>
      <c r="H1693" s="183" t="s">
        <v>521</v>
      </c>
      <c r="I1693" s="183" t="s">
        <v>796</v>
      </c>
      <c r="J1693" s="183" t="s">
        <v>1562</v>
      </c>
      <c r="K1693" s="184">
        <v>65224.800000000003</v>
      </c>
      <c r="L1693" s="184">
        <v>0</v>
      </c>
      <c r="M1693" s="184">
        <f t="shared" si="27"/>
        <v>65224.800000000003</v>
      </c>
      <c r="N1693" s="183" t="s">
        <v>2083</v>
      </c>
      <c r="O1693" s="183" t="s">
        <v>1562</v>
      </c>
      <c r="P1693" s="183"/>
      <c r="Q1693" s="183" t="s">
        <v>2084</v>
      </c>
      <c r="R1693" s="183" t="s">
        <v>797</v>
      </c>
    </row>
    <row r="1694" spans="1:18">
      <c r="A1694" s="183" t="s">
        <v>2081</v>
      </c>
      <c r="B1694" s="183" t="s">
        <v>794</v>
      </c>
      <c r="C1694" s="183" t="s">
        <v>808</v>
      </c>
      <c r="D1694" s="183" t="s">
        <v>794</v>
      </c>
      <c r="E1694" s="183" t="s">
        <v>827</v>
      </c>
      <c r="F1694" s="183" t="s">
        <v>2086</v>
      </c>
      <c r="G1694" s="183" t="s">
        <v>48</v>
      </c>
      <c r="H1694" s="183" t="s">
        <v>521</v>
      </c>
      <c r="I1694" s="183" t="s">
        <v>796</v>
      </c>
      <c r="J1694" s="183" t="s">
        <v>1562</v>
      </c>
      <c r="K1694" s="184">
        <v>4275</v>
      </c>
      <c r="L1694" s="184">
        <v>0</v>
      </c>
      <c r="M1694" s="184">
        <f t="shared" si="27"/>
        <v>4275</v>
      </c>
      <c r="N1694" s="183" t="s">
        <v>2083</v>
      </c>
      <c r="O1694" s="183" t="s">
        <v>1562</v>
      </c>
      <c r="P1694" s="183"/>
      <c r="Q1694" s="183" t="s">
        <v>2084</v>
      </c>
      <c r="R1694" s="183" t="s">
        <v>797</v>
      </c>
    </row>
    <row r="1695" spans="1:18">
      <c r="A1695" s="183" t="s">
        <v>2081</v>
      </c>
      <c r="B1695" s="183" t="s">
        <v>794</v>
      </c>
      <c r="C1695" s="183" t="s">
        <v>808</v>
      </c>
      <c r="D1695" s="183" t="s">
        <v>809</v>
      </c>
      <c r="E1695" s="183" t="s">
        <v>827</v>
      </c>
      <c r="F1695" s="183" t="s">
        <v>2086</v>
      </c>
      <c r="G1695" s="183" t="s">
        <v>48</v>
      </c>
      <c r="H1695" s="183" t="s">
        <v>521</v>
      </c>
      <c r="I1695" s="183" t="s">
        <v>796</v>
      </c>
      <c r="J1695" s="183" t="s">
        <v>1562</v>
      </c>
      <c r="K1695" s="184">
        <v>1000</v>
      </c>
      <c r="L1695" s="184">
        <v>0</v>
      </c>
      <c r="M1695" s="184">
        <f t="shared" si="27"/>
        <v>1000</v>
      </c>
      <c r="N1695" s="183" t="s">
        <v>2083</v>
      </c>
      <c r="O1695" s="183" t="s">
        <v>1562</v>
      </c>
      <c r="P1695" s="183"/>
      <c r="Q1695" s="183" t="s">
        <v>2084</v>
      </c>
      <c r="R1695" s="183" t="s">
        <v>797</v>
      </c>
    </row>
    <row r="1696" spans="1:18">
      <c r="A1696" s="183" t="s">
        <v>2081</v>
      </c>
      <c r="B1696" s="183" t="s">
        <v>794</v>
      </c>
      <c r="C1696" s="183" t="s">
        <v>808</v>
      </c>
      <c r="D1696" s="183" t="s">
        <v>794</v>
      </c>
      <c r="E1696" s="183" t="s">
        <v>850</v>
      </c>
      <c r="F1696" s="183" t="s">
        <v>2086</v>
      </c>
      <c r="G1696" s="183" t="s">
        <v>48</v>
      </c>
      <c r="H1696" s="183" t="s">
        <v>521</v>
      </c>
      <c r="I1696" s="183" t="s">
        <v>796</v>
      </c>
      <c r="J1696" s="183" t="s">
        <v>1562</v>
      </c>
      <c r="K1696" s="184">
        <v>2000</v>
      </c>
      <c r="L1696" s="184">
        <v>0</v>
      </c>
      <c r="M1696" s="184">
        <f t="shared" si="27"/>
        <v>2000</v>
      </c>
      <c r="N1696" s="183" t="s">
        <v>2083</v>
      </c>
      <c r="O1696" s="183" t="s">
        <v>1562</v>
      </c>
      <c r="P1696" s="183"/>
      <c r="Q1696" s="183" t="s">
        <v>2084</v>
      </c>
      <c r="R1696" s="183" t="s">
        <v>797</v>
      </c>
    </row>
    <row r="1697" spans="1:18">
      <c r="A1697" s="183" t="s">
        <v>2081</v>
      </c>
      <c r="B1697" s="183" t="s">
        <v>794</v>
      </c>
      <c r="C1697" s="183" t="s">
        <v>808</v>
      </c>
      <c r="D1697" s="183" t="s">
        <v>794</v>
      </c>
      <c r="E1697" s="183" t="s">
        <v>398</v>
      </c>
      <c r="F1697" s="183" t="s">
        <v>2086</v>
      </c>
      <c r="G1697" s="183" t="s">
        <v>48</v>
      </c>
      <c r="H1697" s="183" t="s">
        <v>521</v>
      </c>
      <c r="I1697" s="183" t="s">
        <v>796</v>
      </c>
      <c r="J1697" s="183" t="s">
        <v>1562</v>
      </c>
      <c r="K1697" s="184">
        <v>2000</v>
      </c>
      <c r="L1697" s="184">
        <v>0</v>
      </c>
      <c r="M1697" s="184">
        <f t="shared" si="27"/>
        <v>2000</v>
      </c>
      <c r="N1697" s="183" t="s">
        <v>2083</v>
      </c>
      <c r="O1697" s="183" t="s">
        <v>1562</v>
      </c>
      <c r="P1697" s="183"/>
      <c r="Q1697" s="183" t="s">
        <v>2084</v>
      </c>
      <c r="R1697" s="183" t="s">
        <v>797</v>
      </c>
    </row>
    <row r="1698" spans="1:18">
      <c r="A1698" s="183" t="s">
        <v>2081</v>
      </c>
      <c r="B1698" s="183" t="s">
        <v>794</v>
      </c>
      <c r="C1698" s="183" t="s">
        <v>808</v>
      </c>
      <c r="D1698" s="183" t="s">
        <v>794</v>
      </c>
      <c r="E1698" s="183" t="s">
        <v>708</v>
      </c>
      <c r="F1698" s="183" t="s">
        <v>2086</v>
      </c>
      <c r="G1698" s="183" t="s">
        <v>48</v>
      </c>
      <c r="H1698" s="183" t="s">
        <v>521</v>
      </c>
      <c r="I1698" s="183" t="s">
        <v>796</v>
      </c>
      <c r="J1698" s="183" t="s">
        <v>1562</v>
      </c>
      <c r="K1698" s="184">
        <v>1000</v>
      </c>
      <c r="L1698" s="184">
        <v>0</v>
      </c>
      <c r="M1698" s="184">
        <f t="shared" si="27"/>
        <v>1000</v>
      </c>
      <c r="N1698" s="183" t="s">
        <v>2083</v>
      </c>
      <c r="O1698" s="183" t="s">
        <v>1562</v>
      </c>
      <c r="P1698" s="183"/>
      <c r="Q1698" s="183" t="s">
        <v>2084</v>
      </c>
      <c r="R1698" s="183" t="s">
        <v>797</v>
      </c>
    </row>
    <row r="1699" spans="1:18">
      <c r="A1699" s="183" t="s">
        <v>2081</v>
      </c>
      <c r="B1699" s="183" t="s">
        <v>794</v>
      </c>
      <c r="C1699" s="183" t="s">
        <v>808</v>
      </c>
      <c r="D1699" s="183" t="s">
        <v>794</v>
      </c>
      <c r="E1699" s="183" t="s">
        <v>848</v>
      </c>
      <c r="F1699" s="183" t="s">
        <v>2086</v>
      </c>
      <c r="G1699" s="183" t="s">
        <v>48</v>
      </c>
      <c r="H1699" s="183" t="s">
        <v>521</v>
      </c>
      <c r="I1699" s="183" t="s">
        <v>796</v>
      </c>
      <c r="J1699" s="183" t="s">
        <v>1562</v>
      </c>
      <c r="K1699" s="184">
        <v>369</v>
      </c>
      <c r="L1699" s="184">
        <v>0</v>
      </c>
      <c r="M1699" s="184">
        <f t="shared" si="27"/>
        <v>369</v>
      </c>
      <c r="N1699" s="183" t="s">
        <v>2083</v>
      </c>
      <c r="O1699" s="183" t="s">
        <v>1562</v>
      </c>
      <c r="P1699" s="183"/>
      <c r="Q1699" s="183" t="s">
        <v>2084</v>
      </c>
      <c r="R1699" s="183" t="s">
        <v>797</v>
      </c>
    </row>
    <row r="1700" spans="1:18">
      <c r="A1700" s="183" t="s">
        <v>2081</v>
      </c>
      <c r="B1700" s="183" t="s">
        <v>794</v>
      </c>
      <c r="C1700" s="183" t="s">
        <v>244</v>
      </c>
      <c r="D1700" s="183" t="s">
        <v>812</v>
      </c>
      <c r="E1700" s="183" t="s">
        <v>342</v>
      </c>
      <c r="F1700" s="183" t="s">
        <v>1090</v>
      </c>
      <c r="G1700" s="183" t="s">
        <v>48</v>
      </c>
      <c r="H1700" s="183" t="s">
        <v>521</v>
      </c>
      <c r="I1700" s="183" t="s">
        <v>796</v>
      </c>
      <c r="J1700" s="183" t="s">
        <v>1562</v>
      </c>
      <c r="K1700" s="184">
        <v>200</v>
      </c>
      <c r="L1700" s="184">
        <v>0</v>
      </c>
      <c r="M1700" s="184">
        <f t="shared" si="27"/>
        <v>200</v>
      </c>
      <c r="N1700" s="183" t="s">
        <v>2083</v>
      </c>
      <c r="O1700" s="183" t="s">
        <v>1562</v>
      </c>
      <c r="P1700" s="183"/>
      <c r="Q1700" s="183" t="s">
        <v>2084</v>
      </c>
      <c r="R1700" s="183" t="s">
        <v>797</v>
      </c>
    </row>
    <row r="1701" spans="1:18">
      <c r="A1701" s="183" t="s">
        <v>2081</v>
      </c>
      <c r="B1701" s="183" t="s">
        <v>794</v>
      </c>
      <c r="C1701" s="183" t="s">
        <v>244</v>
      </c>
      <c r="D1701" s="183" t="s">
        <v>812</v>
      </c>
      <c r="E1701" s="183" t="s">
        <v>398</v>
      </c>
      <c r="F1701" s="183" t="s">
        <v>1090</v>
      </c>
      <c r="G1701" s="183" t="s">
        <v>48</v>
      </c>
      <c r="H1701" s="183" t="s">
        <v>521</v>
      </c>
      <c r="I1701" s="183" t="s">
        <v>796</v>
      </c>
      <c r="J1701" s="183" t="s">
        <v>1562</v>
      </c>
      <c r="K1701" s="184">
        <v>150</v>
      </c>
      <c r="L1701" s="184">
        <v>0</v>
      </c>
      <c r="M1701" s="184">
        <f t="shared" si="27"/>
        <v>150</v>
      </c>
      <c r="N1701" s="183" t="s">
        <v>2083</v>
      </c>
      <c r="O1701" s="183" t="s">
        <v>1562</v>
      </c>
      <c r="P1701" s="183"/>
      <c r="Q1701" s="183" t="s">
        <v>2084</v>
      </c>
      <c r="R1701" s="183" t="s">
        <v>797</v>
      </c>
    </row>
    <row r="1702" spans="1:18">
      <c r="A1702" s="183" t="s">
        <v>2081</v>
      </c>
      <c r="B1702" s="183" t="s">
        <v>794</v>
      </c>
      <c r="C1702" s="183" t="s">
        <v>808</v>
      </c>
      <c r="D1702" s="183" t="s">
        <v>794</v>
      </c>
      <c r="E1702" s="183" t="s">
        <v>845</v>
      </c>
      <c r="F1702" s="183" t="s">
        <v>1967</v>
      </c>
      <c r="G1702" s="183" t="s">
        <v>48</v>
      </c>
      <c r="H1702" s="183" t="s">
        <v>521</v>
      </c>
      <c r="I1702" s="183" t="s">
        <v>796</v>
      </c>
      <c r="J1702" s="183" t="s">
        <v>1562</v>
      </c>
      <c r="K1702" s="184">
        <v>0</v>
      </c>
      <c r="L1702" s="184">
        <v>500</v>
      </c>
      <c r="M1702" s="184">
        <f t="shared" si="27"/>
        <v>-500</v>
      </c>
      <c r="N1702" s="183" t="s">
        <v>2083</v>
      </c>
      <c r="O1702" s="183" t="s">
        <v>1562</v>
      </c>
      <c r="P1702" s="183"/>
      <c r="Q1702" s="183" t="s">
        <v>2084</v>
      </c>
      <c r="R1702" s="183" t="s">
        <v>797</v>
      </c>
    </row>
    <row r="1703" spans="1:18">
      <c r="A1703" s="183" t="s">
        <v>2081</v>
      </c>
      <c r="B1703" s="183" t="s">
        <v>794</v>
      </c>
      <c r="C1703" s="183" t="s">
        <v>808</v>
      </c>
      <c r="D1703" s="183" t="s">
        <v>809</v>
      </c>
      <c r="E1703" s="183" t="s">
        <v>22</v>
      </c>
      <c r="F1703" s="183" t="s">
        <v>2086</v>
      </c>
      <c r="G1703" s="183" t="s">
        <v>48</v>
      </c>
      <c r="H1703" s="183" t="s">
        <v>521</v>
      </c>
      <c r="I1703" s="183" t="s">
        <v>796</v>
      </c>
      <c r="J1703" s="183" t="s">
        <v>1562</v>
      </c>
      <c r="K1703" s="184">
        <v>620</v>
      </c>
      <c r="L1703" s="184">
        <v>0</v>
      </c>
      <c r="M1703" s="184">
        <f t="shared" si="27"/>
        <v>620</v>
      </c>
      <c r="N1703" s="183" t="s">
        <v>2083</v>
      </c>
      <c r="O1703" s="183" t="s">
        <v>1562</v>
      </c>
      <c r="P1703" s="183"/>
      <c r="Q1703" s="183" t="s">
        <v>2084</v>
      </c>
      <c r="R1703" s="183" t="s">
        <v>797</v>
      </c>
    </row>
    <row r="1704" spans="1:18">
      <c r="A1704" s="183" t="s">
        <v>2081</v>
      </c>
      <c r="B1704" s="183" t="s">
        <v>794</v>
      </c>
      <c r="C1704" s="183" t="s">
        <v>808</v>
      </c>
      <c r="D1704" s="183" t="s">
        <v>794</v>
      </c>
      <c r="E1704" s="183" t="s">
        <v>513</v>
      </c>
      <c r="F1704" s="183" t="s">
        <v>2086</v>
      </c>
      <c r="G1704" s="183" t="s">
        <v>48</v>
      </c>
      <c r="H1704" s="183" t="s">
        <v>521</v>
      </c>
      <c r="I1704" s="183" t="s">
        <v>796</v>
      </c>
      <c r="J1704" s="183" t="s">
        <v>1562</v>
      </c>
      <c r="K1704" s="184">
        <v>3458</v>
      </c>
      <c r="L1704" s="184">
        <v>0</v>
      </c>
      <c r="M1704" s="184">
        <f t="shared" si="27"/>
        <v>3458</v>
      </c>
      <c r="N1704" s="183" t="s">
        <v>2083</v>
      </c>
      <c r="O1704" s="183" t="s">
        <v>1562</v>
      </c>
      <c r="P1704" s="183"/>
      <c r="Q1704" s="183" t="s">
        <v>2084</v>
      </c>
      <c r="R1704" s="183" t="s">
        <v>797</v>
      </c>
    </row>
    <row r="1705" spans="1:18">
      <c r="A1705" s="183" t="s">
        <v>2081</v>
      </c>
      <c r="B1705" s="183" t="s">
        <v>794</v>
      </c>
      <c r="C1705" s="183" t="s">
        <v>808</v>
      </c>
      <c r="D1705" s="183" t="s">
        <v>809</v>
      </c>
      <c r="E1705" s="183" t="s">
        <v>513</v>
      </c>
      <c r="F1705" s="183" t="s">
        <v>2086</v>
      </c>
      <c r="G1705" s="183" t="s">
        <v>48</v>
      </c>
      <c r="H1705" s="183" t="s">
        <v>521</v>
      </c>
      <c r="I1705" s="183" t="s">
        <v>796</v>
      </c>
      <c r="J1705" s="183" t="s">
        <v>1562</v>
      </c>
      <c r="K1705" s="184">
        <v>1250</v>
      </c>
      <c r="L1705" s="184">
        <v>0</v>
      </c>
      <c r="M1705" s="184">
        <f t="shared" si="27"/>
        <v>1250</v>
      </c>
      <c r="N1705" s="183" t="s">
        <v>2083</v>
      </c>
      <c r="O1705" s="183" t="s">
        <v>1562</v>
      </c>
      <c r="P1705" s="183"/>
      <c r="Q1705" s="183" t="s">
        <v>2084</v>
      </c>
      <c r="R1705" s="183" t="s">
        <v>797</v>
      </c>
    </row>
    <row r="1706" spans="1:18">
      <c r="A1706" s="183" t="s">
        <v>2081</v>
      </c>
      <c r="B1706" s="183" t="s">
        <v>794</v>
      </c>
      <c r="C1706" s="183" t="s">
        <v>244</v>
      </c>
      <c r="D1706" s="183" t="s">
        <v>794</v>
      </c>
      <c r="E1706" s="183" t="s">
        <v>513</v>
      </c>
      <c r="F1706" s="183" t="s">
        <v>2082</v>
      </c>
      <c r="G1706" s="183" t="s">
        <v>48</v>
      </c>
      <c r="H1706" s="183" t="s">
        <v>521</v>
      </c>
      <c r="I1706" s="183" t="s">
        <v>796</v>
      </c>
      <c r="J1706" s="183" t="s">
        <v>1562</v>
      </c>
      <c r="K1706" s="184">
        <v>0</v>
      </c>
      <c r="L1706" s="184">
        <v>4515</v>
      </c>
      <c r="M1706" s="184">
        <f t="shared" si="27"/>
        <v>-4515</v>
      </c>
      <c r="N1706" s="183" t="s">
        <v>2083</v>
      </c>
      <c r="O1706" s="183" t="s">
        <v>1562</v>
      </c>
      <c r="P1706" s="183"/>
      <c r="Q1706" s="183" t="s">
        <v>2084</v>
      </c>
      <c r="R1706" s="183" t="s">
        <v>797</v>
      </c>
    </row>
    <row r="1707" spans="1:18">
      <c r="A1707" s="183" t="s">
        <v>2081</v>
      </c>
      <c r="B1707" s="183" t="s">
        <v>794</v>
      </c>
      <c r="C1707" s="183" t="s">
        <v>244</v>
      </c>
      <c r="D1707" s="183" t="s">
        <v>812</v>
      </c>
      <c r="E1707" s="183" t="s">
        <v>29</v>
      </c>
      <c r="F1707" s="183" t="s">
        <v>2082</v>
      </c>
      <c r="G1707" s="183" t="s">
        <v>48</v>
      </c>
      <c r="H1707" s="183" t="s">
        <v>521</v>
      </c>
      <c r="I1707" s="183" t="s">
        <v>796</v>
      </c>
      <c r="J1707" s="183" t="s">
        <v>1562</v>
      </c>
      <c r="K1707" s="184">
        <v>240</v>
      </c>
      <c r="L1707" s="184">
        <v>0</v>
      </c>
      <c r="M1707" s="184">
        <f t="shared" si="27"/>
        <v>240</v>
      </c>
      <c r="N1707" s="183" t="s">
        <v>2083</v>
      </c>
      <c r="O1707" s="183" t="s">
        <v>1562</v>
      </c>
      <c r="P1707" s="183"/>
      <c r="Q1707" s="183" t="s">
        <v>2084</v>
      </c>
      <c r="R1707" s="183" t="s">
        <v>797</v>
      </c>
    </row>
    <row r="1708" spans="1:18">
      <c r="A1708" s="183" t="s">
        <v>2081</v>
      </c>
      <c r="B1708" s="183" t="s">
        <v>794</v>
      </c>
      <c r="C1708" s="183" t="s">
        <v>706</v>
      </c>
      <c r="D1708" s="183" t="s">
        <v>812</v>
      </c>
      <c r="E1708" s="183" t="s">
        <v>835</v>
      </c>
      <c r="F1708" s="183" t="s">
        <v>2085</v>
      </c>
      <c r="G1708" s="183" t="s">
        <v>48</v>
      </c>
      <c r="H1708" s="183" t="s">
        <v>521</v>
      </c>
      <c r="I1708" s="183" t="s">
        <v>796</v>
      </c>
      <c r="J1708" s="183" t="s">
        <v>1562</v>
      </c>
      <c r="K1708" s="184">
        <v>150</v>
      </c>
      <c r="L1708" s="184">
        <v>0</v>
      </c>
      <c r="M1708" s="184">
        <f t="shared" si="27"/>
        <v>150</v>
      </c>
      <c r="N1708" s="183" t="s">
        <v>2083</v>
      </c>
      <c r="O1708" s="183" t="s">
        <v>1562</v>
      </c>
      <c r="P1708" s="183"/>
      <c r="Q1708" s="183" t="s">
        <v>2084</v>
      </c>
      <c r="R1708" s="183" t="s">
        <v>797</v>
      </c>
    </row>
    <row r="1709" spans="1:18">
      <c r="A1709" s="183" t="s">
        <v>2081</v>
      </c>
      <c r="B1709" s="183" t="s">
        <v>794</v>
      </c>
      <c r="C1709" s="183" t="s">
        <v>244</v>
      </c>
      <c r="D1709" s="183" t="s">
        <v>812</v>
      </c>
      <c r="E1709" s="183" t="s">
        <v>382</v>
      </c>
      <c r="F1709" s="183" t="s">
        <v>2082</v>
      </c>
      <c r="G1709" s="183" t="s">
        <v>48</v>
      </c>
      <c r="H1709" s="183" t="s">
        <v>521</v>
      </c>
      <c r="I1709" s="183" t="s">
        <v>796</v>
      </c>
      <c r="J1709" s="183" t="s">
        <v>1562</v>
      </c>
      <c r="K1709" s="184">
        <v>240</v>
      </c>
      <c r="L1709" s="184">
        <v>0</v>
      </c>
      <c r="M1709" s="184">
        <f t="shared" si="27"/>
        <v>240</v>
      </c>
      <c r="N1709" s="183" t="s">
        <v>2083</v>
      </c>
      <c r="O1709" s="183" t="s">
        <v>1562</v>
      </c>
      <c r="P1709" s="183"/>
      <c r="Q1709" s="183" t="s">
        <v>2084</v>
      </c>
      <c r="R1709" s="183" t="s">
        <v>797</v>
      </c>
    </row>
    <row r="1710" spans="1:18">
      <c r="A1710" s="183" t="s">
        <v>2081</v>
      </c>
      <c r="B1710" s="183" t="s">
        <v>794</v>
      </c>
      <c r="C1710" s="183" t="s">
        <v>244</v>
      </c>
      <c r="D1710" s="183" t="s">
        <v>812</v>
      </c>
      <c r="E1710" s="183" t="s">
        <v>844</v>
      </c>
      <c r="F1710" s="183" t="s">
        <v>2082</v>
      </c>
      <c r="G1710" s="183" t="s">
        <v>48</v>
      </c>
      <c r="H1710" s="183" t="s">
        <v>521</v>
      </c>
      <c r="I1710" s="183" t="s">
        <v>796</v>
      </c>
      <c r="J1710" s="183" t="s">
        <v>1562</v>
      </c>
      <c r="K1710" s="184">
        <v>200</v>
      </c>
      <c r="L1710" s="184">
        <v>0</v>
      </c>
      <c r="M1710" s="184">
        <f t="shared" si="27"/>
        <v>200</v>
      </c>
      <c r="N1710" s="183" t="s">
        <v>2083</v>
      </c>
      <c r="O1710" s="183" t="s">
        <v>1562</v>
      </c>
      <c r="P1710" s="183"/>
      <c r="Q1710" s="183" t="s">
        <v>2084</v>
      </c>
      <c r="R1710" s="183" t="s">
        <v>797</v>
      </c>
    </row>
    <row r="1711" spans="1:18">
      <c r="A1711" s="183" t="s">
        <v>2081</v>
      </c>
      <c r="B1711" s="183" t="s">
        <v>794</v>
      </c>
      <c r="C1711" s="183" t="s">
        <v>244</v>
      </c>
      <c r="D1711" s="183" t="s">
        <v>812</v>
      </c>
      <c r="E1711" s="183" t="s">
        <v>137</v>
      </c>
      <c r="F1711" s="183" t="s">
        <v>1090</v>
      </c>
      <c r="G1711" s="183" t="s">
        <v>48</v>
      </c>
      <c r="H1711" s="183" t="s">
        <v>521</v>
      </c>
      <c r="I1711" s="183" t="s">
        <v>796</v>
      </c>
      <c r="J1711" s="183" t="s">
        <v>1562</v>
      </c>
      <c r="K1711" s="184">
        <v>600</v>
      </c>
      <c r="L1711" s="184">
        <v>0</v>
      </c>
      <c r="M1711" s="184">
        <f t="shared" si="27"/>
        <v>600</v>
      </c>
      <c r="N1711" s="183" t="s">
        <v>2083</v>
      </c>
      <c r="O1711" s="183" t="s">
        <v>1562</v>
      </c>
      <c r="P1711" s="183"/>
      <c r="Q1711" s="183" t="s">
        <v>2084</v>
      </c>
      <c r="R1711" s="183" t="s">
        <v>797</v>
      </c>
    </row>
    <row r="1712" spans="1:18">
      <c r="A1712" s="183" t="s">
        <v>2081</v>
      </c>
      <c r="B1712" s="183" t="s">
        <v>794</v>
      </c>
      <c r="C1712" s="183" t="s">
        <v>244</v>
      </c>
      <c r="D1712" s="183" t="s">
        <v>812</v>
      </c>
      <c r="E1712" s="183" t="s">
        <v>380</v>
      </c>
      <c r="F1712" s="183" t="s">
        <v>2082</v>
      </c>
      <c r="G1712" s="183" t="s">
        <v>48</v>
      </c>
      <c r="H1712" s="183" t="s">
        <v>521</v>
      </c>
      <c r="I1712" s="183" t="s">
        <v>796</v>
      </c>
      <c r="J1712" s="183" t="s">
        <v>1562</v>
      </c>
      <c r="K1712" s="184">
        <v>220</v>
      </c>
      <c r="L1712" s="184">
        <v>0</v>
      </c>
      <c r="M1712" s="184">
        <f t="shared" si="27"/>
        <v>220</v>
      </c>
      <c r="N1712" s="183" t="s">
        <v>2083</v>
      </c>
      <c r="O1712" s="183" t="s">
        <v>1562</v>
      </c>
      <c r="P1712" s="183"/>
      <c r="Q1712" s="183" t="s">
        <v>2084</v>
      </c>
      <c r="R1712" s="183" t="s">
        <v>797</v>
      </c>
    </row>
    <row r="1713" spans="1:18">
      <c r="A1713" s="183" t="s">
        <v>2081</v>
      </c>
      <c r="B1713" s="183" t="s">
        <v>794</v>
      </c>
      <c r="C1713" s="183" t="s">
        <v>706</v>
      </c>
      <c r="D1713" s="183" t="s">
        <v>812</v>
      </c>
      <c r="E1713" s="183" t="s">
        <v>839</v>
      </c>
      <c r="F1713" s="183" t="s">
        <v>2085</v>
      </c>
      <c r="G1713" s="183" t="s">
        <v>48</v>
      </c>
      <c r="H1713" s="183" t="s">
        <v>521</v>
      </c>
      <c r="I1713" s="183" t="s">
        <v>796</v>
      </c>
      <c r="J1713" s="183" t="s">
        <v>1562</v>
      </c>
      <c r="K1713" s="184">
        <v>0</v>
      </c>
      <c r="L1713" s="184">
        <v>700</v>
      </c>
      <c r="M1713" s="184">
        <f t="shared" si="27"/>
        <v>-700</v>
      </c>
      <c r="N1713" s="183" t="s">
        <v>2083</v>
      </c>
      <c r="O1713" s="183" t="s">
        <v>1562</v>
      </c>
      <c r="P1713" s="183"/>
      <c r="Q1713" s="183" t="s">
        <v>2084</v>
      </c>
      <c r="R1713" s="183" t="s">
        <v>797</v>
      </c>
    </row>
    <row r="1714" spans="1:18">
      <c r="A1714" s="183" t="s">
        <v>2081</v>
      </c>
      <c r="B1714" s="183" t="s">
        <v>794</v>
      </c>
      <c r="C1714" s="183" t="s">
        <v>244</v>
      </c>
      <c r="D1714" s="183" t="s">
        <v>812</v>
      </c>
      <c r="E1714" s="183" t="s">
        <v>136</v>
      </c>
      <c r="F1714" s="183" t="s">
        <v>2082</v>
      </c>
      <c r="G1714" s="183" t="s">
        <v>48</v>
      </c>
      <c r="H1714" s="183" t="s">
        <v>521</v>
      </c>
      <c r="I1714" s="183" t="s">
        <v>796</v>
      </c>
      <c r="J1714" s="183" t="s">
        <v>1562</v>
      </c>
      <c r="K1714" s="184">
        <v>230</v>
      </c>
      <c r="L1714" s="184">
        <v>0</v>
      </c>
      <c r="M1714" s="184">
        <f t="shared" si="27"/>
        <v>230</v>
      </c>
      <c r="N1714" s="183" t="s">
        <v>2083</v>
      </c>
      <c r="O1714" s="183" t="s">
        <v>1562</v>
      </c>
      <c r="P1714" s="183"/>
      <c r="Q1714" s="183" t="s">
        <v>2084</v>
      </c>
      <c r="R1714" s="183" t="s">
        <v>797</v>
      </c>
    </row>
    <row r="1715" spans="1:18">
      <c r="A1715" s="183" t="s">
        <v>2081</v>
      </c>
      <c r="B1715" s="183" t="s">
        <v>794</v>
      </c>
      <c r="C1715" s="183" t="s">
        <v>244</v>
      </c>
      <c r="D1715" s="183" t="s">
        <v>812</v>
      </c>
      <c r="E1715" s="183" t="s">
        <v>835</v>
      </c>
      <c r="F1715" s="183" t="s">
        <v>2082</v>
      </c>
      <c r="G1715" s="183" t="s">
        <v>48</v>
      </c>
      <c r="H1715" s="183" t="s">
        <v>521</v>
      </c>
      <c r="I1715" s="183" t="s">
        <v>796</v>
      </c>
      <c r="J1715" s="183" t="s">
        <v>1562</v>
      </c>
      <c r="K1715" s="184">
        <v>180</v>
      </c>
      <c r="L1715" s="184">
        <v>0</v>
      </c>
      <c r="M1715" s="184">
        <f t="shared" si="27"/>
        <v>180</v>
      </c>
      <c r="N1715" s="183" t="s">
        <v>2083</v>
      </c>
      <c r="O1715" s="183" t="s">
        <v>1562</v>
      </c>
      <c r="P1715" s="183"/>
      <c r="Q1715" s="183" t="s">
        <v>2084</v>
      </c>
      <c r="R1715" s="183" t="s">
        <v>797</v>
      </c>
    </row>
    <row r="1716" spans="1:18">
      <c r="A1716" s="183" t="s">
        <v>2081</v>
      </c>
      <c r="B1716" s="183" t="s">
        <v>794</v>
      </c>
      <c r="C1716" s="183" t="s">
        <v>244</v>
      </c>
      <c r="D1716" s="183" t="s">
        <v>812</v>
      </c>
      <c r="E1716" s="183" t="s">
        <v>838</v>
      </c>
      <c r="F1716" s="183" t="s">
        <v>2082</v>
      </c>
      <c r="G1716" s="183" t="s">
        <v>48</v>
      </c>
      <c r="H1716" s="183" t="s">
        <v>521</v>
      </c>
      <c r="I1716" s="183" t="s">
        <v>796</v>
      </c>
      <c r="J1716" s="183" t="s">
        <v>1562</v>
      </c>
      <c r="K1716" s="184">
        <v>100</v>
      </c>
      <c r="L1716" s="184">
        <v>0</v>
      </c>
      <c r="M1716" s="184">
        <f t="shared" si="27"/>
        <v>100</v>
      </c>
      <c r="N1716" s="183" t="s">
        <v>2083</v>
      </c>
      <c r="O1716" s="183" t="s">
        <v>1562</v>
      </c>
      <c r="P1716" s="183"/>
      <c r="Q1716" s="183" t="s">
        <v>2084</v>
      </c>
      <c r="R1716" s="183" t="s">
        <v>797</v>
      </c>
    </row>
    <row r="1717" spans="1:18">
      <c r="A1717" s="183" t="s">
        <v>2081</v>
      </c>
      <c r="B1717" s="183" t="s">
        <v>794</v>
      </c>
      <c r="C1717" s="183" t="s">
        <v>244</v>
      </c>
      <c r="D1717" s="183" t="s">
        <v>812</v>
      </c>
      <c r="E1717" s="183" t="s">
        <v>832</v>
      </c>
      <c r="F1717" s="183" t="s">
        <v>2082</v>
      </c>
      <c r="G1717" s="183" t="s">
        <v>48</v>
      </c>
      <c r="H1717" s="183" t="s">
        <v>521</v>
      </c>
      <c r="I1717" s="183" t="s">
        <v>796</v>
      </c>
      <c r="J1717" s="183" t="s">
        <v>1562</v>
      </c>
      <c r="K1717" s="184">
        <v>100</v>
      </c>
      <c r="L1717" s="184">
        <v>0</v>
      </c>
      <c r="M1717" s="184">
        <f t="shared" si="27"/>
        <v>100</v>
      </c>
      <c r="N1717" s="183" t="s">
        <v>2083</v>
      </c>
      <c r="O1717" s="183" t="s">
        <v>1562</v>
      </c>
      <c r="P1717" s="183"/>
      <c r="Q1717" s="183" t="s">
        <v>2084</v>
      </c>
      <c r="R1717" s="183" t="s">
        <v>797</v>
      </c>
    </row>
    <row r="1718" spans="1:18" s="205" customFormat="1">
      <c r="A1718" s="195" t="s">
        <v>2096</v>
      </c>
      <c r="B1718" s="195" t="s">
        <v>794</v>
      </c>
      <c r="C1718" s="195" t="s">
        <v>857</v>
      </c>
      <c r="D1718" s="195" t="s">
        <v>521</v>
      </c>
      <c r="E1718" s="195" t="s">
        <v>843</v>
      </c>
      <c r="F1718" s="195" t="s">
        <v>521</v>
      </c>
      <c r="G1718" s="195" t="s">
        <v>48</v>
      </c>
      <c r="H1718" s="195" t="s">
        <v>521</v>
      </c>
      <c r="I1718" s="195" t="s">
        <v>796</v>
      </c>
      <c r="J1718" s="195" t="s">
        <v>1811</v>
      </c>
      <c r="K1718" s="204">
        <v>0</v>
      </c>
      <c r="L1718" s="204">
        <v>49976.51</v>
      </c>
      <c r="M1718" s="204">
        <f t="shared" si="27"/>
        <v>-49976.51</v>
      </c>
      <c r="N1718" s="195" t="s">
        <v>2097</v>
      </c>
      <c r="O1718" s="195" t="s">
        <v>2098</v>
      </c>
      <c r="P1718" s="195"/>
      <c r="Q1718" s="195" t="s">
        <v>2099</v>
      </c>
      <c r="R1718" s="195" t="s">
        <v>847</v>
      </c>
    </row>
    <row r="1719" spans="1:18" s="205" customFormat="1">
      <c r="A1719" s="195" t="s">
        <v>2096</v>
      </c>
      <c r="B1719" s="195" t="s">
        <v>794</v>
      </c>
      <c r="C1719" s="195" t="s">
        <v>242</v>
      </c>
      <c r="D1719" s="195" t="s">
        <v>795</v>
      </c>
      <c r="E1719" s="195" t="s">
        <v>843</v>
      </c>
      <c r="F1719" s="195" t="s">
        <v>710</v>
      </c>
      <c r="G1719" s="195" t="s">
        <v>48</v>
      </c>
      <c r="H1719" s="195" t="s">
        <v>521</v>
      </c>
      <c r="I1719" s="195" t="s">
        <v>796</v>
      </c>
      <c r="J1719" s="195" t="s">
        <v>1811</v>
      </c>
      <c r="K1719" s="204">
        <v>49976.51</v>
      </c>
      <c r="L1719" s="204">
        <v>0</v>
      </c>
      <c r="M1719" s="204">
        <f t="shared" si="27"/>
        <v>49976.51</v>
      </c>
      <c r="N1719" s="195" t="s">
        <v>2097</v>
      </c>
      <c r="O1719" s="195" t="s">
        <v>2098</v>
      </c>
      <c r="P1719" s="195"/>
      <c r="Q1719" s="195" t="s">
        <v>2099</v>
      </c>
      <c r="R1719" s="195" t="s">
        <v>847</v>
      </c>
    </row>
    <row r="1720" spans="1:18">
      <c r="A1720" s="183" t="s">
        <v>2100</v>
      </c>
      <c r="B1720" s="183" t="s">
        <v>794</v>
      </c>
      <c r="C1720" s="183" t="s">
        <v>806</v>
      </c>
      <c r="D1720" s="183" t="s">
        <v>794</v>
      </c>
      <c r="E1720" s="183" t="s">
        <v>839</v>
      </c>
      <c r="F1720" s="183" t="s">
        <v>828</v>
      </c>
      <c r="G1720" s="183" t="s">
        <v>48</v>
      </c>
      <c r="H1720" s="183" t="s">
        <v>521</v>
      </c>
      <c r="I1720" s="183" t="s">
        <v>796</v>
      </c>
      <c r="J1720" s="183" t="s">
        <v>1478</v>
      </c>
      <c r="K1720" s="184">
        <v>0</v>
      </c>
      <c r="L1720" s="184">
        <v>4650</v>
      </c>
      <c r="M1720" s="184">
        <f t="shared" si="27"/>
        <v>-4650</v>
      </c>
      <c r="N1720" s="183" t="s">
        <v>2101</v>
      </c>
      <c r="O1720" s="183" t="s">
        <v>1478</v>
      </c>
      <c r="P1720" s="183"/>
      <c r="Q1720" s="183" t="s">
        <v>2102</v>
      </c>
      <c r="R1720" s="183" t="s">
        <v>797</v>
      </c>
    </row>
    <row r="1721" spans="1:18">
      <c r="A1721" s="183" t="s">
        <v>2100</v>
      </c>
      <c r="B1721" s="183" t="s">
        <v>794</v>
      </c>
      <c r="C1721" s="183" t="s">
        <v>806</v>
      </c>
      <c r="D1721" s="183" t="s">
        <v>794</v>
      </c>
      <c r="E1721" s="183" t="s">
        <v>799</v>
      </c>
      <c r="F1721" s="183" t="s">
        <v>828</v>
      </c>
      <c r="G1721" s="183" t="s">
        <v>48</v>
      </c>
      <c r="H1721" s="183" t="s">
        <v>521</v>
      </c>
      <c r="I1721" s="183" t="s">
        <v>796</v>
      </c>
      <c r="J1721" s="183" t="s">
        <v>1478</v>
      </c>
      <c r="K1721" s="184">
        <v>4650</v>
      </c>
      <c r="L1721" s="184">
        <v>0</v>
      </c>
      <c r="M1721" s="184">
        <f t="shared" si="27"/>
        <v>4650</v>
      </c>
      <c r="N1721" s="183" t="s">
        <v>2101</v>
      </c>
      <c r="O1721" s="183" t="s">
        <v>1478</v>
      </c>
      <c r="P1721" s="183"/>
      <c r="Q1721" s="183" t="s">
        <v>2102</v>
      </c>
      <c r="R1721" s="183" t="s">
        <v>797</v>
      </c>
    </row>
    <row r="1722" spans="1:18">
      <c r="A1722" s="183" t="s">
        <v>2103</v>
      </c>
      <c r="B1722" s="183" t="s">
        <v>794</v>
      </c>
      <c r="C1722" s="183" t="s">
        <v>808</v>
      </c>
      <c r="D1722" s="183" t="s">
        <v>268</v>
      </c>
      <c r="E1722" s="183" t="s">
        <v>700</v>
      </c>
      <c r="F1722" s="183" t="s">
        <v>1080</v>
      </c>
      <c r="G1722" s="183" t="s">
        <v>48</v>
      </c>
      <c r="H1722" s="183" t="s">
        <v>521</v>
      </c>
      <c r="I1722" s="183" t="s">
        <v>796</v>
      </c>
      <c r="J1722" s="183" t="s">
        <v>1309</v>
      </c>
      <c r="K1722" s="184">
        <v>0</v>
      </c>
      <c r="L1722" s="184">
        <v>12036</v>
      </c>
      <c r="M1722" s="184">
        <f t="shared" si="27"/>
        <v>-12036</v>
      </c>
      <c r="N1722" s="183" t="s">
        <v>2104</v>
      </c>
      <c r="O1722" s="183" t="s">
        <v>1309</v>
      </c>
      <c r="P1722" s="183"/>
      <c r="Q1722" s="183" t="s">
        <v>2105</v>
      </c>
      <c r="R1722" s="183" t="s">
        <v>797</v>
      </c>
    </row>
    <row r="1723" spans="1:18">
      <c r="A1723" s="183" t="s">
        <v>2103</v>
      </c>
      <c r="B1723" s="183" t="s">
        <v>794</v>
      </c>
      <c r="C1723" s="183" t="s">
        <v>707</v>
      </c>
      <c r="D1723" s="183" t="s">
        <v>809</v>
      </c>
      <c r="E1723" s="183" t="s">
        <v>1046</v>
      </c>
      <c r="F1723" s="183" t="s">
        <v>521</v>
      </c>
      <c r="G1723" s="183" t="s">
        <v>48</v>
      </c>
      <c r="H1723" s="183" t="s">
        <v>521</v>
      </c>
      <c r="I1723" s="183" t="s">
        <v>796</v>
      </c>
      <c r="J1723" s="183" t="s">
        <v>1309</v>
      </c>
      <c r="K1723" s="184">
        <v>7422</v>
      </c>
      <c r="L1723" s="184">
        <v>0</v>
      </c>
      <c r="M1723" s="184">
        <f t="shared" si="27"/>
        <v>7422</v>
      </c>
      <c r="N1723" s="183" t="s">
        <v>2104</v>
      </c>
      <c r="O1723" s="183" t="s">
        <v>1309</v>
      </c>
      <c r="P1723" s="183"/>
      <c r="Q1723" s="183" t="s">
        <v>2105</v>
      </c>
      <c r="R1723" s="183" t="s">
        <v>797</v>
      </c>
    </row>
    <row r="1724" spans="1:18">
      <c r="A1724" s="183" t="s">
        <v>2103</v>
      </c>
      <c r="B1724" s="183" t="s">
        <v>794</v>
      </c>
      <c r="C1724" s="183" t="s">
        <v>707</v>
      </c>
      <c r="D1724" s="183" t="s">
        <v>809</v>
      </c>
      <c r="E1724" s="183" t="s">
        <v>2106</v>
      </c>
      <c r="F1724" s="183" t="s">
        <v>521</v>
      </c>
      <c r="G1724" s="183" t="s">
        <v>48</v>
      </c>
      <c r="H1724" s="183" t="s">
        <v>521</v>
      </c>
      <c r="I1724" s="183" t="s">
        <v>796</v>
      </c>
      <c r="J1724" s="183" t="s">
        <v>1309</v>
      </c>
      <c r="K1724" s="184">
        <v>4614</v>
      </c>
      <c r="L1724" s="184">
        <v>0</v>
      </c>
      <c r="M1724" s="184">
        <f t="shared" si="27"/>
        <v>4614</v>
      </c>
      <c r="N1724" s="183" t="s">
        <v>2104</v>
      </c>
      <c r="O1724" s="183" t="s">
        <v>1309</v>
      </c>
      <c r="P1724" s="183"/>
      <c r="Q1724" s="183" t="s">
        <v>2105</v>
      </c>
      <c r="R1724" s="183" t="s">
        <v>797</v>
      </c>
    </row>
    <row r="1725" spans="1:18" s="205" customFormat="1">
      <c r="A1725" s="195" t="s">
        <v>2107</v>
      </c>
      <c r="B1725" s="195" t="s">
        <v>794</v>
      </c>
      <c r="C1725" s="195" t="s">
        <v>808</v>
      </c>
      <c r="D1725" s="195" t="s">
        <v>268</v>
      </c>
      <c r="E1725" s="195" t="s">
        <v>818</v>
      </c>
      <c r="F1725" s="195" t="s">
        <v>710</v>
      </c>
      <c r="G1725" s="195" t="s">
        <v>48</v>
      </c>
      <c r="H1725" s="195" t="s">
        <v>521</v>
      </c>
      <c r="I1725" s="195" t="s">
        <v>796</v>
      </c>
      <c r="J1725" s="195" t="s">
        <v>1811</v>
      </c>
      <c r="K1725" s="204">
        <v>4000</v>
      </c>
      <c r="L1725" s="204">
        <v>0</v>
      </c>
      <c r="M1725" s="204">
        <f t="shared" si="27"/>
        <v>4000</v>
      </c>
      <c r="N1725" s="195" t="s">
        <v>1051</v>
      </c>
      <c r="O1725" s="195" t="s">
        <v>1811</v>
      </c>
      <c r="P1725" s="195"/>
      <c r="Q1725" s="195" t="s">
        <v>2108</v>
      </c>
      <c r="R1725" s="195" t="s">
        <v>847</v>
      </c>
    </row>
    <row r="1726" spans="1:18" s="205" customFormat="1">
      <c r="A1726" s="195" t="s">
        <v>2107</v>
      </c>
      <c r="B1726" s="195" t="s">
        <v>794</v>
      </c>
      <c r="C1726" s="195" t="s">
        <v>857</v>
      </c>
      <c r="D1726" s="195" t="s">
        <v>521</v>
      </c>
      <c r="E1726" s="195" t="s">
        <v>818</v>
      </c>
      <c r="F1726" s="195" t="s">
        <v>521</v>
      </c>
      <c r="G1726" s="195" t="s">
        <v>48</v>
      </c>
      <c r="H1726" s="195" t="s">
        <v>521</v>
      </c>
      <c r="I1726" s="195" t="s">
        <v>796</v>
      </c>
      <c r="J1726" s="195" t="s">
        <v>1811</v>
      </c>
      <c r="K1726" s="204">
        <v>0</v>
      </c>
      <c r="L1726" s="204">
        <v>4000</v>
      </c>
      <c r="M1726" s="204">
        <f t="shared" si="27"/>
        <v>-4000</v>
      </c>
      <c r="N1726" s="195" t="s">
        <v>1051</v>
      </c>
      <c r="O1726" s="195" t="s">
        <v>1811</v>
      </c>
      <c r="P1726" s="195"/>
      <c r="Q1726" s="195" t="s">
        <v>2108</v>
      </c>
      <c r="R1726" s="195" t="s">
        <v>847</v>
      </c>
    </row>
    <row r="1727" spans="1:18" s="205" customFormat="1">
      <c r="A1727" s="195" t="s">
        <v>2109</v>
      </c>
      <c r="B1727" s="195" t="s">
        <v>794</v>
      </c>
      <c r="C1727" s="195" t="s">
        <v>367</v>
      </c>
      <c r="D1727" s="195" t="s">
        <v>268</v>
      </c>
      <c r="E1727" s="195" t="s">
        <v>254</v>
      </c>
      <c r="F1727" s="195" t="s">
        <v>710</v>
      </c>
      <c r="G1727" s="195" t="s">
        <v>48</v>
      </c>
      <c r="H1727" s="195" t="s">
        <v>521</v>
      </c>
      <c r="I1727" s="195" t="s">
        <v>796</v>
      </c>
      <c r="J1727" s="195" t="s">
        <v>1597</v>
      </c>
      <c r="K1727" s="204">
        <v>200</v>
      </c>
      <c r="L1727" s="204">
        <v>0</v>
      </c>
      <c r="M1727" s="204">
        <f t="shared" si="27"/>
        <v>200</v>
      </c>
      <c r="N1727" s="195" t="s">
        <v>2110</v>
      </c>
      <c r="O1727" s="195" t="s">
        <v>1811</v>
      </c>
      <c r="P1727" s="195"/>
      <c r="Q1727" s="195" t="s">
        <v>2111</v>
      </c>
      <c r="R1727" s="195" t="s">
        <v>847</v>
      </c>
    </row>
    <row r="1728" spans="1:18" s="205" customFormat="1">
      <c r="A1728" s="195" t="s">
        <v>2109</v>
      </c>
      <c r="B1728" s="195" t="s">
        <v>794</v>
      </c>
      <c r="C1728" s="195" t="s">
        <v>857</v>
      </c>
      <c r="D1728" s="195" t="s">
        <v>521</v>
      </c>
      <c r="E1728" s="195" t="s">
        <v>254</v>
      </c>
      <c r="F1728" s="195" t="s">
        <v>521</v>
      </c>
      <c r="G1728" s="195" t="s">
        <v>48</v>
      </c>
      <c r="H1728" s="195" t="s">
        <v>521</v>
      </c>
      <c r="I1728" s="195" t="s">
        <v>796</v>
      </c>
      <c r="J1728" s="195" t="s">
        <v>1597</v>
      </c>
      <c r="K1728" s="204">
        <v>0</v>
      </c>
      <c r="L1728" s="204">
        <v>200</v>
      </c>
      <c r="M1728" s="204">
        <f t="shared" si="27"/>
        <v>-200</v>
      </c>
      <c r="N1728" s="195" t="s">
        <v>2110</v>
      </c>
      <c r="O1728" s="195" t="s">
        <v>1811</v>
      </c>
      <c r="P1728" s="195"/>
      <c r="Q1728" s="195" t="s">
        <v>2111</v>
      </c>
      <c r="R1728" s="195" t="s">
        <v>847</v>
      </c>
    </row>
    <row r="1729" spans="1:18" s="205" customFormat="1">
      <c r="A1729" s="195" t="s">
        <v>2112</v>
      </c>
      <c r="B1729" s="195" t="s">
        <v>794</v>
      </c>
      <c r="C1729" s="195" t="s">
        <v>808</v>
      </c>
      <c r="D1729" s="195" t="s">
        <v>805</v>
      </c>
      <c r="E1729" s="195" t="s">
        <v>816</v>
      </c>
      <c r="F1729" s="195" t="s">
        <v>710</v>
      </c>
      <c r="G1729" s="195" t="s">
        <v>48</v>
      </c>
      <c r="H1729" s="195" t="s">
        <v>521</v>
      </c>
      <c r="I1729" s="195" t="s">
        <v>796</v>
      </c>
      <c r="J1729" s="195" t="s">
        <v>1240</v>
      </c>
      <c r="K1729" s="204">
        <v>134.03</v>
      </c>
      <c r="L1729" s="204">
        <v>0</v>
      </c>
      <c r="M1729" s="204">
        <f t="shared" si="27"/>
        <v>134.03</v>
      </c>
      <c r="N1729" s="195" t="s">
        <v>1116</v>
      </c>
      <c r="O1729" s="195" t="s">
        <v>1240</v>
      </c>
      <c r="P1729" s="195"/>
      <c r="Q1729" s="195" t="s">
        <v>2113</v>
      </c>
      <c r="R1729" s="195" t="s">
        <v>847</v>
      </c>
    </row>
    <row r="1730" spans="1:18" s="205" customFormat="1">
      <c r="A1730" s="195" t="s">
        <v>2112</v>
      </c>
      <c r="B1730" s="195" t="s">
        <v>794</v>
      </c>
      <c r="C1730" s="195" t="s">
        <v>808</v>
      </c>
      <c r="D1730" s="195" t="s">
        <v>268</v>
      </c>
      <c r="E1730" s="195" t="s">
        <v>816</v>
      </c>
      <c r="F1730" s="195" t="s">
        <v>710</v>
      </c>
      <c r="G1730" s="195" t="s">
        <v>48</v>
      </c>
      <c r="H1730" s="195" t="s">
        <v>521</v>
      </c>
      <c r="I1730" s="195" t="s">
        <v>796</v>
      </c>
      <c r="J1730" s="195" t="s">
        <v>1240</v>
      </c>
      <c r="K1730" s="204">
        <v>348.53</v>
      </c>
      <c r="L1730" s="204">
        <v>0</v>
      </c>
      <c r="M1730" s="204">
        <f t="shared" si="27"/>
        <v>348.53</v>
      </c>
      <c r="N1730" s="195" t="s">
        <v>1116</v>
      </c>
      <c r="O1730" s="195" t="s">
        <v>1240</v>
      </c>
      <c r="P1730" s="195"/>
      <c r="Q1730" s="195" t="s">
        <v>2113</v>
      </c>
      <c r="R1730" s="195" t="s">
        <v>847</v>
      </c>
    </row>
    <row r="1731" spans="1:18" s="205" customFormat="1">
      <c r="A1731" s="195" t="s">
        <v>2112</v>
      </c>
      <c r="B1731" s="195" t="s">
        <v>794</v>
      </c>
      <c r="C1731" s="195" t="s">
        <v>808</v>
      </c>
      <c r="D1731" s="195" t="s">
        <v>268</v>
      </c>
      <c r="E1731" s="195" t="s">
        <v>835</v>
      </c>
      <c r="F1731" s="195" t="s">
        <v>710</v>
      </c>
      <c r="G1731" s="195" t="s">
        <v>48</v>
      </c>
      <c r="H1731" s="195" t="s">
        <v>521</v>
      </c>
      <c r="I1731" s="195" t="s">
        <v>796</v>
      </c>
      <c r="J1731" s="195" t="s">
        <v>1240</v>
      </c>
      <c r="K1731" s="204">
        <v>289.32</v>
      </c>
      <c r="L1731" s="204">
        <v>0</v>
      </c>
      <c r="M1731" s="204">
        <f t="shared" si="27"/>
        <v>289.32</v>
      </c>
      <c r="N1731" s="195" t="s">
        <v>852</v>
      </c>
      <c r="O1731" s="195" t="s">
        <v>1240</v>
      </c>
      <c r="P1731" s="195"/>
      <c r="Q1731" s="195" t="s">
        <v>2113</v>
      </c>
      <c r="R1731" s="195" t="s">
        <v>847</v>
      </c>
    </row>
    <row r="1732" spans="1:18" s="205" customFormat="1">
      <c r="A1732" s="195" t="s">
        <v>2112</v>
      </c>
      <c r="B1732" s="195" t="s">
        <v>794</v>
      </c>
      <c r="C1732" s="195" t="s">
        <v>808</v>
      </c>
      <c r="D1732" s="195" t="s">
        <v>268</v>
      </c>
      <c r="E1732" s="195" t="s">
        <v>382</v>
      </c>
      <c r="F1732" s="195" t="s">
        <v>710</v>
      </c>
      <c r="G1732" s="195" t="s">
        <v>48</v>
      </c>
      <c r="H1732" s="195" t="s">
        <v>521</v>
      </c>
      <c r="I1732" s="195" t="s">
        <v>796</v>
      </c>
      <c r="J1732" s="195" t="s">
        <v>1240</v>
      </c>
      <c r="K1732" s="204">
        <v>488.91</v>
      </c>
      <c r="L1732" s="204">
        <v>0</v>
      </c>
      <c r="M1732" s="204">
        <f t="shared" si="27"/>
        <v>488.91</v>
      </c>
      <c r="N1732" s="195" t="s">
        <v>2114</v>
      </c>
      <c r="O1732" s="195" t="s">
        <v>1240</v>
      </c>
      <c r="P1732" s="195"/>
      <c r="Q1732" s="195" t="s">
        <v>2113</v>
      </c>
      <c r="R1732" s="195" t="s">
        <v>847</v>
      </c>
    </row>
    <row r="1733" spans="1:18" s="205" customFormat="1">
      <c r="A1733" s="195" t="s">
        <v>2112</v>
      </c>
      <c r="B1733" s="195" t="s">
        <v>794</v>
      </c>
      <c r="C1733" s="195" t="s">
        <v>804</v>
      </c>
      <c r="D1733" s="195" t="s">
        <v>805</v>
      </c>
      <c r="E1733" s="195" t="s">
        <v>799</v>
      </c>
      <c r="F1733" s="195" t="s">
        <v>710</v>
      </c>
      <c r="G1733" s="195" t="s">
        <v>48</v>
      </c>
      <c r="H1733" s="195" t="s">
        <v>521</v>
      </c>
      <c r="I1733" s="195" t="s">
        <v>796</v>
      </c>
      <c r="J1733" s="195" t="s">
        <v>1240</v>
      </c>
      <c r="K1733" s="204">
        <v>10000</v>
      </c>
      <c r="L1733" s="204">
        <v>0</v>
      </c>
      <c r="M1733" s="204">
        <f t="shared" si="27"/>
        <v>10000</v>
      </c>
      <c r="N1733" s="195" t="s">
        <v>2115</v>
      </c>
      <c r="O1733" s="195" t="s">
        <v>1240</v>
      </c>
      <c r="P1733" s="195"/>
      <c r="Q1733" s="195" t="s">
        <v>2113</v>
      </c>
      <c r="R1733" s="195" t="s">
        <v>847</v>
      </c>
    </row>
    <row r="1734" spans="1:18" s="205" customFormat="1">
      <c r="A1734" s="195" t="s">
        <v>2112</v>
      </c>
      <c r="B1734" s="195" t="s">
        <v>794</v>
      </c>
      <c r="C1734" s="195" t="s">
        <v>804</v>
      </c>
      <c r="D1734" s="195" t="s">
        <v>268</v>
      </c>
      <c r="E1734" s="195" t="s">
        <v>816</v>
      </c>
      <c r="F1734" s="195" t="s">
        <v>710</v>
      </c>
      <c r="G1734" s="195" t="s">
        <v>48</v>
      </c>
      <c r="H1734" s="195" t="s">
        <v>521</v>
      </c>
      <c r="I1734" s="195" t="s">
        <v>796</v>
      </c>
      <c r="J1734" s="195" t="s">
        <v>1240</v>
      </c>
      <c r="K1734" s="204">
        <v>50.63</v>
      </c>
      <c r="L1734" s="204">
        <v>0</v>
      </c>
      <c r="M1734" s="204">
        <f t="shared" si="27"/>
        <v>50.63</v>
      </c>
      <c r="N1734" s="195" t="s">
        <v>1116</v>
      </c>
      <c r="O1734" s="195" t="s">
        <v>1240</v>
      </c>
      <c r="P1734" s="195"/>
      <c r="Q1734" s="195" t="s">
        <v>2113</v>
      </c>
      <c r="R1734" s="195" t="s">
        <v>847</v>
      </c>
    </row>
    <row r="1735" spans="1:18" s="205" customFormat="1">
      <c r="A1735" s="195" t="s">
        <v>2112</v>
      </c>
      <c r="B1735" s="195" t="s">
        <v>794</v>
      </c>
      <c r="C1735" s="195" t="s">
        <v>808</v>
      </c>
      <c r="D1735" s="195" t="s">
        <v>837</v>
      </c>
      <c r="E1735" s="195" t="s">
        <v>816</v>
      </c>
      <c r="F1735" s="195" t="s">
        <v>710</v>
      </c>
      <c r="G1735" s="195" t="s">
        <v>48</v>
      </c>
      <c r="H1735" s="195" t="s">
        <v>521</v>
      </c>
      <c r="I1735" s="195" t="s">
        <v>796</v>
      </c>
      <c r="J1735" s="195" t="s">
        <v>1240</v>
      </c>
      <c r="K1735" s="204">
        <v>450</v>
      </c>
      <c r="L1735" s="204">
        <v>0</v>
      </c>
      <c r="M1735" s="204">
        <f t="shared" ref="M1735:M1798" si="28">K1735-L1735</f>
        <v>450</v>
      </c>
      <c r="N1735" s="195" t="s">
        <v>1116</v>
      </c>
      <c r="O1735" s="195" t="s">
        <v>1240</v>
      </c>
      <c r="P1735" s="195"/>
      <c r="Q1735" s="195" t="s">
        <v>2113</v>
      </c>
      <c r="R1735" s="195" t="s">
        <v>847</v>
      </c>
    </row>
    <row r="1736" spans="1:18" s="205" customFormat="1">
      <c r="A1736" s="195" t="s">
        <v>2112</v>
      </c>
      <c r="B1736" s="195" t="s">
        <v>794</v>
      </c>
      <c r="C1736" s="195" t="s">
        <v>808</v>
      </c>
      <c r="D1736" s="195" t="s">
        <v>837</v>
      </c>
      <c r="E1736" s="195" t="s">
        <v>835</v>
      </c>
      <c r="F1736" s="195" t="s">
        <v>710</v>
      </c>
      <c r="G1736" s="195" t="s">
        <v>48</v>
      </c>
      <c r="H1736" s="195" t="s">
        <v>521</v>
      </c>
      <c r="I1736" s="195" t="s">
        <v>796</v>
      </c>
      <c r="J1736" s="195" t="s">
        <v>1240</v>
      </c>
      <c r="K1736" s="204">
        <v>243</v>
      </c>
      <c r="L1736" s="204">
        <v>0</v>
      </c>
      <c r="M1736" s="204">
        <f t="shared" si="28"/>
        <v>243</v>
      </c>
      <c r="N1736" s="195" t="s">
        <v>964</v>
      </c>
      <c r="O1736" s="195" t="s">
        <v>1240</v>
      </c>
      <c r="P1736" s="195"/>
      <c r="Q1736" s="195" t="s">
        <v>2113</v>
      </c>
      <c r="R1736" s="195" t="s">
        <v>847</v>
      </c>
    </row>
    <row r="1737" spans="1:18" s="205" customFormat="1">
      <c r="A1737" s="195" t="s">
        <v>2112</v>
      </c>
      <c r="B1737" s="195" t="s">
        <v>794</v>
      </c>
      <c r="C1737" s="195" t="s">
        <v>804</v>
      </c>
      <c r="D1737" s="195" t="s">
        <v>837</v>
      </c>
      <c r="E1737" s="195" t="s">
        <v>799</v>
      </c>
      <c r="F1737" s="195" t="s">
        <v>710</v>
      </c>
      <c r="G1737" s="195" t="s">
        <v>48</v>
      </c>
      <c r="H1737" s="195" t="s">
        <v>521</v>
      </c>
      <c r="I1737" s="195" t="s">
        <v>796</v>
      </c>
      <c r="J1737" s="195" t="s">
        <v>1240</v>
      </c>
      <c r="K1737" s="204">
        <v>600</v>
      </c>
      <c r="L1737" s="204">
        <v>0</v>
      </c>
      <c r="M1737" s="204">
        <f t="shared" si="28"/>
        <v>600</v>
      </c>
      <c r="N1737" s="195" t="s">
        <v>964</v>
      </c>
      <c r="O1737" s="195" t="s">
        <v>1240</v>
      </c>
      <c r="P1737" s="195"/>
      <c r="Q1737" s="195" t="s">
        <v>2113</v>
      </c>
      <c r="R1737" s="195" t="s">
        <v>847</v>
      </c>
    </row>
    <row r="1738" spans="1:18" s="205" customFormat="1">
      <c r="A1738" s="195" t="s">
        <v>2112</v>
      </c>
      <c r="B1738" s="195" t="s">
        <v>794</v>
      </c>
      <c r="C1738" s="195" t="s">
        <v>707</v>
      </c>
      <c r="D1738" s="195" t="s">
        <v>814</v>
      </c>
      <c r="E1738" s="195" t="s">
        <v>816</v>
      </c>
      <c r="F1738" s="195" t="s">
        <v>710</v>
      </c>
      <c r="G1738" s="195" t="s">
        <v>48</v>
      </c>
      <c r="H1738" s="195" t="s">
        <v>521</v>
      </c>
      <c r="I1738" s="195" t="s">
        <v>796</v>
      </c>
      <c r="J1738" s="195" t="s">
        <v>1240</v>
      </c>
      <c r="K1738" s="204">
        <v>1829.95</v>
      </c>
      <c r="L1738" s="204">
        <v>0</v>
      </c>
      <c r="M1738" s="204">
        <f t="shared" si="28"/>
        <v>1829.95</v>
      </c>
      <c r="N1738" s="195" t="s">
        <v>1116</v>
      </c>
      <c r="O1738" s="195" t="s">
        <v>1240</v>
      </c>
      <c r="P1738" s="195"/>
      <c r="Q1738" s="195" t="s">
        <v>2113</v>
      </c>
      <c r="R1738" s="195" t="s">
        <v>847</v>
      </c>
    </row>
    <row r="1739" spans="1:18" s="205" customFormat="1">
      <c r="A1739" s="195" t="s">
        <v>2112</v>
      </c>
      <c r="B1739" s="195" t="s">
        <v>794</v>
      </c>
      <c r="C1739" s="195" t="s">
        <v>808</v>
      </c>
      <c r="D1739" s="195" t="s">
        <v>809</v>
      </c>
      <c r="E1739" s="195" t="s">
        <v>816</v>
      </c>
      <c r="F1739" s="195" t="s">
        <v>710</v>
      </c>
      <c r="G1739" s="195" t="s">
        <v>48</v>
      </c>
      <c r="H1739" s="195" t="s">
        <v>521</v>
      </c>
      <c r="I1739" s="195" t="s">
        <v>796</v>
      </c>
      <c r="J1739" s="195" t="s">
        <v>1240</v>
      </c>
      <c r="K1739" s="204">
        <v>195</v>
      </c>
      <c r="L1739" s="204">
        <v>0</v>
      </c>
      <c r="M1739" s="204">
        <f t="shared" si="28"/>
        <v>195</v>
      </c>
      <c r="N1739" s="195" t="s">
        <v>1116</v>
      </c>
      <c r="O1739" s="195" t="s">
        <v>1240</v>
      </c>
      <c r="P1739" s="195"/>
      <c r="Q1739" s="195" t="s">
        <v>2113</v>
      </c>
      <c r="R1739" s="195" t="s">
        <v>847</v>
      </c>
    </row>
    <row r="1740" spans="1:18" s="205" customFormat="1">
      <c r="A1740" s="195" t="s">
        <v>2112</v>
      </c>
      <c r="B1740" s="195" t="s">
        <v>794</v>
      </c>
      <c r="C1740" s="195" t="s">
        <v>56</v>
      </c>
      <c r="D1740" s="195" t="s">
        <v>521</v>
      </c>
      <c r="E1740" s="195" t="s">
        <v>799</v>
      </c>
      <c r="F1740" s="195" t="s">
        <v>521</v>
      </c>
      <c r="G1740" s="195" t="s">
        <v>48</v>
      </c>
      <c r="H1740" s="195" t="s">
        <v>521</v>
      </c>
      <c r="I1740" s="195" t="s">
        <v>796</v>
      </c>
      <c r="J1740" s="195" t="s">
        <v>1240</v>
      </c>
      <c r="K1740" s="204">
        <v>0</v>
      </c>
      <c r="L1740" s="204">
        <v>600</v>
      </c>
      <c r="M1740" s="204">
        <f t="shared" si="28"/>
        <v>-600</v>
      </c>
      <c r="N1740" s="195" t="s">
        <v>964</v>
      </c>
      <c r="O1740" s="195" t="s">
        <v>1240</v>
      </c>
      <c r="P1740" s="195"/>
      <c r="Q1740" s="195" t="s">
        <v>2113</v>
      </c>
      <c r="R1740" s="195" t="s">
        <v>847</v>
      </c>
    </row>
    <row r="1741" spans="1:18" s="205" customFormat="1">
      <c r="A1741" s="195" t="s">
        <v>2112</v>
      </c>
      <c r="B1741" s="195" t="s">
        <v>794</v>
      </c>
      <c r="C1741" s="195" t="s">
        <v>56</v>
      </c>
      <c r="D1741" s="195" t="s">
        <v>521</v>
      </c>
      <c r="E1741" s="195" t="s">
        <v>799</v>
      </c>
      <c r="F1741" s="195" t="s">
        <v>521</v>
      </c>
      <c r="G1741" s="195" t="s">
        <v>48</v>
      </c>
      <c r="H1741" s="195" t="s">
        <v>521</v>
      </c>
      <c r="I1741" s="195" t="s">
        <v>796</v>
      </c>
      <c r="J1741" s="195" t="s">
        <v>1240</v>
      </c>
      <c r="K1741" s="204">
        <v>0</v>
      </c>
      <c r="L1741" s="204">
        <v>10000</v>
      </c>
      <c r="M1741" s="204">
        <f t="shared" si="28"/>
        <v>-10000</v>
      </c>
      <c r="N1741" s="195" t="s">
        <v>2115</v>
      </c>
      <c r="O1741" s="195" t="s">
        <v>1240</v>
      </c>
      <c r="P1741" s="195"/>
      <c r="Q1741" s="195" t="s">
        <v>2113</v>
      </c>
      <c r="R1741" s="195" t="s">
        <v>847</v>
      </c>
    </row>
    <row r="1742" spans="1:18" s="205" customFormat="1">
      <c r="A1742" s="195" t="s">
        <v>2112</v>
      </c>
      <c r="B1742" s="195" t="s">
        <v>794</v>
      </c>
      <c r="C1742" s="195" t="s">
        <v>56</v>
      </c>
      <c r="D1742" s="195" t="s">
        <v>521</v>
      </c>
      <c r="E1742" s="195" t="s">
        <v>382</v>
      </c>
      <c r="F1742" s="195" t="s">
        <v>521</v>
      </c>
      <c r="G1742" s="195" t="s">
        <v>48</v>
      </c>
      <c r="H1742" s="195" t="s">
        <v>521</v>
      </c>
      <c r="I1742" s="195" t="s">
        <v>796</v>
      </c>
      <c r="J1742" s="195" t="s">
        <v>1240</v>
      </c>
      <c r="K1742" s="204">
        <v>0</v>
      </c>
      <c r="L1742" s="204">
        <v>488.91</v>
      </c>
      <c r="M1742" s="204">
        <f t="shared" si="28"/>
        <v>-488.91</v>
      </c>
      <c r="N1742" s="195" t="s">
        <v>2114</v>
      </c>
      <c r="O1742" s="195" t="s">
        <v>1240</v>
      </c>
      <c r="P1742" s="195"/>
      <c r="Q1742" s="195" t="s">
        <v>2113</v>
      </c>
      <c r="R1742" s="195" t="s">
        <v>847</v>
      </c>
    </row>
    <row r="1743" spans="1:18" s="205" customFormat="1">
      <c r="A1743" s="195" t="s">
        <v>2112</v>
      </c>
      <c r="B1743" s="195" t="s">
        <v>794</v>
      </c>
      <c r="C1743" s="195" t="s">
        <v>56</v>
      </c>
      <c r="D1743" s="195" t="s">
        <v>521</v>
      </c>
      <c r="E1743" s="195" t="s">
        <v>835</v>
      </c>
      <c r="F1743" s="195" t="s">
        <v>521</v>
      </c>
      <c r="G1743" s="195" t="s">
        <v>48</v>
      </c>
      <c r="H1743" s="195" t="s">
        <v>521</v>
      </c>
      <c r="I1743" s="195" t="s">
        <v>796</v>
      </c>
      <c r="J1743" s="195" t="s">
        <v>1240</v>
      </c>
      <c r="K1743" s="204">
        <v>0</v>
      </c>
      <c r="L1743" s="204">
        <v>289.32</v>
      </c>
      <c r="M1743" s="204">
        <f t="shared" si="28"/>
        <v>-289.32</v>
      </c>
      <c r="N1743" s="195" t="s">
        <v>852</v>
      </c>
      <c r="O1743" s="195" t="s">
        <v>1240</v>
      </c>
      <c r="P1743" s="195"/>
      <c r="Q1743" s="195" t="s">
        <v>2113</v>
      </c>
      <c r="R1743" s="195" t="s">
        <v>847</v>
      </c>
    </row>
    <row r="1744" spans="1:18" s="205" customFormat="1">
      <c r="A1744" s="195" t="s">
        <v>2112</v>
      </c>
      <c r="B1744" s="195" t="s">
        <v>794</v>
      </c>
      <c r="C1744" s="195" t="s">
        <v>56</v>
      </c>
      <c r="D1744" s="195" t="s">
        <v>521</v>
      </c>
      <c r="E1744" s="195" t="s">
        <v>835</v>
      </c>
      <c r="F1744" s="195" t="s">
        <v>521</v>
      </c>
      <c r="G1744" s="195" t="s">
        <v>48</v>
      </c>
      <c r="H1744" s="195" t="s">
        <v>521</v>
      </c>
      <c r="I1744" s="195" t="s">
        <v>796</v>
      </c>
      <c r="J1744" s="195" t="s">
        <v>1240</v>
      </c>
      <c r="K1744" s="204">
        <v>0</v>
      </c>
      <c r="L1744" s="204">
        <v>243</v>
      </c>
      <c r="M1744" s="204">
        <f t="shared" si="28"/>
        <v>-243</v>
      </c>
      <c r="N1744" s="195" t="s">
        <v>964</v>
      </c>
      <c r="O1744" s="195" t="s">
        <v>1240</v>
      </c>
      <c r="P1744" s="195"/>
      <c r="Q1744" s="195" t="s">
        <v>2113</v>
      </c>
      <c r="R1744" s="195" t="s">
        <v>847</v>
      </c>
    </row>
    <row r="1745" spans="1:18" s="205" customFormat="1">
      <c r="A1745" s="195" t="s">
        <v>2112</v>
      </c>
      <c r="B1745" s="195" t="s">
        <v>794</v>
      </c>
      <c r="C1745" s="195" t="s">
        <v>56</v>
      </c>
      <c r="D1745" s="195" t="s">
        <v>521</v>
      </c>
      <c r="E1745" s="195" t="s">
        <v>816</v>
      </c>
      <c r="F1745" s="195" t="s">
        <v>521</v>
      </c>
      <c r="G1745" s="195" t="s">
        <v>48</v>
      </c>
      <c r="H1745" s="195" t="s">
        <v>521</v>
      </c>
      <c r="I1745" s="195" t="s">
        <v>796</v>
      </c>
      <c r="J1745" s="195" t="s">
        <v>1240</v>
      </c>
      <c r="K1745" s="204">
        <v>0</v>
      </c>
      <c r="L1745" s="204">
        <v>3008.14</v>
      </c>
      <c r="M1745" s="204">
        <f t="shared" si="28"/>
        <v>-3008.14</v>
      </c>
      <c r="N1745" s="195" t="s">
        <v>1116</v>
      </c>
      <c r="O1745" s="195" t="s">
        <v>1240</v>
      </c>
      <c r="P1745" s="195"/>
      <c r="Q1745" s="195" t="s">
        <v>2113</v>
      </c>
      <c r="R1745" s="195" t="s">
        <v>847</v>
      </c>
    </row>
    <row r="1746" spans="1:18" s="205" customFormat="1">
      <c r="A1746" s="195" t="s">
        <v>2116</v>
      </c>
      <c r="B1746" s="195" t="s">
        <v>794</v>
      </c>
      <c r="C1746" s="195" t="s">
        <v>808</v>
      </c>
      <c r="D1746" s="195" t="s">
        <v>805</v>
      </c>
      <c r="E1746" s="195" t="s">
        <v>835</v>
      </c>
      <c r="F1746" s="195" t="s">
        <v>710</v>
      </c>
      <c r="G1746" s="195" t="s">
        <v>48</v>
      </c>
      <c r="H1746" s="195" t="s">
        <v>521</v>
      </c>
      <c r="I1746" s="195" t="s">
        <v>796</v>
      </c>
      <c r="J1746" s="195" t="s">
        <v>1597</v>
      </c>
      <c r="K1746" s="204">
        <v>348.5</v>
      </c>
      <c r="L1746" s="204">
        <v>0</v>
      </c>
      <c r="M1746" s="204">
        <f t="shared" si="28"/>
        <v>348.5</v>
      </c>
      <c r="N1746" s="195" t="s">
        <v>1071</v>
      </c>
      <c r="O1746" s="195" t="s">
        <v>1597</v>
      </c>
      <c r="P1746" s="195"/>
      <c r="Q1746" s="195" t="s">
        <v>2117</v>
      </c>
      <c r="R1746" s="195" t="s">
        <v>847</v>
      </c>
    </row>
    <row r="1747" spans="1:18" s="205" customFormat="1">
      <c r="A1747" s="195" t="s">
        <v>2116</v>
      </c>
      <c r="B1747" s="195" t="s">
        <v>794</v>
      </c>
      <c r="C1747" s="195" t="s">
        <v>706</v>
      </c>
      <c r="D1747" s="195" t="s">
        <v>794</v>
      </c>
      <c r="E1747" s="195" t="s">
        <v>799</v>
      </c>
      <c r="F1747" s="195" t="s">
        <v>710</v>
      </c>
      <c r="G1747" s="195" t="s">
        <v>48</v>
      </c>
      <c r="H1747" s="195" t="s">
        <v>521</v>
      </c>
      <c r="I1747" s="195" t="s">
        <v>796</v>
      </c>
      <c r="J1747" s="195" t="s">
        <v>1597</v>
      </c>
      <c r="K1747" s="204">
        <v>38005</v>
      </c>
      <c r="L1747" s="204">
        <v>0</v>
      </c>
      <c r="M1747" s="204">
        <f t="shared" si="28"/>
        <v>38005</v>
      </c>
      <c r="N1747" s="195" t="s">
        <v>2118</v>
      </c>
      <c r="O1747" s="195" t="s">
        <v>1597</v>
      </c>
      <c r="P1747" s="195"/>
      <c r="Q1747" s="195" t="s">
        <v>2117</v>
      </c>
      <c r="R1747" s="195" t="s">
        <v>847</v>
      </c>
    </row>
    <row r="1748" spans="1:18" s="205" customFormat="1">
      <c r="A1748" s="195" t="s">
        <v>2116</v>
      </c>
      <c r="B1748" s="195" t="s">
        <v>794</v>
      </c>
      <c r="C1748" s="195" t="s">
        <v>808</v>
      </c>
      <c r="D1748" s="195" t="s">
        <v>268</v>
      </c>
      <c r="E1748" s="195" t="s">
        <v>839</v>
      </c>
      <c r="F1748" s="195" t="s">
        <v>710</v>
      </c>
      <c r="G1748" s="195" t="s">
        <v>48</v>
      </c>
      <c r="H1748" s="195" t="s">
        <v>521</v>
      </c>
      <c r="I1748" s="195" t="s">
        <v>796</v>
      </c>
      <c r="J1748" s="195" t="s">
        <v>1597</v>
      </c>
      <c r="K1748" s="204">
        <v>290.5</v>
      </c>
      <c r="L1748" s="204">
        <v>0</v>
      </c>
      <c r="M1748" s="204">
        <f t="shared" si="28"/>
        <v>290.5</v>
      </c>
      <c r="N1748" s="195" t="s">
        <v>2119</v>
      </c>
      <c r="O1748" s="195" t="s">
        <v>1597</v>
      </c>
      <c r="P1748" s="195"/>
      <c r="Q1748" s="195" t="s">
        <v>2117</v>
      </c>
      <c r="R1748" s="195" t="s">
        <v>847</v>
      </c>
    </row>
    <row r="1749" spans="1:18" s="205" customFormat="1">
      <c r="A1749" s="195" t="s">
        <v>2116</v>
      </c>
      <c r="B1749" s="195" t="s">
        <v>794</v>
      </c>
      <c r="C1749" s="195" t="s">
        <v>808</v>
      </c>
      <c r="D1749" s="195" t="s">
        <v>268</v>
      </c>
      <c r="E1749" s="195" t="s">
        <v>342</v>
      </c>
      <c r="F1749" s="195" t="s">
        <v>710</v>
      </c>
      <c r="G1749" s="195" t="s">
        <v>48</v>
      </c>
      <c r="H1749" s="195" t="s">
        <v>521</v>
      </c>
      <c r="I1749" s="195" t="s">
        <v>796</v>
      </c>
      <c r="J1749" s="195" t="s">
        <v>1597</v>
      </c>
      <c r="K1749" s="204">
        <v>469.5</v>
      </c>
      <c r="L1749" s="204">
        <v>0</v>
      </c>
      <c r="M1749" s="204">
        <f t="shared" si="28"/>
        <v>469.5</v>
      </c>
      <c r="N1749" s="195" t="s">
        <v>852</v>
      </c>
      <c r="O1749" s="195" t="s">
        <v>1597</v>
      </c>
      <c r="P1749" s="195"/>
      <c r="Q1749" s="195" t="s">
        <v>2117</v>
      </c>
      <c r="R1749" s="195" t="s">
        <v>847</v>
      </c>
    </row>
    <row r="1750" spans="1:18" s="205" customFormat="1">
      <c r="A1750" s="195" t="s">
        <v>2116</v>
      </c>
      <c r="B1750" s="195" t="s">
        <v>794</v>
      </c>
      <c r="C1750" s="195" t="s">
        <v>808</v>
      </c>
      <c r="D1750" s="195" t="s">
        <v>268</v>
      </c>
      <c r="E1750" s="195" t="s">
        <v>838</v>
      </c>
      <c r="F1750" s="195" t="s">
        <v>710</v>
      </c>
      <c r="G1750" s="195" t="s">
        <v>48</v>
      </c>
      <c r="H1750" s="195" t="s">
        <v>521</v>
      </c>
      <c r="I1750" s="195" t="s">
        <v>796</v>
      </c>
      <c r="J1750" s="195" t="s">
        <v>1597</v>
      </c>
      <c r="K1750" s="204">
        <v>237.85</v>
      </c>
      <c r="L1750" s="204">
        <v>0</v>
      </c>
      <c r="M1750" s="204">
        <f t="shared" si="28"/>
        <v>237.85</v>
      </c>
      <c r="N1750" s="195" t="s">
        <v>1119</v>
      </c>
      <c r="O1750" s="195" t="s">
        <v>1597</v>
      </c>
      <c r="P1750" s="195"/>
      <c r="Q1750" s="195" t="s">
        <v>2117</v>
      </c>
      <c r="R1750" s="195" t="s">
        <v>847</v>
      </c>
    </row>
    <row r="1751" spans="1:18" s="205" customFormat="1">
      <c r="A1751" s="195" t="s">
        <v>2116</v>
      </c>
      <c r="B1751" s="195" t="s">
        <v>794</v>
      </c>
      <c r="C1751" s="195" t="s">
        <v>702</v>
      </c>
      <c r="D1751" s="195" t="s">
        <v>805</v>
      </c>
      <c r="E1751" s="195" t="s">
        <v>838</v>
      </c>
      <c r="F1751" s="195" t="s">
        <v>710</v>
      </c>
      <c r="G1751" s="195" t="s">
        <v>48</v>
      </c>
      <c r="H1751" s="195" t="s">
        <v>521</v>
      </c>
      <c r="I1751" s="195" t="s">
        <v>796</v>
      </c>
      <c r="J1751" s="195" t="s">
        <v>1597</v>
      </c>
      <c r="K1751" s="204">
        <v>2093</v>
      </c>
      <c r="L1751" s="204">
        <v>0</v>
      </c>
      <c r="M1751" s="204">
        <f t="shared" si="28"/>
        <v>2093</v>
      </c>
      <c r="N1751" s="195" t="s">
        <v>2120</v>
      </c>
      <c r="O1751" s="195" t="s">
        <v>1597</v>
      </c>
      <c r="P1751" s="195"/>
      <c r="Q1751" s="195" t="s">
        <v>2117</v>
      </c>
      <c r="R1751" s="195" t="s">
        <v>847</v>
      </c>
    </row>
    <row r="1752" spans="1:18" s="205" customFormat="1">
      <c r="A1752" s="195" t="s">
        <v>2116</v>
      </c>
      <c r="B1752" s="195" t="s">
        <v>794</v>
      </c>
      <c r="C1752" s="195" t="s">
        <v>706</v>
      </c>
      <c r="D1752" s="195" t="s">
        <v>815</v>
      </c>
      <c r="E1752" s="195" t="s">
        <v>850</v>
      </c>
      <c r="F1752" s="195" t="s">
        <v>710</v>
      </c>
      <c r="G1752" s="195" t="s">
        <v>48</v>
      </c>
      <c r="H1752" s="195" t="s">
        <v>521</v>
      </c>
      <c r="I1752" s="195" t="s">
        <v>796</v>
      </c>
      <c r="J1752" s="195" t="s">
        <v>1597</v>
      </c>
      <c r="K1752" s="204">
        <v>921.67</v>
      </c>
      <c r="L1752" s="204">
        <v>0</v>
      </c>
      <c r="M1752" s="204">
        <f t="shared" si="28"/>
        <v>921.67</v>
      </c>
      <c r="N1752" s="195" t="s">
        <v>852</v>
      </c>
      <c r="O1752" s="195" t="s">
        <v>1597</v>
      </c>
      <c r="P1752" s="195"/>
      <c r="Q1752" s="195" t="s">
        <v>2117</v>
      </c>
      <c r="R1752" s="195" t="s">
        <v>847</v>
      </c>
    </row>
    <row r="1753" spans="1:18" s="205" customFormat="1">
      <c r="A1753" s="195" t="s">
        <v>2116</v>
      </c>
      <c r="B1753" s="195" t="s">
        <v>794</v>
      </c>
      <c r="C1753" s="195" t="s">
        <v>56</v>
      </c>
      <c r="D1753" s="195" t="s">
        <v>521</v>
      </c>
      <c r="E1753" s="195" t="s">
        <v>835</v>
      </c>
      <c r="F1753" s="195" t="s">
        <v>521</v>
      </c>
      <c r="G1753" s="195" t="s">
        <v>48</v>
      </c>
      <c r="H1753" s="195" t="s">
        <v>521</v>
      </c>
      <c r="I1753" s="195" t="s">
        <v>796</v>
      </c>
      <c r="J1753" s="195" t="s">
        <v>1597</v>
      </c>
      <c r="K1753" s="204">
        <v>0</v>
      </c>
      <c r="L1753" s="204">
        <v>419.2</v>
      </c>
      <c r="M1753" s="204">
        <f t="shared" si="28"/>
        <v>-419.2</v>
      </c>
      <c r="N1753" s="195" t="s">
        <v>1071</v>
      </c>
      <c r="O1753" s="195" t="s">
        <v>1597</v>
      </c>
      <c r="P1753" s="195"/>
      <c r="Q1753" s="195" t="s">
        <v>2117</v>
      </c>
      <c r="R1753" s="195" t="s">
        <v>847</v>
      </c>
    </row>
    <row r="1754" spans="1:18" s="205" customFormat="1">
      <c r="A1754" s="195" t="s">
        <v>2116</v>
      </c>
      <c r="B1754" s="195" t="s">
        <v>794</v>
      </c>
      <c r="C1754" s="195" t="s">
        <v>56</v>
      </c>
      <c r="D1754" s="195" t="s">
        <v>521</v>
      </c>
      <c r="E1754" s="195" t="s">
        <v>20</v>
      </c>
      <c r="F1754" s="195" t="s">
        <v>521</v>
      </c>
      <c r="G1754" s="195" t="s">
        <v>48</v>
      </c>
      <c r="H1754" s="195" t="s">
        <v>521</v>
      </c>
      <c r="I1754" s="195" t="s">
        <v>796</v>
      </c>
      <c r="J1754" s="195" t="s">
        <v>1597</v>
      </c>
      <c r="K1754" s="204">
        <v>0</v>
      </c>
      <c r="L1754" s="204">
        <v>2074.6799999999998</v>
      </c>
      <c r="M1754" s="204">
        <f t="shared" si="28"/>
        <v>-2074.6799999999998</v>
      </c>
      <c r="N1754" s="195" t="s">
        <v>865</v>
      </c>
      <c r="O1754" s="195" t="s">
        <v>1597</v>
      </c>
      <c r="P1754" s="195"/>
      <c r="Q1754" s="195" t="s">
        <v>2117</v>
      </c>
      <c r="R1754" s="195" t="s">
        <v>847</v>
      </c>
    </row>
    <row r="1755" spans="1:18" s="205" customFormat="1">
      <c r="A1755" s="195" t="s">
        <v>2116</v>
      </c>
      <c r="B1755" s="195" t="s">
        <v>794</v>
      </c>
      <c r="C1755" s="195" t="s">
        <v>808</v>
      </c>
      <c r="D1755" s="195" t="s">
        <v>807</v>
      </c>
      <c r="E1755" s="195" t="s">
        <v>845</v>
      </c>
      <c r="F1755" s="195" t="s">
        <v>710</v>
      </c>
      <c r="G1755" s="195" t="s">
        <v>48</v>
      </c>
      <c r="H1755" s="195" t="s">
        <v>521</v>
      </c>
      <c r="I1755" s="195" t="s">
        <v>796</v>
      </c>
      <c r="J1755" s="195" t="s">
        <v>1597</v>
      </c>
      <c r="K1755" s="204">
        <v>2480</v>
      </c>
      <c r="L1755" s="204">
        <v>0</v>
      </c>
      <c r="M1755" s="204">
        <f t="shared" si="28"/>
        <v>2480</v>
      </c>
      <c r="N1755" s="195" t="s">
        <v>2121</v>
      </c>
      <c r="O1755" s="195" t="s">
        <v>1597</v>
      </c>
      <c r="P1755" s="195"/>
      <c r="Q1755" s="195" t="s">
        <v>2117</v>
      </c>
      <c r="R1755" s="195" t="s">
        <v>847</v>
      </c>
    </row>
    <row r="1756" spans="1:18" s="205" customFormat="1">
      <c r="A1756" s="195" t="s">
        <v>2116</v>
      </c>
      <c r="B1756" s="195" t="s">
        <v>794</v>
      </c>
      <c r="C1756" s="195" t="s">
        <v>56</v>
      </c>
      <c r="D1756" s="195" t="s">
        <v>521</v>
      </c>
      <c r="E1756" s="195" t="s">
        <v>850</v>
      </c>
      <c r="F1756" s="195" t="s">
        <v>521</v>
      </c>
      <c r="G1756" s="195" t="s">
        <v>48</v>
      </c>
      <c r="H1756" s="195" t="s">
        <v>521</v>
      </c>
      <c r="I1756" s="195" t="s">
        <v>796</v>
      </c>
      <c r="J1756" s="195" t="s">
        <v>1597</v>
      </c>
      <c r="K1756" s="204">
        <v>0</v>
      </c>
      <c r="L1756" s="204">
        <v>921.67</v>
      </c>
      <c r="M1756" s="204">
        <f t="shared" si="28"/>
        <v>-921.67</v>
      </c>
      <c r="N1756" s="195" t="s">
        <v>852</v>
      </c>
      <c r="O1756" s="195" t="s">
        <v>1597</v>
      </c>
      <c r="P1756" s="195"/>
      <c r="Q1756" s="195" t="s">
        <v>2117</v>
      </c>
      <c r="R1756" s="195" t="s">
        <v>847</v>
      </c>
    </row>
    <row r="1757" spans="1:18" s="205" customFormat="1">
      <c r="A1757" s="195" t="s">
        <v>2116</v>
      </c>
      <c r="B1757" s="195" t="s">
        <v>794</v>
      </c>
      <c r="C1757" s="195" t="s">
        <v>56</v>
      </c>
      <c r="D1757" s="195" t="s">
        <v>521</v>
      </c>
      <c r="E1757" s="195" t="s">
        <v>839</v>
      </c>
      <c r="F1757" s="195" t="s">
        <v>521</v>
      </c>
      <c r="G1757" s="195" t="s">
        <v>48</v>
      </c>
      <c r="H1757" s="195" t="s">
        <v>521</v>
      </c>
      <c r="I1757" s="195" t="s">
        <v>796</v>
      </c>
      <c r="J1757" s="195" t="s">
        <v>1597</v>
      </c>
      <c r="K1757" s="204">
        <v>0</v>
      </c>
      <c r="L1757" s="204">
        <v>290.5</v>
      </c>
      <c r="M1757" s="204">
        <f t="shared" si="28"/>
        <v>-290.5</v>
      </c>
      <c r="N1757" s="195" t="s">
        <v>2119</v>
      </c>
      <c r="O1757" s="195" t="s">
        <v>1597</v>
      </c>
      <c r="P1757" s="195"/>
      <c r="Q1757" s="195" t="s">
        <v>2117</v>
      </c>
      <c r="R1757" s="195" t="s">
        <v>847</v>
      </c>
    </row>
    <row r="1758" spans="1:18" s="205" customFormat="1">
      <c r="A1758" s="195" t="s">
        <v>2116</v>
      </c>
      <c r="B1758" s="195" t="s">
        <v>794</v>
      </c>
      <c r="C1758" s="195" t="s">
        <v>701</v>
      </c>
      <c r="D1758" s="195" t="s">
        <v>821</v>
      </c>
      <c r="E1758" s="195" t="s">
        <v>20</v>
      </c>
      <c r="F1758" s="195" t="s">
        <v>710</v>
      </c>
      <c r="G1758" s="195" t="s">
        <v>48</v>
      </c>
      <c r="H1758" s="195" t="s">
        <v>521</v>
      </c>
      <c r="I1758" s="195" t="s">
        <v>796</v>
      </c>
      <c r="J1758" s="195" t="s">
        <v>1597</v>
      </c>
      <c r="K1758" s="204">
        <v>2074.6799999999998</v>
      </c>
      <c r="L1758" s="204">
        <v>0</v>
      </c>
      <c r="M1758" s="204">
        <f t="shared" si="28"/>
        <v>2074.6799999999998</v>
      </c>
      <c r="N1758" s="195" t="s">
        <v>865</v>
      </c>
      <c r="O1758" s="195" t="s">
        <v>1597</v>
      </c>
      <c r="P1758" s="195"/>
      <c r="Q1758" s="195" t="s">
        <v>2117</v>
      </c>
      <c r="R1758" s="195" t="s">
        <v>847</v>
      </c>
    </row>
    <row r="1759" spans="1:18" s="205" customFormat="1">
      <c r="A1759" s="195" t="s">
        <v>2116</v>
      </c>
      <c r="B1759" s="195" t="s">
        <v>794</v>
      </c>
      <c r="C1759" s="195" t="s">
        <v>56</v>
      </c>
      <c r="D1759" s="195" t="s">
        <v>521</v>
      </c>
      <c r="E1759" s="195" t="s">
        <v>845</v>
      </c>
      <c r="F1759" s="195" t="s">
        <v>521</v>
      </c>
      <c r="G1759" s="195" t="s">
        <v>48</v>
      </c>
      <c r="H1759" s="195" t="s">
        <v>521</v>
      </c>
      <c r="I1759" s="195" t="s">
        <v>796</v>
      </c>
      <c r="J1759" s="195" t="s">
        <v>1597</v>
      </c>
      <c r="K1759" s="204">
        <v>0</v>
      </c>
      <c r="L1759" s="204">
        <v>2480</v>
      </c>
      <c r="M1759" s="204">
        <f t="shared" si="28"/>
        <v>-2480</v>
      </c>
      <c r="N1759" s="195" t="s">
        <v>2121</v>
      </c>
      <c r="O1759" s="195" t="s">
        <v>1597</v>
      </c>
      <c r="P1759" s="195"/>
      <c r="Q1759" s="195" t="s">
        <v>2117</v>
      </c>
      <c r="R1759" s="195" t="s">
        <v>847</v>
      </c>
    </row>
    <row r="1760" spans="1:18" s="205" customFormat="1">
      <c r="A1760" s="195" t="s">
        <v>2116</v>
      </c>
      <c r="B1760" s="195" t="s">
        <v>794</v>
      </c>
      <c r="C1760" s="195" t="s">
        <v>56</v>
      </c>
      <c r="D1760" s="195" t="s">
        <v>521</v>
      </c>
      <c r="E1760" s="195" t="s">
        <v>799</v>
      </c>
      <c r="F1760" s="195" t="s">
        <v>521</v>
      </c>
      <c r="G1760" s="195" t="s">
        <v>48</v>
      </c>
      <c r="H1760" s="195" t="s">
        <v>521</v>
      </c>
      <c r="I1760" s="195" t="s">
        <v>796</v>
      </c>
      <c r="J1760" s="195" t="s">
        <v>1597</v>
      </c>
      <c r="K1760" s="204">
        <v>0</v>
      </c>
      <c r="L1760" s="204">
        <v>38005</v>
      </c>
      <c r="M1760" s="204">
        <f t="shared" si="28"/>
        <v>-38005</v>
      </c>
      <c r="N1760" s="195" t="s">
        <v>2118</v>
      </c>
      <c r="O1760" s="195" t="s">
        <v>1597</v>
      </c>
      <c r="P1760" s="195"/>
      <c r="Q1760" s="195" t="s">
        <v>2117</v>
      </c>
      <c r="R1760" s="195" t="s">
        <v>847</v>
      </c>
    </row>
    <row r="1761" spans="1:18" s="205" customFormat="1">
      <c r="A1761" s="195" t="s">
        <v>2116</v>
      </c>
      <c r="B1761" s="195" t="s">
        <v>794</v>
      </c>
      <c r="C1761" s="195" t="s">
        <v>56</v>
      </c>
      <c r="D1761" s="195" t="s">
        <v>521</v>
      </c>
      <c r="E1761" s="195" t="s">
        <v>342</v>
      </c>
      <c r="F1761" s="195" t="s">
        <v>521</v>
      </c>
      <c r="G1761" s="195" t="s">
        <v>48</v>
      </c>
      <c r="H1761" s="195" t="s">
        <v>521</v>
      </c>
      <c r="I1761" s="195" t="s">
        <v>796</v>
      </c>
      <c r="J1761" s="195" t="s">
        <v>1597</v>
      </c>
      <c r="K1761" s="204">
        <v>0</v>
      </c>
      <c r="L1761" s="204">
        <v>469.5</v>
      </c>
      <c r="M1761" s="204">
        <f t="shared" si="28"/>
        <v>-469.5</v>
      </c>
      <c r="N1761" s="195" t="s">
        <v>852</v>
      </c>
      <c r="O1761" s="195" t="s">
        <v>1597</v>
      </c>
      <c r="P1761" s="195"/>
      <c r="Q1761" s="195" t="s">
        <v>2117</v>
      </c>
      <c r="R1761" s="195" t="s">
        <v>847</v>
      </c>
    </row>
    <row r="1762" spans="1:18" s="205" customFormat="1">
      <c r="A1762" s="195" t="s">
        <v>2116</v>
      </c>
      <c r="B1762" s="195" t="s">
        <v>794</v>
      </c>
      <c r="C1762" s="195" t="s">
        <v>56</v>
      </c>
      <c r="D1762" s="195" t="s">
        <v>521</v>
      </c>
      <c r="E1762" s="195" t="s">
        <v>838</v>
      </c>
      <c r="F1762" s="195" t="s">
        <v>521</v>
      </c>
      <c r="G1762" s="195" t="s">
        <v>48</v>
      </c>
      <c r="H1762" s="195" t="s">
        <v>521</v>
      </c>
      <c r="I1762" s="195" t="s">
        <v>796</v>
      </c>
      <c r="J1762" s="195" t="s">
        <v>1597</v>
      </c>
      <c r="K1762" s="204">
        <v>0</v>
      </c>
      <c r="L1762" s="204">
        <v>2093</v>
      </c>
      <c r="M1762" s="204">
        <f t="shared" si="28"/>
        <v>-2093</v>
      </c>
      <c r="N1762" s="195" t="s">
        <v>2120</v>
      </c>
      <c r="O1762" s="195" t="s">
        <v>1597</v>
      </c>
      <c r="P1762" s="195"/>
      <c r="Q1762" s="195" t="s">
        <v>2117</v>
      </c>
      <c r="R1762" s="195" t="s">
        <v>847</v>
      </c>
    </row>
    <row r="1763" spans="1:18" s="205" customFormat="1">
      <c r="A1763" s="195" t="s">
        <v>2116</v>
      </c>
      <c r="B1763" s="195" t="s">
        <v>794</v>
      </c>
      <c r="C1763" s="195" t="s">
        <v>56</v>
      </c>
      <c r="D1763" s="195" t="s">
        <v>521</v>
      </c>
      <c r="E1763" s="195" t="s">
        <v>838</v>
      </c>
      <c r="F1763" s="195" t="s">
        <v>521</v>
      </c>
      <c r="G1763" s="195" t="s">
        <v>48</v>
      </c>
      <c r="H1763" s="195" t="s">
        <v>521</v>
      </c>
      <c r="I1763" s="195" t="s">
        <v>796</v>
      </c>
      <c r="J1763" s="195" t="s">
        <v>1597</v>
      </c>
      <c r="K1763" s="204">
        <v>0</v>
      </c>
      <c r="L1763" s="204">
        <v>237.85</v>
      </c>
      <c r="M1763" s="204">
        <f t="shared" si="28"/>
        <v>-237.85</v>
      </c>
      <c r="N1763" s="195" t="s">
        <v>1119</v>
      </c>
      <c r="O1763" s="195" t="s">
        <v>1597</v>
      </c>
      <c r="P1763" s="195"/>
      <c r="Q1763" s="195" t="s">
        <v>2117</v>
      </c>
      <c r="R1763" s="195" t="s">
        <v>847</v>
      </c>
    </row>
    <row r="1764" spans="1:18" s="205" customFormat="1">
      <c r="A1764" s="195" t="s">
        <v>2116</v>
      </c>
      <c r="B1764" s="195" t="s">
        <v>794</v>
      </c>
      <c r="C1764" s="195" t="s">
        <v>808</v>
      </c>
      <c r="D1764" s="195" t="s">
        <v>807</v>
      </c>
      <c r="E1764" s="195" t="s">
        <v>835</v>
      </c>
      <c r="F1764" s="195" t="s">
        <v>710</v>
      </c>
      <c r="G1764" s="195" t="s">
        <v>48</v>
      </c>
      <c r="H1764" s="195" t="s">
        <v>521</v>
      </c>
      <c r="I1764" s="195" t="s">
        <v>796</v>
      </c>
      <c r="J1764" s="195" t="s">
        <v>1597</v>
      </c>
      <c r="K1764" s="204">
        <v>70.7</v>
      </c>
      <c r="L1764" s="204">
        <v>0</v>
      </c>
      <c r="M1764" s="204">
        <f t="shared" si="28"/>
        <v>70.7</v>
      </c>
      <c r="N1764" s="195" t="s">
        <v>1071</v>
      </c>
      <c r="O1764" s="195" t="s">
        <v>1597</v>
      </c>
      <c r="P1764" s="195"/>
      <c r="Q1764" s="195" t="s">
        <v>2117</v>
      </c>
      <c r="R1764" s="195" t="s">
        <v>847</v>
      </c>
    </row>
    <row r="1765" spans="1:18" s="205" customFormat="1">
      <c r="A1765" s="195" t="s">
        <v>2122</v>
      </c>
      <c r="B1765" s="195" t="s">
        <v>794</v>
      </c>
      <c r="C1765" s="195" t="s">
        <v>804</v>
      </c>
      <c r="D1765" s="195" t="s">
        <v>858</v>
      </c>
      <c r="E1765" s="195" t="s">
        <v>799</v>
      </c>
      <c r="F1765" s="195" t="s">
        <v>710</v>
      </c>
      <c r="G1765" s="195" t="s">
        <v>48</v>
      </c>
      <c r="H1765" s="195" t="s">
        <v>521</v>
      </c>
      <c r="I1765" s="195" t="s">
        <v>796</v>
      </c>
      <c r="J1765" s="195" t="s">
        <v>1811</v>
      </c>
      <c r="K1765" s="204">
        <v>300</v>
      </c>
      <c r="L1765" s="204">
        <v>0</v>
      </c>
      <c r="M1765" s="204">
        <f t="shared" si="28"/>
        <v>300</v>
      </c>
      <c r="N1765" s="195" t="s">
        <v>964</v>
      </c>
      <c r="O1765" s="195" t="s">
        <v>1811</v>
      </c>
      <c r="P1765" s="195"/>
      <c r="Q1765" s="195" t="s">
        <v>2123</v>
      </c>
      <c r="R1765" s="195" t="s">
        <v>847</v>
      </c>
    </row>
    <row r="1766" spans="1:18" s="205" customFormat="1">
      <c r="A1766" s="195" t="s">
        <v>2122</v>
      </c>
      <c r="B1766" s="195" t="s">
        <v>794</v>
      </c>
      <c r="C1766" s="195" t="s">
        <v>707</v>
      </c>
      <c r="D1766" s="195" t="s">
        <v>268</v>
      </c>
      <c r="E1766" s="195" t="s">
        <v>195</v>
      </c>
      <c r="F1766" s="195" t="s">
        <v>710</v>
      </c>
      <c r="G1766" s="195" t="s">
        <v>48</v>
      </c>
      <c r="H1766" s="195" t="s">
        <v>521</v>
      </c>
      <c r="I1766" s="195" t="s">
        <v>796</v>
      </c>
      <c r="J1766" s="195" t="s">
        <v>1811</v>
      </c>
      <c r="K1766" s="204">
        <v>436.8</v>
      </c>
      <c r="L1766" s="204">
        <v>0</v>
      </c>
      <c r="M1766" s="204">
        <f t="shared" si="28"/>
        <v>436.8</v>
      </c>
      <c r="N1766" s="195" t="s">
        <v>1119</v>
      </c>
      <c r="O1766" s="195" t="s">
        <v>1811</v>
      </c>
      <c r="P1766" s="195"/>
      <c r="Q1766" s="195" t="s">
        <v>2123</v>
      </c>
      <c r="R1766" s="195" t="s">
        <v>847</v>
      </c>
    </row>
    <row r="1767" spans="1:18" s="205" customFormat="1">
      <c r="A1767" s="195" t="s">
        <v>2122</v>
      </c>
      <c r="B1767" s="195" t="s">
        <v>794</v>
      </c>
      <c r="C1767" s="195" t="s">
        <v>808</v>
      </c>
      <c r="D1767" s="195" t="s">
        <v>805</v>
      </c>
      <c r="E1767" s="195" t="s">
        <v>816</v>
      </c>
      <c r="F1767" s="195" t="s">
        <v>710</v>
      </c>
      <c r="G1767" s="195" t="s">
        <v>48</v>
      </c>
      <c r="H1767" s="195" t="s">
        <v>521</v>
      </c>
      <c r="I1767" s="195" t="s">
        <v>796</v>
      </c>
      <c r="J1767" s="195" t="s">
        <v>1811</v>
      </c>
      <c r="K1767" s="204">
        <v>352.29</v>
      </c>
      <c r="L1767" s="204">
        <v>0</v>
      </c>
      <c r="M1767" s="204">
        <f t="shared" si="28"/>
        <v>352.29</v>
      </c>
      <c r="N1767" s="195" t="s">
        <v>1050</v>
      </c>
      <c r="O1767" s="195" t="s">
        <v>1811</v>
      </c>
      <c r="P1767" s="195"/>
      <c r="Q1767" s="195" t="s">
        <v>2123</v>
      </c>
      <c r="R1767" s="195" t="s">
        <v>847</v>
      </c>
    </row>
    <row r="1768" spans="1:18" s="205" customFormat="1">
      <c r="A1768" s="195" t="s">
        <v>2122</v>
      </c>
      <c r="B1768" s="195" t="s">
        <v>794</v>
      </c>
      <c r="C1768" s="195" t="s">
        <v>808</v>
      </c>
      <c r="D1768" s="195" t="s">
        <v>268</v>
      </c>
      <c r="E1768" s="195" t="s">
        <v>29</v>
      </c>
      <c r="F1768" s="195" t="s">
        <v>710</v>
      </c>
      <c r="G1768" s="195" t="s">
        <v>48</v>
      </c>
      <c r="H1768" s="195" t="s">
        <v>521</v>
      </c>
      <c r="I1768" s="195" t="s">
        <v>796</v>
      </c>
      <c r="J1768" s="195" t="s">
        <v>1811</v>
      </c>
      <c r="K1768" s="204">
        <v>930.23</v>
      </c>
      <c r="L1768" s="204">
        <v>0</v>
      </c>
      <c r="M1768" s="204">
        <f t="shared" si="28"/>
        <v>930.23</v>
      </c>
      <c r="N1768" s="195" t="s">
        <v>1050</v>
      </c>
      <c r="O1768" s="195" t="s">
        <v>1811</v>
      </c>
      <c r="P1768" s="195"/>
      <c r="Q1768" s="195" t="s">
        <v>2123</v>
      </c>
      <c r="R1768" s="195" t="s">
        <v>847</v>
      </c>
    </row>
    <row r="1769" spans="1:18" s="205" customFormat="1">
      <c r="A1769" s="195" t="s">
        <v>2122</v>
      </c>
      <c r="B1769" s="195" t="s">
        <v>794</v>
      </c>
      <c r="C1769" s="195" t="s">
        <v>808</v>
      </c>
      <c r="D1769" s="195" t="s">
        <v>268</v>
      </c>
      <c r="E1769" s="195" t="s">
        <v>816</v>
      </c>
      <c r="F1769" s="195" t="s">
        <v>710</v>
      </c>
      <c r="G1769" s="195" t="s">
        <v>48</v>
      </c>
      <c r="H1769" s="195" t="s">
        <v>521</v>
      </c>
      <c r="I1769" s="195" t="s">
        <v>796</v>
      </c>
      <c r="J1769" s="195" t="s">
        <v>1811</v>
      </c>
      <c r="K1769" s="204">
        <v>42.23</v>
      </c>
      <c r="L1769" s="204">
        <v>0</v>
      </c>
      <c r="M1769" s="204">
        <f t="shared" si="28"/>
        <v>42.23</v>
      </c>
      <c r="N1769" s="195" t="s">
        <v>1050</v>
      </c>
      <c r="O1769" s="195" t="s">
        <v>1811</v>
      </c>
      <c r="P1769" s="195"/>
      <c r="Q1769" s="195" t="s">
        <v>2123</v>
      </c>
      <c r="R1769" s="195" t="s">
        <v>847</v>
      </c>
    </row>
    <row r="1770" spans="1:18" s="205" customFormat="1">
      <c r="A1770" s="195" t="s">
        <v>2122</v>
      </c>
      <c r="B1770" s="195" t="s">
        <v>794</v>
      </c>
      <c r="C1770" s="195" t="s">
        <v>808</v>
      </c>
      <c r="D1770" s="195" t="s">
        <v>268</v>
      </c>
      <c r="E1770" s="195" t="s">
        <v>799</v>
      </c>
      <c r="F1770" s="195" t="s">
        <v>710</v>
      </c>
      <c r="G1770" s="195" t="s">
        <v>48</v>
      </c>
      <c r="H1770" s="195" t="s">
        <v>521</v>
      </c>
      <c r="I1770" s="195" t="s">
        <v>796</v>
      </c>
      <c r="J1770" s="195" t="s">
        <v>1811</v>
      </c>
      <c r="K1770" s="204">
        <v>83</v>
      </c>
      <c r="L1770" s="204">
        <v>0</v>
      </c>
      <c r="M1770" s="204">
        <f t="shared" si="28"/>
        <v>83</v>
      </c>
      <c r="N1770" s="195" t="s">
        <v>2124</v>
      </c>
      <c r="O1770" s="195" t="s">
        <v>1811</v>
      </c>
      <c r="P1770" s="195"/>
      <c r="Q1770" s="195" t="s">
        <v>2123</v>
      </c>
      <c r="R1770" s="195" t="s">
        <v>847</v>
      </c>
    </row>
    <row r="1771" spans="1:18" s="205" customFormat="1">
      <c r="A1771" s="195" t="s">
        <v>2122</v>
      </c>
      <c r="B1771" s="195" t="s">
        <v>794</v>
      </c>
      <c r="C1771" s="195" t="s">
        <v>808</v>
      </c>
      <c r="D1771" s="195" t="s">
        <v>837</v>
      </c>
      <c r="E1771" s="195" t="s">
        <v>820</v>
      </c>
      <c r="F1771" s="195" t="s">
        <v>710</v>
      </c>
      <c r="G1771" s="195" t="s">
        <v>48</v>
      </c>
      <c r="H1771" s="195" t="s">
        <v>521</v>
      </c>
      <c r="I1771" s="195" t="s">
        <v>796</v>
      </c>
      <c r="J1771" s="195" t="s">
        <v>1811</v>
      </c>
      <c r="K1771" s="204">
        <v>1725</v>
      </c>
      <c r="L1771" s="204">
        <v>0</v>
      </c>
      <c r="M1771" s="204">
        <f t="shared" si="28"/>
        <v>1725</v>
      </c>
      <c r="N1771" s="195" t="s">
        <v>964</v>
      </c>
      <c r="O1771" s="195" t="s">
        <v>1811</v>
      </c>
      <c r="P1771" s="195"/>
      <c r="Q1771" s="195" t="s">
        <v>2123</v>
      </c>
      <c r="R1771" s="195" t="s">
        <v>847</v>
      </c>
    </row>
    <row r="1772" spans="1:18" s="205" customFormat="1">
      <c r="A1772" s="195" t="s">
        <v>2122</v>
      </c>
      <c r="B1772" s="195" t="s">
        <v>794</v>
      </c>
      <c r="C1772" s="195" t="s">
        <v>808</v>
      </c>
      <c r="D1772" s="195" t="s">
        <v>837</v>
      </c>
      <c r="E1772" s="195" t="s">
        <v>827</v>
      </c>
      <c r="F1772" s="195" t="s">
        <v>710</v>
      </c>
      <c r="G1772" s="195" t="s">
        <v>48</v>
      </c>
      <c r="H1772" s="195" t="s">
        <v>521</v>
      </c>
      <c r="I1772" s="195" t="s">
        <v>796</v>
      </c>
      <c r="J1772" s="195" t="s">
        <v>1811</v>
      </c>
      <c r="K1772" s="204">
        <v>1500</v>
      </c>
      <c r="L1772" s="204">
        <v>0</v>
      </c>
      <c r="M1772" s="204">
        <f t="shared" si="28"/>
        <v>1500</v>
      </c>
      <c r="N1772" s="195" t="s">
        <v>964</v>
      </c>
      <c r="O1772" s="195" t="s">
        <v>1811</v>
      </c>
      <c r="P1772" s="195"/>
      <c r="Q1772" s="195" t="s">
        <v>2123</v>
      </c>
      <c r="R1772" s="195" t="s">
        <v>847</v>
      </c>
    </row>
    <row r="1773" spans="1:18" s="205" customFormat="1">
      <c r="A1773" s="195" t="s">
        <v>2122</v>
      </c>
      <c r="B1773" s="195" t="s">
        <v>794</v>
      </c>
      <c r="C1773" s="195" t="s">
        <v>808</v>
      </c>
      <c r="D1773" s="195" t="s">
        <v>809</v>
      </c>
      <c r="E1773" s="195" t="s">
        <v>1100</v>
      </c>
      <c r="F1773" s="195" t="s">
        <v>2125</v>
      </c>
      <c r="G1773" s="195" t="s">
        <v>48</v>
      </c>
      <c r="H1773" s="195" t="s">
        <v>521</v>
      </c>
      <c r="I1773" s="195" t="s">
        <v>796</v>
      </c>
      <c r="J1773" s="195" t="s">
        <v>1811</v>
      </c>
      <c r="K1773" s="204">
        <v>1002.5</v>
      </c>
      <c r="L1773" s="204">
        <v>0</v>
      </c>
      <c r="M1773" s="204">
        <f t="shared" si="28"/>
        <v>1002.5</v>
      </c>
      <c r="N1773" s="195" t="s">
        <v>2126</v>
      </c>
      <c r="O1773" s="195" t="s">
        <v>1811</v>
      </c>
      <c r="P1773" s="195"/>
      <c r="Q1773" s="195" t="s">
        <v>2123</v>
      </c>
      <c r="R1773" s="195" t="s">
        <v>847</v>
      </c>
    </row>
    <row r="1774" spans="1:18" s="205" customFormat="1">
      <c r="A1774" s="195" t="s">
        <v>2122</v>
      </c>
      <c r="B1774" s="195" t="s">
        <v>794</v>
      </c>
      <c r="C1774" s="195" t="s">
        <v>56</v>
      </c>
      <c r="D1774" s="195" t="s">
        <v>521</v>
      </c>
      <c r="E1774" s="195" t="s">
        <v>29</v>
      </c>
      <c r="F1774" s="195" t="s">
        <v>521</v>
      </c>
      <c r="G1774" s="195" t="s">
        <v>48</v>
      </c>
      <c r="H1774" s="195" t="s">
        <v>521</v>
      </c>
      <c r="I1774" s="195" t="s">
        <v>796</v>
      </c>
      <c r="J1774" s="195" t="s">
        <v>1811</v>
      </c>
      <c r="K1774" s="204">
        <v>0</v>
      </c>
      <c r="L1774" s="204">
        <v>930.23</v>
      </c>
      <c r="M1774" s="204">
        <f t="shared" si="28"/>
        <v>-930.23</v>
      </c>
      <c r="N1774" s="195" t="s">
        <v>1050</v>
      </c>
      <c r="O1774" s="195" t="s">
        <v>1811</v>
      </c>
      <c r="P1774" s="195"/>
      <c r="Q1774" s="195" t="s">
        <v>2123</v>
      </c>
      <c r="R1774" s="195" t="s">
        <v>847</v>
      </c>
    </row>
    <row r="1775" spans="1:18" s="205" customFormat="1">
      <c r="A1775" s="195" t="s">
        <v>2122</v>
      </c>
      <c r="B1775" s="195" t="s">
        <v>794</v>
      </c>
      <c r="C1775" s="195" t="s">
        <v>56</v>
      </c>
      <c r="D1775" s="195" t="s">
        <v>521</v>
      </c>
      <c r="E1775" s="195" t="s">
        <v>816</v>
      </c>
      <c r="F1775" s="195" t="s">
        <v>521</v>
      </c>
      <c r="G1775" s="195" t="s">
        <v>48</v>
      </c>
      <c r="H1775" s="195" t="s">
        <v>521</v>
      </c>
      <c r="I1775" s="195" t="s">
        <v>796</v>
      </c>
      <c r="J1775" s="195" t="s">
        <v>1811</v>
      </c>
      <c r="K1775" s="204">
        <v>0</v>
      </c>
      <c r="L1775" s="204">
        <v>32</v>
      </c>
      <c r="M1775" s="204">
        <f t="shared" si="28"/>
        <v>-32</v>
      </c>
      <c r="N1775" s="195" t="s">
        <v>1050</v>
      </c>
      <c r="O1775" s="195" t="s">
        <v>1811</v>
      </c>
      <c r="P1775" s="195"/>
      <c r="Q1775" s="195" t="s">
        <v>2123</v>
      </c>
      <c r="R1775" s="195" t="s">
        <v>847</v>
      </c>
    </row>
    <row r="1776" spans="1:18" s="205" customFormat="1">
      <c r="A1776" s="195" t="s">
        <v>2122</v>
      </c>
      <c r="B1776" s="195" t="s">
        <v>794</v>
      </c>
      <c r="C1776" s="195" t="s">
        <v>56</v>
      </c>
      <c r="D1776" s="195" t="s">
        <v>521</v>
      </c>
      <c r="E1776" s="195" t="s">
        <v>816</v>
      </c>
      <c r="F1776" s="195" t="s">
        <v>521</v>
      </c>
      <c r="G1776" s="195" t="s">
        <v>48</v>
      </c>
      <c r="H1776" s="195" t="s">
        <v>521</v>
      </c>
      <c r="I1776" s="195" t="s">
        <v>796</v>
      </c>
      <c r="J1776" s="195" t="s">
        <v>1811</v>
      </c>
      <c r="K1776" s="204">
        <v>0</v>
      </c>
      <c r="L1776" s="204">
        <v>362.52</v>
      </c>
      <c r="M1776" s="204">
        <f t="shared" si="28"/>
        <v>-362.52</v>
      </c>
      <c r="N1776" s="195" t="s">
        <v>1050</v>
      </c>
      <c r="O1776" s="195" t="s">
        <v>1811</v>
      </c>
      <c r="P1776" s="195"/>
      <c r="Q1776" s="195" t="s">
        <v>2123</v>
      </c>
      <c r="R1776" s="195" t="s">
        <v>847</v>
      </c>
    </row>
    <row r="1777" spans="1:18" s="205" customFormat="1">
      <c r="A1777" s="195" t="s">
        <v>2122</v>
      </c>
      <c r="B1777" s="195" t="s">
        <v>794</v>
      </c>
      <c r="C1777" s="195" t="s">
        <v>56</v>
      </c>
      <c r="D1777" s="195" t="s">
        <v>521</v>
      </c>
      <c r="E1777" s="195" t="s">
        <v>827</v>
      </c>
      <c r="F1777" s="195" t="s">
        <v>521</v>
      </c>
      <c r="G1777" s="195" t="s">
        <v>48</v>
      </c>
      <c r="H1777" s="195" t="s">
        <v>521</v>
      </c>
      <c r="I1777" s="195" t="s">
        <v>796</v>
      </c>
      <c r="J1777" s="195" t="s">
        <v>1811</v>
      </c>
      <c r="K1777" s="204">
        <v>0</v>
      </c>
      <c r="L1777" s="204">
        <v>1500</v>
      </c>
      <c r="M1777" s="204">
        <f t="shared" si="28"/>
        <v>-1500</v>
      </c>
      <c r="N1777" s="195" t="s">
        <v>964</v>
      </c>
      <c r="O1777" s="195" t="s">
        <v>1811</v>
      </c>
      <c r="P1777" s="195"/>
      <c r="Q1777" s="195" t="s">
        <v>2123</v>
      </c>
      <c r="R1777" s="195" t="s">
        <v>847</v>
      </c>
    </row>
    <row r="1778" spans="1:18" s="205" customFormat="1">
      <c r="A1778" s="195" t="s">
        <v>2122</v>
      </c>
      <c r="B1778" s="195" t="s">
        <v>794</v>
      </c>
      <c r="C1778" s="195" t="s">
        <v>706</v>
      </c>
      <c r="D1778" s="195" t="s">
        <v>794</v>
      </c>
      <c r="E1778" s="195" t="s">
        <v>818</v>
      </c>
      <c r="F1778" s="195" t="s">
        <v>710</v>
      </c>
      <c r="G1778" s="195" t="s">
        <v>48</v>
      </c>
      <c r="H1778" s="195" t="s">
        <v>521</v>
      </c>
      <c r="I1778" s="195" t="s">
        <v>796</v>
      </c>
      <c r="J1778" s="195" t="s">
        <v>1811</v>
      </c>
      <c r="K1778" s="204">
        <v>240</v>
      </c>
      <c r="L1778" s="204">
        <v>0</v>
      </c>
      <c r="M1778" s="204">
        <f t="shared" si="28"/>
        <v>240</v>
      </c>
      <c r="N1778" s="195" t="s">
        <v>2127</v>
      </c>
      <c r="O1778" s="195" t="s">
        <v>1811</v>
      </c>
      <c r="P1778" s="195"/>
      <c r="Q1778" s="195" t="s">
        <v>2123</v>
      </c>
      <c r="R1778" s="195" t="s">
        <v>847</v>
      </c>
    </row>
    <row r="1779" spans="1:18" s="205" customFormat="1">
      <c r="A1779" s="195" t="s">
        <v>2122</v>
      </c>
      <c r="B1779" s="195" t="s">
        <v>794</v>
      </c>
      <c r="C1779" s="195" t="s">
        <v>808</v>
      </c>
      <c r="D1779" s="195" t="s">
        <v>858</v>
      </c>
      <c r="E1779" s="195" t="s">
        <v>799</v>
      </c>
      <c r="F1779" s="195" t="s">
        <v>710</v>
      </c>
      <c r="G1779" s="195" t="s">
        <v>48</v>
      </c>
      <c r="H1779" s="195" t="s">
        <v>521</v>
      </c>
      <c r="I1779" s="195" t="s">
        <v>796</v>
      </c>
      <c r="J1779" s="195" t="s">
        <v>1811</v>
      </c>
      <c r="K1779" s="204">
        <v>375</v>
      </c>
      <c r="L1779" s="204">
        <v>0</v>
      </c>
      <c r="M1779" s="204">
        <f t="shared" si="28"/>
        <v>375</v>
      </c>
      <c r="N1779" s="195" t="s">
        <v>964</v>
      </c>
      <c r="O1779" s="195" t="s">
        <v>1811</v>
      </c>
      <c r="P1779" s="195"/>
      <c r="Q1779" s="195" t="s">
        <v>2123</v>
      </c>
      <c r="R1779" s="195" t="s">
        <v>847</v>
      </c>
    </row>
    <row r="1780" spans="1:18" s="205" customFormat="1">
      <c r="A1780" s="195" t="s">
        <v>2122</v>
      </c>
      <c r="B1780" s="195" t="s">
        <v>794</v>
      </c>
      <c r="C1780" s="195" t="s">
        <v>56</v>
      </c>
      <c r="D1780" s="195" t="s">
        <v>521</v>
      </c>
      <c r="E1780" s="195" t="s">
        <v>820</v>
      </c>
      <c r="F1780" s="195" t="s">
        <v>521</v>
      </c>
      <c r="G1780" s="195" t="s">
        <v>48</v>
      </c>
      <c r="H1780" s="195" t="s">
        <v>521</v>
      </c>
      <c r="I1780" s="195" t="s">
        <v>796</v>
      </c>
      <c r="J1780" s="195" t="s">
        <v>1811</v>
      </c>
      <c r="K1780" s="204">
        <v>0</v>
      </c>
      <c r="L1780" s="204">
        <v>1051</v>
      </c>
      <c r="M1780" s="204">
        <f t="shared" si="28"/>
        <v>-1051</v>
      </c>
      <c r="N1780" s="195" t="s">
        <v>964</v>
      </c>
      <c r="O1780" s="195" t="s">
        <v>1811</v>
      </c>
      <c r="P1780" s="195"/>
      <c r="Q1780" s="195" t="s">
        <v>2123</v>
      </c>
      <c r="R1780" s="195" t="s">
        <v>847</v>
      </c>
    </row>
    <row r="1781" spans="1:18" s="205" customFormat="1">
      <c r="A1781" s="195" t="s">
        <v>2122</v>
      </c>
      <c r="B1781" s="195" t="s">
        <v>794</v>
      </c>
      <c r="C1781" s="195" t="s">
        <v>56</v>
      </c>
      <c r="D1781" s="195" t="s">
        <v>521</v>
      </c>
      <c r="E1781" s="195" t="s">
        <v>820</v>
      </c>
      <c r="F1781" s="195" t="s">
        <v>521</v>
      </c>
      <c r="G1781" s="195" t="s">
        <v>48</v>
      </c>
      <c r="H1781" s="195" t="s">
        <v>521</v>
      </c>
      <c r="I1781" s="195" t="s">
        <v>796</v>
      </c>
      <c r="J1781" s="195" t="s">
        <v>1811</v>
      </c>
      <c r="K1781" s="204">
        <v>0</v>
      </c>
      <c r="L1781" s="204">
        <v>25</v>
      </c>
      <c r="M1781" s="204">
        <f t="shared" si="28"/>
        <v>-25</v>
      </c>
      <c r="N1781" s="195" t="s">
        <v>2128</v>
      </c>
      <c r="O1781" s="195" t="s">
        <v>1811</v>
      </c>
      <c r="P1781" s="195"/>
      <c r="Q1781" s="195" t="s">
        <v>2123</v>
      </c>
      <c r="R1781" s="195" t="s">
        <v>847</v>
      </c>
    </row>
    <row r="1782" spans="1:18" s="205" customFormat="1">
      <c r="A1782" s="195" t="s">
        <v>2122</v>
      </c>
      <c r="B1782" s="195" t="s">
        <v>794</v>
      </c>
      <c r="C1782" s="195" t="s">
        <v>56</v>
      </c>
      <c r="D1782" s="195" t="s">
        <v>521</v>
      </c>
      <c r="E1782" s="195" t="s">
        <v>820</v>
      </c>
      <c r="F1782" s="195" t="s">
        <v>521</v>
      </c>
      <c r="G1782" s="195" t="s">
        <v>48</v>
      </c>
      <c r="H1782" s="195" t="s">
        <v>521</v>
      </c>
      <c r="I1782" s="195" t="s">
        <v>796</v>
      </c>
      <c r="J1782" s="195" t="s">
        <v>1811</v>
      </c>
      <c r="K1782" s="204">
        <v>0</v>
      </c>
      <c r="L1782" s="204">
        <v>1725</v>
      </c>
      <c r="M1782" s="204">
        <f t="shared" si="28"/>
        <v>-1725</v>
      </c>
      <c r="N1782" s="195" t="s">
        <v>964</v>
      </c>
      <c r="O1782" s="195" t="s">
        <v>1811</v>
      </c>
      <c r="P1782" s="195"/>
      <c r="Q1782" s="195" t="s">
        <v>2123</v>
      </c>
      <c r="R1782" s="195" t="s">
        <v>847</v>
      </c>
    </row>
    <row r="1783" spans="1:18" s="205" customFormat="1">
      <c r="A1783" s="195" t="s">
        <v>2122</v>
      </c>
      <c r="B1783" s="195" t="s">
        <v>794</v>
      </c>
      <c r="C1783" s="195" t="s">
        <v>56</v>
      </c>
      <c r="D1783" s="195" t="s">
        <v>521</v>
      </c>
      <c r="E1783" s="195" t="s">
        <v>195</v>
      </c>
      <c r="F1783" s="195" t="s">
        <v>521</v>
      </c>
      <c r="G1783" s="195" t="s">
        <v>48</v>
      </c>
      <c r="H1783" s="195" t="s">
        <v>521</v>
      </c>
      <c r="I1783" s="195" t="s">
        <v>796</v>
      </c>
      <c r="J1783" s="195" t="s">
        <v>1811</v>
      </c>
      <c r="K1783" s="204">
        <v>0</v>
      </c>
      <c r="L1783" s="204">
        <v>436.8</v>
      </c>
      <c r="M1783" s="204">
        <f t="shared" si="28"/>
        <v>-436.8</v>
      </c>
      <c r="N1783" s="195" t="s">
        <v>1119</v>
      </c>
      <c r="O1783" s="195" t="s">
        <v>1811</v>
      </c>
      <c r="P1783" s="195"/>
      <c r="Q1783" s="195" t="s">
        <v>2123</v>
      </c>
      <c r="R1783" s="195" t="s">
        <v>847</v>
      </c>
    </row>
    <row r="1784" spans="1:18" s="205" customFormat="1">
      <c r="A1784" s="195" t="s">
        <v>2122</v>
      </c>
      <c r="B1784" s="195" t="s">
        <v>794</v>
      </c>
      <c r="C1784" s="195" t="s">
        <v>56</v>
      </c>
      <c r="D1784" s="195" t="s">
        <v>521</v>
      </c>
      <c r="E1784" s="195" t="s">
        <v>1100</v>
      </c>
      <c r="F1784" s="195" t="s">
        <v>2125</v>
      </c>
      <c r="G1784" s="195" t="s">
        <v>48</v>
      </c>
      <c r="H1784" s="195" t="s">
        <v>521</v>
      </c>
      <c r="I1784" s="195" t="s">
        <v>796</v>
      </c>
      <c r="J1784" s="195" t="s">
        <v>1811</v>
      </c>
      <c r="K1784" s="204">
        <v>0</v>
      </c>
      <c r="L1784" s="204">
        <v>1002.5</v>
      </c>
      <c r="M1784" s="204">
        <f t="shared" si="28"/>
        <v>-1002.5</v>
      </c>
      <c r="N1784" s="195" t="s">
        <v>2126</v>
      </c>
      <c r="O1784" s="195" t="s">
        <v>1811</v>
      </c>
      <c r="P1784" s="195"/>
      <c r="Q1784" s="195" t="s">
        <v>2123</v>
      </c>
      <c r="R1784" s="195" t="s">
        <v>847</v>
      </c>
    </row>
    <row r="1785" spans="1:18" s="205" customFormat="1">
      <c r="A1785" s="195" t="s">
        <v>2122</v>
      </c>
      <c r="B1785" s="195" t="s">
        <v>794</v>
      </c>
      <c r="C1785" s="195" t="s">
        <v>56</v>
      </c>
      <c r="D1785" s="195" t="s">
        <v>521</v>
      </c>
      <c r="E1785" s="195" t="s">
        <v>20</v>
      </c>
      <c r="F1785" s="195" t="s">
        <v>521</v>
      </c>
      <c r="G1785" s="195" t="s">
        <v>48</v>
      </c>
      <c r="H1785" s="195" t="s">
        <v>521</v>
      </c>
      <c r="I1785" s="195" t="s">
        <v>796</v>
      </c>
      <c r="J1785" s="195" t="s">
        <v>1811</v>
      </c>
      <c r="K1785" s="204">
        <v>0</v>
      </c>
      <c r="L1785" s="204">
        <v>746.47</v>
      </c>
      <c r="M1785" s="204">
        <f t="shared" si="28"/>
        <v>-746.47</v>
      </c>
      <c r="N1785" s="195" t="s">
        <v>1070</v>
      </c>
      <c r="O1785" s="195" t="s">
        <v>1811</v>
      </c>
      <c r="P1785" s="195"/>
      <c r="Q1785" s="195" t="s">
        <v>2123</v>
      </c>
      <c r="R1785" s="195" t="s">
        <v>847</v>
      </c>
    </row>
    <row r="1786" spans="1:18" s="205" customFormat="1">
      <c r="A1786" s="195" t="s">
        <v>2122</v>
      </c>
      <c r="B1786" s="195" t="s">
        <v>794</v>
      </c>
      <c r="C1786" s="195" t="s">
        <v>808</v>
      </c>
      <c r="D1786" s="195" t="s">
        <v>268</v>
      </c>
      <c r="E1786" s="195" t="s">
        <v>20</v>
      </c>
      <c r="F1786" s="195" t="s">
        <v>710</v>
      </c>
      <c r="G1786" s="195" t="s">
        <v>48</v>
      </c>
      <c r="H1786" s="195" t="s">
        <v>521</v>
      </c>
      <c r="I1786" s="195" t="s">
        <v>796</v>
      </c>
      <c r="J1786" s="195" t="s">
        <v>1811</v>
      </c>
      <c r="K1786" s="204">
        <v>746.47</v>
      </c>
      <c r="L1786" s="204">
        <v>0</v>
      </c>
      <c r="M1786" s="204">
        <f t="shared" si="28"/>
        <v>746.47</v>
      </c>
      <c r="N1786" s="195" t="s">
        <v>1070</v>
      </c>
      <c r="O1786" s="195" t="s">
        <v>1811</v>
      </c>
      <c r="P1786" s="195"/>
      <c r="Q1786" s="195" t="s">
        <v>2123</v>
      </c>
      <c r="R1786" s="195" t="s">
        <v>847</v>
      </c>
    </row>
    <row r="1787" spans="1:18" s="205" customFormat="1">
      <c r="A1787" s="195" t="s">
        <v>2122</v>
      </c>
      <c r="B1787" s="195" t="s">
        <v>794</v>
      </c>
      <c r="C1787" s="195" t="s">
        <v>804</v>
      </c>
      <c r="D1787" s="195" t="s">
        <v>268</v>
      </c>
      <c r="E1787" s="195" t="s">
        <v>820</v>
      </c>
      <c r="F1787" s="195" t="s">
        <v>710</v>
      </c>
      <c r="G1787" s="195" t="s">
        <v>48</v>
      </c>
      <c r="H1787" s="195" t="s">
        <v>521</v>
      </c>
      <c r="I1787" s="195" t="s">
        <v>796</v>
      </c>
      <c r="J1787" s="195" t="s">
        <v>1811</v>
      </c>
      <c r="K1787" s="204">
        <v>1051</v>
      </c>
      <c r="L1787" s="204">
        <v>0</v>
      </c>
      <c r="M1787" s="204">
        <f t="shared" si="28"/>
        <v>1051</v>
      </c>
      <c r="N1787" s="195" t="s">
        <v>964</v>
      </c>
      <c r="O1787" s="195" t="s">
        <v>1811</v>
      </c>
      <c r="P1787" s="195"/>
      <c r="Q1787" s="195" t="s">
        <v>2123</v>
      </c>
      <c r="R1787" s="195" t="s">
        <v>847</v>
      </c>
    </row>
    <row r="1788" spans="1:18" s="205" customFormat="1">
      <c r="A1788" s="195" t="s">
        <v>2122</v>
      </c>
      <c r="B1788" s="195" t="s">
        <v>794</v>
      </c>
      <c r="C1788" s="195" t="s">
        <v>804</v>
      </c>
      <c r="D1788" s="195" t="s">
        <v>268</v>
      </c>
      <c r="E1788" s="195" t="s">
        <v>820</v>
      </c>
      <c r="F1788" s="195" t="s">
        <v>710</v>
      </c>
      <c r="G1788" s="195" t="s">
        <v>48</v>
      </c>
      <c r="H1788" s="195" t="s">
        <v>521</v>
      </c>
      <c r="I1788" s="195" t="s">
        <v>796</v>
      </c>
      <c r="J1788" s="195" t="s">
        <v>1811</v>
      </c>
      <c r="K1788" s="204">
        <v>25</v>
      </c>
      <c r="L1788" s="204">
        <v>0</v>
      </c>
      <c r="M1788" s="204">
        <f t="shared" si="28"/>
        <v>25</v>
      </c>
      <c r="N1788" s="195" t="s">
        <v>2128</v>
      </c>
      <c r="O1788" s="195" t="s">
        <v>1811</v>
      </c>
      <c r="P1788" s="195"/>
      <c r="Q1788" s="195" t="s">
        <v>2123</v>
      </c>
      <c r="R1788" s="195" t="s">
        <v>847</v>
      </c>
    </row>
    <row r="1789" spans="1:18" s="205" customFormat="1">
      <c r="A1789" s="195" t="s">
        <v>2122</v>
      </c>
      <c r="B1789" s="195" t="s">
        <v>794</v>
      </c>
      <c r="C1789" s="195" t="s">
        <v>56</v>
      </c>
      <c r="D1789" s="195" t="s">
        <v>521</v>
      </c>
      <c r="E1789" s="195" t="s">
        <v>818</v>
      </c>
      <c r="F1789" s="195" t="s">
        <v>521</v>
      </c>
      <c r="G1789" s="195" t="s">
        <v>48</v>
      </c>
      <c r="H1789" s="195" t="s">
        <v>521</v>
      </c>
      <c r="I1789" s="195" t="s">
        <v>796</v>
      </c>
      <c r="J1789" s="195" t="s">
        <v>1811</v>
      </c>
      <c r="K1789" s="204">
        <v>0</v>
      </c>
      <c r="L1789" s="204">
        <v>240</v>
      </c>
      <c r="M1789" s="204">
        <f t="shared" si="28"/>
        <v>-240</v>
      </c>
      <c r="N1789" s="195" t="s">
        <v>2127</v>
      </c>
      <c r="O1789" s="195" t="s">
        <v>1811</v>
      </c>
      <c r="P1789" s="195"/>
      <c r="Q1789" s="195" t="s">
        <v>2123</v>
      </c>
      <c r="R1789" s="195" t="s">
        <v>847</v>
      </c>
    </row>
    <row r="1790" spans="1:18" s="205" customFormat="1">
      <c r="A1790" s="195" t="s">
        <v>2122</v>
      </c>
      <c r="B1790" s="195" t="s">
        <v>794</v>
      </c>
      <c r="C1790" s="195" t="s">
        <v>56</v>
      </c>
      <c r="D1790" s="195" t="s">
        <v>521</v>
      </c>
      <c r="E1790" s="195" t="s">
        <v>799</v>
      </c>
      <c r="F1790" s="195" t="s">
        <v>521</v>
      </c>
      <c r="G1790" s="195" t="s">
        <v>48</v>
      </c>
      <c r="H1790" s="195" t="s">
        <v>521</v>
      </c>
      <c r="I1790" s="195" t="s">
        <v>796</v>
      </c>
      <c r="J1790" s="195" t="s">
        <v>1811</v>
      </c>
      <c r="K1790" s="204">
        <v>0</v>
      </c>
      <c r="L1790" s="204">
        <v>83</v>
      </c>
      <c r="M1790" s="204">
        <f t="shared" si="28"/>
        <v>-83</v>
      </c>
      <c r="N1790" s="195" t="s">
        <v>2124</v>
      </c>
      <c r="O1790" s="195" t="s">
        <v>1811</v>
      </c>
      <c r="P1790" s="195"/>
      <c r="Q1790" s="195" t="s">
        <v>2123</v>
      </c>
      <c r="R1790" s="195" t="s">
        <v>847</v>
      </c>
    </row>
    <row r="1791" spans="1:18" s="205" customFormat="1">
      <c r="A1791" s="195" t="s">
        <v>2122</v>
      </c>
      <c r="B1791" s="195" t="s">
        <v>794</v>
      </c>
      <c r="C1791" s="195" t="s">
        <v>56</v>
      </c>
      <c r="D1791" s="195" t="s">
        <v>521</v>
      </c>
      <c r="E1791" s="195" t="s">
        <v>799</v>
      </c>
      <c r="F1791" s="195" t="s">
        <v>521</v>
      </c>
      <c r="G1791" s="195" t="s">
        <v>48</v>
      </c>
      <c r="H1791" s="195" t="s">
        <v>521</v>
      </c>
      <c r="I1791" s="195" t="s">
        <v>796</v>
      </c>
      <c r="J1791" s="195" t="s">
        <v>1811</v>
      </c>
      <c r="K1791" s="204">
        <v>0</v>
      </c>
      <c r="L1791" s="204">
        <v>675</v>
      </c>
      <c r="M1791" s="204">
        <f t="shared" si="28"/>
        <v>-675</v>
      </c>
      <c r="N1791" s="195" t="s">
        <v>964</v>
      </c>
      <c r="O1791" s="195" t="s">
        <v>1811</v>
      </c>
      <c r="P1791" s="195"/>
      <c r="Q1791" s="195" t="s">
        <v>2123</v>
      </c>
      <c r="R1791" s="195" t="s">
        <v>847</v>
      </c>
    </row>
    <row r="1792" spans="1:18" s="205" customFormat="1">
      <c r="A1792" s="195" t="s">
        <v>2129</v>
      </c>
      <c r="B1792" s="195" t="s">
        <v>794</v>
      </c>
      <c r="C1792" s="195" t="s">
        <v>804</v>
      </c>
      <c r="D1792" s="195" t="s">
        <v>809</v>
      </c>
      <c r="E1792" s="195" t="s">
        <v>839</v>
      </c>
      <c r="F1792" s="195" t="s">
        <v>710</v>
      </c>
      <c r="G1792" s="195" t="s">
        <v>48</v>
      </c>
      <c r="H1792" s="195" t="s">
        <v>521</v>
      </c>
      <c r="I1792" s="195" t="s">
        <v>796</v>
      </c>
      <c r="J1792" s="195" t="s">
        <v>1902</v>
      </c>
      <c r="K1792" s="204">
        <v>329.93</v>
      </c>
      <c r="L1792" s="204">
        <v>0</v>
      </c>
      <c r="M1792" s="204">
        <f t="shared" si="28"/>
        <v>329.93</v>
      </c>
      <c r="N1792" s="195" t="s">
        <v>852</v>
      </c>
      <c r="O1792" s="195" t="s">
        <v>1902</v>
      </c>
      <c r="P1792" s="195"/>
      <c r="Q1792" s="195" t="s">
        <v>2130</v>
      </c>
      <c r="R1792" s="195" t="s">
        <v>847</v>
      </c>
    </row>
    <row r="1793" spans="1:18" s="205" customFormat="1">
      <c r="A1793" s="195" t="s">
        <v>2129</v>
      </c>
      <c r="B1793" s="195" t="s">
        <v>794</v>
      </c>
      <c r="C1793" s="195" t="s">
        <v>702</v>
      </c>
      <c r="D1793" s="195" t="s">
        <v>805</v>
      </c>
      <c r="E1793" s="195" t="s">
        <v>839</v>
      </c>
      <c r="F1793" s="195" t="s">
        <v>710</v>
      </c>
      <c r="G1793" s="195" t="s">
        <v>48</v>
      </c>
      <c r="H1793" s="195" t="s">
        <v>521</v>
      </c>
      <c r="I1793" s="195" t="s">
        <v>796</v>
      </c>
      <c r="J1793" s="195" t="s">
        <v>1902</v>
      </c>
      <c r="K1793" s="204">
        <v>388</v>
      </c>
      <c r="L1793" s="204">
        <v>0</v>
      </c>
      <c r="M1793" s="204">
        <f t="shared" si="28"/>
        <v>388</v>
      </c>
      <c r="N1793" s="195" t="s">
        <v>852</v>
      </c>
      <c r="O1793" s="195" t="s">
        <v>1902</v>
      </c>
      <c r="P1793" s="195"/>
      <c r="Q1793" s="195" t="s">
        <v>2130</v>
      </c>
      <c r="R1793" s="195" t="s">
        <v>847</v>
      </c>
    </row>
    <row r="1794" spans="1:18" s="205" customFormat="1">
      <c r="A1794" s="195" t="s">
        <v>2129</v>
      </c>
      <c r="B1794" s="195" t="s">
        <v>794</v>
      </c>
      <c r="C1794" s="195" t="s">
        <v>804</v>
      </c>
      <c r="D1794" s="195" t="s">
        <v>809</v>
      </c>
      <c r="E1794" s="195" t="s">
        <v>835</v>
      </c>
      <c r="F1794" s="195" t="s">
        <v>710</v>
      </c>
      <c r="G1794" s="195" t="s">
        <v>48</v>
      </c>
      <c r="H1794" s="195" t="s">
        <v>521</v>
      </c>
      <c r="I1794" s="195" t="s">
        <v>796</v>
      </c>
      <c r="J1794" s="195" t="s">
        <v>1902</v>
      </c>
      <c r="K1794" s="204">
        <v>324.74</v>
      </c>
      <c r="L1794" s="204">
        <v>0</v>
      </c>
      <c r="M1794" s="204">
        <f t="shared" si="28"/>
        <v>324.74</v>
      </c>
      <c r="N1794" s="195" t="s">
        <v>852</v>
      </c>
      <c r="O1794" s="195" t="s">
        <v>1902</v>
      </c>
      <c r="P1794" s="195"/>
      <c r="Q1794" s="195" t="s">
        <v>2130</v>
      </c>
      <c r="R1794" s="195" t="s">
        <v>847</v>
      </c>
    </row>
    <row r="1795" spans="1:18" s="205" customFormat="1">
      <c r="A1795" s="195" t="s">
        <v>2129</v>
      </c>
      <c r="B1795" s="195" t="s">
        <v>794</v>
      </c>
      <c r="C1795" s="195" t="s">
        <v>808</v>
      </c>
      <c r="D1795" s="195" t="s">
        <v>268</v>
      </c>
      <c r="E1795" s="195" t="s">
        <v>851</v>
      </c>
      <c r="F1795" s="195" t="s">
        <v>710</v>
      </c>
      <c r="G1795" s="195" t="s">
        <v>48</v>
      </c>
      <c r="H1795" s="195" t="s">
        <v>521</v>
      </c>
      <c r="I1795" s="195" t="s">
        <v>796</v>
      </c>
      <c r="J1795" s="195" t="s">
        <v>1902</v>
      </c>
      <c r="K1795" s="204">
        <v>332</v>
      </c>
      <c r="L1795" s="204">
        <v>0</v>
      </c>
      <c r="M1795" s="204">
        <f t="shared" si="28"/>
        <v>332</v>
      </c>
      <c r="N1795" s="195" t="s">
        <v>2124</v>
      </c>
      <c r="O1795" s="195" t="s">
        <v>1902</v>
      </c>
      <c r="P1795" s="195"/>
      <c r="Q1795" s="195" t="s">
        <v>2130</v>
      </c>
      <c r="R1795" s="195" t="s">
        <v>847</v>
      </c>
    </row>
    <row r="1796" spans="1:18" s="205" customFormat="1">
      <c r="A1796" s="195" t="s">
        <v>2129</v>
      </c>
      <c r="B1796" s="195" t="s">
        <v>794</v>
      </c>
      <c r="C1796" s="195" t="s">
        <v>808</v>
      </c>
      <c r="D1796" s="195" t="s">
        <v>268</v>
      </c>
      <c r="E1796" s="195" t="s">
        <v>835</v>
      </c>
      <c r="F1796" s="195" t="s">
        <v>710</v>
      </c>
      <c r="G1796" s="195" t="s">
        <v>48</v>
      </c>
      <c r="H1796" s="195" t="s">
        <v>521</v>
      </c>
      <c r="I1796" s="195" t="s">
        <v>796</v>
      </c>
      <c r="J1796" s="195" t="s">
        <v>1902</v>
      </c>
      <c r="K1796" s="204">
        <v>26.94</v>
      </c>
      <c r="L1796" s="204">
        <v>0</v>
      </c>
      <c r="M1796" s="204">
        <f t="shared" si="28"/>
        <v>26.94</v>
      </c>
      <c r="N1796" s="195" t="s">
        <v>852</v>
      </c>
      <c r="O1796" s="195" t="s">
        <v>1902</v>
      </c>
      <c r="P1796" s="195"/>
      <c r="Q1796" s="195" t="s">
        <v>2130</v>
      </c>
      <c r="R1796" s="195" t="s">
        <v>847</v>
      </c>
    </row>
    <row r="1797" spans="1:18" s="205" customFormat="1">
      <c r="A1797" s="195" t="s">
        <v>2129</v>
      </c>
      <c r="B1797" s="195" t="s">
        <v>794</v>
      </c>
      <c r="C1797" s="195" t="s">
        <v>808</v>
      </c>
      <c r="D1797" s="195" t="s">
        <v>268</v>
      </c>
      <c r="E1797" s="195" t="s">
        <v>342</v>
      </c>
      <c r="F1797" s="195" t="s">
        <v>710</v>
      </c>
      <c r="G1797" s="195" t="s">
        <v>48</v>
      </c>
      <c r="H1797" s="195" t="s">
        <v>521</v>
      </c>
      <c r="I1797" s="195" t="s">
        <v>796</v>
      </c>
      <c r="J1797" s="195" t="s">
        <v>1902</v>
      </c>
      <c r="K1797" s="204">
        <v>155.51</v>
      </c>
      <c r="L1797" s="204">
        <v>0</v>
      </c>
      <c r="M1797" s="204">
        <f t="shared" si="28"/>
        <v>155.51</v>
      </c>
      <c r="N1797" s="195" t="s">
        <v>852</v>
      </c>
      <c r="O1797" s="195" t="s">
        <v>1902</v>
      </c>
      <c r="P1797" s="195"/>
      <c r="Q1797" s="195" t="s">
        <v>2130</v>
      </c>
      <c r="R1797" s="195" t="s">
        <v>847</v>
      </c>
    </row>
    <row r="1798" spans="1:18" s="205" customFormat="1">
      <c r="A1798" s="195" t="s">
        <v>2129</v>
      </c>
      <c r="B1798" s="195" t="s">
        <v>794</v>
      </c>
      <c r="C1798" s="195" t="s">
        <v>808</v>
      </c>
      <c r="D1798" s="195" t="s">
        <v>837</v>
      </c>
      <c r="E1798" s="195" t="s">
        <v>851</v>
      </c>
      <c r="F1798" s="195" t="s">
        <v>710</v>
      </c>
      <c r="G1798" s="195" t="s">
        <v>48</v>
      </c>
      <c r="H1798" s="195" t="s">
        <v>521</v>
      </c>
      <c r="I1798" s="195" t="s">
        <v>796</v>
      </c>
      <c r="J1798" s="195" t="s">
        <v>1902</v>
      </c>
      <c r="K1798" s="204">
        <v>1845</v>
      </c>
      <c r="L1798" s="204">
        <v>0</v>
      </c>
      <c r="M1798" s="204">
        <f t="shared" si="28"/>
        <v>1845</v>
      </c>
      <c r="N1798" s="195" t="s">
        <v>964</v>
      </c>
      <c r="O1798" s="195" t="s">
        <v>1902</v>
      </c>
      <c r="P1798" s="195"/>
      <c r="Q1798" s="195" t="s">
        <v>2130</v>
      </c>
      <c r="R1798" s="195" t="s">
        <v>847</v>
      </c>
    </row>
    <row r="1799" spans="1:18" s="205" customFormat="1">
      <c r="A1799" s="195" t="s">
        <v>2129</v>
      </c>
      <c r="B1799" s="195" t="s">
        <v>794</v>
      </c>
      <c r="C1799" s="195" t="s">
        <v>808</v>
      </c>
      <c r="D1799" s="195" t="s">
        <v>837</v>
      </c>
      <c r="E1799" s="195" t="s">
        <v>835</v>
      </c>
      <c r="F1799" s="195" t="s">
        <v>710</v>
      </c>
      <c r="G1799" s="195" t="s">
        <v>48</v>
      </c>
      <c r="H1799" s="195" t="s">
        <v>521</v>
      </c>
      <c r="I1799" s="195" t="s">
        <v>796</v>
      </c>
      <c r="J1799" s="195" t="s">
        <v>1902</v>
      </c>
      <c r="K1799" s="204">
        <v>417</v>
      </c>
      <c r="L1799" s="204">
        <v>0</v>
      </c>
      <c r="M1799" s="204">
        <f t="shared" ref="M1799:M1862" si="29">K1799-L1799</f>
        <v>417</v>
      </c>
      <c r="N1799" s="195" t="s">
        <v>963</v>
      </c>
      <c r="O1799" s="195" t="s">
        <v>1902</v>
      </c>
      <c r="P1799" s="195"/>
      <c r="Q1799" s="195" t="s">
        <v>2130</v>
      </c>
      <c r="R1799" s="195" t="s">
        <v>847</v>
      </c>
    </row>
    <row r="1800" spans="1:18" s="205" customFormat="1">
      <c r="A1800" s="195" t="s">
        <v>2129</v>
      </c>
      <c r="B1800" s="195" t="s">
        <v>794</v>
      </c>
      <c r="C1800" s="195" t="s">
        <v>808</v>
      </c>
      <c r="D1800" s="195" t="s">
        <v>837</v>
      </c>
      <c r="E1800" s="195" t="s">
        <v>513</v>
      </c>
      <c r="F1800" s="195" t="s">
        <v>710</v>
      </c>
      <c r="G1800" s="195" t="s">
        <v>48</v>
      </c>
      <c r="H1800" s="195" t="s">
        <v>521</v>
      </c>
      <c r="I1800" s="195" t="s">
        <v>796</v>
      </c>
      <c r="J1800" s="195" t="s">
        <v>1902</v>
      </c>
      <c r="K1800" s="204">
        <v>142.84</v>
      </c>
      <c r="L1800" s="204">
        <v>0</v>
      </c>
      <c r="M1800" s="204">
        <f t="shared" si="29"/>
        <v>142.84</v>
      </c>
      <c r="N1800" s="195" t="s">
        <v>964</v>
      </c>
      <c r="O1800" s="195" t="s">
        <v>1902</v>
      </c>
      <c r="P1800" s="195"/>
      <c r="Q1800" s="195" t="s">
        <v>2130</v>
      </c>
      <c r="R1800" s="195" t="s">
        <v>847</v>
      </c>
    </row>
    <row r="1801" spans="1:18" s="205" customFormat="1">
      <c r="A1801" s="195" t="s">
        <v>2129</v>
      </c>
      <c r="B1801" s="195" t="s">
        <v>794</v>
      </c>
      <c r="C1801" s="195" t="s">
        <v>804</v>
      </c>
      <c r="D1801" s="195" t="s">
        <v>1025</v>
      </c>
      <c r="E1801" s="195" t="s">
        <v>839</v>
      </c>
      <c r="F1801" s="195" t="s">
        <v>710</v>
      </c>
      <c r="G1801" s="195" t="s">
        <v>48</v>
      </c>
      <c r="H1801" s="195" t="s">
        <v>521</v>
      </c>
      <c r="I1801" s="195" t="s">
        <v>796</v>
      </c>
      <c r="J1801" s="195" t="s">
        <v>1902</v>
      </c>
      <c r="K1801" s="204">
        <v>90.96</v>
      </c>
      <c r="L1801" s="204">
        <v>0</v>
      </c>
      <c r="M1801" s="204">
        <f t="shared" si="29"/>
        <v>90.96</v>
      </c>
      <c r="N1801" s="195" t="s">
        <v>852</v>
      </c>
      <c r="O1801" s="195" t="s">
        <v>1902</v>
      </c>
      <c r="P1801" s="195"/>
      <c r="Q1801" s="195" t="s">
        <v>2130</v>
      </c>
      <c r="R1801" s="195" t="s">
        <v>847</v>
      </c>
    </row>
    <row r="1802" spans="1:18" s="205" customFormat="1">
      <c r="A1802" s="195" t="s">
        <v>2129</v>
      </c>
      <c r="B1802" s="195" t="s">
        <v>794</v>
      </c>
      <c r="C1802" s="195" t="s">
        <v>808</v>
      </c>
      <c r="D1802" s="195" t="s">
        <v>809</v>
      </c>
      <c r="E1802" s="195" t="s">
        <v>835</v>
      </c>
      <c r="F1802" s="195" t="s">
        <v>710</v>
      </c>
      <c r="G1802" s="195" t="s">
        <v>48</v>
      </c>
      <c r="H1802" s="195" t="s">
        <v>521</v>
      </c>
      <c r="I1802" s="195" t="s">
        <v>796</v>
      </c>
      <c r="J1802" s="195" t="s">
        <v>1902</v>
      </c>
      <c r="K1802" s="204">
        <v>119.58</v>
      </c>
      <c r="L1802" s="204">
        <v>0</v>
      </c>
      <c r="M1802" s="204">
        <f t="shared" si="29"/>
        <v>119.58</v>
      </c>
      <c r="N1802" s="195" t="s">
        <v>852</v>
      </c>
      <c r="O1802" s="195" t="s">
        <v>1902</v>
      </c>
      <c r="P1802" s="195"/>
      <c r="Q1802" s="195" t="s">
        <v>2130</v>
      </c>
      <c r="R1802" s="195" t="s">
        <v>847</v>
      </c>
    </row>
    <row r="1803" spans="1:18" s="205" customFormat="1">
      <c r="A1803" s="195" t="s">
        <v>2129</v>
      </c>
      <c r="B1803" s="195" t="s">
        <v>794</v>
      </c>
      <c r="C1803" s="195" t="s">
        <v>56</v>
      </c>
      <c r="D1803" s="195" t="s">
        <v>521</v>
      </c>
      <c r="E1803" s="195" t="s">
        <v>839</v>
      </c>
      <c r="F1803" s="195" t="s">
        <v>521</v>
      </c>
      <c r="G1803" s="195" t="s">
        <v>48</v>
      </c>
      <c r="H1803" s="195" t="s">
        <v>521</v>
      </c>
      <c r="I1803" s="195" t="s">
        <v>796</v>
      </c>
      <c r="J1803" s="195" t="s">
        <v>1902</v>
      </c>
      <c r="K1803" s="204">
        <v>0</v>
      </c>
      <c r="L1803" s="204">
        <v>13745.48</v>
      </c>
      <c r="M1803" s="204">
        <f t="shared" si="29"/>
        <v>-13745.48</v>
      </c>
      <c r="N1803" s="195" t="s">
        <v>852</v>
      </c>
      <c r="O1803" s="195" t="s">
        <v>1902</v>
      </c>
      <c r="P1803" s="195"/>
      <c r="Q1803" s="195" t="s">
        <v>2130</v>
      </c>
      <c r="R1803" s="195" t="s">
        <v>847</v>
      </c>
    </row>
    <row r="1804" spans="1:18" s="205" customFormat="1">
      <c r="A1804" s="195" t="s">
        <v>2129</v>
      </c>
      <c r="B1804" s="195" t="s">
        <v>794</v>
      </c>
      <c r="C1804" s="195" t="s">
        <v>367</v>
      </c>
      <c r="D1804" s="195" t="s">
        <v>268</v>
      </c>
      <c r="E1804" s="195" t="s">
        <v>850</v>
      </c>
      <c r="F1804" s="195" t="s">
        <v>710</v>
      </c>
      <c r="G1804" s="195" t="s">
        <v>48</v>
      </c>
      <c r="H1804" s="195" t="s">
        <v>521</v>
      </c>
      <c r="I1804" s="195" t="s">
        <v>796</v>
      </c>
      <c r="J1804" s="195" t="s">
        <v>1902</v>
      </c>
      <c r="K1804" s="204">
        <v>100</v>
      </c>
      <c r="L1804" s="204">
        <v>0</v>
      </c>
      <c r="M1804" s="204">
        <f t="shared" si="29"/>
        <v>100</v>
      </c>
      <c r="N1804" s="195" t="s">
        <v>2131</v>
      </c>
      <c r="O1804" s="195" t="s">
        <v>1902</v>
      </c>
      <c r="P1804" s="195"/>
      <c r="Q1804" s="195" t="s">
        <v>2130</v>
      </c>
      <c r="R1804" s="195" t="s">
        <v>847</v>
      </c>
    </row>
    <row r="1805" spans="1:18" s="205" customFormat="1">
      <c r="A1805" s="195" t="s">
        <v>2129</v>
      </c>
      <c r="B1805" s="195" t="s">
        <v>794</v>
      </c>
      <c r="C1805" s="195" t="s">
        <v>56</v>
      </c>
      <c r="D1805" s="195" t="s">
        <v>521</v>
      </c>
      <c r="E1805" s="195" t="s">
        <v>708</v>
      </c>
      <c r="F1805" s="195" t="s">
        <v>521</v>
      </c>
      <c r="G1805" s="195" t="s">
        <v>48</v>
      </c>
      <c r="H1805" s="195" t="s">
        <v>521</v>
      </c>
      <c r="I1805" s="195" t="s">
        <v>796</v>
      </c>
      <c r="J1805" s="195" t="s">
        <v>1902</v>
      </c>
      <c r="K1805" s="204">
        <v>0</v>
      </c>
      <c r="L1805" s="204">
        <v>16893.75</v>
      </c>
      <c r="M1805" s="204">
        <f t="shared" si="29"/>
        <v>-16893.75</v>
      </c>
      <c r="N1805" s="195" t="s">
        <v>865</v>
      </c>
      <c r="O1805" s="195" t="s">
        <v>1902</v>
      </c>
      <c r="P1805" s="195"/>
      <c r="Q1805" s="195" t="s">
        <v>2130</v>
      </c>
      <c r="R1805" s="195" t="s">
        <v>847</v>
      </c>
    </row>
    <row r="1806" spans="1:18" s="205" customFormat="1">
      <c r="A1806" s="195" t="s">
        <v>2129</v>
      </c>
      <c r="B1806" s="195" t="s">
        <v>794</v>
      </c>
      <c r="C1806" s="195" t="s">
        <v>709</v>
      </c>
      <c r="D1806" s="195" t="s">
        <v>826</v>
      </c>
      <c r="E1806" s="195" t="s">
        <v>839</v>
      </c>
      <c r="F1806" s="195" t="s">
        <v>710</v>
      </c>
      <c r="G1806" s="195" t="s">
        <v>48</v>
      </c>
      <c r="H1806" s="195" t="s">
        <v>521</v>
      </c>
      <c r="I1806" s="195" t="s">
        <v>796</v>
      </c>
      <c r="J1806" s="195" t="s">
        <v>1902</v>
      </c>
      <c r="K1806" s="204">
        <v>2220</v>
      </c>
      <c r="L1806" s="204">
        <v>0</v>
      </c>
      <c r="M1806" s="204">
        <f t="shared" si="29"/>
        <v>2220</v>
      </c>
      <c r="N1806" s="195" t="s">
        <v>852</v>
      </c>
      <c r="O1806" s="195" t="s">
        <v>1902</v>
      </c>
      <c r="P1806" s="195"/>
      <c r="Q1806" s="195" t="s">
        <v>2130</v>
      </c>
      <c r="R1806" s="195" t="s">
        <v>847</v>
      </c>
    </row>
    <row r="1807" spans="1:18" s="205" customFormat="1">
      <c r="A1807" s="195" t="s">
        <v>2129</v>
      </c>
      <c r="B1807" s="195" t="s">
        <v>794</v>
      </c>
      <c r="C1807" s="195" t="s">
        <v>706</v>
      </c>
      <c r="D1807" s="195" t="s">
        <v>268</v>
      </c>
      <c r="E1807" s="195" t="s">
        <v>835</v>
      </c>
      <c r="F1807" s="195" t="s">
        <v>521</v>
      </c>
      <c r="G1807" s="195" t="s">
        <v>48</v>
      </c>
      <c r="H1807" s="195" t="s">
        <v>521</v>
      </c>
      <c r="I1807" s="195" t="s">
        <v>796</v>
      </c>
      <c r="J1807" s="195" t="s">
        <v>1902</v>
      </c>
      <c r="K1807" s="204">
        <v>3189.57</v>
      </c>
      <c r="L1807" s="204">
        <v>0</v>
      </c>
      <c r="M1807" s="204">
        <f t="shared" si="29"/>
        <v>3189.57</v>
      </c>
      <c r="N1807" s="195" t="s">
        <v>852</v>
      </c>
      <c r="O1807" s="195" t="s">
        <v>1902</v>
      </c>
      <c r="P1807" s="195"/>
      <c r="Q1807" s="195" t="s">
        <v>2130</v>
      </c>
      <c r="R1807" s="195" t="s">
        <v>847</v>
      </c>
    </row>
    <row r="1808" spans="1:18" s="205" customFormat="1">
      <c r="A1808" s="195" t="s">
        <v>2129</v>
      </c>
      <c r="B1808" s="195" t="s">
        <v>794</v>
      </c>
      <c r="C1808" s="195" t="s">
        <v>808</v>
      </c>
      <c r="D1808" s="195" t="s">
        <v>837</v>
      </c>
      <c r="E1808" s="195" t="s">
        <v>820</v>
      </c>
      <c r="F1808" s="195" t="s">
        <v>710</v>
      </c>
      <c r="G1808" s="195" t="s">
        <v>48</v>
      </c>
      <c r="H1808" s="195" t="s">
        <v>521</v>
      </c>
      <c r="I1808" s="195" t="s">
        <v>796</v>
      </c>
      <c r="J1808" s="195" t="s">
        <v>1902</v>
      </c>
      <c r="K1808" s="204">
        <v>1035</v>
      </c>
      <c r="L1808" s="204">
        <v>0</v>
      </c>
      <c r="M1808" s="204">
        <f t="shared" si="29"/>
        <v>1035</v>
      </c>
      <c r="N1808" s="195" t="s">
        <v>964</v>
      </c>
      <c r="O1808" s="195" t="s">
        <v>1902</v>
      </c>
      <c r="P1808" s="195"/>
      <c r="Q1808" s="195" t="s">
        <v>2130</v>
      </c>
      <c r="R1808" s="195" t="s">
        <v>847</v>
      </c>
    </row>
    <row r="1809" spans="1:18" s="205" customFormat="1">
      <c r="A1809" s="195" t="s">
        <v>2129</v>
      </c>
      <c r="B1809" s="195" t="s">
        <v>794</v>
      </c>
      <c r="C1809" s="195" t="s">
        <v>56</v>
      </c>
      <c r="D1809" s="195" t="s">
        <v>521</v>
      </c>
      <c r="E1809" s="195" t="s">
        <v>513</v>
      </c>
      <c r="F1809" s="195" t="s">
        <v>521</v>
      </c>
      <c r="G1809" s="195" t="s">
        <v>48</v>
      </c>
      <c r="H1809" s="195" t="s">
        <v>521</v>
      </c>
      <c r="I1809" s="195" t="s">
        <v>796</v>
      </c>
      <c r="J1809" s="195" t="s">
        <v>1902</v>
      </c>
      <c r="K1809" s="204">
        <v>0</v>
      </c>
      <c r="L1809" s="204">
        <v>142.84</v>
      </c>
      <c r="M1809" s="204">
        <f t="shared" si="29"/>
        <v>-142.84</v>
      </c>
      <c r="N1809" s="195" t="s">
        <v>964</v>
      </c>
      <c r="O1809" s="195" t="s">
        <v>1902</v>
      </c>
      <c r="P1809" s="195"/>
      <c r="Q1809" s="195" t="s">
        <v>2130</v>
      </c>
      <c r="R1809" s="195" t="s">
        <v>847</v>
      </c>
    </row>
    <row r="1810" spans="1:18" s="205" customFormat="1">
      <c r="A1810" s="195" t="s">
        <v>2129</v>
      </c>
      <c r="B1810" s="195" t="s">
        <v>794</v>
      </c>
      <c r="C1810" s="195" t="s">
        <v>56</v>
      </c>
      <c r="D1810" s="195" t="s">
        <v>521</v>
      </c>
      <c r="E1810" s="195" t="s">
        <v>851</v>
      </c>
      <c r="F1810" s="195" t="s">
        <v>521</v>
      </c>
      <c r="G1810" s="195" t="s">
        <v>48</v>
      </c>
      <c r="H1810" s="195" t="s">
        <v>521</v>
      </c>
      <c r="I1810" s="195" t="s">
        <v>796</v>
      </c>
      <c r="J1810" s="195" t="s">
        <v>1902</v>
      </c>
      <c r="K1810" s="204">
        <v>0</v>
      </c>
      <c r="L1810" s="204">
        <v>1845</v>
      </c>
      <c r="M1810" s="204">
        <f t="shared" si="29"/>
        <v>-1845</v>
      </c>
      <c r="N1810" s="195" t="s">
        <v>964</v>
      </c>
      <c r="O1810" s="195" t="s">
        <v>1902</v>
      </c>
      <c r="P1810" s="195"/>
      <c r="Q1810" s="195" t="s">
        <v>2130</v>
      </c>
      <c r="R1810" s="195" t="s">
        <v>847</v>
      </c>
    </row>
    <row r="1811" spans="1:18" s="205" customFormat="1">
      <c r="A1811" s="195" t="s">
        <v>2129</v>
      </c>
      <c r="B1811" s="195" t="s">
        <v>794</v>
      </c>
      <c r="C1811" s="195" t="s">
        <v>56</v>
      </c>
      <c r="D1811" s="195" t="s">
        <v>521</v>
      </c>
      <c r="E1811" s="195" t="s">
        <v>851</v>
      </c>
      <c r="F1811" s="195" t="s">
        <v>521</v>
      </c>
      <c r="G1811" s="195" t="s">
        <v>48</v>
      </c>
      <c r="H1811" s="195" t="s">
        <v>521</v>
      </c>
      <c r="I1811" s="195" t="s">
        <v>796</v>
      </c>
      <c r="J1811" s="195" t="s">
        <v>1902</v>
      </c>
      <c r="K1811" s="204">
        <v>0</v>
      </c>
      <c r="L1811" s="204">
        <v>332</v>
      </c>
      <c r="M1811" s="204">
        <f t="shared" si="29"/>
        <v>-332</v>
      </c>
      <c r="N1811" s="195" t="s">
        <v>2124</v>
      </c>
      <c r="O1811" s="195" t="s">
        <v>1902</v>
      </c>
      <c r="P1811" s="195"/>
      <c r="Q1811" s="195" t="s">
        <v>2130</v>
      </c>
      <c r="R1811" s="195" t="s">
        <v>847</v>
      </c>
    </row>
    <row r="1812" spans="1:18" s="205" customFormat="1">
      <c r="A1812" s="195" t="s">
        <v>2129</v>
      </c>
      <c r="B1812" s="195" t="s">
        <v>794</v>
      </c>
      <c r="C1812" s="195" t="s">
        <v>56</v>
      </c>
      <c r="D1812" s="195" t="s">
        <v>521</v>
      </c>
      <c r="E1812" s="195" t="s">
        <v>835</v>
      </c>
      <c r="F1812" s="195" t="s">
        <v>521</v>
      </c>
      <c r="G1812" s="195" t="s">
        <v>48</v>
      </c>
      <c r="H1812" s="195" t="s">
        <v>521</v>
      </c>
      <c r="I1812" s="195" t="s">
        <v>796</v>
      </c>
      <c r="J1812" s="195" t="s">
        <v>1902</v>
      </c>
      <c r="K1812" s="204">
        <v>0</v>
      </c>
      <c r="L1812" s="204">
        <v>1926</v>
      </c>
      <c r="M1812" s="204">
        <f t="shared" si="29"/>
        <v>-1926</v>
      </c>
      <c r="N1812" s="195" t="s">
        <v>963</v>
      </c>
      <c r="O1812" s="195" t="s">
        <v>1902</v>
      </c>
      <c r="P1812" s="195"/>
      <c r="Q1812" s="195" t="s">
        <v>2130</v>
      </c>
      <c r="R1812" s="195" t="s">
        <v>847</v>
      </c>
    </row>
    <row r="1813" spans="1:18" s="205" customFormat="1">
      <c r="A1813" s="195" t="s">
        <v>2129</v>
      </c>
      <c r="B1813" s="195" t="s">
        <v>794</v>
      </c>
      <c r="C1813" s="195" t="s">
        <v>56</v>
      </c>
      <c r="D1813" s="195" t="s">
        <v>521</v>
      </c>
      <c r="E1813" s="195" t="s">
        <v>835</v>
      </c>
      <c r="F1813" s="195" t="s">
        <v>521</v>
      </c>
      <c r="G1813" s="195" t="s">
        <v>48</v>
      </c>
      <c r="H1813" s="195" t="s">
        <v>521</v>
      </c>
      <c r="I1813" s="195" t="s">
        <v>796</v>
      </c>
      <c r="J1813" s="195" t="s">
        <v>1902</v>
      </c>
      <c r="K1813" s="204">
        <v>0</v>
      </c>
      <c r="L1813" s="204">
        <v>5536.34</v>
      </c>
      <c r="M1813" s="204">
        <f t="shared" si="29"/>
        <v>-5536.34</v>
      </c>
      <c r="N1813" s="195" t="s">
        <v>852</v>
      </c>
      <c r="O1813" s="195" t="s">
        <v>1902</v>
      </c>
      <c r="P1813" s="195"/>
      <c r="Q1813" s="195" t="s">
        <v>2130</v>
      </c>
      <c r="R1813" s="195" t="s">
        <v>847</v>
      </c>
    </row>
    <row r="1814" spans="1:18" s="205" customFormat="1">
      <c r="A1814" s="195" t="s">
        <v>2129</v>
      </c>
      <c r="B1814" s="195" t="s">
        <v>794</v>
      </c>
      <c r="C1814" s="195" t="s">
        <v>56</v>
      </c>
      <c r="D1814" s="195" t="s">
        <v>521</v>
      </c>
      <c r="E1814" s="195" t="s">
        <v>850</v>
      </c>
      <c r="F1814" s="195" t="s">
        <v>521</v>
      </c>
      <c r="G1814" s="195" t="s">
        <v>48</v>
      </c>
      <c r="H1814" s="195" t="s">
        <v>521</v>
      </c>
      <c r="I1814" s="195" t="s">
        <v>796</v>
      </c>
      <c r="J1814" s="195" t="s">
        <v>1902</v>
      </c>
      <c r="K1814" s="204">
        <v>0</v>
      </c>
      <c r="L1814" s="204">
        <v>100</v>
      </c>
      <c r="M1814" s="204">
        <f t="shared" si="29"/>
        <v>-100</v>
      </c>
      <c r="N1814" s="195" t="s">
        <v>2131</v>
      </c>
      <c r="O1814" s="195" t="s">
        <v>1902</v>
      </c>
      <c r="P1814" s="195"/>
      <c r="Q1814" s="195" t="s">
        <v>2130</v>
      </c>
      <c r="R1814" s="195" t="s">
        <v>847</v>
      </c>
    </row>
    <row r="1815" spans="1:18" s="205" customFormat="1">
      <c r="A1815" s="195" t="s">
        <v>2129</v>
      </c>
      <c r="B1815" s="195" t="s">
        <v>794</v>
      </c>
      <c r="C1815" s="195" t="s">
        <v>804</v>
      </c>
      <c r="D1815" s="195" t="s">
        <v>268</v>
      </c>
      <c r="E1815" s="195" t="s">
        <v>839</v>
      </c>
      <c r="F1815" s="195" t="s">
        <v>710</v>
      </c>
      <c r="G1815" s="195" t="s">
        <v>48</v>
      </c>
      <c r="H1815" s="195" t="s">
        <v>521</v>
      </c>
      <c r="I1815" s="195" t="s">
        <v>796</v>
      </c>
      <c r="J1815" s="195" t="s">
        <v>1902</v>
      </c>
      <c r="K1815" s="204">
        <v>2733.44</v>
      </c>
      <c r="L1815" s="204">
        <v>0</v>
      </c>
      <c r="M1815" s="204">
        <f t="shared" si="29"/>
        <v>2733.44</v>
      </c>
      <c r="N1815" s="195" t="s">
        <v>852</v>
      </c>
      <c r="O1815" s="195" t="s">
        <v>1902</v>
      </c>
      <c r="P1815" s="195"/>
      <c r="Q1815" s="195" t="s">
        <v>2130</v>
      </c>
      <c r="R1815" s="195" t="s">
        <v>847</v>
      </c>
    </row>
    <row r="1816" spans="1:18" s="205" customFormat="1">
      <c r="A1816" s="195" t="s">
        <v>2129</v>
      </c>
      <c r="B1816" s="195" t="s">
        <v>794</v>
      </c>
      <c r="C1816" s="195" t="s">
        <v>804</v>
      </c>
      <c r="D1816" s="195" t="s">
        <v>268</v>
      </c>
      <c r="E1816" s="195" t="s">
        <v>835</v>
      </c>
      <c r="F1816" s="195" t="s">
        <v>710</v>
      </c>
      <c r="G1816" s="195" t="s">
        <v>48</v>
      </c>
      <c r="H1816" s="195" t="s">
        <v>521</v>
      </c>
      <c r="I1816" s="195" t="s">
        <v>796</v>
      </c>
      <c r="J1816" s="195" t="s">
        <v>1902</v>
      </c>
      <c r="K1816" s="204">
        <v>351.51</v>
      </c>
      <c r="L1816" s="204">
        <v>0</v>
      </c>
      <c r="M1816" s="204">
        <f t="shared" si="29"/>
        <v>351.51</v>
      </c>
      <c r="N1816" s="195" t="s">
        <v>852</v>
      </c>
      <c r="O1816" s="195" t="s">
        <v>1902</v>
      </c>
      <c r="P1816" s="195"/>
      <c r="Q1816" s="195" t="s">
        <v>2130</v>
      </c>
      <c r="R1816" s="195" t="s">
        <v>847</v>
      </c>
    </row>
    <row r="1817" spans="1:18" s="205" customFormat="1">
      <c r="A1817" s="195" t="s">
        <v>2129</v>
      </c>
      <c r="B1817" s="195" t="s">
        <v>794</v>
      </c>
      <c r="C1817" s="195" t="s">
        <v>804</v>
      </c>
      <c r="D1817" s="195" t="s">
        <v>826</v>
      </c>
      <c r="E1817" s="195" t="s">
        <v>839</v>
      </c>
      <c r="F1817" s="195" t="s">
        <v>710</v>
      </c>
      <c r="G1817" s="195" t="s">
        <v>48</v>
      </c>
      <c r="H1817" s="195" t="s">
        <v>521</v>
      </c>
      <c r="I1817" s="195" t="s">
        <v>796</v>
      </c>
      <c r="J1817" s="195" t="s">
        <v>1902</v>
      </c>
      <c r="K1817" s="204">
        <v>1013.55</v>
      </c>
      <c r="L1817" s="204">
        <v>0</v>
      </c>
      <c r="M1817" s="204">
        <f t="shared" si="29"/>
        <v>1013.55</v>
      </c>
      <c r="N1817" s="195" t="s">
        <v>852</v>
      </c>
      <c r="O1817" s="195" t="s">
        <v>1902</v>
      </c>
      <c r="P1817" s="195"/>
      <c r="Q1817" s="195" t="s">
        <v>2130</v>
      </c>
      <c r="R1817" s="195" t="s">
        <v>847</v>
      </c>
    </row>
    <row r="1818" spans="1:18" s="205" customFormat="1">
      <c r="A1818" s="195" t="s">
        <v>2129</v>
      </c>
      <c r="B1818" s="195" t="s">
        <v>794</v>
      </c>
      <c r="C1818" s="195" t="s">
        <v>56</v>
      </c>
      <c r="D1818" s="195" t="s">
        <v>521</v>
      </c>
      <c r="E1818" s="195" t="s">
        <v>342</v>
      </c>
      <c r="F1818" s="195" t="s">
        <v>521</v>
      </c>
      <c r="G1818" s="195" t="s">
        <v>48</v>
      </c>
      <c r="H1818" s="195" t="s">
        <v>521</v>
      </c>
      <c r="I1818" s="195" t="s">
        <v>796</v>
      </c>
      <c r="J1818" s="195" t="s">
        <v>1902</v>
      </c>
      <c r="K1818" s="204">
        <v>0</v>
      </c>
      <c r="L1818" s="204">
        <v>155.51</v>
      </c>
      <c r="M1818" s="204">
        <f t="shared" si="29"/>
        <v>-155.51</v>
      </c>
      <c r="N1818" s="195" t="s">
        <v>852</v>
      </c>
      <c r="O1818" s="195" t="s">
        <v>1902</v>
      </c>
      <c r="P1818" s="195"/>
      <c r="Q1818" s="195" t="s">
        <v>2130</v>
      </c>
      <c r="R1818" s="195" t="s">
        <v>847</v>
      </c>
    </row>
    <row r="1819" spans="1:18" s="205" customFormat="1">
      <c r="A1819" s="195" t="s">
        <v>2129</v>
      </c>
      <c r="B1819" s="195" t="s">
        <v>794</v>
      </c>
      <c r="C1819" s="195" t="s">
        <v>56</v>
      </c>
      <c r="D1819" s="195" t="s">
        <v>521</v>
      </c>
      <c r="E1819" s="195" t="s">
        <v>820</v>
      </c>
      <c r="F1819" s="195" t="s">
        <v>521</v>
      </c>
      <c r="G1819" s="195" t="s">
        <v>48</v>
      </c>
      <c r="H1819" s="195" t="s">
        <v>521</v>
      </c>
      <c r="I1819" s="195" t="s">
        <v>796</v>
      </c>
      <c r="J1819" s="195" t="s">
        <v>1902</v>
      </c>
      <c r="K1819" s="204">
        <v>0</v>
      </c>
      <c r="L1819" s="204">
        <v>1035</v>
      </c>
      <c r="M1819" s="204">
        <f t="shared" si="29"/>
        <v>-1035</v>
      </c>
      <c r="N1819" s="195" t="s">
        <v>964</v>
      </c>
      <c r="O1819" s="195" t="s">
        <v>1902</v>
      </c>
      <c r="P1819" s="195"/>
      <c r="Q1819" s="195" t="s">
        <v>2130</v>
      </c>
      <c r="R1819" s="195" t="s">
        <v>847</v>
      </c>
    </row>
    <row r="1820" spans="1:18" s="205" customFormat="1">
      <c r="A1820" s="195" t="s">
        <v>2129</v>
      </c>
      <c r="B1820" s="195" t="s">
        <v>794</v>
      </c>
      <c r="C1820" s="195" t="s">
        <v>804</v>
      </c>
      <c r="D1820" s="195" t="s">
        <v>803</v>
      </c>
      <c r="E1820" s="195" t="s">
        <v>835</v>
      </c>
      <c r="F1820" s="195" t="s">
        <v>710</v>
      </c>
      <c r="G1820" s="195" t="s">
        <v>48</v>
      </c>
      <c r="H1820" s="195" t="s">
        <v>521</v>
      </c>
      <c r="I1820" s="195" t="s">
        <v>796</v>
      </c>
      <c r="J1820" s="195" t="s">
        <v>1902</v>
      </c>
      <c r="K1820" s="204">
        <v>80.8</v>
      </c>
      <c r="L1820" s="204">
        <v>0</v>
      </c>
      <c r="M1820" s="204">
        <f t="shared" si="29"/>
        <v>80.8</v>
      </c>
      <c r="N1820" s="195" t="s">
        <v>852</v>
      </c>
      <c r="O1820" s="195" t="s">
        <v>1902</v>
      </c>
      <c r="P1820" s="195"/>
      <c r="Q1820" s="195" t="s">
        <v>2130</v>
      </c>
      <c r="R1820" s="195" t="s">
        <v>847</v>
      </c>
    </row>
    <row r="1821" spans="1:18" s="205" customFormat="1">
      <c r="A1821" s="195" t="s">
        <v>2129</v>
      </c>
      <c r="B1821" s="195" t="s">
        <v>794</v>
      </c>
      <c r="C1821" s="195" t="s">
        <v>804</v>
      </c>
      <c r="D1821" s="195" t="s">
        <v>805</v>
      </c>
      <c r="E1821" s="195" t="s">
        <v>839</v>
      </c>
      <c r="F1821" s="195" t="s">
        <v>710</v>
      </c>
      <c r="G1821" s="195" t="s">
        <v>48</v>
      </c>
      <c r="H1821" s="195" t="s">
        <v>521</v>
      </c>
      <c r="I1821" s="195" t="s">
        <v>796</v>
      </c>
      <c r="J1821" s="195" t="s">
        <v>1902</v>
      </c>
      <c r="K1821" s="204">
        <v>6128.3</v>
      </c>
      <c r="L1821" s="204">
        <v>0</v>
      </c>
      <c r="M1821" s="204">
        <f t="shared" si="29"/>
        <v>6128.3</v>
      </c>
      <c r="N1821" s="195" t="s">
        <v>852</v>
      </c>
      <c r="O1821" s="195" t="s">
        <v>1902</v>
      </c>
      <c r="P1821" s="195"/>
      <c r="Q1821" s="195" t="s">
        <v>2130</v>
      </c>
      <c r="R1821" s="195" t="s">
        <v>847</v>
      </c>
    </row>
    <row r="1822" spans="1:18" s="205" customFormat="1">
      <c r="A1822" s="195" t="s">
        <v>2129</v>
      </c>
      <c r="B1822" s="195" t="s">
        <v>794</v>
      </c>
      <c r="C1822" s="195" t="s">
        <v>806</v>
      </c>
      <c r="D1822" s="195" t="s">
        <v>837</v>
      </c>
      <c r="E1822" s="195" t="s">
        <v>835</v>
      </c>
      <c r="F1822" s="195" t="s">
        <v>710</v>
      </c>
      <c r="G1822" s="195" t="s">
        <v>48</v>
      </c>
      <c r="H1822" s="195" t="s">
        <v>521</v>
      </c>
      <c r="I1822" s="195" t="s">
        <v>796</v>
      </c>
      <c r="J1822" s="195" t="s">
        <v>1902</v>
      </c>
      <c r="K1822" s="204">
        <v>1509</v>
      </c>
      <c r="L1822" s="204">
        <v>0</v>
      </c>
      <c r="M1822" s="204">
        <f t="shared" si="29"/>
        <v>1509</v>
      </c>
      <c r="N1822" s="195" t="s">
        <v>963</v>
      </c>
      <c r="O1822" s="195" t="s">
        <v>1902</v>
      </c>
      <c r="P1822" s="195"/>
      <c r="Q1822" s="195" t="s">
        <v>2130</v>
      </c>
      <c r="R1822" s="195" t="s">
        <v>847</v>
      </c>
    </row>
    <row r="1823" spans="1:18" s="205" customFormat="1">
      <c r="A1823" s="195" t="s">
        <v>2129</v>
      </c>
      <c r="B1823" s="195" t="s">
        <v>794</v>
      </c>
      <c r="C1823" s="195" t="s">
        <v>804</v>
      </c>
      <c r="D1823" s="195" t="s">
        <v>805</v>
      </c>
      <c r="E1823" s="195" t="s">
        <v>835</v>
      </c>
      <c r="F1823" s="195" t="s">
        <v>710</v>
      </c>
      <c r="G1823" s="195" t="s">
        <v>48</v>
      </c>
      <c r="H1823" s="195" t="s">
        <v>521</v>
      </c>
      <c r="I1823" s="195" t="s">
        <v>796</v>
      </c>
      <c r="J1823" s="195" t="s">
        <v>1902</v>
      </c>
      <c r="K1823" s="204">
        <v>1343.2</v>
      </c>
      <c r="L1823" s="204">
        <v>0</v>
      </c>
      <c r="M1823" s="204">
        <f t="shared" si="29"/>
        <v>1343.2</v>
      </c>
      <c r="N1823" s="195" t="s">
        <v>852</v>
      </c>
      <c r="O1823" s="195" t="s">
        <v>1902</v>
      </c>
      <c r="P1823" s="195"/>
      <c r="Q1823" s="195" t="s">
        <v>2130</v>
      </c>
      <c r="R1823" s="195" t="s">
        <v>847</v>
      </c>
    </row>
    <row r="1824" spans="1:18" s="205" customFormat="1">
      <c r="A1824" s="195" t="s">
        <v>2129</v>
      </c>
      <c r="B1824" s="195" t="s">
        <v>794</v>
      </c>
      <c r="C1824" s="195" t="s">
        <v>804</v>
      </c>
      <c r="D1824" s="195" t="s">
        <v>807</v>
      </c>
      <c r="E1824" s="195" t="s">
        <v>839</v>
      </c>
      <c r="F1824" s="195" t="s">
        <v>710</v>
      </c>
      <c r="G1824" s="195" t="s">
        <v>48</v>
      </c>
      <c r="H1824" s="195" t="s">
        <v>521</v>
      </c>
      <c r="I1824" s="195" t="s">
        <v>796</v>
      </c>
      <c r="J1824" s="195" t="s">
        <v>1902</v>
      </c>
      <c r="K1824" s="204">
        <v>841.3</v>
      </c>
      <c r="L1824" s="204">
        <v>0</v>
      </c>
      <c r="M1824" s="204">
        <f t="shared" si="29"/>
        <v>841.3</v>
      </c>
      <c r="N1824" s="195" t="s">
        <v>852</v>
      </c>
      <c r="O1824" s="195" t="s">
        <v>1902</v>
      </c>
      <c r="P1824" s="195"/>
      <c r="Q1824" s="195" t="s">
        <v>2130</v>
      </c>
      <c r="R1824" s="195" t="s">
        <v>847</v>
      </c>
    </row>
    <row r="1825" spans="1:18" s="205" customFormat="1">
      <c r="A1825" s="195" t="s">
        <v>2129</v>
      </c>
      <c r="B1825" s="195" t="s">
        <v>794</v>
      </c>
      <c r="C1825" s="195" t="s">
        <v>804</v>
      </c>
      <c r="D1825" s="195" t="s">
        <v>807</v>
      </c>
      <c r="E1825" s="195" t="s">
        <v>835</v>
      </c>
      <c r="F1825" s="195" t="s">
        <v>710</v>
      </c>
      <c r="G1825" s="195" t="s">
        <v>48</v>
      </c>
      <c r="H1825" s="195" t="s">
        <v>521</v>
      </c>
      <c r="I1825" s="195" t="s">
        <v>796</v>
      </c>
      <c r="J1825" s="195" t="s">
        <v>1902</v>
      </c>
      <c r="K1825" s="204">
        <v>100</v>
      </c>
      <c r="L1825" s="204">
        <v>0</v>
      </c>
      <c r="M1825" s="204">
        <f t="shared" si="29"/>
        <v>100</v>
      </c>
      <c r="N1825" s="195" t="s">
        <v>852</v>
      </c>
      <c r="O1825" s="195" t="s">
        <v>1902</v>
      </c>
      <c r="P1825" s="195"/>
      <c r="Q1825" s="195" t="s">
        <v>2130</v>
      </c>
      <c r="R1825" s="195" t="s">
        <v>847</v>
      </c>
    </row>
    <row r="1826" spans="1:18" s="205" customFormat="1">
      <c r="A1826" s="195" t="s">
        <v>2129</v>
      </c>
      <c r="B1826" s="195" t="s">
        <v>794</v>
      </c>
      <c r="C1826" s="195" t="s">
        <v>808</v>
      </c>
      <c r="D1826" s="195" t="s">
        <v>803</v>
      </c>
      <c r="E1826" s="195" t="s">
        <v>708</v>
      </c>
      <c r="F1826" s="195" t="s">
        <v>710</v>
      </c>
      <c r="G1826" s="195" t="s">
        <v>48</v>
      </c>
      <c r="H1826" s="195" t="s">
        <v>521</v>
      </c>
      <c r="I1826" s="195" t="s">
        <v>796</v>
      </c>
      <c r="J1826" s="195" t="s">
        <v>1902</v>
      </c>
      <c r="K1826" s="204">
        <v>16893.75</v>
      </c>
      <c r="L1826" s="204">
        <v>0</v>
      </c>
      <c r="M1826" s="204">
        <f t="shared" si="29"/>
        <v>16893.75</v>
      </c>
      <c r="N1826" s="195" t="s">
        <v>865</v>
      </c>
      <c r="O1826" s="195" t="s">
        <v>1902</v>
      </c>
      <c r="P1826" s="195"/>
      <c r="Q1826" s="195" t="s">
        <v>2130</v>
      </c>
      <c r="R1826" s="195" t="s">
        <v>847</v>
      </c>
    </row>
    <row r="1827" spans="1:18" s="205" customFormat="1">
      <c r="A1827" s="195" t="s">
        <v>2132</v>
      </c>
      <c r="B1827" s="195" t="s">
        <v>794</v>
      </c>
      <c r="C1827" s="195" t="s">
        <v>56</v>
      </c>
      <c r="D1827" s="195" t="s">
        <v>521</v>
      </c>
      <c r="E1827" s="195" t="s">
        <v>818</v>
      </c>
      <c r="F1827" s="195" t="s">
        <v>521</v>
      </c>
      <c r="G1827" s="195" t="s">
        <v>48</v>
      </c>
      <c r="H1827" s="195" t="s">
        <v>521</v>
      </c>
      <c r="I1827" s="195" t="s">
        <v>796</v>
      </c>
      <c r="J1827" s="195" t="s">
        <v>1934</v>
      </c>
      <c r="K1827" s="204">
        <v>0</v>
      </c>
      <c r="L1827" s="204">
        <v>5253.75</v>
      </c>
      <c r="M1827" s="204">
        <f t="shared" si="29"/>
        <v>-5253.75</v>
      </c>
      <c r="N1827" s="195" t="s">
        <v>2133</v>
      </c>
      <c r="O1827" s="195" t="s">
        <v>2134</v>
      </c>
      <c r="P1827" s="195"/>
      <c r="Q1827" s="195" t="s">
        <v>2135</v>
      </c>
      <c r="R1827" s="195" t="s">
        <v>847</v>
      </c>
    </row>
    <row r="1828" spans="1:18" s="205" customFormat="1">
      <c r="A1828" s="195" t="s">
        <v>2132</v>
      </c>
      <c r="B1828" s="195" t="s">
        <v>794</v>
      </c>
      <c r="C1828" s="195" t="s">
        <v>808</v>
      </c>
      <c r="D1828" s="195" t="s">
        <v>837</v>
      </c>
      <c r="E1828" s="195" t="s">
        <v>818</v>
      </c>
      <c r="F1828" s="195" t="s">
        <v>710</v>
      </c>
      <c r="G1828" s="195" t="s">
        <v>48</v>
      </c>
      <c r="H1828" s="195" t="s">
        <v>521</v>
      </c>
      <c r="I1828" s="195" t="s">
        <v>796</v>
      </c>
      <c r="J1828" s="195" t="s">
        <v>1934</v>
      </c>
      <c r="K1828" s="204">
        <v>5253.75</v>
      </c>
      <c r="L1828" s="204">
        <v>0</v>
      </c>
      <c r="M1828" s="204">
        <f t="shared" si="29"/>
        <v>5253.75</v>
      </c>
      <c r="N1828" s="195" t="s">
        <v>2133</v>
      </c>
      <c r="O1828" s="195" t="s">
        <v>2134</v>
      </c>
      <c r="P1828" s="195"/>
      <c r="Q1828" s="195" t="s">
        <v>2135</v>
      </c>
      <c r="R1828" s="195" t="s">
        <v>847</v>
      </c>
    </row>
    <row r="1829" spans="1:18" s="205" customFormat="1">
      <c r="A1829" s="195" t="s">
        <v>2136</v>
      </c>
      <c r="B1829" s="195" t="s">
        <v>794</v>
      </c>
      <c r="C1829" s="195" t="s">
        <v>706</v>
      </c>
      <c r="D1829" s="195" t="s">
        <v>268</v>
      </c>
      <c r="E1829" s="195" t="s">
        <v>384</v>
      </c>
      <c r="F1829" s="195" t="s">
        <v>710</v>
      </c>
      <c r="G1829" s="195" t="s">
        <v>48</v>
      </c>
      <c r="H1829" s="195" t="s">
        <v>521</v>
      </c>
      <c r="I1829" s="195" t="s">
        <v>796</v>
      </c>
      <c r="J1829" s="195" t="s">
        <v>2015</v>
      </c>
      <c r="K1829" s="204">
        <v>80</v>
      </c>
      <c r="L1829" s="204">
        <v>0</v>
      </c>
      <c r="M1829" s="204">
        <f t="shared" si="29"/>
        <v>80</v>
      </c>
      <c r="N1829" s="195" t="s">
        <v>2137</v>
      </c>
      <c r="O1829" s="195" t="s">
        <v>2138</v>
      </c>
      <c r="P1829" s="195"/>
      <c r="Q1829" s="195" t="s">
        <v>2139</v>
      </c>
      <c r="R1829" s="195" t="s">
        <v>847</v>
      </c>
    </row>
    <row r="1830" spans="1:18" s="205" customFormat="1">
      <c r="A1830" s="195" t="s">
        <v>2136</v>
      </c>
      <c r="B1830" s="195" t="s">
        <v>794</v>
      </c>
      <c r="C1830" s="195" t="s">
        <v>706</v>
      </c>
      <c r="D1830" s="195" t="s">
        <v>268</v>
      </c>
      <c r="E1830" s="195" t="s">
        <v>818</v>
      </c>
      <c r="F1830" s="195" t="s">
        <v>710</v>
      </c>
      <c r="G1830" s="195" t="s">
        <v>48</v>
      </c>
      <c r="H1830" s="195" t="s">
        <v>521</v>
      </c>
      <c r="I1830" s="195" t="s">
        <v>796</v>
      </c>
      <c r="J1830" s="195" t="s">
        <v>2015</v>
      </c>
      <c r="K1830" s="204">
        <v>1578</v>
      </c>
      <c r="L1830" s="204">
        <v>0</v>
      </c>
      <c r="M1830" s="204">
        <f t="shared" si="29"/>
        <v>1578</v>
      </c>
      <c r="N1830" s="195" t="s">
        <v>2140</v>
      </c>
      <c r="O1830" s="195" t="s">
        <v>2138</v>
      </c>
      <c r="P1830" s="195"/>
      <c r="Q1830" s="195" t="s">
        <v>2139</v>
      </c>
      <c r="R1830" s="195" t="s">
        <v>847</v>
      </c>
    </row>
    <row r="1831" spans="1:18" s="205" customFormat="1">
      <c r="A1831" s="195" t="s">
        <v>2136</v>
      </c>
      <c r="B1831" s="195" t="s">
        <v>794</v>
      </c>
      <c r="C1831" s="195" t="s">
        <v>804</v>
      </c>
      <c r="D1831" s="195" t="s">
        <v>268</v>
      </c>
      <c r="E1831" s="195" t="s">
        <v>820</v>
      </c>
      <c r="F1831" s="195" t="s">
        <v>710</v>
      </c>
      <c r="G1831" s="195" t="s">
        <v>48</v>
      </c>
      <c r="H1831" s="195" t="s">
        <v>521</v>
      </c>
      <c r="I1831" s="195" t="s">
        <v>796</v>
      </c>
      <c r="J1831" s="195" t="s">
        <v>2015</v>
      </c>
      <c r="K1831" s="204">
        <v>1284.97</v>
      </c>
      <c r="L1831" s="204">
        <v>0</v>
      </c>
      <c r="M1831" s="204">
        <f t="shared" si="29"/>
        <v>1284.97</v>
      </c>
      <c r="N1831" s="195" t="s">
        <v>852</v>
      </c>
      <c r="O1831" s="195" t="s">
        <v>2138</v>
      </c>
      <c r="P1831" s="195"/>
      <c r="Q1831" s="195" t="s">
        <v>2139</v>
      </c>
      <c r="R1831" s="195" t="s">
        <v>847</v>
      </c>
    </row>
    <row r="1832" spans="1:18" s="205" customFormat="1">
      <c r="A1832" s="195" t="s">
        <v>2136</v>
      </c>
      <c r="B1832" s="195" t="s">
        <v>794</v>
      </c>
      <c r="C1832" s="195" t="s">
        <v>808</v>
      </c>
      <c r="D1832" s="195" t="s">
        <v>268</v>
      </c>
      <c r="E1832" s="195" t="s">
        <v>816</v>
      </c>
      <c r="F1832" s="195" t="s">
        <v>710</v>
      </c>
      <c r="G1832" s="195" t="s">
        <v>48</v>
      </c>
      <c r="H1832" s="195" t="s">
        <v>521</v>
      </c>
      <c r="I1832" s="195" t="s">
        <v>796</v>
      </c>
      <c r="J1832" s="195" t="s">
        <v>2015</v>
      </c>
      <c r="K1832" s="204">
        <v>3000</v>
      </c>
      <c r="L1832" s="204">
        <v>0</v>
      </c>
      <c r="M1832" s="204">
        <f t="shared" si="29"/>
        <v>3000</v>
      </c>
      <c r="N1832" s="195" t="s">
        <v>852</v>
      </c>
      <c r="O1832" s="195" t="s">
        <v>2138</v>
      </c>
      <c r="P1832" s="195"/>
      <c r="Q1832" s="195" t="s">
        <v>2139</v>
      </c>
      <c r="R1832" s="195" t="s">
        <v>847</v>
      </c>
    </row>
    <row r="1833" spans="1:18" s="205" customFormat="1">
      <c r="A1833" s="195" t="s">
        <v>2136</v>
      </c>
      <c r="B1833" s="195" t="s">
        <v>794</v>
      </c>
      <c r="C1833" s="195" t="s">
        <v>808</v>
      </c>
      <c r="D1833" s="195" t="s">
        <v>268</v>
      </c>
      <c r="E1833" s="195" t="s">
        <v>818</v>
      </c>
      <c r="F1833" s="195" t="s">
        <v>710</v>
      </c>
      <c r="G1833" s="195" t="s">
        <v>48</v>
      </c>
      <c r="H1833" s="195" t="s">
        <v>521</v>
      </c>
      <c r="I1833" s="195" t="s">
        <v>796</v>
      </c>
      <c r="J1833" s="195" t="s">
        <v>2015</v>
      </c>
      <c r="K1833" s="204">
        <v>83</v>
      </c>
      <c r="L1833" s="204">
        <v>0</v>
      </c>
      <c r="M1833" s="204">
        <f t="shared" si="29"/>
        <v>83</v>
      </c>
      <c r="N1833" s="195" t="s">
        <v>2119</v>
      </c>
      <c r="O1833" s="195" t="s">
        <v>2138</v>
      </c>
      <c r="P1833" s="195"/>
      <c r="Q1833" s="195" t="s">
        <v>2139</v>
      </c>
      <c r="R1833" s="195" t="s">
        <v>847</v>
      </c>
    </row>
    <row r="1834" spans="1:18" s="205" customFormat="1">
      <c r="A1834" s="195" t="s">
        <v>2136</v>
      </c>
      <c r="B1834" s="195" t="s">
        <v>794</v>
      </c>
      <c r="C1834" s="195" t="s">
        <v>808</v>
      </c>
      <c r="D1834" s="195" t="s">
        <v>268</v>
      </c>
      <c r="E1834" s="195" t="s">
        <v>818</v>
      </c>
      <c r="F1834" s="195" t="s">
        <v>710</v>
      </c>
      <c r="G1834" s="195" t="s">
        <v>48</v>
      </c>
      <c r="H1834" s="195" t="s">
        <v>521</v>
      </c>
      <c r="I1834" s="195" t="s">
        <v>796</v>
      </c>
      <c r="J1834" s="195" t="s">
        <v>2015</v>
      </c>
      <c r="K1834" s="204">
        <v>299</v>
      </c>
      <c r="L1834" s="204">
        <v>0</v>
      </c>
      <c r="M1834" s="204">
        <f t="shared" si="29"/>
        <v>299</v>
      </c>
      <c r="N1834" s="195" t="s">
        <v>2141</v>
      </c>
      <c r="O1834" s="195" t="s">
        <v>2138</v>
      </c>
      <c r="P1834" s="195"/>
      <c r="Q1834" s="195" t="s">
        <v>2139</v>
      </c>
      <c r="R1834" s="195" t="s">
        <v>847</v>
      </c>
    </row>
    <row r="1835" spans="1:18" s="205" customFormat="1">
      <c r="A1835" s="195" t="s">
        <v>2136</v>
      </c>
      <c r="B1835" s="195" t="s">
        <v>794</v>
      </c>
      <c r="C1835" s="195" t="s">
        <v>808</v>
      </c>
      <c r="D1835" s="195" t="s">
        <v>837</v>
      </c>
      <c r="E1835" s="195" t="s">
        <v>818</v>
      </c>
      <c r="F1835" s="195" t="s">
        <v>710</v>
      </c>
      <c r="G1835" s="195" t="s">
        <v>48</v>
      </c>
      <c r="H1835" s="195" t="s">
        <v>521</v>
      </c>
      <c r="I1835" s="195" t="s">
        <v>796</v>
      </c>
      <c r="J1835" s="195" t="s">
        <v>2015</v>
      </c>
      <c r="K1835" s="204">
        <v>1444.5</v>
      </c>
      <c r="L1835" s="204">
        <v>0</v>
      </c>
      <c r="M1835" s="204">
        <f t="shared" si="29"/>
        <v>1444.5</v>
      </c>
      <c r="N1835" s="195" t="s">
        <v>2142</v>
      </c>
      <c r="O1835" s="195" t="s">
        <v>2138</v>
      </c>
      <c r="P1835" s="195"/>
      <c r="Q1835" s="195" t="s">
        <v>2139</v>
      </c>
      <c r="R1835" s="195" t="s">
        <v>847</v>
      </c>
    </row>
    <row r="1836" spans="1:18" s="205" customFormat="1">
      <c r="A1836" s="195" t="s">
        <v>2136</v>
      </c>
      <c r="B1836" s="195" t="s">
        <v>794</v>
      </c>
      <c r="C1836" s="195" t="s">
        <v>808</v>
      </c>
      <c r="D1836" s="195" t="s">
        <v>837</v>
      </c>
      <c r="E1836" s="195" t="s">
        <v>799</v>
      </c>
      <c r="F1836" s="195" t="s">
        <v>710</v>
      </c>
      <c r="G1836" s="195" t="s">
        <v>48</v>
      </c>
      <c r="H1836" s="195" t="s">
        <v>521</v>
      </c>
      <c r="I1836" s="195" t="s">
        <v>796</v>
      </c>
      <c r="J1836" s="195" t="s">
        <v>2015</v>
      </c>
      <c r="K1836" s="204">
        <v>2000</v>
      </c>
      <c r="L1836" s="204">
        <v>0</v>
      </c>
      <c r="M1836" s="204">
        <f t="shared" si="29"/>
        <v>2000</v>
      </c>
      <c r="N1836" s="195" t="s">
        <v>964</v>
      </c>
      <c r="O1836" s="195" t="s">
        <v>2138</v>
      </c>
      <c r="P1836" s="195"/>
      <c r="Q1836" s="195" t="s">
        <v>2139</v>
      </c>
      <c r="R1836" s="195" t="s">
        <v>847</v>
      </c>
    </row>
    <row r="1837" spans="1:18" s="205" customFormat="1">
      <c r="A1837" s="195" t="s">
        <v>2136</v>
      </c>
      <c r="B1837" s="195" t="s">
        <v>794</v>
      </c>
      <c r="C1837" s="195" t="s">
        <v>808</v>
      </c>
      <c r="D1837" s="195" t="s">
        <v>837</v>
      </c>
      <c r="E1837" s="195" t="s">
        <v>20</v>
      </c>
      <c r="F1837" s="195" t="s">
        <v>710</v>
      </c>
      <c r="G1837" s="195" t="s">
        <v>48</v>
      </c>
      <c r="H1837" s="195" t="s">
        <v>521</v>
      </c>
      <c r="I1837" s="195" t="s">
        <v>796</v>
      </c>
      <c r="J1837" s="195" t="s">
        <v>2015</v>
      </c>
      <c r="K1837" s="204">
        <v>380.92</v>
      </c>
      <c r="L1837" s="204">
        <v>0</v>
      </c>
      <c r="M1837" s="204">
        <f t="shared" si="29"/>
        <v>380.92</v>
      </c>
      <c r="N1837" s="195" t="s">
        <v>964</v>
      </c>
      <c r="O1837" s="195" t="s">
        <v>2138</v>
      </c>
      <c r="P1837" s="195"/>
      <c r="Q1837" s="195" t="s">
        <v>2139</v>
      </c>
      <c r="R1837" s="195" t="s">
        <v>847</v>
      </c>
    </row>
    <row r="1838" spans="1:18" s="205" customFormat="1">
      <c r="A1838" s="195" t="s">
        <v>2136</v>
      </c>
      <c r="B1838" s="195" t="s">
        <v>794</v>
      </c>
      <c r="C1838" s="195" t="s">
        <v>808</v>
      </c>
      <c r="D1838" s="195" t="s">
        <v>846</v>
      </c>
      <c r="E1838" s="195" t="s">
        <v>820</v>
      </c>
      <c r="F1838" s="195" t="s">
        <v>710</v>
      </c>
      <c r="G1838" s="195" t="s">
        <v>48</v>
      </c>
      <c r="H1838" s="195" t="s">
        <v>521</v>
      </c>
      <c r="I1838" s="195" t="s">
        <v>796</v>
      </c>
      <c r="J1838" s="195" t="s">
        <v>2015</v>
      </c>
      <c r="K1838" s="204">
        <v>8250.76</v>
      </c>
      <c r="L1838" s="204">
        <v>0</v>
      </c>
      <c r="M1838" s="204">
        <f t="shared" si="29"/>
        <v>8250.76</v>
      </c>
      <c r="N1838" s="195" t="s">
        <v>2143</v>
      </c>
      <c r="O1838" s="195" t="s">
        <v>2138</v>
      </c>
      <c r="P1838" s="195"/>
      <c r="Q1838" s="195" t="s">
        <v>2139</v>
      </c>
      <c r="R1838" s="195" t="s">
        <v>847</v>
      </c>
    </row>
    <row r="1839" spans="1:18" s="205" customFormat="1">
      <c r="A1839" s="195" t="s">
        <v>2136</v>
      </c>
      <c r="B1839" s="195" t="s">
        <v>794</v>
      </c>
      <c r="C1839" s="195" t="s">
        <v>808</v>
      </c>
      <c r="D1839" s="195" t="s">
        <v>809</v>
      </c>
      <c r="E1839" s="195" t="s">
        <v>820</v>
      </c>
      <c r="F1839" s="195" t="s">
        <v>710</v>
      </c>
      <c r="G1839" s="195" t="s">
        <v>48</v>
      </c>
      <c r="H1839" s="195" t="s">
        <v>521</v>
      </c>
      <c r="I1839" s="195" t="s">
        <v>796</v>
      </c>
      <c r="J1839" s="195" t="s">
        <v>2015</v>
      </c>
      <c r="K1839" s="204">
        <v>21471.43</v>
      </c>
      <c r="L1839" s="204">
        <v>0</v>
      </c>
      <c r="M1839" s="204">
        <f t="shared" si="29"/>
        <v>21471.43</v>
      </c>
      <c r="N1839" s="195" t="s">
        <v>2143</v>
      </c>
      <c r="O1839" s="195" t="s">
        <v>2138</v>
      </c>
      <c r="P1839" s="195"/>
      <c r="Q1839" s="195" t="s">
        <v>2139</v>
      </c>
      <c r="R1839" s="195" t="s">
        <v>847</v>
      </c>
    </row>
    <row r="1840" spans="1:18" s="205" customFormat="1">
      <c r="A1840" s="195" t="s">
        <v>2136</v>
      </c>
      <c r="B1840" s="195" t="s">
        <v>794</v>
      </c>
      <c r="C1840" s="195" t="s">
        <v>56</v>
      </c>
      <c r="D1840" s="195" t="s">
        <v>521</v>
      </c>
      <c r="E1840" s="195" t="s">
        <v>835</v>
      </c>
      <c r="F1840" s="195" t="s">
        <v>521</v>
      </c>
      <c r="G1840" s="195" t="s">
        <v>48</v>
      </c>
      <c r="H1840" s="195" t="s">
        <v>521</v>
      </c>
      <c r="I1840" s="195" t="s">
        <v>796</v>
      </c>
      <c r="J1840" s="195" t="s">
        <v>2015</v>
      </c>
      <c r="K1840" s="204">
        <v>0</v>
      </c>
      <c r="L1840" s="204">
        <v>4154.55</v>
      </c>
      <c r="M1840" s="204">
        <f t="shared" si="29"/>
        <v>-4154.55</v>
      </c>
      <c r="N1840" s="195" t="s">
        <v>852</v>
      </c>
      <c r="O1840" s="195" t="s">
        <v>2138</v>
      </c>
      <c r="P1840" s="195"/>
      <c r="Q1840" s="195" t="s">
        <v>2139</v>
      </c>
      <c r="R1840" s="195" t="s">
        <v>847</v>
      </c>
    </row>
    <row r="1841" spans="1:18" s="205" customFormat="1">
      <c r="A1841" s="195" t="s">
        <v>2136</v>
      </c>
      <c r="B1841" s="195" t="s">
        <v>794</v>
      </c>
      <c r="C1841" s="195" t="s">
        <v>56</v>
      </c>
      <c r="D1841" s="195" t="s">
        <v>521</v>
      </c>
      <c r="E1841" s="195" t="s">
        <v>20</v>
      </c>
      <c r="F1841" s="195" t="s">
        <v>521</v>
      </c>
      <c r="G1841" s="195" t="s">
        <v>48</v>
      </c>
      <c r="H1841" s="195" t="s">
        <v>521</v>
      </c>
      <c r="I1841" s="195" t="s">
        <v>796</v>
      </c>
      <c r="J1841" s="195" t="s">
        <v>2015</v>
      </c>
      <c r="K1841" s="204">
        <v>0</v>
      </c>
      <c r="L1841" s="204">
        <v>2537.21</v>
      </c>
      <c r="M1841" s="204">
        <f t="shared" si="29"/>
        <v>-2537.21</v>
      </c>
      <c r="N1841" s="195" t="s">
        <v>2144</v>
      </c>
      <c r="O1841" s="195" t="s">
        <v>2138</v>
      </c>
      <c r="P1841" s="195"/>
      <c r="Q1841" s="195" t="s">
        <v>2139</v>
      </c>
      <c r="R1841" s="195" t="s">
        <v>847</v>
      </c>
    </row>
    <row r="1842" spans="1:18" s="205" customFormat="1">
      <c r="A1842" s="195" t="s">
        <v>2136</v>
      </c>
      <c r="B1842" s="195" t="s">
        <v>794</v>
      </c>
      <c r="C1842" s="195" t="s">
        <v>56</v>
      </c>
      <c r="D1842" s="195" t="s">
        <v>521</v>
      </c>
      <c r="E1842" s="195" t="s">
        <v>20</v>
      </c>
      <c r="F1842" s="195" t="s">
        <v>521</v>
      </c>
      <c r="G1842" s="195" t="s">
        <v>48</v>
      </c>
      <c r="H1842" s="195" t="s">
        <v>521</v>
      </c>
      <c r="I1842" s="195" t="s">
        <v>796</v>
      </c>
      <c r="J1842" s="195" t="s">
        <v>2015</v>
      </c>
      <c r="K1842" s="204">
        <v>0</v>
      </c>
      <c r="L1842" s="204">
        <v>380.92</v>
      </c>
      <c r="M1842" s="204">
        <f t="shared" si="29"/>
        <v>-380.92</v>
      </c>
      <c r="N1842" s="195" t="s">
        <v>964</v>
      </c>
      <c r="O1842" s="195" t="s">
        <v>2138</v>
      </c>
      <c r="P1842" s="195"/>
      <c r="Q1842" s="195" t="s">
        <v>2139</v>
      </c>
      <c r="R1842" s="195" t="s">
        <v>847</v>
      </c>
    </row>
    <row r="1843" spans="1:18" s="205" customFormat="1">
      <c r="A1843" s="195" t="s">
        <v>2136</v>
      </c>
      <c r="B1843" s="195" t="s">
        <v>794</v>
      </c>
      <c r="C1843" s="195" t="s">
        <v>808</v>
      </c>
      <c r="D1843" s="195" t="s">
        <v>807</v>
      </c>
      <c r="E1843" s="195" t="s">
        <v>845</v>
      </c>
      <c r="F1843" s="195" t="s">
        <v>710</v>
      </c>
      <c r="G1843" s="195" t="s">
        <v>48</v>
      </c>
      <c r="H1843" s="195" t="s">
        <v>521</v>
      </c>
      <c r="I1843" s="195" t="s">
        <v>796</v>
      </c>
      <c r="J1843" s="195" t="s">
        <v>2015</v>
      </c>
      <c r="K1843" s="204">
        <v>237</v>
      </c>
      <c r="L1843" s="204">
        <v>0</v>
      </c>
      <c r="M1843" s="204">
        <f t="shared" si="29"/>
        <v>237</v>
      </c>
      <c r="N1843" s="195" t="s">
        <v>2145</v>
      </c>
      <c r="O1843" s="195" t="s">
        <v>2138</v>
      </c>
      <c r="P1843" s="195"/>
      <c r="Q1843" s="195" t="s">
        <v>2139</v>
      </c>
      <c r="R1843" s="195" t="s">
        <v>847</v>
      </c>
    </row>
    <row r="1844" spans="1:18" s="205" customFormat="1">
      <c r="A1844" s="195" t="s">
        <v>2136</v>
      </c>
      <c r="B1844" s="195" t="s">
        <v>794</v>
      </c>
      <c r="C1844" s="195" t="s">
        <v>56</v>
      </c>
      <c r="D1844" s="195" t="s">
        <v>521</v>
      </c>
      <c r="E1844" s="195" t="s">
        <v>816</v>
      </c>
      <c r="F1844" s="195" t="s">
        <v>521</v>
      </c>
      <c r="G1844" s="195" t="s">
        <v>48</v>
      </c>
      <c r="H1844" s="195" t="s">
        <v>521</v>
      </c>
      <c r="I1844" s="195" t="s">
        <v>796</v>
      </c>
      <c r="J1844" s="195" t="s">
        <v>2015</v>
      </c>
      <c r="K1844" s="204">
        <v>0</v>
      </c>
      <c r="L1844" s="204">
        <v>4973.3900000000003</v>
      </c>
      <c r="M1844" s="204">
        <f t="shared" si="29"/>
        <v>-4973.3900000000003</v>
      </c>
      <c r="N1844" s="195" t="s">
        <v>852</v>
      </c>
      <c r="O1844" s="195" t="s">
        <v>2138</v>
      </c>
      <c r="P1844" s="195"/>
      <c r="Q1844" s="195" t="s">
        <v>2139</v>
      </c>
      <c r="R1844" s="195" t="s">
        <v>847</v>
      </c>
    </row>
    <row r="1845" spans="1:18" s="205" customFormat="1">
      <c r="A1845" s="195" t="s">
        <v>2136</v>
      </c>
      <c r="B1845" s="195" t="s">
        <v>794</v>
      </c>
      <c r="C1845" s="195" t="s">
        <v>808</v>
      </c>
      <c r="D1845" s="195" t="s">
        <v>837</v>
      </c>
      <c r="E1845" s="195" t="s">
        <v>816</v>
      </c>
      <c r="F1845" s="195" t="s">
        <v>710</v>
      </c>
      <c r="G1845" s="195" t="s">
        <v>48</v>
      </c>
      <c r="H1845" s="195" t="s">
        <v>521</v>
      </c>
      <c r="I1845" s="195" t="s">
        <v>796</v>
      </c>
      <c r="J1845" s="195" t="s">
        <v>2015</v>
      </c>
      <c r="K1845" s="204">
        <v>1523.39</v>
      </c>
      <c r="L1845" s="204">
        <v>0</v>
      </c>
      <c r="M1845" s="204">
        <f t="shared" si="29"/>
        <v>1523.39</v>
      </c>
      <c r="N1845" s="195" t="s">
        <v>852</v>
      </c>
      <c r="O1845" s="195" t="s">
        <v>2138</v>
      </c>
      <c r="P1845" s="195"/>
      <c r="Q1845" s="195" t="s">
        <v>2139</v>
      </c>
      <c r="R1845" s="195" t="s">
        <v>847</v>
      </c>
    </row>
    <row r="1846" spans="1:18" s="205" customFormat="1">
      <c r="A1846" s="195" t="s">
        <v>2136</v>
      </c>
      <c r="B1846" s="195" t="s">
        <v>794</v>
      </c>
      <c r="C1846" s="195" t="s">
        <v>56</v>
      </c>
      <c r="D1846" s="195" t="s">
        <v>521</v>
      </c>
      <c r="E1846" s="195" t="s">
        <v>799</v>
      </c>
      <c r="F1846" s="195" t="s">
        <v>521</v>
      </c>
      <c r="G1846" s="195" t="s">
        <v>48</v>
      </c>
      <c r="H1846" s="195" t="s">
        <v>521</v>
      </c>
      <c r="I1846" s="195" t="s">
        <v>796</v>
      </c>
      <c r="J1846" s="195" t="s">
        <v>2015</v>
      </c>
      <c r="K1846" s="204">
        <v>0</v>
      </c>
      <c r="L1846" s="204">
        <v>2000</v>
      </c>
      <c r="M1846" s="204">
        <f t="shared" si="29"/>
        <v>-2000</v>
      </c>
      <c r="N1846" s="195" t="s">
        <v>964</v>
      </c>
      <c r="O1846" s="195" t="s">
        <v>2138</v>
      </c>
      <c r="P1846" s="195"/>
      <c r="Q1846" s="195" t="s">
        <v>2139</v>
      </c>
      <c r="R1846" s="195" t="s">
        <v>847</v>
      </c>
    </row>
    <row r="1847" spans="1:18" s="205" customFormat="1">
      <c r="A1847" s="195" t="s">
        <v>2136</v>
      </c>
      <c r="B1847" s="195" t="s">
        <v>794</v>
      </c>
      <c r="C1847" s="195" t="s">
        <v>56</v>
      </c>
      <c r="D1847" s="195" t="s">
        <v>521</v>
      </c>
      <c r="E1847" s="195" t="s">
        <v>799</v>
      </c>
      <c r="F1847" s="195" t="s">
        <v>521</v>
      </c>
      <c r="G1847" s="195" t="s">
        <v>48</v>
      </c>
      <c r="H1847" s="195" t="s">
        <v>521</v>
      </c>
      <c r="I1847" s="195" t="s">
        <v>796</v>
      </c>
      <c r="J1847" s="195" t="s">
        <v>2015</v>
      </c>
      <c r="K1847" s="204">
        <v>0</v>
      </c>
      <c r="L1847" s="204">
        <v>10000</v>
      </c>
      <c r="M1847" s="204">
        <f t="shared" si="29"/>
        <v>-10000</v>
      </c>
      <c r="N1847" s="195" t="s">
        <v>2146</v>
      </c>
      <c r="O1847" s="195" t="s">
        <v>2138</v>
      </c>
      <c r="P1847" s="195"/>
      <c r="Q1847" s="195" t="s">
        <v>2139</v>
      </c>
      <c r="R1847" s="195" t="s">
        <v>847</v>
      </c>
    </row>
    <row r="1848" spans="1:18" s="205" customFormat="1">
      <c r="A1848" s="195" t="s">
        <v>2136</v>
      </c>
      <c r="B1848" s="195" t="s">
        <v>794</v>
      </c>
      <c r="C1848" s="195" t="s">
        <v>56</v>
      </c>
      <c r="D1848" s="195" t="s">
        <v>521</v>
      </c>
      <c r="E1848" s="195" t="s">
        <v>384</v>
      </c>
      <c r="F1848" s="195" t="s">
        <v>521</v>
      </c>
      <c r="G1848" s="195" t="s">
        <v>48</v>
      </c>
      <c r="H1848" s="195" t="s">
        <v>521</v>
      </c>
      <c r="I1848" s="195" t="s">
        <v>796</v>
      </c>
      <c r="J1848" s="195" t="s">
        <v>2015</v>
      </c>
      <c r="K1848" s="204">
        <v>0</v>
      </c>
      <c r="L1848" s="204">
        <v>80</v>
      </c>
      <c r="M1848" s="204">
        <f t="shared" si="29"/>
        <v>-80</v>
      </c>
      <c r="N1848" s="195" t="s">
        <v>2137</v>
      </c>
      <c r="O1848" s="195" t="s">
        <v>2138</v>
      </c>
      <c r="P1848" s="195"/>
      <c r="Q1848" s="195" t="s">
        <v>2139</v>
      </c>
      <c r="R1848" s="195" t="s">
        <v>847</v>
      </c>
    </row>
    <row r="1849" spans="1:18" s="205" customFormat="1">
      <c r="A1849" s="195" t="s">
        <v>2136</v>
      </c>
      <c r="B1849" s="195" t="s">
        <v>794</v>
      </c>
      <c r="C1849" s="195" t="s">
        <v>56</v>
      </c>
      <c r="D1849" s="195" t="s">
        <v>521</v>
      </c>
      <c r="E1849" s="195" t="s">
        <v>820</v>
      </c>
      <c r="F1849" s="195" t="s">
        <v>521</v>
      </c>
      <c r="G1849" s="195" t="s">
        <v>48</v>
      </c>
      <c r="H1849" s="195" t="s">
        <v>521</v>
      </c>
      <c r="I1849" s="195" t="s">
        <v>796</v>
      </c>
      <c r="J1849" s="195" t="s">
        <v>2015</v>
      </c>
      <c r="K1849" s="204">
        <v>0</v>
      </c>
      <c r="L1849" s="204">
        <v>1284.97</v>
      </c>
      <c r="M1849" s="204">
        <f t="shared" si="29"/>
        <v>-1284.97</v>
      </c>
      <c r="N1849" s="195" t="s">
        <v>852</v>
      </c>
      <c r="O1849" s="195" t="s">
        <v>2138</v>
      </c>
      <c r="P1849" s="195"/>
      <c r="Q1849" s="195" t="s">
        <v>2139</v>
      </c>
      <c r="R1849" s="195" t="s">
        <v>847</v>
      </c>
    </row>
    <row r="1850" spans="1:18" s="205" customFormat="1">
      <c r="A1850" s="195" t="s">
        <v>2136</v>
      </c>
      <c r="B1850" s="195" t="s">
        <v>794</v>
      </c>
      <c r="C1850" s="195" t="s">
        <v>56</v>
      </c>
      <c r="D1850" s="195" t="s">
        <v>521</v>
      </c>
      <c r="E1850" s="195" t="s">
        <v>820</v>
      </c>
      <c r="F1850" s="195" t="s">
        <v>521</v>
      </c>
      <c r="G1850" s="195" t="s">
        <v>48</v>
      </c>
      <c r="H1850" s="195" t="s">
        <v>521</v>
      </c>
      <c r="I1850" s="195" t="s">
        <v>796</v>
      </c>
      <c r="J1850" s="195" t="s">
        <v>2015</v>
      </c>
      <c r="K1850" s="204">
        <v>0</v>
      </c>
      <c r="L1850" s="204">
        <v>29722.19</v>
      </c>
      <c r="M1850" s="204">
        <f t="shared" si="29"/>
        <v>-29722.19</v>
      </c>
      <c r="N1850" s="195" t="s">
        <v>2143</v>
      </c>
      <c r="O1850" s="195" t="s">
        <v>2138</v>
      </c>
      <c r="P1850" s="195"/>
      <c r="Q1850" s="195" t="s">
        <v>2139</v>
      </c>
      <c r="R1850" s="195" t="s">
        <v>847</v>
      </c>
    </row>
    <row r="1851" spans="1:18" s="205" customFormat="1">
      <c r="A1851" s="195" t="s">
        <v>2136</v>
      </c>
      <c r="B1851" s="195" t="s">
        <v>794</v>
      </c>
      <c r="C1851" s="195" t="s">
        <v>804</v>
      </c>
      <c r="D1851" s="195" t="s">
        <v>826</v>
      </c>
      <c r="E1851" s="195" t="s">
        <v>835</v>
      </c>
      <c r="F1851" s="195" t="s">
        <v>710</v>
      </c>
      <c r="G1851" s="195" t="s">
        <v>48</v>
      </c>
      <c r="H1851" s="195" t="s">
        <v>521</v>
      </c>
      <c r="I1851" s="195" t="s">
        <v>796</v>
      </c>
      <c r="J1851" s="195" t="s">
        <v>2015</v>
      </c>
      <c r="K1851" s="204">
        <v>644.54999999999995</v>
      </c>
      <c r="L1851" s="204">
        <v>0</v>
      </c>
      <c r="M1851" s="204">
        <f t="shared" si="29"/>
        <v>644.54999999999995</v>
      </c>
      <c r="N1851" s="195" t="s">
        <v>852</v>
      </c>
      <c r="O1851" s="195" t="s">
        <v>2138</v>
      </c>
      <c r="P1851" s="195"/>
      <c r="Q1851" s="195" t="s">
        <v>2139</v>
      </c>
      <c r="R1851" s="195" t="s">
        <v>847</v>
      </c>
    </row>
    <row r="1852" spans="1:18" s="205" customFormat="1">
      <c r="A1852" s="195" t="s">
        <v>2136</v>
      </c>
      <c r="B1852" s="195" t="s">
        <v>794</v>
      </c>
      <c r="C1852" s="195" t="s">
        <v>56</v>
      </c>
      <c r="D1852" s="195" t="s">
        <v>521</v>
      </c>
      <c r="E1852" s="195" t="s">
        <v>818</v>
      </c>
      <c r="F1852" s="195" t="s">
        <v>521</v>
      </c>
      <c r="G1852" s="195" t="s">
        <v>48</v>
      </c>
      <c r="H1852" s="195" t="s">
        <v>521</v>
      </c>
      <c r="I1852" s="195" t="s">
        <v>796</v>
      </c>
      <c r="J1852" s="195" t="s">
        <v>2015</v>
      </c>
      <c r="K1852" s="204">
        <v>0</v>
      </c>
      <c r="L1852" s="204">
        <v>2242.88</v>
      </c>
      <c r="M1852" s="204">
        <f t="shared" si="29"/>
        <v>-2242.88</v>
      </c>
      <c r="N1852" s="195" t="s">
        <v>1118</v>
      </c>
      <c r="O1852" s="195" t="s">
        <v>2138</v>
      </c>
      <c r="P1852" s="195"/>
      <c r="Q1852" s="195" t="s">
        <v>2139</v>
      </c>
      <c r="R1852" s="195" t="s">
        <v>847</v>
      </c>
    </row>
    <row r="1853" spans="1:18" s="205" customFormat="1">
      <c r="A1853" s="195" t="s">
        <v>2136</v>
      </c>
      <c r="B1853" s="195" t="s">
        <v>794</v>
      </c>
      <c r="C1853" s="195" t="s">
        <v>56</v>
      </c>
      <c r="D1853" s="195" t="s">
        <v>521</v>
      </c>
      <c r="E1853" s="195" t="s">
        <v>818</v>
      </c>
      <c r="F1853" s="195" t="s">
        <v>521</v>
      </c>
      <c r="G1853" s="195" t="s">
        <v>48</v>
      </c>
      <c r="H1853" s="195" t="s">
        <v>521</v>
      </c>
      <c r="I1853" s="195" t="s">
        <v>796</v>
      </c>
      <c r="J1853" s="195" t="s">
        <v>2015</v>
      </c>
      <c r="K1853" s="204">
        <v>0</v>
      </c>
      <c r="L1853" s="204">
        <v>1444.5</v>
      </c>
      <c r="M1853" s="204">
        <f t="shared" si="29"/>
        <v>-1444.5</v>
      </c>
      <c r="N1853" s="195" t="s">
        <v>2142</v>
      </c>
      <c r="O1853" s="195" t="s">
        <v>2138</v>
      </c>
      <c r="P1853" s="195"/>
      <c r="Q1853" s="195" t="s">
        <v>2139</v>
      </c>
      <c r="R1853" s="195" t="s">
        <v>847</v>
      </c>
    </row>
    <row r="1854" spans="1:18" s="205" customFormat="1">
      <c r="A1854" s="195" t="s">
        <v>2136</v>
      </c>
      <c r="B1854" s="195" t="s">
        <v>794</v>
      </c>
      <c r="C1854" s="195" t="s">
        <v>56</v>
      </c>
      <c r="D1854" s="195" t="s">
        <v>521</v>
      </c>
      <c r="E1854" s="195" t="s">
        <v>818</v>
      </c>
      <c r="F1854" s="195" t="s">
        <v>521</v>
      </c>
      <c r="G1854" s="195" t="s">
        <v>48</v>
      </c>
      <c r="H1854" s="195" t="s">
        <v>521</v>
      </c>
      <c r="I1854" s="195" t="s">
        <v>796</v>
      </c>
      <c r="J1854" s="195" t="s">
        <v>2015</v>
      </c>
      <c r="K1854" s="204">
        <v>0</v>
      </c>
      <c r="L1854" s="204">
        <v>1578</v>
      </c>
      <c r="M1854" s="204">
        <f t="shared" si="29"/>
        <v>-1578</v>
      </c>
      <c r="N1854" s="195" t="s">
        <v>2140</v>
      </c>
      <c r="O1854" s="195" t="s">
        <v>2138</v>
      </c>
      <c r="P1854" s="195"/>
      <c r="Q1854" s="195" t="s">
        <v>2139</v>
      </c>
      <c r="R1854" s="195" t="s">
        <v>847</v>
      </c>
    </row>
    <row r="1855" spans="1:18" s="205" customFormat="1">
      <c r="A1855" s="195" t="s">
        <v>2136</v>
      </c>
      <c r="B1855" s="195" t="s">
        <v>794</v>
      </c>
      <c r="C1855" s="195" t="s">
        <v>56</v>
      </c>
      <c r="D1855" s="195" t="s">
        <v>521</v>
      </c>
      <c r="E1855" s="195" t="s">
        <v>818</v>
      </c>
      <c r="F1855" s="195" t="s">
        <v>521</v>
      </c>
      <c r="G1855" s="195" t="s">
        <v>48</v>
      </c>
      <c r="H1855" s="195" t="s">
        <v>521</v>
      </c>
      <c r="I1855" s="195" t="s">
        <v>796</v>
      </c>
      <c r="J1855" s="195" t="s">
        <v>2015</v>
      </c>
      <c r="K1855" s="204">
        <v>0</v>
      </c>
      <c r="L1855" s="204">
        <v>83</v>
      </c>
      <c r="M1855" s="204">
        <f t="shared" si="29"/>
        <v>-83</v>
      </c>
      <c r="N1855" s="195" t="s">
        <v>2119</v>
      </c>
      <c r="O1855" s="195" t="s">
        <v>2138</v>
      </c>
      <c r="P1855" s="195"/>
      <c r="Q1855" s="195" t="s">
        <v>2139</v>
      </c>
      <c r="R1855" s="195" t="s">
        <v>847</v>
      </c>
    </row>
    <row r="1856" spans="1:18" s="205" customFormat="1">
      <c r="A1856" s="195" t="s">
        <v>2136</v>
      </c>
      <c r="B1856" s="195" t="s">
        <v>794</v>
      </c>
      <c r="C1856" s="195" t="s">
        <v>56</v>
      </c>
      <c r="D1856" s="195" t="s">
        <v>521</v>
      </c>
      <c r="E1856" s="195" t="s">
        <v>818</v>
      </c>
      <c r="F1856" s="195" t="s">
        <v>521</v>
      </c>
      <c r="G1856" s="195" t="s">
        <v>48</v>
      </c>
      <c r="H1856" s="195" t="s">
        <v>521</v>
      </c>
      <c r="I1856" s="195" t="s">
        <v>796</v>
      </c>
      <c r="J1856" s="195" t="s">
        <v>2015</v>
      </c>
      <c r="K1856" s="204">
        <v>0</v>
      </c>
      <c r="L1856" s="204">
        <v>299</v>
      </c>
      <c r="M1856" s="204">
        <f t="shared" si="29"/>
        <v>-299</v>
      </c>
      <c r="N1856" s="195" t="s">
        <v>2141</v>
      </c>
      <c r="O1856" s="195" t="s">
        <v>2138</v>
      </c>
      <c r="P1856" s="195"/>
      <c r="Q1856" s="195" t="s">
        <v>2139</v>
      </c>
      <c r="R1856" s="195" t="s">
        <v>847</v>
      </c>
    </row>
    <row r="1857" spans="1:18" s="205" customFormat="1">
      <c r="A1857" s="195" t="s">
        <v>2136</v>
      </c>
      <c r="B1857" s="195" t="s">
        <v>794</v>
      </c>
      <c r="C1857" s="195" t="s">
        <v>56</v>
      </c>
      <c r="D1857" s="195" t="s">
        <v>521</v>
      </c>
      <c r="E1857" s="195" t="s">
        <v>845</v>
      </c>
      <c r="F1857" s="195" t="s">
        <v>521</v>
      </c>
      <c r="G1857" s="195" t="s">
        <v>48</v>
      </c>
      <c r="H1857" s="195" t="s">
        <v>521</v>
      </c>
      <c r="I1857" s="195" t="s">
        <v>796</v>
      </c>
      <c r="J1857" s="195" t="s">
        <v>2015</v>
      </c>
      <c r="K1857" s="204">
        <v>0</v>
      </c>
      <c r="L1857" s="204">
        <v>237</v>
      </c>
      <c r="M1857" s="204">
        <f t="shared" si="29"/>
        <v>-237</v>
      </c>
      <c r="N1857" s="195" t="s">
        <v>2145</v>
      </c>
      <c r="O1857" s="195" t="s">
        <v>2138</v>
      </c>
      <c r="P1857" s="195"/>
      <c r="Q1857" s="195" t="s">
        <v>2139</v>
      </c>
      <c r="R1857" s="195" t="s">
        <v>847</v>
      </c>
    </row>
    <row r="1858" spans="1:18" s="205" customFormat="1">
      <c r="A1858" s="195" t="s">
        <v>2136</v>
      </c>
      <c r="B1858" s="195" t="s">
        <v>794</v>
      </c>
      <c r="C1858" s="195" t="s">
        <v>833</v>
      </c>
      <c r="D1858" s="195" t="s">
        <v>837</v>
      </c>
      <c r="E1858" s="195" t="s">
        <v>816</v>
      </c>
      <c r="F1858" s="195" t="s">
        <v>710</v>
      </c>
      <c r="G1858" s="195" t="s">
        <v>48</v>
      </c>
      <c r="H1858" s="195" t="s">
        <v>521</v>
      </c>
      <c r="I1858" s="195" t="s">
        <v>796</v>
      </c>
      <c r="J1858" s="195" t="s">
        <v>2015</v>
      </c>
      <c r="K1858" s="204">
        <v>450</v>
      </c>
      <c r="L1858" s="204">
        <v>0</v>
      </c>
      <c r="M1858" s="204">
        <f t="shared" si="29"/>
        <v>450</v>
      </c>
      <c r="N1858" s="195" t="s">
        <v>852</v>
      </c>
      <c r="O1858" s="195" t="s">
        <v>2138</v>
      </c>
      <c r="P1858" s="195"/>
      <c r="Q1858" s="195" t="s">
        <v>2139</v>
      </c>
      <c r="R1858" s="195" t="s">
        <v>847</v>
      </c>
    </row>
    <row r="1859" spans="1:18" s="205" customFormat="1">
      <c r="A1859" s="195" t="s">
        <v>2136</v>
      </c>
      <c r="B1859" s="195" t="s">
        <v>794</v>
      </c>
      <c r="C1859" s="195" t="s">
        <v>808</v>
      </c>
      <c r="D1859" s="195" t="s">
        <v>805</v>
      </c>
      <c r="E1859" s="195" t="s">
        <v>835</v>
      </c>
      <c r="F1859" s="195" t="s">
        <v>710</v>
      </c>
      <c r="G1859" s="195" t="s">
        <v>48</v>
      </c>
      <c r="H1859" s="195" t="s">
        <v>521</v>
      </c>
      <c r="I1859" s="195" t="s">
        <v>796</v>
      </c>
      <c r="J1859" s="195" t="s">
        <v>2015</v>
      </c>
      <c r="K1859" s="204">
        <v>3510</v>
      </c>
      <c r="L1859" s="204">
        <v>0</v>
      </c>
      <c r="M1859" s="204">
        <f t="shared" si="29"/>
        <v>3510</v>
      </c>
      <c r="N1859" s="195" t="s">
        <v>852</v>
      </c>
      <c r="O1859" s="195" t="s">
        <v>2138</v>
      </c>
      <c r="P1859" s="195"/>
      <c r="Q1859" s="195" t="s">
        <v>2139</v>
      </c>
      <c r="R1859" s="195" t="s">
        <v>847</v>
      </c>
    </row>
    <row r="1860" spans="1:18" s="205" customFormat="1">
      <c r="A1860" s="195" t="s">
        <v>2136</v>
      </c>
      <c r="B1860" s="195" t="s">
        <v>794</v>
      </c>
      <c r="C1860" s="195" t="s">
        <v>701</v>
      </c>
      <c r="D1860" s="195" t="s">
        <v>831</v>
      </c>
      <c r="E1860" s="195" t="s">
        <v>20</v>
      </c>
      <c r="F1860" s="195" t="s">
        <v>710</v>
      </c>
      <c r="G1860" s="195" t="s">
        <v>48</v>
      </c>
      <c r="H1860" s="195" t="s">
        <v>521</v>
      </c>
      <c r="I1860" s="195" t="s">
        <v>796</v>
      </c>
      <c r="J1860" s="195" t="s">
        <v>2015</v>
      </c>
      <c r="K1860" s="204">
        <v>1974</v>
      </c>
      <c r="L1860" s="204">
        <v>0</v>
      </c>
      <c r="M1860" s="204">
        <f t="shared" si="29"/>
        <v>1974</v>
      </c>
      <c r="N1860" s="195" t="s">
        <v>2144</v>
      </c>
      <c r="O1860" s="195" t="s">
        <v>2138</v>
      </c>
      <c r="P1860" s="195"/>
      <c r="Q1860" s="195" t="s">
        <v>2139</v>
      </c>
      <c r="R1860" s="195" t="s">
        <v>847</v>
      </c>
    </row>
    <row r="1861" spans="1:18" s="205" customFormat="1">
      <c r="A1861" s="195" t="s">
        <v>2136</v>
      </c>
      <c r="B1861" s="195" t="s">
        <v>794</v>
      </c>
      <c r="C1861" s="195" t="s">
        <v>804</v>
      </c>
      <c r="D1861" s="195" t="s">
        <v>805</v>
      </c>
      <c r="E1861" s="195" t="s">
        <v>818</v>
      </c>
      <c r="F1861" s="195" t="s">
        <v>710</v>
      </c>
      <c r="G1861" s="195" t="s">
        <v>48</v>
      </c>
      <c r="H1861" s="195" t="s">
        <v>521</v>
      </c>
      <c r="I1861" s="195" t="s">
        <v>796</v>
      </c>
      <c r="J1861" s="195" t="s">
        <v>2015</v>
      </c>
      <c r="K1861" s="204">
        <v>2242.88</v>
      </c>
      <c r="L1861" s="204">
        <v>0</v>
      </c>
      <c r="M1861" s="204">
        <f t="shared" si="29"/>
        <v>2242.88</v>
      </c>
      <c r="N1861" s="195" t="s">
        <v>1118</v>
      </c>
      <c r="O1861" s="195" t="s">
        <v>2138</v>
      </c>
      <c r="P1861" s="195"/>
      <c r="Q1861" s="195" t="s">
        <v>2139</v>
      </c>
      <c r="R1861" s="195" t="s">
        <v>847</v>
      </c>
    </row>
    <row r="1862" spans="1:18" s="205" customFormat="1">
      <c r="A1862" s="195" t="s">
        <v>2136</v>
      </c>
      <c r="B1862" s="195" t="s">
        <v>794</v>
      </c>
      <c r="C1862" s="195" t="s">
        <v>804</v>
      </c>
      <c r="D1862" s="195" t="s">
        <v>805</v>
      </c>
      <c r="E1862" s="195" t="s">
        <v>799</v>
      </c>
      <c r="F1862" s="195" t="s">
        <v>710</v>
      </c>
      <c r="G1862" s="195" t="s">
        <v>48</v>
      </c>
      <c r="H1862" s="195" t="s">
        <v>521</v>
      </c>
      <c r="I1862" s="195" t="s">
        <v>796</v>
      </c>
      <c r="J1862" s="195" t="s">
        <v>2015</v>
      </c>
      <c r="K1862" s="204">
        <v>10000</v>
      </c>
      <c r="L1862" s="204">
        <v>0</v>
      </c>
      <c r="M1862" s="204">
        <f t="shared" si="29"/>
        <v>10000</v>
      </c>
      <c r="N1862" s="195" t="s">
        <v>2146</v>
      </c>
      <c r="O1862" s="195" t="s">
        <v>2138</v>
      </c>
      <c r="P1862" s="195"/>
      <c r="Q1862" s="195" t="s">
        <v>2139</v>
      </c>
      <c r="R1862" s="195" t="s">
        <v>847</v>
      </c>
    </row>
    <row r="1863" spans="1:18" s="205" customFormat="1">
      <c r="A1863" s="195" t="s">
        <v>2136</v>
      </c>
      <c r="B1863" s="195" t="s">
        <v>794</v>
      </c>
      <c r="C1863" s="195" t="s">
        <v>701</v>
      </c>
      <c r="D1863" s="195" t="s">
        <v>268</v>
      </c>
      <c r="E1863" s="195" t="s">
        <v>20</v>
      </c>
      <c r="F1863" s="195" t="s">
        <v>710</v>
      </c>
      <c r="G1863" s="195" t="s">
        <v>48</v>
      </c>
      <c r="H1863" s="195" t="s">
        <v>521</v>
      </c>
      <c r="I1863" s="195" t="s">
        <v>796</v>
      </c>
      <c r="J1863" s="195" t="s">
        <v>2015</v>
      </c>
      <c r="K1863" s="204">
        <v>563.21</v>
      </c>
      <c r="L1863" s="204">
        <v>0</v>
      </c>
      <c r="M1863" s="204">
        <f t="shared" ref="M1863:M1926" si="30">K1863-L1863</f>
        <v>563.21</v>
      </c>
      <c r="N1863" s="195" t="s">
        <v>2144</v>
      </c>
      <c r="O1863" s="195" t="s">
        <v>2138</v>
      </c>
      <c r="P1863" s="195"/>
      <c r="Q1863" s="195" t="s">
        <v>2139</v>
      </c>
      <c r="R1863" s="195" t="s">
        <v>847</v>
      </c>
    </row>
    <row r="1864" spans="1:18" s="205" customFormat="1">
      <c r="A1864" s="195" t="s">
        <v>2147</v>
      </c>
      <c r="B1864" s="195" t="s">
        <v>794</v>
      </c>
      <c r="C1864" s="195" t="s">
        <v>706</v>
      </c>
      <c r="D1864" s="195" t="s">
        <v>802</v>
      </c>
      <c r="E1864" s="195" t="s">
        <v>29</v>
      </c>
      <c r="F1864" s="195" t="s">
        <v>710</v>
      </c>
      <c r="G1864" s="195" t="s">
        <v>48</v>
      </c>
      <c r="H1864" s="195" t="s">
        <v>521</v>
      </c>
      <c r="I1864" s="195" t="s">
        <v>796</v>
      </c>
      <c r="J1864" s="195" t="s">
        <v>1240</v>
      </c>
      <c r="K1864" s="204">
        <v>21.05</v>
      </c>
      <c r="L1864" s="204">
        <v>0</v>
      </c>
      <c r="M1864" s="204">
        <f t="shared" si="30"/>
        <v>21.05</v>
      </c>
      <c r="N1864" s="195" t="s">
        <v>2148</v>
      </c>
      <c r="O1864" s="195" t="s">
        <v>1240</v>
      </c>
      <c r="P1864" s="195"/>
      <c r="Q1864" s="195" t="s">
        <v>2149</v>
      </c>
      <c r="R1864" s="195" t="s">
        <v>847</v>
      </c>
    </row>
    <row r="1865" spans="1:18" s="205" customFormat="1">
      <c r="A1865" s="195" t="s">
        <v>2147</v>
      </c>
      <c r="B1865" s="195" t="s">
        <v>794</v>
      </c>
      <c r="C1865" s="195" t="s">
        <v>706</v>
      </c>
      <c r="D1865" s="195" t="s">
        <v>802</v>
      </c>
      <c r="E1865" s="195" t="s">
        <v>18</v>
      </c>
      <c r="F1865" s="195" t="s">
        <v>710</v>
      </c>
      <c r="G1865" s="195" t="s">
        <v>48</v>
      </c>
      <c r="H1865" s="195" t="s">
        <v>521</v>
      </c>
      <c r="I1865" s="195" t="s">
        <v>796</v>
      </c>
      <c r="J1865" s="195" t="s">
        <v>1240</v>
      </c>
      <c r="K1865" s="204">
        <v>24.56</v>
      </c>
      <c r="L1865" s="204">
        <v>0</v>
      </c>
      <c r="M1865" s="204">
        <f t="shared" si="30"/>
        <v>24.56</v>
      </c>
      <c r="N1865" s="195" t="s">
        <v>976</v>
      </c>
      <c r="O1865" s="195" t="s">
        <v>1240</v>
      </c>
      <c r="P1865" s="195"/>
      <c r="Q1865" s="195" t="s">
        <v>2149</v>
      </c>
      <c r="R1865" s="195" t="s">
        <v>847</v>
      </c>
    </row>
    <row r="1866" spans="1:18" s="205" customFormat="1">
      <c r="A1866" s="195" t="s">
        <v>2147</v>
      </c>
      <c r="B1866" s="195" t="s">
        <v>794</v>
      </c>
      <c r="C1866" s="195" t="s">
        <v>706</v>
      </c>
      <c r="D1866" s="195" t="s">
        <v>802</v>
      </c>
      <c r="E1866" s="195" t="s">
        <v>18</v>
      </c>
      <c r="F1866" s="195" t="s">
        <v>710</v>
      </c>
      <c r="G1866" s="195" t="s">
        <v>48</v>
      </c>
      <c r="H1866" s="195" t="s">
        <v>521</v>
      </c>
      <c r="I1866" s="195" t="s">
        <v>796</v>
      </c>
      <c r="J1866" s="195" t="s">
        <v>1240</v>
      </c>
      <c r="K1866" s="204">
        <v>4.2</v>
      </c>
      <c r="L1866" s="204">
        <v>0</v>
      </c>
      <c r="M1866" s="204">
        <f t="shared" si="30"/>
        <v>4.2</v>
      </c>
      <c r="N1866" s="195" t="s">
        <v>1112</v>
      </c>
      <c r="O1866" s="195" t="s">
        <v>1240</v>
      </c>
      <c r="P1866" s="195"/>
      <c r="Q1866" s="195" t="s">
        <v>2149</v>
      </c>
      <c r="R1866" s="195" t="s">
        <v>847</v>
      </c>
    </row>
    <row r="1867" spans="1:18" s="205" customFormat="1">
      <c r="A1867" s="195" t="s">
        <v>2147</v>
      </c>
      <c r="B1867" s="195" t="s">
        <v>794</v>
      </c>
      <c r="C1867" s="195" t="s">
        <v>706</v>
      </c>
      <c r="D1867" s="195" t="s">
        <v>802</v>
      </c>
      <c r="E1867" s="195" t="s">
        <v>28</v>
      </c>
      <c r="F1867" s="195" t="s">
        <v>710</v>
      </c>
      <c r="G1867" s="195" t="s">
        <v>48</v>
      </c>
      <c r="H1867" s="195" t="s">
        <v>521</v>
      </c>
      <c r="I1867" s="195" t="s">
        <v>796</v>
      </c>
      <c r="J1867" s="195" t="s">
        <v>1240</v>
      </c>
      <c r="K1867" s="204">
        <v>11.1</v>
      </c>
      <c r="L1867" s="204">
        <v>0</v>
      </c>
      <c r="M1867" s="204">
        <f t="shared" si="30"/>
        <v>11.1</v>
      </c>
      <c r="N1867" s="195" t="s">
        <v>2148</v>
      </c>
      <c r="O1867" s="195" t="s">
        <v>1240</v>
      </c>
      <c r="P1867" s="195"/>
      <c r="Q1867" s="195" t="s">
        <v>2149</v>
      </c>
      <c r="R1867" s="195" t="s">
        <v>847</v>
      </c>
    </row>
    <row r="1868" spans="1:18" s="205" customFormat="1">
      <c r="A1868" s="195" t="s">
        <v>2147</v>
      </c>
      <c r="B1868" s="195" t="s">
        <v>794</v>
      </c>
      <c r="C1868" s="195" t="s">
        <v>706</v>
      </c>
      <c r="D1868" s="195" t="s">
        <v>802</v>
      </c>
      <c r="E1868" s="195" t="s">
        <v>342</v>
      </c>
      <c r="F1868" s="195" t="s">
        <v>710</v>
      </c>
      <c r="G1868" s="195" t="s">
        <v>48</v>
      </c>
      <c r="H1868" s="195" t="s">
        <v>521</v>
      </c>
      <c r="I1868" s="195" t="s">
        <v>796</v>
      </c>
      <c r="J1868" s="195" t="s">
        <v>1240</v>
      </c>
      <c r="K1868" s="204">
        <v>30</v>
      </c>
      <c r="L1868" s="204">
        <v>0</v>
      </c>
      <c r="M1868" s="204">
        <f t="shared" si="30"/>
        <v>30</v>
      </c>
      <c r="N1868" s="195" t="s">
        <v>1017</v>
      </c>
      <c r="O1868" s="195" t="s">
        <v>1240</v>
      </c>
      <c r="P1868" s="195"/>
      <c r="Q1868" s="195" t="s">
        <v>2149</v>
      </c>
      <c r="R1868" s="195" t="s">
        <v>847</v>
      </c>
    </row>
    <row r="1869" spans="1:18" s="205" customFormat="1">
      <c r="A1869" s="195" t="s">
        <v>2147</v>
      </c>
      <c r="B1869" s="195" t="s">
        <v>794</v>
      </c>
      <c r="C1869" s="195" t="s">
        <v>706</v>
      </c>
      <c r="D1869" s="195" t="s">
        <v>802</v>
      </c>
      <c r="E1869" s="195" t="s">
        <v>342</v>
      </c>
      <c r="F1869" s="195" t="s">
        <v>710</v>
      </c>
      <c r="G1869" s="195" t="s">
        <v>48</v>
      </c>
      <c r="H1869" s="195" t="s">
        <v>521</v>
      </c>
      <c r="I1869" s="195" t="s">
        <v>796</v>
      </c>
      <c r="J1869" s="195" t="s">
        <v>1240</v>
      </c>
      <c r="K1869" s="204">
        <v>20.16</v>
      </c>
      <c r="L1869" s="204">
        <v>0</v>
      </c>
      <c r="M1869" s="204">
        <f t="shared" si="30"/>
        <v>20.16</v>
      </c>
      <c r="N1869" s="195" t="s">
        <v>2150</v>
      </c>
      <c r="O1869" s="195" t="s">
        <v>1240</v>
      </c>
      <c r="P1869" s="195"/>
      <c r="Q1869" s="195" t="s">
        <v>2149</v>
      </c>
      <c r="R1869" s="195" t="s">
        <v>847</v>
      </c>
    </row>
    <row r="1870" spans="1:18" s="205" customFormat="1">
      <c r="A1870" s="195" t="s">
        <v>2147</v>
      </c>
      <c r="B1870" s="195" t="s">
        <v>794</v>
      </c>
      <c r="C1870" s="195" t="s">
        <v>859</v>
      </c>
      <c r="D1870" s="195" t="s">
        <v>521</v>
      </c>
      <c r="E1870" s="195" t="s">
        <v>850</v>
      </c>
      <c r="F1870" s="195" t="s">
        <v>710</v>
      </c>
      <c r="G1870" s="195" t="s">
        <v>48</v>
      </c>
      <c r="H1870" s="195" t="s">
        <v>521</v>
      </c>
      <c r="I1870" s="195" t="s">
        <v>796</v>
      </c>
      <c r="J1870" s="195" t="s">
        <v>1240</v>
      </c>
      <c r="K1870" s="204">
        <v>0</v>
      </c>
      <c r="L1870" s="204">
        <v>575</v>
      </c>
      <c r="M1870" s="204">
        <f t="shared" si="30"/>
        <v>-575</v>
      </c>
      <c r="N1870" s="195" t="s">
        <v>2151</v>
      </c>
      <c r="O1870" s="195" t="s">
        <v>1240</v>
      </c>
      <c r="P1870" s="195"/>
      <c r="Q1870" s="195" t="s">
        <v>2149</v>
      </c>
      <c r="R1870" s="195" t="s">
        <v>847</v>
      </c>
    </row>
    <row r="1871" spans="1:18" s="205" customFormat="1">
      <c r="A1871" s="195" t="s">
        <v>2147</v>
      </c>
      <c r="B1871" s="195" t="s">
        <v>794</v>
      </c>
      <c r="C1871" s="195" t="s">
        <v>859</v>
      </c>
      <c r="D1871" s="195" t="s">
        <v>521</v>
      </c>
      <c r="E1871" s="195" t="s">
        <v>850</v>
      </c>
      <c r="F1871" s="195" t="s">
        <v>710</v>
      </c>
      <c r="G1871" s="195" t="s">
        <v>48</v>
      </c>
      <c r="H1871" s="195" t="s">
        <v>521</v>
      </c>
      <c r="I1871" s="195" t="s">
        <v>796</v>
      </c>
      <c r="J1871" s="195" t="s">
        <v>1240</v>
      </c>
      <c r="K1871" s="204">
        <v>0</v>
      </c>
      <c r="L1871" s="204">
        <v>500</v>
      </c>
      <c r="M1871" s="204">
        <f t="shared" si="30"/>
        <v>-500</v>
      </c>
      <c r="N1871" s="195" t="s">
        <v>2152</v>
      </c>
      <c r="O1871" s="195" t="s">
        <v>1240</v>
      </c>
      <c r="P1871" s="195"/>
      <c r="Q1871" s="195" t="s">
        <v>2149</v>
      </c>
      <c r="R1871" s="195" t="s">
        <v>847</v>
      </c>
    </row>
    <row r="1872" spans="1:18" s="205" customFormat="1">
      <c r="A1872" s="195" t="s">
        <v>2147</v>
      </c>
      <c r="B1872" s="195" t="s">
        <v>794</v>
      </c>
      <c r="C1872" s="195" t="s">
        <v>859</v>
      </c>
      <c r="D1872" s="195" t="s">
        <v>521</v>
      </c>
      <c r="E1872" s="195" t="s">
        <v>400</v>
      </c>
      <c r="F1872" s="195" t="s">
        <v>710</v>
      </c>
      <c r="G1872" s="195" t="s">
        <v>48</v>
      </c>
      <c r="H1872" s="195" t="s">
        <v>521</v>
      </c>
      <c r="I1872" s="195" t="s">
        <v>796</v>
      </c>
      <c r="J1872" s="195" t="s">
        <v>1240</v>
      </c>
      <c r="K1872" s="204">
        <v>0</v>
      </c>
      <c r="L1872" s="204">
        <v>250.8</v>
      </c>
      <c r="M1872" s="204">
        <f t="shared" si="30"/>
        <v>-250.8</v>
      </c>
      <c r="N1872" s="195" t="s">
        <v>2148</v>
      </c>
      <c r="O1872" s="195" t="s">
        <v>1240</v>
      </c>
      <c r="P1872" s="195"/>
      <c r="Q1872" s="195" t="s">
        <v>2149</v>
      </c>
      <c r="R1872" s="195" t="s">
        <v>847</v>
      </c>
    </row>
    <row r="1873" spans="1:18" s="205" customFormat="1">
      <c r="A1873" s="195" t="s">
        <v>2147</v>
      </c>
      <c r="B1873" s="195" t="s">
        <v>794</v>
      </c>
      <c r="C1873" s="195" t="s">
        <v>859</v>
      </c>
      <c r="D1873" s="195" t="s">
        <v>521</v>
      </c>
      <c r="E1873" s="195" t="s">
        <v>400</v>
      </c>
      <c r="F1873" s="195" t="s">
        <v>710</v>
      </c>
      <c r="G1873" s="195" t="s">
        <v>48</v>
      </c>
      <c r="H1873" s="195" t="s">
        <v>521</v>
      </c>
      <c r="I1873" s="195" t="s">
        <v>796</v>
      </c>
      <c r="J1873" s="195" t="s">
        <v>1240</v>
      </c>
      <c r="K1873" s="204">
        <v>0</v>
      </c>
      <c r="L1873" s="204">
        <v>340.09</v>
      </c>
      <c r="M1873" s="204">
        <f t="shared" si="30"/>
        <v>-340.09</v>
      </c>
      <c r="N1873" s="195" t="s">
        <v>976</v>
      </c>
      <c r="O1873" s="195" t="s">
        <v>1240</v>
      </c>
      <c r="P1873" s="195"/>
      <c r="Q1873" s="195" t="s">
        <v>2149</v>
      </c>
      <c r="R1873" s="195" t="s">
        <v>847</v>
      </c>
    </row>
    <row r="1874" spans="1:18" s="205" customFormat="1">
      <c r="A1874" s="195" t="s">
        <v>2147</v>
      </c>
      <c r="B1874" s="195" t="s">
        <v>794</v>
      </c>
      <c r="C1874" s="195" t="s">
        <v>859</v>
      </c>
      <c r="D1874" s="195" t="s">
        <v>521</v>
      </c>
      <c r="E1874" s="195" t="s">
        <v>838</v>
      </c>
      <c r="F1874" s="195" t="s">
        <v>710</v>
      </c>
      <c r="G1874" s="195" t="s">
        <v>48</v>
      </c>
      <c r="H1874" s="195" t="s">
        <v>521</v>
      </c>
      <c r="I1874" s="195" t="s">
        <v>796</v>
      </c>
      <c r="J1874" s="195" t="s">
        <v>1240</v>
      </c>
      <c r="K1874" s="204">
        <v>0</v>
      </c>
      <c r="L1874" s="204">
        <v>2418.27</v>
      </c>
      <c r="M1874" s="204">
        <f t="shared" si="30"/>
        <v>-2418.27</v>
      </c>
      <c r="N1874" s="195" t="s">
        <v>1109</v>
      </c>
      <c r="O1874" s="195" t="s">
        <v>1240</v>
      </c>
      <c r="P1874" s="195"/>
      <c r="Q1874" s="195" t="s">
        <v>2149</v>
      </c>
      <c r="R1874" s="195" t="s">
        <v>847</v>
      </c>
    </row>
    <row r="1875" spans="1:18" s="205" customFormat="1">
      <c r="A1875" s="195" t="s">
        <v>2147</v>
      </c>
      <c r="B1875" s="195" t="s">
        <v>794</v>
      </c>
      <c r="C1875" s="195" t="s">
        <v>808</v>
      </c>
      <c r="D1875" s="195" t="s">
        <v>837</v>
      </c>
      <c r="E1875" s="195" t="s">
        <v>400</v>
      </c>
      <c r="F1875" s="195" t="s">
        <v>710</v>
      </c>
      <c r="G1875" s="195" t="s">
        <v>48</v>
      </c>
      <c r="H1875" s="195" t="s">
        <v>521</v>
      </c>
      <c r="I1875" s="195" t="s">
        <v>796</v>
      </c>
      <c r="J1875" s="195" t="s">
        <v>1240</v>
      </c>
      <c r="K1875" s="204">
        <v>319.68</v>
      </c>
      <c r="L1875" s="204">
        <v>0</v>
      </c>
      <c r="M1875" s="204">
        <f t="shared" si="30"/>
        <v>319.68</v>
      </c>
      <c r="N1875" s="195" t="s">
        <v>976</v>
      </c>
      <c r="O1875" s="195" t="s">
        <v>1240</v>
      </c>
      <c r="P1875" s="195"/>
      <c r="Q1875" s="195" t="s">
        <v>2149</v>
      </c>
      <c r="R1875" s="195" t="s">
        <v>847</v>
      </c>
    </row>
    <row r="1876" spans="1:18" s="205" customFormat="1">
      <c r="A1876" s="195" t="s">
        <v>2147</v>
      </c>
      <c r="B1876" s="195" t="s">
        <v>794</v>
      </c>
      <c r="C1876" s="195" t="s">
        <v>859</v>
      </c>
      <c r="D1876" s="195" t="s">
        <v>521</v>
      </c>
      <c r="E1876" s="195" t="s">
        <v>18</v>
      </c>
      <c r="F1876" s="195" t="s">
        <v>710</v>
      </c>
      <c r="G1876" s="195" t="s">
        <v>48</v>
      </c>
      <c r="H1876" s="195" t="s">
        <v>521</v>
      </c>
      <c r="I1876" s="195" t="s">
        <v>796</v>
      </c>
      <c r="J1876" s="195" t="s">
        <v>1240</v>
      </c>
      <c r="K1876" s="204">
        <v>0</v>
      </c>
      <c r="L1876" s="204">
        <v>70</v>
      </c>
      <c r="M1876" s="204">
        <f t="shared" si="30"/>
        <v>-70</v>
      </c>
      <c r="N1876" s="195" t="s">
        <v>1112</v>
      </c>
      <c r="O1876" s="195" t="s">
        <v>1240</v>
      </c>
      <c r="P1876" s="195"/>
      <c r="Q1876" s="195" t="s">
        <v>2149</v>
      </c>
      <c r="R1876" s="195" t="s">
        <v>847</v>
      </c>
    </row>
    <row r="1877" spans="1:18" s="205" customFormat="1">
      <c r="A1877" s="195" t="s">
        <v>2147</v>
      </c>
      <c r="B1877" s="195" t="s">
        <v>794</v>
      </c>
      <c r="C1877" s="195" t="s">
        <v>859</v>
      </c>
      <c r="D1877" s="195" t="s">
        <v>521</v>
      </c>
      <c r="E1877" s="195" t="s">
        <v>18</v>
      </c>
      <c r="F1877" s="195" t="s">
        <v>710</v>
      </c>
      <c r="G1877" s="195" t="s">
        <v>48</v>
      </c>
      <c r="H1877" s="195" t="s">
        <v>521</v>
      </c>
      <c r="I1877" s="195" t="s">
        <v>796</v>
      </c>
      <c r="J1877" s="195" t="s">
        <v>1240</v>
      </c>
      <c r="K1877" s="204">
        <v>0</v>
      </c>
      <c r="L1877" s="204">
        <v>409.4</v>
      </c>
      <c r="M1877" s="204">
        <f t="shared" si="30"/>
        <v>-409.4</v>
      </c>
      <c r="N1877" s="195" t="s">
        <v>976</v>
      </c>
      <c r="O1877" s="195" t="s">
        <v>1240</v>
      </c>
      <c r="P1877" s="195"/>
      <c r="Q1877" s="195" t="s">
        <v>2149</v>
      </c>
      <c r="R1877" s="195" t="s">
        <v>847</v>
      </c>
    </row>
    <row r="1878" spans="1:18" s="205" customFormat="1">
      <c r="A1878" s="195" t="s">
        <v>2147</v>
      </c>
      <c r="B1878" s="195" t="s">
        <v>794</v>
      </c>
      <c r="C1878" s="195" t="s">
        <v>859</v>
      </c>
      <c r="D1878" s="195" t="s">
        <v>521</v>
      </c>
      <c r="E1878" s="195" t="s">
        <v>137</v>
      </c>
      <c r="F1878" s="195" t="s">
        <v>710</v>
      </c>
      <c r="G1878" s="195" t="s">
        <v>48</v>
      </c>
      <c r="H1878" s="195" t="s">
        <v>521</v>
      </c>
      <c r="I1878" s="195" t="s">
        <v>796</v>
      </c>
      <c r="J1878" s="195" t="s">
        <v>1240</v>
      </c>
      <c r="K1878" s="204">
        <v>0</v>
      </c>
      <c r="L1878" s="204">
        <v>156.4</v>
      </c>
      <c r="M1878" s="204">
        <f t="shared" si="30"/>
        <v>-156.4</v>
      </c>
      <c r="N1878" s="195" t="s">
        <v>976</v>
      </c>
      <c r="O1878" s="195" t="s">
        <v>1240</v>
      </c>
      <c r="P1878" s="195"/>
      <c r="Q1878" s="195" t="s">
        <v>2149</v>
      </c>
      <c r="R1878" s="195" t="s">
        <v>847</v>
      </c>
    </row>
    <row r="1879" spans="1:18" s="205" customFormat="1">
      <c r="A1879" s="195" t="s">
        <v>2147</v>
      </c>
      <c r="B1879" s="195" t="s">
        <v>794</v>
      </c>
      <c r="C1879" s="195" t="s">
        <v>859</v>
      </c>
      <c r="D1879" s="195" t="s">
        <v>521</v>
      </c>
      <c r="E1879" s="195" t="s">
        <v>36</v>
      </c>
      <c r="F1879" s="195" t="s">
        <v>710</v>
      </c>
      <c r="G1879" s="195" t="s">
        <v>48</v>
      </c>
      <c r="H1879" s="195" t="s">
        <v>521</v>
      </c>
      <c r="I1879" s="195" t="s">
        <v>796</v>
      </c>
      <c r="J1879" s="195" t="s">
        <v>1240</v>
      </c>
      <c r="K1879" s="204">
        <v>0</v>
      </c>
      <c r="L1879" s="204">
        <v>215</v>
      </c>
      <c r="M1879" s="204">
        <f t="shared" si="30"/>
        <v>-215</v>
      </c>
      <c r="N1879" s="195" t="s">
        <v>2148</v>
      </c>
      <c r="O1879" s="195" t="s">
        <v>1240</v>
      </c>
      <c r="P1879" s="195"/>
      <c r="Q1879" s="195" t="s">
        <v>2149</v>
      </c>
      <c r="R1879" s="195" t="s">
        <v>847</v>
      </c>
    </row>
    <row r="1880" spans="1:18" s="205" customFormat="1">
      <c r="A1880" s="195" t="s">
        <v>2147</v>
      </c>
      <c r="B1880" s="195" t="s">
        <v>794</v>
      </c>
      <c r="C1880" s="195" t="s">
        <v>859</v>
      </c>
      <c r="D1880" s="195" t="s">
        <v>521</v>
      </c>
      <c r="E1880" s="195" t="s">
        <v>19</v>
      </c>
      <c r="F1880" s="195" t="s">
        <v>710</v>
      </c>
      <c r="G1880" s="195" t="s">
        <v>48</v>
      </c>
      <c r="H1880" s="195" t="s">
        <v>521</v>
      </c>
      <c r="I1880" s="195" t="s">
        <v>796</v>
      </c>
      <c r="J1880" s="195" t="s">
        <v>1240</v>
      </c>
      <c r="K1880" s="204">
        <v>0</v>
      </c>
      <c r="L1880" s="204">
        <v>166.6</v>
      </c>
      <c r="M1880" s="204">
        <f t="shared" si="30"/>
        <v>-166.6</v>
      </c>
      <c r="N1880" s="195" t="s">
        <v>2148</v>
      </c>
      <c r="O1880" s="195" t="s">
        <v>1240</v>
      </c>
      <c r="P1880" s="195"/>
      <c r="Q1880" s="195" t="s">
        <v>2149</v>
      </c>
      <c r="R1880" s="195" t="s">
        <v>847</v>
      </c>
    </row>
    <row r="1881" spans="1:18" s="205" customFormat="1">
      <c r="A1881" s="195" t="s">
        <v>2147</v>
      </c>
      <c r="B1881" s="195" t="s">
        <v>794</v>
      </c>
      <c r="C1881" s="195" t="s">
        <v>859</v>
      </c>
      <c r="D1881" s="195" t="s">
        <v>521</v>
      </c>
      <c r="E1881" s="195" t="s">
        <v>19</v>
      </c>
      <c r="F1881" s="195" t="s">
        <v>710</v>
      </c>
      <c r="G1881" s="195" t="s">
        <v>48</v>
      </c>
      <c r="H1881" s="195" t="s">
        <v>521</v>
      </c>
      <c r="I1881" s="195" t="s">
        <v>796</v>
      </c>
      <c r="J1881" s="195" t="s">
        <v>1240</v>
      </c>
      <c r="K1881" s="204">
        <v>0</v>
      </c>
      <c r="L1881" s="204">
        <v>695</v>
      </c>
      <c r="M1881" s="204">
        <f t="shared" si="30"/>
        <v>-695</v>
      </c>
      <c r="N1881" s="195" t="s">
        <v>2153</v>
      </c>
      <c r="O1881" s="195" t="s">
        <v>1240</v>
      </c>
      <c r="P1881" s="195"/>
      <c r="Q1881" s="195" t="s">
        <v>2149</v>
      </c>
      <c r="R1881" s="195" t="s">
        <v>847</v>
      </c>
    </row>
    <row r="1882" spans="1:18" s="205" customFormat="1">
      <c r="A1882" s="195" t="s">
        <v>2147</v>
      </c>
      <c r="B1882" s="195" t="s">
        <v>794</v>
      </c>
      <c r="C1882" s="195" t="s">
        <v>706</v>
      </c>
      <c r="D1882" s="195" t="s">
        <v>802</v>
      </c>
      <c r="E1882" s="195" t="s">
        <v>838</v>
      </c>
      <c r="F1882" s="195" t="s">
        <v>710</v>
      </c>
      <c r="G1882" s="195" t="s">
        <v>48</v>
      </c>
      <c r="H1882" s="195" t="s">
        <v>521</v>
      </c>
      <c r="I1882" s="195" t="s">
        <v>796</v>
      </c>
      <c r="J1882" s="195" t="s">
        <v>1240</v>
      </c>
      <c r="K1882" s="204">
        <v>145.1</v>
      </c>
      <c r="L1882" s="204">
        <v>0</v>
      </c>
      <c r="M1882" s="204">
        <f t="shared" si="30"/>
        <v>145.1</v>
      </c>
      <c r="N1882" s="195" t="s">
        <v>1109</v>
      </c>
      <c r="O1882" s="195" t="s">
        <v>1240</v>
      </c>
      <c r="P1882" s="195"/>
      <c r="Q1882" s="195" t="s">
        <v>2149</v>
      </c>
      <c r="R1882" s="195" t="s">
        <v>847</v>
      </c>
    </row>
    <row r="1883" spans="1:18" s="205" customFormat="1">
      <c r="A1883" s="195" t="s">
        <v>2147</v>
      </c>
      <c r="B1883" s="195" t="s">
        <v>794</v>
      </c>
      <c r="C1883" s="195" t="s">
        <v>859</v>
      </c>
      <c r="D1883" s="195" t="s">
        <v>521</v>
      </c>
      <c r="E1883" s="195" t="s">
        <v>28</v>
      </c>
      <c r="F1883" s="195" t="s">
        <v>710</v>
      </c>
      <c r="G1883" s="195" t="s">
        <v>48</v>
      </c>
      <c r="H1883" s="195" t="s">
        <v>521</v>
      </c>
      <c r="I1883" s="195" t="s">
        <v>796</v>
      </c>
      <c r="J1883" s="195" t="s">
        <v>1240</v>
      </c>
      <c r="K1883" s="204">
        <v>0</v>
      </c>
      <c r="L1883" s="204">
        <v>185</v>
      </c>
      <c r="M1883" s="204">
        <f t="shared" si="30"/>
        <v>-185</v>
      </c>
      <c r="N1883" s="195" t="s">
        <v>2148</v>
      </c>
      <c r="O1883" s="195" t="s">
        <v>1240</v>
      </c>
      <c r="P1883" s="195"/>
      <c r="Q1883" s="195" t="s">
        <v>2149</v>
      </c>
      <c r="R1883" s="195" t="s">
        <v>847</v>
      </c>
    </row>
    <row r="1884" spans="1:18" s="205" customFormat="1">
      <c r="A1884" s="195" t="s">
        <v>2147</v>
      </c>
      <c r="B1884" s="195" t="s">
        <v>794</v>
      </c>
      <c r="C1884" s="195" t="s">
        <v>859</v>
      </c>
      <c r="D1884" s="195" t="s">
        <v>521</v>
      </c>
      <c r="E1884" s="195" t="s">
        <v>342</v>
      </c>
      <c r="F1884" s="195" t="s">
        <v>710</v>
      </c>
      <c r="G1884" s="195" t="s">
        <v>48</v>
      </c>
      <c r="H1884" s="195" t="s">
        <v>521</v>
      </c>
      <c r="I1884" s="195" t="s">
        <v>796</v>
      </c>
      <c r="J1884" s="195" t="s">
        <v>1240</v>
      </c>
      <c r="K1884" s="204">
        <v>0</v>
      </c>
      <c r="L1884" s="204">
        <v>500</v>
      </c>
      <c r="M1884" s="204">
        <f t="shared" si="30"/>
        <v>-500</v>
      </c>
      <c r="N1884" s="195" t="s">
        <v>1017</v>
      </c>
      <c r="O1884" s="195" t="s">
        <v>1240</v>
      </c>
      <c r="P1884" s="195"/>
      <c r="Q1884" s="195" t="s">
        <v>2149</v>
      </c>
      <c r="R1884" s="195" t="s">
        <v>847</v>
      </c>
    </row>
    <row r="1885" spans="1:18" s="205" customFormat="1">
      <c r="A1885" s="195" t="s">
        <v>2147</v>
      </c>
      <c r="B1885" s="195" t="s">
        <v>794</v>
      </c>
      <c r="C1885" s="195" t="s">
        <v>859</v>
      </c>
      <c r="D1885" s="195" t="s">
        <v>521</v>
      </c>
      <c r="E1885" s="195" t="s">
        <v>342</v>
      </c>
      <c r="F1885" s="195" t="s">
        <v>710</v>
      </c>
      <c r="G1885" s="195" t="s">
        <v>48</v>
      </c>
      <c r="H1885" s="195" t="s">
        <v>521</v>
      </c>
      <c r="I1885" s="195" t="s">
        <v>796</v>
      </c>
      <c r="J1885" s="195" t="s">
        <v>1240</v>
      </c>
      <c r="K1885" s="204">
        <v>0</v>
      </c>
      <c r="L1885" s="204">
        <v>336</v>
      </c>
      <c r="M1885" s="204">
        <f t="shared" si="30"/>
        <v>-336</v>
      </c>
      <c r="N1885" s="195" t="s">
        <v>2150</v>
      </c>
      <c r="O1885" s="195" t="s">
        <v>1240</v>
      </c>
      <c r="P1885" s="195"/>
      <c r="Q1885" s="195" t="s">
        <v>2149</v>
      </c>
      <c r="R1885" s="195" t="s">
        <v>847</v>
      </c>
    </row>
    <row r="1886" spans="1:18" s="205" customFormat="1">
      <c r="A1886" s="195" t="s">
        <v>2147</v>
      </c>
      <c r="B1886" s="195" t="s">
        <v>794</v>
      </c>
      <c r="C1886" s="195" t="s">
        <v>859</v>
      </c>
      <c r="D1886" s="195" t="s">
        <v>521</v>
      </c>
      <c r="E1886" s="195" t="s">
        <v>195</v>
      </c>
      <c r="F1886" s="195" t="s">
        <v>710</v>
      </c>
      <c r="G1886" s="195" t="s">
        <v>48</v>
      </c>
      <c r="H1886" s="195" t="s">
        <v>521</v>
      </c>
      <c r="I1886" s="195" t="s">
        <v>796</v>
      </c>
      <c r="J1886" s="195" t="s">
        <v>1240</v>
      </c>
      <c r="K1886" s="204">
        <v>0</v>
      </c>
      <c r="L1886" s="204">
        <v>285</v>
      </c>
      <c r="M1886" s="204">
        <f t="shared" si="30"/>
        <v>-285</v>
      </c>
      <c r="N1886" s="195" t="s">
        <v>2148</v>
      </c>
      <c r="O1886" s="195" t="s">
        <v>1240</v>
      </c>
      <c r="P1886" s="195"/>
      <c r="Q1886" s="195" t="s">
        <v>2149</v>
      </c>
      <c r="R1886" s="195" t="s">
        <v>847</v>
      </c>
    </row>
    <row r="1887" spans="1:18" s="205" customFormat="1">
      <c r="A1887" s="195" t="s">
        <v>2147</v>
      </c>
      <c r="B1887" s="195" t="s">
        <v>794</v>
      </c>
      <c r="C1887" s="195" t="s">
        <v>859</v>
      </c>
      <c r="D1887" s="195" t="s">
        <v>521</v>
      </c>
      <c r="E1887" s="195" t="s">
        <v>29</v>
      </c>
      <c r="F1887" s="195" t="s">
        <v>710</v>
      </c>
      <c r="G1887" s="195" t="s">
        <v>48</v>
      </c>
      <c r="H1887" s="195" t="s">
        <v>521</v>
      </c>
      <c r="I1887" s="195" t="s">
        <v>796</v>
      </c>
      <c r="J1887" s="195" t="s">
        <v>1240</v>
      </c>
      <c r="K1887" s="204">
        <v>0</v>
      </c>
      <c r="L1887" s="204">
        <v>350.8</v>
      </c>
      <c r="M1887" s="204">
        <f t="shared" si="30"/>
        <v>-350.8</v>
      </c>
      <c r="N1887" s="195" t="s">
        <v>2148</v>
      </c>
      <c r="O1887" s="195" t="s">
        <v>1240</v>
      </c>
      <c r="P1887" s="195"/>
      <c r="Q1887" s="195" t="s">
        <v>2149</v>
      </c>
      <c r="R1887" s="195" t="s">
        <v>847</v>
      </c>
    </row>
    <row r="1888" spans="1:18" s="205" customFormat="1">
      <c r="A1888" s="195" t="s">
        <v>2147</v>
      </c>
      <c r="B1888" s="195" t="s">
        <v>794</v>
      </c>
      <c r="C1888" s="195" t="s">
        <v>808</v>
      </c>
      <c r="D1888" s="195" t="s">
        <v>268</v>
      </c>
      <c r="E1888" s="195" t="s">
        <v>19</v>
      </c>
      <c r="F1888" s="195" t="s">
        <v>710</v>
      </c>
      <c r="G1888" s="195" t="s">
        <v>48</v>
      </c>
      <c r="H1888" s="195" t="s">
        <v>521</v>
      </c>
      <c r="I1888" s="195" t="s">
        <v>796</v>
      </c>
      <c r="J1888" s="195" t="s">
        <v>1240</v>
      </c>
      <c r="K1888" s="204">
        <v>156.6</v>
      </c>
      <c r="L1888" s="204">
        <v>0</v>
      </c>
      <c r="M1888" s="204">
        <f t="shared" si="30"/>
        <v>156.6</v>
      </c>
      <c r="N1888" s="195" t="s">
        <v>2148</v>
      </c>
      <c r="O1888" s="195" t="s">
        <v>1240</v>
      </c>
      <c r="P1888" s="195"/>
      <c r="Q1888" s="195" t="s">
        <v>2149</v>
      </c>
      <c r="R1888" s="195" t="s">
        <v>847</v>
      </c>
    </row>
    <row r="1889" spans="1:18" s="205" customFormat="1">
      <c r="A1889" s="195" t="s">
        <v>2147</v>
      </c>
      <c r="B1889" s="195" t="s">
        <v>794</v>
      </c>
      <c r="C1889" s="195" t="s">
        <v>808</v>
      </c>
      <c r="D1889" s="195" t="s">
        <v>268</v>
      </c>
      <c r="E1889" s="195" t="s">
        <v>19</v>
      </c>
      <c r="F1889" s="195" t="s">
        <v>710</v>
      </c>
      <c r="G1889" s="195" t="s">
        <v>48</v>
      </c>
      <c r="H1889" s="195" t="s">
        <v>521</v>
      </c>
      <c r="I1889" s="195" t="s">
        <v>796</v>
      </c>
      <c r="J1889" s="195" t="s">
        <v>1240</v>
      </c>
      <c r="K1889" s="204">
        <v>653.29999999999995</v>
      </c>
      <c r="L1889" s="204">
        <v>0</v>
      </c>
      <c r="M1889" s="204">
        <f t="shared" si="30"/>
        <v>653.29999999999995</v>
      </c>
      <c r="N1889" s="195" t="s">
        <v>2153</v>
      </c>
      <c r="O1889" s="195" t="s">
        <v>1240</v>
      </c>
      <c r="P1889" s="195"/>
      <c r="Q1889" s="195" t="s">
        <v>2149</v>
      </c>
      <c r="R1889" s="195" t="s">
        <v>847</v>
      </c>
    </row>
    <row r="1890" spans="1:18" s="205" customFormat="1">
      <c r="A1890" s="195" t="s">
        <v>2147</v>
      </c>
      <c r="B1890" s="195" t="s">
        <v>794</v>
      </c>
      <c r="C1890" s="195" t="s">
        <v>808</v>
      </c>
      <c r="D1890" s="195" t="s">
        <v>268</v>
      </c>
      <c r="E1890" s="195" t="s">
        <v>28</v>
      </c>
      <c r="F1890" s="195" t="s">
        <v>710</v>
      </c>
      <c r="G1890" s="195" t="s">
        <v>48</v>
      </c>
      <c r="H1890" s="195" t="s">
        <v>521</v>
      </c>
      <c r="I1890" s="195" t="s">
        <v>796</v>
      </c>
      <c r="J1890" s="195" t="s">
        <v>1240</v>
      </c>
      <c r="K1890" s="204">
        <v>173.9</v>
      </c>
      <c r="L1890" s="204">
        <v>0</v>
      </c>
      <c r="M1890" s="204">
        <f t="shared" si="30"/>
        <v>173.9</v>
      </c>
      <c r="N1890" s="195" t="s">
        <v>2148</v>
      </c>
      <c r="O1890" s="195" t="s">
        <v>1240</v>
      </c>
      <c r="P1890" s="195"/>
      <c r="Q1890" s="195" t="s">
        <v>2149</v>
      </c>
      <c r="R1890" s="195" t="s">
        <v>847</v>
      </c>
    </row>
    <row r="1891" spans="1:18" s="205" customFormat="1">
      <c r="A1891" s="195" t="s">
        <v>2147</v>
      </c>
      <c r="B1891" s="195" t="s">
        <v>794</v>
      </c>
      <c r="C1891" s="195" t="s">
        <v>808</v>
      </c>
      <c r="D1891" s="195" t="s">
        <v>268</v>
      </c>
      <c r="E1891" s="195" t="s">
        <v>195</v>
      </c>
      <c r="F1891" s="195" t="s">
        <v>710</v>
      </c>
      <c r="G1891" s="195" t="s">
        <v>48</v>
      </c>
      <c r="H1891" s="195" t="s">
        <v>521</v>
      </c>
      <c r="I1891" s="195" t="s">
        <v>796</v>
      </c>
      <c r="J1891" s="195" t="s">
        <v>1240</v>
      </c>
      <c r="K1891" s="204">
        <v>267.89999999999998</v>
      </c>
      <c r="L1891" s="204">
        <v>0</v>
      </c>
      <c r="M1891" s="204">
        <f t="shared" si="30"/>
        <v>267.89999999999998</v>
      </c>
      <c r="N1891" s="195" t="s">
        <v>2148</v>
      </c>
      <c r="O1891" s="195" t="s">
        <v>1240</v>
      </c>
      <c r="P1891" s="195"/>
      <c r="Q1891" s="195" t="s">
        <v>2149</v>
      </c>
      <c r="R1891" s="195" t="s">
        <v>847</v>
      </c>
    </row>
    <row r="1892" spans="1:18" s="205" customFormat="1">
      <c r="A1892" s="195" t="s">
        <v>2147</v>
      </c>
      <c r="B1892" s="195" t="s">
        <v>794</v>
      </c>
      <c r="C1892" s="195" t="s">
        <v>808</v>
      </c>
      <c r="D1892" s="195" t="s">
        <v>268</v>
      </c>
      <c r="E1892" s="195" t="s">
        <v>400</v>
      </c>
      <c r="F1892" s="195" t="s">
        <v>710</v>
      </c>
      <c r="G1892" s="195" t="s">
        <v>48</v>
      </c>
      <c r="H1892" s="195" t="s">
        <v>521</v>
      </c>
      <c r="I1892" s="195" t="s">
        <v>796</v>
      </c>
      <c r="J1892" s="195" t="s">
        <v>1240</v>
      </c>
      <c r="K1892" s="204">
        <v>235.75</v>
      </c>
      <c r="L1892" s="204">
        <v>0</v>
      </c>
      <c r="M1892" s="204">
        <f t="shared" si="30"/>
        <v>235.75</v>
      </c>
      <c r="N1892" s="195" t="s">
        <v>2148</v>
      </c>
      <c r="O1892" s="195" t="s">
        <v>1240</v>
      </c>
      <c r="P1892" s="195"/>
      <c r="Q1892" s="195" t="s">
        <v>2149</v>
      </c>
      <c r="R1892" s="195" t="s">
        <v>847</v>
      </c>
    </row>
    <row r="1893" spans="1:18" s="205" customFormat="1">
      <c r="A1893" s="195" t="s">
        <v>2147</v>
      </c>
      <c r="B1893" s="195" t="s">
        <v>794</v>
      </c>
      <c r="C1893" s="195" t="s">
        <v>706</v>
      </c>
      <c r="D1893" s="195" t="s">
        <v>802</v>
      </c>
      <c r="E1893" s="195" t="s">
        <v>400</v>
      </c>
      <c r="F1893" s="195" t="s">
        <v>710</v>
      </c>
      <c r="G1893" s="195" t="s">
        <v>48</v>
      </c>
      <c r="H1893" s="195" t="s">
        <v>521</v>
      </c>
      <c r="I1893" s="195" t="s">
        <v>796</v>
      </c>
      <c r="J1893" s="195" t="s">
        <v>1240</v>
      </c>
      <c r="K1893" s="204">
        <v>20.41</v>
      </c>
      <c r="L1893" s="204">
        <v>0</v>
      </c>
      <c r="M1893" s="204">
        <f t="shared" si="30"/>
        <v>20.41</v>
      </c>
      <c r="N1893" s="195" t="s">
        <v>976</v>
      </c>
      <c r="O1893" s="195" t="s">
        <v>1240</v>
      </c>
      <c r="P1893" s="195"/>
      <c r="Q1893" s="195" t="s">
        <v>2149</v>
      </c>
      <c r="R1893" s="195" t="s">
        <v>847</v>
      </c>
    </row>
    <row r="1894" spans="1:18" s="205" customFormat="1">
      <c r="A1894" s="195" t="s">
        <v>2147</v>
      </c>
      <c r="B1894" s="195" t="s">
        <v>794</v>
      </c>
      <c r="C1894" s="195" t="s">
        <v>707</v>
      </c>
      <c r="D1894" s="195" t="s">
        <v>268</v>
      </c>
      <c r="E1894" s="195" t="s">
        <v>850</v>
      </c>
      <c r="F1894" s="195" t="s">
        <v>710</v>
      </c>
      <c r="G1894" s="195" t="s">
        <v>48</v>
      </c>
      <c r="H1894" s="195" t="s">
        <v>521</v>
      </c>
      <c r="I1894" s="195" t="s">
        <v>796</v>
      </c>
      <c r="J1894" s="195" t="s">
        <v>1240</v>
      </c>
      <c r="K1894" s="204">
        <v>540.5</v>
      </c>
      <c r="L1894" s="204">
        <v>0</v>
      </c>
      <c r="M1894" s="204">
        <f t="shared" si="30"/>
        <v>540.5</v>
      </c>
      <c r="N1894" s="195" t="s">
        <v>2151</v>
      </c>
      <c r="O1894" s="195" t="s">
        <v>1240</v>
      </c>
      <c r="P1894" s="195"/>
      <c r="Q1894" s="195" t="s">
        <v>2149</v>
      </c>
      <c r="R1894" s="195" t="s">
        <v>847</v>
      </c>
    </row>
    <row r="1895" spans="1:18" s="205" customFormat="1">
      <c r="A1895" s="195" t="s">
        <v>2147</v>
      </c>
      <c r="B1895" s="195" t="s">
        <v>794</v>
      </c>
      <c r="C1895" s="195" t="s">
        <v>707</v>
      </c>
      <c r="D1895" s="195" t="s">
        <v>268</v>
      </c>
      <c r="E1895" s="195" t="s">
        <v>850</v>
      </c>
      <c r="F1895" s="195" t="s">
        <v>710</v>
      </c>
      <c r="G1895" s="195" t="s">
        <v>48</v>
      </c>
      <c r="H1895" s="195" t="s">
        <v>521</v>
      </c>
      <c r="I1895" s="195" t="s">
        <v>796</v>
      </c>
      <c r="J1895" s="195" t="s">
        <v>1240</v>
      </c>
      <c r="K1895" s="204">
        <v>470</v>
      </c>
      <c r="L1895" s="204">
        <v>0</v>
      </c>
      <c r="M1895" s="204">
        <f t="shared" si="30"/>
        <v>470</v>
      </c>
      <c r="N1895" s="195" t="s">
        <v>2152</v>
      </c>
      <c r="O1895" s="195" t="s">
        <v>1240</v>
      </c>
      <c r="P1895" s="195"/>
      <c r="Q1895" s="195" t="s">
        <v>2149</v>
      </c>
      <c r="R1895" s="195" t="s">
        <v>847</v>
      </c>
    </row>
    <row r="1896" spans="1:18" s="205" customFormat="1">
      <c r="A1896" s="195" t="s">
        <v>2147</v>
      </c>
      <c r="B1896" s="195" t="s">
        <v>794</v>
      </c>
      <c r="C1896" s="195" t="s">
        <v>707</v>
      </c>
      <c r="D1896" s="195" t="s">
        <v>268</v>
      </c>
      <c r="E1896" s="195" t="s">
        <v>838</v>
      </c>
      <c r="F1896" s="195" t="s">
        <v>710</v>
      </c>
      <c r="G1896" s="195" t="s">
        <v>48</v>
      </c>
      <c r="H1896" s="195" t="s">
        <v>521</v>
      </c>
      <c r="I1896" s="195" t="s">
        <v>796</v>
      </c>
      <c r="J1896" s="195" t="s">
        <v>1240</v>
      </c>
      <c r="K1896" s="204">
        <v>2273.17</v>
      </c>
      <c r="L1896" s="204">
        <v>0</v>
      </c>
      <c r="M1896" s="204">
        <f t="shared" si="30"/>
        <v>2273.17</v>
      </c>
      <c r="N1896" s="195" t="s">
        <v>1109</v>
      </c>
      <c r="O1896" s="195" t="s">
        <v>1240</v>
      </c>
      <c r="P1896" s="195"/>
      <c r="Q1896" s="195" t="s">
        <v>2149</v>
      </c>
      <c r="R1896" s="195" t="s">
        <v>847</v>
      </c>
    </row>
    <row r="1897" spans="1:18" s="205" customFormat="1">
      <c r="A1897" s="195" t="s">
        <v>2147</v>
      </c>
      <c r="B1897" s="195" t="s">
        <v>794</v>
      </c>
      <c r="C1897" s="195" t="s">
        <v>808</v>
      </c>
      <c r="D1897" s="195" t="s">
        <v>268</v>
      </c>
      <c r="E1897" s="195" t="s">
        <v>29</v>
      </c>
      <c r="F1897" s="195" t="s">
        <v>710</v>
      </c>
      <c r="G1897" s="195" t="s">
        <v>48</v>
      </c>
      <c r="H1897" s="195" t="s">
        <v>521</v>
      </c>
      <c r="I1897" s="195" t="s">
        <v>796</v>
      </c>
      <c r="J1897" s="195" t="s">
        <v>1240</v>
      </c>
      <c r="K1897" s="204">
        <v>329.75</v>
      </c>
      <c r="L1897" s="204">
        <v>0</v>
      </c>
      <c r="M1897" s="204">
        <f t="shared" si="30"/>
        <v>329.75</v>
      </c>
      <c r="N1897" s="195" t="s">
        <v>2148</v>
      </c>
      <c r="O1897" s="195" t="s">
        <v>1240</v>
      </c>
      <c r="P1897" s="195"/>
      <c r="Q1897" s="195" t="s">
        <v>2149</v>
      </c>
      <c r="R1897" s="195" t="s">
        <v>847</v>
      </c>
    </row>
    <row r="1898" spans="1:18" s="205" customFormat="1">
      <c r="A1898" s="195" t="s">
        <v>2147</v>
      </c>
      <c r="B1898" s="195" t="s">
        <v>794</v>
      </c>
      <c r="C1898" s="195" t="s">
        <v>808</v>
      </c>
      <c r="D1898" s="195" t="s">
        <v>268</v>
      </c>
      <c r="E1898" s="195" t="s">
        <v>18</v>
      </c>
      <c r="F1898" s="195" t="s">
        <v>710</v>
      </c>
      <c r="G1898" s="195" t="s">
        <v>48</v>
      </c>
      <c r="H1898" s="195" t="s">
        <v>521</v>
      </c>
      <c r="I1898" s="195" t="s">
        <v>796</v>
      </c>
      <c r="J1898" s="195" t="s">
        <v>1240</v>
      </c>
      <c r="K1898" s="204">
        <v>65.8</v>
      </c>
      <c r="L1898" s="204">
        <v>0</v>
      </c>
      <c r="M1898" s="204">
        <f t="shared" si="30"/>
        <v>65.8</v>
      </c>
      <c r="N1898" s="195" t="s">
        <v>1112</v>
      </c>
      <c r="O1898" s="195" t="s">
        <v>1240</v>
      </c>
      <c r="P1898" s="195"/>
      <c r="Q1898" s="195" t="s">
        <v>2149</v>
      </c>
      <c r="R1898" s="195" t="s">
        <v>847</v>
      </c>
    </row>
    <row r="1899" spans="1:18" s="205" customFormat="1">
      <c r="A1899" s="195" t="s">
        <v>2147</v>
      </c>
      <c r="B1899" s="195" t="s">
        <v>794</v>
      </c>
      <c r="C1899" s="195" t="s">
        <v>808</v>
      </c>
      <c r="D1899" s="195" t="s">
        <v>268</v>
      </c>
      <c r="E1899" s="195" t="s">
        <v>18</v>
      </c>
      <c r="F1899" s="195" t="s">
        <v>710</v>
      </c>
      <c r="G1899" s="195" t="s">
        <v>48</v>
      </c>
      <c r="H1899" s="195" t="s">
        <v>521</v>
      </c>
      <c r="I1899" s="195" t="s">
        <v>796</v>
      </c>
      <c r="J1899" s="195" t="s">
        <v>1240</v>
      </c>
      <c r="K1899" s="204">
        <v>384.84</v>
      </c>
      <c r="L1899" s="204">
        <v>0</v>
      </c>
      <c r="M1899" s="204">
        <f t="shared" si="30"/>
        <v>384.84</v>
      </c>
      <c r="N1899" s="195" t="s">
        <v>976</v>
      </c>
      <c r="O1899" s="195" t="s">
        <v>1240</v>
      </c>
      <c r="P1899" s="195"/>
      <c r="Q1899" s="195" t="s">
        <v>2149</v>
      </c>
      <c r="R1899" s="195" t="s">
        <v>847</v>
      </c>
    </row>
    <row r="1900" spans="1:18" s="205" customFormat="1">
      <c r="A1900" s="195" t="s">
        <v>2147</v>
      </c>
      <c r="B1900" s="195" t="s">
        <v>794</v>
      </c>
      <c r="C1900" s="195" t="s">
        <v>706</v>
      </c>
      <c r="D1900" s="195" t="s">
        <v>802</v>
      </c>
      <c r="E1900" s="195" t="s">
        <v>850</v>
      </c>
      <c r="F1900" s="195" t="s">
        <v>710</v>
      </c>
      <c r="G1900" s="195" t="s">
        <v>48</v>
      </c>
      <c r="H1900" s="195" t="s">
        <v>521</v>
      </c>
      <c r="I1900" s="195" t="s">
        <v>796</v>
      </c>
      <c r="J1900" s="195" t="s">
        <v>1240</v>
      </c>
      <c r="K1900" s="204">
        <v>30</v>
      </c>
      <c r="L1900" s="204">
        <v>0</v>
      </c>
      <c r="M1900" s="204">
        <f t="shared" si="30"/>
        <v>30</v>
      </c>
      <c r="N1900" s="195" t="s">
        <v>2152</v>
      </c>
      <c r="O1900" s="195" t="s">
        <v>1240</v>
      </c>
      <c r="P1900" s="195"/>
      <c r="Q1900" s="195" t="s">
        <v>2149</v>
      </c>
      <c r="R1900" s="195" t="s">
        <v>847</v>
      </c>
    </row>
    <row r="1901" spans="1:18" s="205" customFormat="1">
      <c r="A1901" s="195" t="s">
        <v>2147</v>
      </c>
      <c r="B1901" s="195" t="s">
        <v>794</v>
      </c>
      <c r="C1901" s="195" t="s">
        <v>706</v>
      </c>
      <c r="D1901" s="195" t="s">
        <v>802</v>
      </c>
      <c r="E1901" s="195" t="s">
        <v>400</v>
      </c>
      <c r="F1901" s="195" t="s">
        <v>710</v>
      </c>
      <c r="G1901" s="195" t="s">
        <v>48</v>
      </c>
      <c r="H1901" s="195" t="s">
        <v>521</v>
      </c>
      <c r="I1901" s="195" t="s">
        <v>796</v>
      </c>
      <c r="J1901" s="195" t="s">
        <v>1240</v>
      </c>
      <c r="K1901" s="204">
        <v>15.05</v>
      </c>
      <c r="L1901" s="204">
        <v>0</v>
      </c>
      <c r="M1901" s="204">
        <f t="shared" si="30"/>
        <v>15.05</v>
      </c>
      <c r="N1901" s="195" t="s">
        <v>2148</v>
      </c>
      <c r="O1901" s="195" t="s">
        <v>1240</v>
      </c>
      <c r="P1901" s="195"/>
      <c r="Q1901" s="195" t="s">
        <v>2149</v>
      </c>
      <c r="R1901" s="195" t="s">
        <v>847</v>
      </c>
    </row>
    <row r="1902" spans="1:18" s="205" customFormat="1">
      <c r="A1902" s="195" t="s">
        <v>2147</v>
      </c>
      <c r="B1902" s="195" t="s">
        <v>794</v>
      </c>
      <c r="C1902" s="195" t="s">
        <v>707</v>
      </c>
      <c r="D1902" s="195" t="s">
        <v>268</v>
      </c>
      <c r="E1902" s="195" t="s">
        <v>137</v>
      </c>
      <c r="F1902" s="195" t="s">
        <v>710</v>
      </c>
      <c r="G1902" s="195" t="s">
        <v>48</v>
      </c>
      <c r="H1902" s="195" t="s">
        <v>521</v>
      </c>
      <c r="I1902" s="195" t="s">
        <v>796</v>
      </c>
      <c r="J1902" s="195" t="s">
        <v>1240</v>
      </c>
      <c r="K1902" s="204">
        <v>147.02000000000001</v>
      </c>
      <c r="L1902" s="204">
        <v>0</v>
      </c>
      <c r="M1902" s="204">
        <f t="shared" si="30"/>
        <v>147.02000000000001</v>
      </c>
      <c r="N1902" s="195" t="s">
        <v>976</v>
      </c>
      <c r="O1902" s="195" t="s">
        <v>1240</v>
      </c>
      <c r="P1902" s="195"/>
      <c r="Q1902" s="195" t="s">
        <v>2149</v>
      </c>
      <c r="R1902" s="195" t="s">
        <v>847</v>
      </c>
    </row>
    <row r="1903" spans="1:18" s="205" customFormat="1">
      <c r="A1903" s="195" t="s">
        <v>2147</v>
      </c>
      <c r="B1903" s="195" t="s">
        <v>794</v>
      </c>
      <c r="C1903" s="195" t="s">
        <v>707</v>
      </c>
      <c r="D1903" s="195" t="s">
        <v>268</v>
      </c>
      <c r="E1903" s="195" t="s">
        <v>36</v>
      </c>
      <c r="F1903" s="195" t="s">
        <v>710</v>
      </c>
      <c r="G1903" s="195" t="s">
        <v>48</v>
      </c>
      <c r="H1903" s="195" t="s">
        <v>521</v>
      </c>
      <c r="I1903" s="195" t="s">
        <v>796</v>
      </c>
      <c r="J1903" s="195" t="s">
        <v>1240</v>
      </c>
      <c r="K1903" s="204">
        <v>202.1</v>
      </c>
      <c r="L1903" s="204">
        <v>0</v>
      </c>
      <c r="M1903" s="204">
        <f t="shared" si="30"/>
        <v>202.1</v>
      </c>
      <c r="N1903" s="195" t="s">
        <v>2148</v>
      </c>
      <c r="O1903" s="195" t="s">
        <v>1240</v>
      </c>
      <c r="P1903" s="195"/>
      <c r="Q1903" s="195" t="s">
        <v>2149</v>
      </c>
      <c r="R1903" s="195" t="s">
        <v>847</v>
      </c>
    </row>
    <row r="1904" spans="1:18" s="205" customFormat="1">
      <c r="A1904" s="195" t="s">
        <v>2147</v>
      </c>
      <c r="B1904" s="195" t="s">
        <v>794</v>
      </c>
      <c r="C1904" s="195" t="s">
        <v>709</v>
      </c>
      <c r="D1904" s="195" t="s">
        <v>268</v>
      </c>
      <c r="E1904" s="195" t="s">
        <v>342</v>
      </c>
      <c r="F1904" s="195" t="s">
        <v>710</v>
      </c>
      <c r="G1904" s="195" t="s">
        <v>48</v>
      </c>
      <c r="H1904" s="195" t="s">
        <v>521</v>
      </c>
      <c r="I1904" s="195" t="s">
        <v>796</v>
      </c>
      <c r="J1904" s="195" t="s">
        <v>1240</v>
      </c>
      <c r="K1904" s="204">
        <v>470</v>
      </c>
      <c r="L1904" s="204">
        <v>0</v>
      </c>
      <c r="M1904" s="204">
        <f t="shared" si="30"/>
        <v>470</v>
      </c>
      <c r="N1904" s="195" t="s">
        <v>1017</v>
      </c>
      <c r="O1904" s="195" t="s">
        <v>1240</v>
      </c>
      <c r="P1904" s="195"/>
      <c r="Q1904" s="195" t="s">
        <v>2149</v>
      </c>
      <c r="R1904" s="195" t="s">
        <v>847</v>
      </c>
    </row>
    <row r="1905" spans="1:18" s="205" customFormat="1">
      <c r="A1905" s="195" t="s">
        <v>2147</v>
      </c>
      <c r="B1905" s="195" t="s">
        <v>794</v>
      </c>
      <c r="C1905" s="195" t="s">
        <v>709</v>
      </c>
      <c r="D1905" s="195" t="s">
        <v>268</v>
      </c>
      <c r="E1905" s="195" t="s">
        <v>342</v>
      </c>
      <c r="F1905" s="195" t="s">
        <v>710</v>
      </c>
      <c r="G1905" s="195" t="s">
        <v>48</v>
      </c>
      <c r="H1905" s="195" t="s">
        <v>521</v>
      </c>
      <c r="I1905" s="195" t="s">
        <v>796</v>
      </c>
      <c r="J1905" s="195" t="s">
        <v>1240</v>
      </c>
      <c r="K1905" s="204">
        <v>315.83999999999997</v>
      </c>
      <c r="L1905" s="204">
        <v>0</v>
      </c>
      <c r="M1905" s="204">
        <f t="shared" si="30"/>
        <v>315.83999999999997</v>
      </c>
      <c r="N1905" s="195" t="s">
        <v>2150</v>
      </c>
      <c r="O1905" s="195" t="s">
        <v>1240</v>
      </c>
      <c r="P1905" s="195"/>
      <c r="Q1905" s="195" t="s">
        <v>2149</v>
      </c>
      <c r="R1905" s="195" t="s">
        <v>847</v>
      </c>
    </row>
    <row r="1906" spans="1:18" s="205" customFormat="1">
      <c r="A1906" s="195" t="s">
        <v>2147</v>
      </c>
      <c r="B1906" s="195" t="s">
        <v>794</v>
      </c>
      <c r="C1906" s="195" t="s">
        <v>706</v>
      </c>
      <c r="D1906" s="195" t="s">
        <v>802</v>
      </c>
      <c r="E1906" s="195" t="s">
        <v>195</v>
      </c>
      <c r="F1906" s="195" t="s">
        <v>710</v>
      </c>
      <c r="G1906" s="195" t="s">
        <v>48</v>
      </c>
      <c r="H1906" s="195" t="s">
        <v>521</v>
      </c>
      <c r="I1906" s="195" t="s">
        <v>796</v>
      </c>
      <c r="J1906" s="195" t="s">
        <v>1240</v>
      </c>
      <c r="K1906" s="204">
        <v>17.100000000000001</v>
      </c>
      <c r="L1906" s="204">
        <v>0</v>
      </c>
      <c r="M1906" s="204">
        <f t="shared" si="30"/>
        <v>17.100000000000001</v>
      </c>
      <c r="N1906" s="195" t="s">
        <v>2148</v>
      </c>
      <c r="O1906" s="195" t="s">
        <v>1240</v>
      </c>
      <c r="P1906" s="195"/>
      <c r="Q1906" s="195" t="s">
        <v>2149</v>
      </c>
      <c r="R1906" s="195" t="s">
        <v>847</v>
      </c>
    </row>
    <row r="1907" spans="1:18" s="205" customFormat="1">
      <c r="A1907" s="195" t="s">
        <v>2147</v>
      </c>
      <c r="B1907" s="195" t="s">
        <v>794</v>
      </c>
      <c r="C1907" s="195" t="s">
        <v>706</v>
      </c>
      <c r="D1907" s="195" t="s">
        <v>802</v>
      </c>
      <c r="E1907" s="195" t="s">
        <v>137</v>
      </c>
      <c r="F1907" s="195" t="s">
        <v>710</v>
      </c>
      <c r="G1907" s="195" t="s">
        <v>48</v>
      </c>
      <c r="H1907" s="195" t="s">
        <v>521</v>
      </c>
      <c r="I1907" s="195" t="s">
        <v>796</v>
      </c>
      <c r="J1907" s="195" t="s">
        <v>1240</v>
      </c>
      <c r="K1907" s="204">
        <v>9.3800000000000008</v>
      </c>
      <c r="L1907" s="204">
        <v>0</v>
      </c>
      <c r="M1907" s="204">
        <f t="shared" si="30"/>
        <v>9.3800000000000008</v>
      </c>
      <c r="N1907" s="195" t="s">
        <v>976</v>
      </c>
      <c r="O1907" s="195" t="s">
        <v>1240</v>
      </c>
      <c r="P1907" s="195"/>
      <c r="Q1907" s="195" t="s">
        <v>2149</v>
      </c>
      <c r="R1907" s="195" t="s">
        <v>847</v>
      </c>
    </row>
    <row r="1908" spans="1:18" s="205" customFormat="1">
      <c r="A1908" s="195" t="s">
        <v>2147</v>
      </c>
      <c r="B1908" s="195" t="s">
        <v>794</v>
      </c>
      <c r="C1908" s="195" t="s">
        <v>706</v>
      </c>
      <c r="D1908" s="195" t="s">
        <v>802</v>
      </c>
      <c r="E1908" s="195" t="s">
        <v>36</v>
      </c>
      <c r="F1908" s="195" t="s">
        <v>710</v>
      </c>
      <c r="G1908" s="195" t="s">
        <v>48</v>
      </c>
      <c r="H1908" s="195" t="s">
        <v>521</v>
      </c>
      <c r="I1908" s="195" t="s">
        <v>796</v>
      </c>
      <c r="J1908" s="195" t="s">
        <v>1240</v>
      </c>
      <c r="K1908" s="204">
        <v>12.9</v>
      </c>
      <c r="L1908" s="204">
        <v>0</v>
      </c>
      <c r="M1908" s="204">
        <f t="shared" si="30"/>
        <v>12.9</v>
      </c>
      <c r="N1908" s="195" t="s">
        <v>2148</v>
      </c>
      <c r="O1908" s="195" t="s">
        <v>1240</v>
      </c>
      <c r="P1908" s="195"/>
      <c r="Q1908" s="195" t="s">
        <v>2149</v>
      </c>
      <c r="R1908" s="195" t="s">
        <v>847</v>
      </c>
    </row>
    <row r="1909" spans="1:18" s="205" customFormat="1">
      <c r="A1909" s="195" t="s">
        <v>2147</v>
      </c>
      <c r="B1909" s="195" t="s">
        <v>794</v>
      </c>
      <c r="C1909" s="195" t="s">
        <v>706</v>
      </c>
      <c r="D1909" s="195" t="s">
        <v>802</v>
      </c>
      <c r="E1909" s="195" t="s">
        <v>19</v>
      </c>
      <c r="F1909" s="195" t="s">
        <v>710</v>
      </c>
      <c r="G1909" s="195" t="s">
        <v>48</v>
      </c>
      <c r="H1909" s="195" t="s">
        <v>521</v>
      </c>
      <c r="I1909" s="195" t="s">
        <v>796</v>
      </c>
      <c r="J1909" s="195" t="s">
        <v>1240</v>
      </c>
      <c r="K1909" s="204">
        <v>10</v>
      </c>
      <c r="L1909" s="204">
        <v>0</v>
      </c>
      <c r="M1909" s="204">
        <f t="shared" si="30"/>
        <v>10</v>
      </c>
      <c r="N1909" s="195" t="s">
        <v>2148</v>
      </c>
      <c r="O1909" s="195" t="s">
        <v>1240</v>
      </c>
      <c r="P1909" s="195"/>
      <c r="Q1909" s="195" t="s">
        <v>2149</v>
      </c>
      <c r="R1909" s="195" t="s">
        <v>847</v>
      </c>
    </row>
    <row r="1910" spans="1:18" s="205" customFormat="1">
      <c r="A1910" s="195" t="s">
        <v>2147</v>
      </c>
      <c r="B1910" s="195" t="s">
        <v>794</v>
      </c>
      <c r="C1910" s="195" t="s">
        <v>706</v>
      </c>
      <c r="D1910" s="195" t="s">
        <v>802</v>
      </c>
      <c r="E1910" s="195" t="s">
        <v>19</v>
      </c>
      <c r="F1910" s="195" t="s">
        <v>710</v>
      </c>
      <c r="G1910" s="195" t="s">
        <v>48</v>
      </c>
      <c r="H1910" s="195" t="s">
        <v>521</v>
      </c>
      <c r="I1910" s="195" t="s">
        <v>796</v>
      </c>
      <c r="J1910" s="195" t="s">
        <v>1240</v>
      </c>
      <c r="K1910" s="204">
        <v>41.7</v>
      </c>
      <c r="L1910" s="204">
        <v>0</v>
      </c>
      <c r="M1910" s="204">
        <f t="shared" si="30"/>
        <v>41.7</v>
      </c>
      <c r="N1910" s="195" t="s">
        <v>2153</v>
      </c>
      <c r="O1910" s="195" t="s">
        <v>1240</v>
      </c>
      <c r="P1910" s="195"/>
      <c r="Q1910" s="195" t="s">
        <v>2149</v>
      </c>
      <c r="R1910" s="195" t="s">
        <v>847</v>
      </c>
    </row>
    <row r="1911" spans="1:18" s="205" customFormat="1">
      <c r="A1911" s="195" t="s">
        <v>2147</v>
      </c>
      <c r="B1911" s="195" t="s">
        <v>794</v>
      </c>
      <c r="C1911" s="195" t="s">
        <v>706</v>
      </c>
      <c r="D1911" s="195" t="s">
        <v>802</v>
      </c>
      <c r="E1911" s="195" t="s">
        <v>850</v>
      </c>
      <c r="F1911" s="195" t="s">
        <v>710</v>
      </c>
      <c r="G1911" s="195" t="s">
        <v>48</v>
      </c>
      <c r="H1911" s="195" t="s">
        <v>521</v>
      </c>
      <c r="I1911" s="195" t="s">
        <v>796</v>
      </c>
      <c r="J1911" s="195" t="s">
        <v>1240</v>
      </c>
      <c r="K1911" s="204">
        <v>34.5</v>
      </c>
      <c r="L1911" s="204">
        <v>0</v>
      </c>
      <c r="M1911" s="204">
        <f t="shared" si="30"/>
        <v>34.5</v>
      </c>
      <c r="N1911" s="195" t="s">
        <v>2151</v>
      </c>
      <c r="O1911" s="195" t="s">
        <v>1240</v>
      </c>
      <c r="P1911" s="195"/>
      <c r="Q1911" s="195" t="s">
        <v>2149</v>
      </c>
      <c r="R1911" s="195" t="s">
        <v>847</v>
      </c>
    </row>
    <row r="1912" spans="1:18" s="205" customFormat="1">
      <c r="A1912" s="195" t="s">
        <v>2154</v>
      </c>
      <c r="B1912" s="195" t="s">
        <v>794</v>
      </c>
      <c r="C1912" s="195" t="s">
        <v>859</v>
      </c>
      <c r="D1912" s="195" t="s">
        <v>521</v>
      </c>
      <c r="E1912" s="195" t="s">
        <v>28</v>
      </c>
      <c r="F1912" s="195" t="s">
        <v>710</v>
      </c>
      <c r="G1912" s="195" t="s">
        <v>48</v>
      </c>
      <c r="H1912" s="195" t="s">
        <v>521</v>
      </c>
      <c r="I1912" s="195" t="s">
        <v>796</v>
      </c>
      <c r="J1912" s="195" t="s">
        <v>1597</v>
      </c>
      <c r="K1912" s="204">
        <v>0</v>
      </c>
      <c r="L1912" s="204">
        <v>1550</v>
      </c>
      <c r="M1912" s="204">
        <f t="shared" si="30"/>
        <v>-1550</v>
      </c>
      <c r="N1912" s="195" t="s">
        <v>1019</v>
      </c>
      <c r="O1912" s="195" t="s">
        <v>1597</v>
      </c>
      <c r="P1912" s="195"/>
      <c r="Q1912" s="195" t="s">
        <v>2155</v>
      </c>
      <c r="R1912" s="195" t="s">
        <v>847</v>
      </c>
    </row>
    <row r="1913" spans="1:18" s="205" customFormat="1">
      <c r="A1913" s="195" t="s">
        <v>2154</v>
      </c>
      <c r="B1913" s="195" t="s">
        <v>794</v>
      </c>
      <c r="C1913" s="195" t="s">
        <v>859</v>
      </c>
      <c r="D1913" s="195" t="s">
        <v>521</v>
      </c>
      <c r="E1913" s="195" t="s">
        <v>28</v>
      </c>
      <c r="F1913" s="195" t="s">
        <v>710</v>
      </c>
      <c r="G1913" s="195" t="s">
        <v>48</v>
      </c>
      <c r="H1913" s="195" t="s">
        <v>521</v>
      </c>
      <c r="I1913" s="195" t="s">
        <v>796</v>
      </c>
      <c r="J1913" s="195" t="s">
        <v>1597</v>
      </c>
      <c r="K1913" s="204">
        <v>0</v>
      </c>
      <c r="L1913" s="204">
        <v>560</v>
      </c>
      <c r="M1913" s="204">
        <f t="shared" si="30"/>
        <v>-560</v>
      </c>
      <c r="N1913" s="195" t="s">
        <v>2156</v>
      </c>
      <c r="O1913" s="195" t="s">
        <v>1597</v>
      </c>
      <c r="P1913" s="195"/>
      <c r="Q1913" s="195" t="s">
        <v>2155</v>
      </c>
      <c r="R1913" s="195" t="s">
        <v>847</v>
      </c>
    </row>
    <row r="1914" spans="1:18" s="205" customFormat="1">
      <c r="A1914" s="195" t="s">
        <v>2154</v>
      </c>
      <c r="B1914" s="195" t="s">
        <v>794</v>
      </c>
      <c r="C1914" s="195" t="s">
        <v>859</v>
      </c>
      <c r="D1914" s="195" t="s">
        <v>521</v>
      </c>
      <c r="E1914" s="195" t="s">
        <v>342</v>
      </c>
      <c r="F1914" s="195" t="s">
        <v>710</v>
      </c>
      <c r="G1914" s="195" t="s">
        <v>48</v>
      </c>
      <c r="H1914" s="195" t="s">
        <v>521</v>
      </c>
      <c r="I1914" s="195" t="s">
        <v>796</v>
      </c>
      <c r="J1914" s="195" t="s">
        <v>1597</v>
      </c>
      <c r="K1914" s="204">
        <v>0</v>
      </c>
      <c r="L1914" s="204">
        <v>264.2</v>
      </c>
      <c r="M1914" s="204">
        <f t="shared" si="30"/>
        <v>-264.2</v>
      </c>
      <c r="N1914" s="195" t="s">
        <v>2148</v>
      </c>
      <c r="O1914" s="195" t="s">
        <v>1597</v>
      </c>
      <c r="P1914" s="195"/>
      <c r="Q1914" s="195" t="s">
        <v>2155</v>
      </c>
      <c r="R1914" s="195" t="s">
        <v>847</v>
      </c>
    </row>
    <row r="1915" spans="1:18" s="205" customFormat="1">
      <c r="A1915" s="195" t="s">
        <v>2154</v>
      </c>
      <c r="B1915" s="195" t="s">
        <v>794</v>
      </c>
      <c r="C1915" s="195" t="s">
        <v>859</v>
      </c>
      <c r="D1915" s="195" t="s">
        <v>521</v>
      </c>
      <c r="E1915" s="195" t="s">
        <v>342</v>
      </c>
      <c r="F1915" s="195" t="s">
        <v>710</v>
      </c>
      <c r="G1915" s="195" t="s">
        <v>48</v>
      </c>
      <c r="H1915" s="195" t="s">
        <v>521</v>
      </c>
      <c r="I1915" s="195" t="s">
        <v>796</v>
      </c>
      <c r="J1915" s="195" t="s">
        <v>1597</v>
      </c>
      <c r="K1915" s="204">
        <v>0</v>
      </c>
      <c r="L1915" s="204">
        <v>500</v>
      </c>
      <c r="M1915" s="204">
        <f t="shared" si="30"/>
        <v>-500</v>
      </c>
      <c r="N1915" s="195" t="s">
        <v>1113</v>
      </c>
      <c r="O1915" s="195" t="s">
        <v>1597</v>
      </c>
      <c r="P1915" s="195"/>
      <c r="Q1915" s="195" t="s">
        <v>2155</v>
      </c>
      <c r="R1915" s="195" t="s">
        <v>847</v>
      </c>
    </row>
    <row r="1916" spans="1:18" s="205" customFormat="1">
      <c r="A1916" s="195" t="s">
        <v>2154</v>
      </c>
      <c r="B1916" s="195" t="s">
        <v>794</v>
      </c>
      <c r="C1916" s="195" t="s">
        <v>707</v>
      </c>
      <c r="D1916" s="195" t="s">
        <v>813</v>
      </c>
      <c r="E1916" s="195" t="s">
        <v>708</v>
      </c>
      <c r="F1916" s="195" t="s">
        <v>710</v>
      </c>
      <c r="G1916" s="195" t="s">
        <v>48</v>
      </c>
      <c r="H1916" s="195" t="s">
        <v>521</v>
      </c>
      <c r="I1916" s="195" t="s">
        <v>796</v>
      </c>
      <c r="J1916" s="195" t="s">
        <v>1597</v>
      </c>
      <c r="K1916" s="204">
        <v>1579.2</v>
      </c>
      <c r="L1916" s="204">
        <v>0</v>
      </c>
      <c r="M1916" s="204">
        <f t="shared" si="30"/>
        <v>1579.2</v>
      </c>
      <c r="N1916" s="195" t="s">
        <v>1111</v>
      </c>
      <c r="O1916" s="195" t="s">
        <v>1597</v>
      </c>
      <c r="P1916" s="195"/>
      <c r="Q1916" s="195" t="s">
        <v>2155</v>
      </c>
      <c r="R1916" s="195" t="s">
        <v>847</v>
      </c>
    </row>
    <row r="1917" spans="1:18" s="205" customFormat="1">
      <c r="A1917" s="195" t="s">
        <v>2154</v>
      </c>
      <c r="B1917" s="195" t="s">
        <v>794</v>
      </c>
      <c r="C1917" s="195" t="s">
        <v>859</v>
      </c>
      <c r="D1917" s="195" t="s">
        <v>521</v>
      </c>
      <c r="E1917" s="195" t="s">
        <v>380</v>
      </c>
      <c r="F1917" s="195" t="s">
        <v>710</v>
      </c>
      <c r="G1917" s="195" t="s">
        <v>48</v>
      </c>
      <c r="H1917" s="195" t="s">
        <v>521</v>
      </c>
      <c r="I1917" s="195" t="s">
        <v>796</v>
      </c>
      <c r="J1917" s="195" t="s">
        <v>1597</v>
      </c>
      <c r="K1917" s="204">
        <v>0</v>
      </c>
      <c r="L1917" s="204">
        <v>177.2</v>
      </c>
      <c r="M1917" s="204">
        <f t="shared" si="30"/>
        <v>-177.2</v>
      </c>
      <c r="N1917" s="195" t="s">
        <v>2148</v>
      </c>
      <c r="O1917" s="195" t="s">
        <v>1597</v>
      </c>
      <c r="P1917" s="195"/>
      <c r="Q1917" s="195" t="s">
        <v>2155</v>
      </c>
      <c r="R1917" s="195" t="s">
        <v>847</v>
      </c>
    </row>
    <row r="1918" spans="1:18" s="205" customFormat="1">
      <c r="A1918" s="195" t="s">
        <v>2154</v>
      </c>
      <c r="B1918" s="195" t="s">
        <v>794</v>
      </c>
      <c r="C1918" s="195" t="s">
        <v>859</v>
      </c>
      <c r="D1918" s="195" t="s">
        <v>521</v>
      </c>
      <c r="E1918" s="195" t="s">
        <v>850</v>
      </c>
      <c r="F1918" s="195" t="s">
        <v>710</v>
      </c>
      <c r="G1918" s="195" t="s">
        <v>48</v>
      </c>
      <c r="H1918" s="195" t="s">
        <v>521</v>
      </c>
      <c r="I1918" s="195" t="s">
        <v>796</v>
      </c>
      <c r="J1918" s="195" t="s">
        <v>1597</v>
      </c>
      <c r="K1918" s="204">
        <v>0</v>
      </c>
      <c r="L1918" s="204">
        <v>340</v>
      </c>
      <c r="M1918" s="204">
        <f t="shared" si="30"/>
        <v>-340</v>
      </c>
      <c r="N1918" s="195" t="s">
        <v>2148</v>
      </c>
      <c r="O1918" s="195" t="s">
        <v>1597</v>
      </c>
      <c r="P1918" s="195"/>
      <c r="Q1918" s="195" t="s">
        <v>2155</v>
      </c>
      <c r="R1918" s="195" t="s">
        <v>847</v>
      </c>
    </row>
    <row r="1919" spans="1:18" s="205" customFormat="1">
      <c r="A1919" s="195" t="s">
        <v>2154</v>
      </c>
      <c r="B1919" s="195" t="s">
        <v>794</v>
      </c>
      <c r="C1919" s="195" t="s">
        <v>859</v>
      </c>
      <c r="D1919" s="195" t="s">
        <v>521</v>
      </c>
      <c r="E1919" s="195" t="s">
        <v>382</v>
      </c>
      <c r="F1919" s="195" t="s">
        <v>710</v>
      </c>
      <c r="G1919" s="195" t="s">
        <v>48</v>
      </c>
      <c r="H1919" s="195" t="s">
        <v>521</v>
      </c>
      <c r="I1919" s="195" t="s">
        <v>796</v>
      </c>
      <c r="J1919" s="195" t="s">
        <v>1597</v>
      </c>
      <c r="K1919" s="204">
        <v>0</v>
      </c>
      <c r="L1919" s="204">
        <v>1480</v>
      </c>
      <c r="M1919" s="204">
        <f t="shared" si="30"/>
        <v>-1480</v>
      </c>
      <c r="N1919" s="195" t="s">
        <v>1111</v>
      </c>
      <c r="O1919" s="195" t="s">
        <v>1597</v>
      </c>
      <c r="P1919" s="195"/>
      <c r="Q1919" s="195" t="s">
        <v>2155</v>
      </c>
      <c r="R1919" s="195" t="s">
        <v>847</v>
      </c>
    </row>
    <row r="1920" spans="1:18" s="205" customFormat="1">
      <c r="A1920" s="195" t="s">
        <v>2154</v>
      </c>
      <c r="B1920" s="195" t="s">
        <v>794</v>
      </c>
      <c r="C1920" s="195" t="s">
        <v>859</v>
      </c>
      <c r="D1920" s="195" t="s">
        <v>521</v>
      </c>
      <c r="E1920" s="195" t="s">
        <v>382</v>
      </c>
      <c r="F1920" s="195" t="s">
        <v>710</v>
      </c>
      <c r="G1920" s="195" t="s">
        <v>48</v>
      </c>
      <c r="H1920" s="195" t="s">
        <v>521</v>
      </c>
      <c r="I1920" s="195" t="s">
        <v>796</v>
      </c>
      <c r="J1920" s="195" t="s">
        <v>1597</v>
      </c>
      <c r="K1920" s="204">
        <v>0</v>
      </c>
      <c r="L1920" s="204">
        <v>3750</v>
      </c>
      <c r="M1920" s="204">
        <f t="shared" si="30"/>
        <v>-3750</v>
      </c>
      <c r="N1920" s="195" t="s">
        <v>2157</v>
      </c>
      <c r="O1920" s="195" t="s">
        <v>1597</v>
      </c>
      <c r="P1920" s="195"/>
      <c r="Q1920" s="195" t="s">
        <v>2155</v>
      </c>
      <c r="R1920" s="195" t="s">
        <v>847</v>
      </c>
    </row>
    <row r="1921" spans="1:18" s="205" customFormat="1">
      <c r="A1921" s="195" t="s">
        <v>2154</v>
      </c>
      <c r="B1921" s="195" t="s">
        <v>794</v>
      </c>
      <c r="C1921" s="195" t="s">
        <v>859</v>
      </c>
      <c r="D1921" s="195" t="s">
        <v>521</v>
      </c>
      <c r="E1921" s="195" t="s">
        <v>382</v>
      </c>
      <c r="F1921" s="195" t="s">
        <v>710</v>
      </c>
      <c r="G1921" s="195" t="s">
        <v>48</v>
      </c>
      <c r="H1921" s="195" t="s">
        <v>521</v>
      </c>
      <c r="I1921" s="195" t="s">
        <v>796</v>
      </c>
      <c r="J1921" s="195" t="s">
        <v>1597</v>
      </c>
      <c r="K1921" s="204">
        <v>0</v>
      </c>
      <c r="L1921" s="204">
        <v>180</v>
      </c>
      <c r="M1921" s="204">
        <f t="shared" si="30"/>
        <v>-180</v>
      </c>
      <c r="N1921" s="195" t="s">
        <v>978</v>
      </c>
      <c r="O1921" s="195" t="s">
        <v>1597</v>
      </c>
      <c r="P1921" s="195"/>
      <c r="Q1921" s="195" t="s">
        <v>2155</v>
      </c>
      <c r="R1921" s="195" t="s">
        <v>847</v>
      </c>
    </row>
    <row r="1922" spans="1:18" s="205" customFormat="1">
      <c r="A1922" s="195" t="s">
        <v>2154</v>
      </c>
      <c r="B1922" s="195" t="s">
        <v>794</v>
      </c>
      <c r="C1922" s="195" t="s">
        <v>859</v>
      </c>
      <c r="D1922" s="195" t="s">
        <v>521</v>
      </c>
      <c r="E1922" s="195" t="s">
        <v>845</v>
      </c>
      <c r="F1922" s="195" t="s">
        <v>710</v>
      </c>
      <c r="G1922" s="195" t="s">
        <v>48</v>
      </c>
      <c r="H1922" s="195" t="s">
        <v>521</v>
      </c>
      <c r="I1922" s="195" t="s">
        <v>796</v>
      </c>
      <c r="J1922" s="195" t="s">
        <v>1597</v>
      </c>
      <c r="K1922" s="204">
        <v>0</v>
      </c>
      <c r="L1922" s="204">
        <v>1470</v>
      </c>
      <c r="M1922" s="204">
        <f t="shared" si="30"/>
        <v>-1470</v>
      </c>
      <c r="N1922" s="195" t="s">
        <v>961</v>
      </c>
      <c r="O1922" s="195" t="s">
        <v>1597</v>
      </c>
      <c r="P1922" s="195"/>
      <c r="Q1922" s="195" t="s">
        <v>2155</v>
      </c>
      <c r="R1922" s="195" t="s">
        <v>847</v>
      </c>
    </row>
    <row r="1923" spans="1:18" s="205" customFormat="1">
      <c r="A1923" s="195" t="s">
        <v>2154</v>
      </c>
      <c r="B1923" s="195" t="s">
        <v>794</v>
      </c>
      <c r="C1923" s="195" t="s">
        <v>859</v>
      </c>
      <c r="D1923" s="195" t="s">
        <v>521</v>
      </c>
      <c r="E1923" s="195" t="s">
        <v>845</v>
      </c>
      <c r="F1923" s="195" t="s">
        <v>710</v>
      </c>
      <c r="G1923" s="195" t="s">
        <v>48</v>
      </c>
      <c r="H1923" s="195" t="s">
        <v>521</v>
      </c>
      <c r="I1923" s="195" t="s">
        <v>796</v>
      </c>
      <c r="J1923" s="195" t="s">
        <v>1597</v>
      </c>
      <c r="K1923" s="204">
        <v>0</v>
      </c>
      <c r="L1923" s="204">
        <v>5850</v>
      </c>
      <c r="M1923" s="204">
        <f t="shared" si="30"/>
        <v>-5850</v>
      </c>
      <c r="N1923" s="195" t="s">
        <v>1109</v>
      </c>
      <c r="O1923" s="195" t="s">
        <v>1597</v>
      </c>
      <c r="P1923" s="195"/>
      <c r="Q1923" s="195" t="s">
        <v>2155</v>
      </c>
      <c r="R1923" s="195" t="s">
        <v>847</v>
      </c>
    </row>
    <row r="1924" spans="1:18" s="205" customFormat="1">
      <c r="A1924" s="195" t="s">
        <v>2154</v>
      </c>
      <c r="B1924" s="195" t="s">
        <v>794</v>
      </c>
      <c r="C1924" s="195" t="s">
        <v>859</v>
      </c>
      <c r="D1924" s="195" t="s">
        <v>521</v>
      </c>
      <c r="E1924" s="195" t="s">
        <v>832</v>
      </c>
      <c r="F1924" s="195" t="s">
        <v>710</v>
      </c>
      <c r="G1924" s="195" t="s">
        <v>48</v>
      </c>
      <c r="H1924" s="195" t="s">
        <v>521</v>
      </c>
      <c r="I1924" s="195" t="s">
        <v>796</v>
      </c>
      <c r="J1924" s="195" t="s">
        <v>1597</v>
      </c>
      <c r="K1924" s="204">
        <v>0</v>
      </c>
      <c r="L1924" s="204">
        <v>820</v>
      </c>
      <c r="M1924" s="204">
        <f t="shared" si="30"/>
        <v>-820</v>
      </c>
      <c r="N1924" s="195" t="s">
        <v>2158</v>
      </c>
      <c r="O1924" s="195" t="s">
        <v>1597</v>
      </c>
      <c r="P1924" s="195"/>
      <c r="Q1924" s="195" t="s">
        <v>2155</v>
      </c>
      <c r="R1924" s="195" t="s">
        <v>847</v>
      </c>
    </row>
    <row r="1925" spans="1:18" s="205" customFormat="1">
      <c r="A1925" s="195" t="s">
        <v>2154</v>
      </c>
      <c r="B1925" s="195" t="s">
        <v>794</v>
      </c>
      <c r="C1925" s="195" t="s">
        <v>706</v>
      </c>
      <c r="D1925" s="195" t="s">
        <v>802</v>
      </c>
      <c r="E1925" s="195" t="s">
        <v>845</v>
      </c>
      <c r="F1925" s="195" t="s">
        <v>710</v>
      </c>
      <c r="G1925" s="195" t="s">
        <v>48</v>
      </c>
      <c r="H1925" s="195" t="s">
        <v>521</v>
      </c>
      <c r="I1925" s="195" t="s">
        <v>796</v>
      </c>
      <c r="J1925" s="195" t="s">
        <v>1597</v>
      </c>
      <c r="K1925" s="204">
        <v>351</v>
      </c>
      <c r="L1925" s="204">
        <v>0</v>
      </c>
      <c r="M1925" s="204">
        <f t="shared" si="30"/>
        <v>351</v>
      </c>
      <c r="N1925" s="195" t="s">
        <v>1109</v>
      </c>
      <c r="O1925" s="195" t="s">
        <v>1597</v>
      </c>
      <c r="P1925" s="195"/>
      <c r="Q1925" s="195" t="s">
        <v>2155</v>
      </c>
      <c r="R1925" s="195" t="s">
        <v>847</v>
      </c>
    </row>
    <row r="1926" spans="1:18" s="205" customFormat="1">
      <c r="A1926" s="195" t="s">
        <v>2154</v>
      </c>
      <c r="B1926" s="195" t="s">
        <v>794</v>
      </c>
      <c r="C1926" s="195" t="s">
        <v>706</v>
      </c>
      <c r="D1926" s="195" t="s">
        <v>802</v>
      </c>
      <c r="E1926" s="195" t="s">
        <v>832</v>
      </c>
      <c r="F1926" s="195" t="s">
        <v>710</v>
      </c>
      <c r="G1926" s="195" t="s">
        <v>48</v>
      </c>
      <c r="H1926" s="195" t="s">
        <v>521</v>
      </c>
      <c r="I1926" s="195" t="s">
        <v>796</v>
      </c>
      <c r="J1926" s="195" t="s">
        <v>1597</v>
      </c>
      <c r="K1926" s="204">
        <v>49.2</v>
      </c>
      <c r="L1926" s="204">
        <v>0</v>
      </c>
      <c r="M1926" s="204">
        <f t="shared" si="30"/>
        <v>49.2</v>
      </c>
      <c r="N1926" s="195" t="s">
        <v>2158</v>
      </c>
      <c r="O1926" s="195" t="s">
        <v>1597</v>
      </c>
      <c r="P1926" s="195"/>
      <c r="Q1926" s="195" t="s">
        <v>2155</v>
      </c>
      <c r="R1926" s="195" t="s">
        <v>847</v>
      </c>
    </row>
    <row r="1927" spans="1:18" s="205" customFormat="1">
      <c r="A1927" s="195" t="s">
        <v>2154</v>
      </c>
      <c r="B1927" s="195" t="s">
        <v>794</v>
      </c>
      <c r="C1927" s="195" t="s">
        <v>706</v>
      </c>
      <c r="D1927" s="195" t="s">
        <v>802</v>
      </c>
      <c r="E1927" s="195" t="s">
        <v>850</v>
      </c>
      <c r="F1927" s="195" t="s">
        <v>710</v>
      </c>
      <c r="G1927" s="195" t="s">
        <v>48</v>
      </c>
      <c r="H1927" s="195" t="s">
        <v>521</v>
      </c>
      <c r="I1927" s="195" t="s">
        <v>796</v>
      </c>
      <c r="J1927" s="195" t="s">
        <v>1597</v>
      </c>
      <c r="K1927" s="204">
        <v>20.399999999999999</v>
      </c>
      <c r="L1927" s="204">
        <v>0</v>
      </c>
      <c r="M1927" s="204">
        <f t="shared" ref="M1927:M1990" si="31">K1927-L1927</f>
        <v>20.399999999999999</v>
      </c>
      <c r="N1927" s="195" t="s">
        <v>2148</v>
      </c>
      <c r="O1927" s="195" t="s">
        <v>1597</v>
      </c>
      <c r="P1927" s="195"/>
      <c r="Q1927" s="195" t="s">
        <v>2155</v>
      </c>
      <c r="R1927" s="195" t="s">
        <v>847</v>
      </c>
    </row>
    <row r="1928" spans="1:18" s="205" customFormat="1">
      <c r="A1928" s="195" t="s">
        <v>2154</v>
      </c>
      <c r="B1928" s="195" t="s">
        <v>794</v>
      </c>
      <c r="C1928" s="195" t="s">
        <v>706</v>
      </c>
      <c r="D1928" s="195" t="s">
        <v>794</v>
      </c>
      <c r="E1928" s="195" t="s">
        <v>844</v>
      </c>
      <c r="F1928" s="195" t="s">
        <v>710</v>
      </c>
      <c r="G1928" s="195" t="s">
        <v>48</v>
      </c>
      <c r="H1928" s="195" t="s">
        <v>521</v>
      </c>
      <c r="I1928" s="195" t="s">
        <v>796</v>
      </c>
      <c r="J1928" s="195" t="s">
        <v>1597</v>
      </c>
      <c r="K1928" s="204">
        <v>403</v>
      </c>
      <c r="L1928" s="204">
        <v>0</v>
      </c>
      <c r="M1928" s="204">
        <f t="shared" si="31"/>
        <v>403</v>
      </c>
      <c r="N1928" s="195" t="s">
        <v>970</v>
      </c>
      <c r="O1928" s="195" t="s">
        <v>1597</v>
      </c>
      <c r="P1928" s="195"/>
      <c r="Q1928" s="195" t="s">
        <v>2155</v>
      </c>
      <c r="R1928" s="195" t="s">
        <v>847</v>
      </c>
    </row>
    <row r="1929" spans="1:18" s="205" customFormat="1">
      <c r="A1929" s="195" t="s">
        <v>2154</v>
      </c>
      <c r="B1929" s="195" t="s">
        <v>794</v>
      </c>
      <c r="C1929" s="195" t="s">
        <v>859</v>
      </c>
      <c r="D1929" s="195" t="s">
        <v>521</v>
      </c>
      <c r="E1929" s="195" t="s">
        <v>708</v>
      </c>
      <c r="F1929" s="195" t="s">
        <v>710</v>
      </c>
      <c r="G1929" s="195" t="s">
        <v>48</v>
      </c>
      <c r="H1929" s="195" t="s">
        <v>521</v>
      </c>
      <c r="I1929" s="195" t="s">
        <v>796</v>
      </c>
      <c r="J1929" s="195" t="s">
        <v>1597</v>
      </c>
      <c r="K1929" s="204">
        <v>0</v>
      </c>
      <c r="L1929" s="204">
        <v>1680</v>
      </c>
      <c r="M1929" s="204">
        <f t="shared" si="31"/>
        <v>-1680</v>
      </c>
      <c r="N1929" s="195" t="s">
        <v>1111</v>
      </c>
      <c r="O1929" s="195" t="s">
        <v>1597</v>
      </c>
      <c r="P1929" s="195"/>
      <c r="Q1929" s="195" t="s">
        <v>2155</v>
      </c>
      <c r="R1929" s="195" t="s">
        <v>847</v>
      </c>
    </row>
    <row r="1930" spans="1:18" s="205" customFormat="1">
      <c r="A1930" s="195" t="s">
        <v>2154</v>
      </c>
      <c r="B1930" s="195" t="s">
        <v>794</v>
      </c>
      <c r="C1930" s="195" t="s">
        <v>859</v>
      </c>
      <c r="D1930" s="195" t="s">
        <v>521</v>
      </c>
      <c r="E1930" s="195" t="s">
        <v>800</v>
      </c>
      <c r="F1930" s="195" t="s">
        <v>710</v>
      </c>
      <c r="G1930" s="195" t="s">
        <v>48</v>
      </c>
      <c r="H1930" s="195" t="s">
        <v>521</v>
      </c>
      <c r="I1930" s="195" t="s">
        <v>796</v>
      </c>
      <c r="J1930" s="195" t="s">
        <v>1597</v>
      </c>
      <c r="K1930" s="204">
        <v>0</v>
      </c>
      <c r="L1930" s="204">
        <v>1380</v>
      </c>
      <c r="M1930" s="204">
        <f t="shared" si="31"/>
        <v>-1380</v>
      </c>
      <c r="N1930" s="195" t="s">
        <v>1110</v>
      </c>
      <c r="O1930" s="195" t="s">
        <v>1597</v>
      </c>
      <c r="P1930" s="195"/>
      <c r="Q1930" s="195" t="s">
        <v>2155</v>
      </c>
      <c r="R1930" s="195" t="s">
        <v>847</v>
      </c>
    </row>
    <row r="1931" spans="1:18" s="205" customFormat="1">
      <c r="A1931" s="195" t="s">
        <v>2154</v>
      </c>
      <c r="B1931" s="195" t="s">
        <v>794</v>
      </c>
      <c r="C1931" s="195" t="s">
        <v>707</v>
      </c>
      <c r="D1931" s="195" t="s">
        <v>268</v>
      </c>
      <c r="E1931" s="195" t="s">
        <v>382</v>
      </c>
      <c r="F1931" s="195" t="s">
        <v>710</v>
      </c>
      <c r="G1931" s="195" t="s">
        <v>48</v>
      </c>
      <c r="H1931" s="195" t="s">
        <v>521</v>
      </c>
      <c r="I1931" s="195" t="s">
        <v>796</v>
      </c>
      <c r="J1931" s="195" t="s">
        <v>1597</v>
      </c>
      <c r="K1931" s="204">
        <v>3525</v>
      </c>
      <c r="L1931" s="204">
        <v>0</v>
      </c>
      <c r="M1931" s="204">
        <f t="shared" si="31"/>
        <v>3525</v>
      </c>
      <c r="N1931" s="195" t="s">
        <v>2157</v>
      </c>
      <c r="O1931" s="195" t="s">
        <v>1597</v>
      </c>
      <c r="P1931" s="195"/>
      <c r="Q1931" s="195" t="s">
        <v>2155</v>
      </c>
      <c r="R1931" s="195" t="s">
        <v>847</v>
      </c>
    </row>
    <row r="1932" spans="1:18" s="205" customFormat="1">
      <c r="A1932" s="195" t="s">
        <v>2154</v>
      </c>
      <c r="B1932" s="195" t="s">
        <v>794</v>
      </c>
      <c r="C1932" s="195" t="s">
        <v>707</v>
      </c>
      <c r="D1932" s="195" t="s">
        <v>268</v>
      </c>
      <c r="E1932" s="195" t="s">
        <v>382</v>
      </c>
      <c r="F1932" s="195" t="s">
        <v>710</v>
      </c>
      <c r="G1932" s="195" t="s">
        <v>48</v>
      </c>
      <c r="H1932" s="195" t="s">
        <v>521</v>
      </c>
      <c r="I1932" s="195" t="s">
        <v>796</v>
      </c>
      <c r="J1932" s="195" t="s">
        <v>1597</v>
      </c>
      <c r="K1932" s="204">
        <v>169.2</v>
      </c>
      <c r="L1932" s="204">
        <v>0</v>
      </c>
      <c r="M1932" s="204">
        <f t="shared" si="31"/>
        <v>169.2</v>
      </c>
      <c r="N1932" s="195" t="s">
        <v>978</v>
      </c>
      <c r="O1932" s="195" t="s">
        <v>1597</v>
      </c>
      <c r="P1932" s="195"/>
      <c r="Q1932" s="195" t="s">
        <v>2155</v>
      </c>
      <c r="R1932" s="195" t="s">
        <v>847</v>
      </c>
    </row>
    <row r="1933" spans="1:18" s="205" customFormat="1">
      <c r="A1933" s="195" t="s">
        <v>2154</v>
      </c>
      <c r="B1933" s="195" t="s">
        <v>794</v>
      </c>
      <c r="C1933" s="195" t="s">
        <v>808</v>
      </c>
      <c r="D1933" s="195" t="s">
        <v>268</v>
      </c>
      <c r="E1933" s="195" t="s">
        <v>850</v>
      </c>
      <c r="F1933" s="195" t="s">
        <v>710</v>
      </c>
      <c r="G1933" s="195" t="s">
        <v>48</v>
      </c>
      <c r="H1933" s="195" t="s">
        <v>521</v>
      </c>
      <c r="I1933" s="195" t="s">
        <v>796</v>
      </c>
      <c r="J1933" s="195" t="s">
        <v>1597</v>
      </c>
      <c r="K1933" s="204">
        <v>319.60000000000002</v>
      </c>
      <c r="L1933" s="204">
        <v>0</v>
      </c>
      <c r="M1933" s="204">
        <f t="shared" si="31"/>
        <v>319.60000000000002</v>
      </c>
      <c r="N1933" s="195" t="s">
        <v>2148</v>
      </c>
      <c r="O1933" s="195" t="s">
        <v>1597</v>
      </c>
      <c r="P1933" s="195"/>
      <c r="Q1933" s="195" t="s">
        <v>2155</v>
      </c>
      <c r="R1933" s="195" t="s">
        <v>847</v>
      </c>
    </row>
    <row r="1934" spans="1:18" s="205" customFormat="1">
      <c r="A1934" s="195" t="s">
        <v>2154</v>
      </c>
      <c r="B1934" s="195" t="s">
        <v>794</v>
      </c>
      <c r="C1934" s="195" t="s">
        <v>706</v>
      </c>
      <c r="D1934" s="195" t="s">
        <v>802</v>
      </c>
      <c r="E1934" s="195" t="s">
        <v>382</v>
      </c>
      <c r="F1934" s="195" t="s">
        <v>710</v>
      </c>
      <c r="G1934" s="195" t="s">
        <v>48</v>
      </c>
      <c r="H1934" s="195" t="s">
        <v>521</v>
      </c>
      <c r="I1934" s="195" t="s">
        <v>796</v>
      </c>
      <c r="J1934" s="195" t="s">
        <v>1597</v>
      </c>
      <c r="K1934" s="204">
        <v>225</v>
      </c>
      <c r="L1934" s="204">
        <v>0</v>
      </c>
      <c r="M1934" s="204">
        <f t="shared" si="31"/>
        <v>225</v>
      </c>
      <c r="N1934" s="195" t="s">
        <v>2157</v>
      </c>
      <c r="O1934" s="195" t="s">
        <v>1597</v>
      </c>
      <c r="P1934" s="195"/>
      <c r="Q1934" s="195" t="s">
        <v>2155</v>
      </c>
      <c r="R1934" s="195" t="s">
        <v>847</v>
      </c>
    </row>
    <row r="1935" spans="1:18" s="205" customFormat="1">
      <c r="A1935" s="195" t="s">
        <v>2154</v>
      </c>
      <c r="B1935" s="195" t="s">
        <v>794</v>
      </c>
      <c r="C1935" s="195" t="s">
        <v>706</v>
      </c>
      <c r="D1935" s="195" t="s">
        <v>802</v>
      </c>
      <c r="E1935" s="195" t="s">
        <v>382</v>
      </c>
      <c r="F1935" s="195" t="s">
        <v>710</v>
      </c>
      <c r="G1935" s="195" t="s">
        <v>48</v>
      </c>
      <c r="H1935" s="195" t="s">
        <v>521</v>
      </c>
      <c r="I1935" s="195" t="s">
        <v>796</v>
      </c>
      <c r="J1935" s="195" t="s">
        <v>1597</v>
      </c>
      <c r="K1935" s="204">
        <v>10.8</v>
      </c>
      <c r="L1935" s="204">
        <v>0</v>
      </c>
      <c r="M1935" s="204">
        <f t="shared" si="31"/>
        <v>10.8</v>
      </c>
      <c r="N1935" s="195" t="s">
        <v>978</v>
      </c>
      <c r="O1935" s="195" t="s">
        <v>1597</v>
      </c>
      <c r="P1935" s="195"/>
      <c r="Q1935" s="195" t="s">
        <v>2155</v>
      </c>
      <c r="R1935" s="195" t="s">
        <v>847</v>
      </c>
    </row>
    <row r="1936" spans="1:18" s="205" customFormat="1">
      <c r="A1936" s="195" t="s">
        <v>2154</v>
      </c>
      <c r="B1936" s="195" t="s">
        <v>794</v>
      </c>
      <c r="C1936" s="195" t="s">
        <v>706</v>
      </c>
      <c r="D1936" s="195" t="s">
        <v>802</v>
      </c>
      <c r="E1936" s="195" t="s">
        <v>845</v>
      </c>
      <c r="F1936" s="195" t="s">
        <v>710</v>
      </c>
      <c r="G1936" s="195" t="s">
        <v>48</v>
      </c>
      <c r="H1936" s="195" t="s">
        <v>521</v>
      </c>
      <c r="I1936" s="195" t="s">
        <v>796</v>
      </c>
      <c r="J1936" s="195" t="s">
        <v>1597</v>
      </c>
      <c r="K1936" s="204">
        <v>88.2</v>
      </c>
      <c r="L1936" s="204">
        <v>0</v>
      </c>
      <c r="M1936" s="204">
        <f t="shared" si="31"/>
        <v>88.2</v>
      </c>
      <c r="N1936" s="195" t="s">
        <v>961</v>
      </c>
      <c r="O1936" s="195" t="s">
        <v>1597</v>
      </c>
      <c r="P1936" s="195"/>
      <c r="Q1936" s="195" t="s">
        <v>2155</v>
      </c>
      <c r="R1936" s="195" t="s">
        <v>847</v>
      </c>
    </row>
    <row r="1937" spans="1:18" s="205" customFormat="1">
      <c r="A1937" s="195" t="s">
        <v>2154</v>
      </c>
      <c r="B1937" s="195" t="s">
        <v>794</v>
      </c>
      <c r="C1937" s="195" t="s">
        <v>707</v>
      </c>
      <c r="D1937" s="195" t="s">
        <v>268</v>
      </c>
      <c r="E1937" s="195" t="s">
        <v>380</v>
      </c>
      <c r="F1937" s="195" t="s">
        <v>710</v>
      </c>
      <c r="G1937" s="195" t="s">
        <v>48</v>
      </c>
      <c r="H1937" s="195" t="s">
        <v>521</v>
      </c>
      <c r="I1937" s="195" t="s">
        <v>796</v>
      </c>
      <c r="J1937" s="195" t="s">
        <v>1597</v>
      </c>
      <c r="K1937" s="204">
        <v>242.37</v>
      </c>
      <c r="L1937" s="204">
        <v>0</v>
      </c>
      <c r="M1937" s="204">
        <f t="shared" si="31"/>
        <v>242.37</v>
      </c>
      <c r="N1937" s="195" t="s">
        <v>976</v>
      </c>
      <c r="O1937" s="195" t="s">
        <v>1597</v>
      </c>
      <c r="P1937" s="195"/>
      <c r="Q1937" s="195" t="s">
        <v>2155</v>
      </c>
      <c r="R1937" s="195" t="s">
        <v>847</v>
      </c>
    </row>
    <row r="1938" spans="1:18" s="205" customFormat="1">
      <c r="A1938" s="195" t="s">
        <v>2154</v>
      </c>
      <c r="B1938" s="195" t="s">
        <v>794</v>
      </c>
      <c r="C1938" s="195" t="s">
        <v>709</v>
      </c>
      <c r="D1938" s="195" t="s">
        <v>268</v>
      </c>
      <c r="E1938" s="195" t="s">
        <v>342</v>
      </c>
      <c r="F1938" s="195" t="s">
        <v>710</v>
      </c>
      <c r="G1938" s="195" t="s">
        <v>48</v>
      </c>
      <c r="H1938" s="195" t="s">
        <v>521</v>
      </c>
      <c r="I1938" s="195" t="s">
        <v>796</v>
      </c>
      <c r="J1938" s="195" t="s">
        <v>1597</v>
      </c>
      <c r="K1938" s="204">
        <v>248.35</v>
      </c>
      <c r="L1938" s="204">
        <v>0</v>
      </c>
      <c r="M1938" s="204">
        <f t="shared" si="31"/>
        <v>248.35</v>
      </c>
      <c r="N1938" s="195" t="s">
        <v>2148</v>
      </c>
      <c r="O1938" s="195" t="s">
        <v>1597</v>
      </c>
      <c r="P1938" s="195"/>
      <c r="Q1938" s="195" t="s">
        <v>2155</v>
      </c>
      <c r="R1938" s="195" t="s">
        <v>847</v>
      </c>
    </row>
    <row r="1939" spans="1:18" s="205" customFormat="1">
      <c r="A1939" s="195" t="s">
        <v>2154</v>
      </c>
      <c r="B1939" s="195" t="s">
        <v>794</v>
      </c>
      <c r="C1939" s="195" t="s">
        <v>709</v>
      </c>
      <c r="D1939" s="195" t="s">
        <v>268</v>
      </c>
      <c r="E1939" s="195" t="s">
        <v>342</v>
      </c>
      <c r="F1939" s="195" t="s">
        <v>710</v>
      </c>
      <c r="G1939" s="195" t="s">
        <v>48</v>
      </c>
      <c r="H1939" s="195" t="s">
        <v>521</v>
      </c>
      <c r="I1939" s="195" t="s">
        <v>796</v>
      </c>
      <c r="J1939" s="195" t="s">
        <v>1597</v>
      </c>
      <c r="K1939" s="204">
        <v>470</v>
      </c>
      <c r="L1939" s="204">
        <v>0</v>
      </c>
      <c r="M1939" s="204">
        <f t="shared" si="31"/>
        <v>470</v>
      </c>
      <c r="N1939" s="195" t="s">
        <v>1113</v>
      </c>
      <c r="O1939" s="195" t="s">
        <v>1597</v>
      </c>
      <c r="P1939" s="195"/>
      <c r="Q1939" s="195" t="s">
        <v>2155</v>
      </c>
      <c r="R1939" s="195" t="s">
        <v>847</v>
      </c>
    </row>
    <row r="1940" spans="1:18" s="205" customFormat="1">
      <c r="A1940" s="195" t="s">
        <v>2154</v>
      </c>
      <c r="B1940" s="195" t="s">
        <v>794</v>
      </c>
      <c r="C1940" s="195" t="s">
        <v>707</v>
      </c>
      <c r="D1940" s="195" t="s">
        <v>268</v>
      </c>
      <c r="E1940" s="195" t="s">
        <v>894</v>
      </c>
      <c r="F1940" s="195" t="s">
        <v>710</v>
      </c>
      <c r="G1940" s="195" t="s">
        <v>48</v>
      </c>
      <c r="H1940" s="195" t="s">
        <v>521</v>
      </c>
      <c r="I1940" s="195" t="s">
        <v>796</v>
      </c>
      <c r="J1940" s="195" t="s">
        <v>1597</v>
      </c>
      <c r="K1940" s="204">
        <v>1410</v>
      </c>
      <c r="L1940" s="204">
        <v>0</v>
      </c>
      <c r="M1940" s="204">
        <f t="shared" si="31"/>
        <v>1410</v>
      </c>
      <c r="N1940" s="195" t="s">
        <v>2159</v>
      </c>
      <c r="O1940" s="195" t="s">
        <v>1597</v>
      </c>
      <c r="P1940" s="195"/>
      <c r="Q1940" s="195" t="s">
        <v>2155</v>
      </c>
      <c r="R1940" s="195" t="s">
        <v>847</v>
      </c>
    </row>
    <row r="1941" spans="1:18" s="205" customFormat="1">
      <c r="A1941" s="195" t="s">
        <v>2154</v>
      </c>
      <c r="B1941" s="195" t="s">
        <v>794</v>
      </c>
      <c r="C1941" s="195" t="s">
        <v>707</v>
      </c>
      <c r="D1941" s="195" t="s">
        <v>268</v>
      </c>
      <c r="E1941" s="195" t="s">
        <v>800</v>
      </c>
      <c r="F1941" s="195" t="s">
        <v>710</v>
      </c>
      <c r="G1941" s="195" t="s">
        <v>48</v>
      </c>
      <c r="H1941" s="195" t="s">
        <v>521</v>
      </c>
      <c r="I1941" s="195" t="s">
        <v>796</v>
      </c>
      <c r="J1941" s="195" t="s">
        <v>1597</v>
      </c>
      <c r="K1941" s="204">
        <v>1297.2</v>
      </c>
      <c r="L1941" s="204">
        <v>0</v>
      </c>
      <c r="M1941" s="204">
        <f t="shared" si="31"/>
        <v>1297.2</v>
      </c>
      <c r="N1941" s="195" t="s">
        <v>1110</v>
      </c>
      <c r="O1941" s="195" t="s">
        <v>1597</v>
      </c>
      <c r="P1941" s="195"/>
      <c r="Q1941" s="195" t="s">
        <v>2155</v>
      </c>
      <c r="R1941" s="195" t="s">
        <v>847</v>
      </c>
    </row>
    <row r="1942" spans="1:18" s="205" customFormat="1">
      <c r="A1942" s="195" t="s">
        <v>2154</v>
      </c>
      <c r="B1942" s="195" t="s">
        <v>794</v>
      </c>
      <c r="C1942" s="195" t="s">
        <v>707</v>
      </c>
      <c r="D1942" s="195" t="s">
        <v>268</v>
      </c>
      <c r="E1942" s="195" t="s">
        <v>382</v>
      </c>
      <c r="F1942" s="195" t="s">
        <v>710</v>
      </c>
      <c r="G1942" s="195" t="s">
        <v>48</v>
      </c>
      <c r="H1942" s="195" t="s">
        <v>521</v>
      </c>
      <c r="I1942" s="195" t="s">
        <v>796</v>
      </c>
      <c r="J1942" s="195" t="s">
        <v>1597</v>
      </c>
      <c r="K1942" s="204">
        <v>1391.2</v>
      </c>
      <c r="L1942" s="204">
        <v>0</v>
      </c>
      <c r="M1942" s="204">
        <f t="shared" si="31"/>
        <v>1391.2</v>
      </c>
      <c r="N1942" s="195" t="s">
        <v>1111</v>
      </c>
      <c r="O1942" s="195" t="s">
        <v>1597</v>
      </c>
      <c r="P1942" s="195"/>
      <c r="Q1942" s="195" t="s">
        <v>2155</v>
      </c>
      <c r="R1942" s="195" t="s">
        <v>847</v>
      </c>
    </row>
    <row r="1943" spans="1:18" s="205" customFormat="1">
      <c r="A1943" s="195" t="s">
        <v>2154</v>
      </c>
      <c r="B1943" s="195" t="s">
        <v>794</v>
      </c>
      <c r="C1943" s="195" t="s">
        <v>808</v>
      </c>
      <c r="D1943" s="195" t="s">
        <v>268</v>
      </c>
      <c r="E1943" s="195" t="s">
        <v>845</v>
      </c>
      <c r="F1943" s="195" t="s">
        <v>710</v>
      </c>
      <c r="G1943" s="195" t="s">
        <v>48</v>
      </c>
      <c r="H1943" s="195" t="s">
        <v>521</v>
      </c>
      <c r="I1943" s="195" t="s">
        <v>796</v>
      </c>
      <c r="J1943" s="195" t="s">
        <v>1597</v>
      </c>
      <c r="K1943" s="204">
        <v>1381.8</v>
      </c>
      <c r="L1943" s="204">
        <v>0</v>
      </c>
      <c r="M1943" s="204">
        <f t="shared" si="31"/>
        <v>1381.8</v>
      </c>
      <c r="N1943" s="195" t="s">
        <v>961</v>
      </c>
      <c r="O1943" s="195" t="s">
        <v>1597</v>
      </c>
      <c r="P1943" s="195"/>
      <c r="Q1943" s="195" t="s">
        <v>2155</v>
      </c>
      <c r="R1943" s="195" t="s">
        <v>847</v>
      </c>
    </row>
    <row r="1944" spans="1:18" s="205" customFormat="1">
      <c r="A1944" s="195" t="s">
        <v>2154</v>
      </c>
      <c r="B1944" s="195" t="s">
        <v>794</v>
      </c>
      <c r="C1944" s="195" t="s">
        <v>808</v>
      </c>
      <c r="D1944" s="195" t="s">
        <v>268</v>
      </c>
      <c r="E1944" s="195" t="s">
        <v>845</v>
      </c>
      <c r="F1944" s="195" t="s">
        <v>710</v>
      </c>
      <c r="G1944" s="195" t="s">
        <v>48</v>
      </c>
      <c r="H1944" s="195" t="s">
        <v>521</v>
      </c>
      <c r="I1944" s="195" t="s">
        <v>796</v>
      </c>
      <c r="J1944" s="195" t="s">
        <v>1597</v>
      </c>
      <c r="K1944" s="204">
        <v>5499</v>
      </c>
      <c r="L1944" s="204">
        <v>0</v>
      </c>
      <c r="M1944" s="204">
        <f t="shared" si="31"/>
        <v>5499</v>
      </c>
      <c r="N1944" s="195" t="s">
        <v>1109</v>
      </c>
      <c r="O1944" s="195" t="s">
        <v>1597</v>
      </c>
      <c r="P1944" s="195"/>
      <c r="Q1944" s="195" t="s">
        <v>2155</v>
      </c>
      <c r="R1944" s="195" t="s">
        <v>847</v>
      </c>
    </row>
    <row r="1945" spans="1:18" s="205" customFormat="1">
      <c r="A1945" s="195" t="s">
        <v>2154</v>
      </c>
      <c r="B1945" s="195" t="s">
        <v>794</v>
      </c>
      <c r="C1945" s="195" t="s">
        <v>808</v>
      </c>
      <c r="D1945" s="195" t="s">
        <v>268</v>
      </c>
      <c r="E1945" s="195" t="s">
        <v>832</v>
      </c>
      <c r="F1945" s="195" t="s">
        <v>710</v>
      </c>
      <c r="G1945" s="195" t="s">
        <v>48</v>
      </c>
      <c r="H1945" s="195" t="s">
        <v>521</v>
      </c>
      <c r="I1945" s="195" t="s">
        <v>796</v>
      </c>
      <c r="J1945" s="195" t="s">
        <v>1597</v>
      </c>
      <c r="K1945" s="204">
        <v>770.8</v>
      </c>
      <c r="L1945" s="204">
        <v>0</v>
      </c>
      <c r="M1945" s="204">
        <f t="shared" si="31"/>
        <v>770.8</v>
      </c>
      <c r="N1945" s="195" t="s">
        <v>2158</v>
      </c>
      <c r="O1945" s="195" t="s">
        <v>1597</v>
      </c>
      <c r="P1945" s="195"/>
      <c r="Q1945" s="195" t="s">
        <v>2155</v>
      </c>
      <c r="R1945" s="195" t="s">
        <v>847</v>
      </c>
    </row>
    <row r="1946" spans="1:18" s="205" customFormat="1">
      <c r="A1946" s="195" t="s">
        <v>2154</v>
      </c>
      <c r="B1946" s="195" t="s">
        <v>794</v>
      </c>
      <c r="C1946" s="195" t="s">
        <v>707</v>
      </c>
      <c r="D1946" s="195" t="s">
        <v>268</v>
      </c>
      <c r="E1946" s="195" t="s">
        <v>137</v>
      </c>
      <c r="F1946" s="195" t="s">
        <v>710</v>
      </c>
      <c r="G1946" s="195" t="s">
        <v>48</v>
      </c>
      <c r="H1946" s="195" t="s">
        <v>521</v>
      </c>
      <c r="I1946" s="195" t="s">
        <v>796</v>
      </c>
      <c r="J1946" s="195" t="s">
        <v>1597</v>
      </c>
      <c r="K1946" s="204">
        <v>117.5</v>
      </c>
      <c r="L1946" s="204">
        <v>0</v>
      </c>
      <c r="M1946" s="204">
        <f t="shared" si="31"/>
        <v>117.5</v>
      </c>
      <c r="N1946" s="195" t="s">
        <v>978</v>
      </c>
      <c r="O1946" s="195" t="s">
        <v>1597</v>
      </c>
      <c r="P1946" s="195"/>
      <c r="Q1946" s="195" t="s">
        <v>2155</v>
      </c>
      <c r="R1946" s="195" t="s">
        <v>847</v>
      </c>
    </row>
    <row r="1947" spans="1:18" s="205" customFormat="1">
      <c r="A1947" s="195" t="s">
        <v>2154</v>
      </c>
      <c r="B1947" s="195" t="s">
        <v>794</v>
      </c>
      <c r="C1947" s="195" t="s">
        <v>707</v>
      </c>
      <c r="D1947" s="195" t="s">
        <v>268</v>
      </c>
      <c r="E1947" s="195" t="s">
        <v>835</v>
      </c>
      <c r="F1947" s="195" t="s">
        <v>710</v>
      </c>
      <c r="G1947" s="195" t="s">
        <v>48</v>
      </c>
      <c r="H1947" s="195" t="s">
        <v>521</v>
      </c>
      <c r="I1947" s="195" t="s">
        <v>796</v>
      </c>
      <c r="J1947" s="195" t="s">
        <v>1597</v>
      </c>
      <c r="K1947" s="204">
        <v>752</v>
      </c>
      <c r="L1947" s="204">
        <v>0</v>
      </c>
      <c r="M1947" s="204">
        <f t="shared" si="31"/>
        <v>752</v>
      </c>
      <c r="N1947" s="195" t="s">
        <v>1022</v>
      </c>
      <c r="O1947" s="195" t="s">
        <v>1597</v>
      </c>
      <c r="P1947" s="195"/>
      <c r="Q1947" s="195" t="s">
        <v>2155</v>
      </c>
      <c r="R1947" s="195" t="s">
        <v>847</v>
      </c>
    </row>
    <row r="1948" spans="1:18" s="205" customFormat="1">
      <c r="A1948" s="195" t="s">
        <v>2154</v>
      </c>
      <c r="B1948" s="195" t="s">
        <v>794</v>
      </c>
      <c r="C1948" s="195" t="s">
        <v>707</v>
      </c>
      <c r="D1948" s="195" t="s">
        <v>268</v>
      </c>
      <c r="E1948" s="195" t="s">
        <v>380</v>
      </c>
      <c r="F1948" s="195" t="s">
        <v>710</v>
      </c>
      <c r="G1948" s="195" t="s">
        <v>48</v>
      </c>
      <c r="H1948" s="195" t="s">
        <v>521</v>
      </c>
      <c r="I1948" s="195" t="s">
        <v>796</v>
      </c>
      <c r="J1948" s="195" t="s">
        <v>1597</v>
      </c>
      <c r="K1948" s="204">
        <v>166.57</v>
      </c>
      <c r="L1948" s="204">
        <v>0</v>
      </c>
      <c r="M1948" s="204">
        <f t="shared" si="31"/>
        <v>166.57</v>
      </c>
      <c r="N1948" s="195" t="s">
        <v>2148</v>
      </c>
      <c r="O1948" s="195" t="s">
        <v>1597</v>
      </c>
      <c r="P1948" s="195"/>
      <c r="Q1948" s="195" t="s">
        <v>2155</v>
      </c>
      <c r="R1948" s="195" t="s">
        <v>847</v>
      </c>
    </row>
    <row r="1949" spans="1:18" s="205" customFormat="1">
      <c r="A1949" s="195" t="s">
        <v>2154</v>
      </c>
      <c r="B1949" s="195" t="s">
        <v>794</v>
      </c>
      <c r="C1949" s="195" t="s">
        <v>808</v>
      </c>
      <c r="D1949" s="195" t="s">
        <v>268</v>
      </c>
      <c r="E1949" s="195" t="s">
        <v>464</v>
      </c>
      <c r="F1949" s="195" t="s">
        <v>710</v>
      </c>
      <c r="G1949" s="195" t="s">
        <v>48</v>
      </c>
      <c r="H1949" s="195" t="s">
        <v>521</v>
      </c>
      <c r="I1949" s="195" t="s">
        <v>796</v>
      </c>
      <c r="J1949" s="195" t="s">
        <v>1597</v>
      </c>
      <c r="K1949" s="204">
        <v>322.61</v>
      </c>
      <c r="L1949" s="204">
        <v>0</v>
      </c>
      <c r="M1949" s="204">
        <f t="shared" si="31"/>
        <v>322.61</v>
      </c>
      <c r="N1949" s="195" t="s">
        <v>2148</v>
      </c>
      <c r="O1949" s="195" t="s">
        <v>1597</v>
      </c>
      <c r="P1949" s="195"/>
      <c r="Q1949" s="195" t="s">
        <v>2155</v>
      </c>
      <c r="R1949" s="195" t="s">
        <v>847</v>
      </c>
    </row>
    <row r="1950" spans="1:18" s="205" customFormat="1">
      <c r="A1950" s="195" t="s">
        <v>2154</v>
      </c>
      <c r="B1950" s="195" t="s">
        <v>794</v>
      </c>
      <c r="C1950" s="195" t="s">
        <v>808</v>
      </c>
      <c r="D1950" s="195" t="s">
        <v>268</v>
      </c>
      <c r="E1950" s="195" t="s">
        <v>21</v>
      </c>
      <c r="F1950" s="195" t="s">
        <v>710</v>
      </c>
      <c r="G1950" s="195" t="s">
        <v>48</v>
      </c>
      <c r="H1950" s="195" t="s">
        <v>521</v>
      </c>
      <c r="I1950" s="195" t="s">
        <v>796</v>
      </c>
      <c r="J1950" s="195" t="s">
        <v>1597</v>
      </c>
      <c r="K1950" s="204">
        <v>440.48</v>
      </c>
      <c r="L1950" s="204">
        <v>0</v>
      </c>
      <c r="M1950" s="204">
        <f t="shared" si="31"/>
        <v>440.48</v>
      </c>
      <c r="N1950" s="195" t="s">
        <v>2148</v>
      </c>
      <c r="O1950" s="195" t="s">
        <v>1597</v>
      </c>
      <c r="P1950" s="195"/>
      <c r="Q1950" s="195" t="s">
        <v>2155</v>
      </c>
      <c r="R1950" s="195" t="s">
        <v>847</v>
      </c>
    </row>
    <row r="1951" spans="1:18" s="205" customFormat="1">
      <c r="A1951" s="195" t="s">
        <v>2154</v>
      </c>
      <c r="B1951" s="195" t="s">
        <v>794</v>
      </c>
      <c r="C1951" s="195" t="s">
        <v>808</v>
      </c>
      <c r="D1951" s="195" t="s">
        <v>268</v>
      </c>
      <c r="E1951" s="195" t="s">
        <v>28</v>
      </c>
      <c r="F1951" s="195" t="s">
        <v>710</v>
      </c>
      <c r="G1951" s="195" t="s">
        <v>48</v>
      </c>
      <c r="H1951" s="195" t="s">
        <v>521</v>
      </c>
      <c r="I1951" s="195" t="s">
        <v>796</v>
      </c>
      <c r="J1951" s="195" t="s">
        <v>1597</v>
      </c>
      <c r="K1951" s="204">
        <v>1457</v>
      </c>
      <c r="L1951" s="204">
        <v>0</v>
      </c>
      <c r="M1951" s="204">
        <f t="shared" si="31"/>
        <v>1457</v>
      </c>
      <c r="N1951" s="195" t="s">
        <v>1019</v>
      </c>
      <c r="O1951" s="195" t="s">
        <v>1597</v>
      </c>
      <c r="P1951" s="195"/>
      <c r="Q1951" s="195" t="s">
        <v>2155</v>
      </c>
      <c r="R1951" s="195" t="s">
        <v>847</v>
      </c>
    </row>
    <row r="1952" spans="1:18" s="205" customFormat="1">
      <c r="A1952" s="195" t="s">
        <v>2154</v>
      </c>
      <c r="B1952" s="195" t="s">
        <v>794</v>
      </c>
      <c r="C1952" s="195" t="s">
        <v>808</v>
      </c>
      <c r="D1952" s="195" t="s">
        <v>268</v>
      </c>
      <c r="E1952" s="195" t="s">
        <v>28</v>
      </c>
      <c r="F1952" s="195" t="s">
        <v>710</v>
      </c>
      <c r="G1952" s="195" t="s">
        <v>48</v>
      </c>
      <c r="H1952" s="195" t="s">
        <v>521</v>
      </c>
      <c r="I1952" s="195" t="s">
        <v>796</v>
      </c>
      <c r="J1952" s="195" t="s">
        <v>1597</v>
      </c>
      <c r="K1952" s="204">
        <v>526.4</v>
      </c>
      <c r="L1952" s="204">
        <v>0</v>
      </c>
      <c r="M1952" s="204">
        <f t="shared" si="31"/>
        <v>526.4</v>
      </c>
      <c r="N1952" s="195" t="s">
        <v>2156</v>
      </c>
      <c r="O1952" s="195" t="s">
        <v>1597</v>
      </c>
      <c r="P1952" s="195"/>
      <c r="Q1952" s="195" t="s">
        <v>2155</v>
      </c>
      <c r="R1952" s="195" t="s">
        <v>847</v>
      </c>
    </row>
    <row r="1953" spans="1:18" s="205" customFormat="1">
      <c r="A1953" s="195" t="s">
        <v>2154</v>
      </c>
      <c r="B1953" s="195" t="s">
        <v>794</v>
      </c>
      <c r="C1953" s="195" t="s">
        <v>808</v>
      </c>
      <c r="D1953" s="195" t="s">
        <v>268</v>
      </c>
      <c r="E1953" s="195" t="s">
        <v>513</v>
      </c>
      <c r="F1953" s="195" t="s">
        <v>710</v>
      </c>
      <c r="G1953" s="195" t="s">
        <v>48</v>
      </c>
      <c r="H1953" s="195" t="s">
        <v>521</v>
      </c>
      <c r="I1953" s="195" t="s">
        <v>796</v>
      </c>
      <c r="J1953" s="195" t="s">
        <v>1597</v>
      </c>
      <c r="K1953" s="204">
        <v>131.6</v>
      </c>
      <c r="L1953" s="204">
        <v>0</v>
      </c>
      <c r="M1953" s="204">
        <f t="shared" si="31"/>
        <v>131.6</v>
      </c>
      <c r="N1953" s="195" t="s">
        <v>2148</v>
      </c>
      <c r="O1953" s="195" t="s">
        <v>1597</v>
      </c>
      <c r="P1953" s="195"/>
      <c r="Q1953" s="195" t="s">
        <v>2155</v>
      </c>
      <c r="R1953" s="195" t="s">
        <v>847</v>
      </c>
    </row>
    <row r="1954" spans="1:18" s="205" customFormat="1">
      <c r="A1954" s="195" t="s">
        <v>2154</v>
      </c>
      <c r="B1954" s="195" t="s">
        <v>794</v>
      </c>
      <c r="C1954" s="195" t="s">
        <v>808</v>
      </c>
      <c r="D1954" s="195" t="s">
        <v>268</v>
      </c>
      <c r="E1954" s="195" t="s">
        <v>513</v>
      </c>
      <c r="F1954" s="195" t="s">
        <v>710</v>
      </c>
      <c r="G1954" s="195" t="s">
        <v>48</v>
      </c>
      <c r="H1954" s="195" t="s">
        <v>521</v>
      </c>
      <c r="I1954" s="195" t="s">
        <v>796</v>
      </c>
      <c r="J1954" s="195" t="s">
        <v>1597</v>
      </c>
      <c r="K1954" s="204">
        <v>344.23</v>
      </c>
      <c r="L1954" s="204">
        <v>0</v>
      </c>
      <c r="M1954" s="204">
        <f t="shared" si="31"/>
        <v>344.23</v>
      </c>
      <c r="N1954" s="195" t="s">
        <v>976</v>
      </c>
      <c r="O1954" s="195" t="s">
        <v>1597</v>
      </c>
      <c r="P1954" s="195"/>
      <c r="Q1954" s="195" t="s">
        <v>2155</v>
      </c>
      <c r="R1954" s="195" t="s">
        <v>847</v>
      </c>
    </row>
    <row r="1955" spans="1:18" s="205" customFormat="1">
      <c r="A1955" s="195" t="s">
        <v>2154</v>
      </c>
      <c r="B1955" s="195" t="s">
        <v>794</v>
      </c>
      <c r="C1955" s="195" t="s">
        <v>706</v>
      </c>
      <c r="D1955" s="195" t="s">
        <v>802</v>
      </c>
      <c r="E1955" s="195" t="s">
        <v>894</v>
      </c>
      <c r="F1955" s="195" t="s">
        <v>710</v>
      </c>
      <c r="G1955" s="195" t="s">
        <v>48</v>
      </c>
      <c r="H1955" s="195" t="s">
        <v>521</v>
      </c>
      <c r="I1955" s="195" t="s">
        <v>796</v>
      </c>
      <c r="J1955" s="195" t="s">
        <v>1597</v>
      </c>
      <c r="K1955" s="204">
        <v>90</v>
      </c>
      <c r="L1955" s="204">
        <v>0</v>
      </c>
      <c r="M1955" s="204">
        <f t="shared" si="31"/>
        <v>90</v>
      </c>
      <c r="N1955" s="195" t="s">
        <v>2159</v>
      </c>
      <c r="O1955" s="195" t="s">
        <v>1597</v>
      </c>
      <c r="P1955" s="195"/>
      <c r="Q1955" s="195" t="s">
        <v>2155</v>
      </c>
      <c r="R1955" s="195" t="s">
        <v>847</v>
      </c>
    </row>
    <row r="1956" spans="1:18" s="205" customFormat="1">
      <c r="A1956" s="195" t="s">
        <v>2154</v>
      </c>
      <c r="B1956" s="195" t="s">
        <v>794</v>
      </c>
      <c r="C1956" s="195" t="s">
        <v>706</v>
      </c>
      <c r="D1956" s="195" t="s">
        <v>802</v>
      </c>
      <c r="E1956" s="195" t="s">
        <v>800</v>
      </c>
      <c r="F1956" s="195" t="s">
        <v>710</v>
      </c>
      <c r="G1956" s="195" t="s">
        <v>48</v>
      </c>
      <c r="H1956" s="195" t="s">
        <v>521</v>
      </c>
      <c r="I1956" s="195" t="s">
        <v>796</v>
      </c>
      <c r="J1956" s="195" t="s">
        <v>1597</v>
      </c>
      <c r="K1956" s="204">
        <v>82.8</v>
      </c>
      <c r="L1956" s="204">
        <v>0</v>
      </c>
      <c r="M1956" s="204">
        <f t="shared" si="31"/>
        <v>82.8</v>
      </c>
      <c r="N1956" s="195" t="s">
        <v>1110</v>
      </c>
      <c r="O1956" s="195" t="s">
        <v>1597</v>
      </c>
      <c r="P1956" s="195"/>
      <c r="Q1956" s="195" t="s">
        <v>2155</v>
      </c>
      <c r="R1956" s="195" t="s">
        <v>847</v>
      </c>
    </row>
    <row r="1957" spans="1:18" s="205" customFormat="1">
      <c r="A1957" s="195" t="s">
        <v>2154</v>
      </c>
      <c r="B1957" s="195" t="s">
        <v>794</v>
      </c>
      <c r="C1957" s="195" t="s">
        <v>706</v>
      </c>
      <c r="D1957" s="195" t="s">
        <v>802</v>
      </c>
      <c r="E1957" s="195" t="s">
        <v>382</v>
      </c>
      <c r="F1957" s="195" t="s">
        <v>710</v>
      </c>
      <c r="G1957" s="195" t="s">
        <v>48</v>
      </c>
      <c r="H1957" s="195" t="s">
        <v>521</v>
      </c>
      <c r="I1957" s="195" t="s">
        <v>796</v>
      </c>
      <c r="J1957" s="195" t="s">
        <v>1597</v>
      </c>
      <c r="K1957" s="204">
        <v>88.8</v>
      </c>
      <c r="L1957" s="204">
        <v>0</v>
      </c>
      <c r="M1957" s="204">
        <f t="shared" si="31"/>
        <v>88.8</v>
      </c>
      <c r="N1957" s="195" t="s">
        <v>1111</v>
      </c>
      <c r="O1957" s="195" t="s">
        <v>1597</v>
      </c>
      <c r="P1957" s="195"/>
      <c r="Q1957" s="195" t="s">
        <v>2155</v>
      </c>
      <c r="R1957" s="195" t="s">
        <v>847</v>
      </c>
    </row>
    <row r="1958" spans="1:18" s="205" customFormat="1">
      <c r="A1958" s="195" t="s">
        <v>2154</v>
      </c>
      <c r="B1958" s="195" t="s">
        <v>794</v>
      </c>
      <c r="C1958" s="195" t="s">
        <v>808</v>
      </c>
      <c r="D1958" s="195" t="s">
        <v>268</v>
      </c>
      <c r="E1958" s="195" t="s">
        <v>820</v>
      </c>
      <c r="F1958" s="195" t="s">
        <v>710</v>
      </c>
      <c r="G1958" s="195" t="s">
        <v>48</v>
      </c>
      <c r="H1958" s="195" t="s">
        <v>521</v>
      </c>
      <c r="I1958" s="195" t="s">
        <v>796</v>
      </c>
      <c r="J1958" s="195" t="s">
        <v>1597</v>
      </c>
      <c r="K1958" s="204">
        <v>940</v>
      </c>
      <c r="L1958" s="204">
        <v>0</v>
      </c>
      <c r="M1958" s="204">
        <f t="shared" si="31"/>
        <v>940</v>
      </c>
      <c r="N1958" s="195" t="s">
        <v>1117</v>
      </c>
      <c r="O1958" s="195" t="s">
        <v>1597</v>
      </c>
      <c r="P1958" s="195"/>
      <c r="Q1958" s="195" t="s">
        <v>2155</v>
      </c>
      <c r="R1958" s="195" t="s">
        <v>847</v>
      </c>
    </row>
    <row r="1959" spans="1:18" s="205" customFormat="1">
      <c r="A1959" s="195" t="s">
        <v>2154</v>
      </c>
      <c r="B1959" s="195" t="s">
        <v>794</v>
      </c>
      <c r="C1959" s="195" t="s">
        <v>808</v>
      </c>
      <c r="D1959" s="195" t="s">
        <v>268</v>
      </c>
      <c r="E1959" s="195" t="s">
        <v>18</v>
      </c>
      <c r="F1959" s="195" t="s">
        <v>710</v>
      </c>
      <c r="G1959" s="195" t="s">
        <v>48</v>
      </c>
      <c r="H1959" s="195" t="s">
        <v>521</v>
      </c>
      <c r="I1959" s="195" t="s">
        <v>796</v>
      </c>
      <c r="J1959" s="195" t="s">
        <v>1597</v>
      </c>
      <c r="K1959" s="204">
        <v>1541.6</v>
      </c>
      <c r="L1959" s="204">
        <v>0</v>
      </c>
      <c r="M1959" s="204">
        <f t="shared" si="31"/>
        <v>1541.6</v>
      </c>
      <c r="N1959" s="195" t="s">
        <v>2160</v>
      </c>
      <c r="O1959" s="195" t="s">
        <v>1597</v>
      </c>
      <c r="P1959" s="195"/>
      <c r="Q1959" s="195" t="s">
        <v>2155</v>
      </c>
      <c r="R1959" s="195" t="s">
        <v>847</v>
      </c>
    </row>
    <row r="1960" spans="1:18" s="205" customFormat="1">
      <c r="A1960" s="195" t="s">
        <v>2154</v>
      </c>
      <c r="B1960" s="195" t="s">
        <v>794</v>
      </c>
      <c r="C1960" s="195" t="s">
        <v>808</v>
      </c>
      <c r="D1960" s="195" t="s">
        <v>268</v>
      </c>
      <c r="E1960" s="195" t="s">
        <v>19</v>
      </c>
      <c r="F1960" s="195" t="s">
        <v>710</v>
      </c>
      <c r="G1960" s="195" t="s">
        <v>48</v>
      </c>
      <c r="H1960" s="195" t="s">
        <v>521</v>
      </c>
      <c r="I1960" s="195" t="s">
        <v>796</v>
      </c>
      <c r="J1960" s="195" t="s">
        <v>1597</v>
      </c>
      <c r="K1960" s="204">
        <v>479.78</v>
      </c>
      <c r="L1960" s="204">
        <v>0</v>
      </c>
      <c r="M1960" s="204">
        <f t="shared" si="31"/>
        <v>479.78</v>
      </c>
      <c r="N1960" s="195" t="s">
        <v>2161</v>
      </c>
      <c r="O1960" s="195" t="s">
        <v>1597</v>
      </c>
      <c r="P1960" s="195"/>
      <c r="Q1960" s="195" t="s">
        <v>2155</v>
      </c>
      <c r="R1960" s="195" t="s">
        <v>847</v>
      </c>
    </row>
    <row r="1961" spans="1:18" s="205" customFormat="1">
      <c r="A1961" s="195" t="s">
        <v>2154</v>
      </c>
      <c r="B1961" s="195" t="s">
        <v>794</v>
      </c>
      <c r="C1961" s="195" t="s">
        <v>804</v>
      </c>
      <c r="D1961" s="195" t="s">
        <v>268</v>
      </c>
      <c r="E1961" s="195" t="s">
        <v>844</v>
      </c>
      <c r="F1961" s="195" t="s">
        <v>710</v>
      </c>
      <c r="G1961" s="195" t="s">
        <v>48</v>
      </c>
      <c r="H1961" s="195" t="s">
        <v>521</v>
      </c>
      <c r="I1961" s="195" t="s">
        <v>796</v>
      </c>
      <c r="J1961" s="195" t="s">
        <v>1597</v>
      </c>
      <c r="K1961" s="204">
        <v>1900</v>
      </c>
      <c r="L1961" s="204">
        <v>0</v>
      </c>
      <c r="M1961" s="204">
        <f t="shared" si="31"/>
        <v>1900</v>
      </c>
      <c r="N1961" s="195" t="s">
        <v>970</v>
      </c>
      <c r="O1961" s="195" t="s">
        <v>1597</v>
      </c>
      <c r="P1961" s="195"/>
      <c r="Q1961" s="195" t="s">
        <v>2155</v>
      </c>
      <c r="R1961" s="195" t="s">
        <v>847</v>
      </c>
    </row>
    <row r="1962" spans="1:18" s="205" customFormat="1">
      <c r="A1962" s="195" t="s">
        <v>2154</v>
      </c>
      <c r="B1962" s="195" t="s">
        <v>794</v>
      </c>
      <c r="C1962" s="195" t="s">
        <v>706</v>
      </c>
      <c r="D1962" s="195" t="s">
        <v>802</v>
      </c>
      <c r="E1962" s="195" t="s">
        <v>844</v>
      </c>
      <c r="F1962" s="195" t="s">
        <v>710</v>
      </c>
      <c r="G1962" s="195" t="s">
        <v>48</v>
      </c>
      <c r="H1962" s="195" t="s">
        <v>521</v>
      </c>
      <c r="I1962" s="195" t="s">
        <v>796</v>
      </c>
      <c r="J1962" s="195" t="s">
        <v>1597</v>
      </c>
      <c r="K1962" s="204">
        <v>147</v>
      </c>
      <c r="L1962" s="204">
        <v>0</v>
      </c>
      <c r="M1962" s="204">
        <f t="shared" si="31"/>
        <v>147</v>
      </c>
      <c r="N1962" s="195" t="s">
        <v>970</v>
      </c>
      <c r="O1962" s="195" t="s">
        <v>1597</v>
      </c>
      <c r="P1962" s="195"/>
      <c r="Q1962" s="195" t="s">
        <v>2155</v>
      </c>
      <c r="R1962" s="195" t="s">
        <v>847</v>
      </c>
    </row>
    <row r="1963" spans="1:18" s="205" customFormat="1">
      <c r="A1963" s="195" t="s">
        <v>2154</v>
      </c>
      <c r="B1963" s="195" t="s">
        <v>794</v>
      </c>
      <c r="C1963" s="195" t="s">
        <v>706</v>
      </c>
      <c r="D1963" s="195" t="s">
        <v>802</v>
      </c>
      <c r="E1963" s="195" t="s">
        <v>21</v>
      </c>
      <c r="F1963" s="195" t="s">
        <v>710</v>
      </c>
      <c r="G1963" s="195" t="s">
        <v>48</v>
      </c>
      <c r="H1963" s="195" t="s">
        <v>521</v>
      </c>
      <c r="I1963" s="195" t="s">
        <v>796</v>
      </c>
      <c r="J1963" s="195" t="s">
        <v>1597</v>
      </c>
      <c r="K1963" s="204">
        <v>28.12</v>
      </c>
      <c r="L1963" s="204">
        <v>0</v>
      </c>
      <c r="M1963" s="204">
        <f t="shared" si="31"/>
        <v>28.12</v>
      </c>
      <c r="N1963" s="195" t="s">
        <v>2148</v>
      </c>
      <c r="O1963" s="195" t="s">
        <v>1597</v>
      </c>
      <c r="P1963" s="195"/>
      <c r="Q1963" s="195" t="s">
        <v>2155</v>
      </c>
      <c r="R1963" s="195" t="s">
        <v>847</v>
      </c>
    </row>
    <row r="1964" spans="1:18" s="205" customFormat="1">
      <c r="A1964" s="195" t="s">
        <v>2154</v>
      </c>
      <c r="B1964" s="195" t="s">
        <v>794</v>
      </c>
      <c r="C1964" s="195" t="s">
        <v>706</v>
      </c>
      <c r="D1964" s="195" t="s">
        <v>802</v>
      </c>
      <c r="E1964" s="195" t="s">
        <v>835</v>
      </c>
      <c r="F1964" s="195" t="s">
        <v>710</v>
      </c>
      <c r="G1964" s="195" t="s">
        <v>48</v>
      </c>
      <c r="H1964" s="195" t="s">
        <v>521</v>
      </c>
      <c r="I1964" s="195" t="s">
        <v>796</v>
      </c>
      <c r="J1964" s="195" t="s">
        <v>1597</v>
      </c>
      <c r="K1964" s="204">
        <v>48</v>
      </c>
      <c r="L1964" s="204">
        <v>0</v>
      </c>
      <c r="M1964" s="204">
        <f t="shared" si="31"/>
        <v>48</v>
      </c>
      <c r="N1964" s="195" t="s">
        <v>1022</v>
      </c>
      <c r="O1964" s="195" t="s">
        <v>1597</v>
      </c>
      <c r="P1964" s="195"/>
      <c r="Q1964" s="195" t="s">
        <v>2155</v>
      </c>
      <c r="R1964" s="195" t="s">
        <v>847</v>
      </c>
    </row>
    <row r="1965" spans="1:18" s="205" customFormat="1">
      <c r="A1965" s="195" t="s">
        <v>2154</v>
      </c>
      <c r="B1965" s="195" t="s">
        <v>794</v>
      </c>
      <c r="C1965" s="195" t="s">
        <v>706</v>
      </c>
      <c r="D1965" s="195" t="s">
        <v>802</v>
      </c>
      <c r="E1965" s="195" t="s">
        <v>380</v>
      </c>
      <c r="F1965" s="195" t="s">
        <v>710</v>
      </c>
      <c r="G1965" s="195" t="s">
        <v>48</v>
      </c>
      <c r="H1965" s="195" t="s">
        <v>521</v>
      </c>
      <c r="I1965" s="195" t="s">
        <v>796</v>
      </c>
      <c r="J1965" s="195" t="s">
        <v>1597</v>
      </c>
      <c r="K1965" s="204">
        <v>10.63</v>
      </c>
      <c r="L1965" s="204">
        <v>0</v>
      </c>
      <c r="M1965" s="204">
        <f t="shared" si="31"/>
        <v>10.63</v>
      </c>
      <c r="N1965" s="195" t="s">
        <v>2148</v>
      </c>
      <c r="O1965" s="195" t="s">
        <v>1597</v>
      </c>
      <c r="P1965" s="195"/>
      <c r="Q1965" s="195" t="s">
        <v>2155</v>
      </c>
      <c r="R1965" s="195" t="s">
        <v>847</v>
      </c>
    </row>
    <row r="1966" spans="1:18" s="205" customFormat="1">
      <c r="A1966" s="195" t="s">
        <v>2154</v>
      </c>
      <c r="B1966" s="195" t="s">
        <v>794</v>
      </c>
      <c r="C1966" s="195" t="s">
        <v>706</v>
      </c>
      <c r="D1966" s="195" t="s">
        <v>802</v>
      </c>
      <c r="E1966" s="195" t="s">
        <v>380</v>
      </c>
      <c r="F1966" s="195" t="s">
        <v>710</v>
      </c>
      <c r="G1966" s="195" t="s">
        <v>48</v>
      </c>
      <c r="H1966" s="195" t="s">
        <v>521</v>
      </c>
      <c r="I1966" s="195" t="s">
        <v>796</v>
      </c>
      <c r="J1966" s="195" t="s">
        <v>1597</v>
      </c>
      <c r="K1966" s="204">
        <v>15.47</v>
      </c>
      <c r="L1966" s="204">
        <v>0</v>
      </c>
      <c r="M1966" s="204">
        <f t="shared" si="31"/>
        <v>15.47</v>
      </c>
      <c r="N1966" s="195" t="s">
        <v>976</v>
      </c>
      <c r="O1966" s="195" t="s">
        <v>1597</v>
      </c>
      <c r="P1966" s="195"/>
      <c r="Q1966" s="195" t="s">
        <v>2155</v>
      </c>
      <c r="R1966" s="195" t="s">
        <v>847</v>
      </c>
    </row>
    <row r="1967" spans="1:18" s="205" customFormat="1">
      <c r="A1967" s="195" t="s">
        <v>2154</v>
      </c>
      <c r="B1967" s="195" t="s">
        <v>794</v>
      </c>
      <c r="C1967" s="195" t="s">
        <v>706</v>
      </c>
      <c r="D1967" s="195" t="s">
        <v>802</v>
      </c>
      <c r="E1967" s="195" t="s">
        <v>342</v>
      </c>
      <c r="F1967" s="195" t="s">
        <v>710</v>
      </c>
      <c r="G1967" s="195" t="s">
        <v>48</v>
      </c>
      <c r="H1967" s="195" t="s">
        <v>521</v>
      </c>
      <c r="I1967" s="195" t="s">
        <v>796</v>
      </c>
      <c r="J1967" s="195" t="s">
        <v>1597</v>
      </c>
      <c r="K1967" s="204">
        <v>30</v>
      </c>
      <c r="L1967" s="204">
        <v>0</v>
      </c>
      <c r="M1967" s="204">
        <f t="shared" si="31"/>
        <v>30</v>
      </c>
      <c r="N1967" s="195" t="s">
        <v>1113</v>
      </c>
      <c r="O1967" s="195" t="s">
        <v>1597</v>
      </c>
      <c r="P1967" s="195"/>
      <c r="Q1967" s="195" t="s">
        <v>2155</v>
      </c>
      <c r="R1967" s="195" t="s">
        <v>847</v>
      </c>
    </row>
    <row r="1968" spans="1:18" s="205" customFormat="1">
      <c r="A1968" s="195" t="s">
        <v>2154</v>
      </c>
      <c r="B1968" s="195" t="s">
        <v>794</v>
      </c>
      <c r="C1968" s="195" t="s">
        <v>706</v>
      </c>
      <c r="D1968" s="195" t="s">
        <v>802</v>
      </c>
      <c r="E1968" s="195" t="s">
        <v>708</v>
      </c>
      <c r="F1968" s="195" t="s">
        <v>710</v>
      </c>
      <c r="G1968" s="195" t="s">
        <v>48</v>
      </c>
      <c r="H1968" s="195" t="s">
        <v>521</v>
      </c>
      <c r="I1968" s="195" t="s">
        <v>796</v>
      </c>
      <c r="J1968" s="195" t="s">
        <v>1597</v>
      </c>
      <c r="K1968" s="204">
        <v>100.8</v>
      </c>
      <c r="L1968" s="204">
        <v>0</v>
      </c>
      <c r="M1968" s="204">
        <f t="shared" si="31"/>
        <v>100.8</v>
      </c>
      <c r="N1968" s="195" t="s">
        <v>1111</v>
      </c>
      <c r="O1968" s="195" t="s">
        <v>1597</v>
      </c>
      <c r="P1968" s="195"/>
      <c r="Q1968" s="195" t="s">
        <v>2155</v>
      </c>
      <c r="R1968" s="195" t="s">
        <v>847</v>
      </c>
    </row>
    <row r="1969" spans="1:18" s="205" customFormat="1">
      <c r="A1969" s="195" t="s">
        <v>2154</v>
      </c>
      <c r="B1969" s="195" t="s">
        <v>794</v>
      </c>
      <c r="C1969" s="195" t="s">
        <v>706</v>
      </c>
      <c r="D1969" s="195" t="s">
        <v>802</v>
      </c>
      <c r="E1969" s="195" t="s">
        <v>513</v>
      </c>
      <c r="F1969" s="195" t="s">
        <v>710</v>
      </c>
      <c r="G1969" s="195" t="s">
        <v>48</v>
      </c>
      <c r="H1969" s="195" t="s">
        <v>521</v>
      </c>
      <c r="I1969" s="195" t="s">
        <v>796</v>
      </c>
      <c r="J1969" s="195" t="s">
        <v>1597</v>
      </c>
      <c r="K1969" s="204">
        <v>21.97</v>
      </c>
      <c r="L1969" s="204">
        <v>0</v>
      </c>
      <c r="M1969" s="204">
        <f t="shared" si="31"/>
        <v>21.97</v>
      </c>
      <c r="N1969" s="195" t="s">
        <v>976</v>
      </c>
      <c r="O1969" s="195" t="s">
        <v>1597</v>
      </c>
      <c r="P1969" s="195"/>
      <c r="Q1969" s="195" t="s">
        <v>2155</v>
      </c>
      <c r="R1969" s="195" t="s">
        <v>847</v>
      </c>
    </row>
    <row r="1970" spans="1:18" s="205" customFormat="1">
      <c r="A1970" s="195" t="s">
        <v>2154</v>
      </c>
      <c r="B1970" s="195" t="s">
        <v>794</v>
      </c>
      <c r="C1970" s="195" t="s">
        <v>706</v>
      </c>
      <c r="D1970" s="195" t="s">
        <v>802</v>
      </c>
      <c r="E1970" s="195" t="s">
        <v>513</v>
      </c>
      <c r="F1970" s="195" t="s">
        <v>710</v>
      </c>
      <c r="G1970" s="195" t="s">
        <v>48</v>
      </c>
      <c r="H1970" s="195" t="s">
        <v>521</v>
      </c>
      <c r="I1970" s="195" t="s">
        <v>796</v>
      </c>
      <c r="J1970" s="195" t="s">
        <v>1597</v>
      </c>
      <c r="K1970" s="204">
        <v>8.4</v>
      </c>
      <c r="L1970" s="204">
        <v>0</v>
      </c>
      <c r="M1970" s="204">
        <f t="shared" si="31"/>
        <v>8.4</v>
      </c>
      <c r="N1970" s="195" t="s">
        <v>2148</v>
      </c>
      <c r="O1970" s="195" t="s">
        <v>1597</v>
      </c>
      <c r="P1970" s="195"/>
      <c r="Q1970" s="195" t="s">
        <v>2155</v>
      </c>
      <c r="R1970" s="195" t="s">
        <v>847</v>
      </c>
    </row>
    <row r="1971" spans="1:18" s="205" customFormat="1">
      <c r="A1971" s="195" t="s">
        <v>2154</v>
      </c>
      <c r="B1971" s="195" t="s">
        <v>794</v>
      </c>
      <c r="C1971" s="195" t="s">
        <v>706</v>
      </c>
      <c r="D1971" s="195" t="s">
        <v>802</v>
      </c>
      <c r="E1971" s="195" t="s">
        <v>464</v>
      </c>
      <c r="F1971" s="195" t="s">
        <v>710</v>
      </c>
      <c r="G1971" s="195" t="s">
        <v>48</v>
      </c>
      <c r="H1971" s="195" t="s">
        <v>521</v>
      </c>
      <c r="I1971" s="195" t="s">
        <v>796</v>
      </c>
      <c r="J1971" s="195" t="s">
        <v>1597</v>
      </c>
      <c r="K1971" s="204">
        <v>20.59</v>
      </c>
      <c r="L1971" s="204">
        <v>0</v>
      </c>
      <c r="M1971" s="204">
        <f t="shared" si="31"/>
        <v>20.59</v>
      </c>
      <c r="N1971" s="195" t="s">
        <v>2148</v>
      </c>
      <c r="O1971" s="195" t="s">
        <v>1597</v>
      </c>
      <c r="P1971" s="195"/>
      <c r="Q1971" s="195" t="s">
        <v>2155</v>
      </c>
      <c r="R1971" s="195" t="s">
        <v>847</v>
      </c>
    </row>
    <row r="1972" spans="1:18" s="205" customFormat="1">
      <c r="A1972" s="195" t="s">
        <v>2154</v>
      </c>
      <c r="B1972" s="195" t="s">
        <v>794</v>
      </c>
      <c r="C1972" s="195" t="s">
        <v>706</v>
      </c>
      <c r="D1972" s="195" t="s">
        <v>802</v>
      </c>
      <c r="E1972" s="195" t="s">
        <v>19</v>
      </c>
      <c r="F1972" s="195" t="s">
        <v>710</v>
      </c>
      <c r="G1972" s="195" t="s">
        <v>48</v>
      </c>
      <c r="H1972" s="195" t="s">
        <v>521</v>
      </c>
      <c r="I1972" s="195" t="s">
        <v>796</v>
      </c>
      <c r="J1972" s="195" t="s">
        <v>1597</v>
      </c>
      <c r="K1972" s="204">
        <v>30.62</v>
      </c>
      <c r="L1972" s="204">
        <v>0</v>
      </c>
      <c r="M1972" s="204">
        <f t="shared" si="31"/>
        <v>30.62</v>
      </c>
      <c r="N1972" s="195" t="s">
        <v>2161</v>
      </c>
      <c r="O1972" s="195" t="s">
        <v>1597</v>
      </c>
      <c r="P1972" s="195"/>
      <c r="Q1972" s="195" t="s">
        <v>2155</v>
      </c>
      <c r="R1972" s="195" t="s">
        <v>847</v>
      </c>
    </row>
    <row r="1973" spans="1:18" s="205" customFormat="1">
      <c r="A1973" s="195" t="s">
        <v>2154</v>
      </c>
      <c r="B1973" s="195" t="s">
        <v>794</v>
      </c>
      <c r="C1973" s="195" t="s">
        <v>706</v>
      </c>
      <c r="D1973" s="195" t="s">
        <v>802</v>
      </c>
      <c r="E1973" s="195" t="s">
        <v>820</v>
      </c>
      <c r="F1973" s="195" t="s">
        <v>710</v>
      </c>
      <c r="G1973" s="195" t="s">
        <v>48</v>
      </c>
      <c r="H1973" s="195" t="s">
        <v>521</v>
      </c>
      <c r="I1973" s="195" t="s">
        <v>796</v>
      </c>
      <c r="J1973" s="195" t="s">
        <v>1597</v>
      </c>
      <c r="K1973" s="204">
        <v>60</v>
      </c>
      <c r="L1973" s="204">
        <v>0</v>
      </c>
      <c r="M1973" s="204">
        <f t="shared" si="31"/>
        <v>60</v>
      </c>
      <c r="N1973" s="195" t="s">
        <v>1117</v>
      </c>
      <c r="O1973" s="195" t="s">
        <v>1597</v>
      </c>
      <c r="P1973" s="195"/>
      <c r="Q1973" s="195" t="s">
        <v>2155</v>
      </c>
      <c r="R1973" s="195" t="s">
        <v>847</v>
      </c>
    </row>
    <row r="1974" spans="1:18" s="205" customFormat="1">
      <c r="A1974" s="195" t="s">
        <v>2154</v>
      </c>
      <c r="B1974" s="195" t="s">
        <v>794</v>
      </c>
      <c r="C1974" s="195" t="s">
        <v>706</v>
      </c>
      <c r="D1974" s="195" t="s">
        <v>802</v>
      </c>
      <c r="E1974" s="195" t="s">
        <v>18</v>
      </c>
      <c r="F1974" s="195" t="s">
        <v>710</v>
      </c>
      <c r="G1974" s="195" t="s">
        <v>48</v>
      </c>
      <c r="H1974" s="195" t="s">
        <v>521</v>
      </c>
      <c r="I1974" s="195" t="s">
        <v>796</v>
      </c>
      <c r="J1974" s="195" t="s">
        <v>1597</v>
      </c>
      <c r="K1974" s="204">
        <v>98.4</v>
      </c>
      <c r="L1974" s="204">
        <v>0</v>
      </c>
      <c r="M1974" s="204">
        <f t="shared" si="31"/>
        <v>98.4</v>
      </c>
      <c r="N1974" s="195" t="s">
        <v>2160</v>
      </c>
      <c r="O1974" s="195" t="s">
        <v>1597</v>
      </c>
      <c r="P1974" s="195"/>
      <c r="Q1974" s="195" t="s">
        <v>2155</v>
      </c>
      <c r="R1974" s="195" t="s">
        <v>847</v>
      </c>
    </row>
    <row r="1975" spans="1:18" s="205" customFormat="1">
      <c r="A1975" s="195" t="s">
        <v>2154</v>
      </c>
      <c r="B1975" s="195" t="s">
        <v>794</v>
      </c>
      <c r="C1975" s="195" t="s">
        <v>706</v>
      </c>
      <c r="D1975" s="195" t="s">
        <v>802</v>
      </c>
      <c r="E1975" s="195" t="s">
        <v>137</v>
      </c>
      <c r="F1975" s="195" t="s">
        <v>710</v>
      </c>
      <c r="G1975" s="195" t="s">
        <v>48</v>
      </c>
      <c r="H1975" s="195" t="s">
        <v>521</v>
      </c>
      <c r="I1975" s="195" t="s">
        <v>796</v>
      </c>
      <c r="J1975" s="195" t="s">
        <v>1597</v>
      </c>
      <c r="K1975" s="204">
        <v>7.5</v>
      </c>
      <c r="L1975" s="204">
        <v>0</v>
      </c>
      <c r="M1975" s="204">
        <f t="shared" si="31"/>
        <v>7.5</v>
      </c>
      <c r="N1975" s="195" t="s">
        <v>978</v>
      </c>
      <c r="O1975" s="195" t="s">
        <v>1597</v>
      </c>
      <c r="P1975" s="195"/>
      <c r="Q1975" s="195" t="s">
        <v>2155</v>
      </c>
      <c r="R1975" s="195" t="s">
        <v>847</v>
      </c>
    </row>
    <row r="1976" spans="1:18" s="205" customFormat="1">
      <c r="A1976" s="195" t="s">
        <v>2154</v>
      </c>
      <c r="B1976" s="195" t="s">
        <v>794</v>
      </c>
      <c r="C1976" s="195" t="s">
        <v>706</v>
      </c>
      <c r="D1976" s="195" t="s">
        <v>802</v>
      </c>
      <c r="E1976" s="195" t="s">
        <v>28</v>
      </c>
      <c r="F1976" s="195" t="s">
        <v>710</v>
      </c>
      <c r="G1976" s="195" t="s">
        <v>48</v>
      </c>
      <c r="H1976" s="195" t="s">
        <v>521</v>
      </c>
      <c r="I1976" s="195" t="s">
        <v>796</v>
      </c>
      <c r="J1976" s="195" t="s">
        <v>1597</v>
      </c>
      <c r="K1976" s="204">
        <v>33.6</v>
      </c>
      <c r="L1976" s="204">
        <v>0</v>
      </c>
      <c r="M1976" s="204">
        <f t="shared" si="31"/>
        <v>33.6</v>
      </c>
      <c r="N1976" s="195" t="s">
        <v>2156</v>
      </c>
      <c r="O1976" s="195" t="s">
        <v>1597</v>
      </c>
      <c r="P1976" s="195"/>
      <c r="Q1976" s="195" t="s">
        <v>2155</v>
      </c>
      <c r="R1976" s="195" t="s">
        <v>847</v>
      </c>
    </row>
    <row r="1977" spans="1:18" s="205" customFormat="1">
      <c r="A1977" s="195" t="s">
        <v>2154</v>
      </c>
      <c r="B1977" s="195" t="s">
        <v>794</v>
      </c>
      <c r="C1977" s="195" t="s">
        <v>706</v>
      </c>
      <c r="D1977" s="195" t="s">
        <v>802</v>
      </c>
      <c r="E1977" s="195" t="s">
        <v>28</v>
      </c>
      <c r="F1977" s="195" t="s">
        <v>710</v>
      </c>
      <c r="G1977" s="195" t="s">
        <v>48</v>
      </c>
      <c r="H1977" s="195" t="s">
        <v>521</v>
      </c>
      <c r="I1977" s="195" t="s">
        <v>796</v>
      </c>
      <c r="J1977" s="195" t="s">
        <v>1597</v>
      </c>
      <c r="K1977" s="204">
        <v>93</v>
      </c>
      <c r="L1977" s="204">
        <v>0</v>
      </c>
      <c r="M1977" s="204">
        <f t="shared" si="31"/>
        <v>93</v>
      </c>
      <c r="N1977" s="195" t="s">
        <v>1019</v>
      </c>
      <c r="O1977" s="195" t="s">
        <v>1597</v>
      </c>
      <c r="P1977" s="195"/>
      <c r="Q1977" s="195" t="s">
        <v>2155</v>
      </c>
      <c r="R1977" s="195" t="s">
        <v>847</v>
      </c>
    </row>
    <row r="1978" spans="1:18" s="205" customFormat="1">
      <c r="A1978" s="195" t="s">
        <v>2154</v>
      </c>
      <c r="B1978" s="195" t="s">
        <v>794</v>
      </c>
      <c r="C1978" s="195" t="s">
        <v>706</v>
      </c>
      <c r="D1978" s="195" t="s">
        <v>802</v>
      </c>
      <c r="E1978" s="195" t="s">
        <v>342</v>
      </c>
      <c r="F1978" s="195" t="s">
        <v>710</v>
      </c>
      <c r="G1978" s="195" t="s">
        <v>48</v>
      </c>
      <c r="H1978" s="195" t="s">
        <v>521</v>
      </c>
      <c r="I1978" s="195" t="s">
        <v>796</v>
      </c>
      <c r="J1978" s="195" t="s">
        <v>1597</v>
      </c>
      <c r="K1978" s="204">
        <v>15.85</v>
      </c>
      <c r="L1978" s="204">
        <v>0</v>
      </c>
      <c r="M1978" s="204">
        <f t="shared" si="31"/>
        <v>15.85</v>
      </c>
      <c r="N1978" s="195" t="s">
        <v>2148</v>
      </c>
      <c r="O1978" s="195" t="s">
        <v>1597</v>
      </c>
      <c r="P1978" s="195"/>
      <c r="Q1978" s="195" t="s">
        <v>2155</v>
      </c>
      <c r="R1978" s="195" t="s">
        <v>847</v>
      </c>
    </row>
    <row r="1979" spans="1:18" s="205" customFormat="1">
      <c r="A1979" s="195" t="s">
        <v>2154</v>
      </c>
      <c r="B1979" s="195" t="s">
        <v>794</v>
      </c>
      <c r="C1979" s="195" t="s">
        <v>859</v>
      </c>
      <c r="D1979" s="195" t="s">
        <v>521</v>
      </c>
      <c r="E1979" s="195" t="s">
        <v>844</v>
      </c>
      <c r="F1979" s="195" t="s">
        <v>710</v>
      </c>
      <c r="G1979" s="195" t="s">
        <v>48</v>
      </c>
      <c r="H1979" s="195" t="s">
        <v>521</v>
      </c>
      <c r="I1979" s="195" t="s">
        <v>796</v>
      </c>
      <c r="J1979" s="195" t="s">
        <v>1597</v>
      </c>
      <c r="K1979" s="204">
        <v>0</v>
      </c>
      <c r="L1979" s="204">
        <v>2450</v>
      </c>
      <c r="M1979" s="204">
        <f t="shared" si="31"/>
        <v>-2450</v>
      </c>
      <c r="N1979" s="195" t="s">
        <v>970</v>
      </c>
      <c r="O1979" s="195" t="s">
        <v>1597</v>
      </c>
      <c r="P1979" s="195"/>
      <c r="Q1979" s="195" t="s">
        <v>2155</v>
      </c>
      <c r="R1979" s="195" t="s">
        <v>847</v>
      </c>
    </row>
    <row r="1980" spans="1:18" s="205" customFormat="1">
      <c r="A1980" s="195" t="s">
        <v>2154</v>
      </c>
      <c r="B1980" s="195" t="s">
        <v>794</v>
      </c>
      <c r="C1980" s="195" t="s">
        <v>859</v>
      </c>
      <c r="D1980" s="195" t="s">
        <v>521</v>
      </c>
      <c r="E1980" s="195" t="s">
        <v>21</v>
      </c>
      <c r="F1980" s="195" t="s">
        <v>710</v>
      </c>
      <c r="G1980" s="195" t="s">
        <v>48</v>
      </c>
      <c r="H1980" s="195" t="s">
        <v>521</v>
      </c>
      <c r="I1980" s="195" t="s">
        <v>796</v>
      </c>
      <c r="J1980" s="195" t="s">
        <v>1597</v>
      </c>
      <c r="K1980" s="204">
        <v>0</v>
      </c>
      <c r="L1980" s="204">
        <v>468.6</v>
      </c>
      <c r="M1980" s="204">
        <f t="shared" si="31"/>
        <v>-468.6</v>
      </c>
      <c r="N1980" s="195" t="s">
        <v>2148</v>
      </c>
      <c r="O1980" s="195" t="s">
        <v>1597</v>
      </c>
      <c r="P1980" s="195"/>
      <c r="Q1980" s="195" t="s">
        <v>2155</v>
      </c>
      <c r="R1980" s="195" t="s">
        <v>847</v>
      </c>
    </row>
    <row r="1981" spans="1:18" s="205" customFormat="1">
      <c r="A1981" s="195" t="s">
        <v>2154</v>
      </c>
      <c r="B1981" s="195" t="s">
        <v>794</v>
      </c>
      <c r="C1981" s="195" t="s">
        <v>859</v>
      </c>
      <c r="D1981" s="195" t="s">
        <v>521</v>
      </c>
      <c r="E1981" s="195" t="s">
        <v>835</v>
      </c>
      <c r="F1981" s="195" t="s">
        <v>710</v>
      </c>
      <c r="G1981" s="195" t="s">
        <v>48</v>
      </c>
      <c r="H1981" s="195" t="s">
        <v>521</v>
      </c>
      <c r="I1981" s="195" t="s">
        <v>796</v>
      </c>
      <c r="J1981" s="195" t="s">
        <v>1597</v>
      </c>
      <c r="K1981" s="204">
        <v>0</v>
      </c>
      <c r="L1981" s="204">
        <v>800</v>
      </c>
      <c r="M1981" s="204">
        <f t="shared" si="31"/>
        <v>-800</v>
      </c>
      <c r="N1981" s="195" t="s">
        <v>1022</v>
      </c>
      <c r="O1981" s="195" t="s">
        <v>1597</v>
      </c>
      <c r="P1981" s="195"/>
      <c r="Q1981" s="195" t="s">
        <v>2155</v>
      </c>
      <c r="R1981" s="195" t="s">
        <v>847</v>
      </c>
    </row>
    <row r="1982" spans="1:18" s="205" customFormat="1">
      <c r="A1982" s="195" t="s">
        <v>2154</v>
      </c>
      <c r="B1982" s="195" t="s">
        <v>794</v>
      </c>
      <c r="C1982" s="195" t="s">
        <v>859</v>
      </c>
      <c r="D1982" s="195" t="s">
        <v>521</v>
      </c>
      <c r="E1982" s="195" t="s">
        <v>513</v>
      </c>
      <c r="F1982" s="195" t="s">
        <v>710</v>
      </c>
      <c r="G1982" s="195" t="s">
        <v>48</v>
      </c>
      <c r="H1982" s="195" t="s">
        <v>521</v>
      </c>
      <c r="I1982" s="195" t="s">
        <v>796</v>
      </c>
      <c r="J1982" s="195" t="s">
        <v>1597</v>
      </c>
      <c r="K1982" s="204">
        <v>0</v>
      </c>
      <c r="L1982" s="204">
        <v>140</v>
      </c>
      <c r="M1982" s="204">
        <f t="shared" si="31"/>
        <v>-140</v>
      </c>
      <c r="N1982" s="195" t="s">
        <v>2148</v>
      </c>
      <c r="O1982" s="195" t="s">
        <v>1597</v>
      </c>
      <c r="P1982" s="195"/>
      <c r="Q1982" s="195" t="s">
        <v>2155</v>
      </c>
      <c r="R1982" s="195" t="s">
        <v>847</v>
      </c>
    </row>
    <row r="1983" spans="1:18" s="205" customFormat="1">
      <c r="A1983" s="195" t="s">
        <v>2154</v>
      </c>
      <c r="B1983" s="195" t="s">
        <v>794</v>
      </c>
      <c r="C1983" s="195" t="s">
        <v>859</v>
      </c>
      <c r="D1983" s="195" t="s">
        <v>521</v>
      </c>
      <c r="E1983" s="195" t="s">
        <v>513</v>
      </c>
      <c r="F1983" s="195" t="s">
        <v>710</v>
      </c>
      <c r="G1983" s="195" t="s">
        <v>48</v>
      </c>
      <c r="H1983" s="195" t="s">
        <v>521</v>
      </c>
      <c r="I1983" s="195" t="s">
        <v>796</v>
      </c>
      <c r="J1983" s="195" t="s">
        <v>1597</v>
      </c>
      <c r="K1983" s="204">
        <v>0</v>
      </c>
      <c r="L1983" s="204">
        <v>366.2</v>
      </c>
      <c r="M1983" s="204">
        <f t="shared" si="31"/>
        <v>-366.2</v>
      </c>
      <c r="N1983" s="195" t="s">
        <v>976</v>
      </c>
      <c r="O1983" s="195" t="s">
        <v>1597</v>
      </c>
      <c r="P1983" s="195"/>
      <c r="Q1983" s="195" t="s">
        <v>2155</v>
      </c>
      <c r="R1983" s="195" t="s">
        <v>847</v>
      </c>
    </row>
    <row r="1984" spans="1:18" s="205" customFormat="1">
      <c r="A1984" s="195" t="s">
        <v>2154</v>
      </c>
      <c r="B1984" s="195" t="s">
        <v>794</v>
      </c>
      <c r="C1984" s="195" t="s">
        <v>859</v>
      </c>
      <c r="D1984" s="195" t="s">
        <v>521</v>
      </c>
      <c r="E1984" s="195" t="s">
        <v>894</v>
      </c>
      <c r="F1984" s="195" t="s">
        <v>710</v>
      </c>
      <c r="G1984" s="195" t="s">
        <v>48</v>
      </c>
      <c r="H1984" s="195" t="s">
        <v>521</v>
      </c>
      <c r="I1984" s="195" t="s">
        <v>796</v>
      </c>
      <c r="J1984" s="195" t="s">
        <v>1597</v>
      </c>
      <c r="K1984" s="204">
        <v>0</v>
      </c>
      <c r="L1984" s="204">
        <v>1500</v>
      </c>
      <c r="M1984" s="204">
        <f t="shared" si="31"/>
        <v>-1500</v>
      </c>
      <c r="N1984" s="195" t="s">
        <v>2159</v>
      </c>
      <c r="O1984" s="195" t="s">
        <v>1597</v>
      </c>
      <c r="P1984" s="195"/>
      <c r="Q1984" s="195" t="s">
        <v>2155</v>
      </c>
      <c r="R1984" s="195" t="s">
        <v>847</v>
      </c>
    </row>
    <row r="1985" spans="1:18" s="205" customFormat="1">
      <c r="A1985" s="195" t="s">
        <v>2154</v>
      </c>
      <c r="B1985" s="195" t="s">
        <v>794</v>
      </c>
      <c r="C1985" s="195" t="s">
        <v>859</v>
      </c>
      <c r="D1985" s="195" t="s">
        <v>521</v>
      </c>
      <c r="E1985" s="195" t="s">
        <v>380</v>
      </c>
      <c r="F1985" s="195" t="s">
        <v>710</v>
      </c>
      <c r="G1985" s="195" t="s">
        <v>48</v>
      </c>
      <c r="H1985" s="195" t="s">
        <v>521</v>
      </c>
      <c r="I1985" s="195" t="s">
        <v>796</v>
      </c>
      <c r="J1985" s="195" t="s">
        <v>1597</v>
      </c>
      <c r="K1985" s="204">
        <v>0</v>
      </c>
      <c r="L1985" s="204">
        <v>257.83999999999997</v>
      </c>
      <c r="M1985" s="204">
        <f t="shared" si="31"/>
        <v>-257.83999999999997</v>
      </c>
      <c r="N1985" s="195" t="s">
        <v>976</v>
      </c>
      <c r="O1985" s="195" t="s">
        <v>1597</v>
      </c>
      <c r="P1985" s="195"/>
      <c r="Q1985" s="195" t="s">
        <v>2155</v>
      </c>
      <c r="R1985" s="195" t="s">
        <v>847</v>
      </c>
    </row>
    <row r="1986" spans="1:18" s="205" customFormat="1">
      <c r="A1986" s="195" t="s">
        <v>2154</v>
      </c>
      <c r="B1986" s="195" t="s">
        <v>794</v>
      </c>
      <c r="C1986" s="195" t="s">
        <v>859</v>
      </c>
      <c r="D1986" s="195" t="s">
        <v>521</v>
      </c>
      <c r="E1986" s="195" t="s">
        <v>820</v>
      </c>
      <c r="F1986" s="195" t="s">
        <v>710</v>
      </c>
      <c r="G1986" s="195" t="s">
        <v>48</v>
      </c>
      <c r="H1986" s="195" t="s">
        <v>521</v>
      </c>
      <c r="I1986" s="195" t="s">
        <v>796</v>
      </c>
      <c r="J1986" s="195" t="s">
        <v>1597</v>
      </c>
      <c r="K1986" s="204">
        <v>0</v>
      </c>
      <c r="L1986" s="204">
        <v>1000</v>
      </c>
      <c r="M1986" s="204">
        <f t="shared" si="31"/>
        <v>-1000</v>
      </c>
      <c r="N1986" s="195" t="s">
        <v>1117</v>
      </c>
      <c r="O1986" s="195" t="s">
        <v>1597</v>
      </c>
      <c r="P1986" s="195"/>
      <c r="Q1986" s="195" t="s">
        <v>2155</v>
      </c>
      <c r="R1986" s="195" t="s">
        <v>847</v>
      </c>
    </row>
    <row r="1987" spans="1:18" s="205" customFormat="1">
      <c r="A1987" s="195" t="s">
        <v>2154</v>
      </c>
      <c r="B1987" s="195" t="s">
        <v>794</v>
      </c>
      <c r="C1987" s="195" t="s">
        <v>859</v>
      </c>
      <c r="D1987" s="195" t="s">
        <v>521</v>
      </c>
      <c r="E1987" s="195" t="s">
        <v>18</v>
      </c>
      <c r="F1987" s="195" t="s">
        <v>710</v>
      </c>
      <c r="G1987" s="195" t="s">
        <v>48</v>
      </c>
      <c r="H1987" s="195" t="s">
        <v>521</v>
      </c>
      <c r="I1987" s="195" t="s">
        <v>796</v>
      </c>
      <c r="J1987" s="195" t="s">
        <v>1597</v>
      </c>
      <c r="K1987" s="204">
        <v>0</v>
      </c>
      <c r="L1987" s="204">
        <v>1640</v>
      </c>
      <c r="M1987" s="204">
        <f t="shared" si="31"/>
        <v>-1640</v>
      </c>
      <c r="N1987" s="195" t="s">
        <v>2160</v>
      </c>
      <c r="O1987" s="195" t="s">
        <v>1597</v>
      </c>
      <c r="P1987" s="195"/>
      <c r="Q1987" s="195" t="s">
        <v>2155</v>
      </c>
      <c r="R1987" s="195" t="s">
        <v>847</v>
      </c>
    </row>
    <row r="1988" spans="1:18" s="205" customFormat="1">
      <c r="A1988" s="195" t="s">
        <v>2154</v>
      </c>
      <c r="B1988" s="195" t="s">
        <v>794</v>
      </c>
      <c r="C1988" s="195" t="s">
        <v>859</v>
      </c>
      <c r="D1988" s="195" t="s">
        <v>521</v>
      </c>
      <c r="E1988" s="195" t="s">
        <v>137</v>
      </c>
      <c r="F1988" s="195" t="s">
        <v>710</v>
      </c>
      <c r="G1988" s="195" t="s">
        <v>48</v>
      </c>
      <c r="H1988" s="195" t="s">
        <v>521</v>
      </c>
      <c r="I1988" s="195" t="s">
        <v>796</v>
      </c>
      <c r="J1988" s="195" t="s">
        <v>1597</v>
      </c>
      <c r="K1988" s="204">
        <v>0</v>
      </c>
      <c r="L1988" s="204">
        <v>125</v>
      </c>
      <c r="M1988" s="204">
        <f t="shared" si="31"/>
        <v>-125</v>
      </c>
      <c r="N1988" s="195" t="s">
        <v>978</v>
      </c>
      <c r="O1988" s="195" t="s">
        <v>1597</v>
      </c>
      <c r="P1988" s="195"/>
      <c r="Q1988" s="195" t="s">
        <v>2155</v>
      </c>
      <c r="R1988" s="195" t="s">
        <v>847</v>
      </c>
    </row>
    <row r="1989" spans="1:18" s="205" customFormat="1">
      <c r="A1989" s="195" t="s">
        <v>2154</v>
      </c>
      <c r="B1989" s="195" t="s">
        <v>794</v>
      </c>
      <c r="C1989" s="195" t="s">
        <v>859</v>
      </c>
      <c r="D1989" s="195" t="s">
        <v>521</v>
      </c>
      <c r="E1989" s="195" t="s">
        <v>464</v>
      </c>
      <c r="F1989" s="195" t="s">
        <v>710</v>
      </c>
      <c r="G1989" s="195" t="s">
        <v>48</v>
      </c>
      <c r="H1989" s="195" t="s">
        <v>521</v>
      </c>
      <c r="I1989" s="195" t="s">
        <v>796</v>
      </c>
      <c r="J1989" s="195" t="s">
        <v>1597</v>
      </c>
      <c r="K1989" s="204">
        <v>0</v>
      </c>
      <c r="L1989" s="204">
        <v>343.2</v>
      </c>
      <c r="M1989" s="204">
        <f t="shared" si="31"/>
        <v>-343.2</v>
      </c>
      <c r="N1989" s="195" t="s">
        <v>2148</v>
      </c>
      <c r="O1989" s="195" t="s">
        <v>1597</v>
      </c>
      <c r="P1989" s="195"/>
      <c r="Q1989" s="195" t="s">
        <v>2155</v>
      </c>
      <c r="R1989" s="195" t="s">
        <v>847</v>
      </c>
    </row>
    <row r="1990" spans="1:18" s="205" customFormat="1">
      <c r="A1990" s="195" t="s">
        <v>2154</v>
      </c>
      <c r="B1990" s="195" t="s">
        <v>794</v>
      </c>
      <c r="C1990" s="195" t="s">
        <v>859</v>
      </c>
      <c r="D1990" s="195" t="s">
        <v>521</v>
      </c>
      <c r="E1990" s="195" t="s">
        <v>19</v>
      </c>
      <c r="F1990" s="195" t="s">
        <v>710</v>
      </c>
      <c r="G1990" s="195" t="s">
        <v>48</v>
      </c>
      <c r="H1990" s="195" t="s">
        <v>521</v>
      </c>
      <c r="I1990" s="195" t="s">
        <v>796</v>
      </c>
      <c r="J1990" s="195" t="s">
        <v>1597</v>
      </c>
      <c r="K1990" s="204">
        <v>0</v>
      </c>
      <c r="L1990" s="204">
        <v>510.4</v>
      </c>
      <c r="M1990" s="204">
        <f t="shared" si="31"/>
        <v>-510.4</v>
      </c>
      <c r="N1990" s="195" t="s">
        <v>2161</v>
      </c>
      <c r="O1990" s="195" t="s">
        <v>1597</v>
      </c>
      <c r="P1990" s="195"/>
      <c r="Q1990" s="195" t="s">
        <v>2155</v>
      </c>
      <c r="R1990" s="195" t="s">
        <v>847</v>
      </c>
    </row>
    <row r="1991" spans="1:18" s="205" customFormat="1">
      <c r="A1991" s="195" t="s">
        <v>2162</v>
      </c>
      <c r="B1991" s="195" t="s">
        <v>794</v>
      </c>
      <c r="C1991" s="195" t="s">
        <v>859</v>
      </c>
      <c r="D1991" s="195" t="s">
        <v>521</v>
      </c>
      <c r="E1991" s="195" t="s">
        <v>342</v>
      </c>
      <c r="F1991" s="195" t="s">
        <v>710</v>
      </c>
      <c r="G1991" s="195" t="s">
        <v>48</v>
      </c>
      <c r="H1991" s="195" t="s">
        <v>521</v>
      </c>
      <c r="I1991" s="195" t="s">
        <v>796</v>
      </c>
      <c r="J1991" s="195" t="s">
        <v>1811</v>
      </c>
      <c r="K1991" s="204">
        <v>0</v>
      </c>
      <c r="L1991" s="204">
        <v>1310</v>
      </c>
      <c r="M1991" s="204">
        <f t="shared" ref="M1991:M2054" si="32">K1991-L1991</f>
        <v>-1310</v>
      </c>
      <c r="N1991" s="195" t="s">
        <v>2163</v>
      </c>
      <c r="O1991" s="195" t="s">
        <v>1811</v>
      </c>
      <c r="P1991" s="195"/>
      <c r="Q1991" s="195" t="s">
        <v>2164</v>
      </c>
      <c r="R1991" s="195" t="s">
        <v>847</v>
      </c>
    </row>
    <row r="1992" spans="1:18" s="205" customFormat="1">
      <c r="A1992" s="195" t="s">
        <v>2162</v>
      </c>
      <c r="B1992" s="195" t="s">
        <v>794</v>
      </c>
      <c r="C1992" s="195" t="s">
        <v>859</v>
      </c>
      <c r="D1992" s="195" t="s">
        <v>521</v>
      </c>
      <c r="E1992" s="195" t="s">
        <v>342</v>
      </c>
      <c r="F1992" s="195" t="s">
        <v>710</v>
      </c>
      <c r="G1992" s="195" t="s">
        <v>48</v>
      </c>
      <c r="H1992" s="195" t="s">
        <v>521</v>
      </c>
      <c r="I1992" s="195" t="s">
        <v>796</v>
      </c>
      <c r="J1992" s="195" t="s">
        <v>1811</v>
      </c>
      <c r="K1992" s="204">
        <v>0</v>
      </c>
      <c r="L1992" s="204">
        <v>500</v>
      </c>
      <c r="M1992" s="204">
        <f t="shared" si="32"/>
        <v>-500</v>
      </c>
      <c r="N1992" s="195" t="s">
        <v>2165</v>
      </c>
      <c r="O1992" s="195" t="s">
        <v>1811</v>
      </c>
      <c r="P1992" s="195"/>
      <c r="Q1992" s="195" t="s">
        <v>2164</v>
      </c>
      <c r="R1992" s="195" t="s">
        <v>847</v>
      </c>
    </row>
    <row r="1993" spans="1:18" s="205" customFormat="1">
      <c r="A1993" s="195" t="s">
        <v>2162</v>
      </c>
      <c r="B1993" s="195" t="s">
        <v>794</v>
      </c>
      <c r="C1993" s="195" t="s">
        <v>859</v>
      </c>
      <c r="D1993" s="195" t="s">
        <v>521</v>
      </c>
      <c r="E1993" s="195" t="s">
        <v>195</v>
      </c>
      <c r="F1993" s="195" t="s">
        <v>710</v>
      </c>
      <c r="G1993" s="195" t="s">
        <v>48</v>
      </c>
      <c r="H1993" s="195" t="s">
        <v>521</v>
      </c>
      <c r="I1993" s="195" t="s">
        <v>796</v>
      </c>
      <c r="J1993" s="195" t="s">
        <v>1811</v>
      </c>
      <c r="K1993" s="204">
        <v>0</v>
      </c>
      <c r="L1993" s="204">
        <v>2180</v>
      </c>
      <c r="M1993" s="204">
        <f t="shared" si="32"/>
        <v>-2180</v>
      </c>
      <c r="N1993" s="195" t="s">
        <v>2166</v>
      </c>
      <c r="O1993" s="195" t="s">
        <v>1811</v>
      </c>
      <c r="P1993" s="195"/>
      <c r="Q1993" s="195" t="s">
        <v>2164</v>
      </c>
      <c r="R1993" s="195" t="s">
        <v>847</v>
      </c>
    </row>
    <row r="1994" spans="1:18" s="205" customFormat="1">
      <c r="A1994" s="195" t="s">
        <v>2162</v>
      </c>
      <c r="B1994" s="195" t="s">
        <v>794</v>
      </c>
      <c r="C1994" s="195" t="s">
        <v>859</v>
      </c>
      <c r="D1994" s="195" t="s">
        <v>521</v>
      </c>
      <c r="E1994" s="195" t="s">
        <v>195</v>
      </c>
      <c r="F1994" s="195" t="s">
        <v>710</v>
      </c>
      <c r="G1994" s="195" t="s">
        <v>48</v>
      </c>
      <c r="H1994" s="195" t="s">
        <v>521</v>
      </c>
      <c r="I1994" s="195" t="s">
        <v>796</v>
      </c>
      <c r="J1994" s="195" t="s">
        <v>1811</v>
      </c>
      <c r="K1994" s="204">
        <v>0</v>
      </c>
      <c r="L1994" s="204">
        <v>110.6</v>
      </c>
      <c r="M1994" s="204">
        <f t="shared" si="32"/>
        <v>-110.6</v>
      </c>
      <c r="N1994" s="195" t="s">
        <v>942</v>
      </c>
      <c r="O1994" s="195" t="s">
        <v>1811</v>
      </c>
      <c r="P1994" s="195"/>
      <c r="Q1994" s="195" t="s">
        <v>2164</v>
      </c>
      <c r="R1994" s="195" t="s">
        <v>847</v>
      </c>
    </row>
    <row r="1995" spans="1:18" s="205" customFormat="1">
      <c r="A1995" s="195" t="s">
        <v>2162</v>
      </c>
      <c r="B1995" s="195" t="s">
        <v>794</v>
      </c>
      <c r="C1995" s="195" t="s">
        <v>859</v>
      </c>
      <c r="D1995" s="195" t="s">
        <v>521</v>
      </c>
      <c r="E1995" s="195" t="s">
        <v>22</v>
      </c>
      <c r="F1995" s="195" t="s">
        <v>710</v>
      </c>
      <c r="G1995" s="195" t="s">
        <v>48</v>
      </c>
      <c r="H1995" s="195" t="s">
        <v>521</v>
      </c>
      <c r="I1995" s="195" t="s">
        <v>796</v>
      </c>
      <c r="J1995" s="195" t="s">
        <v>1811</v>
      </c>
      <c r="K1995" s="204">
        <v>0</v>
      </c>
      <c r="L1995" s="204">
        <v>100</v>
      </c>
      <c r="M1995" s="204">
        <f t="shared" si="32"/>
        <v>-100</v>
      </c>
      <c r="N1995" s="195" t="s">
        <v>2167</v>
      </c>
      <c r="O1995" s="195" t="s">
        <v>1811</v>
      </c>
      <c r="P1995" s="195"/>
      <c r="Q1995" s="195" t="s">
        <v>2164</v>
      </c>
      <c r="R1995" s="195" t="s">
        <v>847</v>
      </c>
    </row>
    <row r="1996" spans="1:18" s="205" customFormat="1">
      <c r="A1996" s="195" t="s">
        <v>2162</v>
      </c>
      <c r="B1996" s="195" t="s">
        <v>794</v>
      </c>
      <c r="C1996" s="195" t="s">
        <v>859</v>
      </c>
      <c r="D1996" s="195" t="s">
        <v>521</v>
      </c>
      <c r="E1996" s="195" t="s">
        <v>22</v>
      </c>
      <c r="F1996" s="195" t="s">
        <v>710</v>
      </c>
      <c r="G1996" s="195" t="s">
        <v>48</v>
      </c>
      <c r="H1996" s="195" t="s">
        <v>521</v>
      </c>
      <c r="I1996" s="195" t="s">
        <v>796</v>
      </c>
      <c r="J1996" s="195" t="s">
        <v>1811</v>
      </c>
      <c r="K1996" s="204">
        <v>0</v>
      </c>
      <c r="L1996" s="204">
        <v>448</v>
      </c>
      <c r="M1996" s="204">
        <f t="shared" si="32"/>
        <v>-448</v>
      </c>
      <c r="N1996" s="195" t="s">
        <v>976</v>
      </c>
      <c r="O1996" s="195" t="s">
        <v>1811</v>
      </c>
      <c r="P1996" s="195"/>
      <c r="Q1996" s="195" t="s">
        <v>2164</v>
      </c>
      <c r="R1996" s="195" t="s">
        <v>847</v>
      </c>
    </row>
    <row r="1997" spans="1:18" s="205" customFormat="1">
      <c r="A1997" s="195" t="s">
        <v>2162</v>
      </c>
      <c r="B1997" s="195" t="s">
        <v>794</v>
      </c>
      <c r="C1997" s="195" t="s">
        <v>859</v>
      </c>
      <c r="D1997" s="195" t="s">
        <v>521</v>
      </c>
      <c r="E1997" s="195" t="s">
        <v>838</v>
      </c>
      <c r="F1997" s="195" t="s">
        <v>710</v>
      </c>
      <c r="G1997" s="195" t="s">
        <v>48</v>
      </c>
      <c r="H1997" s="195" t="s">
        <v>521</v>
      </c>
      <c r="I1997" s="195" t="s">
        <v>796</v>
      </c>
      <c r="J1997" s="195" t="s">
        <v>1811</v>
      </c>
      <c r="K1997" s="204">
        <v>0</v>
      </c>
      <c r="L1997" s="204">
        <v>5200</v>
      </c>
      <c r="M1997" s="204">
        <f t="shared" si="32"/>
        <v>-5200</v>
      </c>
      <c r="N1997" s="195" t="s">
        <v>2168</v>
      </c>
      <c r="O1997" s="195" t="s">
        <v>1811</v>
      </c>
      <c r="P1997" s="195"/>
      <c r="Q1997" s="195" t="s">
        <v>2164</v>
      </c>
      <c r="R1997" s="195" t="s">
        <v>847</v>
      </c>
    </row>
    <row r="1998" spans="1:18" s="205" customFormat="1">
      <c r="A1998" s="195" t="s">
        <v>2162</v>
      </c>
      <c r="B1998" s="195" t="s">
        <v>794</v>
      </c>
      <c r="C1998" s="195" t="s">
        <v>859</v>
      </c>
      <c r="D1998" s="195" t="s">
        <v>521</v>
      </c>
      <c r="E1998" s="195" t="s">
        <v>840</v>
      </c>
      <c r="F1998" s="195" t="s">
        <v>710</v>
      </c>
      <c r="G1998" s="195" t="s">
        <v>48</v>
      </c>
      <c r="H1998" s="195" t="s">
        <v>521</v>
      </c>
      <c r="I1998" s="195" t="s">
        <v>796</v>
      </c>
      <c r="J1998" s="195" t="s">
        <v>1811</v>
      </c>
      <c r="K1998" s="204">
        <v>0</v>
      </c>
      <c r="L1998" s="204">
        <v>2360</v>
      </c>
      <c r="M1998" s="204">
        <f t="shared" si="32"/>
        <v>-2360</v>
      </c>
      <c r="N1998" s="195" t="s">
        <v>1111</v>
      </c>
      <c r="O1998" s="195" t="s">
        <v>1811</v>
      </c>
      <c r="P1998" s="195"/>
      <c r="Q1998" s="195" t="s">
        <v>2164</v>
      </c>
      <c r="R1998" s="195" t="s">
        <v>847</v>
      </c>
    </row>
    <row r="1999" spans="1:18" s="205" customFormat="1">
      <c r="A1999" s="195" t="s">
        <v>2162</v>
      </c>
      <c r="B1999" s="195" t="s">
        <v>794</v>
      </c>
      <c r="C1999" s="195" t="s">
        <v>707</v>
      </c>
      <c r="D1999" s="195" t="s">
        <v>815</v>
      </c>
      <c r="E1999" s="195" t="s">
        <v>816</v>
      </c>
      <c r="F1999" s="195" t="s">
        <v>710</v>
      </c>
      <c r="G1999" s="195" t="s">
        <v>48</v>
      </c>
      <c r="H1999" s="195" t="s">
        <v>521</v>
      </c>
      <c r="I1999" s="195" t="s">
        <v>796</v>
      </c>
      <c r="J1999" s="195" t="s">
        <v>1811</v>
      </c>
      <c r="K1999" s="204">
        <v>1316</v>
      </c>
      <c r="L1999" s="204">
        <v>0</v>
      </c>
      <c r="M1999" s="204">
        <f t="shared" si="32"/>
        <v>1316</v>
      </c>
      <c r="N1999" s="195" t="s">
        <v>2169</v>
      </c>
      <c r="O1999" s="195" t="s">
        <v>1811</v>
      </c>
      <c r="P1999" s="195"/>
      <c r="Q1999" s="195" t="s">
        <v>2164</v>
      </c>
      <c r="R1999" s="195" t="s">
        <v>847</v>
      </c>
    </row>
    <row r="2000" spans="1:18" s="205" customFormat="1">
      <c r="A2000" s="195" t="s">
        <v>2162</v>
      </c>
      <c r="B2000" s="195" t="s">
        <v>794</v>
      </c>
      <c r="C2000" s="195" t="s">
        <v>859</v>
      </c>
      <c r="D2000" s="195" t="s">
        <v>521</v>
      </c>
      <c r="E2000" s="195" t="s">
        <v>382</v>
      </c>
      <c r="F2000" s="195" t="s">
        <v>710</v>
      </c>
      <c r="G2000" s="195" t="s">
        <v>48</v>
      </c>
      <c r="H2000" s="195" t="s">
        <v>521</v>
      </c>
      <c r="I2000" s="195" t="s">
        <v>796</v>
      </c>
      <c r="J2000" s="195" t="s">
        <v>1811</v>
      </c>
      <c r="K2000" s="204">
        <v>0</v>
      </c>
      <c r="L2000" s="204">
        <v>690.06</v>
      </c>
      <c r="M2000" s="204">
        <f t="shared" si="32"/>
        <v>-690.06</v>
      </c>
      <c r="N2000" s="195" t="s">
        <v>1023</v>
      </c>
      <c r="O2000" s="195" t="s">
        <v>1811</v>
      </c>
      <c r="P2000" s="195"/>
      <c r="Q2000" s="195" t="s">
        <v>2164</v>
      </c>
      <c r="R2000" s="195" t="s">
        <v>847</v>
      </c>
    </row>
    <row r="2001" spans="1:18" s="205" customFormat="1">
      <c r="A2001" s="195" t="s">
        <v>2162</v>
      </c>
      <c r="B2001" s="195" t="s">
        <v>794</v>
      </c>
      <c r="C2001" s="195" t="s">
        <v>859</v>
      </c>
      <c r="D2001" s="195" t="s">
        <v>521</v>
      </c>
      <c r="E2001" s="195" t="s">
        <v>845</v>
      </c>
      <c r="F2001" s="195" t="s">
        <v>710</v>
      </c>
      <c r="G2001" s="195" t="s">
        <v>48</v>
      </c>
      <c r="H2001" s="195" t="s">
        <v>521</v>
      </c>
      <c r="I2001" s="195" t="s">
        <v>796</v>
      </c>
      <c r="J2001" s="195" t="s">
        <v>1811</v>
      </c>
      <c r="K2001" s="204">
        <v>0</v>
      </c>
      <c r="L2001" s="204">
        <v>300</v>
      </c>
      <c r="M2001" s="204">
        <f t="shared" si="32"/>
        <v>-300</v>
      </c>
      <c r="N2001" s="195" t="s">
        <v>2170</v>
      </c>
      <c r="O2001" s="195" t="s">
        <v>1811</v>
      </c>
      <c r="P2001" s="195"/>
      <c r="Q2001" s="195" t="s">
        <v>2164</v>
      </c>
      <c r="R2001" s="195" t="s">
        <v>847</v>
      </c>
    </row>
    <row r="2002" spans="1:18" s="205" customFormat="1">
      <c r="A2002" s="195" t="s">
        <v>2162</v>
      </c>
      <c r="B2002" s="195" t="s">
        <v>794</v>
      </c>
      <c r="C2002" s="195" t="s">
        <v>859</v>
      </c>
      <c r="D2002" s="195" t="s">
        <v>521</v>
      </c>
      <c r="E2002" s="195" t="s">
        <v>20</v>
      </c>
      <c r="F2002" s="195" t="s">
        <v>710</v>
      </c>
      <c r="G2002" s="195" t="s">
        <v>48</v>
      </c>
      <c r="H2002" s="195" t="s">
        <v>521</v>
      </c>
      <c r="I2002" s="195" t="s">
        <v>796</v>
      </c>
      <c r="J2002" s="195" t="s">
        <v>1811</v>
      </c>
      <c r="K2002" s="204">
        <v>0</v>
      </c>
      <c r="L2002" s="204">
        <v>130</v>
      </c>
      <c r="M2002" s="204">
        <f t="shared" si="32"/>
        <v>-130</v>
      </c>
      <c r="N2002" s="195" t="s">
        <v>2148</v>
      </c>
      <c r="O2002" s="195" t="s">
        <v>1811</v>
      </c>
      <c r="P2002" s="195"/>
      <c r="Q2002" s="195" t="s">
        <v>2164</v>
      </c>
      <c r="R2002" s="195" t="s">
        <v>847</v>
      </c>
    </row>
    <row r="2003" spans="1:18" s="205" customFormat="1">
      <c r="A2003" s="195" t="s">
        <v>2162</v>
      </c>
      <c r="B2003" s="195" t="s">
        <v>794</v>
      </c>
      <c r="C2003" s="195" t="s">
        <v>859</v>
      </c>
      <c r="D2003" s="195" t="s">
        <v>521</v>
      </c>
      <c r="E2003" s="195" t="s">
        <v>850</v>
      </c>
      <c r="F2003" s="195" t="s">
        <v>710</v>
      </c>
      <c r="G2003" s="195" t="s">
        <v>48</v>
      </c>
      <c r="H2003" s="195" t="s">
        <v>521</v>
      </c>
      <c r="I2003" s="195" t="s">
        <v>796</v>
      </c>
      <c r="J2003" s="195" t="s">
        <v>1811</v>
      </c>
      <c r="K2003" s="204">
        <v>0</v>
      </c>
      <c r="L2003" s="204">
        <v>2291.31</v>
      </c>
      <c r="M2003" s="204">
        <f t="shared" si="32"/>
        <v>-2291.31</v>
      </c>
      <c r="N2003" s="195" t="s">
        <v>961</v>
      </c>
      <c r="O2003" s="195" t="s">
        <v>1811</v>
      </c>
      <c r="P2003" s="195"/>
      <c r="Q2003" s="195" t="s">
        <v>2164</v>
      </c>
      <c r="R2003" s="195" t="s">
        <v>847</v>
      </c>
    </row>
    <row r="2004" spans="1:18" s="205" customFormat="1">
      <c r="A2004" s="195" t="s">
        <v>2162</v>
      </c>
      <c r="B2004" s="195" t="s">
        <v>794</v>
      </c>
      <c r="C2004" s="195" t="s">
        <v>859</v>
      </c>
      <c r="D2004" s="195" t="s">
        <v>521</v>
      </c>
      <c r="E2004" s="195" t="s">
        <v>838</v>
      </c>
      <c r="F2004" s="195" t="s">
        <v>710</v>
      </c>
      <c r="G2004" s="195" t="s">
        <v>48</v>
      </c>
      <c r="H2004" s="195" t="s">
        <v>521</v>
      </c>
      <c r="I2004" s="195" t="s">
        <v>796</v>
      </c>
      <c r="J2004" s="195" t="s">
        <v>1811</v>
      </c>
      <c r="K2004" s="204">
        <v>0</v>
      </c>
      <c r="L2004" s="204">
        <v>3705</v>
      </c>
      <c r="M2004" s="204">
        <f t="shared" si="32"/>
        <v>-3705</v>
      </c>
      <c r="N2004" s="195" t="s">
        <v>1000</v>
      </c>
      <c r="O2004" s="195" t="s">
        <v>1811</v>
      </c>
      <c r="P2004" s="195"/>
      <c r="Q2004" s="195" t="s">
        <v>2164</v>
      </c>
      <c r="R2004" s="195" t="s">
        <v>847</v>
      </c>
    </row>
    <row r="2005" spans="1:18" s="205" customFormat="1">
      <c r="A2005" s="195" t="s">
        <v>2162</v>
      </c>
      <c r="B2005" s="195" t="s">
        <v>794</v>
      </c>
      <c r="C2005" s="195" t="s">
        <v>859</v>
      </c>
      <c r="D2005" s="195" t="s">
        <v>521</v>
      </c>
      <c r="E2005" s="195" t="s">
        <v>838</v>
      </c>
      <c r="F2005" s="195" t="s">
        <v>710</v>
      </c>
      <c r="G2005" s="195" t="s">
        <v>48</v>
      </c>
      <c r="H2005" s="195" t="s">
        <v>521</v>
      </c>
      <c r="I2005" s="195" t="s">
        <v>796</v>
      </c>
      <c r="J2005" s="195" t="s">
        <v>1811</v>
      </c>
      <c r="K2005" s="204">
        <v>0</v>
      </c>
      <c r="L2005" s="204">
        <v>2250</v>
      </c>
      <c r="M2005" s="204">
        <f t="shared" si="32"/>
        <v>-2250</v>
      </c>
      <c r="N2005" s="195" t="s">
        <v>2171</v>
      </c>
      <c r="O2005" s="195" t="s">
        <v>1811</v>
      </c>
      <c r="P2005" s="195"/>
      <c r="Q2005" s="195" t="s">
        <v>2164</v>
      </c>
      <c r="R2005" s="195" t="s">
        <v>847</v>
      </c>
    </row>
    <row r="2006" spans="1:18" s="205" customFormat="1">
      <c r="A2006" s="195" t="s">
        <v>2162</v>
      </c>
      <c r="B2006" s="195" t="s">
        <v>794</v>
      </c>
      <c r="C2006" s="195" t="s">
        <v>367</v>
      </c>
      <c r="D2006" s="195" t="s">
        <v>268</v>
      </c>
      <c r="E2006" s="195" t="s">
        <v>210</v>
      </c>
      <c r="F2006" s="195" t="s">
        <v>710</v>
      </c>
      <c r="G2006" s="195" t="s">
        <v>48</v>
      </c>
      <c r="H2006" s="195" t="s">
        <v>521</v>
      </c>
      <c r="I2006" s="195" t="s">
        <v>796</v>
      </c>
      <c r="J2006" s="195" t="s">
        <v>1811</v>
      </c>
      <c r="K2006" s="204">
        <v>319.60000000000002</v>
      </c>
      <c r="L2006" s="204">
        <v>0</v>
      </c>
      <c r="M2006" s="204">
        <f t="shared" si="32"/>
        <v>319.60000000000002</v>
      </c>
      <c r="N2006" s="195" t="s">
        <v>978</v>
      </c>
      <c r="O2006" s="195" t="s">
        <v>1811</v>
      </c>
      <c r="P2006" s="195"/>
      <c r="Q2006" s="195" t="s">
        <v>2164</v>
      </c>
      <c r="R2006" s="195" t="s">
        <v>847</v>
      </c>
    </row>
    <row r="2007" spans="1:18" s="205" customFormat="1">
      <c r="A2007" s="195" t="s">
        <v>2162</v>
      </c>
      <c r="B2007" s="195" t="s">
        <v>794</v>
      </c>
      <c r="C2007" s="195" t="s">
        <v>367</v>
      </c>
      <c r="D2007" s="195" t="s">
        <v>268</v>
      </c>
      <c r="E2007" s="195" t="s">
        <v>136</v>
      </c>
      <c r="F2007" s="195" t="s">
        <v>710</v>
      </c>
      <c r="G2007" s="195" t="s">
        <v>48</v>
      </c>
      <c r="H2007" s="195" t="s">
        <v>521</v>
      </c>
      <c r="I2007" s="195" t="s">
        <v>796</v>
      </c>
      <c r="J2007" s="195" t="s">
        <v>1811</v>
      </c>
      <c r="K2007" s="204">
        <v>97.76</v>
      </c>
      <c r="L2007" s="204">
        <v>0</v>
      </c>
      <c r="M2007" s="204">
        <f t="shared" si="32"/>
        <v>97.76</v>
      </c>
      <c r="N2007" s="195" t="s">
        <v>962</v>
      </c>
      <c r="O2007" s="195" t="s">
        <v>1811</v>
      </c>
      <c r="P2007" s="195"/>
      <c r="Q2007" s="195" t="s">
        <v>2164</v>
      </c>
      <c r="R2007" s="195" t="s">
        <v>847</v>
      </c>
    </row>
    <row r="2008" spans="1:18" s="205" customFormat="1">
      <c r="A2008" s="195" t="s">
        <v>2162</v>
      </c>
      <c r="B2008" s="195" t="s">
        <v>794</v>
      </c>
      <c r="C2008" s="195" t="s">
        <v>859</v>
      </c>
      <c r="D2008" s="195" t="s">
        <v>521</v>
      </c>
      <c r="E2008" s="195" t="s">
        <v>708</v>
      </c>
      <c r="F2008" s="195" t="s">
        <v>710</v>
      </c>
      <c r="G2008" s="195" t="s">
        <v>48</v>
      </c>
      <c r="H2008" s="195" t="s">
        <v>521</v>
      </c>
      <c r="I2008" s="195" t="s">
        <v>796</v>
      </c>
      <c r="J2008" s="195" t="s">
        <v>1811</v>
      </c>
      <c r="K2008" s="204">
        <v>0</v>
      </c>
      <c r="L2008" s="204">
        <v>230.4</v>
      </c>
      <c r="M2008" s="204">
        <f t="shared" si="32"/>
        <v>-230.4</v>
      </c>
      <c r="N2008" s="195" t="s">
        <v>962</v>
      </c>
      <c r="O2008" s="195" t="s">
        <v>1811</v>
      </c>
      <c r="P2008" s="195"/>
      <c r="Q2008" s="195" t="s">
        <v>2164</v>
      </c>
      <c r="R2008" s="195" t="s">
        <v>847</v>
      </c>
    </row>
    <row r="2009" spans="1:18" s="205" customFormat="1">
      <c r="A2009" s="195" t="s">
        <v>2162</v>
      </c>
      <c r="B2009" s="195" t="s">
        <v>794</v>
      </c>
      <c r="C2009" s="195" t="s">
        <v>859</v>
      </c>
      <c r="D2009" s="195" t="s">
        <v>521</v>
      </c>
      <c r="E2009" s="195" t="s">
        <v>843</v>
      </c>
      <c r="F2009" s="195" t="s">
        <v>710</v>
      </c>
      <c r="G2009" s="195" t="s">
        <v>48</v>
      </c>
      <c r="H2009" s="195" t="s">
        <v>521</v>
      </c>
      <c r="I2009" s="195" t="s">
        <v>796</v>
      </c>
      <c r="J2009" s="195" t="s">
        <v>1811</v>
      </c>
      <c r="K2009" s="204">
        <v>0</v>
      </c>
      <c r="L2009" s="204">
        <v>3900</v>
      </c>
      <c r="M2009" s="204">
        <f t="shared" si="32"/>
        <v>-3900</v>
      </c>
      <c r="N2009" s="195" t="s">
        <v>2172</v>
      </c>
      <c r="O2009" s="195" t="s">
        <v>1811</v>
      </c>
      <c r="P2009" s="195"/>
      <c r="Q2009" s="195" t="s">
        <v>2164</v>
      </c>
      <c r="R2009" s="195" t="s">
        <v>847</v>
      </c>
    </row>
    <row r="2010" spans="1:18" s="205" customFormat="1">
      <c r="A2010" s="195" t="s">
        <v>2162</v>
      </c>
      <c r="B2010" s="195" t="s">
        <v>794</v>
      </c>
      <c r="C2010" s="195" t="s">
        <v>859</v>
      </c>
      <c r="D2010" s="195" t="s">
        <v>521</v>
      </c>
      <c r="E2010" s="195" t="s">
        <v>800</v>
      </c>
      <c r="F2010" s="195" t="s">
        <v>710</v>
      </c>
      <c r="G2010" s="195" t="s">
        <v>48</v>
      </c>
      <c r="H2010" s="195" t="s">
        <v>521</v>
      </c>
      <c r="I2010" s="195" t="s">
        <v>796</v>
      </c>
      <c r="J2010" s="195" t="s">
        <v>1811</v>
      </c>
      <c r="K2010" s="204">
        <v>0</v>
      </c>
      <c r="L2010" s="204">
        <v>3900</v>
      </c>
      <c r="M2010" s="204">
        <f t="shared" si="32"/>
        <v>-3900</v>
      </c>
      <c r="N2010" s="195" t="s">
        <v>1081</v>
      </c>
      <c r="O2010" s="195" t="s">
        <v>1811</v>
      </c>
      <c r="P2010" s="195"/>
      <c r="Q2010" s="195" t="s">
        <v>2164</v>
      </c>
      <c r="R2010" s="195" t="s">
        <v>847</v>
      </c>
    </row>
    <row r="2011" spans="1:18" s="205" customFormat="1">
      <c r="A2011" s="195" t="s">
        <v>2162</v>
      </c>
      <c r="B2011" s="195" t="s">
        <v>794</v>
      </c>
      <c r="C2011" s="195" t="s">
        <v>859</v>
      </c>
      <c r="D2011" s="195" t="s">
        <v>521</v>
      </c>
      <c r="E2011" s="195" t="s">
        <v>382</v>
      </c>
      <c r="F2011" s="195" t="s">
        <v>710</v>
      </c>
      <c r="G2011" s="195" t="s">
        <v>48</v>
      </c>
      <c r="H2011" s="195" t="s">
        <v>521</v>
      </c>
      <c r="I2011" s="195" t="s">
        <v>796</v>
      </c>
      <c r="J2011" s="195" t="s">
        <v>1811</v>
      </c>
      <c r="K2011" s="204">
        <v>0</v>
      </c>
      <c r="L2011" s="204">
        <v>492.52</v>
      </c>
      <c r="M2011" s="204">
        <f t="shared" si="32"/>
        <v>-492.52</v>
      </c>
      <c r="N2011" s="195" t="s">
        <v>962</v>
      </c>
      <c r="O2011" s="195" t="s">
        <v>1811</v>
      </c>
      <c r="P2011" s="195"/>
      <c r="Q2011" s="195" t="s">
        <v>2164</v>
      </c>
      <c r="R2011" s="195" t="s">
        <v>847</v>
      </c>
    </row>
    <row r="2012" spans="1:18" s="205" customFormat="1">
      <c r="A2012" s="195" t="s">
        <v>2162</v>
      </c>
      <c r="B2012" s="195" t="s">
        <v>794</v>
      </c>
      <c r="C2012" s="195" t="s">
        <v>706</v>
      </c>
      <c r="D2012" s="195" t="s">
        <v>802</v>
      </c>
      <c r="E2012" s="195" t="s">
        <v>850</v>
      </c>
      <c r="F2012" s="195" t="s">
        <v>710</v>
      </c>
      <c r="G2012" s="195" t="s">
        <v>48</v>
      </c>
      <c r="H2012" s="195" t="s">
        <v>521</v>
      </c>
      <c r="I2012" s="195" t="s">
        <v>796</v>
      </c>
      <c r="J2012" s="195" t="s">
        <v>1811</v>
      </c>
      <c r="K2012" s="204">
        <v>137.47999999999999</v>
      </c>
      <c r="L2012" s="204">
        <v>0</v>
      </c>
      <c r="M2012" s="204">
        <f t="shared" si="32"/>
        <v>137.47999999999999</v>
      </c>
      <c r="N2012" s="195" t="s">
        <v>961</v>
      </c>
      <c r="O2012" s="195" t="s">
        <v>1811</v>
      </c>
      <c r="P2012" s="195"/>
      <c r="Q2012" s="195" t="s">
        <v>2164</v>
      </c>
      <c r="R2012" s="195" t="s">
        <v>847</v>
      </c>
    </row>
    <row r="2013" spans="1:18" s="205" customFormat="1">
      <c r="A2013" s="195" t="s">
        <v>2162</v>
      </c>
      <c r="B2013" s="195" t="s">
        <v>794</v>
      </c>
      <c r="C2013" s="195" t="s">
        <v>706</v>
      </c>
      <c r="D2013" s="195" t="s">
        <v>802</v>
      </c>
      <c r="E2013" s="195" t="s">
        <v>838</v>
      </c>
      <c r="F2013" s="195" t="s">
        <v>710</v>
      </c>
      <c r="G2013" s="195" t="s">
        <v>48</v>
      </c>
      <c r="H2013" s="195" t="s">
        <v>521</v>
      </c>
      <c r="I2013" s="195" t="s">
        <v>796</v>
      </c>
      <c r="J2013" s="195" t="s">
        <v>1811</v>
      </c>
      <c r="K2013" s="204">
        <v>222.3</v>
      </c>
      <c r="L2013" s="204">
        <v>0</v>
      </c>
      <c r="M2013" s="204">
        <f t="shared" si="32"/>
        <v>222.3</v>
      </c>
      <c r="N2013" s="195" t="s">
        <v>1000</v>
      </c>
      <c r="O2013" s="195" t="s">
        <v>1811</v>
      </c>
      <c r="P2013" s="195"/>
      <c r="Q2013" s="195" t="s">
        <v>2164</v>
      </c>
      <c r="R2013" s="195" t="s">
        <v>847</v>
      </c>
    </row>
    <row r="2014" spans="1:18" s="205" customFormat="1">
      <c r="A2014" s="195" t="s">
        <v>2162</v>
      </c>
      <c r="B2014" s="195" t="s">
        <v>794</v>
      </c>
      <c r="C2014" s="195" t="s">
        <v>706</v>
      </c>
      <c r="D2014" s="195" t="s">
        <v>802</v>
      </c>
      <c r="E2014" s="195" t="s">
        <v>838</v>
      </c>
      <c r="F2014" s="195" t="s">
        <v>710</v>
      </c>
      <c r="G2014" s="195" t="s">
        <v>48</v>
      </c>
      <c r="H2014" s="195" t="s">
        <v>521</v>
      </c>
      <c r="I2014" s="195" t="s">
        <v>796</v>
      </c>
      <c r="J2014" s="195" t="s">
        <v>1811</v>
      </c>
      <c r="K2014" s="204">
        <v>135</v>
      </c>
      <c r="L2014" s="204">
        <v>0</v>
      </c>
      <c r="M2014" s="204">
        <f t="shared" si="32"/>
        <v>135</v>
      </c>
      <c r="N2014" s="195" t="s">
        <v>2171</v>
      </c>
      <c r="O2014" s="195" t="s">
        <v>1811</v>
      </c>
      <c r="P2014" s="195"/>
      <c r="Q2014" s="195" t="s">
        <v>2164</v>
      </c>
      <c r="R2014" s="195" t="s">
        <v>847</v>
      </c>
    </row>
    <row r="2015" spans="1:18" s="205" customFormat="1">
      <c r="A2015" s="195" t="s">
        <v>2162</v>
      </c>
      <c r="B2015" s="195" t="s">
        <v>794</v>
      </c>
      <c r="C2015" s="195" t="s">
        <v>706</v>
      </c>
      <c r="D2015" s="195" t="s">
        <v>802</v>
      </c>
      <c r="E2015" s="195" t="s">
        <v>838</v>
      </c>
      <c r="F2015" s="195" t="s">
        <v>710</v>
      </c>
      <c r="G2015" s="195" t="s">
        <v>48</v>
      </c>
      <c r="H2015" s="195" t="s">
        <v>521</v>
      </c>
      <c r="I2015" s="195" t="s">
        <v>796</v>
      </c>
      <c r="J2015" s="195" t="s">
        <v>1811</v>
      </c>
      <c r="K2015" s="204">
        <v>312</v>
      </c>
      <c r="L2015" s="204">
        <v>0</v>
      </c>
      <c r="M2015" s="204">
        <f t="shared" si="32"/>
        <v>312</v>
      </c>
      <c r="N2015" s="195" t="s">
        <v>2168</v>
      </c>
      <c r="O2015" s="195" t="s">
        <v>1811</v>
      </c>
      <c r="P2015" s="195"/>
      <c r="Q2015" s="195" t="s">
        <v>2164</v>
      </c>
      <c r="R2015" s="195" t="s">
        <v>847</v>
      </c>
    </row>
    <row r="2016" spans="1:18" s="205" customFormat="1">
      <c r="A2016" s="195" t="s">
        <v>2162</v>
      </c>
      <c r="B2016" s="195" t="s">
        <v>794</v>
      </c>
      <c r="C2016" s="195" t="s">
        <v>706</v>
      </c>
      <c r="D2016" s="195" t="s">
        <v>802</v>
      </c>
      <c r="E2016" s="195" t="s">
        <v>840</v>
      </c>
      <c r="F2016" s="195" t="s">
        <v>710</v>
      </c>
      <c r="G2016" s="195" t="s">
        <v>48</v>
      </c>
      <c r="H2016" s="195" t="s">
        <v>521</v>
      </c>
      <c r="I2016" s="195" t="s">
        <v>796</v>
      </c>
      <c r="J2016" s="195" t="s">
        <v>1811</v>
      </c>
      <c r="K2016" s="204">
        <v>141.6</v>
      </c>
      <c r="L2016" s="204">
        <v>0</v>
      </c>
      <c r="M2016" s="204">
        <f t="shared" si="32"/>
        <v>141.6</v>
      </c>
      <c r="N2016" s="195" t="s">
        <v>1111</v>
      </c>
      <c r="O2016" s="195" t="s">
        <v>1811</v>
      </c>
      <c r="P2016" s="195"/>
      <c r="Q2016" s="195" t="s">
        <v>2164</v>
      </c>
      <c r="R2016" s="195" t="s">
        <v>847</v>
      </c>
    </row>
    <row r="2017" spans="1:18" s="205" customFormat="1">
      <c r="A2017" s="195" t="s">
        <v>2162</v>
      </c>
      <c r="B2017" s="195" t="s">
        <v>794</v>
      </c>
      <c r="C2017" s="195" t="s">
        <v>367</v>
      </c>
      <c r="D2017" s="195" t="s">
        <v>268</v>
      </c>
      <c r="E2017" s="195" t="s">
        <v>210</v>
      </c>
      <c r="F2017" s="195" t="s">
        <v>710</v>
      </c>
      <c r="G2017" s="195" t="s">
        <v>48</v>
      </c>
      <c r="H2017" s="195" t="s">
        <v>521</v>
      </c>
      <c r="I2017" s="195" t="s">
        <v>796</v>
      </c>
      <c r="J2017" s="195" t="s">
        <v>1811</v>
      </c>
      <c r="K2017" s="204">
        <v>278.83999999999997</v>
      </c>
      <c r="L2017" s="204">
        <v>0</v>
      </c>
      <c r="M2017" s="204">
        <f t="shared" si="32"/>
        <v>278.83999999999997</v>
      </c>
      <c r="N2017" s="195" t="s">
        <v>2173</v>
      </c>
      <c r="O2017" s="195" t="s">
        <v>1811</v>
      </c>
      <c r="P2017" s="195"/>
      <c r="Q2017" s="195" t="s">
        <v>2164</v>
      </c>
      <c r="R2017" s="195" t="s">
        <v>847</v>
      </c>
    </row>
    <row r="2018" spans="1:18" s="205" customFormat="1">
      <c r="A2018" s="195" t="s">
        <v>2162</v>
      </c>
      <c r="B2018" s="195" t="s">
        <v>794</v>
      </c>
      <c r="C2018" s="195" t="s">
        <v>808</v>
      </c>
      <c r="D2018" s="195" t="s">
        <v>268</v>
      </c>
      <c r="E2018" s="195" t="s">
        <v>195</v>
      </c>
      <c r="F2018" s="195" t="s">
        <v>710</v>
      </c>
      <c r="G2018" s="195" t="s">
        <v>48</v>
      </c>
      <c r="H2018" s="195" t="s">
        <v>521</v>
      </c>
      <c r="I2018" s="195" t="s">
        <v>796</v>
      </c>
      <c r="J2018" s="195" t="s">
        <v>1811</v>
      </c>
      <c r="K2018" s="204">
        <v>103.96</v>
      </c>
      <c r="L2018" s="204">
        <v>0</v>
      </c>
      <c r="M2018" s="204">
        <f t="shared" si="32"/>
        <v>103.96</v>
      </c>
      <c r="N2018" s="195" t="s">
        <v>942</v>
      </c>
      <c r="O2018" s="195" t="s">
        <v>1811</v>
      </c>
      <c r="P2018" s="195"/>
      <c r="Q2018" s="195" t="s">
        <v>2164</v>
      </c>
      <c r="R2018" s="195" t="s">
        <v>847</v>
      </c>
    </row>
    <row r="2019" spans="1:18" s="205" customFormat="1">
      <c r="A2019" s="195" t="s">
        <v>2162</v>
      </c>
      <c r="B2019" s="195" t="s">
        <v>794</v>
      </c>
      <c r="C2019" s="195" t="s">
        <v>808</v>
      </c>
      <c r="D2019" s="195" t="s">
        <v>268</v>
      </c>
      <c r="E2019" s="195" t="s">
        <v>843</v>
      </c>
      <c r="F2019" s="195" t="s">
        <v>710</v>
      </c>
      <c r="G2019" s="195" t="s">
        <v>48</v>
      </c>
      <c r="H2019" s="195" t="s">
        <v>521</v>
      </c>
      <c r="I2019" s="195" t="s">
        <v>796</v>
      </c>
      <c r="J2019" s="195" t="s">
        <v>1811</v>
      </c>
      <c r="K2019" s="204">
        <v>3666</v>
      </c>
      <c r="L2019" s="204">
        <v>0</v>
      </c>
      <c r="M2019" s="204">
        <f t="shared" si="32"/>
        <v>3666</v>
      </c>
      <c r="N2019" s="195" t="s">
        <v>2172</v>
      </c>
      <c r="O2019" s="195" t="s">
        <v>1811</v>
      </c>
      <c r="P2019" s="195"/>
      <c r="Q2019" s="195" t="s">
        <v>2164</v>
      </c>
      <c r="R2019" s="195" t="s">
        <v>847</v>
      </c>
    </row>
    <row r="2020" spans="1:18" s="205" customFormat="1">
      <c r="A2020" s="195" t="s">
        <v>2162</v>
      </c>
      <c r="B2020" s="195" t="s">
        <v>794</v>
      </c>
      <c r="C2020" s="195" t="s">
        <v>808</v>
      </c>
      <c r="D2020" s="195" t="s">
        <v>268</v>
      </c>
      <c r="E2020" s="195" t="s">
        <v>845</v>
      </c>
      <c r="F2020" s="195" t="s">
        <v>710</v>
      </c>
      <c r="G2020" s="195" t="s">
        <v>48</v>
      </c>
      <c r="H2020" s="195" t="s">
        <v>521</v>
      </c>
      <c r="I2020" s="195" t="s">
        <v>796</v>
      </c>
      <c r="J2020" s="195" t="s">
        <v>1811</v>
      </c>
      <c r="K2020" s="204">
        <v>282</v>
      </c>
      <c r="L2020" s="204">
        <v>0</v>
      </c>
      <c r="M2020" s="204">
        <f t="shared" si="32"/>
        <v>282</v>
      </c>
      <c r="N2020" s="195" t="s">
        <v>2170</v>
      </c>
      <c r="O2020" s="195" t="s">
        <v>1811</v>
      </c>
      <c r="P2020" s="195"/>
      <c r="Q2020" s="195" t="s">
        <v>2164</v>
      </c>
      <c r="R2020" s="195" t="s">
        <v>847</v>
      </c>
    </row>
    <row r="2021" spans="1:18" s="205" customFormat="1">
      <c r="A2021" s="195" t="s">
        <v>2162</v>
      </c>
      <c r="B2021" s="195" t="s">
        <v>794</v>
      </c>
      <c r="C2021" s="195" t="s">
        <v>808</v>
      </c>
      <c r="D2021" s="195" t="s">
        <v>268</v>
      </c>
      <c r="E2021" s="195" t="s">
        <v>20</v>
      </c>
      <c r="F2021" s="195" t="s">
        <v>710</v>
      </c>
      <c r="G2021" s="195" t="s">
        <v>48</v>
      </c>
      <c r="H2021" s="195" t="s">
        <v>521</v>
      </c>
      <c r="I2021" s="195" t="s">
        <v>796</v>
      </c>
      <c r="J2021" s="195" t="s">
        <v>1811</v>
      </c>
      <c r="K2021" s="204">
        <v>122.2</v>
      </c>
      <c r="L2021" s="204">
        <v>0</v>
      </c>
      <c r="M2021" s="204">
        <f t="shared" si="32"/>
        <v>122.2</v>
      </c>
      <c r="N2021" s="195" t="s">
        <v>2148</v>
      </c>
      <c r="O2021" s="195" t="s">
        <v>1811</v>
      </c>
      <c r="P2021" s="195"/>
      <c r="Q2021" s="195" t="s">
        <v>2164</v>
      </c>
      <c r="R2021" s="195" t="s">
        <v>847</v>
      </c>
    </row>
    <row r="2022" spans="1:18" s="205" customFormat="1">
      <c r="A2022" s="195" t="s">
        <v>2162</v>
      </c>
      <c r="B2022" s="195" t="s">
        <v>794</v>
      </c>
      <c r="C2022" s="195" t="s">
        <v>808</v>
      </c>
      <c r="D2022" s="195" t="s">
        <v>268</v>
      </c>
      <c r="E2022" s="195" t="s">
        <v>850</v>
      </c>
      <c r="F2022" s="195" t="s">
        <v>710</v>
      </c>
      <c r="G2022" s="195" t="s">
        <v>48</v>
      </c>
      <c r="H2022" s="195" t="s">
        <v>521</v>
      </c>
      <c r="I2022" s="195" t="s">
        <v>796</v>
      </c>
      <c r="J2022" s="195" t="s">
        <v>1811</v>
      </c>
      <c r="K2022" s="204">
        <v>2153.83</v>
      </c>
      <c r="L2022" s="204">
        <v>0</v>
      </c>
      <c r="M2022" s="204">
        <f t="shared" si="32"/>
        <v>2153.83</v>
      </c>
      <c r="N2022" s="195" t="s">
        <v>961</v>
      </c>
      <c r="O2022" s="195" t="s">
        <v>1811</v>
      </c>
      <c r="P2022" s="195"/>
      <c r="Q2022" s="195" t="s">
        <v>2164</v>
      </c>
      <c r="R2022" s="195" t="s">
        <v>847</v>
      </c>
    </row>
    <row r="2023" spans="1:18" s="205" customFormat="1">
      <c r="A2023" s="195" t="s">
        <v>2162</v>
      </c>
      <c r="B2023" s="195" t="s">
        <v>794</v>
      </c>
      <c r="C2023" s="195" t="s">
        <v>808</v>
      </c>
      <c r="D2023" s="195" t="s">
        <v>268</v>
      </c>
      <c r="E2023" s="195" t="s">
        <v>840</v>
      </c>
      <c r="F2023" s="195" t="s">
        <v>710</v>
      </c>
      <c r="G2023" s="195" t="s">
        <v>48</v>
      </c>
      <c r="H2023" s="195" t="s">
        <v>521</v>
      </c>
      <c r="I2023" s="195" t="s">
        <v>796</v>
      </c>
      <c r="J2023" s="195" t="s">
        <v>1811</v>
      </c>
      <c r="K2023" s="204">
        <v>2218.4</v>
      </c>
      <c r="L2023" s="204">
        <v>0</v>
      </c>
      <c r="M2023" s="204">
        <f t="shared" si="32"/>
        <v>2218.4</v>
      </c>
      <c r="N2023" s="195" t="s">
        <v>1111</v>
      </c>
      <c r="O2023" s="195" t="s">
        <v>1811</v>
      </c>
      <c r="P2023" s="195"/>
      <c r="Q2023" s="195" t="s">
        <v>2164</v>
      </c>
      <c r="R2023" s="195" t="s">
        <v>847</v>
      </c>
    </row>
    <row r="2024" spans="1:18" s="205" customFormat="1">
      <c r="A2024" s="195" t="s">
        <v>2162</v>
      </c>
      <c r="B2024" s="195" t="s">
        <v>794</v>
      </c>
      <c r="C2024" s="195" t="s">
        <v>707</v>
      </c>
      <c r="D2024" s="195" t="s">
        <v>268</v>
      </c>
      <c r="E2024" s="195" t="s">
        <v>382</v>
      </c>
      <c r="F2024" s="195" t="s">
        <v>710</v>
      </c>
      <c r="G2024" s="195" t="s">
        <v>48</v>
      </c>
      <c r="H2024" s="195" t="s">
        <v>521</v>
      </c>
      <c r="I2024" s="195" t="s">
        <v>796</v>
      </c>
      <c r="J2024" s="195" t="s">
        <v>1811</v>
      </c>
      <c r="K2024" s="204">
        <v>648.66</v>
      </c>
      <c r="L2024" s="204">
        <v>0</v>
      </c>
      <c r="M2024" s="204">
        <f t="shared" si="32"/>
        <v>648.66</v>
      </c>
      <c r="N2024" s="195" t="s">
        <v>1023</v>
      </c>
      <c r="O2024" s="195" t="s">
        <v>1811</v>
      </c>
      <c r="P2024" s="195"/>
      <c r="Q2024" s="195" t="s">
        <v>2164</v>
      </c>
      <c r="R2024" s="195" t="s">
        <v>847</v>
      </c>
    </row>
    <row r="2025" spans="1:18" s="205" customFormat="1">
      <c r="A2025" s="195" t="s">
        <v>2162</v>
      </c>
      <c r="B2025" s="195" t="s">
        <v>794</v>
      </c>
      <c r="C2025" s="195" t="s">
        <v>707</v>
      </c>
      <c r="D2025" s="195" t="s">
        <v>268</v>
      </c>
      <c r="E2025" s="195" t="s">
        <v>838</v>
      </c>
      <c r="F2025" s="195" t="s">
        <v>710</v>
      </c>
      <c r="G2025" s="195" t="s">
        <v>48</v>
      </c>
      <c r="H2025" s="195" t="s">
        <v>521</v>
      </c>
      <c r="I2025" s="195" t="s">
        <v>796</v>
      </c>
      <c r="J2025" s="195" t="s">
        <v>1811</v>
      </c>
      <c r="K2025" s="204">
        <v>3482.7</v>
      </c>
      <c r="L2025" s="204">
        <v>0</v>
      </c>
      <c r="M2025" s="204">
        <f t="shared" si="32"/>
        <v>3482.7</v>
      </c>
      <c r="N2025" s="195" t="s">
        <v>1000</v>
      </c>
      <c r="O2025" s="195" t="s">
        <v>1811</v>
      </c>
      <c r="P2025" s="195"/>
      <c r="Q2025" s="195" t="s">
        <v>2164</v>
      </c>
      <c r="R2025" s="195" t="s">
        <v>847</v>
      </c>
    </row>
    <row r="2026" spans="1:18" s="205" customFormat="1">
      <c r="A2026" s="195" t="s">
        <v>2162</v>
      </c>
      <c r="B2026" s="195" t="s">
        <v>794</v>
      </c>
      <c r="C2026" s="195" t="s">
        <v>707</v>
      </c>
      <c r="D2026" s="195" t="s">
        <v>268</v>
      </c>
      <c r="E2026" s="195" t="s">
        <v>838</v>
      </c>
      <c r="F2026" s="195" t="s">
        <v>710</v>
      </c>
      <c r="G2026" s="195" t="s">
        <v>48</v>
      </c>
      <c r="H2026" s="195" t="s">
        <v>521</v>
      </c>
      <c r="I2026" s="195" t="s">
        <v>796</v>
      </c>
      <c r="J2026" s="195" t="s">
        <v>1811</v>
      </c>
      <c r="K2026" s="204">
        <v>2115</v>
      </c>
      <c r="L2026" s="204">
        <v>0</v>
      </c>
      <c r="M2026" s="204">
        <f t="shared" si="32"/>
        <v>2115</v>
      </c>
      <c r="N2026" s="195" t="s">
        <v>2171</v>
      </c>
      <c r="O2026" s="195" t="s">
        <v>1811</v>
      </c>
      <c r="P2026" s="195"/>
      <c r="Q2026" s="195" t="s">
        <v>2164</v>
      </c>
      <c r="R2026" s="195" t="s">
        <v>847</v>
      </c>
    </row>
    <row r="2027" spans="1:18" s="205" customFormat="1">
      <c r="A2027" s="195" t="s">
        <v>2162</v>
      </c>
      <c r="B2027" s="195" t="s">
        <v>794</v>
      </c>
      <c r="C2027" s="195" t="s">
        <v>707</v>
      </c>
      <c r="D2027" s="195" t="s">
        <v>268</v>
      </c>
      <c r="E2027" s="195" t="s">
        <v>838</v>
      </c>
      <c r="F2027" s="195" t="s">
        <v>710</v>
      </c>
      <c r="G2027" s="195" t="s">
        <v>48</v>
      </c>
      <c r="H2027" s="195" t="s">
        <v>521</v>
      </c>
      <c r="I2027" s="195" t="s">
        <v>796</v>
      </c>
      <c r="J2027" s="195" t="s">
        <v>1811</v>
      </c>
      <c r="K2027" s="204">
        <v>4888</v>
      </c>
      <c r="L2027" s="204">
        <v>0</v>
      </c>
      <c r="M2027" s="204">
        <f t="shared" si="32"/>
        <v>4888</v>
      </c>
      <c r="N2027" s="195" t="s">
        <v>2168</v>
      </c>
      <c r="O2027" s="195" t="s">
        <v>1811</v>
      </c>
      <c r="P2027" s="195"/>
      <c r="Q2027" s="195" t="s">
        <v>2164</v>
      </c>
      <c r="R2027" s="195" t="s">
        <v>847</v>
      </c>
    </row>
    <row r="2028" spans="1:18" s="205" customFormat="1">
      <c r="A2028" s="195" t="s">
        <v>2162</v>
      </c>
      <c r="B2028" s="195" t="s">
        <v>794</v>
      </c>
      <c r="C2028" s="195" t="s">
        <v>808</v>
      </c>
      <c r="D2028" s="195" t="s">
        <v>268</v>
      </c>
      <c r="E2028" s="195" t="s">
        <v>22</v>
      </c>
      <c r="F2028" s="195" t="s">
        <v>710</v>
      </c>
      <c r="G2028" s="195" t="s">
        <v>48</v>
      </c>
      <c r="H2028" s="195" t="s">
        <v>521</v>
      </c>
      <c r="I2028" s="195" t="s">
        <v>796</v>
      </c>
      <c r="J2028" s="195" t="s">
        <v>1811</v>
      </c>
      <c r="K2028" s="204">
        <v>94</v>
      </c>
      <c r="L2028" s="204">
        <v>0</v>
      </c>
      <c r="M2028" s="204">
        <f t="shared" si="32"/>
        <v>94</v>
      </c>
      <c r="N2028" s="195" t="s">
        <v>2167</v>
      </c>
      <c r="O2028" s="195" t="s">
        <v>1811</v>
      </c>
      <c r="P2028" s="195"/>
      <c r="Q2028" s="195" t="s">
        <v>2164</v>
      </c>
      <c r="R2028" s="195" t="s">
        <v>847</v>
      </c>
    </row>
    <row r="2029" spans="1:18" s="205" customFormat="1">
      <c r="A2029" s="195" t="s">
        <v>2162</v>
      </c>
      <c r="B2029" s="195" t="s">
        <v>794</v>
      </c>
      <c r="C2029" s="195" t="s">
        <v>808</v>
      </c>
      <c r="D2029" s="195" t="s">
        <v>268</v>
      </c>
      <c r="E2029" s="195" t="s">
        <v>22</v>
      </c>
      <c r="F2029" s="195" t="s">
        <v>710</v>
      </c>
      <c r="G2029" s="195" t="s">
        <v>48</v>
      </c>
      <c r="H2029" s="195" t="s">
        <v>521</v>
      </c>
      <c r="I2029" s="195" t="s">
        <v>796</v>
      </c>
      <c r="J2029" s="195" t="s">
        <v>1811</v>
      </c>
      <c r="K2029" s="204">
        <v>421.12</v>
      </c>
      <c r="L2029" s="204">
        <v>0</v>
      </c>
      <c r="M2029" s="204">
        <f t="shared" si="32"/>
        <v>421.12</v>
      </c>
      <c r="N2029" s="195" t="s">
        <v>976</v>
      </c>
      <c r="O2029" s="195" t="s">
        <v>1811</v>
      </c>
      <c r="P2029" s="195"/>
      <c r="Q2029" s="195" t="s">
        <v>2164</v>
      </c>
      <c r="R2029" s="195" t="s">
        <v>847</v>
      </c>
    </row>
    <row r="2030" spans="1:18" s="205" customFormat="1">
      <c r="A2030" s="195" t="s">
        <v>2162</v>
      </c>
      <c r="B2030" s="195" t="s">
        <v>794</v>
      </c>
      <c r="C2030" s="195" t="s">
        <v>707</v>
      </c>
      <c r="D2030" s="195" t="s">
        <v>268</v>
      </c>
      <c r="E2030" s="195" t="s">
        <v>36</v>
      </c>
      <c r="F2030" s="195" t="s">
        <v>710</v>
      </c>
      <c r="G2030" s="195" t="s">
        <v>48</v>
      </c>
      <c r="H2030" s="195" t="s">
        <v>521</v>
      </c>
      <c r="I2030" s="195" t="s">
        <v>796</v>
      </c>
      <c r="J2030" s="195" t="s">
        <v>1811</v>
      </c>
      <c r="K2030" s="204">
        <v>265.31</v>
      </c>
      <c r="L2030" s="204">
        <v>0</v>
      </c>
      <c r="M2030" s="204">
        <f t="shared" si="32"/>
        <v>265.31</v>
      </c>
      <c r="N2030" s="195" t="s">
        <v>962</v>
      </c>
      <c r="O2030" s="195" t="s">
        <v>1811</v>
      </c>
      <c r="P2030" s="195"/>
      <c r="Q2030" s="195" t="s">
        <v>2164</v>
      </c>
      <c r="R2030" s="195" t="s">
        <v>847</v>
      </c>
    </row>
    <row r="2031" spans="1:18" s="205" customFormat="1">
      <c r="A2031" s="195" t="s">
        <v>2162</v>
      </c>
      <c r="B2031" s="195" t="s">
        <v>794</v>
      </c>
      <c r="C2031" s="195" t="s">
        <v>709</v>
      </c>
      <c r="D2031" s="195" t="s">
        <v>268</v>
      </c>
      <c r="E2031" s="195" t="s">
        <v>342</v>
      </c>
      <c r="F2031" s="195" t="s">
        <v>710</v>
      </c>
      <c r="G2031" s="195" t="s">
        <v>48</v>
      </c>
      <c r="H2031" s="195" t="s">
        <v>521</v>
      </c>
      <c r="I2031" s="195" t="s">
        <v>796</v>
      </c>
      <c r="J2031" s="195" t="s">
        <v>1811</v>
      </c>
      <c r="K2031" s="204">
        <v>1231.4000000000001</v>
      </c>
      <c r="L2031" s="204">
        <v>0</v>
      </c>
      <c r="M2031" s="204">
        <f t="shared" si="32"/>
        <v>1231.4000000000001</v>
      </c>
      <c r="N2031" s="195" t="s">
        <v>2163</v>
      </c>
      <c r="O2031" s="195" t="s">
        <v>1811</v>
      </c>
      <c r="P2031" s="195"/>
      <c r="Q2031" s="195" t="s">
        <v>2164</v>
      </c>
      <c r="R2031" s="195" t="s">
        <v>847</v>
      </c>
    </row>
    <row r="2032" spans="1:18" s="205" customFormat="1">
      <c r="A2032" s="195" t="s">
        <v>2162</v>
      </c>
      <c r="B2032" s="195" t="s">
        <v>794</v>
      </c>
      <c r="C2032" s="195" t="s">
        <v>709</v>
      </c>
      <c r="D2032" s="195" t="s">
        <v>268</v>
      </c>
      <c r="E2032" s="195" t="s">
        <v>342</v>
      </c>
      <c r="F2032" s="195" t="s">
        <v>710</v>
      </c>
      <c r="G2032" s="195" t="s">
        <v>48</v>
      </c>
      <c r="H2032" s="195" t="s">
        <v>521</v>
      </c>
      <c r="I2032" s="195" t="s">
        <v>796</v>
      </c>
      <c r="J2032" s="195" t="s">
        <v>1811</v>
      </c>
      <c r="K2032" s="204">
        <v>470</v>
      </c>
      <c r="L2032" s="204">
        <v>0</v>
      </c>
      <c r="M2032" s="204">
        <f t="shared" si="32"/>
        <v>470</v>
      </c>
      <c r="N2032" s="195" t="s">
        <v>2165</v>
      </c>
      <c r="O2032" s="195" t="s">
        <v>1811</v>
      </c>
      <c r="P2032" s="195"/>
      <c r="Q2032" s="195" t="s">
        <v>2164</v>
      </c>
      <c r="R2032" s="195" t="s">
        <v>847</v>
      </c>
    </row>
    <row r="2033" spans="1:18" s="205" customFormat="1">
      <c r="A2033" s="195" t="s">
        <v>2162</v>
      </c>
      <c r="B2033" s="195" t="s">
        <v>794</v>
      </c>
      <c r="C2033" s="195" t="s">
        <v>707</v>
      </c>
      <c r="D2033" s="195" t="s">
        <v>268</v>
      </c>
      <c r="E2033" s="195" t="s">
        <v>195</v>
      </c>
      <c r="F2033" s="195" t="s">
        <v>710</v>
      </c>
      <c r="G2033" s="195" t="s">
        <v>48</v>
      </c>
      <c r="H2033" s="195" t="s">
        <v>521</v>
      </c>
      <c r="I2033" s="195" t="s">
        <v>796</v>
      </c>
      <c r="J2033" s="195" t="s">
        <v>1811</v>
      </c>
      <c r="K2033" s="204">
        <v>2049.1999999999998</v>
      </c>
      <c r="L2033" s="204">
        <v>0</v>
      </c>
      <c r="M2033" s="204">
        <f t="shared" si="32"/>
        <v>2049.1999999999998</v>
      </c>
      <c r="N2033" s="195" t="s">
        <v>2166</v>
      </c>
      <c r="O2033" s="195" t="s">
        <v>1811</v>
      </c>
      <c r="P2033" s="195"/>
      <c r="Q2033" s="195" t="s">
        <v>2164</v>
      </c>
      <c r="R2033" s="195" t="s">
        <v>847</v>
      </c>
    </row>
    <row r="2034" spans="1:18" s="205" customFormat="1">
      <c r="A2034" s="195" t="s">
        <v>2162</v>
      </c>
      <c r="B2034" s="195" t="s">
        <v>794</v>
      </c>
      <c r="C2034" s="195" t="s">
        <v>707</v>
      </c>
      <c r="D2034" s="195" t="s">
        <v>268</v>
      </c>
      <c r="E2034" s="195" t="s">
        <v>800</v>
      </c>
      <c r="F2034" s="195" t="s">
        <v>710</v>
      </c>
      <c r="G2034" s="195" t="s">
        <v>48</v>
      </c>
      <c r="H2034" s="195" t="s">
        <v>521</v>
      </c>
      <c r="I2034" s="195" t="s">
        <v>796</v>
      </c>
      <c r="J2034" s="195" t="s">
        <v>1811</v>
      </c>
      <c r="K2034" s="204">
        <v>3666</v>
      </c>
      <c r="L2034" s="204">
        <v>0</v>
      </c>
      <c r="M2034" s="204">
        <f t="shared" si="32"/>
        <v>3666</v>
      </c>
      <c r="N2034" s="195" t="s">
        <v>1081</v>
      </c>
      <c r="O2034" s="195" t="s">
        <v>1811</v>
      </c>
      <c r="P2034" s="195"/>
      <c r="Q2034" s="195" t="s">
        <v>2164</v>
      </c>
      <c r="R2034" s="195" t="s">
        <v>847</v>
      </c>
    </row>
    <row r="2035" spans="1:18" s="205" customFormat="1">
      <c r="A2035" s="195" t="s">
        <v>2162</v>
      </c>
      <c r="B2035" s="195" t="s">
        <v>794</v>
      </c>
      <c r="C2035" s="195" t="s">
        <v>707</v>
      </c>
      <c r="D2035" s="195" t="s">
        <v>268</v>
      </c>
      <c r="E2035" s="195" t="s">
        <v>382</v>
      </c>
      <c r="F2035" s="195" t="s">
        <v>710</v>
      </c>
      <c r="G2035" s="195" t="s">
        <v>48</v>
      </c>
      <c r="H2035" s="195" t="s">
        <v>521</v>
      </c>
      <c r="I2035" s="195" t="s">
        <v>796</v>
      </c>
      <c r="J2035" s="195" t="s">
        <v>1811</v>
      </c>
      <c r="K2035" s="204">
        <v>462.97</v>
      </c>
      <c r="L2035" s="204">
        <v>0</v>
      </c>
      <c r="M2035" s="204">
        <f t="shared" si="32"/>
        <v>462.97</v>
      </c>
      <c r="N2035" s="195" t="s">
        <v>962</v>
      </c>
      <c r="O2035" s="195" t="s">
        <v>1811</v>
      </c>
      <c r="P2035" s="195"/>
      <c r="Q2035" s="195" t="s">
        <v>2164</v>
      </c>
      <c r="R2035" s="195" t="s">
        <v>847</v>
      </c>
    </row>
    <row r="2036" spans="1:18" s="205" customFormat="1">
      <c r="A2036" s="195" t="s">
        <v>2162</v>
      </c>
      <c r="B2036" s="195" t="s">
        <v>794</v>
      </c>
      <c r="C2036" s="195" t="s">
        <v>706</v>
      </c>
      <c r="D2036" s="195" t="s">
        <v>802</v>
      </c>
      <c r="E2036" s="195" t="s">
        <v>382</v>
      </c>
      <c r="F2036" s="195" t="s">
        <v>710</v>
      </c>
      <c r="G2036" s="195" t="s">
        <v>48</v>
      </c>
      <c r="H2036" s="195" t="s">
        <v>521</v>
      </c>
      <c r="I2036" s="195" t="s">
        <v>796</v>
      </c>
      <c r="J2036" s="195" t="s">
        <v>1811</v>
      </c>
      <c r="K2036" s="204">
        <v>29.55</v>
      </c>
      <c r="L2036" s="204">
        <v>0</v>
      </c>
      <c r="M2036" s="204">
        <f t="shared" si="32"/>
        <v>29.55</v>
      </c>
      <c r="N2036" s="195" t="s">
        <v>962</v>
      </c>
      <c r="O2036" s="195" t="s">
        <v>1811</v>
      </c>
      <c r="P2036" s="195"/>
      <c r="Q2036" s="195" t="s">
        <v>2164</v>
      </c>
      <c r="R2036" s="195" t="s">
        <v>847</v>
      </c>
    </row>
    <row r="2037" spans="1:18" s="205" customFormat="1">
      <c r="A2037" s="195" t="s">
        <v>2162</v>
      </c>
      <c r="B2037" s="195" t="s">
        <v>794</v>
      </c>
      <c r="C2037" s="195" t="s">
        <v>706</v>
      </c>
      <c r="D2037" s="195" t="s">
        <v>802</v>
      </c>
      <c r="E2037" s="195" t="s">
        <v>382</v>
      </c>
      <c r="F2037" s="195" t="s">
        <v>710</v>
      </c>
      <c r="G2037" s="195" t="s">
        <v>48</v>
      </c>
      <c r="H2037" s="195" t="s">
        <v>521</v>
      </c>
      <c r="I2037" s="195" t="s">
        <v>796</v>
      </c>
      <c r="J2037" s="195" t="s">
        <v>1811</v>
      </c>
      <c r="K2037" s="204">
        <v>41.4</v>
      </c>
      <c r="L2037" s="204">
        <v>0</v>
      </c>
      <c r="M2037" s="204">
        <f t="shared" si="32"/>
        <v>41.4</v>
      </c>
      <c r="N2037" s="195" t="s">
        <v>1023</v>
      </c>
      <c r="O2037" s="195" t="s">
        <v>1811</v>
      </c>
      <c r="P2037" s="195"/>
      <c r="Q2037" s="195" t="s">
        <v>2164</v>
      </c>
      <c r="R2037" s="195" t="s">
        <v>847</v>
      </c>
    </row>
    <row r="2038" spans="1:18" s="205" customFormat="1">
      <c r="A2038" s="195" t="s">
        <v>2162</v>
      </c>
      <c r="B2038" s="195" t="s">
        <v>794</v>
      </c>
      <c r="C2038" s="195" t="s">
        <v>706</v>
      </c>
      <c r="D2038" s="195" t="s">
        <v>802</v>
      </c>
      <c r="E2038" s="195" t="s">
        <v>845</v>
      </c>
      <c r="F2038" s="195" t="s">
        <v>710</v>
      </c>
      <c r="G2038" s="195" t="s">
        <v>48</v>
      </c>
      <c r="H2038" s="195" t="s">
        <v>521</v>
      </c>
      <c r="I2038" s="195" t="s">
        <v>796</v>
      </c>
      <c r="J2038" s="195" t="s">
        <v>1811</v>
      </c>
      <c r="K2038" s="204">
        <v>18</v>
      </c>
      <c r="L2038" s="204">
        <v>0</v>
      </c>
      <c r="M2038" s="204">
        <f t="shared" si="32"/>
        <v>18</v>
      </c>
      <c r="N2038" s="195" t="s">
        <v>2170</v>
      </c>
      <c r="O2038" s="195" t="s">
        <v>1811</v>
      </c>
      <c r="P2038" s="195"/>
      <c r="Q2038" s="195" t="s">
        <v>2164</v>
      </c>
      <c r="R2038" s="195" t="s">
        <v>847</v>
      </c>
    </row>
    <row r="2039" spans="1:18" s="205" customFormat="1">
      <c r="A2039" s="195" t="s">
        <v>2162</v>
      </c>
      <c r="B2039" s="195" t="s">
        <v>794</v>
      </c>
      <c r="C2039" s="195" t="s">
        <v>706</v>
      </c>
      <c r="D2039" s="195" t="s">
        <v>802</v>
      </c>
      <c r="E2039" s="195" t="s">
        <v>20</v>
      </c>
      <c r="F2039" s="195" t="s">
        <v>710</v>
      </c>
      <c r="G2039" s="195" t="s">
        <v>48</v>
      </c>
      <c r="H2039" s="195" t="s">
        <v>521</v>
      </c>
      <c r="I2039" s="195" t="s">
        <v>796</v>
      </c>
      <c r="J2039" s="195" t="s">
        <v>1811</v>
      </c>
      <c r="K2039" s="204">
        <v>7.8</v>
      </c>
      <c r="L2039" s="204">
        <v>0</v>
      </c>
      <c r="M2039" s="204">
        <f t="shared" si="32"/>
        <v>7.8</v>
      </c>
      <c r="N2039" s="195" t="s">
        <v>2148</v>
      </c>
      <c r="O2039" s="195" t="s">
        <v>1811</v>
      </c>
      <c r="P2039" s="195"/>
      <c r="Q2039" s="195" t="s">
        <v>2164</v>
      </c>
      <c r="R2039" s="195" t="s">
        <v>847</v>
      </c>
    </row>
    <row r="2040" spans="1:18" s="205" customFormat="1">
      <c r="A2040" s="195" t="s">
        <v>2162</v>
      </c>
      <c r="B2040" s="195" t="s">
        <v>794</v>
      </c>
      <c r="C2040" s="195" t="s">
        <v>707</v>
      </c>
      <c r="D2040" s="195" t="s">
        <v>268</v>
      </c>
      <c r="E2040" s="195" t="s">
        <v>36</v>
      </c>
      <c r="F2040" s="195" t="s">
        <v>710</v>
      </c>
      <c r="G2040" s="195" t="s">
        <v>48</v>
      </c>
      <c r="H2040" s="195" t="s">
        <v>521</v>
      </c>
      <c r="I2040" s="195" t="s">
        <v>796</v>
      </c>
      <c r="J2040" s="195" t="s">
        <v>1811</v>
      </c>
      <c r="K2040" s="204">
        <v>1050.76</v>
      </c>
      <c r="L2040" s="204">
        <v>0</v>
      </c>
      <c r="M2040" s="204">
        <f t="shared" si="32"/>
        <v>1050.76</v>
      </c>
      <c r="N2040" s="195" t="s">
        <v>1018</v>
      </c>
      <c r="O2040" s="195" t="s">
        <v>1811</v>
      </c>
      <c r="P2040" s="195"/>
      <c r="Q2040" s="195" t="s">
        <v>2164</v>
      </c>
      <c r="R2040" s="195" t="s">
        <v>847</v>
      </c>
    </row>
    <row r="2041" spans="1:18" s="205" customFormat="1">
      <c r="A2041" s="195" t="s">
        <v>2162</v>
      </c>
      <c r="B2041" s="195" t="s">
        <v>794</v>
      </c>
      <c r="C2041" s="195" t="s">
        <v>707</v>
      </c>
      <c r="D2041" s="195" t="s">
        <v>268</v>
      </c>
      <c r="E2041" s="195" t="s">
        <v>36</v>
      </c>
      <c r="F2041" s="195" t="s">
        <v>710</v>
      </c>
      <c r="G2041" s="195" t="s">
        <v>48</v>
      </c>
      <c r="H2041" s="195" t="s">
        <v>521</v>
      </c>
      <c r="I2041" s="195" t="s">
        <v>796</v>
      </c>
      <c r="J2041" s="195" t="s">
        <v>1811</v>
      </c>
      <c r="K2041" s="204">
        <v>4159.5</v>
      </c>
      <c r="L2041" s="204">
        <v>0</v>
      </c>
      <c r="M2041" s="204">
        <f t="shared" si="32"/>
        <v>4159.5</v>
      </c>
      <c r="N2041" s="195" t="s">
        <v>1021</v>
      </c>
      <c r="O2041" s="195" t="s">
        <v>1811</v>
      </c>
      <c r="P2041" s="195"/>
      <c r="Q2041" s="195" t="s">
        <v>2164</v>
      </c>
      <c r="R2041" s="195" t="s">
        <v>847</v>
      </c>
    </row>
    <row r="2042" spans="1:18" s="205" customFormat="1">
      <c r="A2042" s="195" t="s">
        <v>2162</v>
      </c>
      <c r="B2042" s="195" t="s">
        <v>794</v>
      </c>
      <c r="C2042" s="195" t="s">
        <v>706</v>
      </c>
      <c r="D2042" s="195" t="s">
        <v>802</v>
      </c>
      <c r="E2042" s="195" t="s">
        <v>210</v>
      </c>
      <c r="F2042" s="195" t="s">
        <v>710</v>
      </c>
      <c r="G2042" s="195" t="s">
        <v>48</v>
      </c>
      <c r="H2042" s="195" t="s">
        <v>521</v>
      </c>
      <c r="I2042" s="195" t="s">
        <v>796</v>
      </c>
      <c r="J2042" s="195" t="s">
        <v>1811</v>
      </c>
      <c r="K2042" s="204">
        <v>20.399999999999999</v>
      </c>
      <c r="L2042" s="204">
        <v>0</v>
      </c>
      <c r="M2042" s="204">
        <f t="shared" si="32"/>
        <v>20.399999999999999</v>
      </c>
      <c r="N2042" s="195" t="s">
        <v>978</v>
      </c>
      <c r="O2042" s="195" t="s">
        <v>1811</v>
      </c>
      <c r="P2042" s="195"/>
      <c r="Q2042" s="195" t="s">
        <v>2164</v>
      </c>
      <c r="R2042" s="195" t="s">
        <v>847</v>
      </c>
    </row>
    <row r="2043" spans="1:18" s="205" customFormat="1">
      <c r="A2043" s="195" t="s">
        <v>2162</v>
      </c>
      <c r="B2043" s="195" t="s">
        <v>794</v>
      </c>
      <c r="C2043" s="195" t="s">
        <v>706</v>
      </c>
      <c r="D2043" s="195" t="s">
        <v>802</v>
      </c>
      <c r="E2043" s="195" t="s">
        <v>136</v>
      </c>
      <c r="F2043" s="195" t="s">
        <v>710</v>
      </c>
      <c r="G2043" s="195" t="s">
        <v>48</v>
      </c>
      <c r="H2043" s="195" t="s">
        <v>521</v>
      </c>
      <c r="I2043" s="195" t="s">
        <v>796</v>
      </c>
      <c r="J2043" s="195" t="s">
        <v>1811</v>
      </c>
      <c r="K2043" s="204">
        <v>6.24</v>
      </c>
      <c r="L2043" s="204">
        <v>0</v>
      </c>
      <c r="M2043" s="204">
        <f t="shared" si="32"/>
        <v>6.24</v>
      </c>
      <c r="N2043" s="195" t="s">
        <v>962</v>
      </c>
      <c r="O2043" s="195" t="s">
        <v>1811</v>
      </c>
      <c r="P2043" s="195"/>
      <c r="Q2043" s="195" t="s">
        <v>2164</v>
      </c>
      <c r="R2043" s="195" t="s">
        <v>847</v>
      </c>
    </row>
    <row r="2044" spans="1:18" s="205" customFormat="1">
      <c r="A2044" s="195" t="s">
        <v>2162</v>
      </c>
      <c r="B2044" s="195" t="s">
        <v>794</v>
      </c>
      <c r="C2044" s="195" t="s">
        <v>706</v>
      </c>
      <c r="D2044" s="195" t="s">
        <v>802</v>
      </c>
      <c r="E2044" s="195" t="s">
        <v>22</v>
      </c>
      <c r="F2044" s="195" t="s">
        <v>710</v>
      </c>
      <c r="G2044" s="195" t="s">
        <v>48</v>
      </c>
      <c r="H2044" s="195" t="s">
        <v>521</v>
      </c>
      <c r="I2044" s="195" t="s">
        <v>796</v>
      </c>
      <c r="J2044" s="195" t="s">
        <v>1811</v>
      </c>
      <c r="K2044" s="204">
        <v>6</v>
      </c>
      <c r="L2044" s="204">
        <v>0</v>
      </c>
      <c r="M2044" s="204">
        <f t="shared" si="32"/>
        <v>6</v>
      </c>
      <c r="N2044" s="195" t="s">
        <v>2167</v>
      </c>
      <c r="O2044" s="195" t="s">
        <v>1811</v>
      </c>
      <c r="P2044" s="195"/>
      <c r="Q2044" s="195" t="s">
        <v>2164</v>
      </c>
      <c r="R2044" s="195" t="s">
        <v>847</v>
      </c>
    </row>
    <row r="2045" spans="1:18" s="205" customFormat="1">
      <c r="A2045" s="195" t="s">
        <v>2162</v>
      </c>
      <c r="B2045" s="195" t="s">
        <v>794</v>
      </c>
      <c r="C2045" s="195" t="s">
        <v>706</v>
      </c>
      <c r="D2045" s="195" t="s">
        <v>802</v>
      </c>
      <c r="E2045" s="195" t="s">
        <v>22</v>
      </c>
      <c r="F2045" s="195" t="s">
        <v>710</v>
      </c>
      <c r="G2045" s="195" t="s">
        <v>48</v>
      </c>
      <c r="H2045" s="195" t="s">
        <v>521</v>
      </c>
      <c r="I2045" s="195" t="s">
        <v>796</v>
      </c>
      <c r="J2045" s="195" t="s">
        <v>1811</v>
      </c>
      <c r="K2045" s="204">
        <v>26.88</v>
      </c>
      <c r="L2045" s="204">
        <v>0</v>
      </c>
      <c r="M2045" s="204">
        <f t="shared" si="32"/>
        <v>26.88</v>
      </c>
      <c r="N2045" s="195" t="s">
        <v>976</v>
      </c>
      <c r="O2045" s="195" t="s">
        <v>1811</v>
      </c>
      <c r="P2045" s="195"/>
      <c r="Q2045" s="195" t="s">
        <v>2164</v>
      </c>
      <c r="R2045" s="195" t="s">
        <v>847</v>
      </c>
    </row>
    <row r="2046" spans="1:18" s="205" customFormat="1">
      <c r="A2046" s="195" t="s">
        <v>2162</v>
      </c>
      <c r="B2046" s="195" t="s">
        <v>794</v>
      </c>
      <c r="C2046" s="195" t="s">
        <v>706</v>
      </c>
      <c r="D2046" s="195" t="s">
        <v>802</v>
      </c>
      <c r="E2046" s="195" t="s">
        <v>843</v>
      </c>
      <c r="F2046" s="195" t="s">
        <v>710</v>
      </c>
      <c r="G2046" s="195" t="s">
        <v>48</v>
      </c>
      <c r="H2046" s="195" t="s">
        <v>521</v>
      </c>
      <c r="I2046" s="195" t="s">
        <v>796</v>
      </c>
      <c r="J2046" s="195" t="s">
        <v>1811</v>
      </c>
      <c r="K2046" s="204">
        <v>234</v>
      </c>
      <c r="L2046" s="204">
        <v>0</v>
      </c>
      <c r="M2046" s="204">
        <f t="shared" si="32"/>
        <v>234</v>
      </c>
      <c r="N2046" s="195" t="s">
        <v>2172</v>
      </c>
      <c r="O2046" s="195" t="s">
        <v>1811</v>
      </c>
      <c r="P2046" s="195"/>
      <c r="Q2046" s="195" t="s">
        <v>2164</v>
      </c>
      <c r="R2046" s="195" t="s">
        <v>847</v>
      </c>
    </row>
    <row r="2047" spans="1:18" s="205" customFormat="1">
      <c r="A2047" s="195" t="s">
        <v>2162</v>
      </c>
      <c r="B2047" s="195" t="s">
        <v>794</v>
      </c>
      <c r="C2047" s="195" t="s">
        <v>706</v>
      </c>
      <c r="D2047" s="195" t="s">
        <v>802</v>
      </c>
      <c r="E2047" s="195" t="s">
        <v>800</v>
      </c>
      <c r="F2047" s="195" t="s">
        <v>710</v>
      </c>
      <c r="G2047" s="195" t="s">
        <v>48</v>
      </c>
      <c r="H2047" s="195" t="s">
        <v>521</v>
      </c>
      <c r="I2047" s="195" t="s">
        <v>796</v>
      </c>
      <c r="J2047" s="195" t="s">
        <v>1811</v>
      </c>
      <c r="K2047" s="204">
        <v>234</v>
      </c>
      <c r="L2047" s="204">
        <v>0</v>
      </c>
      <c r="M2047" s="204">
        <f t="shared" si="32"/>
        <v>234</v>
      </c>
      <c r="N2047" s="195" t="s">
        <v>1081</v>
      </c>
      <c r="O2047" s="195" t="s">
        <v>1811</v>
      </c>
      <c r="P2047" s="195"/>
      <c r="Q2047" s="195" t="s">
        <v>2164</v>
      </c>
      <c r="R2047" s="195" t="s">
        <v>847</v>
      </c>
    </row>
    <row r="2048" spans="1:18" s="205" customFormat="1">
      <c r="A2048" s="195" t="s">
        <v>2162</v>
      </c>
      <c r="B2048" s="195" t="s">
        <v>794</v>
      </c>
      <c r="C2048" s="195" t="s">
        <v>706</v>
      </c>
      <c r="D2048" s="195" t="s">
        <v>802</v>
      </c>
      <c r="E2048" s="195" t="s">
        <v>195</v>
      </c>
      <c r="F2048" s="195" t="s">
        <v>710</v>
      </c>
      <c r="G2048" s="195" t="s">
        <v>48</v>
      </c>
      <c r="H2048" s="195" t="s">
        <v>521</v>
      </c>
      <c r="I2048" s="195" t="s">
        <v>796</v>
      </c>
      <c r="J2048" s="195" t="s">
        <v>1811</v>
      </c>
      <c r="K2048" s="204">
        <v>130.80000000000001</v>
      </c>
      <c r="L2048" s="204">
        <v>0</v>
      </c>
      <c r="M2048" s="204">
        <f t="shared" si="32"/>
        <v>130.80000000000001</v>
      </c>
      <c r="N2048" s="195" t="s">
        <v>2166</v>
      </c>
      <c r="O2048" s="195" t="s">
        <v>1811</v>
      </c>
      <c r="P2048" s="195"/>
      <c r="Q2048" s="195" t="s">
        <v>2164</v>
      </c>
      <c r="R2048" s="195" t="s">
        <v>847</v>
      </c>
    </row>
    <row r="2049" spans="1:18" s="205" customFormat="1">
      <c r="A2049" s="195" t="s">
        <v>2162</v>
      </c>
      <c r="B2049" s="195" t="s">
        <v>794</v>
      </c>
      <c r="C2049" s="195" t="s">
        <v>706</v>
      </c>
      <c r="D2049" s="195" t="s">
        <v>802</v>
      </c>
      <c r="E2049" s="195" t="s">
        <v>36</v>
      </c>
      <c r="F2049" s="195" t="s">
        <v>710</v>
      </c>
      <c r="G2049" s="195" t="s">
        <v>48</v>
      </c>
      <c r="H2049" s="195" t="s">
        <v>521</v>
      </c>
      <c r="I2049" s="195" t="s">
        <v>796</v>
      </c>
      <c r="J2049" s="195" t="s">
        <v>1811</v>
      </c>
      <c r="K2049" s="204">
        <v>67.069999999999993</v>
      </c>
      <c r="L2049" s="204">
        <v>0</v>
      </c>
      <c r="M2049" s="204">
        <f t="shared" si="32"/>
        <v>67.069999999999993</v>
      </c>
      <c r="N2049" s="195" t="s">
        <v>1018</v>
      </c>
      <c r="O2049" s="195" t="s">
        <v>1811</v>
      </c>
      <c r="P2049" s="195"/>
      <c r="Q2049" s="195" t="s">
        <v>2164</v>
      </c>
      <c r="R2049" s="195" t="s">
        <v>847</v>
      </c>
    </row>
    <row r="2050" spans="1:18" s="205" customFormat="1">
      <c r="A2050" s="195" t="s">
        <v>2162</v>
      </c>
      <c r="B2050" s="195" t="s">
        <v>794</v>
      </c>
      <c r="C2050" s="195" t="s">
        <v>706</v>
      </c>
      <c r="D2050" s="195" t="s">
        <v>802</v>
      </c>
      <c r="E2050" s="195" t="s">
        <v>36</v>
      </c>
      <c r="F2050" s="195" t="s">
        <v>710</v>
      </c>
      <c r="G2050" s="195" t="s">
        <v>48</v>
      </c>
      <c r="H2050" s="195" t="s">
        <v>521</v>
      </c>
      <c r="I2050" s="195" t="s">
        <v>796</v>
      </c>
      <c r="J2050" s="195" t="s">
        <v>1811</v>
      </c>
      <c r="K2050" s="204">
        <v>16.93</v>
      </c>
      <c r="L2050" s="204">
        <v>0</v>
      </c>
      <c r="M2050" s="204">
        <f t="shared" si="32"/>
        <v>16.93</v>
      </c>
      <c r="N2050" s="195" t="s">
        <v>962</v>
      </c>
      <c r="O2050" s="195" t="s">
        <v>1811</v>
      </c>
      <c r="P2050" s="195"/>
      <c r="Q2050" s="195" t="s">
        <v>2164</v>
      </c>
      <c r="R2050" s="195" t="s">
        <v>847</v>
      </c>
    </row>
    <row r="2051" spans="1:18" s="205" customFormat="1">
      <c r="A2051" s="195" t="s">
        <v>2162</v>
      </c>
      <c r="B2051" s="195" t="s">
        <v>794</v>
      </c>
      <c r="C2051" s="195" t="s">
        <v>706</v>
      </c>
      <c r="D2051" s="195" t="s">
        <v>802</v>
      </c>
      <c r="E2051" s="195" t="s">
        <v>36</v>
      </c>
      <c r="F2051" s="195" t="s">
        <v>710</v>
      </c>
      <c r="G2051" s="195" t="s">
        <v>48</v>
      </c>
      <c r="H2051" s="195" t="s">
        <v>521</v>
      </c>
      <c r="I2051" s="195" t="s">
        <v>796</v>
      </c>
      <c r="J2051" s="195" t="s">
        <v>1811</v>
      </c>
      <c r="K2051" s="204">
        <v>265.5</v>
      </c>
      <c r="L2051" s="204">
        <v>0</v>
      </c>
      <c r="M2051" s="204">
        <f t="shared" si="32"/>
        <v>265.5</v>
      </c>
      <c r="N2051" s="195" t="s">
        <v>1021</v>
      </c>
      <c r="O2051" s="195" t="s">
        <v>1811</v>
      </c>
      <c r="P2051" s="195"/>
      <c r="Q2051" s="195" t="s">
        <v>2164</v>
      </c>
      <c r="R2051" s="195" t="s">
        <v>847</v>
      </c>
    </row>
    <row r="2052" spans="1:18" s="205" customFormat="1">
      <c r="A2052" s="195" t="s">
        <v>2162</v>
      </c>
      <c r="B2052" s="195" t="s">
        <v>794</v>
      </c>
      <c r="C2052" s="195" t="s">
        <v>706</v>
      </c>
      <c r="D2052" s="195" t="s">
        <v>802</v>
      </c>
      <c r="E2052" s="195" t="s">
        <v>816</v>
      </c>
      <c r="F2052" s="195" t="s">
        <v>710</v>
      </c>
      <c r="G2052" s="195" t="s">
        <v>48</v>
      </c>
      <c r="H2052" s="195" t="s">
        <v>521</v>
      </c>
      <c r="I2052" s="195" t="s">
        <v>796</v>
      </c>
      <c r="J2052" s="195" t="s">
        <v>1811</v>
      </c>
      <c r="K2052" s="204">
        <v>84</v>
      </c>
      <c r="L2052" s="204">
        <v>0</v>
      </c>
      <c r="M2052" s="204">
        <f t="shared" si="32"/>
        <v>84</v>
      </c>
      <c r="N2052" s="195" t="s">
        <v>2169</v>
      </c>
      <c r="O2052" s="195" t="s">
        <v>1811</v>
      </c>
      <c r="P2052" s="195"/>
      <c r="Q2052" s="195" t="s">
        <v>2164</v>
      </c>
      <c r="R2052" s="195" t="s">
        <v>847</v>
      </c>
    </row>
    <row r="2053" spans="1:18" s="205" customFormat="1">
      <c r="A2053" s="195" t="s">
        <v>2162</v>
      </c>
      <c r="B2053" s="195" t="s">
        <v>794</v>
      </c>
      <c r="C2053" s="195" t="s">
        <v>706</v>
      </c>
      <c r="D2053" s="195" t="s">
        <v>802</v>
      </c>
      <c r="E2053" s="195" t="s">
        <v>210</v>
      </c>
      <c r="F2053" s="195" t="s">
        <v>710</v>
      </c>
      <c r="G2053" s="195" t="s">
        <v>48</v>
      </c>
      <c r="H2053" s="195" t="s">
        <v>521</v>
      </c>
      <c r="I2053" s="195" t="s">
        <v>796</v>
      </c>
      <c r="J2053" s="195" t="s">
        <v>1811</v>
      </c>
      <c r="K2053" s="204">
        <v>17.8</v>
      </c>
      <c r="L2053" s="204">
        <v>0</v>
      </c>
      <c r="M2053" s="204">
        <f t="shared" si="32"/>
        <v>17.8</v>
      </c>
      <c r="N2053" s="195" t="s">
        <v>2173</v>
      </c>
      <c r="O2053" s="195" t="s">
        <v>1811</v>
      </c>
      <c r="P2053" s="195"/>
      <c r="Q2053" s="195" t="s">
        <v>2164</v>
      </c>
      <c r="R2053" s="195" t="s">
        <v>847</v>
      </c>
    </row>
    <row r="2054" spans="1:18" s="205" customFormat="1">
      <c r="A2054" s="195" t="s">
        <v>2162</v>
      </c>
      <c r="B2054" s="195" t="s">
        <v>794</v>
      </c>
      <c r="C2054" s="195" t="s">
        <v>859</v>
      </c>
      <c r="D2054" s="195" t="s">
        <v>521</v>
      </c>
      <c r="E2054" s="195" t="s">
        <v>136</v>
      </c>
      <c r="F2054" s="195" t="s">
        <v>710</v>
      </c>
      <c r="G2054" s="195" t="s">
        <v>48</v>
      </c>
      <c r="H2054" s="195" t="s">
        <v>521</v>
      </c>
      <c r="I2054" s="195" t="s">
        <v>796</v>
      </c>
      <c r="J2054" s="195" t="s">
        <v>1811</v>
      </c>
      <c r="K2054" s="204">
        <v>0</v>
      </c>
      <c r="L2054" s="204">
        <v>104</v>
      </c>
      <c r="M2054" s="204">
        <f t="shared" si="32"/>
        <v>-104</v>
      </c>
      <c r="N2054" s="195" t="s">
        <v>962</v>
      </c>
      <c r="O2054" s="195" t="s">
        <v>1811</v>
      </c>
      <c r="P2054" s="195"/>
      <c r="Q2054" s="195" t="s">
        <v>2164</v>
      </c>
      <c r="R2054" s="195" t="s">
        <v>847</v>
      </c>
    </row>
    <row r="2055" spans="1:18" s="205" customFormat="1">
      <c r="A2055" s="195" t="s">
        <v>2162</v>
      </c>
      <c r="B2055" s="195" t="s">
        <v>794</v>
      </c>
      <c r="C2055" s="195" t="s">
        <v>707</v>
      </c>
      <c r="D2055" s="195" t="s">
        <v>813</v>
      </c>
      <c r="E2055" s="195" t="s">
        <v>708</v>
      </c>
      <c r="F2055" s="195" t="s">
        <v>710</v>
      </c>
      <c r="G2055" s="195" t="s">
        <v>48</v>
      </c>
      <c r="H2055" s="195" t="s">
        <v>521</v>
      </c>
      <c r="I2055" s="195" t="s">
        <v>796</v>
      </c>
      <c r="J2055" s="195" t="s">
        <v>1811</v>
      </c>
      <c r="K2055" s="204">
        <v>216.58</v>
      </c>
      <c r="L2055" s="204">
        <v>0</v>
      </c>
      <c r="M2055" s="204">
        <f t="shared" ref="M2055:M2118" si="33">K2055-L2055</f>
        <v>216.58</v>
      </c>
      <c r="N2055" s="195" t="s">
        <v>962</v>
      </c>
      <c r="O2055" s="195" t="s">
        <v>1811</v>
      </c>
      <c r="P2055" s="195"/>
      <c r="Q2055" s="195" t="s">
        <v>2164</v>
      </c>
      <c r="R2055" s="195" t="s">
        <v>847</v>
      </c>
    </row>
    <row r="2056" spans="1:18" s="205" customFormat="1">
      <c r="A2056" s="195" t="s">
        <v>2162</v>
      </c>
      <c r="B2056" s="195" t="s">
        <v>794</v>
      </c>
      <c r="C2056" s="195" t="s">
        <v>706</v>
      </c>
      <c r="D2056" s="195" t="s">
        <v>802</v>
      </c>
      <c r="E2056" s="195" t="s">
        <v>342</v>
      </c>
      <c r="F2056" s="195" t="s">
        <v>710</v>
      </c>
      <c r="G2056" s="195" t="s">
        <v>48</v>
      </c>
      <c r="H2056" s="195" t="s">
        <v>521</v>
      </c>
      <c r="I2056" s="195" t="s">
        <v>796</v>
      </c>
      <c r="J2056" s="195" t="s">
        <v>1811</v>
      </c>
      <c r="K2056" s="204">
        <v>30</v>
      </c>
      <c r="L2056" s="204">
        <v>0</v>
      </c>
      <c r="M2056" s="204">
        <f t="shared" si="33"/>
        <v>30</v>
      </c>
      <c r="N2056" s="195" t="s">
        <v>2165</v>
      </c>
      <c r="O2056" s="195" t="s">
        <v>1811</v>
      </c>
      <c r="P2056" s="195"/>
      <c r="Q2056" s="195" t="s">
        <v>2164</v>
      </c>
      <c r="R2056" s="195" t="s">
        <v>847</v>
      </c>
    </row>
    <row r="2057" spans="1:18" s="205" customFormat="1">
      <c r="A2057" s="195" t="s">
        <v>2162</v>
      </c>
      <c r="B2057" s="195" t="s">
        <v>794</v>
      </c>
      <c r="C2057" s="195" t="s">
        <v>706</v>
      </c>
      <c r="D2057" s="195" t="s">
        <v>802</v>
      </c>
      <c r="E2057" s="195" t="s">
        <v>342</v>
      </c>
      <c r="F2057" s="195" t="s">
        <v>710</v>
      </c>
      <c r="G2057" s="195" t="s">
        <v>48</v>
      </c>
      <c r="H2057" s="195" t="s">
        <v>521</v>
      </c>
      <c r="I2057" s="195" t="s">
        <v>796</v>
      </c>
      <c r="J2057" s="195" t="s">
        <v>1811</v>
      </c>
      <c r="K2057" s="204">
        <v>78.599999999999994</v>
      </c>
      <c r="L2057" s="204">
        <v>0</v>
      </c>
      <c r="M2057" s="204">
        <f t="shared" si="33"/>
        <v>78.599999999999994</v>
      </c>
      <c r="N2057" s="195" t="s">
        <v>2163</v>
      </c>
      <c r="O2057" s="195" t="s">
        <v>1811</v>
      </c>
      <c r="P2057" s="195"/>
      <c r="Q2057" s="195" t="s">
        <v>2164</v>
      </c>
      <c r="R2057" s="195" t="s">
        <v>847</v>
      </c>
    </row>
    <row r="2058" spans="1:18" s="205" customFormat="1">
      <c r="A2058" s="195" t="s">
        <v>2162</v>
      </c>
      <c r="B2058" s="195" t="s">
        <v>794</v>
      </c>
      <c r="C2058" s="195" t="s">
        <v>706</v>
      </c>
      <c r="D2058" s="195" t="s">
        <v>802</v>
      </c>
      <c r="E2058" s="195" t="s">
        <v>708</v>
      </c>
      <c r="F2058" s="195" t="s">
        <v>710</v>
      </c>
      <c r="G2058" s="195" t="s">
        <v>48</v>
      </c>
      <c r="H2058" s="195" t="s">
        <v>521</v>
      </c>
      <c r="I2058" s="195" t="s">
        <v>796</v>
      </c>
      <c r="J2058" s="195" t="s">
        <v>1811</v>
      </c>
      <c r="K2058" s="204">
        <v>13.82</v>
      </c>
      <c r="L2058" s="204">
        <v>0</v>
      </c>
      <c r="M2058" s="204">
        <f t="shared" si="33"/>
        <v>13.82</v>
      </c>
      <c r="N2058" s="195" t="s">
        <v>962</v>
      </c>
      <c r="O2058" s="195" t="s">
        <v>1811</v>
      </c>
      <c r="P2058" s="195"/>
      <c r="Q2058" s="195" t="s">
        <v>2164</v>
      </c>
      <c r="R2058" s="195" t="s">
        <v>847</v>
      </c>
    </row>
    <row r="2059" spans="1:18" s="205" customFormat="1">
      <c r="A2059" s="195" t="s">
        <v>2162</v>
      </c>
      <c r="B2059" s="195" t="s">
        <v>794</v>
      </c>
      <c r="C2059" s="195" t="s">
        <v>706</v>
      </c>
      <c r="D2059" s="195" t="s">
        <v>802</v>
      </c>
      <c r="E2059" s="195" t="s">
        <v>195</v>
      </c>
      <c r="F2059" s="195" t="s">
        <v>710</v>
      </c>
      <c r="G2059" s="195" t="s">
        <v>48</v>
      </c>
      <c r="H2059" s="195" t="s">
        <v>521</v>
      </c>
      <c r="I2059" s="195" t="s">
        <v>796</v>
      </c>
      <c r="J2059" s="195" t="s">
        <v>1811</v>
      </c>
      <c r="K2059" s="204">
        <v>6.64</v>
      </c>
      <c r="L2059" s="204">
        <v>0</v>
      </c>
      <c r="M2059" s="204">
        <f t="shared" si="33"/>
        <v>6.64</v>
      </c>
      <c r="N2059" s="195" t="s">
        <v>942</v>
      </c>
      <c r="O2059" s="195" t="s">
        <v>1811</v>
      </c>
      <c r="P2059" s="195"/>
      <c r="Q2059" s="195" t="s">
        <v>2164</v>
      </c>
      <c r="R2059" s="195" t="s">
        <v>847</v>
      </c>
    </row>
    <row r="2060" spans="1:18" s="205" customFormat="1">
      <c r="A2060" s="195" t="s">
        <v>2162</v>
      </c>
      <c r="B2060" s="195" t="s">
        <v>794</v>
      </c>
      <c r="C2060" s="195" t="s">
        <v>859</v>
      </c>
      <c r="D2060" s="195" t="s">
        <v>521</v>
      </c>
      <c r="E2060" s="195" t="s">
        <v>36</v>
      </c>
      <c r="F2060" s="195" t="s">
        <v>710</v>
      </c>
      <c r="G2060" s="195" t="s">
        <v>48</v>
      </c>
      <c r="H2060" s="195" t="s">
        <v>521</v>
      </c>
      <c r="I2060" s="195" t="s">
        <v>796</v>
      </c>
      <c r="J2060" s="195" t="s">
        <v>1811</v>
      </c>
      <c r="K2060" s="204">
        <v>0</v>
      </c>
      <c r="L2060" s="204">
        <v>1117.83</v>
      </c>
      <c r="M2060" s="204">
        <f t="shared" si="33"/>
        <v>-1117.83</v>
      </c>
      <c r="N2060" s="195" t="s">
        <v>1018</v>
      </c>
      <c r="O2060" s="195" t="s">
        <v>1811</v>
      </c>
      <c r="P2060" s="195"/>
      <c r="Q2060" s="195" t="s">
        <v>2164</v>
      </c>
      <c r="R2060" s="195" t="s">
        <v>847</v>
      </c>
    </row>
    <row r="2061" spans="1:18" s="205" customFormat="1">
      <c r="A2061" s="195" t="s">
        <v>2162</v>
      </c>
      <c r="B2061" s="195" t="s">
        <v>794</v>
      </c>
      <c r="C2061" s="195" t="s">
        <v>859</v>
      </c>
      <c r="D2061" s="195" t="s">
        <v>521</v>
      </c>
      <c r="E2061" s="195" t="s">
        <v>36</v>
      </c>
      <c r="F2061" s="195" t="s">
        <v>710</v>
      </c>
      <c r="G2061" s="195" t="s">
        <v>48</v>
      </c>
      <c r="H2061" s="195" t="s">
        <v>521</v>
      </c>
      <c r="I2061" s="195" t="s">
        <v>796</v>
      </c>
      <c r="J2061" s="195" t="s">
        <v>1811</v>
      </c>
      <c r="K2061" s="204">
        <v>0</v>
      </c>
      <c r="L2061" s="204">
        <v>4425</v>
      </c>
      <c r="M2061" s="204">
        <f t="shared" si="33"/>
        <v>-4425</v>
      </c>
      <c r="N2061" s="195" t="s">
        <v>1021</v>
      </c>
      <c r="O2061" s="195" t="s">
        <v>1811</v>
      </c>
      <c r="P2061" s="195"/>
      <c r="Q2061" s="195" t="s">
        <v>2164</v>
      </c>
      <c r="R2061" s="195" t="s">
        <v>847</v>
      </c>
    </row>
    <row r="2062" spans="1:18" s="205" customFormat="1">
      <c r="A2062" s="195" t="s">
        <v>2162</v>
      </c>
      <c r="B2062" s="195" t="s">
        <v>794</v>
      </c>
      <c r="C2062" s="195" t="s">
        <v>859</v>
      </c>
      <c r="D2062" s="195" t="s">
        <v>521</v>
      </c>
      <c r="E2062" s="195" t="s">
        <v>36</v>
      </c>
      <c r="F2062" s="195" t="s">
        <v>710</v>
      </c>
      <c r="G2062" s="195" t="s">
        <v>48</v>
      </c>
      <c r="H2062" s="195" t="s">
        <v>521</v>
      </c>
      <c r="I2062" s="195" t="s">
        <v>796</v>
      </c>
      <c r="J2062" s="195" t="s">
        <v>1811</v>
      </c>
      <c r="K2062" s="204">
        <v>0</v>
      </c>
      <c r="L2062" s="204">
        <v>282.24</v>
      </c>
      <c r="M2062" s="204">
        <f t="shared" si="33"/>
        <v>-282.24</v>
      </c>
      <c r="N2062" s="195" t="s">
        <v>962</v>
      </c>
      <c r="O2062" s="195" t="s">
        <v>1811</v>
      </c>
      <c r="P2062" s="195"/>
      <c r="Q2062" s="195" t="s">
        <v>2164</v>
      </c>
      <c r="R2062" s="195" t="s">
        <v>847</v>
      </c>
    </row>
    <row r="2063" spans="1:18" s="205" customFormat="1">
      <c r="A2063" s="195" t="s">
        <v>2162</v>
      </c>
      <c r="B2063" s="195" t="s">
        <v>794</v>
      </c>
      <c r="C2063" s="195" t="s">
        <v>859</v>
      </c>
      <c r="D2063" s="195" t="s">
        <v>521</v>
      </c>
      <c r="E2063" s="195" t="s">
        <v>816</v>
      </c>
      <c r="F2063" s="195" t="s">
        <v>710</v>
      </c>
      <c r="G2063" s="195" t="s">
        <v>48</v>
      </c>
      <c r="H2063" s="195" t="s">
        <v>521</v>
      </c>
      <c r="I2063" s="195" t="s">
        <v>796</v>
      </c>
      <c r="J2063" s="195" t="s">
        <v>1811</v>
      </c>
      <c r="K2063" s="204">
        <v>0</v>
      </c>
      <c r="L2063" s="204">
        <v>1400</v>
      </c>
      <c r="M2063" s="204">
        <f t="shared" si="33"/>
        <v>-1400</v>
      </c>
      <c r="N2063" s="195" t="s">
        <v>2169</v>
      </c>
      <c r="O2063" s="195" t="s">
        <v>1811</v>
      </c>
      <c r="P2063" s="195"/>
      <c r="Q2063" s="195" t="s">
        <v>2164</v>
      </c>
      <c r="R2063" s="195" t="s">
        <v>847</v>
      </c>
    </row>
    <row r="2064" spans="1:18" s="205" customFormat="1">
      <c r="A2064" s="195" t="s">
        <v>2162</v>
      </c>
      <c r="B2064" s="195" t="s">
        <v>794</v>
      </c>
      <c r="C2064" s="195" t="s">
        <v>859</v>
      </c>
      <c r="D2064" s="195" t="s">
        <v>521</v>
      </c>
      <c r="E2064" s="195" t="s">
        <v>210</v>
      </c>
      <c r="F2064" s="195" t="s">
        <v>710</v>
      </c>
      <c r="G2064" s="195" t="s">
        <v>48</v>
      </c>
      <c r="H2064" s="195" t="s">
        <v>521</v>
      </c>
      <c r="I2064" s="195" t="s">
        <v>796</v>
      </c>
      <c r="J2064" s="195" t="s">
        <v>1811</v>
      </c>
      <c r="K2064" s="204">
        <v>0</v>
      </c>
      <c r="L2064" s="204">
        <v>296.64</v>
      </c>
      <c r="M2064" s="204">
        <f t="shared" si="33"/>
        <v>-296.64</v>
      </c>
      <c r="N2064" s="195" t="s">
        <v>2173</v>
      </c>
      <c r="O2064" s="195" t="s">
        <v>1811</v>
      </c>
      <c r="P2064" s="195"/>
      <c r="Q2064" s="195" t="s">
        <v>2164</v>
      </c>
      <c r="R2064" s="195" t="s">
        <v>847</v>
      </c>
    </row>
    <row r="2065" spans="1:18" s="205" customFormat="1">
      <c r="A2065" s="195" t="s">
        <v>2162</v>
      </c>
      <c r="B2065" s="195" t="s">
        <v>794</v>
      </c>
      <c r="C2065" s="195" t="s">
        <v>859</v>
      </c>
      <c r="D2065" s="195" t="s">
        <v>521</v>
      </c>
      <c r="E2065" s="195" t="s">
        <v>210</v>
      </c>
      <c r="F2065" s="195" t="s">
        <v>710</v>
      </c>
      <c r="G2065" s="195" t="s">
        <v>48</v>
      </c>
      <c r="H2065" s="195" t="s">
        <v>521</v>
      </c>
      <c r="I2065" s="195" t="s">
        <v>796</v>
      </c>
      <c r="J2065" s="195" t="s">
        <v>1811</v>
      </c>
      <c r="K2065" s="204">
        <v>0</v>
      </c>
      <c r="L2065" s="204">
        <v>340</v>
      </c>
      <c r="M2065" s="204">
        <f t="shared" si="33"/>
        <v>-340</v>
      </c>
      <c r="N2065" s="195" t="s">
        <v>978</v>
      </c>
      <c r="O2065" s="195" t="s">
        <v>1811</v>
      </c>
      <c r="P2065" s="195"/>
      <c r="Q2065" s="195" t="s">
        <v>2164</v>
      </c>
      <c r="R2065" s="195" t="s">
        <v>847</v>
      </c>
    </row>
    <row r="2066" spans="1:18" s="205" customFormat="1">
      <c r="A2066" s="195" t="s">
        <v>2174</v>
      </c>
      <c r="B2066" s="195" t="s">
        <v>794</v>
      </c>
      <c r="C2066" s="195" t="s">
        <v>859</v>
      </c>
      <c r="D2066" s="195" t="s">
        <v>521</v>
      </c>
      <c r="E2066" s="195" t="s">
        <v>342</v>
      </c>
      <c r="F2066" s="195" t="s">
        <v>710</v>
      </c>
      <c r="G2066" s="195" t="s">
        <v>48</v>
      </c>
      <c r="H2066" s="195" t="s">
        <v>521</v>
      </c>
      <c r="I2066" s="195" t="s">
        <v>796</v>
      </c>
      <c r="J2066" s="195" t="s">
        <v>1902</v>
      </c>
      <c r="K2066" s="204">
        <v>0</v>
      </c>
      <c r="L2066" s="204">
        <v>158.4</v>
      </c>
      <c r="M2066" s="204">
        <f t="shared" si="33"/>
        <v>-158.4</v>
      </c>
      <c r="N2066" s="195" t="s">
        <v>962</v>
      </c>
      <c r="O2066" s="195" t="s">
        <v>1902</v>
      </c>
      <c r="P2066" s="195"/>
      <c r="Q2066" s="195" t="s">
        <v>2175</v>
      </c>
      <c r="R2066" s="195" t="s">
        <v>847</v>
      </c>
    </row>
    <row r="2067" spans="1:18" s="205" customFormat="1">
      <c r="A2067" s="195" t="s">
        <v>2174</v>
      </c>
      <c r="B2067" s="195" t="s">
        <v>794</v>
      </c>
      <c r="C2067" s="195" t="s">
        <v>859</v>
      </c>
      <c r="D2067" s="195" t="s">
        <v>521</v>
      </c>
      <c r="E2067" s="195" t="s">
        <v>195</v>
      </c>
      <c r="F2067" s="195" t="s">
        <v>710</v>
      </c>
      <c r="G2067" s="195" t="s">
        <v>48</v>
      </c>
      <c r="H2067" s="195" t="s">
        <v>521</v>
      </c>
      <c r="I2067" s="195" t="s">
        <v>796</v>
      </c>
      <c r="J2067" s="195" t="s">
        <v>1902</v>
      </c>
      <c r="K2067" s="204">
        <v>0</v>
      </c>
      <c r="L2067" s="204">
        <v>630</v>
      </c>
      <c r="M2067" s="204">
        <f t="shared" si="33"/>
        <v>-630</v>
      </c>
      <c r="N2067" s="195" t="s">
        <v>961</v>
      </c>
      <c r="O2067" s="195" t="s">
        <v>1902</v>
      </c>
      <c r="P2067" s="195"/>
      <c r="Q2067" s="195" t="s">
        <v>2175</v>
      </c>
      <c r="R2067" s="195" t="s">
        <v>847</v>
      </c>
    </row>
    <row r="2068" spans="1:18" s="205" customFormat="1">
      <c r="A2068" s="195" t="s">
        <v>2174</v>
      </c>
      <c r="B2068" s="195" t="s">
        <v>794</v>
      </c>
      <c r="C2068" s="195" t="s">
        <v>859</v>
      </c>
      <c r="D2068" s="195" t="s">
        <v>521</v>
      </c>
      <c r="E2068" s="195" t="s">
        <v>195</v>
      </c>
      <c r="F2068" s="195" t="s">
        <v>710</v>
      </c>
      <c r="G2068" s="195" t="s">
        <v>48</v>
      </c>
      <c r="H2068" s="195" t="s">
        <v>521</v>
      </c>
      <c r="I2068" s="195" t="s">
        <v>796</v>
      </c>
      <c r="J2068" s="195" t="s">
        <v>1902</v>
      </c>
      <c r="K2068" s="204">
        <v>0</v>
      </c>
      <c r="L2068" s="204">
        <v>152.63999999999999</v>
      </c>
      <c r="M2068" s="204">
        <f t="shared" si="33"/>
        <v>-152.63999999999999</v>
      </c>
      <c r="N2068" s="195" t="s">
        <v>962</v>
      </c>
      <c r="O2068" s="195" t="s">
        <v>1902</v>
      </c>
      <c r="P2068" s="195"/>
      <c r="Q2068" s="195" t="s">
        <v>2175</v>
      </c>
      <c r="R2068" s="195" t="s">
        <v>847</v>
      </c>
    </row>
    <row r="2069" spans="1:18" s="205" customFormat="1">
      <c r="A2069" s="195" t="s">
        <v>2174</v>
      </c>
      <c r="B2069" s="195" t="s">
        <v>794</v>
      </c>
      <c r="C2069" s="195" t="s">
        <v>859</v>
      </c>
      <c r="D2069" s="195" t="s">
        <v>521</v>
      </c>
      <c r="E2069" s="195" t="s">
        <v>29</v>
      </c>
      <c r="F2069" s="195" t="s">
        <v>710</v>
      </c>
      <c r="G2069" s="195" t="s">
        <v>48</v>
      </c>
      <c r="H2069" s="195" t="s">
        <v>521</v>
      </c>
      <c r="I2069" s="195" t="s">
        <v>796</v>
      </c>
      <c r="J2069" s="195" t="s">
        <v>1902</v>
      </c>
      <c r="K2069" s="204">
        <v>0</v>
      </c>
      <c r="L2069" s="204">
        <v>540.44000000000005</v>
      </c>
      <c r="M2069" s="204">
        <f t="shared" si="33"/>
        <v>-540.44000000000005</v>
      </c>
      <c r="N2069" s="195" t="s">
        <v>962</v>
      </c>
      <c r="O2069" s="195" t="s">
        <v>1902</v>
      </c>
      <c r="P2069" s="195"/>
      <c r="Q2069" s="195" t="s">
        <v>2175</v>
      </c>
      <c r="R2069" s="195" t="s">
        <v>847</v>
      </c>
    </row>
    <row r="2070" spans="1:18" s="205" customFormat="1">
      <c r="A2070" s="195" t="s">
        <v>2174</v>
      </c>
      <c r="B2070" s="195" t="s">
        <v>794</v>
      </c>
      <c r="C2070" s="195" t="s">
        <v>859</v>
      </c>
      <c r="D2070" s="195" t="s">
        <v>521</v>
      </c>
      <c r="E2070" s="195" t="s">
        <v>29</v>
      </c>
      <c r="F2070" s="195" t="s">
        <v>710</v>
      </c>
      <c r="G2070" s="195" t="s">
        <v>48</v>
      </c>
      <c r="H2070" s="195" t="s">
        <v>521</v>
      </c>
      <c r="I2070" s="195" t="s">
        <v>796</v>
      </c>
      <c r="J2070" s="195" t="s">
        <v>1902</v>
      </c>
      <c r="K2070" s="204">
        <v>0</v>
      </c>
      <c r="L2070" s="204">
        <v>520</v>
      </c>
      <c r="M2070" s="204">
        <f t="shared" si="33"/>
        <v>-520</v>
      </c>
      <c r="N2070" s="195" t="s">
        <v>2176</v>
      </c>
      <c r="O2070" s="195" t="s">
        <v>1902</v>
      </c>
      <c r="P2070" s="195"/>
      <c r="Q2070" s="195" t="s">
        <v>2175</v>
      </c>
      <c r="R2070" s="195" t="s">
        <v>847</v>
      </c>
    </row>
    <row r="2071" spans="1:18" s="205" customFormat="1">
      <c r="A2071" s="195" t="s">
        <v>2174</v>
      </c>
      <c r="B2071" s="195" t="s">
        <v>794</v>
      </c>
      <c r="C2071" s="195" t="s">
        <v>859</v>
      </c>
      <c r="D2071" s="195" t="s">
        <v>521</v>
      </c>
      <c r="E2071" s="195" t="s">
        <v>820</v>
      </c>
      <c r="F2071" s="195" t="s">
        <v>710</v>
      </c>
      <c r="G2071" s="195" t="s">
        <v>48</v>
      </c>
      <c r="H2071" s="195" t="s">
        <v>521</v>
      </c>
      <c r="I2071" s="195" t="s">
        <v>796</v>
      </c>
      <c r="J2071" s="195" t="s">
        <v>1902</v>
      </c>
      <c r="K2071" s="204">
        <v>0</v>
      </c>
      <c r="L2071" s="204">
        <v>3200</v>
      </c>
      <c r="M2071" s="204">
        <f t="shared" si="33"/>
        <v>-3200</v>
      </c>
      <c r="N2071" s="195" t="s">
        <v>1024</v>
      </c>
      <c r="O2071" s="195" t="s">
        <v>1902</v>
      </c>
      <c r="P2071" s="195"/>
      <c r="Q2071" s="195" t="s">
        <v>2175</v>
      </c>
      <c r="R2071" s="195" t="s">
        <v>847</v>
      </c>
    </row>
    <row r="2072" spans="1:18" s="205" customFormat="1">
      <c r="A2072" s="195" t="s">
        <v>2174</v>
      </c>
      <c r="B2072" s="195" t="s">
        <v>794</v>
      </c>
      <c r="C2072" s="195" t="s">
        <v>859</v>
      </c>
      <c r="D2072" s="195" t="s">
        <v>521</v>
      </c>
      <c r="E2072" s="195" t="s">
        <v>840</v>
      </c>
      <c r="F2072" s="195" t="s">
        <v>710</v>
      </c>
      <c r="G2072" s="195" t="s">
        <v>48</v>
      </c>
      <c r="H2072" s="195" t="s">
        <v>521</v>
      </c>
      <c r="I2072" s="195" t="s">
        <v>796</v>
      </c>
      <c r="J2072" s="195" t="s">
        <v>1902</v>
      </c>
      <c r="K2072" s="204">
        <v>0</v>
      </c>
      <c r="L2072" s="204">
        <v>350</v>
      </c>
      <c r="M2072" s="204">
        <f t="shared" si="33"/>
        <v>-350</v>
      </c>
      <c r="N2072" s="195" t="s">
        <v>1068</v>
      </c>
      <c r="O2072" s="195" t="s">
        <v>1902</v>
      </c>
      <c r="P2072" s="195"/>
      <c r="Q2072" s="195" t="s">
        <v>2175</v>
      </c>
      <c r="R2072" s="195" t="s">
        <v>847</v>
      </c>
    </row>
    <row r="2073" spans="1:18" s="205" customFormat="1">
      <c r="A2073" s="195" t="s">
        <v>2174</v>
      </c>
      <c r="B2073" s="195" t="s">
        <v>794</v>
      </c>
      <c r="C2073" s="195" t="s">
        <v>808</v>
      </c>
      <c r="D2073" s="195" t="s">
        <v>794</v>
      </c>
      <c r="E2073" s="195" t="s">
        <v>403</v>
      </c>
      <c r="F2073" s="195" t="s">
        <v>710</v>
      </c>
      <c r="G2073" s="195" t="s">
        <v>48</v>
      </c>
      <c r="H2073" s="195" t="s">
        <v>521</v>
      </c>
      <c r="I2073" s="195" t="s">
        <v>796</v>
      </c>
      <c r="J2073" s="195" t="s">
        <v>1902</v>
      </c>
      <c r="K2073" s="204">
        <v>5428.5</v>
      </c>
      <c r="L2073" s="204">
        <v>0</v>
      </c>
      <c r="M2073" s="204">
        <f t="shared" si="33"/>
        <v>5428.5</v>
      </c>
      <c r="N2073" s="195" t="s">
        <v>2177</v>
      </c>
      <c r="O2073" s="195" t="s">
        <v>1902</v>
      </c>
      <c r="P2073" s="195"/>
      <c r="Q2073" s="195" t="s">
        <v>2175</v>
      </c>
      <c r="R2073" s="195" t="s">
        <v>847</v>
      </c>
    </row>
    <row r="2074" spans="1:18" s="205" customFormat="1">
      <c r="A2074" s="195" t="s">
        <v>2174</v>
      </c>
      <c r="B2074" s="195" t="s">
        <v>794</v>
      </c>
      <c r="C2074" s="195" t="s">
        <v>859</v>
      </c>
      <c r="D2074" s="195" t="s">
        <v>521</v>
      </c>
      <c r="E2074" s="195" t="s">
        <v>708</v>
      </c>
      <c r="F2074" s="195" t="s">
        <v>710</v>
      </c>
      <c r="G2074" s="195" t="s">
        <v>48</v>
      </c>
      <c r="H2074" s="195" t="s">
        <v>521</v>
      </c>
      <c r="I2074" s="195" t="s">
        <v>796</v>
      </c>
      <c r="J2074" s="195" t="s">
        <v>1902</v>
      </c>
      <c r="K2074" s="204">
        <v>0</v>
      </c>
      <c r="L2074" s="204">
        <v>585</v>
      </c>
      <c r="M2074" s="204">
        <f t="shared" si="33"/>
        <v>-585</v>
      </c>
      <c r="N2074" s="195" t="s">
        <v>2178</v>
      </c>
      <c r="O2074" s="195" t="s">
        <v>1902</v>
      </c>
      <c r="P2074" s="195"/>
      <c r="Q2074" s="195" t="s">
        <v>2175</v>
      </c>
      <c r="R2074" s="195" t="s">
        <v>847</v>
      </c>
    </row>
    <row r="2075" spans="1:18" s="205" customFormat="1">
      <c r="A2075" s="195" t="s">
        <v>2174</v>
      </c>
      <c r="B2075" s="195" t="s">
        <v>794</v>
      </c>
      <c r="C2075" s="195" t="s">
        <v>859</v>
      </c>
      <c r="D2075" s="195" t="s">
        <v>521</v>
      </c>
      <c r="E2075" s="195" t="s">
        <v>848</v>
      </c>
      <c r="F2075" s="195" t="s">
        <v>710</v>
      </c>
      <c r="G2075" s="195" t="s">
        <v>48</v>
      </c>
      <c r="H2075" s="195" t="s">
        <v>521</v>
      </c>
      <c r="I2075" s="195" t="s">
        <v>796</v>
      </c>
      <c r="J2075" s="195" t="s">
        <v>1902</v>
      </c>
      <c r="K2075" s="204">
        <v>0</v>
      </c>
      <c r="L2075" s="204">
        <v>600</v>
      </c>
      <c r="M2075" s="204">
        <f t="shared" si="33"/>
        <v>-600</v>
      </c>
      <c r="N2075" s="195" t="s">
        <v>2179</v>
      </c>
      <c r="O2075" s="195" t="s">
        <v>1902</v>
      </c>
      <c r="P2075" s="195"/>
      <c r="Q2075" s="195" t="s">
        <v>2175</v>
      </c>
      <c r="R2075" s="195" t="s">
        <v>847</v>
      </c>
    </row>
    <row r="2076" spans="1:18" s="205" customFormat="1">
      <c r="A2076" s="195" t="s">
        <v>2174</v>
      </c>
      <c r="B2076" s="195" t="s">
        <v>794</v>
      </c>
      <c r="C2076" s="195" t="s">
        <v>859</v>
      </c>
      <c r="D2076" s="195" t="s">
        <v>521</v>
      </c>
      <c r="E2076" s="195" t="s">
        <v>850</v>
      </c>
      <c r="F2076" s="195" t="s">
        <v>710</v>
      </c>
      <c r="G2076" s="195" t="s">
        <v>48</v>
      </c>
      <c r="H2076" s="195" t="s">
        <v>521</v>
      </c>
      <c r="I2076" s="195" t="s">
        <v>796</v>
      </c>
      <c r="J2076" s="195" t="s">
        <v>1902</v>
      </c>
      <c r="K2076" s="204">
        <v>0</v>
      </c>
      <c r="L2076" s="204">
        <v>2186</v>
      </c>
      <c r="M2076" s="204">
        <f t="shared" si="33"/>
        <v>-2186</v>
      </c>
      <c r="N2076" s="195" t="s">
        <v>2180</v>
      </c>
      <c r="O2076" s="195" t="s">
        <v>1902</v>
      </c>
      <c r="P2076" s="195"/>
      <c r="Q2076" s="195" t="s">
        <v>2175</v>
      </c>
      <c r="R2076" s="195" t="s">
        <v>847</v>
      </c>
    </row>
    <row r="2077" spans="1:18" s="205" customFormat="1">
      <c r="A2077" s="195" t="s">
        <v>2174</v>
      </c>
      <c r="B2077" s="195" t="s">
        <v>794</v>
      </c>
      <c r="C2077" s="195" t="s">
        <v>859</v>
      </c>
      <c r="D2077" s="195" t="s">
        <v>521</v>
      </c>
      <c r="E2077" s="195" t="s">
        <v>850</v>
      </c>
      <c r="F2077" s="195" t="s">
        <v>710</v>
      </c>
      <c r="G2077" s="195" t="s">
        <v>48</v>
      </c>
      <c r="H2077" s="195" t="s">
        <v>521</v>
      </c>
      <c r="I2077" s="195" t="s">
        <v>796</v>
      </c>
      <c r="J2077" s="195" t="s">
        <v>1902</v>
      </c>
      <c r="K2077" s="204">
        <v>0</v>
      </c>
      <c r="L2077" s="204">
        <v>506</v>
      </c>
      <c r="M2077" s="204">
        <f t="shared" si="33"/>
        <v>-506</v>
      </c>
      <c r="N2077" s="195" t="s">
        <v>2181</v>
      </c>
      <c r="O2077" s="195" t="s">
        <v>1902</v>
      </c>
      <c r="P2077" s="195"/>
      <c r="Q2077" s="195" t="s">
        <v>2175</v>
      </c>
      <c r="R2077" s="195" t="s">
        <v>847</v>
      </c>
    </row>
    <row r="2078" spans="1:18" s="205" customFormat="1">
      <c r="A2078" s="195" t="s">
        <v>2174</v>
      </c>
      <c r="B2078" s="195" t="s">
        <v>794</v>
      </c>
      <c r="C2078" s="195" t="s">
        <v>859</v>
      </c>
      <c r="D2078" s="195" t="s">
        <v>521</v>
      </c>
      <c r="E2078" s="195" t="s">
        <v>838</v>
      </c>
      <c r="F2078" s="195" t="s">
        <v>710</v>
      </c>
      <c r="G2078" s="195" t="s">
        <v>48</v>
      </c>
      <c r="H2078" s="195" t="s">
        <v>521</v>
      </c>
      <c r="I2078" s="195" t="s">
        <v>796</v>
      </c>
      <c r="J2078" s="195" t="s">
        <v>1902</v>
      </c>
      <c r="K2078" s="204">
        <v>0</v>
      </c>
      <c r="L2078" s="204">
        <v>2400</v>
      </c>
      <c r="M2078" s="204">
        <f t="shared" si="33"/>
        <v>-2400</v>
      </c>
      <c r="N2078" s="195" t="s">
        <v>2159</v>
      </c>
      <c r="O2078" s="195" t="s">
        <v>1902</v>
      </c>
      <c r="P2078" s="195"/>
      <c r="Q2078" s="195" t="s">
        <v>2175</v>
      </c>
      <c r="R2078" s="195" t="s">
        <v>847</v>
      </c>
    </row>
    <row r="2079" spans="1:18" s="205" customFormat="1">
      <c r="A2079" s="195" t="s">
        <v>2174</v>
      </c>
      <c r="B2079" s="195" t="s">
        <v>794</v>
      </c>
      <c r="C2079" s="195" t="s">
        <v>859</v>
      </c>
      <c r="D2079" s="195" t="s">
        <v>521</v>
      </c>
      <c r="E2079" s="195" t="s">
        <v>840</v>
      </c>
      <c r="F2079" s="195" t="s">
        <v>710</v>
      </c>
      <c r="G2079" s="195" t="s">
        <v>48</v>
      </c>
      <c r="H2079" s="195" t="s">
        <v>521</v>
      </c>
      <c r="I2079" s="195" t="s">
        <v>796</v>
      </c>
      <c r="J2079" s="195" t="s">
        <v>1902</v>
      </c>
      <c r="K2079" s="204">
        <v>0</v>
      </c>
      <c r="L2079" s="204">
        <v>3500</v>
      </c>
      <c r="M2079" s="204">
        <f t="shared" si="33"/>
        <v>-3500</v>
      </c>
      <c r="N2079" s="195" t="s">
        <v>1068</v>
      </c>
      <c r="O2079" s="195" t="s">
        <v>1902</v>
      </c>
      <c r="P2079" s="195"/>
      <c r="Q2079" s="195" t="s">
        <v>2175</v>
      </c>
      <c r="R2079" s="195" t="s">
        <v>847</v>
      </c>
    </row>
    <row r="2080" spans="1:18" s="205" customFormat="1">
      <c r="A2080" s="195" t="s">
        <v>2174</v>
      </c>
      <c r="B2080" s="195" t="s">
        <v>794</v>
      </c>
      <c r="C2080" s="195" t="s">
        <v>859</v>
      </c>
      <c r="D2080" s="195" t="s">
        <v>521</v>
      </c>
      <c r="E2080" s="195" t="s">
        <v>799</v>
      </c>
      <c r="F2080" s="195" t="s">
        <v>710</v>
      </c>
      <c r="G2080" s="195" t="s">
        <v>48</v>
      </c>
      <c r="H2080" s="195" t="s">
        <v>521</v>
      </c>
      <c r="I2080" s="195" t="s">
        <v>796</v>
      </c>
      <c r="J2080" s="195" t="s">
        <v>1902</v>
      </c>
      <c r="K2080" s="204">
        <v>0</v>
      </c>
      <c r="L2080" s="204">
        <v>6400</v>
      </c>
      <c r="M2080" s="204">
        <f t="shared" si="33"/>
        <v>-6400</v>
      </c>
      <c r="N2080" s="195" t="s">
        <v>1020</v>
      </c>
      <c r="O2080" s="195" t="s">
        <v>1902</v>
      </c>
      <c r="P2080" s="195"/>
      <c r="Q2080" s="195" t="s">
        <v>2175</v>
      </c>
      <c r="R2080" s="195" t="s">
        <v>847</v>
      </c>
    </row>
    <row r="2081" spans="1:18" s="205" customFormat="1">
      <c r="A2081" s="195" t="s">
        <v>2174</v>
      </c>
      <c r="B2081" s="195" t="s">
        <v>794</v>
      </c>
      <c r="C2081" s="195" t="s">
        <v>859</v>
      </c>
      <c r="D2081" s="195" t="s">
        <v>521</v>
      </c>
      <c r="E2081" s="195" t="s">
        <v>799</v>
      </c>
      <c r="F2081" s="195" t="s">
        <v>710</v>
      </c>
      <c r="G2081" s="195" t="s">
        <v>48</v>
      </c>
      <c r="H2081" s="195" t="s">
        <v>521</v>
      </c>
      <c r="I2081" s="195" t="s">
        <v>796</v>
      </c>
      <c r="J2081" s="195" t="s">
        <v>1902</v>
      </c>
      <c r="K2081" s="204">
        <v>0</v>
      </c>
      <c r="L2081" s="204">
        <v>3250</v>
      </c>
      <c r="M2081" s="204">
        <f t="shared" si="33"/>
        <v>-3250</v>
      </c>
      <c r="N2081" s="195" t="s">
        <v>2182</v>
      </c>
      <c r="O2081" s="195" t="s">
        <v>1902</v>
      </c>
      <c r="P2081" s="195"/>
      <c r="Q2081" s="195" t="s">
        <v>2175</v>
      </c>
      <c r="R2081" s="195" t="s">
        <v>847</v>
      </c>
    </row>
    <row r="2082" spans="1:18" s="205" customFormat="1">
      <c r="A2082" s="195" t="s">
        <v>2174</v>
      </c>
      <c r="B2082" s="195" t="s">
        <v>794</v>
      </c>
      <c r="C2082" s="195" t="s">
        <v>707</v>
      </c>
      <c r="D2082" s="195" t="s">
        <v>813</v>
      </c>
      <c r="E2082" s="195" t="s">
        <v>708</v>
      </c>
      <c r="F2082" s="195" t="s">
        <v>710</v>
      </c>
      <c r="G2082" s="195" t="s">
        <v>48</v>
      </c>
      <c r="H2082" s="195" t="s">
        <v>521</v>
      </c>
      <c r="I2082" s="195" t="s">
        <v>796</v>
      </c>
      <c r="J2082" s="195" t="s">
        <v>1902</v>
      </c>
      <c r="K2082" s="204">
        <v>2444</v>
      </c>
      <c r="L2082" s="204">
        <v>0</v>
      </c>
      <c r="M2082" s="204">
        <f t="shared" si="33"/>
        <v>2444</v>
      </c>
      <c r="N2082" s="195" t="s">
        <v>2178</v>
      </c>
      <c r="O2082" s="195" t="s">
        <v>1902</v>
      </c>
      <c r="P2082" s="195"/>
      <c r="Q2082" s="195" t="s">
        <v>2175</v>
      </c>
      <c r="R2082" s="195" t="s">
        <v>847</v>
      </c>
    </row>
    <row r="2083" spans="1:18" s="205" customFormat="1">
      <c r="A2083" s="195" t="s">
        <v>2174</v>
      </c>
      <c r="B2083" s="195" t="s">
        <v>794</v>
      </c>
      <c r="C2083" s="195" t="s">
        <v>707</v>
      </c>
      <c r="D2083" s="195" t="s">
        <v>813</v>
      </c>
      <c r="E2083" s="195" t="s">
        <v>708</v>
      </c>
      <c r="F2083" s="195" t="s">
        <v>710</v>
      </c>
      <c r="G2083" s="195" t="s">
        <v>48</v>
      </c>
      <c r="H2083" s="195" t="s">
        <v>521</v>
      </c>
      <c r="I2083" s="195" t="s">
        <v>796</v>
      </c>
      <c r="J2083" s="195" t="s">
        <v>1902</v>
      </c>
      <c r="K2083" s="204">
        <v>549.9</v>
      </c>
      <c r="L2083" s="204">
        <v>0</v>
      </c>
      <c r="M2083" s="204">
        <f t="shared" si="33"/>
        <v>549.9</v>
      </c>
      <c r="N2083" s="195" t="s">
        <v>2178</v>
      </c>
      <c r="O2083" s="195" t="s">
        <v>1902</v>
      </c>
      <c r="P2083" s="195"/>
      <c r="Q2083" s="195" t="s">
        <v>2175</v>
      </c>
      <c r="R2083" s="195" t="s">
        <v>847</v>
      </c>
    </row>
    <row r="2084" spans="1:18" s="205" customFormat="1">
      <c r="A2084" s="195" t="s">
        <v>2174</v>
      </c>
      <c r="B2084" s="195" t="s">
        <v>794</v>
      </c>
      <c r="C2084" s="195" t="s">
        <v>859</v>
      </c>
      <c r="D2084" s="195" t="s">
        <v>521</v>
      </c>
      <c r="E2084" s="195" t="s">
        <v>708</v>
      </c>
      <c r="F2084" s="195" t="s">
        <v>710</v>
      </c>
      <c r="G2084" s="195" t="s">
        <v>48</v>
      </c>
      <c r="H2084" s="195" t="s">
        <v>521</v>
      </c>
      <c r="I2084" s="195" t="s">
        <v>796</v>
      </c>
      <c r="J2084" s="195" t="s">
        <v>1902</v>
      </c>
      <c r="K2084" s="204">
        <v>0</v>
      </c>
      <c r="L2084" s="204">
        <v>2600</v>
      </c>
      <c r="M2084" s="204">
        <f t="shared" si="33"/>
        <v>-2600</v>
      </c>
      <c r="N2084" s="195" t="s">
        <v>2178</v>
      </c>
      <c r="O2084" s="195" t="s">
        <v>1902</v>
      </c>
      <c r="P2084" s="195"/>
      <c r="Q2084" s="195" t="s">
        <v>2175</v>
      </c>
      <c r="R2084" s="195" t="s">
        <v>847</v>
      </c>
    </row>
    <row r="2085" spans="1:18" s="205" customFormat="1">
      <c r="A2085" s="195" t="s">
        <v>2174</v>
      </c>
      <c r="B2085" s="195" t="s">
        <v>794</v>
      </c>
      <c r="C2085" s="195" t="s">
        <v>706</v>
      </c>
      <c r="D2085" s="195" t="s">
        <v>802</v>
      </c>
      <c r="E2085" s="195" t="s">
        <v>838</v>
      </c>
      <c r="F2085" s="195" t="s">
        <v>710</v>
      </c>
      <c r="G2085" s="195" t="s">
        <v>48</v>
      </c>
      <c r="H2085" s="195" t="s">
        <v>521</v>
      </c>
      <c r="I2085" s="195" t="s">
        <v>796</v>
      </c>
      <c r="J2085" s="195" t="s">
        <v>1902</v>
      </c>
      <c r="K2085" s="204">
        <v>144</v>
      </c>
      <c r="L2085" s="204">
        <v>0</v>
      </c>
      <c r="M2085" s="204">
        <f t="shared" si="33"/>
        <v>144</v>
      </c>
      <c r="N2085" s="195" t="s">
        <v>2159</v>
      </c>
      <c r="O2085" s="195" t="s">
        <v>1902</v>
      </c>
      <c r="P2085" s="195"/>
      <c r="Q2085" s="195" t="s">
        <v>2175</v>
      </c>
      <c r="R2085" s="195" t="s">
        <v>847</v>
      </c>
    </row>
    <row r="2086" spans="1:18" s="205" customFormat="1">
      <c r="A2086" s="195" t="s">
        <v>2174</v>
      </c>
      <c r="B2086" s="195" t="s">
        <v>794</v>
      </c>
      <c r="C2086" s="195" t="s">
        <v>706</v>
      </c>
      <c r="D2086" s="195" t="s">
        <v>802</v>
      </c>
      <c r="E2086" s="195" t="s">
        <v>840</v>
      </c>
      <c r="F2086" s="195" t="s">
        <v>710</v>
      </c>
      <c r="G2086" s="195" t="s">
        <v>48</v>
      </c>
      <c r="H2086" s="195" t="s">
        <v>521</v>
      </c>
      <c r="I2086" s="195" t="s">
        <v>796</v>
      </c>
      <c r="J2086" s="195" t="s">
        <v>1902</v>
      </c>
      <c r="K2086" s="204">
        <v>21</v>
      </c>
      <c r="L2086" s="204">
        <v>0</v>
      </c>
      <c r="M2086" s="204">
        <f t="shared" si="33"/>
        <v>21</v>
      </c>
      <c r="N2086" s="195" t="s">
        <v>1068</v>
      </c>
      <c r="O2086" s="195" t="s">
        <v>1902</v>
      </c>
      <c r="P2086" s="195"/>
      <c r="Q2086" s="195" t="s">
        <v>2175</v>
      </c>
      <c r="R2086" s="195" t="s">
        <v>847</v>
      </c>
    </row>
    <row r="2087" spans="1:18" s="205" customFormat="1">
      <c r="A2087" s="195" t="s">
        <v>2174</v>
      </c>
      <c r="B2087" s="195" t="s">
        <v>794</v>
      </c>
      <c r="C2087" s="195" t="s">
        <v>706</v>
      </c>
      <c r="D2087" s="195" t="s">
        <v>802</v>
      </c>
      <c r="E2087" s="195" t="s">
        <v>840</v>
      </c>
      <c r="F2087" s="195" t="s">
        <v>710</v>
      </c>
      <c r="G2087" s="195" t="s">
        <v>48</v>
      </c>
      <c r="H2087" s="195" t="s">
        <v>521</v>
      </c>
      <c r="I2087" s="195" t="s">
        <v>796</v>
      </c>
      <c r="J2087" s="195" t="s">
        <v>1902</v>
      </c>
      <c r="K2087" s="204">
        <v>210</v>
      </c>
      <c r="L2087" s="204">
        <v>0</v>
      </c>
      <c r="M2087" s="204">
        <f t="shared" si="33"/>
        <v>210</v>
      </c>
      <c r="N2087" s="195" t="s">
        <v>1068</v>
      </c>
      <c r="O2087" s="195" t="s">
        <v>1902</v>
      </c>
      <c r="P2087" s="195"/>
      <c r="Q2087" s="195" t="s">
        <v>2175</v>
      </c>
      <c r="R2087" s="195" t="s">
        <v>847</v>
      </c>
    </row>
    <row r="2088" spans="1:18" s="205" customFormat="1">
      <c r="A2088" s="195" t="s">
        <v>2174</v>
      </c>
      <c r="B2088" s="195" t="s">
        <v>794</v>
      </c>
      <c r="C2088" s="195" t="s">
        <v>367</v>
      </c>
      <c r="D2088" s="195" t="s">
        <v>268</v>
      </c>
      <c r="E2088" s="195" t="s">
        <v>210</v>
      </c>
      <c r="F2088" s="195" t="s">
        <v>710</v>
      </c>
      <c r="G2088" s="195" t="s">
        <v>48</v>
      </c>
      <c r="H2088" s="195" t="s">
        <v>521</v>
      </c>
      <c r="I2088" s="195" t="s">
        <v>796</v>
      </c>
      <c r="J2088" s="195" t="s">
        <v>1902</v>
      </c>
      <c r="K2088" s="204">
        <v>1441.46</v>
      </c>
      <c r="L2088" s="204">
        <v>0</v>
      </c>
      <c r="M2088" s="204">
        <f t="shared" si="33"/>
        <v>1441.46</v>
      </c>
      <c r="N2088" s="195" t="s">
        <v>2183</v>
      </c>
      <c r="O2088" s="195" t="s">
        <v>1902</v>
      </c>
      <c r="P2088" s="195"/>
      <c r="Q2088" s="195" t="s">
        <v>2175</v>
      </c>
      <c r="R2088" s="195" t="s">
        <v>847</v>
      </c>
    </row>
    <row r="2089" spans="1:18" s="205" customFormat="1">
      <c r="A2089" s="195" t="s">
        <v>2174</v>
      </c>
      <c r="B2089" s="195" t="s">
        <v>794</v>
      </c>
      <c r="C2089" s="195" t="s">
        <v>707</v>
      </c>
      <c r="D2089" s="195" t="s">
        <v>846</v>
      </c>
      <c r="E2089" s="195" t="s">
        <v>848</v>
      </c>
      <c r="F2089" s="195" t="s">
        <v>710</v>
      </c>
      <c r="G2089" s="195" t="s">
        <v>48</v>
      </c>
      <c r="H2089" s="195" t="s">
        <v>521</v>
      </c>
      <c r="I2089" s="195" t="s">
        <v>796</v>
      </c>
      <c r="J2089" s="195" t="s">
        <v>1902</v>
      </c>
      <c r="K2089" s="204">
        <v>564</v>
      </c>
      <c r="L2089" s="204">
        <v>0</v>
      </c>
      <c r="M2089" s="204">
        <f t="shared" si="33"/>
        <v>564</v>
      </c>
      <c r="N2089" s="195" t="s">
        <v>2179</v>
      </c>
      <c r="O2089" s="195" t="s">
        <v>1902</v>
      </c>
      <c r="P2089" s="195"/>
      <c r="Q2089" s="195" t="s">
        <v>2175</v>
      </c>
      <c r="R2089" s="195" t="s">
        <v>847</v>
      </c>
    </row>
    <row r="2090" spans="1:18" s="205" customFormat="1">
      <c r="A2090" s="195" t="s">
        <v>2174</v>
      </c>
      <c r="B2090" s="195" t="s">
        <v>794</v>
      </c>
      <c r="C2090" s="195" t="s">
        <v>706</v>
      </c>
      <c r="D2090" s="195" t="s">
        <v>794</v>
      </c>
      <c r="E2090" s="195" t="s">
        <v>844</v>
      </c>
      <c r="F2090" s="195" t="s">
        <v>710</v>
      </c>
      <c r="G2090" s="195" t="s">
        <v>48</v>
      </c>
      <c r="H2090" s="195" t="s">
        <v>521</v>
      </c>
      <c r="I2090" s="195" t="s">
        <v>796</v>
      </c>
      <c r="J2090" s="195" t="s">
        <v>1902</v>
      </c>
      <c r="K2090" s="204">
        <v>175</v>
      </c>
      <c r="L2090" s="204">
        <v>0</v>
      </c>
      <c r="M2090" s="204">
        <f t="shared" si="33"/>
        <v>175</v>
      </c>
      <c r="N2090" s="195" t="s">
        <v>2159</v>
      </c>
      <c r="O2090" s="195" t="s">
        <v>1902</v>
      </c>
      <c r="P2090" s="195"/>
      <c r="Q2090" s="195" t="s">
        <v>2175</v>
      </c>
      <c r="R2090" s="195" t="s">
        <v>847</v>
      </c>
    </row>
    <row r="2091" spans="1:18" s="205" customFormat="1">
      <c r="A2091" s="195" t="s">
        <v>2174</v>
      </c>
      <c r="B2091" s="195" t="s">
        <v>794</v>
      </c>
      <c r="C2091" s="195" t="s">
        <v>808</v>
      </c>
      <c r="D2091" s="195" t="s">
        <v>268</v>
      </c>
      <c r="E2091" s="195" t="s">
        <v>850</v>
      </c>
      <c r="F2091" s="195" t="s">
        <v>710</v>
      </c>
      <c r="G2091" s="195" t="s">
        <v>48</v>
      </c>
      <c r="H2091" s="195" t="s">
        <v>521</v>
      </c>
      <c r="I2091" s="195" t="s">
        <v>796</v>
      </c>
      <c r="J2091" s="195" t="s">
        <v>1902</v>
      </c>
      <c r="K2091" s="204">
        <v>2054.84</v>
      </c>
      <c r="L2091" s="204">
        <v>0</v>
      </c>
      <c r="M2091" s="204">
        <f t="shared" si="33"/>
        <v>2054.84</v>
      </c>
      <c r="N2091" s="195" t="s">
        <v>2180</v>
      </c>
      <c r="O2091" s="195" t="s">
        <v>1902</v>
      </c>
      <c r="P2091" s="195"/>
      <c r="Q2091" s="195" t="s">
        <v>2175</v>
      </c>
      <c r="R2091" s="195" t="s">
        <v>847</v>
      </c>
    </row>
    <row r="2092" spans="1:18" s="205" customFormat="1">
      <c r="A2092" s="195" t="s">
        <v>2174</v>
      </c>
      <c r="B2092" s="195" t="s">
        <v>794</v>
      </c>
      <c r="C2092" s="195" t="s">
        <v>808</v>
      </c>
      <c r="D2092" s="195" t="s">
        <v>268</v>
      </c>
      <c r="E2092" s="195" t="s">
        <v>850</v>
      </c>
      <c r="F2092" s="195" t="s">
        <v>710</v>
      </c>
      <c r="G2092" s="195" t="s">
        <v>48</v>
      </c>
      <c r="H2092" s="195" t="s">
        <v>521</v>
      </c>
      <c r="I2092" s="195" t="s">
        <v>796</v>
      </c>
      <c r="J2092" s="195" t="s">
        <v>1902</v>
      </c>
      <c r="K2092" s="204">
        <v>475.64</v>
      </c>
      <c r="L2092" s="204">
        <v>0</v>
      </c>
      <c r="M2092" s="204">
        <f t="shared" si="33"/>
        <v>475.64</v>
      </c>
      <c r="N2092" s="195" t="s">
        <v>2181</v>
      </c>
      <c r="O2092" s="195" t="s">
        <v>1902</v>
      </c>
      <c r="P2092" s="195"/>
      <c r="Q2092" s="195" t="s">
        <v>2175</v>
      </c>
      <c r="R2092" s="195" t="s">
        <v>847</v>
      </c>
    </row>
    <row r="2093" spans="1:18" s="205" customFormat="1">
      <c r="A2093" s="195" t="s">
        <v>2174</v>
      </c>
      <c r="B2093" s="195" t="s">
        <v>794</v>
      </c>
      <c r="C2093" s="195" t="s">
        <v>808</v>
      </c>
      <c r="D2093" s="195" t="s">
        <v>268</v>
      </c>
      <c r="E2093" s="195" t="s">
        <v>840</v>
      </c>
      <c r="F2093" s="195" t="s">
        <v>710</v>
      </c>
      <c r="G2093" s="195" t="s">
        <v>48</v>
      </c>
      <c r="H2093" s="195" t="s">
        <v>521</v>
      </c>
      <c r="I2093" s="195" t="s">
        <v>796</v>
      </c>
      <c r="J2093" s="195" t="s">
        <v>1902</v>
      </c>
      <c r="K2093" s="204">
        <v>3290</v>
      </c>
      <c r="L2093" s="204">
        <v>0</v>
      </c>
      <c r="M2093" s="204">
        <f t="shared" si="33"/>
        <v>3290</v>
      </c>
      <c r="N2093" s="195" t="s">
        <v>1068</v>
      </c>
      <c r="O2093" s="195" t="s">
        <v>1902</v>
      </c>
      <c r="P2093" s="195"/>
      <c r="Q2093" s="195" t="s">
        <v>2175</v>
      </c>
      <c r="R2093" s="195" t="s">
        <v>847</v>
      </c>
    </row>
    <row r="2094" spans="1:18" s="205" customFormat="1">
      <c r="A2094" s="195" t="s">
        <v>2174</v>
      </c>
      <c r="B2094" s="195" t="s">
        <v>794</v>
      </c>
      <c r="C2094" s="195" t="s">
        <v>808</v>
      </c>
      <c r="D2094" s="195" t="s">
        <v>268</v>
      </c>
      <c r="E2094" s="195" t="s">
        <v>840</v>
      </c>
      <c r="F2094" s="195" t="s">
        <v>710</v>
      </c>
      <c r="G2094" s="195" t="s">
        <v>48</v>
      </c>
      <c r="H2094" s="195" t="s">
        <v>521</v>
      </c>
      <c r="I2094" s="195" t="s">
        <v>796</v>
      </c>
      <c r="J2094" s="195" t="s">
        <v>1902</v>
      </c>
      <c r="K2094" s="204">
        <v>329</v>
      </c>
      <c r="L2094" s="204">
        <v>0</v>
      </c>
      <c r="M2094" s="204">
        <f t="shared" si="33"/>
        <v>329</v>
      </c>
      <c r="N2094" s="195" t="s">
        <v>1068</v>
      </c>
      <c r="O2094" s="195" t="s">
        <v>1902</v>
      </c>
      <c r="P2094" s="195"/>
      <c r="Q2094" s="195" t="s">
        <v>2175</v>
      </c>
      <c r="R2094" s="195" t="s">
        <v>847</v>
      </c>
    </row>
    <row r="2095" spans="1:18" s="205" customFormat="1">
      <c r="A2095" s="195" t="s">
        <v>2174</v>
      </c>
      <c r="B2095" s="195" t="s">
        <v>794</v>
      </c>
      <c r="C2095" s="195" t="s">
        <v>706</v>
      </c>
      <c r="D2095" s="195" t="s">
        <v>802</v>
      </c>
      <c r="E2095" s="195" t="s">
        <v>850</v>
      </c>
      <c r="F2095" s="195" t="s">
        <v>710</v>
      </c>
      <c r="G2095" s="195" t="s">
        <v>48</v>
      </c>
      <c r="H2095" s="195" t="s">
        <v>521</v>
      </c>
      <c r="I2095" s="195" t="s">
        <v>796</v>
      </c>
      <c r="J2095" s="195" t="s">
        <v>1902</v>
      </c>
      <c r="K2095" s="204">
        <v>30.36</v>
      </c>
      <c r="L2095" s="204">
        <v>0</v>
      </c>
      <c r="M2095" s="204">
        <f t="shared" si="33"/>
        <v>30.36</v>
      </c>
      <c r="N2095" s="195" t="s">
        <v>2181</v>
      </c>
      <c r="O2095" s="195" t="s">
        <v>1902</v>
      </c>
      <c r="P2095" s="195"/>
      <c r="Q2095" s="195" t="s">
        <v>2175</v>
      </c>
      <c r="R2095" s="195" t="s">
        <v>847</v>
      </c>
    </row>
    <row r="2096" spans="1:18" s="205" customFormat="1">
      <c r="A2096" s="195" t="s">
        <v>2174</v>
      </c>
      <c r="B2096" s="195" t="s">
        <v>794</v>
      </c>
      <c r="C2096" s="195" t="s">
        <v>706</v>
      </c>
      <c r="D2096" s="195" t="s">
        <v>802</v>
      </c>
      <c r="E2096" s="195" t="s">
        <v>850</v>
      </c>
      <c r="F2096" s="195" t="s">
        <v>710</v>
      </c>
      <c r="G2096" s="195" t="s">
        <v>48</v>
      </c>
      <c r="H2096" s="195" t="s">
        <v>521</v>
      </c>
      <c r="I2096" s="195" t="s">
        <v>796</v>
      </c>
      <c r="J2096" s="195" t="s">
        <v>1902</v>
      </c>
      <c r="K2096" s="204">
        <v>131.16</v>
      </c>
      <c r="L2096" s="204">
        <v>0</v>
      </c>
      <c r="M2096" s="204">
        <f t="shared" si="33"/>
        <v>131.16</v>
      </c>
      <c r="N2096" s="195" t="s">
        <v>2180</v>
      </c>
      <c r="O2096" s="195" t="s">
        <v>1902</v>
      </c>
      <c r="P2096" s="195"/>
      <c r="Q2096" s="195" t="s">
        <v>2175</v>
      </c>
      <c r="R2096" s="195" t="s">
        <v>847</v>
      </c>
    </row>
    <row r="2097" spans="1:18" s="205" customFormat="1">
      <c r="A2097" s="195" t="s">
        <v>2174</v>
      </c>
      <c r="B2097" s="195" t="s">
        <v>794</v>
      </c>
      <c r="C2097" s="195" t="s">
        <v>707</v>
      </c>
      <c r="D2097" s="195" t="s">
        <v>268</v>
      </c>
      <c r="E2097" s="195" t="s">
        <v>137</v>
      </c>
      <c r="F2097" s="195" t="s">
        <v>710</v>
      </c>
      <c r="G2097" s="195" t="s">
        <v>48</v>
      </c>
      <c r="H2097" s="195" t="s">
        <v>521</v>
      </c>
      <c r="I2097" s="195" t="s">
        <v>796</v>
      </c>
      <c r="J2097" s="195" t="s">
        <v>1902</v>
      </c>
      <c r="K2097" s="204">
        <v>235</v>
      </c>
      <c r="L2097" s="204">
        <v>0</v>
      </c>
      <c r="M2097" s="204">
        <f t="shared" si="33"/>
        <v>235</v>
      </c>
      <c r="N2097" s="195" t="s">
        <v>978</v>
      </c>
      <c r="O2097" s="195" t="s">
        <v>1902</v>
      </c>
      <c r="P2097" s="195"/>
      <c r="Q2097" s="195" t="s">
        <v>2175</v>
      </c>
      <c r="R2097" s="195" t="s">
        <v>847</v>
      </c>
    </row>
    <row r="2098" spans="1:18" s="205" customFormat="1">
      <c r="A2098" s="195" t="s">
        <v>2174</v>
      </c>
      <c r="B2098" s="195" t="s">
        <v>794</v>
      </c>
      <c r="C2098" s="195" t="s">
        <v>707</v>
      </c>
      <c r="D2098" s="195" t="s">
        <v>268</v>
      </c>
      <c r="E2098" s="195" t="s">
        <v>810</v>
      </c>
      <c r="F2098" s="195" t="s">
        <v>710</v>
      </c>
      <c r="G2098" s="195" t="s">
        <v>48</v>
      </c>
      <c r="H2098" s="195" t="s">
        <v>521</v>
      </c>
      <c r="I2098" s="195" t="s">
        <v>796</v>
      </c>
      <c r="J2098" s="195" t="s">
        <v>1902</v>
      </c>
      <c r="K2098" s="204">
        <v>1410</v>
      </c>
      <c r="L2098" s="204">
        <v>0</v>
      </c>
      <c r="M2098" s="204">
        <f t="shared" si="33"/>
        <v>1410</v>
      </c>
      <c r="N2098" s="195" t="s">
        <v>2184</v>
      </c>
      <c r="O2098" s="195" t="s">
        <v>1902</v>
      </c>
      <c r="P2098" s="195"/>
      <c r="Q2098" s="195" t="s">
        <v>2175</v>
      </c>
      <c r="R2098" s="195" t="s">
        <v>847</v>
      </c>
    </row>
    <row r="2099" spans="1:18" s="205" customFormat="1">
      <c r="A2099" s="195" t="s">
        <v>2174</v>
      </c>
      <c r="B2099" s="195" t="s">
        <v>794</v>
      </c>
      <c r="C2099" s="195" t="s">
        <v>707</v>
      </c>
      <c r="D2099" s="195" t="s">
        <v>268</v>
      </c>
      <c r="E2099" s="195" t="s">
        <v>810</v>
      </c>
      <c r="F2099" s="195" t="s">
        <v>710</v>
      </c>
      <c r="G2099" s="195" t="s">
        <v>48</v>
      </c>
      <c r="H2099" s="195" t="s">
        <v>521</v>
      </c>
      <c r="I2099" s="195" t="s">
        <v>796</v>
      </c>
      <c r="J2099" s="195" t="s">
        <v>1902</v>
      </c>
      <c r="K2099" s="204">
        <v>2350</v>
      </c>
      <c r="L2099" s="204">
        <v>0</v>
      </c>
      <c r="M2099" s="204">
        <f t="shared" si="33"/>
        <v>2350</v>
      </c>
      <c r="N2099" s="195" t="s">
        <v>2185</v>
      </c>
      <c r="O2099" s="195" t="s">
        <v>1902</v>
      </c>
      <c r="P2099" s="195"/>
      <c r="Q2099" s="195" t="s">
        <v>2175</v>
      </c>
      <c r="R2099" s="195" t="s">
        <v>847</v>
      </c>
    </row>
    <row r="2100" spans="1:18" s="205" customFormat="1">
      <c r="A2100" s="195" t="s">
        <v>2174</v>
      </c>
      <c r="B2100" s="195" t="s">
        <v>794</v>
      </c>
      <c r="C2100" s="195" t="s">
        <v>707</v>
      </c>
      <c r="D2100" s="195" t="s">
        <v>268</v>
      </c>
      <c r="E2100" s="195" t="s">
        <v>810</v>
      </c>
      <c r="F2100" s="195" t="s">
        <v>710</v>
      </c>
      <c r="G2100" s="195" t="s">
        <v>48</v>
      </c>
      <c r="H2100" s="195" t="s">
        <v>521</v>
      </c>
      <c r="I2100" s="195" t="s">
        <v>796</v>
      </c>
      <c r="J2100" s="195" t="s">
        <v>1902</v>
      </c>
      <c r="K2100" s="204">
        <v>26578.5</v>
      </c>
      <c r="L2100" s="204">
        <v>0</v>
      </c>
      <c r="M2100" s="204">
        <f t="shared" si="33"/>
        <v>26578.5</v>
      </c>
      <c r="N2100" s="195" t="s">
        <v>1067</v>
      </c>
      <c r="O2100" s="195" t="s">
        <v>1902</v>
      </c>
      <c r="P2100" s="195"/>
      <c r="Q2100" s="195" t="s">
        <v>2175</v>
      </c>
      <c r="R2100" s="195" t="s">
        <v>847</v>
      </c>
    </row>
    <row r="2101" spans="1:18" s="205" customFormat="1">
      <c r="A2101" s="195" t="s">
        <v>2174</v>
      </c>
      <c r="B2101" s="195" t="s">
        <v>794</v>
      </c>
      <c r="C2101" s="195" t="s">
        <v>709</v>
      </c>
      <c r="D2101" s="195" t="s">
        <v>268</v>
      </c>
      <c r="E2101" s="195" t="s">
        <v>342</v>
      </c>
      <c r="F2101" s="195" t="s">
        <v>710</v>
      </c>
      <c r="G2101" s="195" t="s">
        <v>48</v>
      </c>
      <c r="H2101" s="195" t="s">
        <v>521</v>
      </c>
      <c r="I2101" s="195" t="s">
        <v>796</v>
      </c>
      <c r="J2101" s="195" t="s">
        <v>1902</v>
      </c>
      <c r="K2101" s="204">
        <v>148.9</v>
      </c>
      <c r="L2101" s="204">
        <v>0</v>
      </c>
      <c r="M2101" s="204">
        <f t="shared" si="33"/>
        <v>148.9</v>
      </c>
      <c r="N2101" s="195" t="s">
        <v>962</v>
      </c>
      <c r="O2101" s="195" t="s">
        <v>1902</v>
      </c>
      <c r="P2101" s="195"/>
      <c r="Q2101" s="195" t="s">
        <v>2175</v>
      </c>
      <c r="R2101" s="195" t="s">
        <v>847</v>
      </c>
    </row>
    <row r="2102" spans="1:18" s="205" customFormat="1">
      <c r="A2102" s="195" t="s">
        <v>2174</v>
      </c>
      <c r="B2102" s="195" t="s">
        <v>794</v>
      </c>
      <c r="C2102" s="195" t="s">
        <v>707</v>
      </c>
      <c r="D2102" s="195" t="s">
        <v>268</v>
      </c>
      <c r="E2102" s="195" t="s">
        <v>838</v>
      </c>
      <c r="F2102" s="195" t="s">
        <v>710</v>
      </c>
      <c r="G2102" s="195" t="s">
        <v>48</v>
      </c>
      <c r="H2102" s="195" t="s">
        <v>521</v>
      </c>
      <c r="I2102" s="195" t="s">
        <v>796</v>
      </c>
      <c r="J2102" s="195" t="s">
        <v>1902</v>
      </c>
      <c r="K2102" s="204">
        <v>2256</v>
      </c>
      <c r="L2102" s="204">
        <v>0</v>
      </c>
      <c r="M2102" s="204">
        <f t="shared" si="33"/>
        <v>2256</v>
      </c>
      <c r="N2102" s="195" t="s">
        <v>2159</v>
      </c>
      <c r="O2102" s="195" t="s">
        <v>1902</v>
      </c>
      <c r="P2102" s="195"/>
      <c r="Q2102" s="195" t="s">
        <v>2175</v>
      </c>
      <c r="R2102" s="195" t="s">
        <v>847</v>
      </c>
    </row>
    <row r="2103" spans="1:18" s="205" customFormat="1">
      <c r="A2103" s="195" t="s">
        <v>2174</v>
      </c>
      <c r="B2103" s="195" t="s">
        <v>794</v>
      </c>
      <c r="C2103" s="195" t="s">
        <v>808</v>
      </c>
      <c r="D2103" s="195" t="s">
        <v>268</v>
      </c>
      <c r="E2103" s="195" t="s">
        <v>799</v>
      </c>
      <c r="F2103" s="195" t="s">
        <v>710</v>
      </c>
      <c r="G2103" s="195" t="s">
        <v>48</v>
      </c>
      <c r="H2103" s="195" t="s">
        <v>521</v>
      </c>
      <c r="I2103" s="195" t="s">
        <v>796</v>
      </c>
      <c r="J2103" s="195" t="s">
        <v>1902</v>
      </c>
      <c r="K2103" s="204">
        <v>6016</v>
      </c>
      <c r="L2103" s="204">
        <v>0</v>
      </c>
      <c r="M2103" s="204">
        <f t="shared" si="33"/>
        <v>6016</v>
      </c>
      <c r="N2103" s="195" t="s">
        <v>1020</v>
      </c>
      <c r="O2103" s="195" t="s">
        <v>1902</v>
      </c>
      <c r="P2103" s="195"/>
      <c r="Q2103" s="195" t="s">
        <v>2175</v>
      </c>
      <c r="R2103" s="195" t="s">
        <v>847</v>
      </c>
    </row>
    <row r="2104" spans="1:18" s="205" customFormat="1">
      <c r="A2104" s="195" t="s">
        <v>2174</v>
      </c>
      <c r="B2104" s="195" t="s">
        <v>794</v>
      </c>
      <c r="C2104" s="195" t="s">
        <v>808</v>
      </c>
      <c r="D2104" s="195" t="s">
        <v>268</v>
      </c>
      <c r="E2104" s="195" t="s">
        <v>799</v>
      </c>
      <c r="F2104" s="195" t="s">
        <v>710</v>
      </c>
      <c r="G2104" s="195" t="s">
        <v>48</v>
      </c>
      <c r="H2104" s="195" t="s">
        <v>521</v>
      </c>
      <c r="I2104" s="195" t="s">
        <v>796</v>
      </c>
      <c r="J2104" s="195" t="s">
        <v>1902</v>
      </c>
      <c r="K2104" s="204">
        <v>3055</v>
      </c>
      <c r="L2104" s="204">
        <v>0</v>
      </c>
      <c r="M2104" s="204">
        <f t="shared" si="33"/>
        <v>3055</v>
      </c>
      <c r="N2104" s="195" t="s">
        <v>2182</v>
      </c>
      <c r="O2104" s="195" t="s">
        <v>1902</v>
      </c>
      <c r="P2104" s="195"/>
      <c r="Q2104" s="195" t="s">
        <v>2175</v>
      </c>
      <c r="R2104" s="195" t="s">
        <v>847</v>
      </c>
    </row>
    <row r="2105" spans="1:18" s="205" customFormat="1">
      <c r="A2105" s="195" t="s">
        <v>2174</v>
      </c>
      <c r="B2105" s="195" t="s">
        <v>794</v>
      </c>
      <c r="C2105" s="195" t="s">
        <v>808</v>
      </c>
      <c r="D2105" s="195" t="s">
        <v>268</v>
      </c>
      <c r="E2105" s="195" t="s">
        <v>195</v>
      </c>
      <c r="F2105" s="195" t="s">
        <v>710</v>
      </c>
      <c r="G2105" s="195" t="s">
        <v>48</v>
      </c>
      <c r="H2105" s="195" t="s">
        <v>521</v>
      </c>
      <c r="I2105" s="195" t="s">
        <v>796</v>
      </c>
      <c r="J2105" s="195" t="s">
        <v>1902</v>
      </c>
      <c r="K2105" s="204">
        <v>592.20000000000005</v>
      </c>
      <c r="L2105" s="204">
        <v>0</v>
      </c>
      <c r="M2105" s="204">
        <f t="shared" si="33"/>
        <v>592.20000000000005</v>
      </c>
      <c r="N2105" s="195" t="s">
        <v>961</v>
      </c>
      <c r="O2105" s="195" t="s">
        <v>1902</v>
      </c>
      <c r="P2105" s="195"/>
      <c r="Q2105" s="195" t="s">
        <v>2175</v>
      </c>
      <c r="R2105" s="195" t="s">
        <v>847</v>
      </c>
    </row>
    <row r="2106" spans="1:18" s="205" customFormat="1">
      <c r="A2106" s="195" t="s">
        <v>2174</v>
      </c>
      <c r="B2106" s="195" t="s">
        <v>794</v>
      </c>
      <c r="C2106" s="195" t="s">
        <v>808</v>
      </c>
      <c r="D2106" s="195" t="s">
        <v>268</v>
      </c>
      <c r="E2106" s="195" t="s">
        <v>195</v>
      </c>
      <c r="F2106" s="195" t="s">
        <v>710</v>
      </c>
      <c r="G2106" s="195" t="s">
        <v>48</v>
      </c>
      <c r="H2106" s="195" t="s">
        <v>521</v>
      </c>
      <c r="I2106" s="195" t="s">
        <v>796</v>
      </c>
      <c r="J2106" s="195" t="s">
        <v>1902</v>
      </c>
      <c r="K2106" s="204">
        <v>143.47999999999999</v>
      </c>
      <c r="L2106" s="204">
        <v>0</v>
      </c>
      <c r="M2106" s="204">
        <f t="shared" si="33"/>
        <v>143.47999999999999</v>
      </c>
      <c r="N2106" s="195" t="s">
        <v>962</v>
      </c>
      <c r="O2106" s="195" t="s">
        <v>1902</v>
      </c>
      <c r="P2106" s="195"/>
      <c r="Q2106" s="195" t="s">
        <v>2175</v>
      </c>
      <c r="R2106" s="195" t="s">
        <v>847</v>
      </c>
    </row>
    <row r="2107" spans="1:18" s="205" customFormat="1">
      <c r="A2107" s="195" t="s">
        <v>2174</v>
      </c>
      <c r="B2107" s="195" t="s">
        <v>794</v>
      </c>
      <c r="C2107" s="195" t="s">
        <v>707</v>
      </c>
      <c r="D2107" s="195" t="s">
        <v>268</v>
      </c>
      <c r="E2107" s="195" t="s">
        <v>137</v>
      </c>
      <c r="F2107" s="195" t="s">
        <v>710</v>
      </c>
      <c r="G2107" s="195" t="s">
        <v>48</v>
      </c>
      <c r="H2107" s="195" t="s">
        <v>521</v>
      </c>
      <c r="I2107" s="195" t="s">
        <v>796</v>
      </c>
      <c r="J2107" s="195" t="s">
        <v>1902</v>
      </c>
      <c r="K2107" s="204">
        <v>335.58</v>
      </c>
      <c r="L2107" s="204">
        <v>0</v>
      </c>
      <c r="M2107" s="204">
        <f t="shared" si="33"/>
        <v>335.58</v>
      </c>
      <c r="N2107" s="195" t="s">
        <v>2186</v>
      </c>
      <c r="O2107" s="195" t="s">
        <v>1902</v>
      </c>
      <c r="P2107" s="195"/>
      <c r="Q2107" s="195" t="s">
        <v>2175</v>
      </c>
      <c r="R2107" s="195" t="s">
        <v>847</v>
      </c>
    </row>
    <row r="2108" spans="1:18" s="205" customFormat="1">
      <c r="A2108" s="195" t="s">
        <v>2174</v>
      </c>
      <c r="B2108" s="195" t="s">
        <v>794</v>
      </c>
      <c r="C2108" s="195" t="s">
        <v>808</v>
      </c>
      <c r="D2108" s="195" t="s">
        <v>268</v>
      </c>
      <c r="E2108" s="195" t="s">
        <v>18</v>
      </c>
      <c r="F2108" s="195" t="s">
        <v>710</v>
      </c>
      <c r="G2108" s="195" t="s">
        <v>48</v>
      </c>
      <c r="H2108" s="195" t="s">
        <v>521</v>
      </c>
      <c r="I2108" s="195" t="s">
        <v>796</v>
      </c>
      <c r="J2108" s="195" t="s">
        <v>1902</v>
      </c>
      <c r="K2108" s="204">
        <v>464.68</v>
      </c>
      <c r="L2108" s="204">
        <v>0</v>
      </c>
      <c r="M2108" s="204">
        <f t="shared" si="33"/>
        <v>464.68</v>
      </c>
      <c r="N2108" s="195" t="s">
        <v>979</v>
      </c>
      <c r="O2108" s="195" t="s">
        <v>1902</v>
      </c>
      <c r="P2108" s="195"/>
      <c r="Q2108" s="195" t="s">
        <v>2175</v>
      </c>
      <c r="R2108" s="195" t="s">
        <v>847</v>
      </c>
    </row>
    <row r="2109" spans="1:18" s="205" customFormat="1">
      <c r="A2109" s="195" t="s">
        <v>2174</v>
      </c>
      <c r="B2109" s="195" t="s">
        <v>794</v>
      </c>
      <c r="C2109" s="195" t="s">
        <v>808</v>
      </c>
      <c r="D2109" s="195" t="s">
        <v>268</v>
      </c>
      <c r="E2109" s="195" t="s">
        <v>134</v>
      </c>
      <c r="F2109" s="195" t="s">
        <v>710</v>
      </c>
      <c r="G2109" s="195" t="s">
        <v>48</v>
      </c>
      <c r="H2109" s="195" t="s">
        <v>521</v>
      </c>
      <c r="I2109" s="195" t="s">
        <v>796</v>
      </c>
      <c r="J2109" s="195" t="s">
        <v>1902</v>
      </c>
      <c r="K2109" s="204">
        <v>385.87</v>
      </c>
      <c r="L2109" s="204">
        <v>0</v>
      </c>
      <c r="M2109" s="204">
        <f t="shared" si="33"/>
        <v>385.87</v>
      </c>
      <c r="N2109" s="195" t="s">
        <v>976</v>
      </c>
      <c r="O2109" s="195" t="s">
        <v>1902</v>
      </c>
      <c r="P2109" s="195"/>
      <c r="Q2109" s="195" t="s">
        <v>2175</v>
      </c>
      <c r="R2109" s="195" t="s">
        <v>847</v>
      </c>
    </row>
    <row r="2110" spans="1:18" s="205" customFormat="1">
      <c r="A2110" s="195" t="s">
        <v>2174</v>
      </c>
      <c r="B2110" s="195" t="s">
        <v>794</v>
      </c>
      <c r="C2110" s="195" t="s">
        <v>808</v>
      </c>
      <c r="D2110" s="195" t="s">
        <v>268</v>
      </c>
      <c r="E2110" s="195" t="s">
        <v>134</v>
      </c>
      <c r="F2110" s="195" t="s">
        <v>710</v>
      </c>
      <c r="G2110" s="195" t="s">
        <v>48</v>
      </c>
      <c r="H2110" s="195" t="s">
        <v>521</v>
      </c>
      <c r="I2110" s="195" t="s">
        <v>796</v>
      </c>
      <c r="J2110" s="195" t="s">
        <v>1902</v>
      </c>
      <c r="K2110" s="204">
        <v>789.6</v>
      </c>
      <c r="L2110" s="204">
        <v>0</v>
      </c>
      <c r="M2110" s="204">
        <f t="shared" si="33"/>
        <v>789.6</v>
      </c>
      <c r="N2110" s="195" t="s">
        <v>961</v>
      </c>
      <c r="O2110" s="195" t="s">
        <v>1902</v>
      </c>
      <c r="P2110" s="195"/>
      <c r="Q2110" s="195" t="s">
        <v>2175</v>
      </c>
      <c r="R2110" s="195" t="s">
        <v>847</v>
      </c>
    </row>
    <row r="2111" spans="1:18" s="205" customFormat="1">
      <c r="A2111" s="195" t="s">
        <v>2174</v>
      </c>
      <c r="B2111" s="195" t="s">
        <v>794</v>
      </c>
      <c r="C2111" s="195" t="s">
        <v>808</v>
      </c>
      <c r="D2111" s="195" t="s">
        <v>268</v>
      </c>
      <c r="E2111" s="195" t="s">
        <v>134</v>
      </c>
      <c r="F2111" s="195" t="s">
        <v>710</v>
      </c>
      <c r="G2111" s="195" t="s">
        <v>48</v>
      </c>
      <c r="H2111" s="195" t="s">
        <v>521</v>
      </c>
      <c r="I2111" s="195" t="s">
        <v>796</v>
      </c>
      <c r="J2111" s="195" t="s">
        <v>1902</v>
      </c>
      <c r="K2111" s="204">
        <v>169.05</v>
      </c>
      <c r="L2111" s="204">
        <v>0</v>
      </c>
      <c r="M2111" s="204">
        <f t="shared" si="33"/>
        <v>169.05</v>
      </c>
      <c r="N2111" s="195" t="s">
        <v>1023</v>
      </c>
      <c r="O2111" s="195" t="s">
        <v>1902</v>
      </c>
      <c r="P2111" s="195"/>
      <c r="Q2111" s="195" t="s">
        <v>2175</v>
      </c>
      <c r="R2111" s="195" t="s">
        <v>847</v>
      </c>
    </row>
    <row r="2112" spans="1:18" s="205" customFormat="1">
      <c r="A2112" s="195" t="s">
        <v>2174</v>
      </c>
      <c r="B2112" s="195" t="s">
        <v>794</v>
      </c>
      <c r="C2112" s="195" t="s">
        <v>808</v>
      </c>
      <c r="D2112" s="195" t="s">
        <v>268</v>
      </c>
      <c r="E2112" s="195" t="s">
        <v>134</v>
      </c>
      <c r="F2112" s="195" t="s">
        <v>710</v>
      </c>
      <c r="G2112" s="195" t="s">
        <v>48</v>
      </c>
      <c r="H2112" s="195" t="s">
        <v>521</v>
      </c>
      <c r="I2112" s="195" t="s">
        <v>796</v>
      </c>
      <c r="J2112" s="195" t="s">
        <v>1902</v>
      </c>
      <c r="K2112" s="204">
        <v>347.8</v>
      </c>
      <c r="L2112" s="204">
        <v>0</v>
      </c>
      <c r="M2112" s="204">
        <f t="shared" si="33"/>
        <v>347.8</v>
      </c>
      <c r="N2112" s="195" t="s">
        <v>978</v>
      </c>
      <c r="O2112" s="195" t="s">
        <v>1902</v>
      </c>
      <c r="P2112" s="195"/>
      <c r="Q2112" s="195" t="s">
        <v>2175</v>
      </c>
      <c r="R2112" s="195" t="s">
        <v>847</v>
      </c>
    </row>
    <row r="2113" spans="1:18" s="205" customFormat="1">
      <c r="A2113" s="195" t="s">
        <v>2174</v>
      </c>
      <c r="B2113" s="195" t="s">
        <v>794</v>
      </c>
      <c r="C2113" s="195" t="s">
        <v>808</v>
      </c>
      <c r="D2113" s="195" t="s">
        <v>268</v>
      </c>
      <c r="E2113" s="195" t="s">
        <v>384</v>
      </c>
      <c r="F2113" s="195" t="s">
        <v>710</v>
      </c>
      <c r="G2113" s="195" t="s">
        <v>48</v>
      </c>
      <c r="H2113" s="195" t="s">
        <v>521</v>
      </c>
      <c r="I2113" s="195" t="s">
        <v>796</v>
      </c>
      <c r="J2113" s="195" t="s">
        <v>1902</v>
      </c>
      <c r="K2113" s="204">
        <v>2265.4</v>
      </c>
      <c r="L2113" s="204">
        <v>0</v>
      </c>
      <c r="M2113" s="204">
        <f t="shared" si="33"/>
        <v>2265.4</v>
      </c>
      <c r="N2113" s="195" t="s">
        <v>2187</v>
      </c>
      <c r="O2113" s="195" t="s">
        <v>1902</v>
      </c>
      <c r="P2113" s="195"/>
      <c r="Q2113" s="195" t="s">
        <v>2175</v>
      </c>
      <c r="R2113" s="195" t="s">
        <v>847</v>
      </c>
    </row>
    <row r="2114" spans="1:18" s="205" customFormat="1">
      <c r="A2114" s="195" t="s">
        <v>2174</v>
      </c>
      <c r="B2114" s="195" t="s">
        <v>794</v>
      </c>
      <c r="C2114" s="195" t="s">
        <v>808</v>
      </c>
      <c r="D2114" s="195" t="s">
        <v>268</v>
      </c>
      <c r="E2114" s="195" t="s">
        <v>29</v>
      </c>
      <c r="F2114" s="195" t="s">
        <v>710</v>
      </c>
      <c r="G2114" s="195" t="s">
        <v>48</v>
      </c>
      <c r="H2114" s="195" t="s">
        <v>521</v>
      </c>
      <c r="I2114" s="195" t="s">
        <v>796</v>
      </c>
      <c r="J2114" s="195" t="s">
        <v>1902</v>
      </c>
      <c r="K2114" s="204">
        <v>508.01</v>
      </c>
      <c r="L2114" s="204">
        <v>0</v>
      </c>
      <c r="M2114" s="204">
        <f t="shared" si="33"/>
        <v>508.01</v>
      </c>
      <c r="N2114" s="195" t="s">
        <v>962</v>
      </c>
      <c r="O2114" s="195" t="s">
        <v>1902</v>
      </c>
      <c r="P2114" s="195"/>
      <c r="Q2114" s="195" t="s">
        <v>2175</v>
      </c>
      <c r="R2114" s="195" t="s">
        <v>847</v>
      </c>
    </row>
    <row r="2115" spans="1:18" s="205" customFormat="1">
      <c r="A2115" s="195" t="s">
        <v>2174</v>
      </c>
      <c r="B2115" s="195" t="s">
        <v>794</v>
      </c>
      <c r="C2115" s="195" t="s">
        <v>808</v>
      </c>
      <c r="D2115" s="195" t="s">
        <v>268</v>
      </c>
      <c r="E2115" s="195" t="s">
        <v>29</v>
      </c>
      <c r="F2115" s="195" t="s">
        <v>710</v>
      </c>
      <c r="G2115" s="195" t="s">
        <v>48</v>
      </c>
      <c r="H2115" s="195" t="s">
        <v>521</v>
      </c>
      <c r="I2115" s="195" t="s">
        <v>796</v>
      </c>
      <c r="J2115" s="195" t="s">
        <v>1902</v>
      </c>
      <c r="K2115" s="204">
        <v>488.8</v>
      </c>
      <c r="L2115" s="204">
        <v>0</v>
      </c>
      <c r="M2115" s="204">
        <f t="shared" si="33"/>
        <v>488.8</v>
      </c>
      <c r="N2115" s="195" t="s">
        <v>2176</v>
      </c>
      <c r="O2115" s="195" t="s">
        <v>1902</v>
      </c>
      <c r="P2115" s="195"/>
      <c r="Q2115" s="195" t="s">
        <v>2175</v>
      </c>
      <c r="R2115" s="195" t="s">
        <v>847</v>
      </c>
    </row>
    <row r="2116" spans="1:18" s="205" customFormat="1">
      <c r="A2116" s="195" t="s">
        <v>2174</v>
      </c>
      <c r="B2116" s="195" t="s">
        <v>794</v>
      </c>
      <c r="C2116" s="195" t="s">
        <v>808</v>
      </c>
      <c r="D2116" s="195" t="s">
        <v>268</v>
      </c>
      <c r="E2116" s="195" t="s">
        <v>820</v>
      </c>
      <c r="F2116" s="195" t="s">
        <v>710</v>
      </c>
      <c r="G2116" s="195" t="s">
        <v>48</v>
      </c>
      <c r="H2116" s="195" t="s">
        <v>521</v>
      </c>
      <c r="I2116" s="195" t="s">
        <v>796</v>
      </c>
      <c r="J2116" s="195" t="s">
        <v>1902</v>
      </c>
      <c r="K2116" s="204">
        <v>3008</v>
      </c>
      <c r="L2116" s="204">
        <v>0</v>
      </c>
      <c r="M2116" s="204">
        <f t="shared" si="33"/>
        <v>3008</v>
      </c>
      <c r="N2116" s="195" t="s">
        <v>1024</v>
      </c>
      <c r="O2116" s="195" t="s">
        <v>1902</v>
      </c>
      <c r="P2116" s="195"/>
      <c r="Q2116" s="195" t="s">
        <v>2175</v>
      </c>
      <c r="R2116" s="195" t="s">
        <v>847</v>
      </c>
    </row>
    <row r="2117" spans="1:18" s="205" customFormat="1">
      <c r="A2117" s="195" t="s">
        <v>2174</v>
      </c>
      <c r="B2117" s="195" t="s">
        <v>794</v>
      </c>
      <c r="C2117" s="195" t="s">
        <v>808</v>
      </c>
      <c r="D2117" s="195" t="s">
        <v>268</v>
      </c>
      <c r="E2117" s="195" t="s">
        <v>18</v>
      </c>
      <c r="F2117" s="195" t="s">
        <v>710</v>
      </c>
      <c r="G2117" s="195" t="s">
        <v>48</v>
      </c>
      <c r="H2117" s="195" t="s">
        <v>521</v>
      </c>
      <c r="I2117" s="195" t="s">
        <v>796</v>
      </c>
      <c r="J2117" s="195" t="s">
        <v>1902</v>
      </c>
      <c r="K2117" s="204">
        <v>54.52</v>
      </c>
      <c r="L2117" s="204">
        <v>0</v>
      </c>
      <c r="M2117" s="204">
        <f t="shared" si="33"/>
        <v>54.52</v>
      </c>
      <c r="N2117" s="195" t="s">
        <v>2188</v>
      </c>
      <c r="O2117" s="195" t="s">
        <v>1902</v>
      </c>
      <c r="P2117" s="195"/>
      <c r="Q2117" s="195" t="s">
        <v>2175</v>
      </c>
      <c r="R2117" s="195" t="s">
        <v>847</v>
      </c>
    </row>
    <row r="2118" spans="1:18" s="205" customFormat="1">
      <c r="A2118" s="195" t="s">
        <v>2174</v>
      </c>
      <c r="B2118" s="195" t="s">
        <v>794</v>
      </c>
      <c r="C2118" s="195" t="s">
        <v>808</v>
      </c>
      <c r="D2118" s="195" t="s">
        <v>268</v>
      </c>
      <c r="E2118" s="195" t="s">
        <v>18</v>
      </c>
      <c r="F2118" s="195" t="s">
        <v>710</v>
      </c>
      <c r="G2118" s="195" t="s">
        <v>48</v>
      </c>
      <c r="H2118" s="195" t="s">
        <v>521</v>
      </c>
      <c r="I2118" s="195" t="s">
        <v>796</v>
      </c>
      <c r="J2118" s="195" t="s">
        <v>1902</v>
      </c>
      <c r="K2118" s="204">
        <v>251.77</v>
      </c>
      <c r="L2118" s="204">
        <v>0</v>
      </c>
      <c r="M2118" s="204">
        <f t="shared" si="33"/>
        <v>251.77</v>
      </c>
      <c r="N2118" s="195" t="s">
        <v>962</v>
      </c>
      <c r="O2118" s="195" t="s">
        <v>1902</v>
      </c>
      <c r="P2118" s="195"/>
      <c r="Q2118" s="195" t="s">
        <v>2175</v>
      </c>
      <c r="R2118" s="195" t="s">
        <v>847</v>
      </c>
    </row>
    <row r="2119" spans="1:18" s="205" customFormat="1">
      <c r="A2119" s="195" t="s">
        <v>2174</v>
      </c>
      <c r="B2119" s="195" t="s">
        <v>794</v>
      </c>
      <c r="C2119" s="195" t="s">
        <v>808</v>
      </c>
      <c r="D2119" s="195" t="s">
        <v>268</v>
      </c>
      <c r="E2119" s="195" t="s">
        <v>18</v>
      </c>
      <c r="F2119" s="195" t="s">
        <v>710</v>
      </c>
      <c r="G2119" s="195" t="s">
        <v>48</v>
      </c>
      <c r="H2119" s="195" t="s">
        <v>521</v>
      </c>
      <c r="I2119" s="195" t="s">
        <v>796</v>
      </c>
      <c r="J2119" s="195" t="s">
        <v>1902</v>
      </c>
      <c r="K2119" s="204">
        <v>239.89</v>
      </c>
      <c r="L2119" s="204">
        <v>0</v>
      </c>
      <c r="M2119" s="204">
        <f t="shared" ref="M2119:M2182" si="34">K2119-L2119</f>
        <v>239.89</v>
      </c>
      <c r="N2119" s="195" t="s">
        <v>2161</v>
      </c>
      <c r="O2119" s="195" t="s">
        <v>1902</v>
      </c>
      <c r="P2119" s="195"/>
      <c r="Q2119" s="195" t="s">
        <v>2175</v>
      </c>
      <c r="R2119" s="195" t="s">
        <v>847</v>
      </c>
    </row>
    <row r="2120" spans="1:18" s="205" customFormat="1">
      <c r="A2120" s="195" t="s">
        <v>2174</v>
      </c>
      <c r="B2120" s="195" t="s">
        <v>794</v>
      </c>
      <c r="C2120" s="195" t="s">
        <v>706</v>
      </c>
      <c r="D2120" s="195" t="s">
        <v>802</v>
      </c>
      <c r="E2120" s="195" t="s">
        <v>384</v>
      </c>
      <c r="F2120" s="195" t="s">
        <v>710</v>
      </c>
      <c r="G2120" s="195" t="s">
        <v>48</v>
      </c>
      <c r="H2120" s="195" t="s">
        <v>521</v>
      </c>
      <c r="I2120" s="195" t="s">
        <v>796</v>
      </c>
      <c r="J2120" s="195" t="s">
        <v>1902</v>
      </c>
      <c r="K2120" s="204">
        <v>144.6</v>
      </c>
      <c r="L2120" s="204">
        <v>0</v>
      </c>
      <c r="M2120" s="204">
        <f t="shared" si="34"/>
        <v>144.6</v>
      </c>
      <c r="N2120" s="195" t="s">
        <v>2187</v>
      </c>
      <c r="O2120" s="195" t="s">
        <v>1902</v>
      </c>
      <c r="P2120" s="195"/>
      <c r="Q2120" s="195" t="s">
        <v>2175</v>
      </c>
      <c r="R2120" s="195" t="s">
        <v>847</v>
      </c>
    </row>
    <row r="2121" spans="1:18" s="205" customFormat="1">
      <c r="A2121" s="195" t="s">
        <v>2174</v>
      </c>
      <c r="B2121" s="195" t="s">
        <v>794</v>
      </c>
      <c r="C2121" s="195" t="s">
        <v>804</v>
      </c>
      <c r="D2121" s="195" t="s">
        <v>268</v>
      </c>
      <c r="E2121" s="195" t="s">
        <v>844</v>
      </c>
      <c r="F2121" s="195" t="s">
        <v>710</v>
      </c>
      <c r="G2121" s="195" t="s">
        <v>48</v>
      </c>
      <c r="H2121" s="195" t="s">
        <v>521</v>
      </c>
      <c r="I2121" s="195" t="s">
        <v>796</v>
      </c>
      <c r="J2121" s="195" t="s">
        <v>1902</v>
      </c>
      <c r="K2121" s="204">
        <v>1000</v>
      </c>
      <c r="L2121" s="204">
        <v>0</v>
      </c>
      <c r="M2121" s="204">
        <f t="shared" si="34"/>
        <v>1000</v>
      </c>
      <c r="N2121" s="195" t="s">
        <v>2159</v>
      </c>
      <c r="O2121" s="195" t="s">
        <v>1902</v>
      </c>
      <c r="P2121" s="195"/>
      <c r="Q2121" s="195" t="s">
        <v>2175</v>
      </c>
      <c r="R2121" s="195" t="s">
        <v>847</v>
      </c>
    </row>
    <row r="2122" spans="1:18" s="205" customFormat="1">
      <c r="A2122" s="195" t="s">
        <v>2174</v>
      </c>
      <c r="B2122" s="195" t="s">
        <v>794</v>
      </c>
      <c r="C2122" s="195" t="s">
        <v>706</v>
      </c>
      <c r="D2122" s="195" t="s">
        <v>802</v>
      </c>
      <c r="E2122" s="195" t="s">
        <v>844</v>
      </c>
      <c r="F2122" s="195" t="s">
        <v>710</v>
      </c>
      <c r="G2122" s="195" t="s">
        <v>48</v>
      </c>
      <c r="H2122" s="195" t="s">
        <v>521</v>
      </c>
      <c r="I2122" s="195" t="s">
        <v>796</v>
      </c>
      <c r="J2122" s="195" t="s">
        <v>1902</v>
      </c>
      <c r="K2122" s="204">
        <v>75</v>
      </c>
      <c r="L2122" s="204">
        <v>0</v>
      </c>
      <c r="M2122" s="204">
        <f t="shared" si="34"/>
        <v>75</v>
      </c>
      <c r="N2122" s="195" t="s">
        <v>2159</v>
      </c>
      <c r="O2122" s="195" t="s">
        <v>1902</v>
      </c>
      <c r="P2122" s="195"/>
      <c r="Q2122" s="195" t="s">
        <v>2175</v>
      </c>
      <c r="R2122" s="195" t="s">
        <v>847</v>
      </c>
    </row>
    <row r="2123" spans="1:18" s="205" customFormat="1">
      <c r="A2123" s="195" t="s">
        <v>2174</v>
      </c>
      <c r="B2123" s="195" t="s">
        <v>794</v>
      </c>
      <c r="C2123" s="195" t="s">
        <v>706</v>
      </c>
      <c r="D2123" s="195" t="s">
        <v>802</v>
      </c>
      <c r="E2123" s="195" t="s">
        <v>799</v>
      </c>
      <c r="F2123" s="195" t="s">
        <v>710</v>
      </c>
      <c r="G2123" s="195" t="s">
        <v>48</v>
      </c>
      <c r="H2123" s="195" t="s">
        <v>521</v>
      </c>
      <c r="I2123" s="195" t="s">
        <v>796</v>
      </c>
      <c r="J2123" s="195" t="s">
        <v>1902</v>
      </c>
      <c r="K2123" s="204">
        <v>384</v>
      </c>
      <c r="L2123" s="204">
        <v>0</v>
      </c>
      <c r="M2123" s="204">
        <f t="shared" si="34"/>
        <v>384</v>
      </c>
      <c r="N2123" s="195" t="s">
        <v>1020</v>
      </c>
      <c r="O2123" s="195" t="s">
        <v>1902</v>
      </c>
      <c r="P2123" s="195"/>
      <c r="Q2123" s="195" t="s">
        <v>2175</v>
      </c>
      <c r="R2123" s="195" t="s">
        <v>847</v>
      </c>
    </row>
    <row r="2124" spans="1:18" s="205" customFormat="1">
      <c r="A2124" s="195" t="s">
        <v>2174</v>
      </c>
      <c r="B2124" s="195" t="s">
        <v>794</v>
      </c>
      <c r="C2124" s="195" t="s">
        <v>706</v>
      </c>
      <c r="D2124" s="195" t="s">
        <v>802</v>
      </c>
      <c r="E2124" s="195" t="s">
        <v>799</v>
      </c>
      <c r="F2124" s="195" t="s">
        <v>710</v>
      </c>
      <c r="G2124" s="195" t="s">
        <v>48</v>
      </c>
      <c r="H2124" s="195" t="s">
        <v>521</v>
      </c>
      <c r="I2124" s="195" t="s">
        <v>796</v>
      </c>
      <c r="J2124" s="195" t="s">
        <v>1902</v>
      </c>
      <c r="K2124" s="204">
        <v>195</v>
      </c>
      <c r="L2124" s="204">
        <v>0</v>
      </c>
      <c r="M2124" s="204">
        <f t="shared" si="34"/>
        <v>195</v>
      </c>
      <c r="N2124" s="195" t="s">
        <v>2182</v>
      </c>
      <c r="O2124" s="195" t="s">
        <v>1902</v>
      </c>
      <c r="P2124" s="195"/>
      <c r="Q2124" s="195" t="s">
        <v>2175</v>
      </c>
      <c r="R2124" s="195" t="s">
        <v>847</v>
      </c>
    </row>
    <row r="2125" spans="1:18" s="205" customFormat="1">
      <c r="A2125" s="195" t="s">
        <v>2174</v>
      </c>
      <c r="B2125" s="195" t="s">
        <v>794</v>
      </c>
      <c r="C2125" s="195" t="s">
        <v>706</v>
      </c>
      <c r="D2125" s="195" t="s">
        <v>802</v>
      </c>
      <c r="E2125" s="195" t="s">
        <v>848</v>
      </c>
      <c r="F2125" s="195" t="s">
        <v>710</v>
      </c>
      <c r="G2125" s="195" t="s">
        <v>48</v>
      </c>
      <c r="H2125" s="195" t="s">
        <v>521</v>
      </c>
      <c r="I2125" s="195" t="s">
        <v>796</v>
      </c>
      <c r="J2125" s="195" t="s">
        <v>1902</v>
      </c>
      <c r="K2125" s="204">
        <v>36</v>
      </c>
      <c r="L2125" s="204">
        <v>0</v>
      </c>
      <c r="M2125" s="204">
        <f t="shared" si="34"/>
        <v>36</v>
      </c>
      <c r="N2125" s="195" t="s">
        <v>2179</v>
      </c>
      <c r="O2125" s="195" t="s">
        <v>1902</v>
      </c>
      <c r="P2125" s="195"/>
      <c r="Q2125" s="195" t="s">
        <v>2175</v>
      </c>
      <c r="R2125" s="195" t="s">
        <v>847</v>
      </c>
    </row>
    <row r="2126" spans="1:18" s="205" customFormat="1">
      <c r="A2126" s="195" t="s">
        <v>2174</v>
      </c>
      <c r="B2126" s="195" t="s">
        <v>794</v>
      </c>
      <c r="C2126" s="195" t="s">
        <v>706</v>
      </c>
      <c r="D2126" s="195" t="s">
        <v>802</v>
      </c>
      <c r="E2126" s="195" t="s">
        <v>134</v>
      </c>
      <c r="F2126" s="195" t="s">
        <v>710</v>
      </c>
      <c r="G2126" s="195" t="s">
        <v>48</v>
      </c>
      <c r="H2126" s="195" t="s">
        <v>521</v>
      </c>
      <c r="I2126" s="195" t="s">
        <v>796</v>
      </c>
      <c r="J2126" s="195" t="s">
        <v>1902</v>
      </c>
      <c r="K2126" s="204">
        <v>50.4</v>
      </c>
      <c r="L2126" s="204">
        <v>0</v>
      </c>
      <c r="M2126" s="204">
        <f t="shared" si="34"/>
        <v>50.4</v>
      </c>
      <c r="N2126" s="195" t="s">
        <v>961</v>
      </c>
      <c r="O2126" s="195" t="s">
        <v>1902</v>
      </c>
      <c r="P2126" s="195"/>
      <c r="Q2126" s="195" t="s">
        <v>2175</v>
      </c>
      <c r="R2126" s="195" t="s">
        <v>847</v>
      </c>
    </row>
    <row r="2127" spans="1:18" s="205" customFormat="1">
      <c r="A2127" s="195" t="s">
        <v>2174</v>
      </c>
      <c r="B2127" s="195" t="s">
        <v>794</v>
      </c>
      <c r="C2127" s="195" t="s">
        <v>706</v>
      </c>
      <c r="D2127" s="195" t="s">
        <v>802</v>
      </c>
      <c r="E2127" s="195" t="s">
        <v>134</v>
      </c>
      <c r="F2127" s="195" t="s">
        <v>710</v>
      </c>
      <c r="G2127" s="195" t="s">
        <v>48</v>
      </c>
      <c r="H2127" s="195" t="s">
        <v>521</v>
      </c>
      <c r="I2127" s="195" t="s">
        <v>796</v>
      </c>
      <c r="J2127" s="195" t="s">
        <v>1902</v>
      </c>
      <c r="K2127" s="204">
        <v>10.79</v>
      </c>
      <c r="L2127" s="204">
        <v>0</v>
      </c>
      <c r="M2127" s="204">
        <f t="shared" si="34"/>
        <v>10.79</v>
      </c>
      <c r="N2127" s="195" t="s">
        <v>1023</v>
      </c>
      <c r="O2127" s="195" t="s">
        <v>1902</v>
      </c>
      <c r="P2127" s="195"/>
      <c r="Q2127" s="195" t="s">
        <v>2175</v>
      </c>
      <c r="R2127" s="195" t="s">
        <v>847</v>
      </c>
    </row>
    <row r="2128" spans="1:18" s="205" customFormat="1">
      <c r="A2128" s="195" t="s">
        <v>2174</v>
      </c>
      <c r="B2128" s="195" t="s">
        <v>794</v>
      </c>
      <c r="C2128" s="195" t="s">
        <v>706</v>
      </c>
      <c r="D2128" s="195" t="s">
        <v>802</v>
      </c>
      <c r="E2128" s="195" t="s">
        <v>134</v>
      </c>
      <c r="F2128" s="195" t="s">
        <v>710</v>
      </c>
      <c r="G2128" s="195" t="s">
        <v>48</v>
      </c>
      <c r="H2128" s="195" t="s">
        <v>521</v>
      </c>
      <c r="I2128" s="195" t="s">
        <v>796</v>
      </c>
      <c r="J2128" s="195" t="s">
        <v>1902</v>
      </c>
      <c r="K2128" s="204">
        <v>12.6</v>
      </c>
      <c r="L2128" s="204">
        <v>0</v>
      </c>
      <c r="M2128" s="204">
        <f t="shared" si="34"/>
        <v>12.6</v>
      </c>
      <c r="N2128" s="195" t="s">
        <v>978</v>
      </c>
      <c r="O2128" s="195" t="s">
        <v>1902</v>
      </c>
      <c r="P2128" s="195"/>
      <c r="Q2128" s="195" t="s">
        <v>2175</v>
      </c>
      <c r="R2128" s="195" t="s">
        <v>847</v>
      </c>
    </row>
    <row r="2129" spans="1:18" s="205" customFormat="1">
      <c r="A2129" s="195" t="s">
        <v>2174</v>
      </c>
      <c r="B2129" s="195" t="s">
        <v>794</v>
      </c>
      <c r="C2129" s="195" t="s">
        <v>706</v>
      </c>
      <c r="D2129" s="195" t="s">
        <v>802</v>
      </c>
      <c r="E2129" s="195" t="s">
        <v>134</v>
      </c>
      <c r="F2129" s="195" t="s">
        <v>710</v>
      </c>
      <c r="G2129" s="195" t="s">
        <v>48</v>
      </c>
      <c r="H2129" s="195" t="s">
        <v>521</v>
      </c>
      <c r="I2129" s="195" t="s">
        <v>796</v>
      </c>
      <c r="J2129" s="195" t="s">
        <v>1902</v>
      </c>
      <c r="K2129" s="204">
        <v>9.6</v>
      </c>
      <c r="L2129" s="204">
        <v>0</v>
      </c>
      <c r="M2129" s="204">
        <f t="shared" si="34"/>
        <v>9.6</v>
      </c>
      <c r="N2129" s="195" t="s">
        <v>978</v>
      </c>
      <c r="O2129" s="195" t="s">
        <v>1902</v>
      </c>
      <c r="P2129" s="195"/>
      <c r="Q2129" s="195" t="s">
        <v>2175</v>
      </c>
      <c r="R2129" s="195" t="s">
        <v>847</v>
      </c>
    </row>
    <row r="2130" spans="1:18" s="205" customFormat="1">
      <c r="A2130" s="195" t="s">
        <v>2174</v>
      </c>
      <c r="B2130" s="195" t="s">
        <v>794</v>
      </c>
      <c r="C2130" s="195" t="s">
        <v>706</v>
      </c>
      <c r="D2130" s="195" t="s">
        <v>802</v>
      </c>
      <c r="E2130" s="195" t="s">
        <v>210</v>
      </c>
      <c r="F2130" s="195" t="s">
        <v>710</v>
      </c>
      <c r="G2130" s="195" t="s">
        <v>48</v>
      </c>
      <c r="H2130" s="195" t="s">
        <v>521</v>
      </c>
      <c r="I2130" s="195" t="s">
        <v>796</v>
      </c>
      <c r="J2130" s="195" t="s">
        <v>1902</v>
      </c>
      <c r="K2130" s="204">
        <v>92.01</v>
      </c>
      <c r="L2130" s="204">
        <v>0</v>
      </c>
      <c r="M2130" s="204">
        <f t="shared" si="34"/>
        <v>92.01</v>
      </c>
      <c r="N2130" s="195" t="s">
        <v>2183</v>
      </c>
      <c r="O2130" s="195" t="s">
        <v>1902</v>
      </c>
      <c r="P2130" s="195"/>
      <c r="Q2130" s="195" t="s">
        <v>2175</v>
      </c>
      <c r="R2130" s="195" t="s">
        <v>847</v>
      </c>
    </row>
    <row r="2131" spans="1:18" s="205" customFormat="1">
      <c r="A2131" s="195" t="s">
        <v>2174</v>
      </c>
      <c r="B2131" s="195" t="s">
        <v>794</v>
      </c>
      <c r="C2131" s="195" t="s">
        <v>706</v>
      </c>
      <c r="D2131" s="195" t="s">
        <v>802</v>
      </c>
      <c r="E2131" s="195" t="s">
        <v>403</v>
      </c>
      <c r="F2131" s="195" t="s">
        <v>710</v>
      </c>
      <c r="G2131" s="195" t="s">
        <v>48</v>
      </c>
      <c r="H2131" s="195" t="s">
        <v>521</v>
      </c>
      <c r="I2131" s="195" t="s">
        <v>796</v>
      </c>
      <c r="J2131" s="195" t="s">
        <v>1902</v>
      </c>
      <c r="K2131" s="204">
        <v>346.5</v>
      </c>
      <c r="L2131" s="204">
        <v>0</v>
      </c>
      <c r="M2131" s="204">
        <f t="shared" si="34"/>
        <v>346.5</v>
      </c>
      <c r="N2131" s="195" t="s">
        <v>2177</v>
      </c>
      <c r="O2131" s="195" t="s">
        <v>1902</v>
      </c>
      <c r="P2131" s="195"/>
      <c r="Q2131" s="195" t="s">
        <v>2175</v>
      </c>
      <c r="R2131" s="195" t="s">
        <v>847</v>
      </c>
    </row>
    <row r="2132" spans="1:18" s="205" customFormat="1">
      <c r="A2132" s="195" t="s">
        <v>2174</v>
      </c>
      <c r="B2132" s="195" t="s">
        <v>794</v>
      </c>
      <c r="C2132" s="195" t="s">
        <v>706</v>
      </c>
      <c r="D2132" s="195" t="s">
        <v>802</v>
      </c>
      <c r="E2132" s="195" t="s">
        <v>810</v>
      </c>
      <c r="F2132" s="195" t="s">
        <v>710</v>
      </c>
      <c r="G2132" s="195" t="s">
        <v>48</v>
      </c>
      <c r="H2132" s="195" t="s">
        <v>521</v>
      </c>
      <c r="I2132" s="195" t="s">
        <v>796</v>
      </c>
      <c r="J2132" s="195" t="s">
        <v>1902</v>
      </c>
      <c r="K2132" s="204">
        <v>150</v>
      </c>
      <c r="L2132" s="204">
        <v>0</v>
      </c>
      <c r="M2132" s="204">
        <f t="shared" si="34"/>
        <v>150</v>
      </c>
      <c r="N2132" s="195" t="s">
        <v>2185</v>
      </c>
      <c r="O2132" s="195" t="s">
        <v>1902</v>
      </c>
      <c r="P2132" s="195"/>
      <c r="Q2132" s="195" t="s">
        <v>2175</v>
      </c>
      <c r="R2132" s="195" t="s">
        <v>847</v>
      </c>
    </row>
    <row r="2133" spans="1:18" s="205" customFormat="1">
      <c r="A2133" s="195" t="s">
        <v>2174</v>
      </c>
      <c r="B2133" s="195" t="s">
        <v>794</v>
      </c>
      <c r="C2133" s="195" t="s">
        <v>804</v>
      </c>
      <c r="D2133" s="195" t="s">
        <v>268</v>
      </c>
      <c r="E2133" s="195" t="s">
        <v>839</v>
      </c>
      <c r="F2133" s="195" t="s">
        <v>710</v>
      </c>
      <c r="G2133" s="195" t="s">
        <v>48</v>
      </c>
      <c r="H2133" s="195" t="s">
        <v>521</v>
      </c>
      <c r="I2133" s="195" t="s">
        <v>796</v>
      </c>
      <c r="J2133" s="195" t="s">
        <v>1902</v>
      </c>
      <c r="K2133" s="204">
        <v>1052.8</v>
      </c>
      <c r="L2133" s="204">
        <v>0</v>
      </c>
      <c r="M2133" s="204">
        <f t="shared" si="34"/>
        <v>1052.8</v>
      </c>
      <c r="N2133" s="195" t="s">
        <v>1022</v>
      </c>
      <c r="O2133" s="195" t="s">
        <v>1902</v>
      </c>
      <c r="P2133" s="195"/>
      <c r="Q2133" s="195" t="s">
        <v>2175</v>
      </c>
      <c r="R2133" s="195" t="s">
        <v>847</v>
      </c>
    </row>
    <row r="2134" spans="1:18" s="205" customFormat="1">
      <c r="A2134" s="195" t="s">
        <v>2174</v>
      </c>
      <c r="B2134" s="195" t="s">
        <v>794</v>
      </c>
      <c r="C2134" s="195" t="s">
        <v>804</v>
      </c>
      <c r="D2134" s="195" t="s">
        <v>268</v>
      </c>
      <c r="E2134" s="195" t="s">
        <v>839</v>
      </c>
      <c r="F2134" s="195" t="s">
        <v>710</v>
      </c>
      <c r="G2134" s="195" t="s">
        <v>48</v>
      </c>
      <c r="H2134" s="195" t="s">
        <v>521</v>
      </c>
      <c r="I2134" s="195" t="s">
        <v>796</v>
      </c>
      <c r="J2134" s="195" t="s">
        <v>1902</v>
      </c>
      <c r="K2134" s="204">
        <v>282</v>
      </c>
      <c r="L2134" s="204">
        <v>0</v>
      </c>
      <c r="M2134" s="204">
        <f t="shared" si="34"/>
        <v>282</v>
      </c>
      <c r="N2134" s="195" t="s">
        <v>2185</v>
      </c>
      <c r="O2134" s="195" t="s">
        <v>1902</v>
      </c>
      <c r="P2134" s="195"/>
      <c r="Q2134" s="195" t="s">
        <v>2175</v>
      </c>
      <c r="R2134" s="195" t="s">
        <v>847</v>
      </c>
    </row>
    <row r="2135" spans="1:18" s="205" customFormat="1">
      <c r="A2135" s="195" t="s">
        <v>2174</v>
      </c>
      <c r="B2135" s="195" t="s">
        <v>794</v>
      </c>
      <c r="C2135" s="195" t="s">
        <v>706</v>
      </c>
      <c r="D2135" s="195" t="s">
        <v>802</v>
      </c>
      <c r="E2135" s="195" t="s">
        <v>839</v>
      </c>
      <c r="F2135" s="195" t="s">
        <v>710</v>
      </c>
      <c r="G2135" s="195" t="s">
        <v>48</v>
      </c>
      <c r="H2135" s="195" t="s">
        <v>521</v>
      </c>
      <c r="I2135" s="195" t="s">
        <v>796</v>
      </c>
      <c r="J2135" s="195" t="s">
        <v>1902</v>
      </c>
      <c r="K2135" s="204">
        <v>67.2</v>
      </c>
      <c r="L2135" s="204">
        <v>0</v>
      </c>
      <c r="M2135" s="204">
        <f t="shared" si="34"/>
        <v>67.2</v>
      </c>
      <c r="N2135" s="195" t="s">
        <v>1022</v>
      </c>
      <c r="O2135" s="195" t="s">
        <v>1902</v>
      </c>
      <c r="P2135" s="195"/>
      <c r="Q2135" s="195" t="s">
        <v>2175</v>
      </c>
      <c r="R2135" s="195" t="s">
        <v>847</v>
      </c>
    </row>
    <row r="2136" spans="1:18" s="205" customFormat="1">
      <c r="A2136" s="195" t="s">
        <v>2174</v>
      </c>
      <c r="B2136" s="195" t="s">
        <v>794</v>
      </c>
      <c r="C2136" s="195" t="s">
        <v>706</v>
      </c>
      <c r="D2136" s="195" t="s">
        <v>802</v>
      </c>
      <c r="E2136" s="195" t="s">
        <v>839</v>
      </c>
      <c r="F2136" s="195" t="s">
        <v>710</v>
      </c>
      <c r="G2136" s="195" t="s">
        <v>48</v>
      </c>
      <c r="H2136" s="195" t="s">
        <v>521</v>
      </c>
      <c r="I2136" s="195" t="s">
        <v>796</v>
      </c>
      <c r="J2136" s="195" t="s">
        <v>1902</v>
      </c>
      <c r="K2136" s="204">
        <v>18</v>
      </c>
      <c r="L2136" s="204">
        <v>0</v>
      </c>
      <c r="M2136" s="204">
        <f t="shared" si="34"/>
        <v>18</v>
      </c>
      <c r="N2136" s="195" t="s">
        <v>2185</v>
      </c>
      <c r="O2136" s="195" t="s">
        <v>1902</v>
      </c>
      <c r="P2136" s="195"/>
      <c r="Q2136" s="195" t="s">
        <v>2175</v>
      </c>
      <c r="R2136" s="195" t="s">
        <v>847</v>
      </c>
    </row>
    <row r="2137" spans="1:18" s="205" customFormat="1">
      <c r="A2137" s="195" t="s">
        <v>2174</v>
      </c>
      <c r="B2137" s="195" t="s">
        <v>794</v>
      </c>
      <c r="C2137" s="195" t="s">
        <v>706</v>
      </c>
      <c r="D2137" s="195" t="s">
        <v>802</v>
      </c>
      <c r="E2137" s="195" t="s">
        <v>134</v>
      </c>
      <c r="F2137" s="195" t="s">
        <v>710</v>
      </c>
      <c r="G2137" s="195" t="s">
        <v>48</v>
      </c>
      <c r="H2137" s="195" t="s">
        <v>521</v>
      </c>
      <c r="I2137" s="195" t="s">
        <v>796</v>
      </c>
      <c r="J2137" s="195" t="s">
        <v>1902</v>
      </c>
      <c r="K2137" s="204">
        <v>24.63</v>
      </c>
      <c r="L2137" s="204">
        <v>0</v>
      </c>
      <c r="M2137" s="204">
        <f t="shared" si="34"/>
        <v>24.63</v>
      </c>
      <c r="N2137" s="195" t="s">
        <v>976</v>
      </c>
      <c r="O2137" s="195" t="s">
        <v>1902</v>
      </c>
      <c r="P2137" s="195"/>
      <c r="Q2137" s="195" t="s">
        <v>2175</v>
      </c>
      <c r="R2137" s="195" t="s">
        <v>847</v>
      </c>
    </row>
    <row r="2138" spans="1:18" s="205" customFormat="1">
      <c r="A2138" s="195" t="s">
        <v>2174</v>
      </c>
      <c r="B2138" s="195" t="s">
        <v>794</v>
      </c>
      <c r="C2138" s="195" t="s">
        <v>706</v>
      </c>
      <c r="D2138" s="195" t="s">
        <v>802</v>
      </c>
      <c r="E2138" s="195" t="s">
        <v>195</v>
      </c>
      <c r="F2138" s="195" t="s">
        <v>710</v>
      </c>
      <c r="G2138" s="195" t="s">
        <v>48</v>
      </c>
      <c r="H2138" s="195" t="s">
        <v>521</v>
      </c>
      <c r="I2138" s="195" t="s">
        <v>796</v>
      </c>
      <c r="J2138" s="195" t="s">
        <v>1902</v>
      </c>
      <c r="K2138" s="204">
        <v>37.799999999999997</v>
      </c>
      <c r="L2138" s="204">
        <v>0</v>
      </c>
      <c r="M2138" s="204">
        <f t="shared" si="34"/>
        <v>37.799999999999997</v>
      </c>
      <c r="N2138" s="195" t="s">
        <v>961</v>
      </c>
      <c r="O2138" s="195" t="s">
        <v>1902</v>
      </c>
      <c r="P2138" s="195"/>
      <c r="Q2138" s="195" t="s">
        <v>2175</v>
      </c>
      <c r="R2138" s="195" t="s">
        <v>847</v>
      </c>
    </row>
    <row r="2139" spans="1:18" s="205" customFormat="1">
      <c r="A2139" s="195" t="s">
        <v>2174</v>
      </c>
      <c r="B2139" s="195" t="s">
        <v>794</v>
      </c>
      <c r="C2139" s="195" t="s">
        <v>706</v>
      </c>
      <c r="D2139" s="195" t="s">
        <v>802</v>
      </c>
      <c r="E2139" s="195" t="s">
        <v>195</v>
      </c>
      <c r="F2139" s="195" t="s">
        <v>710</v>
      </c>
      <c r="G2139" s="195" t="s">
        <v>48</v>
      </c>
      <c r="H2139" s="195" t="s">
        <v>521</v>
      </c>
      <c r="I2139" s="195" t="s">
        <v>796</v>
      </c>
      <c r="J2139" s="195" t="s">
        <v>1902</v>
      </c>
      <c r="K2139" s="204">
        <v>9.16</v>
      </c>
      <c r="L2139" s="204">
        <v>0</v>
      </c>
      <c r="M2139" s="204">
        <f t="shared" si="34"/>
        <v>9.16</v>
      </c>
      <c r="N2139" s="195" t="s">
        <v>962</v>
      </c>
      <c r="O2139" s="195" t="s">
        <v>1902</v>
      </c>
      <c r="P2139" s="195"/>
      <c r="Q2139" s="195" t="s">
        <v>2175</v>
      </c>
      <c r="R2139" s="195" t="s">
        <v>847</v>
      </c>
    </row>
    <row r="2140" spans="1:18" s="205" customFormat="1">
      <c r="A2140" s="195" t="s">
        <v>2174</v>
      </c>
      <c r="B2140" s="195" t="s">
        <v>794</v>
      </c>
      <c r="C2140" s="195" t="s">
        <v>706</v>
      </c>
      <c r="D2140" s="195" t="s">
        <v>802</v>
      </c>
      <c r="E2140" s="195" t="s">
        <v>137</v>
      </c>
      <c r="F2140" s="195" t="s">
        <v>710</v>
      </c>
      <c r="G2140" s="195" t="s">
        <v>48</v>
      </c>
      <c r="H2140" s="195" t="s">
        <v>521</v>
      </c>
      <c r="I2140" s="195" t="s">
        <v>796</v>
      </c>
      <c r="J2140" s="195" t="s">
        <v>1902</v>
      </c>
      <c r="K2140" s="204">
        <v>9.32</v>
      </c>
      <c r="L2140" s="204">
        <v>0</v>
      </c>
      <c r="M2140" s="204">
        <f t="shared" si="34"/>
        <v>9.32</v>
      </c>
      <c r="N2140" s="195" t="s">
        <v>2186</v>
      </c>
      <c r="O2140" s="195" t="s">
        <v>1902</v>
      </c>
      <c r="P2140" s="195"/>
      <c r="Q2140" s="195" t="s">
        <v>2175</v>
      </c>
      <c r="R2140" s="195" t="s">
        <v>847</v>
      </c>
    </row>
    <row r="2141" spans="1:18" s="205" customFormat="1">
      <c r="A2141" s="195" t="s">
        <v>2174</v>
      </c>
      <c r="B2141" s="195" t="s">
        <v>794</v>
      </c>
      <c r="C2141" s="195" t="s">
        <v>706</v>
      </c>
      <c r="D2141" s="195" t="s">
        <v>802</v>
      </c>
      <c r="E2141" s="195" t="s">
        <v>137</v>
      </c>
      <c r="F2141" s="195" t="s">
        <v>710</v>
      </c>
      <c r="G2141" s="195" t="s">
        <v>48</v>
      </c>
      <c r="H2141" s="195" t="s">
        <v>521</v>
      </c>
      <c r="I2141" s="195" t="s">
        <v>796</v>
      </c>
      <c r="J2141" s="195" t="s">
        <v>1902</v>
      </c>
      <c r="K2141" s="204">
        <v>15</v>
      </c>
      <c r="L2141" s="204">
        <v>0</v>
      </c>
      <c r="M2141" s="204">
        <f t="shared" si="34"/>
        <v>15</v>
      </c>
      <c r="N2141" s="195" t="s">
        <v>978</v>
      </c>
      <c r="O2141" s="195" t="s">
        <v>1902</v>
      </c>
      <c r="P2141" s="195"/>
      <c r="Q2141" s="195" t="s">
        <v>2175</v>
      </c>
      <c r="R2141" s="195" t="s">
        <v>847</v>
      </c>
    </row>
    <row r="2142" spans="1:18" s="205" customFormat="1">
      <c r="A2142" s="195" t="s">
        <v>2174</v>
      </c>
      <c r="B2142" s="195" t="s">
        <v>794</v>
      </c>
      <c r="C2142" s="195" t="s">
        <v>706</v>
      </c>
      <c r="D2142" s="195" t="s">
        <v>802</v>
      </c>
      <c r="E2142" s="195" t="s">
        <v>810</v>
      </c>
      <c r="F2142" s="195" t="s">
        <v>710</v>
      </c>
      <c r="G2142" s="195" t="s">
        <v>48</v>
      </c>
      <c r="H2142" s="195" t="s">
        <v>521</v>
      </c>
      <c r="I2142" s="195" t="s">
        <v>796</v>
      </c>
      <c r="J2142" s="195" t="s">
        <v>1902</v>
      </c>
      <c r="K2142" s="204">
        <v>1696.5</v>
      </c>
      <c r="L2142" s="204">
        <v>0</v>
      </c>
      <c r="M2142" s="204">
        <f t="shared" si="34"/>
        <v>1696.5</v>
      </c>
      <c r="N2142" s="195" t="s">
        <v>1067</v>
      </c>
      <c r="O2142" s="195" t="s">
        <v>1902</v>
      </c>
      <c r="P2142" s="195"/>
      <c r="Q2142" s="195" t="s">
        <v>2175</v>
      </c>
      <c r="R2142" s="195" t="s">
        <v>847</v>
      </c>
    </row>
    <row r="2143" spans="1:18" s="205" customFormat="1">
      <c r="A2143" s="195" t="s">
        <v>2174</v>
      </c>
      <c r="B2143" s="195" t="s">
        <v>794</v>
      </c>
      <c r="C2143" s="195" t="s">
        <v>706</v>
      </c>
      <c r="D2143" s="195" t="s">
        <v>802</v>
      </c>
      <c r="E2143" s="195" t="s">
        <v>810</v>
      </c>
      <c r="F2143" s="195" t="s">
        <v>710</v>
      </c>
      <c r="G2143" s="195" t="s">
        <v>48</v>
      </c>
      <c r="H2143" s="195" t="s">
        <v>521</v>
      </c>
      <c r="I2143" s="195" t="s">
        <v>796</v>
      </c>
      <c r="J2143" s="195" t="s">
        <v>1902</v>
      </c>
      <c r="K2143" s="204">
        <v>90</v>
      </c>
      <c r="L2143" s="204">
        <v>0</v>
      </c>
      <c r="M2143" s="204">
        <f t="shared" si="34"/>
        <v>90</v>
      </c>
      <c r="N2143" s="195" t="s">
        <v>2184</v>
      </c>
      <c r="O2143" s="195" t="s">
        <v>1902</v>
      </c>
      <c r="P2143" s="195"/>
      <c r="Q2143" s="195" t="s">
        <v>2175</v>
      </c>
      <c r="R2143" s="195" t="s">
        <v>847</v>
      </c>
    </row>
    <row r="2144" spans="1:18" s="205" customFormat="1">
      <c r="A2144" s="195" t="s">
        <v>2174</v>
      </c>
      <c r="B2144" s="195" t="s">
        <v>794</v>
      </c>
      <c r="C2144" s="195" t="s">
        <v>706</v>
      </c>
      <c r="D2144" s="195" t="s">
        <v>802</v>
      </c>
      <c r="E2144" s="195" t="s">
        <v>18</v>
      </c>
      <c r="F2144" s="195" t="s">
        <v>710</v>
      </c>
      <c r="G2144" s="195" t="s">
        <v>48</v>
      </c>
      <c r="H2144" s="195" t="s">
        <v>521</v>
      </c>
      <c r="I2144" s="195" t="s">
        <v>796</v>
      </c>
      <c r="J2144" s="195" t="s">
        <v>1902</v>
      </c>
      <c r="K2144" s="204">
        <v>29.66</v>
      </c>
      <c r="L2144" s="204">
        <v>0</v>
      </c>
      <c r="M2144" s="204">
        <f t="shared" si="34"/>
        <v>29.66</v>
      </c>
      <c r="N2144" s="195" t="s">
        <v>979</v>
      </c>
      <c r="O2144" s="195" t="s">
        <v>1902</v>
      </c>
      <c r="P2144" s="195"/>
      <c r="Q2144" s="195" t="s">
        <v>2175</v>
      </c>
      <c r="R2144" s="195" t="s">
        <v>847</v>
      </c>
    </row>
    <row r="2145" spans="1:18" s="205" customFormat="1">
      <c r="A2145" s="195" t="s">
        <v>2174</v>
      </c>
      <c r="B2145" s="195" t="s">
        <v>794</v>
      </c>
      <c r="C2145" s="195" t="s">
        <v>706</v>
      </c>
      <c r="D2145" s="195" t="s">
        <v>802</v>
      </c>
      <c r="E2145" s="195" t="s">
        <v>18</v>
      </c>
      <c r="F2145" s="195" t="s">
        <v>710</v>
      </c>
      <c r="G2145" s="195" t="s">
        <v>48</v>
      </c>
      <c r="H2145" s="195" t="s">
        <v>521</v>
      </c>
      <c r="I2145" s="195" t="s">
        <v>796</v>
      </c>
      <c r="J2145" s="195" t="s">
        <v>1902</v>
      </c>
      <c r="K2145" s="204">
        <v>3.48</v>
      </c>
      <c r="L2145" s="204">
        <v>0</v>
      </c>
      <c r="M2145" s="204">
        <f t="shared" si="34"/>
        <v>3.48</v>
      </c>
      <c r="N2145" s="195" t="s">
        <v>2188</v>
      </c>
      <c r="O2145" s="195" t="s">
        <v>1902</v>
      </c>
      <c r="P2145" s="195"/>
      <c r="Q2145" s="195" t="s">
        <v>2175</v>
      </c>
      <c r="R2145" s="195" t="s">
        <v>847</v>
      </c>
    </row>
    <row r="2146" spans="1:18" s="205" customFormat="1">
      <c r="A2146" s="195" t="s">
        <v>2174</v>
      </c>
      <c r="B2146" s="195" t="s">
        <v>794</v>
      </c>
      <c r="C2146" s="195" t="s">
        <v>706</v>
      </c>
      <c r="D2146" s="195" t="s">
        <v>802</v>
      </c>
      <c r="E2146" s="195" t="s">
        <v>137</v>
      </c>
      <c r="F2146" s="195" t="s">
        <v>710</v>
      </c>
      <c r="G2146" s="195" t="s">
        <v>48</v>
      </c>
      <c r="H2146" s="195" t="s">
        <v>521</v>
      </c>
      <c r="I2146" s="195" t="s">
        <v>796</v>
      </c>
      <c r="J2146" s="195" t="s">
        <v>1902</v>
      </c>
      <c r="K2146" s="204">
        <v>12.1</v>
      </c>
      <c r="L2146" s="204">
        <v>0</v>
      </c>
      <c r="M2146" s="204">
        <f t="shared" si="34"/>
        <v>12.1</v>
      </c>
      <c r="N2146" s="195" t="s">
        <v>2186</v>
      </c>
      <c r="O2146" s="195" t="s">
        <v>1902</v>
      </c>
      <c r="P2146" s="195"/>
      <c r="Q2146" s="195" t="s">
        <v>2175</v>
      </c>
      <c r="R2146" s="195" t="s">
        <v>847</v>
      </c>
    </row>
    <row r="2147" spans="1:18" s="205" customFormat="1">
      <c r="A2147" s="195" t="s">
        <v>2174</v>
      </c>
      <c r="B2147" s="195" t="s">
        <v>794</v>
      </c>
      <c r="C2147" s="195" t="s">
        <v>706</v>
      </c>
      <c r="D2147" s="195" t="s">
        <v>802</v>
      </c>
      <c r="E2147" s="195" t="s">
        <v>342</v>
      </c>
      <c r="F2147" s="195" t="s">
        <v>710</v>
      </c>
      <c r="G2147" s="195" t="s">
        <v>48</v>
      </c>
      <c r="H2147" s="195" t="s">
        <v>521</v>
      </c>
      <c r="I2147" s="195" t="s">
        <v>796</v>
      </c>
      <c r="J2147" s="195" t="s">
        <v>1902</v>
      </c>
      <c r="K2147" s="204">
        <v>9.5</v>
      </c>
      <c r="L2147" s="204">
        <v>0</v>
      </c>
      <c r="M2147" s="204">
        <f t="shared" si="34"/>
        <v>9.5</v>
      </c>
      <c r="N2147" s="195" t="s">
        <v>962</v>
      </c>
      <c r="O2147" s="195" t="s">
        <v>1902</v>
      </c>
      <c r="P2147" s="195"/>
      <c r="Q2147" s="195" t="s">
        <v>2175</v>
      </c>
      <c r="R2147" s="195" t="s">
        <v>847</v>
      </c>
    </row>
    <row r="2148" spans="1:18" s="205" customFormat="1">
      <c r="A2148" s="195" t="s">
        <v>2174</v>
      </c>
      <c r="B2148" s="195" t="s">
        <v>794</v>
      </c>
      <c r="C2148" s="195" t="s">
        <v>706</v>
      </c>
      <c r="D2148" s="195" t="s">
        <v>802</v>
      </c>
      <c r="E2148" s="195" t="s">
        <v>708</v>
      </c>
      <c r="F2148" s="195" t="s">
        <v>710</v>
      </c>
      <c r="G2148" s="195" t="s">
        <v>48</v>
      </c>
      <c r="H2148" s="195" t="s">
        <v>521</v>
      </c>
      <c r="I2148" s="195" t="s">
        <v>796</v>
      </c>
      <c r="J2148" s="195" t="s">
        <v>1902</v>
      </c>
      <c r="K2148" s="204">
        <v>35.1</v>
      </c>
      <c r="L2148" s="204">
        <v>0</v>
      </c>
      <c r="M2148" s="204">
        <f t="shared" si="34"/>
        <v>35.1</v>
      </c>
      <c r="N2148" s="195" t="s">
        <v>2178</v>
      </c>
      <c r="O2148" s="195" t="s">
        <v>1902</v>
      </c>
      <c r="P2148" s="195"/>
      <c r="Q2148" s="195" t="s">
        <v>2175</v>
      </c>
      <c r="R2148" s="195" t="s">
        <v>847</v>
      </c>
    </row>
    <row r="2149" spans="1:18" s="205" customFormat="1">
      <c r="A2149" s="195" t="s">
        <v>2174</v>
      </c>
      <c r="B2149" s="195" t="s">
        <v>794</v>
      </c>
      <c r="C2149" s="195" t="s">
        <v>706</v>
      </c>
      <c r="D2149" s="195" t="s">
        <v>802</v>
      </c>
      <c r="E2149" s="195" t="s">
        <v>708</v>
      </c>
      <c r="F2149" s="195" t="s">
        <v>710</v>
      </c>
      <c r="G2149" s="195" t="s">
        <v>48</v>
      </c>
      <c r="H2149" s="195" t="s">
        <v>521</v>
      </c>
      <c r="I2149" s="195" t="s">
        <v>796</v>
      </c>
      <c r="J2149" s="195" t="s">
        <v>1902</v>
      </c>
      <c r="K2149" s="204">
        <v>156</v>
      </c>
      <c r="L2149" s="204">
        <v>0</v>
      </c>
      <c r="M2149" s="204">
        <f t="shared" si="34"/>
        <v>156</v>
      </c>
      <c r="N2149" s="195" t="s">
        <v>2178</v>
      </c>
      <c r="O2149" s="195" t="s">
        <v>1902</v>
      </c>
      <c r="P2149" s="195"/>
      <c r="Q2149" s="195" t="s">
        <v>2175</v>
      </c>
      <c r="R2149" s="195" t="s">
        <v>847</v>
      </c>
    </row>
    <row r="2150" spans="1:18" s="205" customFormat="1">
      <c r="A2150" s="195" t="s">
        <v>2174</v>
      </c>
      <c r="B2150" s="195" t="s">
        <v>794</v>
      </c>
      <c r="C2150" s="195" t="s">
        <v>859</v>
      </c>
      <c r="D2150" s="195" t="s">
        <v>521</v>
      </c>
      <c r="E2150" s="195" t="s">
        <v>844</v>
      </c>
      <c r="F2150" s="195" t="s">
        <v>710</v>
      </c>
      <c r="G2150" s="195" t="s">
        <v>48</v>
      </c>
      <c r="H2150" s="195" t="s">
        <v>521</v>
      </c>
      <c r="I2150" s="195" t="s">
        <v>796</v>
      </c>
      <c r="J2150" s="195" t="s">
        <v>1902</v>
      </c>
      <c r="K2150" s="204">
        <v>0</v>
      </c>
      <c r="L2150" s="204">
        <v>1250</v>
      </c>
      <c r="M2150" s="204">
        <f t="shared" si="34"/>
        <v>-1250</v>
      </c>
      <c r="N2150" s="195" t="s">
        <v>2159</v>
      </c>
      <c r="O2150" s="195" t="s">
        <v>1902</v>
      </c>
      <c r="P2150" s="195"/>
      <c r="Q2150" s="195" t="s">
        <v>2175</v>
      </c>
      <c r="R2150" s="195" t="s">
        <v>847</v>
      </c>
    </row>
    <row r="2151" spans="1:18" s="205" customFormat="1">
      <c r="A2151" s="195" t="s">
        <v>2174</v>
      </c>
      <c r="B2151" s="195" t="s">
        <v>794</v>
      </c>
      <c r="C2151" s="195" t="s">
        <v>706</v>
      </c>
      <c r="D2151" s="195" t="s">
        <v>802</v>
      </c>
      <c r="E2151" s="195" t="s">
        <v>29</v>
      </c>
      <c r="F2151" s="195" t="s">
        <v>710</v>
      </c>
      <c r="G2151" s="195" t="s">
        <v>48</v>
      </c>
      <c r="H2151" s="195" t="s">
        <v>521</v>
      </c>
      <c r="I2151" s="195" t="s">
        <v>796</v>
      </c>
      <c r="J2151" s="195" t="s">
        <v>1902</v>
      </c>
      <c r="K2151" s="204">
        <v>32.43</v>
      </c>
      <c r="L2151" s="204">
        <v>0</v>
      </c>
      <c r="M2151" s="204">
        <f t="shared" si="34"/>
        <v>32.43</v>
      </c>
      <c r="N2151" s="195" t="s">
        <v>962</v>
      </c>
      <c r="O2151" s="195" t="s">
        <v>1902</v>
      </c>
      <c r="P2151" s="195"/>
      <c r="Q2151" s="195" t="s">
        <v>2175</v>
      </c>
      <c r="R2151" s="195" t="s">
        <v>847</v>
      </c>
    </row>
    <row r="2152" spans="1:18" s="205" customFormat="1">
      <c r="A2152" s="195" t="s">
        <v>2174</v>
      </c>
      <c r="B2152" s="195" t="s">
        <v>794</v>
      </c>
      <c r="C2152" s="195" t="s">
        <v>706</v>
      </c>
      <c r="D2152" s="195" t="s">
        <v>802</v>
      </c>
      <c r="E2152" s="195" t="s">
        <v>29</v>
      </c>
      <c r="F2152" s="195" t="s">
        <v>710</v>
      </c>
      <c r="G2152" s="195" t="s">
        <v>48</v>
      </c>
      <c r="H2152" s="195" t="s">
        <v>521</v>
      </c>
      <c r="I2152" s="195" t="s">
        <v>796</v>
      </c>
      <c r="J2152" s="195" t="s">
        <v>1902</v>
      </c>
      <c r="K2152" s="204">
        <v>31.2</v>
      </c>
      <c r="L2152" s="204">
        <v>0</v>
      </c>
      <c r="M2152" s="204">
        <f t="shared" si="34"/>
        <v>31.2</v>
      </c>
      <c r="N2152" s="195" t="s">
        <v>2176</v>
      </c>
      <c r="O2152" s="195" t="s">
        <v>1902</v>
      </c>
      <c r="P2152" s="195"/>
      <c r="Q2152" s="195" t="s">
        <v>2175</v>
      </c>
      <c r="R2152" s="195" t="s">
        <v>847</v>
      </c>
    </row>
    <row r="2153" spans="1:18" s="205" customFormat="1">
      <c r="A2153" s="195" t="s">
        <v>2174</v>
      </c>
      <c r="B2153" s="195" t="s">
        <v>794</v>
      </c>
      <c r="C2153" s="195" t="s">
        <v>706</v>
      </c>
      <c r="D2153" s="195" t="s">
        <v>802</v>
      </c>
      <c r="E2153" s="195" t="s">
        <v>820</v>
      </c>
      <c r="F2153" s="195" t="s">
        <v>710</v>
      </c>
      <c r="G2153" s="195" t="s">
        <v>48</v>
      </c>
      <c r="H2153" s="195" t="s">
        <v>521</v>
      </c>
      <c r="I2153" s="195" t="s">
        <v>796</v>
      </c>
      <c r="J2153" s="195" t="s">
        <v>1902</v>
      </c>
      <c r="K2153" s="204">
        <v>192</v>
      </c>
      <c r="L2153" s="204">
        <v>0</v>
      </c>
      <c r="M2153" s="204">
        <f t="shared" si="34"/>
        <v>192</v>
      </c>
      <c r="N2153" s="195" t="s">
        <v>1024</v>
      </c>
      <c r="O2153" s="195" t="s">
        <v>1902</v>
      </c>
      <c r="P2153" s="195"/>
      <c r="Q2153" s="195" t="s">
        <v>2175</v>
      </c>
      <c r="R2153" s="195" t="s">
        <v>847</v>
      </c>
    </row>
    <row r="2154" spans="1:18" s="205" customFormat="1">
      <c r="A2154" s="195" t="s">
        <v>2174</v>
      </c>
      <c r="B2154" s="195" t="s">
        <v>794</v>
      </c>
      <c r="C2154" s="195" t="s">
        <v>706</v>
      </c>
      <c r="D2154" s="195" t="s">
        <v>802</v>
      </c>
      <c r="E2154" s="195" t="s">
        <v>18</v>
      </c>
      <c r="F2154" s="195" t="s">
        <v>710</v>
      </c>
      <c r="G2154" s="195" t="s">
        <v>48</v>
      </c>
      <c r="H2154" s="195" t="s">
        <v>521</v>
      </c>
      <c r="I2154" s="195" t="s">
        <v>796</v>
      </c>
      <c r="J2154" s="195" t="s">
        <v>1902</v>
      </c>
      <c r="K2154" s="204">
        <v>16.07</v>
      </c>
      <c r="L2154" s="204">
        <v>0</v>
      </c>
      <c r="M2154" s="204">
        <f t="shared" si="34"/>
        <v>16.07</v>
      </c>
      <c r="N2154" s="195" t="s">
        <v>962</v>
      </c>
      <c r="O2154" s="195" t="s">
        <v>1902</v>
      </c>
      <c r="P2154" s="195"/>
      <c r="Q2154" s="195" t="s">
        <v>2175</v>
      </c>
      <c r="R2154" s="195" t="s">
        <v>847</v>
      </c>
    </row>
    <row r="2155" spans="1:18" s="205" customFormat="1">
      <c r="A2155" s="195" t="s">
        <v>2174</v>
      </c>
      <c r="B2155" s="195" t="s">
        <v>794</v>
      </c>
      <c r="C2155" s="195" t="s">
        <v>706</v>
      </c>
      <c r="D2155" s="195" t="s">
        <v>802</v>
      </c>
      <c r="E2155" s="195" t="s">
        <v>18</v>
      </c>
      <c r="F2155" s="195" t="s">
        <v>710</v>
      </c>
      <c r="G2155" s="195" t="s">
        <v>48</v>
      </c>
      <c r="H2155" s="195" t="s">
        <v>521</v>
      </c>
      <c r="I2155" s="195" t="s">
        <v>796</v>
      </c>
      <c r="J2155" s="195" t="s">
        <v>1902</v>
      </c>
      <c r="K2155" s="204">
        <v>15.31</v>
      </c>
      <c r="L2155" s="204">
        <v>0</v>
      </c>
      <c r="M2155" s="204">
        <f t="shared" si="34"/>
        <v>15.31</v>
      </c>
      <c r="N2155" s="195" t="s">
        <v>2161</v>
      </c>
      <c r="O2155" s="195" t="s">
        <v>1902</v>
      </c>
      <c r="P2155" s="195"/>
      <c r="Q2155" s="195" t="s">
        <v>2175</v>
      </c>
      <c r="R2155" s="195" t="s">
        <v>847</v>
      </c>
    </row>
    <row r="2156" spans="1:18" s="205" customFormat="1">
      <c r="A2156" s="195" t="s">
        <v>2174</v>
      </c>
      <c r="B2156" s="195" t="s">
        <v>794</v>
      </c>
      <c r="C2156" s="195" t="s">
        <v>859</v>
      </c>
      <c r="D2156" s="195" t="s">
        <v>521</v>
      </c>
      <c r="E2156" s="195" t="s">
        <v>134</v>
      </c>
      <c r="F2156" s="195" t="s">
        <v>710</v>
      </c>
      <c r="G2156" s="195" t="s">
        <v>48</v>
      </c>
      <c r="H2156" s="195" t="s">
        <v>521</v>
      </c>
      <c r="I2156" s="195" t="s">
        <v>796</v>
      </c>
      <c r="J2156" s="195" t="s">
        <v>1902</v>
      </c>
      <c r="K2156" s="204">
        <v>0</v>
      </c>
      <c r="L2156" s="204">
        <v>840</v>
      </c>
      <c r="M2156" s="204">
        <f t="shared" si="34"/>
        <v>-840</v>
      </c>
      <c r="N2156" s="195" t="s">
        <v>961</v>
      </c>
      <c r="O2156" s="195" t="s">
        <v>1902</v>
      </c>
      <c r="P2156" s="195"/>
      <c r="Q2156" s="195" t="s">
        <v>2175</v>
      </c>
      <c r="R2156" s="195" t="s">
        <v>847</v>
      </c>
    </row>
    <row r="2157" spans="1:18" s="205" customFormat="1">
      <c r="A2157" s="195" t="s">
        <v>2174</v>
      </c>
      <c r="B2157" s="195" t="s">
        <v>794</v>
      </c>
      <c r="C2157" s="195" t="s">
        <v>859</v>
      </c>
      <c r="D2157" s="195" t="s">
        <v>521</v>
      </c>
      <c r="E2157" s="195" t="s">
        <v>134</v>
      </c>
      <c r="F2157" s="195" t="s">
        <v>710</v>
      </c>
      <c r="G2157" s="195" t="s">
        <v>48</v>
      </c>
      <c r="H2157" s="195" t="s">
        <v>521</v>
      </c>
      <c r="I2157" s="195" t="s">
        <v>796</v>
      </c>
      <c r="J2157" s="195" t="s">
        <v>1902</v>
      </c>
      <c r="K2157" s="204">
        <v>0</v>
      </c>
      <c r="L2157" s="204">
        <v>179.84</v>
      </c>
      <c r="M2157" s="204">
        <f t="shared" si="34"/>
        <v>-179.84</v>
      </c>
      <c r="N2157" s="195" t="s">
        <v>1023</v>
      </c>
      <c r="O2157" s="195" t="s">
        <v>1902</v>
      </c>
      <c r="P2157" s="195"/>
      <c r="Q2157" s="195" t="s">
        <v>2175</v>
      </c>
      <c r="R2157" s="195" t="s">
        <v>847</v>
      </c>
    </row>
    <row r="2158" spans="1:18" s="205" customFormat="1">
      <c r="A2158" s="195" t="s">
        <v>2174</v>
      </c>
      <c r="B2158" s="195" t="s">
        <v>794</v>
      </c>
      <c r="C2158" s="195" t="s">
        <v>859</v>
      </c>
      <c r="D2158" s="195" t="s">
        <v>521</v>
      </c>
      <c r="E2158" s="195" t="s">
        <v>134</v>
      </c>
      <c r="F2158" s="195" t="s">
        <v>710</v>
      </c>
      <c r="G2158" s="195" t="s">
        <v>48</v>
      </c>
      <c r="H2158" s="195" t="s">
        <v>521</v>
      </c>
      <c r="I2158" s="195" t="s">
        <v>796</v>
      </c>
      <c r="J2158" s="195" t="s">
        <v>1902</v>
      </c>
      <c r="K2158" s="204">
        <v>0</v>
      </c>
      <c r="L2158" s="204">
        <v>370</v>
      </c>
      <c r="M2158" s="204">
        <f t="shared" si="34"/>
        <v>-370</v>
      </c>
      <c r="N2158" s="195" t="s">
        <v>978</v>
      </c>
      <c r="O2158" s="195" t="s">
        <v>1902</v>
      </c>
      <c r="P2158" s="195"/>
      <c r="Q2158" s="195" t="s">
        <v>2175</v>
      </c>
      <c r="R2158" s="195" t="s">
        <v>847</v>
      </c>
    </row>
    <row r="2159" spans="1:18" s="205" customFormat="1">
      <c r="A2159" s="195" t="s">
        <v>2174</v>
      </c>
      <c r="B2159" s="195" t="s">
        <v>794</v>
      </c>
      <c r="C2159" s="195" t="s">
        <v>859</v>
      </c>
      <c r="D2159" s="195" t="s">
        <v>521</v>
      </c>
      <c r="E2159" s="195" t="s">
        <v>210</v>
      </c>
      <c r="F2159" s="195" t="s">
        <v>710</v>
      </c>
      <c r="G2159" s="195" t="s">
        <v>48</v>
      </c>
      <c r="H2159" s="195" t="s">
        <v>521</v>
      </c>
      <c r="I2159" s="195" t="s">
        <v>796</v>
      </c>
      <c r="J2159" s="195" t="s">
        <v>1902</v>
      </c>
      <c r="K2159" s="204">
        <v>0</v>
      </c>
      <c r="L2159" s="204">
        <v>1533.47</v>
      </c>
      <c r="M2159" s="204">
        <f t="shared" si="34"/>
        <v>-1533.47</v>
      </c>
      <c r="N2159" s="195" t="s">
        <v>2183</v>
      </c>
      <c r="O2159" s="195" t="s">
        <v>1902</v>
      </c>
      <c r="P2159" s="195"/>
      <c r="Q2159" s="195" t="s">
        <v>2175</v>
      </c>
      <c r="R2159" s="195" t="s">
        <v>847</v>
      </c>
    </row>
    <row r="2160" spans="1:18" s="205" customFormat="1">
      <c r="A2160" s="195" t="s">
        <v>2174</v>
      </c>
      <c r="B2160" s="195" t="s">
        <v>794</v>
      </c>
      <c r="C2160" s="195" t="s">
        <v>859</v>
      </c>
      <c r="D2160" s="195" t="s">
        <v>521</v>
      </c>
      <c r="E2160" s="195" t="s">
        <v>403</v>
      </c>
      <c r="F2160" s="195" t="s">
        <v>710</v>
      </c>
      <c r="G2160" s="195" t="s">
        <v>48</v>
      </c>
      <c r="H2160" s="195" t="s">
        <v>521</v>
      </c>
      <c r="I2160" s="195" t="s">
        <v>796</v>
      </c>
      <c r="J2160" s="195" t="s">
        <v>1902</v>
      </c>
      <c r="K2160" s="204">
        <v>0</v>
      </c>
      <c r="L2160" s="204">
        <v>5775</v>
      </c>
      <c r="M2160" s="204">
        <f t="shared" si="34"/>
        <v>-5775</v>
      </c>
      <c r="N2160" s="195" t="s">
        <v>2177</v>
      </c>
      <c r="O2160" s="195" t="s">
        <v>1902</v>
      </c>
      <c r="P2160" s="195"/>
      <c r="Q2160" s="195" t="s">
        <v>2175</v>
      </c>
      <c r="R2160" s="195" t="s">
        <v>847</v>
      </c>
    </row>
    <row r="2161" spans="1:18" s="205" customFormat="1">
      <c r="A2161" s="195" t="s">
        <v>2174</v>
      </c>
      <c r="B2161" s="195" t="s">
        <v>794</v>
      </c>
      <c r="C2161" s="195" t="s">
        <v>859</v>
      </c>
      <c r="D2161" s="195" t="s">
        <v>521</v>
      </c>
      <c r="E2161" s="195" t="s">
        <v>384</v>
      </c>
      <c r="F2161" s="195" t="s">
        <v>710</v>
      </c>
      <c r="G2161" s="195" t="s">
        <v>48</v>
      </c>
      <c r="H2161" s="195" t="s">
        <v>521</v>
      </c>
      <c r="I2161" s="195" t="s">
        <v>796</v>
      </c>
      <c r="J2161" s="195" t="s">
        <v>1902</v>
      </c>
      <c r="K2161" s="204">
        <v>0</v>
      </c>
      <c r="L2161" s="204">
        <v>2410</v>
      </c>
      <c r="M2161" s="204">
        <f t="shared" si="34"/>
        <v>-2410</v>
      </c>
      <c r="N2161" s="195" t="s">
        <v>2187</v>
      </c>
      <c r="O2161" s="195" t="s">
        <v>1902</v>
      </c>
      <c r="P2161" s="195"/>
      <c r="Q2161" s="195" t="s">
        <v>2175</v>
      </c>
      <c r="R2161" s="195" t="s">
        <v>847</v>
      </c>
    </row>
    <row r="2162" spans="1:18" s="205" customFormat="1">
      <c r="A2162" s="195" t="s">
        <v>2174</v>
      </c>
      <c r="B2162" s="195" t="s">
        <v>794</v>
      </c>
      <c r="C2162" s="195" t="s">
        <v>859</v>
      </c>
      <c r="D2162" s="195" t="s">
        <v>521</v>
      </c>
      <c r="E2162" s="195" t="s">
        <v>810</v>
      </c>
      <c r="F2162" s="195" t="s">
        <v>710</v>
      </c>
      <c r="G2162" s="195" t="s">
        <v>48</v>
      </c>
      <c r="H2162" s="195" t="s">
        <v>521</v>
      </c>
      <c r="I2162" s="195" t="s">
        <v>796</v>
      </c>
      <c r="J2162" s="195" t="s">
        <v>1902</v>
      </c>
      <c r="K2162" s="204">
        <v>0</v>
      </c>
      <c r="L2162" s="204">
        <v>1500</v>
      </c>
      <c r="M2162" s="204">
        <f t="shared" si="34"/>
        <v>-1500</v>
      </c>
      <c r="N2162" s="195" t="s">
        <v>2184</v>
      </c>
      <c r="O2162" s="195" t="s">
        <v>1902</v>
      </c>
      <c r="P2162" s="195"/>
      <c r="Q2162" s="195" t="s">
        <v>2175</v>
      </c>
      <c r="R2162" s="195" t="s">
        <v>847</v>
      </c>
    </row>
    <row r="2163" spans="1:18" s="205" customFormat="1">
      <c r="A2163" s="195" t="s">
        <v>2174</v>
      </c>
      <c r="B2163" s="195" t="s">
        <v>794</v>
      </c>
      <c r="C2163" s="195" t="s">
        <v>859</v>
      </c>
      <c r="D2163" s="195" t="s">
        <v>521</v>
      </c>
      <c r="E2163" s="195" t="s">
        <v>810</v>
      </c>
      <c r="F2163" s="195" t="s">
        <v>710</v>
      </c>
      <c r="G2163" s="195" t="s">
        <v>48</v>
      </c>
      <c r="H2163" s="195" t="s">
        <v>521</v>
      </c>
      <c r="I2163" s="195" t="s">
        <v>796</v>
      </c>
      <c r="J2163" s="195" t="s">
        <v>1902</v>
      </c>
      <c r="K2163" s="204">
        <v>0</v>
      </c>
      <c r="L2163" s="204">
        <v>2500</v>
      </c>
      <c r="M2163" s="204">
        <f t="shared" si="34"/>
        <v>-2500</v>
      </c>
      <c r="N2163" s="195" t="s">
        <v>2185</v>
      </c>
      <c r="O2163" s="195" t="s">
        <v>1902</v>
      </c>
      <c r="P2163" s="195"/>
      <c r="Q2163" s="195" t="s">
        <v>2175</v>
      </c>
      <c r="R2163" s="195" t="s">
        <v>847</v>
      </c>
    </row>
    <row r="2164" spans="1:18" s="205" customFormat="1">
      <c r="A2164" s="195" t="s">
        <v>2174</v>
      </c>
      <c r="B2164" s="195" t="s">
        <v>794</v>
      </c>
      <c r="C2164" s="195" t="s">
        <v>859</v>
      </c>
      <c r="D2164" s="195" t="s">
        <v>521</v>
      </c>
      <c r="E2164" s="195" t="s">
        <v>810</v>
      </c>
      <c r="F2164" s="195" t="s">
        <v>710</v>
      </c>
      <c r="G2164" s="195" t="s">
        <v>48</v>
      </c>
      <c r="H2164" s="195" t="s">
        <v>521</v>
      </c>
      <c r="I2164" s="195" t="s">
        <v>796</v>
      </c>
      <c r="J2164" s="195" t="s">
        <v>1902</v>
      </c>
      <c r="K2164" s="204">
        <v>0</v>
      </c>
      <c r="L2164" s="204">
        <v>28275</v>
      </c>
      <c r="M2164" s="204">
        <f t="shared" si="34"/>
        <v>-28275</v>
      </c>
      <c r="N2164" s="195" t="s">
        <v>1067</v>
      </c>
      <c r="O2164" s="195" t="s">
        <v>1902</v>
      </c>
      <c r="P2164" s="195"/>
      <c r="Q2164" s="195" t="s">
        <v>2175</v>
      </c>
      <c r="R2164" s="195" t="s">
        <v>847</v>
      </c>
    </row>
    <row r="2165" spans="1:18" s="205" customFormat="1">
      <c r="A2165" s="195" t="s">
        <v>2174</v>
      </c>
      <c r="B2165" s="195" t="s">
        <v>794</v>
      </c>
      <c r="C2165" s="195" t="s">
        <v>859</v>
      </c>
      <c r="D2165" s="195" t="s">
        <v>521</v>
      </c>
      <c r="E2165" s="195" t="s">
        <v>839</v>
      </c>
      <c r="F2165" s="195" t="s">
        <v>710</v>
      </c>
      <c r="G2165" s="195" t="s">
        <v>48</v>
      </c>
      <c r="H2165" s="195" t="s">
        <v>521</v>
      </c>
      <c r="I2165" s="195" t="s">
        <v>796</v>
      </c>
      <c r="J2165" s="195" t="s">
        <v>1902</v>
      </c>
      <c r="K2165" s="204">
        <v>0</v>
      </c>
      <c r="L2165" s="204">
        <v>1120</v>
      </c>
      <c r="M2165" s="204">
        <f t="shared" si="34"/>
        <v>-1120</v>
      </c>
      <c r="N2165" s="195" t="s">
        <v>1022</v>
      </c>
      <c r="O2165" s="195" t="s">
        <v>1902</v>
      </c>
      <c r="P2165" s="195"/>
      <c r="Q2165" s="195" t="s">
        <v>2175</v>
      </c>
      <c r="R2165" s="195" t="s">
        <v>847</v>
      </c>
    </row>
    <row r="2166" spans="1:18" s="205" customFormat="1">
      <c r="A2166" s="195" t="s">
        <v>2174</v>
      </c>
      <c r="B2166" s="195" t="s">
        <v>794</v>
      </c>
      <c r="C2166" s="195" t="s">
        <v>859</v>
      </c>
      <c r="D2166" s="195" t="s">
        <v>521</v>
      </c>
      <c r="E2166" s="195" t="s">
        <v>839</v>
      </c>
      <c r="F2166" s="195" t="s">
        <v>710</v>
      </c>
      <c r="G2166" s="195" t="s">
        <v>48</v>
      </c>
      <c r="H2166" s="195" t="s">
        <v>521</v>
      </c>
      <c r="I2166" s="195" t="s">
        <v>796</v>
      </c>
      <c r="J2166" s="195" t="s">
        <v>1902</v>
      </c>
      <c r="K2166" s="204">
        <v>0</v>
      </c>
      <c r="L2166" s="204">
        <v>300</v>
      </c>
      <c r="M2166" s="204">
        <f t="shared" si="34"/>
        <v>-300</v>
      </c>
      <c r="N2166" s="195" t="s">
        <v>2185</v>
      </c>
      <c r="O2166" s="195" t="s">
        <v>1902</v>
      </c>
      <c r="P2166" s="195"/>
      <c r="Q2166" s="195" t="s">
        <v>2175</v>
      </c>
      <c r="R2166" s="195" t="s">
        <v>847</v>
      </c>
    </row>
    <row r="2167" spans="1:18" s="205" customFormat="1">
      <c r="A2167" s="195" t="s">
        <v>2174</v>
      </c>
      <c r="B2167" s="195" t="s">
        <v>794</v>
      </c>
      <c r="C2167" s="195" t="s">
        <v>859</v>
      </c>
      <c r="D2167" s="195" t="s">
        <v>521</v>
      </c>
      <c r="E2167" s="195" t="s">
        <v>134</v>
      </c>
      <c r="F2167" s="195" t="s">
        <v>710</v>
      </c>
      <c r="G2167" s="195" t="s">
        <v>48</v>
      </c>
      <c r="H2167" s="195" t="s">
        <v>521</v>
      </c>
      <c r="I2167" s="195" t="s">
        <v>796</v>
      </c>
      <c r="J2167" s="195" t="s">
        <v>1902</v>
      </c>
      <c r="K2167" s="204">
        <v>0</v>
      </c>
      <c r="L2167" s="204">
        <v>410.5</v>
      </c>
      <c r="M2167" s="204">
        <f t="shared" si="34"/>
        <v>-410.5</v>
      </c>
      <c r="N2167" s="195" t="s">
        <v>976</v>
      </c>
      <c r="O2167" s="195" t="s">
        <v>1902</v>
      </c>
      <c r="P2167" s="195"/>
      <c r="Q2167" s="195" t="s">
        <v>2175</v>
      </c>
      <c r="R2167" s="195" t="s">
        <v>847</v>
      </c>
    </row>
    <row r="2168" spans="1:18" s="205" customFormat="1">
      <c r="A2168" s="195" t="s">
        <v>2174</v>
      </c>
      <c r="B2168" s="195" t="s">
        <v>794</v>
      </c>
      <c r="C2168" s="195" t="s">
        <v>859</v>
      </c>
      <c r="D2168" s="195" t="s">
        <v>521</v>
      </c>
      <c r="E2168" s="195" t="s">
        <v>18</v>
      </c>
      <c r="F2168" s="195" t="s">
        <v>710</v>
      </c>
      <c r="G2168" s="195" t="s">
        <v>48</v>
      </c>
      <c r="H2168" s="195" t="s">
        <v>521</v>
      </c>
      <c r="I2168" s="195" t="s">
        <v>796</v>
      </c>
      <c r="J2168" s="195" t="s">
        <v>1902</v>
      </c>
      <c r="K2168" s="204">
        <v>0</v>
      </c>
      <c r="L2168" s="204">
        <v>58</v>
      </c>
      <c r="M2168" s="204">
        <f t="shared" si="34"/>
        <v>-58</v>
      </c>
      <c r="N2168" s="195" t="s">
        <v>2188</v>
      </c>
      <c r="O2168" s="195" t="s">
        <v>1902</v>
      </c>
      <c r="P2168" s="195"/>
      <c r="Q2168" s="195" t="s">
        <v>2175</v>
      </c>
      <c r="R2168" s="195" t="s">
        <v>847</v>
      </c>
    </row>
    <row r="2169" spans="1:18" s="205" customFormat="1">
      <c r="A2169" s="195" t="s">
        <v>2174</v>
      </c>
      <c r="B2169" s="195" t="s">
        <v>794</v>
      </c>
      <c r="C2169" s="195" t="s">
        <v>859</v>
      </c>
      <c r="D2169" s="195" t="s">
        <v>521</v>
      </c>
      <c r="E2169" s="195" t="s">
        <v>18</v>
      </c>
      <c r="F2169" s="195" t="s">
        <v>710</v>
      </c>
      <c r="G2169" s="195" t="s">
        <v>48</v>
      </c>
      <c r="H2169" s="195" t="s">
        <v>521</v>
      </c>
      <c r="I2169" s="195" t="s">
        <v>796</v>
      </c>
      <c r="J2169" s="195" t="s">
        <v>1902</v>
      </c>
      <c r="K2169" s="204">
        <v>0</v>
      </c>
      <c r="L2169" s="204">
        <v>267.83999999999997</v>
      </c>
      <c r="M2169" s="204">
        <f t="shared" si="34"/>
        <v>-267.83999999999997</v>
      </c>
      <c r="N2169" s="195" t="s">
        <v>962</v>
      </c>
      <c r="O2169" s="195" t="s">
        <v>1902</v>
      </c>
      <c r="P2169" s="195"/>
      <c r="Q2169" s="195" t="s">
        <v>2175</v>
      </c>
      <c r="R2169" s="195" t="s">
        <v>847</v>
      </c>
    </row>
    <row r="2170" spans="1:18" s="205" customFormat="1">
      <c r="A2170" s="195" t="s">
        <v>2174</v>
      </c>
      <c r="B2170" s="195" t="s">
        <v>794</v>
      </c>
      <c r="C2170" s="195" t="s">
        <v>859</v>
      </c>
      <c r="D2170" s="195" t="s">
        <v>521</v>
      </c>
      <c r="E2170" s="195" t="s">
        <v>18</v>
      </c>
      <c r="F2170" s="195" t="s">
        <v>710</v>
      </c>
      <c r="G2170" s="195" t="s">
        <v>48</v>
      </c>
      <c r="H2170" s="195" t="s">
        <v>521</v>
      </c>
      <c r="I2170" s="195" t="s">
        <v>796</v>
      </c>
      <c r="J2170" s="195" t="s">
        <v>1902</v>
      </c>
      <c r="K2170" s="204">
        <v>0</v>
      </c>
      <c r="L2170" s="204">
        <v>255.2</v>
      </c>
      <c r="M2170" s="204">
        <f t="shared" si="34"/>
        <v>-255.2</v>
      </c>
      <c r="N2170" s="195" t="s">
        <v>2161</v>
      </c>
      <c r="O2170" s="195" t="s">
        <v>1902</v>
      </c>
      <c r="P2170" s="195"/>
      <c r="Q2170" s="195" t="s">
        <v>2175</v>
      </c>
      <c r="R2170" s="195" t="s">
        <v>847</v>
      </c>
    </row>
    <row r="2171" spans="1:18" s="205" customFormat="1">
      <c r="A2171" s="195" t="s">
        <v>2174</v>
      </c>
      <c r="B2171" s="195" t="s">
        <v>794</v>
      </c>
      <c r="C2171" s="195" t="s">
        <v>859</v>
      </c>
      <c r="D2171" s="195" t="s">
        <v>521</v>
      </c>
      <c r="E2171" s="195" t="s">
        <v>18</v>
      </c>
      <c r="F2171" s="195" t="s">
        <v>710</v>
      </c>
      <c r="G2171" s="195" t="s">
        <v>48</v>
      </c>
      <c r="H2171" s="195" t="s">
        <v>521</v>
      </c>
      <c r="I2171" s="195" t="s">
        <v>796</v>
      </c>
      <c r="J2171" s="195" t="s">
        <v>1902</v>
      </c>
      <c r="K2171" s="204">
        <v>0</v>
      </c>
      <c r="L2171" s="204">
        <v>494.34</v>
      </c>
      <c r="M2171" s="204">
        <f t="shared" si="34"/>
        <v>-494.34</v>
      </c>
      <c r="N2171" s="195" t="s">
        <v>979</v>
      </c>
      <c r="O2171" s="195" t="s">
        <v>1902</v>
      </c>
      <c r="P2171" s="195"/>
      <c r="Q2171" s="195" t="s">
        <v>2175</v>
      </c>
      <c r="R2171" s="195" t="s">
        <v>847</v>
      </c>
    </row>
    <row r="2172" spans="1:18" s="205" customFormat="1">
      <c r="A2172" s="195" t="s">
        <v>2174</v>
      </c>
      <c r="B2172" s="195" t="s">
        <v>794</v>
      </c>
      <c r="C2172" s="195" t="s">
        <v>859</v>
      </c>
      <c r="D2172" s="195" t="s">
        <v>521</v>
      </c>
      <c r="E2172" s="195" t="s">
        <v>137</v>
      </c>
      <c r="F2172" s="195" t="s">
        <v>710</v>
      </c>
      <c r="G2172" s="195" t="s">
        <v>48</v>
      </c>
      <c r="H2172" s="195" t="s">
        <v>521</v>
      </c>
      <c r="I2172" s="195" t="s">
        <v>796</v>
      </c>
      <c r="J2172" s="195" t="s">
        <v>1902</v>
      </c>
      <c r="K2172" s="204">
        <v>0</v>
      </c>
      <c r="L2172" s="204">
        <v>357</v>
      </c>
      <c r="M2172" s="204">
        <f t="shared" si="34"/>
        <v>-357</v>
      </c>
      <c r="N2172" s="195" t="s">
        <v>2186</v>
      </c>
      <c r="O2172" s="195" t="s">
        <v>1902</v>
      </c>
      <c r="P2172" s="195"/>
      <c r="Q2172" s="195" t="s">
        <v>2175</v>
      </c>
      <c r="R2172" s="195" t="s">
        <v>847</v>
      </c>
    </row>
    <row r="2173" spans="1:18" s="205" customFormat="1">
      <c r="A2173" s="195" t="s">
        <v>2174</v>
      </c>
      <c r="B2173" s="195" t="s">
        <v>794</v>
      </c>
      <c r="C2173" s="195" t="s">
        <v>859</v>
      </c>
      <c r="D2173" s="195" t="s">
        <v>521</v>
      </c>
      <c r="E2173" s="195" t="s">
        <v>137</v>
      </c>
      <c r="F2173" s="195" t="s">
        <v>710</v>
      </c>
      <c r="G2173" s="195" t="s">
        <v>48</v>
      </c>
      <c r="H2173" s="195" t="s">
        <v>521</v>
      </c>
      <c r="I2173" s="195" t="s">
        <v>796</v>
      </c>
      <c r="J2173" s="195" t="s">
        <v>1902</v>
      </c>
      <c r="K2173" s="204">
        <v>0</v>
      </c>
      <c r="L2173" s="204">
        <v>250</v>
      </c>
      <c r="M2173" s="204">
        <f t="shared" si="34"/>
        <v>-250</v>
      </c>
      <c r="N2173" s="195" t="s">
        <v>978</v>
      </c>
      <c r="O2173" s="195" t="s">
        <v>1902</v>
      </c>
      <c r="P2173" s="195"/>
      <c r="Q2173" s="195" t="s">
        <v>2175</v>
      </c>
      <c r="R2173" s="195" t="s">
        <v>847</v>
      </c>
    </row>
    <row r="2174" spans="1:18" s="205" customFormat="1">
      <c r="A2174" s="195" t="s">
        <v>2189</v>
      </c>
      <c r="B2174" s="195" t="s">
        <v>794</v>
      </c>
      <c r="C2174" s="195" t="s">
        <v>859</v>
      </c>
      <c r="D2174" s="195" t="s">
        <v>521</v>
      </c>
      <c r="E2174" s="195" t="s">
        <v>342</v>
      </c>
      <c r="F2174" s="195" t="s">
        <v>710</v>
      </c>
      <c r="G2174" s="195" t="s">
        <v>48</v>
      </c>
      <c r="H2174" s="195" t="s">
        <v>521</v>
      </c>
      <c r="I2174" s="195" t="s">
        <v>796</v>
      </c>
      <c r="J2174" s="195" t="s">
        <v>2015</v>
      </c>
      <c r="K2174" s="204">
        <v>0</v>
      </c>
      <c r="L2174" s="204">
        <v>86.81</v>
      </c>
      <c r="M2174" s="204">
        <f t="shared" si="34"/>
        <v>-86.81</v>
      </c>
      <c r="N2174" s="195" t="s">
        <v>977</v>
      </c>
      <c r="O2174" s="195" t="s">
        <v>2138</v>
      </c>
      <c r="P2174" s="195"/>
      <c r="Q2174" s="195" t="s">
        <v>2190</v>
      </c>
      <c r="R2174" s="195" t="s">
        <v>847</v>
      </c>
    </row>
    <row r="2175" spans="1:18" s="205" customFormat="1">
      <c r="A2175" s="195" t="s">
        <v>2189</v>
      </c>
      <c r="B2175" s="195" t="s">
        <v>794</v>
      </c>
      <c r="C2175" s="195" t="s">
        <v>859</v>
      </c>
      <c r="D2175" s="195" t="s">
        <v>521</v>
      </c>
      <c r="E2175" s="195" t="s">
        <v>342</v>
      </c>
      <c r="F2175" s="195" t="s">
        <v>710</v>
      </c>
      <c r="G2175" s="195" t="s">
        <v>48</v>
      </c>
      <c r="H2175" s="195" t="s">
        <v>521</v>
      </c>
      <c r="I2175" s="195" t="s">
        <v>796</v>
      </c>
      <c r="J2175" s="195" t="s">
        <v>2015</v>
      </c>
      <c r="K2175" s="204">
        <v>0</v>
      </c>
      <c r="L2175" s="204">
        <v>500</v>
      </c>
      <c r="M2175" s="204">
        <f t="shared" si="34"/>
        <v>-500</v>
      </c>
      <c r="N2175" s="195" t="s">
        <v>2191</v>
      </c>
      <c r="O2175" s="195" t="s">
        <v>2138</v>
      </c>
      <c r="P2175" s="195"/>
      <c r="Q2175" s="195" t="s">
        <v>2190</v>
      </c>
      <c r="R2175" s="195" t="s">
        <v>847</v>
      </c>
    </row>
    <row r="2176" spans="1:18" s="205" customFormat="1">
      <c r="A2176" s="195" t="s">
        <v>2189</v>
      </c>
      <c r="B2176" s="195" t="s">
        <v>794</v>
      </c>
      <c r="C2176" s="195" t="s">
        <v>859</v>
      </c>
      <c r="D2176" s="195" t="s">
        <v>521</v>
      </c>
      <c r="E2176" s="195" t="s">
        <v>195</v>
      </c>
      <c r="F2176" s="195" t="s">
        <v>710</v>
      </c>
      <c r="G2176" s="195" t="s">
        <v>48</v>
      </c>
      <c r="H2176" s="195" t="s">
        <v>521</v>
      </c>
      <c r="I2176" s="195" t="s">
        <v>796</v>
      </c>
      <c r="J2176" s="195" t="s">
        <v>2015</v>
      </c>
      <c r="K2176" s="204">
        <v>0</v>
      </c>
      <c r="L2176" s="204">
        <v>370</v>
      </c>
      <c r="M2176" s="204">
        <f t="shared" si="34"/>
        <v>-370</v>
      </c>
      <c r="N2176" s="195" t="s">
        <v>978</v>
      </c>
      <c r="O2176" s="195" t="s">
        <v>2138</v>
      </c>
      <c r="P2176" s="195"/>
      <c r="Q2176" s="195" t="s">
        <v>2190</v>
      </c>
      <c r="R2176" s="195" t="s">
        <v>847</v>
      </c>
    </row>
    <row r="2177" spans="1:18" s="205" customFormat="1">
      <c r="A2177" s="195" t="s">
        <v>2189</v>
      </c>
      <c r="B2177" s="195" t="s">
        <v>794</v>
      </c>
      <c r="C2177" s="195" t="s">
        <v>859</v>
      </c>
      <c r="D2177" s="195" t="s">
        <v>521</v>
      </c>
      <c r="E2177" s="195" t="s">
        <v>22</v>
      </c>
      <c r="F2177" s="195" t="s">
        <v>710</v>
      </c>
      <c r="G2177" s="195" t="s">
        <v>48</v>
      </c>
      <c r="H2177" s="195" t="s">
        <v>521</v>
      </c>
      <c r="I2177" s="195" t="s">
        <v>796</v>
      </c>
      <c r="J2177" s="195" t="s">
        <v>2015</v>
      </c>
      <c r="K2177" s="204">
        <v>0</v>
      </c>
      <c r="L2177" s="204">
        <v>138</v>
      </c>
      <c r="M2177" s="204">
        <f t="shared" si="34"/>
        <v>-138</v>
      </c>
      <c r="N2177" s="195" t="s">
        <v>2192</v>
      </c>
      <c r="O2177" s="195" t="s">
        <v>2138</v>
      </c>
      <c r="P2177" s="195"/>
      <c r="Q2177" s="195" t="s">
        <v>2190</v>
      </c>
      <c r="R2177" s="195" t="s">
        <v>847</v>
      </c>
    </row>
    <row r="2178" spans="1:18" s="205" customFormat="1">
      <c r="A2178" s="195" t="s">
        <v>2189</v>
      </c>
      <c r="B2178" s="195" t="s">
        <v>794</v>
      </c>
      <c r="C2178" s="195" t="s">
        <v>859</v>
      </c>
      <c r="D2178" s="195" t="s">
        <v>521</v>
      </c>
      <c r="E2178" s="195" t="s">
        <v>29</v>
      </c>
      <c r="F2178" s="195" t="s">
        <v>710</v>
      </c>
      <c r="G2178" s="195" t="s">
        <v>48</v>
      </c>
      <c r="H2178" s="195" t="s">
        <v>521</v>
      </c>
      <c r="I2178" s="195" t="s">
        <v>796</v>
      </c>
      <c r="J2178" s="195" t="s">
        <v>2015</v>
      </c>
      <c r="K2178" s="204">
        <v>0</v>
      </c>
      <c r="L2178" s="204">
        <v>1068.01</v>
      </c>
      <c r="M2178" s="204">
        <f t="shared" si="34"/>
        <v>-1068.01</v>
      </c>
      <c r="N2178" s="195" t="s">
        <v>976</v>
      </c>
      <c r="O2178" s="195" t="s">
        <v>2138</v>
      </c>
      <c r="P2178" s="195"/>
      <c r="Q2178" s="195" t="s">
        <v>2190</v>
      </c>
      <c r="R2178" s="195" t="s">
        <v>847</v>
      </c>
    </row>
    <row r="2179" spans="1:18" s="205" customFormat="1">
      <c r="A2179" s="195" t="s">
        <v>2189</v>
      </c>
      <c r="B2179" s="195" t="s">
        <v>794</v>
      </c>
      <c r="C2179" s="195" t="s">
        <v>859</v>
      </c>
      <c r="D2179" s="195" t="s">
        <v>521</v>
      </c>
      <c r="E2179" s="195" t="s">
        <v>29</v>
      </c>
      <c r="F2179" s="195" t="s">
        <v>710</v>
      </c>
      <c r="G2179" s="195" t="s">
        <v>48</v>
      </c>
      <c r="H2179" s="195" t="s">
        <v>521</v>
      </c>
      <c r="I2179" s="195" t="s">
        <v>796</v>
      </c>
      <c r="J2179" s="195" t="s">
        <v>2015</v>
      </c>
      <c r="K2179" s="204">
        <v>0</v>
      </c>
      <c r="L2179" s="204">
        <v>80</v>
      </c>
      <c r="M2179" s="204">
        <f t="shared" si="34"/>
        <v>-80</v>
      </c>
      <c r="N2179" s="195" t="s">
        <v>2193</v>
      </c>
      <c r="O2179" s="195" t="s">
        <v>2138</v>
      </c>
      <c r="P2179" s="195"/>
      <c r="Q2179" s="195" t="s">
        <v>2190</v>
      </c>
      <c r="R2179" s="195" t="s">
        <v>847</v>
      </c>
    </row>
    <row r="2180" spans="1:18" s="205" customFormat="1">
      <c r="A2180" s="195" t="s">
        <v>2189</v>
      </c>
      <c r="B2180" s="195" t="s">
        <v>794</v>
      </c>
      <c r="C2180" s="195" t="s">
        <v>859</v>
      </c>
      <c r="D2180" s="195" t="s">
        <v>521</v>
      </c>
      <c r="E2180" s="195" t="s">
        <v>400</v>
      </c>
      <c r="F2180" s="195" t="s">
        <v>710</v>
      </c>
      <c r="G2180" s="195" t="s">
        <v>48</v>
      </c>
      <c r="H2180" s="195" t="s">
        <v>521</v>
      </c>
      <c r="I2180" s="195" t="s">
        <v>796</v>
      </c>
      <c r="J2180" s="195" t="s">
        <v>2015</v>
      </c>
      <c r="K2180" s="204">
        <v>0</v>
      </c>
      <c r="L2180" s="204">
        <v>1400</v>
      </c>
      <c r="M2180" s="204">
        <f t="shared" si="34"/>
        <v>-1400</v>
      </c>
      <c r="N2180" s="195" t="s">
        <v>961</v>
      </c>
      <c r="O2180" s="195" t="s">
        <v>2138</v>
      </c>
      <c r="P2180" s="195"/>
      <c r="Q2180" s="195" t="s">
        <v>2190</v>
      </c>
      <c r="R2180" s="195" t="s">
        <v>847</v>
      </c>
    </row>
    <row r="2181" spans="1:18" s="205" customFormat="1">
      <c r="A2181" s="195" t="s">
        <v>2189</v>
      </c>
      <c r="B2181" s="195" t="s">
        <v>794</v>
      </c>
      <c r="C2181" s="195" t="s">
        <v>859</v>
      </c>
      <c r="D2181" s="195" t="s">
        <v>521</v>
      </c>
      <c r="E2181" s="195" t="s">
        <v>400</v>
      </c>
      <c r="F2181" s="195" t="s">
        <v>710</v>
      </c>
      <c r="G2181" s="195" t="s">
        <v>48</v>
      </c>
      <c r="H2181" s="195" t="s">
        <v>521</v>
      </c>
      <c r="I2181" s="195" t="s">
        <v>796</v>
      </c>
      <c r="J2181" s="195" t="s">
        <v>2015</v>
      </c>
      <c r="K2181" s="204">
        <v>0</v>
      </c>
      <c r="L2181" s="204">
        <v>299.52</v>
      </c>
      <c r="M2181" s="204">
        <f t="shared" si="34"/>
        <v>-299.52</v>
      </c>
      <c r="N2181" s="195" t="s">
        <v>962</v>
      </c>
      <c r="O2181" s="195" t="s">
        <v>2138</v>
      </c>
      <c r="P2181" s="195"/>
      <c r="Q2181" s="195" t="s">
        <v>2190</v>
      </c>
      <c r="R2181" s="195" t="s">
        <v>847</v>
      </c>
    </row>
    <row r="2182" spans="1:18" s="205" customFormat="1">
      <c r="A2182" s="195" t="s">
        <v>2189</v>
      </c>
      <c r="B2182" s="195" t="s">
        <v>794</v>
      </c>
      <c r="C2182" s="195" t="s">
        <v>707</v>
      </c>
      <c r="D2182" s="195" t="s">
        <v>815</v>
      </c>
      <c r="E2182" s="195" t="s">
        <v>816</v>
      </c>
      <c r="F2182" s="195" t="s">
        <v>710</v>
      </c>
      <c r="G2182" s="195" t="s">
        <v>48</v>
      </c>
      <c r="H2182" s="195" t="s">
        <v>521</v>
      </c>
      <c r="I2182" s="195" t="s">
        <v>796</v>
      </c>
      <c r="J2182" s="195" t="s">
        <v>2015</v>
      </c>
      <c r="K2182" s="204">
        <v>3781</v>
      </c>
      <c r="L2182" s="204">
        <v>0</v>
      </c>
      <c r="M2182" s="204">
        <f t="shared" si="34"/>
        <v>3781</v>
      </c>
      <c r="N2182" s="195" t="s">
        <v>2194</v>
      </c>
      <c r="O2182" s="195" t="s">
        <v>2138</v>
      </c>
      <c r="P2182" s="195"/>
      <c r="Q2182" s="195" t="s">
        <v>2190</v>
      </c>
      <c r="R2182" s="195" t="s">
        <v>847</v>
      </c>
    </row>
    <row r="2183" spans="1:18" s="205" customFormat="1">
      <c r="A2183" s="195" t="s">
        <v>2189</v>
      </c>
      <c r="B2183" s="195" t="s">
        <v>794</v>
      </c>
      <c r="C2183" s="195" t="s">
        <v>706</v>
      </c>
      <c r="D2183" s="195" t="s">
        <v>813</v>
      </c>
      <c r="E2183" s="195" t="s">
        <v>398</v>
      </c>
      <c r="F2183" s="195" t="s">
        <v>710</v>
      </c>
      <c r="G2183" s="195" t="s">
        <v>48</v>
      </c>
      <c r="H2183" s="195" t="s">
        <v>521</v>
      </c>
      <c r="I2183" s="195" t="s">
        <v>796</v>
      </c>
      <c r="J2183" s="195" t="s">
        <v>2015</v>
      </c>
      <c r="K2183" s="204">
        <v>1692</v>
      </c>
      <c r="L2183" s="204">
        <v>0</v>
      </c>
      <c r="M2183" s="204">
        <f t="shared" ref="M2183:M2246" si="35">K2183-L2183</f>
        <v>1692</v>
      </c>
      <c r="N2183" s="195" t="s">
        <v>1069</v>
      </c>
      <c r="O2183" s="195" t="s">
        <v>2138</v>
      </c>
      <c r="P2183" s="195"/>
      <c r="Q2183" s="195" t="s">
        <v>2190</v>
      </c>
      <c r="R2183" s="195" t="s">
        <v>847</v>
      </c>
    </row>
    <row r="2184" spans="1:18" s="205" customFormat="1">
      <c r="A2184" s="195" t="s">
        <v>2189</v>
      </c>
      <c r="B2184" s="195" t="s">
        <v>794</v>
      </c>
      <c r="C2184" s="195" t="s">
        <v>859</v>
      </c>
      <c r="D2184" s="195" t="s">
        <v>521</v>
      </c>
      <c r="E2184" s="195" t="s">
        <v>382</v>
      </c>
      <c r="F2184" s="195" t="s">
        <v>710</v>
      </c>
      <c r="G2184" s="195" t="s">
        <v>48</v>
      </c>
      <c r="H2184" s="195" t="s">
        <v>521</v>
      </c>
      <c r="I2184" s="195" t="s">
        <v>796</v>
      </c>
      <c r="J2184" s="195" t="s">
        <v>2015</v>
      </c>
      <c r="K2184" s="204">
        <v>0</v>
      </c>
      <c r="L2184" s="204">
        <v>104.57</v>
      </c>
      <c r="M2184" s="204">
        <f t="shared" si="35"/>
        <v>-104.57</v>
      </c>
      <c r="N2184" s="195" t="s">
        <v>977</v>
      </c>
      <c r="O2184" s="195" t="s">
        <v>2138</v>
      </c>
      <c r="P2184" s="195"/>
      <c r="Q2184" s="195" t="s">
        <v>2190</v>
      </c>
      <c r="R2184" s="195" t="s">
        <v>847</v>
      </c>
    </row>
    <row r="2185" spans="1:18" s="205" customFormat="1">
      <c r="A2185" s="195" t="s">
        <v>2189</v>
      </c>
      <c r="B2185" s="195" t="s">
        <v>794</v>
      </c>
      <c r="C2185" s="195" t="s">
        <v>859</v>
      </c>
      <c r="D2185" s="195" t="s">
        <v>521</v>
      </c>
      <c r="E2185" s="195" t="s">
        <v>20</v>
      </c>
      <c r="F2185" s="195" t="s">
        <v>710</v>
      </c>
      <c r="G2185" s="195" t="s">
        <v>48</v>
      </c>
      <c r="H2185" s="195" t="s">
        <v>521</v>
      </c>
      <c r="I2185" s="195" t="s">
        <v>796</v>
      </c>
      <c r="J2185" s="195" t="s">
        <v>2015</v>
      </c>
      <c r="K2185" s="204">
        <v>0</v>
      </c>
      <c r="L2185" s="204">
        <v>300</v>
      </c>
      <c r="M2185" s="204">
        <f t="shared" si="35"/>
        <v>-300</v>
      </c>
      <c r="N2185" s="195" t="s">
        <v>2195</v>
      </c>
      <c r="O2185" s="195" t="s">
        <v>2138</v>
      </c>
      <c r="P2185" s="195"/>
      <c r="Q2185" s="195" t="s">
        <v>2190</v>
      </c>
      <c r="R2185" s="195" t="s">
        <v>847</v>
      </c>
    </row>
    <row r="2186" spans="1:18" s="205" customFormat="1">
      <c r="A2186" s="195" t="s">
        <v>2189</v>
      </c>
      <c r="B2186" s="195" t="s">
        <v>794</v>
      </c>
      <c r="C2186" s="195" t="s">
        <v>859</v>
      </c>
      <c r="D2186" s="195" t="s">
        <v>521</v>
      </c>
      <c r="E2186" s="195" t="s">
        <v>850</v>
      </c>
      <c r="F2186" s="195" t="s">
        <v>710</v>
      </c>
      <c r="G2186" s="195" t="s">
        <v>48</v>
      </c>
      <c r="H2186" s="195" t="s">
        <v>521</v>
      </c>
      <c r="I2186" s="195" t="s">
        <v>796</v>
      </c>
      <c r="J2186" s="195" t="s">
        <v>2015</v>
      </c>
      <c r="K2186" s="204">
        <v>0</v>
      </c>
      <c r="L2186" s="204">
        <v>225</v>
      </c>
      <c r="M2186" s="204">
        <f t="shared" si="35"/>
        <v>-225</v>
      </c>
      <c r="N2186" s="195" t="s">
        <v>2196</v>
      </c>
      <c r="O2186" s="195" t="s">
        <v>2138</v>
      </c>
      <c r="P2186" s="195"/>
      <c r="Q2186" s="195" t="s">
        <v>2190</v>
      </c>
      <c r="R2186" s="195" t="s">
        <v>847</v>
      </c>
    </row>
    <row r="2187" spans="1:18" s="205" customFormat="1">
      <c r="A2187" s="195" t="s">
        <v>2189</v>
      </c>
      <c r="B2187" s="195" t="s">
        <v>794</v>
      </c>
      <c r="C2187" s="195" t="s">
        <v>859</v>
      </c>
      <c r="D2187" s="195" t="s">
        <v>521</v>
      </c>
      <c r="E2187" s="195" t="s">
        <v>850</v>
      </c>
      <c r="F2187" s="195" t="s">
        <v>710</v>
      </c>
      <c r="G2187" s="195" t="s">
        <v>48</v>
      </c>
      <c r="H2187" s="195" t="s">
        <v>521</v>
      </c>
      <c r="I2187" s="195" t="s">
        <v>796</v>
      </c>
      <c r="J2187" s="195" t="s">
        <v>2015</v>
      </c>
      <c r="K2187" s="204">
        <v>0</v>
      </c>
      <c r="L2187" s="204">
        <v>884.8</v>
      </c>
      <c r="M2187" s="204">
        <f t="shared" si="35"/>
        <v>-884.8</v>
      </c>
      <c r="N2187" s="195" t="s">
        <v>1115</v>
      </c>
      <c r="O2187" s="195" t="s">
        <v>2138</v>
      </c>
      <c r="P2187" s="195"/>
      <c r="Q2187" s="195" t="s">
        <v>2190</v>
      </c>
      <c r="R2187" s="195" t="s">
        <v>847</v>
      </c>
    </row>
    <row r="2188" spans="1:18" s="205" customFormat="1">
      <c r="A2188" s="195" t="s">
        <v>2189</v>
      </c>
      <c r="B2188" s="195" t="s">
        <v>794</v>
      </c>
      <c r="C2188" s="195" t="s">
        <v>859</v>
      </c>
      <c r="D2188" s="195" t="s">
        <v>521</v>
      </c>
      <c r="E2188" s="195" t="s">
        <v>850</v>
      </c>
      <c r="F2188" s="195" t="s">
        <v>710</v>
      </c>
      <c r="G2188" s="195" t="s">
        <v>48</v>
      </c>
      <c r="H2188" s="195" t="s">
        <v>521</v>
      </c>
      <c r="I2188" s="195" t="s">
        <v>796</v>
      </c>
      <c r="J2188" s="195" t="s">
        <v>2015</v>
      </c>
      <c r="K2188" s="204">
        <v>0</v>
      </c>
      <c r="L2188" s="204">
        <v>426.39</v>
      </c>
      <c r="M2188" s="204">
        <f t="shared" si="35"/>
        <v>-426.39</v>
      </c>
      <c r="N2188" s="195" t="s">
        <v>977</v>
      </c>
      <c r="O2188" s="195" t="s">
        <v>2138</v>
      </c>
      <c r="P2188" s="195"/>
      <c r="Q2188" s="195" t="s">
        <v>2190</v>
      </c>
      <c r="R2188" s="195" t="s">
        <v>847</v>
      </c>
    </row>
    <row r="2189" spans="1:18" s="205" customFormat="1">
      <c r="A2189" s="195" t="s">
        <v>2189</v>
      </c>
      <c r="B2189" s="195" t="s">
        <v>794</v>
      </c>
      <c r="C2189" s="195" t="s">
        <v>859</v>
      </c>
      <c r="D2189" s="195" t="s">
        <v>521</v>
      </c>
      <c r="E2189" s="195" t="s">
        <v>398</v>
      </c>
      <c r="F2189" s="195" t="s">
        <v>710</v>
      </c>
      <c r="G2189" s="195" t="s">
        <v>48</v>
      </c>
      <c r="H2189" s="195" t="s">
        <v>521</v>
      </c>
      <c r="I2189" s="195" t="s">
        <v>796</v>
      </c>
      <c r="J2189" s="195" t="s">
        <v>2015</v>
      </c>
      <c r="K2189" s="204">
        <v>0</v>
      </c>
      <c r="L2189" s="204">
        <v>1800</v>
      </c>
      <c r="M2189" s="204">
        <f t="shared" si="35"/>
        <v>-1800</v>
      </c>
      <c r="N2189" s="195" t="s">
        <v>1069</v>
      </c>
      <c r="O2189" s="195" t="s">
        <v>2138</v>
      </c>
      <c r="P2189" s="195"/>
      <c r="Q2189" s="195" t="s">
        <v>2190</v>
      </c>
      <c r="R2189" s="195" t="s">
        <v>847</v>
      </c>
    </row>
    <row r="2190" spans="1:18" s="205" customFormat="1">
      <c r="A2190" s="195" t="s">
        <v>2189</v>
      </c>
      <c r="B2190" s="195" t="s">
        <v>794</v>
      </c>
      <c r="C2190" s="195" t="s">
        <v>706</v>
      </c>
      <c r="D2190" s="195" t="s">
        <v>802</v>
      </c>
      <c r="E2190" s="195" t="s">
        <v>398</v>
      </c>
      <c r="F2190" s="195" t="s">
        <v>710</v>
      </c>
      <c r="G2190" s="195" t="s">
        <v>48</v>
      </c>
      <c r="H2190" s="195" t="s">
        <v>521</v>
      </c>
      <c r="I2190" s="195" t="s">
        <v>796</v>
      </c>
      <c r="J2190" s="195" t="s">
        <v>2015</v>
      </c>
      <c r="K2190" s="204">
        <v>108</v>
      </c>
      <c r="L2190" s="204">
        <v>0</v>
      </c>
      <c r="M2190" s="204">
        <f t="shared" si="35"/>
        <v>108</v>
      </c>
      <c r="N2190" s="195" t="s">
        <v>1069</v>
      </c>
      <c r="O2190" s="195" t="s">
        <v>2138</v>
      </c>
      <c r="P2190" s="195"/>
      <c r="Q2190" s="195" t="s">
        <v>2190</v>
      </c>
      <c r="R2190" s="195" t="s">
        <v>847</v>
      </c>
    </row>
    <row r="2191" spans="1:18" s="205" customFormat="1">
      <c r="A2191" s="195" t="s">
        <v>2189</v>
      </c>
      <c r="B2191" s="195" t="s">
        <v>794</v>
      </c>
      <c r="C2191" s="195" t="s">
        <v>706</v>
      </c>
      <c r="D2191" s="195" t="s">
        <v>802</v>
      </c>
      <c r="E2191" s="195" t="s">
        <v>400</v>
      </c>
      <c r="F2191" s="195" t="s">
        <v>710</v>
      </c>
      <c r="G2191" s="195" t="s">
        <v>48</v>
      </c>
      <c r="H2191" s="195" t="s">
        <v>521</v>
      </c>
      <c r="I2191" s="195" t="s">
        <v>796</v>
      </c>
      <c r="J2191" s="195" t="s">
        <v>2015</v>
      </c>
      <c r="K2191" s="204">
        <v>84</v>
      </c>
      <c r="L2191" s="204">
        <v>0</v>
      </c>
      <c r="M2191" s="204">
        <f t="shared" si="35"/>
        <v>84</v>
      </c>
      <c r="N2191" s="195" t="s">
        <v>961</v>
      </c>
      <c r="O2191" s="195" t="s">
        <v>2138</v>
      </c>
      <c r="P2191" s="195"/>
      <c r="Q2191" s="195" t="s">
        <v>2190</v>
      </c>
      <c r="R2191" s="195" t="s">
        <v>847</v>
      </c>
    </row>
    <row r="2192" spans="1:18" s="205" customFormat="1">
      <c r="A2192" s="195" t="s">
        <v>2189</v>
      </c>
      <c r="B2192" s="195" t="s">
        <v>794</v>
      </c>
      <c r="C2192" s="195" t="s">
        <v>706</v>
      </c>
      <c r="D2192" s="195" t="s">
        <v>802</v>
      </c>
      <c r="E2192" s="195" t="s">
        <v>400</v>
      </c>
      <c r="F2192" s="195" t="s">
        <v>710</v>
      </c>
      <c r="G2192" s="195" t="s">
        <v>48</v>
      </c>
      <c r="H2192" s="195" t="s">
        <v>521</v>
      </c>
      <c r="I2192" s="195" t="s">
        <v>796</v>
      </c>
      <c r="J2192" s="195" t="s">
        <v>2015</v>
      </c>
      <c r="K2192" s="204">
        <v>17.97</v>
      </c>
      <c r="L2192" s="204">
        <v>0</v>
      </c>
      <c r="M2192" s="204">
        <f t="shared" si="35"/>
        <v>17.97</v>
      </c>
      <c r="N2192" s="195" t="s">
        <v>962</v>
      </c>
      <c r="O2192" s="195" t="s">
        <v>2138</v>
      </c>
      <c r="P2192" s="195"/>
      <c r="Q2192" s="195" t="s">
        <v>2190</v>
      </c>
      <c r="R2192" s="195" t="s">
        <v>847</v>
      </c>
    </row>
    <row r="2193" spans="1:18" s="205" customFormat="1">
      <c r="A2193" s="195" t="s">
        <v>2189</v>
      </c>
      <c r="B2193" s="195" t="s">
        <v>794</v>
      </c>
      <c r="C2193" s="195" t="s">
        <v>367</v>
      </c>
      <c r="D2193" s="195" t="s">
        <v>268</v>
      </c>
      <c r="E2193" s="195" t="s">
        <v>210</v>
      </c>
      <c r="F2193" s="195" t="s">
        <v>710</v>
      </c>
      <c r="G2193" s="195" t="s">
        <v>48</v>
      </c>
      <c r="H2193" s="195" t="s">
        <v>521</v>
      </c>
      <c r="I2193" s="195" t="s">
        <v>796</v>
      </c>
      <c r="J2193" s="195" t="s">
        <v>2015</v>
      </c>
      <c r="K2193" s="204">
        <v>112.8</v>
      </c>
      <c r="L2193" s="204">
        <v>0</v>
      </c>
      <c r="M2193" s="204">
        <f t="shared" si="35"/>
        <v>112.8</v>
      </c>
      <c r="N2193" s="195" t="s">
        <v>2196</v>
      </c>
      <c r="O2193" s="195" t="s">
        <v>2138</v>
      </c>
      <c r="P2193" s="195"/>
      <c r="Q2193" s="195" t="s">
        <v>2190</v>
      </c>
      <c r="R2193" s="195" t="s">
        <v>847</v>
      </c>
    </row>
    <row r="2194" spans="1:18" s="205" customFormat="1">
      <c r="A2194" s="195" t="s">
        <v>2189</v>
      </c>
      <c r="B2194" s="195" t="s">
        <v>794</v>
      </c>
      <c r="C2194" s="195" t="s">
        <v>706</v>
      </c>
      <c r="D2194" s="195" t="s">
        <v>794</v>
      </c>
      <c r="E2194" s="195" t="s">
        <v>816</v>
      </c>
      <c r="F2194" s="195" t="s">
        <v>710</v>
      </c>
      <c r="G2194" s="195" t="s">
        <v>48</v>
      </c>
      <c r="H2194" s="195" t="s">
        <v>521</v>
      </c>
      <c r="I2194" s="195" t="s">
        <v>796</v>
      </c>
      <c r="J2194" s="195" t="s">
        <v>2015</v>
      </c>
      <c r="K2194" s="204">
        <v>2000</v>
      </c>
      <c r="L2194" s="204">
        <v>0</v>
      </c>
      <c r="M2194" s="204">
        <f t="shared" si="35"/>
        <v>2000</v>
      </c>
      <c r="N2194" s="195" t="s">
        <v>2194</v>
      </c>
      <c r="O2194" s="195" t="s">
        <v>2138</v>
      </c>
      <c r="P2194" s="195"/>
      <c r="Q2194" s="195" t="s">
        <v>2190</v>
      </c>
      <c r="R2194" s="195" t="s">
        <v>847</v>
      </c>
    </row>
    <row r="2195" spans="1:18" s="205" customFormat="1">
      <c r="A2195" s="195" t="s">
        <v>2189</v>
      </c>
      <c r="B2195" s="195" t="s">
        <v>794</v>
      </c>
      <c r="C2195" s="195" t="s">
        <v>859</v>
      </c>
      <c r="D2195" s="195" t="s">
        <v>521</v>
      </c>
      <c r="E2195" s="195" t="s">
        <v>382</v>
      </c>
      <c r="F2195" s="195" t="s">
        <v>710</v>
      </c>
      <c r="G2195" s="195" t="s">
        <v>48</v>
      </c>
      <c r="H2195" s="195" t="s">
        <v>521</v>
      </c>
      <c r="I2195" s="195" t="s">
        <v>796</v>
      </c>
      <c r="J2195" s="195" t="s">
        <v>2015</v>
      </c>
      <c r="K2195" s="204">
        <v>0</v>
      </c>
      <c r="L2195" s="204">
        <v>340</v>
      </c>
      <c r="M2195" s="204">
        <f t="shared" si="35"/>
        <v>-340</v>
      </c>
      <c r="N2195" s="195" t="s">
        <v>2196</v>
      </c>
      <c r="O2195" s="195" t="s">
        <v>2138</v>
      </c>
      <c r="P2195" s="195"/>
      <c r="Q2195" s="195" t="s">
        <v>2190</v>
      </c>
      <c r="R2195" s="195" t="s">
        <v>847</v>
      </c>
    </row>
    <row r="2196" spans="1:18" s="205" customFormat="1">
      <c r="A2196" s="195" t="s">
        <v>2189</v>
      </c>
      <c r="B2196" s="195" t="s">
        <v>794</v>
      </c>
      <c r="C2196" s="195" t="s">
        <v>706</v>
      </c>
      <c r="D2196" s="195" t="s">
        <v>802</v>
      </c>
      <c r="E2196" s="195" t="s">
        <v>382</v>
      </c>
      <c r="F2196" s="195" t="s">
        <v>710</v>
      </c>
      <c r="G2196" s="195" t="s">
        <v>48</v>
      </c>
      <c r="H2196" s="195" t="s">
        <v>521</v>
      </c>
      <c r="I2196" s="195" t="s">
        <v>796</v>
      </c>
      <c r="J2196" s="195" t="s">
        <v>2015</v>
      </c>
      <c r="K2196" s="204">
        <v>20.399999999999999</v>
      </c>
      <c r="L2196" s="204">
        <v>0</v>
      </c>
      <c r="M2196" s="204">
        <f t="shared" si="35"/>
        <v>20.399999999999999</v>
      </c>
      <c r="N2196" s="195" t="s">
        <v>2196</v>
      </c>
      <c r="O2196" s="195" t="s">
        <v>2138</v>
      </c>
      <c r="P2196" s="195"/>
      <c r="Q2196" s="195" t="s">
        <v>2190</v>
      </c>
      <c r="R2196" s="195" t="s">
        <v>847</v>
      </c>
    </row>
    <row r="2197" spans="1:18" s="205" customFormat="1">
      <c r="A2197" s="195" t="s">
        <v>2189</v>
      </c>
      <c r="B2197" s="195" t="s">
        <v>794</v>
      </c>
      <c r="C2197" s="195" t="s">
        <v>706</v>
      </c>
      <c r="D2197" s="195" t="s">
        <v>802</v>
      </c>
      <c r="E2197" s="195" t="s">
        <v>20</v>
      </c>
      <c r="F2197" s="195" t="s">
        <v>710</v>
      </c>
      <c r="G2197" s="195" t="s">
        <v>48</v>
      </c>
      <c r="H2197" s="195" t="s">
        <v>521</v>
      </c>
      <c r="I2197" s="195" t="s">
        <v>796</v>
      </c>
      <c r="J2197" s="195" t="s">
        <v>2015</v>
      </c>
      <c r="K2197" s="204">
        <v>18</v>
      </c>
      <c r="L2197" s="204">
        <v>0</v>
      </c>
      <c r="M2197" s="204">
        <f t="shared" si="35"/>
        <v>18</v>
      </c>
      <c r="N2197" s="195" t="s">
        <v>2195</v>
      </c>
      <c r="O2197" s="195" t="s">
        <v>2138</v>
      </c>
      <c r="P2197" s="195"/>
      <c r="Q2197" s="195" t="s">
        <v>2190</v>
      </c>
      <c r="R2197" s="195" t="s">
        <v>847</v>
      </c>
    </row>
    <row r="2198" spans="1:18" s="205" customFormat="1">
      <c r="A2198" s="195" t="s">
        <v>2189</v>
      </c>
      <c r="B2198" s="195" t="s">
        <v>794</v>
      </c>
      <c r="C2198" s="195" t="s">
        <v>706</v>
      </c>
      <c r="D2198" s="195" t="s">
        <v>802</v>
      </c>
      <c r="E2198" s="195" t="s">
        <v>382</v>
      </c>
      <c r="F2198" s="195" t="s">
        <v>710</v>
      </c>
      <c r="G2198" s="195" t="s">
        <v>48</v>
      </c>
      <c r="H2198" s="195" t="s">
        <v>521</v>
      </c>
      <c r="I2198" s="195" t="s">
        <v>796</v>
      </c>
      <c r="J2198" s="195" t="s">
        <v>2015</v>
      </c>
      <c r="K2198" s="204">
        <v>6.27</v>
      </c>
      <c r="L2198" s="204">
        <v>0</v>
      </c>
      <c r="M2198" s="204">
        <f t="shared" si="35"/>
        <v>6.27</v>
      </c>
      <c r="N2198" s="195" t="s">
        <v>977</v>
      </c>
      <c r="O2198" s="195" t="s">
        <v>2138</v>
      </c>
      <c r="P2198" s="195"/>
      <c r="Q2198" s="195" t="s">
        <v>2190</v>
      </c>
      <c r="R2198" s="195" t="s">
        <v>847</v>
      </c>
    </row>
    <row r="2199" spans="1:18" s="205" customFormat="1">
      <c r="A2199" s="195" t="s">
        <v>2189</v>
      </c>
      <c r="B2199" s="195" t="s">
        <v>794</v>
      </c>
      <c r="C2199" s="195" t="s">
        <v>706</v>
      </c>
      <c r="D2199" s="195" t="s">
        <v>802</v>
      </c>
      <c r="E2199" s="195" t="s">
        <v>850</v>
      </c>
      <c r="F2199" s="195" t="s">
        <v>710</v>
      </c>
      <c r="G2199" s="195" t="s">
        <v>48</v>
      </c>
      <c r="H2199" s="195" t="s">
        <v>521</v>
      </c>
      <c r="I2199" s="195" t="s">
        <v>796</v>
      </c>
      <c r="J2199" s="195" t="s">
        <v>2015</v>
      </c>
      <c r="K2199" s="204">
        <v>13.5</v>
      </c>
      <c r="L2199" s="204">
        <v>0</v>
      </c>
      <c r="M2199" s="204">
        <f t="shared" si="35"/>
        <v>13.5</v>
      </c>
      <c r="N2199" s="195" t="s">
        <v>2196</v>
      </c>
      <c r="O2199" s="195" t="s">
        <v>2138</v>
      </c>
      <c r="P2199" s="195"/>
      <c r="Q2199" s="195" t="s">
        <v>2190</v>
      </c>
      <c r="R2199" s="195" t="s">
        <v>847</v>
      </c>
    </row>
    <row r="2200" spans="1:18" s="205" customFormat="1">
      <c r="A2200" s="195" t="s">
        <v>2189</v>
      </c>
      <c r="B2200" s="195" t="s">
        <v>794</v>
      </c>
      <c r="C2200" s="195" t="s">
        <v>706</v>
      </c>
      <c r="D2200" s="195" t="s">
        <v>802</v>
      </c>
      <c r="E2200" s="195" t="s">
        <v>850</v>
      </c>
      <c r="F2200" s="195" t="s">
        <v>710</v>
      </c>
      <c r="G2200" s="195" t="s">
        <v>48</v>
      </c>
      <c r="H2200" s="195" t="s">
        <v>521</v>
      </c>
      <c r="I2200" s="195" t="s">
        <v>796</v>
      </c>
      <c r="J2200" s="195" t="s">
        <v>2015</v>
      </c>
      <c r="K2200" s="204">
        <v>53.09</v>
      </c>
      <c r="L2200" s="204">
        <v>0</v>
      </c>
      <c r="M2200" s="204">
        <f t="shared" si="35"/>
        <v>53.09</v>
      </c>
      <c r="N2200" s="195" t="s">
        <v>1115</v>
      </c>
      <c r="O2200" s="195" t="s">
        <v>2138</v>
      </c>
      <c r="P2200" s="195"/>
      <c r="Q2200" s="195" t="s">
        <v>2190</v>
      </c>
      <c r="R2200" s="195" t="s">
        <v>847</v>
      </c>
    </row>
    <row r="2201" spans="1:18" s="205" customFormat="1">
      <c r="A2201" s="195" t="s">
        <v>2189</v>
      </c>
      <c r="B2201" s="195" t="s">
        <v>794</v>
      </c>
      <c r="C2201" s="195" t="s">
        <v>706</v>
      </c>
      <c r="D2201" s="195" t="s">
        <v>802</v>
      </c>
      <c r="E2201" s="195" t="s">
        <v>850</v>
      </c>
      <c r="F2201" s="195" t="s">
        <v>710</v>
      </c>
      <c r="G2201" s="195" t="s">
        <v>48</v>
      </c>
      <c r="H2201" s="195" t="s">
        <v>521</v>
      </c>
      <c r="I2201" s="195" t="s">
        <v>796</v>
      </c>
      <c r="J2201" s="195" t="s">
        <v>2015</v>
      </c>
      <c r="K2201" s="204">
        <v>25.58</v>
      </c>
      <c r="L2201" s="204">
        <v>0</v>
      </c>
      <c r="M2201" s="204">
        <f t="shared" si="35"/>
        <v>25.58</v>
      </c>
      <c r="N2201" s="195" t="s">
        <v>977</v>
      </c>
      <c r="O2201" s="195" t="s">
        <v>2138</v>
      </c>
      <c r="P2201" s="195"/>
      <c r="Q2201" s="195" t="s">
        <v>2190</v>
      </c>
      <c r="R2201" s="195" t="s">
        <v>847</v>
      </c>
    </row>
    <row r="2202" spans="1:18" s="205" customFormat="1">
      <c r="A2202" s="195" t="s">
        <v>2189</v>
      </c>
      <c r="B2202" s="195" t="s">
        <v>794</v>
      </c>
      <c r="C2202" s="195" t="s">
        <v>808</v>
      </c>
      <c r="D2202" s="195" t="s">
        <v>268</v>
      </c>
      <c r="E2202" s="195" t="s">
        <v>850</v>
      </c>
      <c r="F2202" s="195" t="s">
        <v>710</v>
      </c>
      <c r="G2202" s="195" t="s">
        <v>48</v>
      </c>
      <c r="H2202" s="195" t="s">
        <v>521</v>
      </c>
      <c r="I2202" s="195" t="s">
        <v>796</v>
      </c>
      <c r="J2202" s="195" t="s">
        <v>2015</v>
      </c>
      <c r="K2202" s="204">
        <v>831.71</v>
      </c>
      <c r="L2202" s="204">
        <v>0</v>
      </c>
      <c r="M2202" s="204">
        <f t="shared" si="35"/>
        <v>831.71</v>
      </c>
      <c r="N2202" s="195" t="s">
        <v>1115</v>
      </c>
      <c r="O2202" s="195" t="s">
        <v>2138</v>
      </c>
      <c r="P2202" s="195"/>
      <c r="Q2202" s="195" t="s">
        <v>2190</v>
      </c>
      <c r="R2202" s="195" t="s">
        <v>847</v>
      </c>
    </row>
    <row r="2203" spans="1:18" s="205" customFormat="1">
      <c r="A2203" s="195" t="s">
        <v>2189</v>
      </c>
      <c r="B2203" s="195" t="s">
        <v>794</v>
      </c>
      <c r="C2203" s="195" t="s">
        <v>808</v>
      </c>
      <c r="D2203" s="195" t="s">
        <v>268</v>
      </c>
      <c r="E2203" s="195" t="s">
        <v>850</v>
      </c>
      <c r="F2203" s="195" t="s">
        <v>710</v>
      </c>
      <c r="G2203" s="195" t="s">
        <v>48</v>
      </c>
      <c r="H2203" s="195" t="s">
        <v>521</v>
      </c>
      <c r="I2203" s="195" t="s">
        <v>796</v>
      </c>
      <c r="J2203" s="195" t="s">
        <v>2015</v>
      </c>
      <c r="K2203" s="204">
        <v>400.81</v>
      </c>
      <c r="L2203" s="204">
        <v>0</v>
      </c>
      <c r="M2203" s="204">
        <f t="shared" si="35"/>
        <v>400.81</v>
      </c>
      <c r="N2203" s="195" t="s">
        <v>977</v>
      </c>
      <c r="O2203" s="195" t="s">
        <v>2138</v>
      </c>
      <c r="P2203" s="195"/>
      <c r="Q2203" s="195" t="s">
        <v>2190</v>
      </c>
      <c r="R2203" s="195" t="s">
        <v>847</v>
      </c>
    </row>
    <row r="2204" spans="1:18" s="205" customFormat="1">
      <c r="A2204" s="195" t="s">
        <v>2189</v>
      </c>
      <c r="B2204" s="195" t="s">
        <v>794</v>
      </c>
      <c r="C2204" s="195" t="s">
        <v>808</v>
      </c>
      <c r="D2204" s="195" t="s">
        <v>268</v>
      </c>
      <c r="E2204" s="195" t="s">
        <v>400</v>
      </c>
      <c r="F2204" s="195" t="s">
        <v>710</v>
      </c>
      <c r="G2204" s="195" t="s">
        <v>48</v>
      </c>
      <c r="H2204" s="195" t="s">
        <v>521</v>
      </c>
      <c r="I2204" s="195" t="s">
        <v>796</v>
      </c>
      <c r="J2204" s="195" t="s">
        <v>2015</v>
      </c>
      <c r="K2204" s="204">
        <v>1316</v>
      </c>
      <c r="L2204" s="204">
        <v>0</v>
      </c>
      <c r="M2204" s="204">
        <f t="shared" si="35"/>
        <v>1316</v>
      </c>
      <c r="N2204" s="195" t="s">
        <v>961</v>
      </c>
      <c r="O2204" s="195" t="s">
        <v>2138</v>
      </c>
      <c r="P2204" s="195"/>
      <c r="Q2204" s="195" t="s">
        <v>2190</v>
      </c>
      <c r="R2204" s="195" t="s">
        <v>847</v>
      </c>
    </row>
    <row r="2205" spans="1:18" s="205" customFormat="1">
      <c r="A2205" s="195" t="s">
        <v>2189</v>
      </c>
      <c r="B2205" s="195" t="s">
        <v>794</v>
      </c>
      <c r="C2205" s="195" t="s">
        <v>808</v>
      </c>
      <c r="D2205" s="195" t="s">
        <v>268</v>
      </c>
      <c r="E2205" s="195" t="s">
        <v>400</v>
      </c>
      <c r="F2205" s="195" t="s">
        <v>710</v>
      </c>
      <c r="G2205" s="195" t="s">
        <v>48</v>
      </c>
      <c r="H2205" s="195" t="s">
        <v>521</v>
      </c>
      <c r="I2205" s="195" t="s">
        <v>796</v>
      </c>
      <c r="J2205" s="195" t="s">
        <v>2015</v>
      </c>
      <c r="K2205" s="204">
        <v>281.55</v>
      </c>
      <c r="L2205" s="204">
        <v>0</v>
      </c>
      <c r="M2205" s="204">
        <f t="shared" si="35"/>
        <v>281.55</v>
      </c>
      <c r="N2205" s="195" t="s">
        <v>962</v>
      </c>
      <c r="O2205" s="195" t="s">
        <v>2138</v>
      </c>
      <c r="P2205" s="195"/>
      <c r="Q2205" s="195" t="s">
        <v>2190</v>
      </c>
      <c r="R2205" s="195" t="s">
        <v>847</v>
      </c>
    </row>
    <row r="2206" spans="1:18" s="205" customFormat="1">
      <c r="A2206" s="195" t="s">
        <v>2189</v>
      </c>
      <c r="B2206" s="195" t="s">
        <v>794</v>
      </c>
      <c r="C2206" s="195" t="s">
        <v>706</v>
      </c>
      <c r="D2206" s="195" t="s">
        <v>802</v>
      </c>
      <c r="E2206" s="195" t="s">
        <v>800</v>
      </c>
      <c r="F2206" s="195" t="s">
        <v>710</v>
      </c>
      <c r="G2206" s="195" t="s">
        <v>48</v>
      </c>
      <c r="H2206" s="195" t="s">
        <v>521</v>
      </c>
      <c r="I2206" s="195" t="s">
        <v>796</v>
      </c>
      <c r="J2206" s="195" t="s">
        <v>2015</v>
      </c>
      <c r="K2206" s="204">
        <v>82.8</v>
      </c>
      <c r="L2206" s="204">
        <v>0</v>
      </c>
      <c r="M2206" s="204">
        <f t="shared" si="35"/>
        <v>82.8</v>
      </c>
      <c r="N2206" s="195" t="s">
        <v>2197</v>
      </c>
      <c r="O2206" s="195" t="s">
        <v>2138</v>
      </c>
      <c r="P2206" s="195"/>
      <c r="Q2206" s="195" t="s">
        <v>2190</v>
      </c>
      <c r="R2206" s="195" t="s">
        <v>847</v>
      </c>
    </row>
    <row r="2207" spans="1:18" s="205" customFormat="1">
      <c r="A2207" s="195" t="s">
        <v>2189</v>
      </c>
      <c r="B2207" s="195" t="s">
        <v>794</v>
      </c>
      <c r="C2207" s="195" t="s">
        <v>706</v>
      </c>
      <c r="D2207" s="195" t="s">
        <v>802</v>
      </c>
      <c r="E2207" s="195" t="s">
        <v>382</v>
      </c>
      <c r="F2207" s="195" t="s">
        <v>710</v>
      </c>
      <c r="G2207" s="195" t="s">
        <v>48</v>
      </c>
      <c r="H2207" s="195" t="s">
        <v>521</v>
      </c>
      <c r="I2207" s="195" t="s">
        <v>796</v>
      </c>
      <c r="J2207" s="195" t="s">
        <v>2015</v>
      </c>
      <c r="K2207" s="204">
        <v>31.37</v>
      </c>
      <c r="L2207" s="204">
        <v>0</v>
      </c>
      <c r="M2207" s="204">
        <f t="shared" si="35"/>
        <v>31.37</v>
      </c>
      <c r="N2207" s="195" t="s">
        <v>976</v>
      </c>
      <c r="O2207" s="195" t="s">
        <v>2138</v>
      </c>
      <c r="P2207" s="195"/>
      <c r="Q2207" s="195" t="s">
        <v>2190</v>
      </c>
      <c r="R2207" s="195" t="s">
        <v>847</v>
      </c>
    </row>
    <row r="2208" spans="1:18" s="205" customFormat="1">
      <c r="A2208" s="195" t="s">
        <v>2189</v>
      </c>
      <c r="B2208" s="195" t="s">
        <v>794</v>
      </c>
      <c r="C2208" s="195" t="s">
        <v>709</v>
      </c>
      <c r="D2208" s="195" t="s">
        <v>268</v>
      </c>
      <c r="E2208" s="195" t="s">
        <v>342</v>
      </c>
      <c r="F2208" s="195" t="s">
        <v>710</v>
      </c>
      <c r="G2208" s="195" t="s">
        <v>48</v>
      </c>
      <c r="H2208" s="195" t="s">
        <v>521</v>
      </c>
      <c r="I2208" s="195" t="s">
        <v>796</v>
      </c>
      <c r="J2208" s="195" t="s">
        <v>2015</v>
      </c>
      <c r="K2208" s="204">
        <v>470</v>
      </c>
      <c r="L2208" s="204">
        <v>0</v>
      </c>
      <c r="M2208" s="204">
        <f t="shared" si="35"/>
        <v>470</v>
      </c>
      <c r="N2208" s="195" t="s">
        <v>2191</v>
      </c>
      <c r="O2208" s="195" t="s">
        <v>2138</v>
      </c>
      <c r="P2208" s="195"/>
      <c r="Q2208" s="195" t="s">
        <v>2190</v>
      </c>
      <c r="R2208" s="195" t="s">
        <v>847</v>
      </c>
    </row>
    <row r="2209" spans="1:18" s="205" customFormat="1">
      <c r="A2209" s="195" t="s">
        <v>2189</v>
      </c>
      <c r="B2209" s="195" t="s">
        <v>794</v>
      </c>
      <c r="C2209" s="195" t="s">
        <v>707</v>
      </c>
      <c r="D2209" s="195" t="s">
        <v>268</v>
      </c>
      <c r="E2209" s="195" t="s">
        <v>800</v>
      </c>
      <c r="F2209" s="195" t="s">
        <v>710</v>
      </c>
      <c r="G2209" s="195" t="s">
        <v>48</v>
      </c>
      <c r="H2209" s="195" t="s">
        <v>521</v>
      </c>
      <c r="I2209" s="195" t="s">
        <v>796</v>
      </c>
      <c r="J2209" s="195" t="s">
        <v>2015</v>
      </c>
      <c r="K2209" s="204">
        <v>1297.2</v>
      </c>
      <c r="L2209" s="204">
        <v>0</v>
      </c>
      <c r="M2209" s="204">
        <f t="shared" si="35"/>
        <v>1297.2</v>
      </c>
      <c r="N2209" s="195" t="s">
        <v>2197</v>
      </c>
      <c r="O2209" s="195" t="s">
        <v>2138</v>
      </c>
      <c r="P2209" s="195"/>
      <c r="Q2209" s="195" t="s">
        <v>2190</v>
      </c>
      <c r="R2209" s="195" t="s">
        <v>847</v>
      </c>
    </row>
    <row r="2210" spans="1:18" s="205" customFormat="1">
      <c r="A2210" s="195" t="s">
        <v>2189</v>
      </c>
      <c r="B2210" s="195" t="s">
        <v>794</v>
      </c>
      <c r="C2210" s="195" t="s">
        <v>707</v>
      </c>
      <c r="D2210" s="195" t="s">
        <v>268</v>
      </c>
      <c r="E2210" s="195" t="s">
        <v>382</v>
      </c>
      <c r="F2210" s="195" t="s">
        <v>710</v>
      </c>
      <c r="G2210" s="195" t="s">
        <v>48</v>
      </c>
      <c r="H2210" s="195" t="s">
        <v>521</v>
      </c>
      <c r="I2210" s="195" t="s">
        <v>796</v>
      </c>
      <c r="J2210" s="195" t="s">
        <v>2015</v>
      </c>
      <c r="K2210" s="204">
        <v>98.3</v>
      </c>
      <c r="L2210" s="204">
        <v>0</v>
      </c>
      <c r="M2210" s="204">
        <f t="shared" si="35"/>
        <v>98.3</v>
      </c>
      <c r="N2210" s="195" t="s">
        <v>977</v>
      </c>
      <c r="O2210" s="195" t="s">
        <v>2138</v>
      </c>
      <c r="P2210" s="195"/>
      <c r="Q2210" s="195" t="s">
        <v>2190</v>
      </c>
      <c r="R2210" s="195" t="s">
        <v>847</v>
      </c>
    </row>
    <row r="2211" spans="1:18" s="205" customFormat="1">
      <c r="A2211" s="195" t="s">
        <v>2189</v>
      </c>
      <c r="B2211" s="195" t="s">
        <v>794</v>
      </c>
      <c r="C2211" s="195" t="s">
        <v>707</v>
      </c>
      <c r="D2211" s="195" t="s">
        <v>268</v>
      </c>
      <c r="E2211" s="195" t="s">
        <v>382</v>
      </c>
      <c r="F2211" s="195" t="s">
        <v>710</v>
      </c>
      <c r="G2211" s="195" t="s">
        <v>48</v>
      </c>
      <c r="H2211" s="195" t="s">
        <v>521</v>
      </c>
      <c r="I2211" s="195" t="s">
        <v>796</v>
      </c>
      <c r="J2211" s="195" t="s">
        <v>2015</v>
      </c>
      <c r="K2211" s="204">
        <v>491.43</v>
      </c>
      <c r="L2211" s="204">
        <v>0</v>
      </c>
      <c r="M2211" s="204">
        <f t="shared" si="35"/>
        <v>491.43</v>
      </c>
      <c r="N2211" s="195" t="s">
        <v>976</v>
      </c>
      <c r="O2211" s="195" t="s">
        <v>2138</v>
      </c>
      <c r="P2211" s="195"/>
      <c r="Q2211" s="195" t="s">
        <v>2190</v>
      </c>
      <c r="R2211" s="195" t="s">
        <v>847</v>
      </c>
    </row>
    <row r="2212" spans="1:18" s="205" customFormat="1">
      <c r="A2212" s="195" t="s">
        <v>2189</v>
      </c>
      <c r="B2212" s="195" t="s">
        <v>794</v>
      </c>
      <c r="C2212" s="195" t="s">
        <v>707</v>
      </c>
      <c r="D2212" s="195" t="s">
        <v>268</v>
      </c>
      <c r="E2212" s="195" t="s">
        <v>382</v>
      </c>
      <c r="F2212" s="195" t="s">
        <v>710</v>
      </c>
      <c r="G2212" s="195" t="s">
        <v>48</v>
      </c>
      <c r="H2212" s="195" t="s">
        <v>521</v>
      </c>
      <c r="I2212" s="195" t="s">
        <v>796</v>
      </c>
      <c r="J2212" s="195" t="s">
        <v>2015</v>
      </c>
      <c r="K2212" s="204">
        <v>319.60000000000002</v>
      </c>
      <c r="L2212" s="204">
        <v>0</v>
      </c>
      <c r="M2212" s="204">
        <f t="shared" si="35"/>
        <v>319.60000000000002</v>
      </c>
      <c r="N2212" s="195" t="s">
        <v>2196</v>
      </c>
      <c r="O2212" s="195" t="s">
        <v>2138</v>
      </c>
      <c r="P2212" s="195"/>
      <c r="Q2212" s="195" t="s">
        <v>2190</v>
      </c>
      <c r="R2212" s="195" t="s">
        <v>847</v>
      </c>
    </row>
    <row r="2213" spans="1:18" s="205" customFormat="1">
      <c r="A2213" s="195" t="s">
        <v>2189</v>
      </c>
      <c r="B2213" s="195" t="s">
        <v>794</v>
      </c>
      <c r="C2213" s="195" t="s">
        <v>808</v>
      </c>
      <c r="D2213" s="195" t="s">
        <v>268</v>
      </c>
      <c r="E2213" s="195" t="s">
        <v>850</v>
      </c>
      <c r="F2213" s="195" t="s">
        <v>710</v>
      </c>
      <c r="G2213" s="195" t="s">
        <v>48</v>
      </c>
      <c r="H2213" s="195" t="s">
        <v>521</v>
      </c>
      <c r="I2213" s="195" t="s">
        <v>796</v>
      </c>
      <c r="J2213" s="195" t="s">
        <v>2015</v>
      </c>
      <c r="K2213" s="204">
        <v>211.5</v>
      </c>
      <c r="L2213" s="204">
        <v>0</v>
      </c>
      <c r="M2213" s="204">
        <f t="shared" si="35"/>
        <v>211.5</v>
      </c>
      <c r="N2213" s="195" t="s">
        <v>2196</v>
      </c>
      <c r="O2213" s="195" t="s">
        <v>2138</v>
      </c>
      <c r="P2213" s="195"/>
      <c r="Q2213" s="195" t="s">
        <v>2190</v>
      </c>
      <c r="R2213" s="195" t="s">
        <v>847</v>
      </c>
    </row>
    <row r="2214" spans="1:18" s="205" customFormat="1">
      <c r="A2214" s="195" t="s">
        <v>2189</v>
      </c>
      <c r="B2214" s="195" t="s">
        <v>794</v>
      </c>
      <c r="C2214" s="195" t="s">
        <v>707</v>
      </c>
      <c r="D2214" s="195" t="s">
        <v>268</v>
      </c>
      <c r="E2214" s="195" t="s">
        <v>137</v>
      </c>
      <c r="F2214" s="195" t="s">
        <v>710</v>
      </c>
      <c r="G2214" s="195" t="s">
        <v>48</v>
      </c>
      <c r="H2214" s="195" t="s">
        <v>521</v>
      </c>
      <c r="I2214" s="195" t="s">
        <v>796</v>
      </c>
      <c r="J2214" s="195" t="s">
        <v>2015</v>
      </c>
      <c r="K2214" s="204">
        <v>96.61</v>
      </c>
      <c r="L2214" s="204">
        <v>0</v>
      </c>
      <c r="M2214" s="204">
        <f t="shared" si="35"/>
        <v>96.61</v>
      </c>
      <c r="N2214" s="195" t="s">
        <v>977</v>
      </c>
      <c r="O2214" s="195" t="s">
        <v>2138</v>
      </c>
      <c r="P2214" s="195"/>
      <c r="Q2214" s="195" t="s">
        <v>2190</v>
      </c>
      <c r="R2214" s="195" t="s">
        <v>847</v>
      </c>
    </row>
    <row r="2215" spans="1:18" s="205" customFormat="1">
      <c r="A2215" s="195" t="s">
        <v>2189</v>
      </c>
      <c r="B2215" s="195" t="s">
        <v>794</v>
      </c>
      <c r="C2215" s="195" t="s">
        <v>707</v>
      </c>
      <c r="D2215" s="195" t="s">
        <v>268</v>
      </c>
      <c r="E2215" s="195" t="s">
        <v>36</v>
      </c>
      <c r="F2215" s="195" t="s">
        <v>710</v>
      </c>
      <c r="G2215" s="195" t="s">
        <v>48</v>
      </c>
      <c r="H2215" s="195" t="s">
        <v>521</v>
      </c>
      <c r="I2215" s="195" t="s">
        <v>796</v>
      </c>
      <c r="J2215" s="195" t="s">
        <v>2015</v>
      </c>
      <c r="K2215" s="204">
        <v>600.97</v>
      </c>
      <c r="L2215" s="204">
        <v>0</v>
      </c>
      <c r="M2215" s="204">
        <f t="shared" si="35"/>
        <v>600.97</v>
      </c>
      <c r="N2215" s="195" t="s">
        <v>976</v>
      </c>
      <c r="O2215" s="195" t="s">
        <v>2138</v>
      </c>
      <c r="P2215" s="195"/>
      <c r="Q2215" s="195" t="s">
        <v>2190</v>
      </c>
      <c r="R2215" s="195" t="s">
        <v>847</v>
      </c>
    </row>
    <row r="2216" spans="1:18" s="205" customFormat="1">
      <c r="A2216" s="195" t="s">
        <v>2189</v>
      </c>
      <c r="B2216" s="195" t="s">
        <v>794</v>
      </c>
      <c r="C2216" s="195" t="s">
        <v>707</v>
      </c>
      <c r="D2216" s="195" t="s">
        <v>268</v>
      </c>
      <c r="E2216" s="195" t="s">
        <v>36</v>
      </c>
      <c r="F2216" s="195" t="s">
        <v>710</v>
      </c>
      <c r="G2216" s="195" t="s">
        <v>48</v>
      </c>
      <c r="H2216" s="195" t="s">
        <v>521</v>
      </c>
      <c r="I2216" s="195" t="s">
        <v>796</v>
      </c>
      <c r="J2216" s="195" t="s">
        <v>2015</v>
      </c>
      <c r="K2216" s="204">
        <v>884.35</v>
      </c>
      <c r="L2216" s="204">
        <v>0</v>
      </c>
      <c r="M2216" s="204">
        <f t="shared" si="35"/>
        <v>884.35</v>
      </c>
      <c r="N2216" s="195" t="s">
        <v>1002</v>
      </c>
      <c r="O2216" s="195" t="s">
        <v>2138</v>
      </c>
      <c r="P2216" s="195"/>
      <c r="Q2216" s="195" t="s">
        <v>2190</v>
      </c>
      <c r="R2216" s="195" t="s">
        <v>847</v>
      </c>
    </row>
    <row r="2217" spans="1:18" s="205" customFormat="1">
      <c r="A2217" s="195" t="s">
        <v>2189</v>
      </c>
      <c r="B2217" s="195" t="s">
        <v>794</v>
      </c>
      <c r="C2217" s="195" t="s">
        <v>707</v>
      </c>
      <c r="D2217" s="195" t="s">
        <v>268</v>
      </c>
      <c r="E2217" s="195" t="s">
        <v>36</v>
      </c>
      <c r="F2217" s="195" t="s">
        <v>710</v>
      </c>
      <c r="G2217" s="195" t="s">
        <v>48</v>
      </c>
      <c r="H2217" s="195" t="s">
        <v>521</v>
      </c>
      <c r="I2217" s="195" t="s">
        <v>796</v>
      </c>
      <c r="J2217" s="195" t="s">
        <v>2015</v>
      </c>
      <c r="K2217" s="204">
        <v>148.21</v>
      </c>
      <c r="L2217" s="204">
        <v>0</v>
      </c>
      <c r="M2217" s="204">
        <f t="shared" si="35"/>
        <v>148.21</v>
      </c>
      <c r="N2217" s="195" t="s">
        <v>977</v>
      </c>
      <c r="O2217" s="195" t="s">
        <v>2138</v>
      </c>
      <c r="P2217" s="195"/>
      <c r="Q2217" s="195" t="s">
        <v>2190</v>
      </c>
      <c r="R2217" s="195" t="s">
        <v>847</v>
      </c>
    </row>
    <row r="2218" spans="1:18" s="205" customFormat="1">
      <c r="A2218" s="195" t="s">
        <v>2189</v>
      </c>
      <c r="B2218" s="195" t="s">
        <v>794</v>
      </c>
      <c r="C2218" s="195" t="s">
        <v>707</v>
      </c>
      <c r="D2218" s="195" t="s">
        <v>268</v>
      </c>
      <c r="E2218" s="195" t="s">
        <v>380</v>
      </c>
      <c r="F2218" s="195" t="s">
        <v>710</v>
      </c>
      <c r="G2218" s="195" t="s">
        <v>48</v>
      </c>
      <c r="H2218" s="195" t="s">
        <v>521</v>
      </c>
      <c r="I2218" s="195" t="s">
        <v>796</v>
      </c>
      <c r="J2218" s="195" t="s">
        <v>2015</v>
      </c>
      <c r="K2218" s="204">
        <v>397.96</v>
      </c>
      <c r="L2218" s="204">
        <v>0</v>
      </c>
      <c r="M2218" s="204">
        <f t="shared" si="35"/>
        <v>397.96</v>
      </c>
      <c r="N2218" s="195" t="s">
        <v>962</v>
      </c>
      <c r="O2218" s="195" t="s">
        <v>2138</v>
      </c>
      <c r="P2218" s="195"/>
      <c r="Q2218" s="195" t="s">
        <v>2190</v>
      </c>
      <c r="R2218" s="195" t="s">
        <v>847</v>
      </c>
    </row>
    <row r="2219" spans="1:18" s="205" customFormat="1">
      <c r="A2219" s="195" t="s">
        <v>2189</v>
      </c>
      <c r="B2219" s="195" t="s">
        <v>794</v>
      </c>
      <c r="C2219" s="195" t="s">
        <v>709</v>
      </c>
      <c r="D2219" s="195" t="s">
        <v>268</v>
      </c>
      <c r="E2219" s="195" t="s">
        <v>342</v>
      </c>
      <c r="F2219" s="195" t="s">
        <v>710</v>
      </c>
      <c r="G2219" s="195" t="s">
        <v>48</v>
      </c>
      <c r="H2219" s="195" t="s">
        <v>521</v>
      </c>
      <c r="I2219" s="195" t="s">
        <v>796</v>
      </c>
      <c r="J2219" s="195" t="s">
        <v>2015</v>
      </c>
      <c r="K2219" s="204">
        <v>81.599999999999994</v>
      </c>
      <c r="L2219" s="204">
        <v>0</v>
      </c>
      <c r="M2219" s="204">
        <f t="shared" si="35"/>
        <v>81.599999999999994</v>
      </c>
      <c r="N2219" s="195" t="s">
        <v>977</v>
      </c>
      <c r="O2219" s="195" t="s">
        <v>2138</v>
      </c>
      <c r="P2219" s="195"/>
      <c r="Q2219" s="195" t="s">
        <v>2190</v>
      </c>
      <c r="R2219" s="195" t="s">
        <v>847</v>
      </c>
    </row>
    <row r="2220" spans="1:18" s="205" customFormat="1">
      <c r="A2220" s="195" t="s">
        <v>2189</v>
      </c>
      <c r="B2220" s="195" t="s">
        <v>794</v>
      </c>
      <c r="C2220" s="195" t="s">
        <v>808</v>
      </c>
      <c r="D2220" s="195" t="s">
        <v>268</v>
      </c>
      <c r="E2220" s="195" t="s">
        <v>21</v>
      </c>
      <c r="F2220" s="195" t="s">
        <v>710</v>
      </c>
      <c r="G2220" s="195" t="s">
        <v>48</v>
      </c>
      <c r="H2220" s="195" t="s">
        <v>521</v>
      </c>
      <c r="I2220" s="195" t="s">
        <v>796</v>
      </c>
      <c r="J2220" s="195" t="s">
        <v>2015</v>
      </c>
      <c r="K2220" s="204">
        <v>70.5</v>
      </c>
      <c r="L2220" s="204">
        <v>0</v>
      </c>
      <c r="M2220" s="204">
        <f t="shared" si="35"/>
        <v>70.5</v>
      </c>
      <c r="N2220" s="195" t="s">
        <v>2198</v>
      </c>
      <c r="O2220" s="195" t="s">
        <v>2138</v>
      </c>
      <c r="P2220" s="195"/>
      <c r="Q2220" s="195" t="s">
        <v>2190</v>
      </c>
      <c r="R2220" s="195" t="s">
        <v>847</v>
      </c>
    </row>
    <row r="2221" spans="1:18" s="205" customFormat="1">
      <c r="A2221" s="195" t="s">
        <v>2189</v>
      </c>
      <c r="B2221" s="195" t="s">
        <v>794</v>
      </c>
      <c r="C2221" s="195" t="s">
        <v>808</v>
      </c>
      <c r="D2221" s="195" t="s">
        <v>268</v>
      </c>
      <c r="E2221" s="195" t="s">
        <v>21</v>
      </c>
      <c r="F2221" s="195" t="s">
        <v>710</v>
      </c>
      <c r="G2221" s="195" t="s">
        <v>48</v>
      </c>
      <c r="H2221" s="195" t="s">
        <v>521</v>
      </c>
      <c r="I2221" s="195" t="s">
        <v>796</v>
      </c>
      <c r="J2221" s="195" t="s">
        <v>2015</v>
      </c>
      <c r="K2221" s="204">
        <v>61</v>
      </c>
      <c r="L2221" s="204">
        <v>0</v>
      </c>
      <c r="M2221" s="204">
        <f t="shared" si="35"/>
        <v>61</v>
      </c>
      <c r="N2221" s="195" t="s">
        <v>977</v>
      </c>
      <c r="O2221" s="195" t="s">
        <v>2138</v>
      </c>
      <c r="P2221" s="195"/>
      <c r="Q2221" s="195" t="s">
        <v>2190</v>
      </c>
      <c r="R2221" s="195" t="s">
        <v>847</v>
      </c>
    </row>
    <row r="2222" spans="1:18" s="205" customFormat="1">
      <c r="A2222" s="195" t="s">
        <v>2189</v>
      </c>
      <c r="B2222" s="195" t="s">
        <v>794</v>
      </c>
      <c r="C2222" s="195" t="s">
        <v>808</v>
      </c>
      <c r="D2222" s="195" t="s">
        <v>268</v>
      </c>
      <c r="E2222" s="195" t="s">
        <v>21</v>
      </c>
      <c r="F2222" s="195" t="s">
        <v>710</v>
      </c>
      <c r="G2222" s="195" t="s">
        <v>48</v>
      </c>
      <c r="H2222" s="195" t="s">
        <v>521</v>
      </c>
      <c r="I2222" s="195" t="s">
        <v>796</v>
      </c>
      <c r="J2222" s="195" t="s">
        <v>2015</v>
      </c>
      <c r="K2222" s="204">
        <v>192.51</v>
      </c>
      <c r="L2222" s="204">
        <v>0</v>
      </c>
      <c r="M2222" s="204">
        <f t="shared" si="35"/>
        <v>192.51</v>
      </c>
      <c r="N2222" s="195" t="s">
        <v>980</v>
      </c>
      <c r="O2222" s="195" t="s">
        <v>2138</v>
      </c>
      <c r="P2222" s="195"/>
      <c r="Q2222" s="195" t="s">
        <v>2190</v>
      </c>
      <c r="R2222" s="195" t="s">
        <v>847</v>
      </c>
    </row>
    <row r="2223" spans="1:18" s="205" customFormat="1">
      <c r="A2223" s="195" t="s">
        <v>2189</v>
      </c>
      <c r="B2223" s="195" t="s">
        <v>794</v>
      </c>
      <c r="C2223" s="195" t="s">
        <v>808</v>
      </c>
      <c r="D2223" s="195" t="s">
        <v>268</v>
      </c>
      <c r="E2223" s="195" t="s">
        <v>22</v>
      </c>
      <c r="F2223" s="195" t="s">
        <v>710</v>
      </c>
      <c r="G2223" s="195" t="s">
        <v>48</v>
      </c>
      <c r="H2223" s="195" t="s">
        <v>521</v>
      </c>
      <c r="I2223" s="195" t="s">
        <v>796</v>
      </c>
      <c r="J2223" s="195" t="s">
        <v>2015</v>
      </c>
      <c r="K2223" s="204">
        <v>129.72</v>
      </c>
      <c r="L2223" s="204">
        <v>0</v>
      </c>
      <c r="M2223" s="204">
        <f t="shared" si="35"/>
        <v>129.72</v>
      </c>
      <c r="N2223" s="195" t="s">
        <v>2192</v>
      </c>
      <c r="O2223" s="195" t="s">
        <v>2138</v>
      </c>
      <c r="P2223" s="195"/>
      <c r="Q2223" s="195" t="s">
        <v>2190</v>
      </c>
      <c r="R2223" s="195" t="s">
        <v>847</v>
      </c>
    </row>
    <row r="2224" spans="1:18" s="205" customFormat="1">
      <c r="A2224" s="195" t="s">
        <v>2189</v>
      </c>
      <c r="B2224" s="195" t="s">
        <v>794</v>
      </c>
      <c r="C2224" s="195" t="s">
        <v>808</v>
      </c>
      <c r="D2224" s="195" t="s">
        <v>268</v>
      </c>
      <c r="E2224" s="195" t="s">
        <v>195</v>
      </c>
      <c r="F2224" s="195" t="s">
        <v>710</v>
      </c>
      <c r="G2224" s="195" t="s">
        <v>48</v>
      </c>
      <c r="H2224" s="195" t="s">
        <v>521</v>
      </c>
      <c r="I2224" s="195" t="s">
        <v>796</v>
      </c>
      <c r="J2224" s="195" t="s">
        <v>2015</v>
      </c>
      <c r="K2224" s="204">
        <v>347.8</v>
      </c>
      <c r="L2224" s="204">
        <v>0</v>
      </c>
      <c r="M2224" s="204">
        <f t="shared" si="35"/>
        <v>347.8</v>
      </c>
      <c r="N2224" s="195" t="s">
        <v>978</v>
      </c>
      <c r="O2224" s="195" t="s">
        <v>2138</v>
      </c>
      <c r="P2224" s="195"/>
      <c r="Q2224" s="195" t="s">
        <v>2190</v>
      </c>
      <c r="R2224" s="195" t="s">
        <v>847</v>
      </c>
    </row>
    <row r="2225" spans="1:18" s="205" customFormat="1">
      <c r="A2225" s="195" t="s">
        <v>2189</v>
      </c>
      <c r="B2225" s="195" t="s">
        <v>794</v>
      </c>
      <c r="C2225" s="195" t="s">
        <v>808</v>
      </c>
      <c r="D2225" s="195" t="s">
        <v>268</v>
      </c>
      <c r="E2225" s="195" t="s">
        <v>20</v>
      </c>
      <c r="F2225" s="195" t="s">
        <v>710</v>
      </c>
      <c r="G2225" s="195" t="s">
        <v>48</v>
      </c>
      <c r="H2225" s="195" t="s">
        <v>521</v>
      </c>
      <c r="I2225" s="195" t="s">
        <v>796</v>
      </c>
      <c r="J2225" s="195" t="s">
        <v>2015</v>
      </c>
      <c r="K2225" s="204">
        <v>282</v>
      </c>
      <c r="L2225" s="204">
        <v>0</v>
      </c>
      <c r="M2225" s="204">
        <f t="shared" si="35"/>
        <v>282</v>
      </c>
      <c r="N2225" s="195" t="s">
        <v>2195</v>
      </c>
      <c r="O2225" s="195" t="s">
        <v>2138</v>
      </c>
      <c r="P2225" s="195"/>
      <c r="Q2225" s="195" t="s">
        <v>2190</v>
      </c>
      <c r="R2225" s="195" t="s">
        <v>847</v>
      </c>
    </row>
    <row r="2226" spans="1:18" s="205" customFormat="1">
      <c r="A2226" s="195" t="s">
        <v>2189</v>
      </c>
      <c r="B2226" s="195" t="s">
        <v>794</v>
      </c>
      <c r="C2226" s="195" t="s">
        <v>808</v>
      </c>
      <c r="D2226" s="195" t="s">
        <v>268</v>
      </c>
      <c r="E2226" s="195" t="s">
        <v>29</v>
      </c>
      <c r="F2226" s="195" t="s">
        <v>710</v>
      </c>
      <c r="G2226" s="195" t="s">
        <v>48</v>
      </c>
      <c r="H2226" s="195" t="s">
        <v>521</v>
      </c>
      <c r="I2226" s="195" t="s">
        <v>796</v>
      </c>
      <c r="J2226" s="195" t="s">
        <v>2015</v>
      </c>
      <c r="K2226" s="204">
        <v>1003.93</v>
      </c>
      <c r="L2226" s="204">
        <v>0</v>
      </c>
      <c r="M2226" s="204">
        <f t="shared" si="35"/>
        <v>1003.93</v>
      </c>
      <c r="N2226" s="195" t="s">
        <v>976</v>
      </c>
      <c r="O2226" s="195" t="s">
        <v>2138</v>
      </c>
      <c r="P2226" s="195"/>
      <c r="Q2226" s="195" t="s">
        <v>2190</v>
      </c>
      <c r="R2226" s="195" t="s">
        <v>847</v>
      </c>
    </row>
    <row r="2227" spans="1:18" s="205" customFormat="1">
      <c r="A2227" s="195" t="s">
        <v>2189</v>
      </c>
      <c r="B2227" s="195" t="s">
        <v>794</v>
      </c>
      <c r="C2227" s="195" t="s">
        <v>808</v>
      </c>
      <c r="D2227" s="195" t="s">
        <v>268</v>
      </c>
      <c r="E2227" s="195" t="s">
        <v>29</v>
      </c>
      <c r="F2227" s="195" t="s">
        <v>710</v>
      </c>
      <c r="G2227" s="195" t="s">
        <v>48</v>
      </c>
      <c r="H2227" s="195" t="s">
        <v>521</v>
      </c>
      <c r="I2227" s="195" t="s">
        <v>796</v>
      </c>
      <c r="J2227" s="195" t="s">
        <v>2015</v>
      </c>
      <c r="K2227" s="204">
        <v>75.2</v>
      </c>
      <c r="L2227" s="204">
        <v>0</v>
      </c>
      <c r="M2227" s="204">
        <f t="shared" si="35"/>
        <v>75.2</v>
      </c>
      <c r="N2227" s="195" t="s">
        <v>2193</v>
      </c>
      <c r="O2227" s="195" t="s">
        <v>2138</v>
      </c>
      <c r="P2227" s="195"/>
      <c r="Q2227" s="195" t="s">
        <v>2190</v>
      </c>
      <c r="R2227" s="195" t="s">
        <v>847</v>
      </c>
    </row>
    <row r="2228" spans="1:18" s="205" customFormat="1">
      <c r="A2228" s="195" t="s">
        <v>2189</v>
      </c>
      <c r="B2228" s="195" t="s">
        <v>794</v>
      </c>
      <c r="C2228" s="195" t="s">
        <v>808</v>
      </c>
      <c r="D2228" s="195" t="s">
        <v>268</v>
      </c>
      <c r="E2228" s="195" t="s">
        <v>29</v>
      </c>
      <c r="F2228" s="195" t="s">
        <v>710</v>
      </c>
      <c r="G2228" s="195" t="s">
        <v>48</v>
      </c>
      <c r="H2228" s="195" t="s">
        <v>521</v>
      </c>
      <c r="I2228" s="195" t="s">
        <v>796</v>
      </c>
      <c r="J2228" s="195" t="s">
        <v>2015</v>
      </c>
      <c r="K2228" s="204">
        <v>526.4</v>
      </c>
      <c r="L2228" s="204">
        <v>0</v>
      </c>
      <c r="M2228" s="204">
        <f t="shared" si="35"/>
        <v>526.4</v>
      </c>
      <c r="N2228" s="195" t="s">
        <v>2199</v>
      </c>
      <c r="O2228" s="195" t="s">
        <v>2138</v>
      </c>
      <c r="P2228" s="195"/>
      <c r="Q2228" s="195" t="s">
        <v>2190</v>
      </c>
      <c r="R2228" s="195" t="s">
        <v>847</v>
      </c>
    </row>
    <row r="2229" spans="1:18" s="205" customFormat="1">
      <c r="A2229" s="195" t="s">
        <v>2189</v>
      </c>
      <c r="B2229" s="195" t="s">
        <v>794</v>
      </c>
      <c r="C2229" s="195" t="s">
        <v>808</v>
      </c>
      <c r="D2229" s="195" t="s">
        <v>268</v>
      </c>
      <c r="E2229" s="195" t="s">
        <v>29</v>
      </c>
      <c r="F2229" s="195" t="s">
        <v>710</v>
      </c>
      <c r="G2229" s="195" t="s">
        <v>48</v>
      </c>
      <c r="H2229" s="195" t="s">
        <v>521</v>
      </c>
      <c r="I2229" s="195" t="s">
        <v>796</v>
      </c>
      <c r="J2229" s="195" t="s">
        <v>2015</v>
      </c>
      <c r="K2229" s="204">
        <v>155.22</v>
      </c>
      <c r="L2229" s="204">
        <v>0</v>
      </c>
      <c r="M2229" s="204">
        <f t="shared" si="35"/>
        <v>155.22</v>
      </c>
      <c r="N2229" s="195" t="s">
        <v>977</v>
      </c>
      <c r="O2229" s="195" t="s">
        <v>2138</v>
      </c>
      <c r="P2229" s="195"/>
      <c r="Q2229" s="195" t="s">
        <v>2190</v>
      </c>
      <c r="R2229" s="195" t="s">
        <v>847</v>
      </c>
    </row>
    <row r="2230" spans="1:18" s="205" customFormat="1">
      <c r="A2230" s="195" t="s">
        <v>2189</v>
      </c>
      <c r="B2230" s="195" t="s">
        <v>794</v>
      </c>
      <c r="C2230" s="195" t="s">
        <v>808</v>
      </c>
      <c r="D2230" s="195" t="s">
        <v>268</v>
      </c>
      <c r="E2230" s="195" t="s">
        <v>18</v>
      </c>
      <c r="F2230" s="195" t="s">
        <v>710</v>
      </c>
      <c r="G2230" s="195" t="s">
        <v>48</v>
      </c>
      <c r="H2230" s="195" t="s">
        <v>521</v>
      </c>
      <c r="I2230" s="195" t="s">
        <v>796</v>
      </c>
      <c r="J2230" s="195" t="s">
        <v>2015</v>
      </c>
      <c r="K2230" s="204">
        <v>1927</v>
      </c>
      <c r="L2230" s="204">
        <v>0</v>
      </c>
      <c r="M2230" s="204">
        <f t="shared" si="35"/>
        <v>1927</v>
      </c>
      <c r="N2230" s="195" t="s">
        <v>2160</v>
      </c>
      <c r="O2230" s="195" t="s">
        <v>2138</v>
      </c>
      <c r="P2230" s="195"/>
      <c r="Q2230" s="195" t="s">
        <v>2190</v>
      </c>
      <c r="R2230" s="195" t="s">
        <v>847</v>
      </c>
    </row>
    <row r="2231" spans="1:18" s="205" customFormat="1">
      <c r="A2231" s="195" t="s">
        <v>2189</v>
      </c>
      <c r="B2231" s="195" t="s">
        <v>794</v>
      </c>
      <c r="C2231" s="195" t="s">
        <v>808</v>
      </c>
      <c r="D2231" s="195" t="s">
        <v>268</v>
      </c>
      <c r="E2231" s="195" t="s">
        <v>19</v>
      </c>
      <c r="F2231" s="195" t="s">
        <v>710</v>
      </c>
      <c r="G2231" s="195" t="s">
        <v>48</v>
      </c>
      <c r="H2231" s="195" t="s">
        <v>521</v>
      </c>
      <c r="I2231" s="195" t="s">
        <v>796</v>
      </c>
      <c r="J2231" s="195" t="s">
        <v>2015</v>
      </c>
      <c r="K2231" s="204">
        <v>125.02</v>
      </c>
      <c r="L2231" s="204">
        <v>0</v>
      </c>
      <c r="M2231" s="204">
        <f t="shared" si="35"/>
        <v>125.02</v>
      </c>
      <c r="N2231" s="195" t="s">
        <v>1114</v>
      </c>
      <c r="O2231" s="195" t="s">
        <v>2138</v>
      </c>
      <c r="P2231" s="195"/>
      <c r="Q2231" s="195" t="s">
        <v>2190</v>
      </c>
      <c r="R2231" s="195" t="s">
        <v>847</v>
      </c>
    </row>
    <row r="2232" spans="1:18" s="205" customFormat="1">
      <c r="A2232" s="195" t="s">
        <v>2189</v>
      </c>
      <c r="B2232" s="195" t="s">
        <v>794</v>
      </c>
      <c r="C2232" s="195" t="s">
        <v>706</v>
      </c>
      <c r="D2232" s="195" t="s">
        <v>802</v>
      </c>
      <c r="E2232" s="195" t="s">
        <v>210</v>
      </c>
      <c r="F2232" s="195" t="s">
        <v>710</v>
      </c>
      <c r="G2232" s="195" t="s">
        <v>48</v>
      </c>
      <c r="H2232" s="195" t="s">
        <v>521</v>
      </c>
      <c r="I2232" s="195" t="s">
        <v>796</v>
      </c>
      <c r="J2232" s="195" t="s">
        <v>2015</v>
      </c>
      <c r="K2232" s="204">
        <v>7.2</v>
      </c>
      <c r="L2232" s="204">
        <v>0</v>
      </c>
      <c r="M2232" s="204">
        <f t="shared" si="35"/>
        <v>7.2</v>
      </c>
      <c r="N2232" s="195" t="s">
        <v>2196</v>
      </c>
      <c r="O2232" s="195" t="s">
        <v>2138</v>
      </c>
      <c r="P2232" s="195"/>
      <c r="Q2232" s="195" t="s">
        <v>2190</v>
      </c>
      <c r="R2232" s="195" t="s">
        <v>847</v>
      </c>
    </row>
    <row r="2233" spans="1:18" s="205" customFormat="1">
      <c r="A2233" s="195" t="s">
        <v>2189</v>
      </c>
      <c r="B2233" s="195" t="s">
        <v>794</v>
      </c>
      <c r="C2233" s="195" t="s">
        <v>706</v>
      </c>
      <c r="D2233" s="195" t="s">
        <v>802</v>
      </c>
      <c r="E2233" s="195" t="s">
        <v>21</v>
      </c>
      <c r="F2233" s="195" t="s">
        <v>710</v>
      </c>
      <c r="G2233" s="195" t="s">
        <v>48</v>
      </c>
      <c r="H2233" s="195" t="s">
        <v>521</v>
      </c>
      <c r="I2233" s="195" t="s">
        <v>796</v>
      </c>
      <c r="J2233" s="195" t="s">
        <v>2015</v>
      </c>
      <c r="K2233" s="204">
        <v>12.29</v>
      </c>
      <c r="L2233" s="204">
        <v>0</v>
      </c>
      <c r="M2233" s="204">
        <f t="shared" si="35"/>
        <v>12.29</v>
      </c>
      <c r="N2233" s="195" t="s">
        <v>980</v>
      </c>
      <c r="O2233" s="195" t="s">
        <v>2138</v>
      </c>
      <c r="P2233" s="195"/>
      <c r="Q2233" s="195" t="s">
        <v>2190</v>
      </c>
      <c r="R2233" s="195" t="s">
        <v>847</v>
      </c>
    </row>
    <row r="2234" spans="1:18" s="205" customFormat="1">
      <c r="A2234" s="195" t="s">
        <v>2189</v>
      </c>
      <c r="B2234" s="195" t="s">
        <v>794</v>
      </c>
      <c r="C2234" s="195" t="s">
        <v>706</v>
      </c>
      <c r="D2234" s="195" t="s">
        <v>802</v>
      </c>
      <c r="E2234" s="195" t="s">
        <v>21</v>
      </c>
      <c r="F2234" s="195" t="s">
        <v>710</v>
      </c>
      <c r="G2234" s="195" t="s">
        <v>48</v>
      </c>
      <c r="H2234" s="195" t="s">
        <v>521</v>
      </c>
      <c r="I2234" s="195" t="s">
        <v>796</v>
      </c>
      <c r="J2234" s="195" t="s">
        <v>2015</v>
      </c>
      <c r="K2234" s="204">
        <v>4.5</v>
      </c>
      <c r="L2234" s="204">
        <v>0</v>
      </c>
      <c r="M2234" s="204">
        <f t="shared" si="35"/>
        <v>4.5</v>
      </c>
      <c r="N2234" s="195" t="s">
        <v>2198</v>
      </c>
      <c r="O2234" s="195" t="s">
        <v>2138</v>
      </c>
      <c r="P2234" s="195"/>
      <c r="Q2234" s="195" t="s">
        <v>2190</v>
      </c>
      <c r="R2234" s="195" t="s">
        <v>847</v>
      </c>
    </row>
    <row r="2235" spans="1:18" s="205" customFormat="1">
      <c r="A2235" s="195" t="s">
        <v>2189</v>
      </c>
      <c r="B2235" s="195" t="s">
        <v>794</v>
      </c>
      <c r="C2235" s="195" t="s">
        <v>706</v>
      </c>
      <c r="D2235" s="195" t="s">
        <v>802</v>
      </c>
      <c r="E2235" s="195" t="s">
        <v>21</v>
      </c>
      <c r="F2235" s="195" t="s">
        <v>710</v>
      </c>
      <c r="G2235" s="195" t="s">
        <v>48</v>
      </c>
      <c r="H2235" s="195" t="s">
        <v>521</v>
      </c>
      <c r="I2235" s="195" t="s">
        <v>796</v>
      </c>
      <c r="J2235" s="195" t="s">
        <v>2015</v>
      </c>
      <c r="K2235" s="204">
        <v>3.89</v>
      </c>
      <c r="L2235" s="204">
        <v>0</v>
      </c>
      <c r="M2235" s="204">
        <f t="shared" si="35"/>
        <v>3.89</v>
      </c>
      <c r="N2235" s="195" t="s">
        <v>977</v>
      </c>
      <c r="O2235" s="195" t="s">
        <v>2138</v>
      </c>
      <c r="P2235" s="195"/>
      <c r="Q2235" s="195" t="s">
        <v>2190</v>
      </c>
      <c r="R2235" s="195" t="s">
        <v>847</v>
      </c>
    </row>
    <row r="2236" spans="1:18" s="205" customFormat="1">
      <c r="A2236" s="195" t="s">
        <v>2189</v>
      </c>
      <c r="B2236" s="195" t="s">
        <v>794</v>
      </c>
      <c r="C2236" s="195" t="s">
        <v>706</v>
      </c>
      <c r="D2236" s="195" t="s">
        <v>802</v>
      </c>
      <c r="E2236" s="195" t="s">
        <v>22</v>
      </c>
      <c r="F2236" s="195" t="s">
        <v>710</v>
      </c>
      <c r="G2236" s="195" t="s">
        <v>48</v>
      </c>
      <c r="H2236" s="195" t="s">
        <v>521</v>
      </c>
      <c r="I2236" s="195" t="s">
        <v>796</v>
      </c>
      <c r="J2236" s="195" t="s">
        <v>2015</v>
      </c>
      <c r="K2236" s="204">
        <v>8.2799999999999994</v>
      </c>
      <c r="L2236" s="204">
        <v>0</v>
      </c>
      <c r="M2236" s="204">
        <f t="shared" si="35"/>
        <v>8.2799999999999994</v>
      </c>
      <c r="N2236" s="195" t="s">
        <v>2192</v>
      </c>
      <c r="O2236" s="195" t="s">
        <v>2138</v>
      </c>
      <c r="P2236" s="195"/>
      <c r="Q2236" s="195" t="s">
        <v>2190</v>
      </c>
      <c r="R2236" s="195" t="s">
        <v>847</v>
      </c>
    </row>
    <row r="2237" spans="1:18" s="205" customFormat="1">
      <c r="A2237" s="195" t="s">
        <v>2189</v>
      </c>
      <c r="B2237" s="195" t="s">
        <v>794</v>
      </c>
      <c r="C2237" s="195" t="s">
        <v>706</v>
      </c>
      <c r="D2237" s="195" t="s">
        <v>802</v>
      </c>
      <c r="E2237" s="195" t="s">
        <v>380</v>
      </c>
      <c r="F2237" s="195" t="s">
        <v>710</v>
      </c>
      <c r="G2237" s="195" t="s">
        <v>48</v>
      </c>
      <c r="H2237" s="195" t="s">
        <v>521</v>
      </c>
      <c r="I2237" s="195" t="s">
        <v>796</v>
      </c>
      <c r="J2237" s="195" t="s">
        <v>2015</v>
      </c>
      <c r="K2237" s="204">
        <v>25.4</v>
      </c>
      <c r="L2237" s="204">
        <v>0</v>
      </c>
      <c r="M2237" s="204">
        <f t="shared" si="35"/>
        <v>25.4</v>
      </c>
      <c r="N2237" s="195" t="s">
        <v>962</v>
      </c>
      <c r="O2237" s="195" t="s">
        <v>2138</v>
      </c>
      <c r="P2237" s="195"/>
      <c r="Q2237" s="195" t="s">
        <v>2190</v>
      </c>
      <c r="R2237" s="195" t="s">
        <v>847</v>
      </c>
    </row>
    <row r="2238" spans="1:18" s="205" customFormat="1">
      <c r="A2238" s="195" t="s">
        <v>2189</v>
      </c>
      <c r="B2238" s="195" t="s">
        <v>794</v>
      </c>
      <c r="C2238" s="195" t="s">
        <v>706</v>
      </c>
      <c r="D2238" s="195" t="s">
        <v>802</v>
      </c>
      <c r="E2238" s="195" t="s">
        <v>137</v>
      </c>
      <c r="F2238" s="195" t="s">
        <v>710</v>
      </c>
      <c r="G2238" s="195" t="s">
        <v>48</v>
      </c>
      <c r="H2238" s="195" t="s">
        <v>521</v>
      </c>
      <c r="I2238" s="195" t="s">
        <v>796</v>
      </c>
      <c r="J2238" s="195" t="s">
        <v>2015</v>
      </c>
      <c r="K2238" s="204">
        <v>6.17</v>
      </c>
      <c r="L2238" s="204">
        <v>0</v>
      </c>
      <c r="M2238" s="204">
        <f t="shared" si="35"/>
        <v>6.17</v>
      </c>
      <c r="N2238" s="195" t="s">
        <v>977</v>
      </c>
      <c r="O2238" s="195" t="s">
        <v>2138</v>
      </c>
      <c r="P2238" s="195"/>
      <c r="Q2238" s="195" t="s">
        <v>2190</v>
      </c>
      <c r="R2238" s="195" t="s">
        <v>847</v>
      </c>
    </row>
    <row r="2239" spans="1:18" s="205" customFormat="1">
      <c r="A2239" s="195" t="s">
        <v>2189</v>
      </c>
      <c r="B2239" s="195" t="s">
        <v>794</v>
      </c>
      <c r="C2239" s="195" t="s">
        <v>706</v>
      </c>
      <c r="D2239" s="195" t="s">
        <v>802</v>
      </c>
      <c r="E2239" s="195" t="s">
        <v>36</v>
      </c>
      <c r="F2239" s="195" t="s">
        <v>710</v>
      </c>
      <c r="G2239" s="195" t="s">
        <v>48</v>
      </c>
      <c r="H2239" s="195" t="s">
        <v>521</v>
      </c>
      <c r="I2239" s="195" t="s">
        <v>796</v>
      </c>
      <c r="J2239" s="195" t="s">
        <v>2015</v>
      </c>
      <c r="K2239" s="204">
        <v>38.36</v>
      </c>
      <c r="L2239" s="204">
        <v>0</v>
      </c>
      <c r="M2239" s="204">
        <f t="shared" si="35"/>
        <v>38.36</v>
      </c>
      <c r="N2239" s="195" t="s">
        <v>976</v>
      </c>
      <c r="O2239" s="195" t="s">
        <v>2138</v>
      </c>
      <c r="P2239" s="195"/>
      <c r="Q2239" s="195" t="s">
        <v>2190</v>
      </c>
      <c r="R2239" s="195" t="s">
        <v>847</v>
      </c>
    </row>
    <row r="2240" spans="1:18" s="205" customFormat="1">
      <c r="A2240" s="195" t="s">
        <v>2189</v>
      </c>
      <c r="B2240" s="195" t="s">
        <v>794</v>
      </c>
      <c r="C2240" s="195" t="s">
        <v>706</v>
      </c>
      <c r="D2240" s="195" t="s">
        <v>802</v>
      </c>
      <c r="E2240" s="195" t="s">
        <v>36</v>
      </c>
      <c r="F2240" s="195" t="s">
        <v>710</v>
      </c>
      <c r="G2240" s="195" t="s">
        <v>48</v>
      </c>
      <c r="H2240" s="195" t="s">
        <v>521</v>
      </c>
      <c r="I2240" s="195" t="s">
        <v>796</v>
      </c>
      <c r="J2240" s="195" t="s">
        <v>2015</v>
      </c>
      <c r="K2240" s="204">
        <v>56.45</v>
      </c>
      <c r="L2240" s="204">
        <v>0</v>
      </c>
      <c r="M2240" s="204">
        <f t="shared" si="35"/>
        <v>56.45</v>
      </c>
      <c r="N2240" s="195" t="s">
        <v>1002</v>
      </c>
      <c r="O2240" s="195" t="s">
        <v>2138</v>
      </c>
      <c r="P2240" s="195"/>
      <c r="Q2240" s="195" t="s">
        <v>2190</v>
      </c>
      <c r="R2240" s="195" t="s">
        <v>847</v>
      </c>
    </row>
    <row r="2241" spans="1:18" s="205" customFormat="1">
      <c r="A2241" s="195" t="s">
        <v>2189</v>
      </c>
      <c r="B2241" s="195" t="s">
        <v>794</v>
      </c>
      <c r="C2241" s="195" t="s">
        <v>706</v>
      </c>
      <c r="D2241" s="195" t="s">
        <v>802</v>
      </c>
      <c r="E2241" s="195" t="s">
        <v>36</v>
      </c>
      <c r="F2241" s="195" t="s">
        <v>710</v>
      </c>
      <c r="G2241" s="195" t="s">
        <v>48</v>
      </c>
      <c r="H2241" s="195" t="s">
        <v>521</v>
      </c>
      <c r="I2241" s="195" t="s">
        <v>796</v>
      </c>
      <c r="J2241" s="195" t="s">
        <v>2015</v>
      </c>
      <c r="K2241" s="204">
        <v>9.4600000000000009</v>
      </c>
      <c r="L2241" s="204">
        <v>0</v>
      </c>
      <c r="M2241" s="204">
        <f t="shared" si="35"/>
        <v>9.4600000000000009</v>
      </c>
      <c r="N2241" s="195" t="s">
        <v>977</v>
      </c>
      <c r="O2241" s="195" t="s">
        <v>2138</v>
      </c>
      <c r="P2241" s="195"/>
      <c r="Q2241" s="195" t="s">
        <v>2190</v>
      </c>
      <c r="R2241" s="195" t="s">
        <v>847</v>
      </c>
    </row>
    <row r="2242" spans="1:18" s="205" customFormat="1">
      <c r="A2242" s="195" t="s">
        <v>2189</v>
      </c>
      <c r="B2242" s="195" t="s">
        <v>794</v>
      </c>
      <c r="C2242" s="195" t="s">
        <v>706</v>
      </c>
      <c r="D2242" s="195" t="s">
        <v>802</v>
      </c>
      <c r="E2242" s="195" t="s">
        <v>816</v>
      </c>
      <c r="F2242" s="195" t="s">
        <v>710</v>
      </c>
      <c r="G2242" s="195" t="s">
        <v>48</v>
      </c>
      <c r="H2242" s="195" t="s">
        <v>521</v>
      </c>
      <c r="I2242" s="195" t="s">
        <v>796</v>
      </c>
      <c r="J2242" s="195" t="s">
        <v>2015</v>
      </c>
      <c r="K2242" s="204">
        <v>369</v>
      </c>
      <c r="L2242" s="204">
        <v>0</v>
      </c>
      <c r="M2242" s="204">
        <f t="shared" si="35"/>
        <v>369</v>
      </c>
      <c r="N2242" s="195" t="s">
        <v>2194</v>
      </c>
      <c r="O2242" s="195" t="s">
        <v>2138</v>
      </c>
      <c r="P2242" s="195"/>
      <c r="Q2242" s="195" t="s">
        <v>2190</v>
      </c>
      <c r="R2242" s="195" t="s">
        <v>847</v>
      </c>
    </row>
    <row r="2243" spans="1:18" s="205" customFormat="1">
      <c r="A2243" s="195" t="s">
        <v>2189</v>
      </c>
      <c r="B2243" s="195" t="s">
        <v>794</v>
      </c>
      <c r="C2243" s="195" t="s">
        <v>706</v>
      </c>
      <c r="D2243" s="195" t="s">
        <v>802</v>
      </c>
      <c r="E2243" s="195" t="s">
        <v>19</v>
      </c>
      <c r="F2243" s="195" t="s">
        <v>710</v>
      </c>
      <c r="G2243" s="195" t="s">
        <v>48</v>
      </c>
      <c r="H2243" s="195" t="s">
        <v>521</v>
      </c>
      <c r="I2243" s="195" t="s">
        <v>796</v>
      </c>
      <c r="J2243" s="195" t="s">
        <v>2015</v>
      </c>
      <c r="K2243" s="204">
        <v>7.98</v>
      </c>
      <c r="L2243" s="204">
        <v>0</v>
      </c>
      <c r="M2243" s="204">
        <f t="shared" si="35"/>
        <v>7.98</v>
      </c>
      <c r="N2243" s="195" t="s">
        <v>1114</v>
      </c>
      <c r="O2243" s="195" t="s">
        <v>2138</v>
      </c>
      <c r="P2243" s="195"/>
      <c r="Q2243" s="195" t="s">
        <v>2190</v>
      </c>
      <c r="R2243" s="195" t="s">
        <v>847</v>
      </c>
    </row>
    <row r="2244" spans="1:18" s="205" customFormat="1">
      <c r="A2244" s="195" t="s">
        <v>2189</v>
      </c>
      <c r="B2244" s="195" t="s">
        <v>794</v>
      </c>
      <c r="C2244" s="195" t="s">
        <v>706</v>
      </c>
      <c r="D2244" s="195" t="s">
        <v>802</v>
      </c>
      <c r="E2244" s="195" t="s">
        <v>29</v>
      </c>
      <c r="F2244" s="195" t="s">
        <v>710</v>
      </c>
      <c r="G2244" s="195" t="s">
        <v>48</v>
      </c>
      <c r="H2244" s="195" t="s">
        <v>521</v>
      </c>
      <c r="I2244" s="195" t="s">
        <v>796</v>
      </c>
      <c r="J2244" s="195" t="s">
        <v>2015</v>
      </c>
      <c r="K2244" s="204">
        <v>4.8</v>
      </c>
      <c r="L2244" s="204">
        <v>0</v>
      </c>
      <c r="M2244" s="204">
        <f t="shared" si="35"/>
        <v>4.8</v>
      </c>
      <c r="N2244" s="195" t="s">
        <v>2193</v>
      </c>
      <c r="O2244" s="195" t="s">
        <v>2138</v>
      </c>
      <c r="P2244" s="195"/>
      <c r="Q2244" s="195" t="s">
        <v>2190</v>
      </c>
      <c r="R2244" s="195" t="s">
        <v>847</v>
      </c>
    </row>
    <row r="2245" spans="1:18" s="205" customFormat="1">
      <c r="A2245" s="195" t="s">
        <v>2189</v>
      </c>
      <c r="B2245" s="195" t="s">
        <v>794</v>
      </c>
      <c r="C2245" s="195" t="s">
        <v>706</v>
      </c>
      <c r="D2245" s="195" t="s">
        <v>802</v>
      </c>
      <c r="E2245" s="195" t="s">
        <v>29</v>
      </c>
      <c r="F2245" s="195" t="s">
        <v>710</v>
      </c>
      <c r="G2245" s="195" t="s">
        <v>48</v>
      </c>
      <c r="H2245" s="195" t="s">
        <v>521</v>
      </c>
      <c r="I2245" s="195" t="s">
        <v>796</v>
      </c>
      <c r="J2245" s="195" t="s">
        <v>2015</v>
      </c>
      <c r="K2245" s="204">
        <v>9.91</v>
      </c>
      <c r="L2245" s="204">
        <v>0</v>
      </c>
      <c r="M2245" s="204">
        <f t="shared" si="35"/>
        <v>9.91</v>
      </c>
      <c r="N2245" s="195" t="s">
        <v>977</v>
      </c>
      <c r="O2245" s="195" t="s">
        <v>2138</v>
      </c>
      <c r="P2245" s="195"/>
      <c r="Q2245" s="195" t="s">
        <v>2190</v>
      </c>
      <c r="R2245" s="195" t="s">
        <v>847</v>
      </c>
    </row>
    <row r="2246" spans="1:18" s="205" customFormat="1">
      <c r="A2246" s="195" t="s">
        <v>2189</v>
      </c>
      <c r="B2246" s="195" t="s">
        <v>794</v>
      </c>
      <c r="C2246" s="195" t="s">
        <v>706</v>
      </c>
      <c r="D2246" s="195" t="s">
        <v>802</v>
      </c>
      <c r="E2246" s="195" t="s">
        <v>18</v>
      </c>
      <c r="F2246" s="195" t="s">
        <v>710</v>
      </c>
      <c r="G2246" s="195" t="s">
        <v>48</v>
      </c>
      <c r="H2246" s="195" t="s">
        <v>521</v>
      </c>
      <c r="I2246" s="195" t="s">
        <v>796</v>
      </c>
      <c r="J2246" s="195" t="s">
        <v>2015</v>
      </c>
      <c r="K2246" s="204">
        <v>123</v>
      </c>
      <c r="L2246" s="204">
        <v>0</v>
      </c>
      <c r="M2246" s="204">
        <f t="shared" si="35"/>
        <v>123</v>
      </c>
      <c r="N2246" s="195" t="s">
        <v>2160</v>
      </c>
      <c r="O2246" s="195" t="s">
        <v>2138</v>
      </c>
      <c r="P2246" s="195"/>
      <c r="Q2246" s="195" t="s">
        <v>2190</v>
      </c>
      <c r="R2246" s="195" t="s">
        <v>847</v>
      </c>
    </row>
    <row r="2247" spans="1:18" s="205" customFormat="1">
      <c r="A2247" s="195" t="s">
        <v>2189</v>
      </c>
      <c r="B2247" s="195" t="s">
        <v>794</v>
      </c>
      <c r="C2247" s="195" t="s">
        <v>706</v>
      </c>
      <c r="D2247" s="195" t="s">
        <v>802</v>
      </c>
      <c r="E2247" s="195" t="s">
        <v>342</v>
      </c>
      <c r="F2247" s="195" t="s">
        <v>710</v>
      </c>
      <c r="G2247" s="195" t="s">
        <v>48</v>
      </c>
      <c r="H2247" s="195" t="s">
        <v>521</v>
      </c>
      <c r="I2247" s="195" t="s">
        <v>796</v>
      </c>
      <c r="J2247" s="195" t="s">
        <v>2015</v>
      </c>
      <c r="K2247" s="204">
        <v>30</v>
      </c>
      <c r="L2247" s="204">
        <v>0</v>
      </c>
      <c r="M2247" s="204">
        <f t="shared" ref="M2247:M2310" si="36">K2247-L2247</f>
        <v>30</v>
      </c>
      <c r="N2247" s="195" t="s">
        <v>2191</v>
      </c>
      <c r="O2247" s="195" t="s">
        <v>2138</v>
      </c>
      <c r="P2247" s="195"/>
      <c r="Q2247" s="195" t="s">
        <v>2190</v>
      </c>
      <c r="R2247" s="195" t="s">
        <v>847</v>
      </c>
    </row>
    <row r="2248" spans="1:18" s="205" customFormat="1">
      <c r="A2248" s="195" t="s">
        <v>2189</v>
      </c>
      <c r="B2248" s="195" t="s">
        <v>794</v>
      </c>
      <c r="C2248" s="195" t="s">
        <v>706</v>
      </c>
      <c r="D2248" s="195" t="s">
        <v>802</v>
      </c>
      <c r="E2248" s="195" t="s">
        <v>342</v>
      </c>
      <c r="F2248" s="195" t="s">
        <v>710</v>
      </c>
      <c r="G2248" s="195" t="s">
        <v>48</v>
      </c>
      <c r="H2248" s="195" t="s">
        <v>521</v>
      </c>
      <c r="I2248" s="195" t="s">
        <v>796</v>
      </c>
      <c r="J2248" s="195" t="s">
        <v>2015</v>
      </c>
      <c r="K2248" s="204">
        <v>5.21</v>
      </c>
      <c r="L2248" s="204">
        <v>0</v>
      </c>
      <c r="M2248" s="204">
        <f t="shared" si="36"/>
        <v>5.21</v>
      </c>
      <c r="N2248" s="195" t="s">
        <v>977</v>
      </c>
      <c r="O2248" s="195" t="s">
        <v>2138</v>
      </c>
      <c r="P2248" s="195"/>
      <c r="Q2248" s="195" t="s">
        <v>2190</v>
      </c>
      <c r="R2248" s="195" t="s">
        <v>847</v>
      </c>
    </row>
    <row r="2249" spans="1:18" s="205" customFormat="1">
      <c r="A2249" s="195" t="s">
        <v>2189</v>
      </c>
      <c r="B2249" s="195" t="s">
        <v>794</v>
      </c>
      <c r="C2249" s="195" t="s">
        <v>706</v>
      </c>
      <c r="D2249" s="195" t="s">
        <v>802</v>
      </c>
      <c r="E2249" s="195" t="s">
        <v>195</v>
      </c>
      <c r="F2249" s="195" t="s">
        <v>710</v>
      </c>
      <c r="G2249" s="195" t="s">
        <v>48</v>
      </c>
      <c r="H2249" s="195" t="s">
        <v>521</v>
      </c>
      <c r="I2249" s="195" t="s">
        <v>796</v>
      </c>
      <c r="J2249" s="195" t="s">
        <v>2015</v>
      </c>
      <c r="K2249" s="204">
        <v>22.2</v>
      </c>
      <c r="L2249" s="204">
        <v>0</v>
      </c>
      <c r="M2249" s="204">
        <f t="shared" si="36"/>
        <v>22.2</v>
      </c>
      <c r="N2249" s="195" t="s">
        <v>978</v>
      </c>
      <c r="O2249" s="195" t="s">
        <v>2138</v>
      </c>
      <c r="P2249" s="195"/>
      <c r="Q2249" s="195" t="s">
        <v>2190</v>
      </c>
      <c r="R2249" s="195" t="s">
        <v>847</v>
      </c>
    </row>
    <row r="2250" spans="1:18" s="205" customFormat="1">
      <c r="A2250" s="195" t="s">
        <v>2189</v>
      </c>
      <c r="B2250" s="195" t="s">
        <v>794</v>
      </c>
      <c r="C2250" s="195" t="s">
        <v>859</v>
      </c>
      <c r="D2250" s="195" t="s">
        <v>521</v>
      </c>
      <c r="E2250" s="195" t="s">
        <v>21</v>
      </c>
      <c r="F2250" s="195" t="s">
        <v>710</v>
      </c>
      <c r="G2250" s="195" t="s">
        <v>48</v>
      </c>
      <c r="H2250" s="195" t="s">
        <v>521</v>
      </c>
      <c r="I2250" s="195" t="s">
        <v>796</v>
      </c>
      <c r="J2250" s="195" t="s">
        <v>2015</v>
      </c>
      <c r="K2250" s="204">
        <v>0</v>
      </c>
      <c r="L2250" s="204">
        <v>204.8</v>
      </c>
      <c r="M2250" s="204">
        <f t="shared" si="36"/>
        <v>-204.8</v>
      </c>
      <c r="N2250" s="195" t="s">
        <v>980</v>
      </c>
      <c r="O2250" s="195" t="s">
        <v>2138</v>
      </c>
      <c r="P2250" s="195"/>
      <c r="Q2250" s="195" t="s">
        <v>2190</v>
      </c>
      <c r="R2250" s="195" t="s">
        <v>847</v>
      </c>
    </row>
    <row r="2251" spans="1:18" s="205" customFormat="1">
      <c r="A2251" s="195" t="s">
        <v>2189</v>
      </c>
      <c r="B2251" s="195" t="s">
        <v>794</v>
      </c>
      <c r="C2251" s="195" t="s">
        <v>859</v>
      </c>
      <c r="D2251" s="195" t="s">
        <v>521</v>
      </c>
      <c r="E2251" s="195" t="s">
        <v>380</v>
      </c>
      <c r="F2251" s="195" t="s">
        <v>710</v>
      </c>
      <c r="G2251" s="195" t="s">
        <v>48</v>
      </c>
      <c r="H2251" s="195" t="s">
        <v>521</v>
      </c>
      <c r="I2251" s="195" t="s">
        <v>796</v>
      </c>
      <c r="J2251" s="195" t="s">
        <v>2015</v>
      </c>
      <c r="K2251" s="204">
        <v>0</v>
      </c>
      <c r="L2251" s="204">
        <v>423.36</v>
      </c>
      <c r="M2251" s="204">
        <f t="shared" si="36"/>
        <v>-423.36</v>
      </c>
      <c r="N2251" s="195" t="s">
        <v>962</v>
      </c>
      <c r="O2251" s="195" t="s">
        <v>2138</v>
      </c>
      <c r="P2251" s="195"/>
      <c r="Q2251" s="195" t="s">
        <v>2190</v>
      </c>
      <c r="R2251" s="195" t="s">
        <v>847</v>
      </c>
    </row>
    <row r="2252" spans="1:18" s="205" customFormat="1">
      <c r="A2252" s="195" t="s">
        <v>2189</v>
      </c>
      <c r="B2252" s="195" t="s">
        <v>794</v>
      </c>
      <c r="C2252" s="195" t="s">
        <v>859</v>
      </c>
      <c r="D2252" s="195" t="s">
        <v>521</v>
      </c>
      <c r="E2252" s="195" t="s">
        <v>800</v>
      </c>
      <c r="F2252" s="195" t="s">
        <v>710</v>
      </c>
      <c r="G2252" s="195" t="s">
        <v>48</v>
      </c>
      <c r="H2252" s="195" t="s">
        <v>521</v>
      </c>
      <c r="I2252" s="195" t="s">
        <v>796</v>
      </c>
      <c r="J2252" s="195" t="s">
        <v>2015</v>
      </c>
      <c r="K2252" s="204">
        <v>0</v>
      </c>
      <c r="L2252" s="204">
        <v>1380</v>
      </c>
      <c r="M2252" s="204">
        <f t="shared" si="36"/>
        <v>-1380</v>
      </c>
      <c r="N2252" s="195" t="s">
        <v>2197</v>
      </c>
      <c r="O2252" s="195" t="s">
        <v>2138</v>
      </c>
      <c r="P2252" s="195"/>
      <c r="Q2252" s="195" t="s">
        <v>2190</v>
      </c>
      <c r="R2252" s="195" t="s">
        <v>847</v>
      </c>
    </row>
    <row r="2253" spans="1:18" s="205" customFormat="1">
      <c r="A2253" s="195" t="s">
        <v>2189</v>
      </c>
      <c r="B2253" s="195" t="s">
        <v>794</v>
      </c>
      <c r="C2253" s="195" t="s">
        <v>859</v>
      </c>
      <c r="D2253" s="195" t="s">
        <v>521</v>
      </c>
      <c r="E2253" s="195" t="s">
        <v>382</v>
      </c>
      <c r="F2253" s="195" t="s">
        <v>710</v>
      </c>
      <c r="G2253" s="195" t="s">
        <v>48</v>
      </c>
      <c r="H2253" s="195" t="s">
        <v>521</v>
      </c>
      <c r="I2253" s="195" t="s">
        <v>796</v>
      </c>
      <c r="J2253" s="195" t="s">
        <v>2015</v>
      </c>
      <c r="K2253" s="204">
        <v>0</v>
      </c>
      <c r="L2253" s="204">
        <v>522.79999999999995</v>
      </c>
      <c r="M2253" s="204">
        <f t="shared" si="36"/>
        <v>-522.79999999999995</v>
      </c>
      <c r="N2253" s="195" t="s">
        <v>976</v>
      </c>
      <c r="O2253" s="195" t="s">
        <v>2138</v>
      </c>
      <c r="P2253" s="195"/>
      <c r="Q2253" s="195" t="s">
        <v>2190</v>
      </c>
      <c r="R2253" s="195" t="s">
        <v>847</v>
      </c>
    </row>
    <row r="2254" spans="1:18" s="205" customFormat="1">
      <c r="A2254" s="195" t="s">
        <v>2189</v>
      </c>
      <c r="B2254" s="195" t="s">
        <v>794</v>
      </c>
      <c r="C2254" s="195" t="s">
        <v>706</v>
      </c>
      <c r="D2254" s="195" t="s">
        <v>802</v>
      </c>
      <c r="E2254" s="195" t="s">
        <v>29</v>
      </c>
      <c r="F2254" s="195" t="s">
        <v>710</v>
      </c>
      <c r="G2254" s="195" t="s">
        <v>48</v>
      </c>
      <c r="H2254" s="195" t="s">
        <v>521</v>
      </c>
      <c r="I2254" s="195" t="s">
        <v>796</v>
      </c>
      <c r="J2254" s="195" t="s">
        <v>2015</v>
      </c>
      <c r="K2254" s="204">
        <v>64.08</v>
      </c>
      <c r="L2254" s="204">
        <v>0</v>
      </c>
      <c r="M2254" s="204">
        <f t="shared" si="36"/>
        <v>64.08</v>
      </c>
      <c r="N2254" s="195" t="s">
        <v>976</v>
      </c>
      <c r="O2254" s="195" t="s">
        <v>2138</v>
      </c>
      <c r="P2254" s="195"/>
      <c r="Q2254" s="195" t="s">
        <v>2190</v>
      </c>
      <c r="R2254" s="195" t="s">
        <v>847</v>
      </c>
    </row>
    <row r="2255" spans="1:18" s="205" customFormat="1">
      <c r="A2255" s="195" t="s">
        <v>2189</v>
      </c>
      <c r="B2255" s="195" t="s">
        <v>794</v>
      </c>
      <c r="C2255" s="195" t="s">
        <v>706</v>
      </c>
      <c r="D2255" s="195" t="s">
        <v>802</v>
      </c>
      <c r="E2255" s="195" t="s">
        <v>29</v>
      </c>
      <c r="F2255" s="195" t="s">
        <v>710</v>
      </c>
      <c r="G2255" s="195" t="s">
        <v>48</v>
      </c>
      <c r="H2255" s="195" t="s">
        <v>521</v>
      </c>
      <c r="I2255" s="195" t="s">
        <v>796</v>
      </c>
      <c r="J2255" s="195" t="s">
        <v>2015</v>
      </c>
      <c r="K2255" s="204">
        <v>33.6</v>
      </c>
      <c r="L2255" s="204">
        <v>0</v>
      </c>
      <c r="M2255" s="204">
        <f t="shared" si="36"/>
        <v>33.6</v>
      </c>
      <c r="N2255" s="195" t="s">
        <v>2199</v>
      </c>
      <c r="O2255" s="195" t="s">
        <v>2138</v>
      </c>
      <c r="P2255" s="195"/>
      <c r="Q2255" s="195" t="s">
        <v>2190</v>
      </c>
      <c r="R2255" s="195" t="s">
        <v>847</v>
      </c>
    </row>
    <row r="2256" spans="1:18" s="205" customFormat="1">
      <c r="A2256" s="195" t="s">
        <v>2189</v>
      </c>
      <c r="B2256" s="195" t="s">
        <v>794</v>
      </c>
      <c r="C2256" s="195" t="s">
        <v>859</v>
      </c>
      <c r="D2256" s="195" t="s">
        <v>521</v>
      </c>
      <c r="E2256" s="195" t="s">
        <v>36</v>
      </c>
      <c r="F2256" s="195" t="s">
        <v>710</v>
      </c>
      <c r="G2256" s="195" t="s">
        <v>48</v>
      </c>
      <c r="H2256" s="195" t="s">
        <v>521</v>
      </c>
      <c r="I2256" s="195" t="s">
        <v>796</v>
      </c>
      <c r="J2256" s="195" t="s">
        <v>2015</v>
      </c>
      <c r="K2256" s="204">
        <v>0</v>
      </c>
      <c r="L2256" s="204">
        <v>157.66999999999999</v>
      </c>
      <c r="M2256" s="204">
        <f t="shared" si="36"/>
        <v>-157.66999999999999</v>
      </c>
      <c r="N2256" s="195" t="s">
        <v>977</v>
      </c>
      <c r="O2256" s="195" t="s">
        <v>2138</v>
      </c>
      <c r="P2256" s="195"/>
      <c r="Q2256" s="195" t="s">
        <v>2190</v>
      </c>
      <c r="R2256" s="195" t="s">
        <v>847</v>
      </c>
    </row>
    <row r="2257" spans="1:18" s="205" customFormat="1">
      <c r="A2257" s="195" t="s">
        <v>2189</v>
      </c>
      <c r="B2257" s="195" t="s">
        <v>794</v>
      </c>
      <c r="C2257" s="195" t="s">
        <v>859</v>
      </c>
      <c r="D2257" s="195" t="s">
        <v>521</v>
      </c>
      <c r="E2257" s="195" t="s">
        <v>816</v>
      </c>
      <c r="F2257" s="195" t="s">
        <v>710</v>
      </c>
      <c r="G2257" s="195" t="s">
        <v>48</v>
      </c>
      <c r="H2257" s="195" t="s">
        <v>521</v>
      </c>
      <c r="I2257" s="195" t="s">
        <v>796</v>
      </c>
      <c r="J2257" s="195" t="s">
        <v>2015</v>
      </c>
      <c r="K2257" s="204">
        <v>0</v>
      </c>
      <c r="L2257" s="204">
        <v>6150</v>
      </c>
      <c r="M2257" s="204">
        <f t="shared" si="36"/>
        <v>-6150</v>
      </c>
      <c r="N2257" s="195" t="s">
        <v>2194</v>
      </c>
      <c r="O2257" s="195" t="s">
        <v>2138</v>
      </c>
      <c r="P2257" s="195"/>
      <c r="Q2257" s="195" t="s">
        <v>2190</v>
      </c>
      <c r="R2257" s="195" t="s">
        <v>847</v>
      </c>
    </row>
    <row r="2258" spans="1:18" s="205" customFormat="1">
      <c r="A2258" s="195" t="s">
        <v>2189</v>
      </c>
      <c r="B2258" s="195" t="s">
        <v>794</v>
      </c>
      <c r="C2258" s="195" t="s">
        <v>859</v>
      </c>
      <c r="D2258" s="195" t="s">
        <v>521</v>
      </c>
      <c r="E2258" s="195" t="s">
        <v>19</v>
      </c>
      <c r="F2258" s="195" t="s">
        <v>710</v>
      </c>
      <c r="G2258" s="195" t="s">
        <v>48</v>
      </c>
      <c r="H2258" s="195" t="s">
        <v>521</v>
      </c>
      <c r="I2258" s="195" t="s">
        <v>796</v>
      </c>
      <c r="J2258" s="195" t="s">
        <v>2015</v>
      </c>
      <c r="K2258" s="204">
        <v>0</v>
      </c>
      <c r="L2258" s="204">
        <v>133</v>
      </c>
      <c r="M2258" s="204">
        <f t="shared" si="36"/>
        <v>-133</v>
      </c>
      <c r="N2258" s="195" t="s">
        <v>1114</v>
      </c>
      <c r="O2258" s="195" t="s">
        <v>2138</v>
      </c>
      <c r="P2258" s="195"/>
      <c r="Q2258" s="195" t="s">
        <v>2190</v>
      </c>
      <c r="R2258" s="195" t="s">
        <v>847</v>
      </c>
    </row>
    <row r="2259" spans="1:18" s="205" customFormat="1">
      <c r="A2259" s="195" t="s">
        <v>2189</v>
      </c>
      <c r="B2259" s="195" t="s">
        <v>794</v>
      </c>
      <c r="C2259" s="195" t="s">
        <v>859</v>
      </c>
      <c r="D2259" s="195" t="s">
        <v>521</v>
      </c>
      <c r="E2259" s="195" t="s">
        <v>210</v>
      </c>
      <c r="F2259" s="195" t="s">
        <v>710</v>
      </c>
      <c r="G2259" s="195" t="s">
        <v>48</v>
      </c>
      <c r="H2259" s="195" t="s">
        <v>521</v>
      </c>
      <c r="I2259" s="195" t="s">
        <v>796</v>
      </c>
      <c r="J2259" s="195" t="s">
        <v>2015</v>
      </c>
      <c r="K2259" s="204">
        <v>0</v>
      </c>
      <c r="L2259" s="204">
        <v>120</v>
      </c>
      <c r="M2259" s="204">
        <f t="shared" si="36"/>
        <v>-120</v>
      </c>
      <c r="N2259" s="195" t="s">
        <v>2196</v>
      </c>
      <c r="O2259" s="195" t="s">
        <v>2138</v>
      </c>
      <c r="P2259" s="195"/>
      <c r="Q2259" s="195" t="s">
        <v>2190</v>
      </c>
      <c r="R2259" s="195" t="s">
        <v>847</v>
      </c>
    </row>
    <row r="2260" spans="1:18" s="205" customFormat="1">
      <c r="A2260" s="195" t="s">
        <v>2189</v>
      </c>
      <c r="B2260" s="195" t="s">
        <v>794</v>
      </c>
      <c r="C2260" s="195" t="s">
        <v>859</v>
      </c>
      <c r="D2260" s="195" t="s">
        <v>521</v>
      </c>
      <c r="E2260" s="195" t="s">
        <v>21</v>
      </c>
      <c r="F2260" s="195" t="s">
        <v>710</v>
      </c>
      <c r="G2260" s="195" t="s">
        <v>48</v>
      </c>
      <c r="H2260" s="195" t="s">
        <v>521</v>
      </c>
      <c r="I2260" s="195" t="s">
        <v>796</v>
      </c>
      <c r="J2260" s="195" t="s">
        <v>2015</v>
      </c>
      <c r="K2260" s="204">
        <v>0</v>
      </c>
      <c r="L2260" s="204">
        <v>75</v>
      </c>
      <c r="M2260" s="204">
        <f t="shared" si="36"/>
        <v>-75</v>
      </c>
      <c r="N2260" s="195" t="s">
        <v>2198</v>
      </c>
      <c r="O2260" s="195" t="s">
        <v>2138</v>
      </c>
      <c r="P2260" s="195"/>
      <c r="Q2260" s="195" t="s">
        <v>2190</v>
      </c>
      <c r="R2260" s="195" t="s">
        <v>847</v>
      </c>
    </row>
    <row r="2261" spans="1:18" s="205" customFormat="1">
      <c r="A2261" s="195" t="s">
        <v>2189</v>
      </c>
      <c r="B2261" s="195" t="s">
        <v>794</v>
      </c>
      <c r="C2261" s="195" t="s">
        <v>859</v>
      </c>
      <c r="D2261" s="195" t="s">
        <v>521</v>
      </c>
      <c r="E2261" s="195" t="s">
        <v>21</v>
      </c>
      <c r="F2261" s="195" t="s">
        <v>710</v>
      </c>
      <c r="G2261" s="195" t="s">
        <v>48</v>
      </c>
      <c r="H2261" s="195" t="s">
        <v>521</v>
      </c>
      <c r="I2261" s="195" t="s">
        <v>796</v>
      </c>
      <c r="J2261" s="195" t="s">
        <v>2015</v>
      </c>
      <c r="K2261" s="204">
        <v>0</v>
      </c>
      <c r="L2261" s="204">
        <v>64.89</v>
      </c>
      <c r="M2261" s="204">
        <f t="shared" si="36"/>
        <v>-64.89</v>
      </c>
      <c r="N2261" s="195" t="s">
        <v>977</v>
      </c>
      <c r="O2261" s="195" t="s">
        <v>2138</v>
      </c>
      <c r="P2261" s="195"/>
      <c r="Q2261" s="195" t="s">
        <v>2190</v>
      </c>
      <c r="R2261" s="195" t="s">
        <v>847</v>
      </c>
    </row>
    <row r="2262" spans="1:18" s="205" customFormat="1">
      <c r="A2262" s="195" t="s">
        <v>2189</v>
      </c>
      <c r="B2262" s="195" t="s">
        <v>794</v>
      </c>
      <c r="C2262" s="195" t="s">
        <v>859</v>
      </c>
      <c r="D2262" s="195" t="s">
        <v>521</v>
      </c>
      <c r="E2262" s="195" t="s">
        <v>29</v>
      </c>
      <c r="F2262" s="195" t="s">
        <v>710</v>
      </c>
      <c r="G2262" s="195" t="s">
        <v>48</v>
      </c>
      <c r="H2262" s="195" t="s">
        <v>521</v>
      </c>
      <c r="I2262" s="195" t="s">
        <v>796</v>
      </c>
      <c r="J2262" s="195" t="s">
        <v>2015</v>
      </c>
      <c r="K2262" s="204">
        <v>0</v>
      </c>
      <c r="L2262" s="204">
        <v>560</v>
      </c>
      <c r="M2262" s="204">
        <f t="shared" si="36"/>
        <v>-560</v>
      </c>
      <c r="N2262" s="195" t="s">
        <v>2199</v>
      </c>
      <c r="O2262" s="195" t="s">
        <v>2138</v>
      </c>
      <c r="P2262" s="195"/>
      <c r="Q2262" s="195" t="s">
        <v>2190</v>
      </c>
      <c r="R2262" s="195" t="s">
        <v>847</v>
      </c>
    </row>
    <row r="2263" spans="1:18" s="205" customFormat="1">
      <c r="A2263" s="195" t="s">
        <v>2189</v>
      </c>
      <c r="B2263" s="195" t="s">
        <v>794</v>
      </c>
      <c r="C2263" s="195" t="s">
        <v>859</v>
      </c>
      <c r="D2263" s="195" t="s">
        <v>521</v>
      </c>
      <c r="E2263" s="195" t="s">
        <v>29</v>
      </c>
      <c r="F2263" s="195" t="s">
        <v>710</v>
      </c>
      <c r="G2263" s="195" t="s">
        <v>48</v>
      </c>
      <c r="H2263" s="195" t="s">
        <v>521</v>
      </c>
      <c r="I2263" s="195" t="s">
        <v>796</v>
      </c>
      <c r="J2263" s="195" t="s">
        <v>2015</v>
      </c>
      <c r="K2263" s="204">
        <v>0</v>
      </c>
      <c r="L2263" s="204">
        <v>165.13</v>
      </c>
      <c r="M2263" s="204">
        <f t="shared" si="36"/>
        <v>-165.13</v>
      </c>
      <c r="N2263" s="195" t="s">
        <v>977</v>
      </c>
      <c r="O2263" s="195" t="s">
        <v>2138</v>
      </c>
      <c r="P2263" s="195"/>
      <c r="Q2263" s="195" t="s">
        <v>2190</v>
      </c>
      <c r="R2263" s="195" t="s">
        <v>847</v>
      </c>
    </row>
    <row r="2264" spans="1:18" s="205" customFormat="1">
      <c r="A2264" s="195" t="s">
        <v>2189</v>
      </c>
      <c r="B2264" s="195" t="s">
        <v>794</v>
      </c>
      <c r="C2264" s="195" t="s">
        <v>859</v>
      </c>
      <c r="D2264" s="195" t="s">
        <v>521</v>
      </c>
      <c r="E2264" s="195" t="s">
        <v>18</v>
      </c>
      <c r="F2264" s="195" t="s">
        <v>710</v>
      </c>
      <c r="G2264" s="195" t="s">
        <v>48</v>
      </c>
      <c r="H2264" s="195" t="s">
        <v>521</v>
      </c>
      <c r="I2264" s="195" t="s">
        <v>796</v>
      </c>
      <c r="J2264" s="195" t="s">
        <v>2015</v>
      </c>
      <c r="K2264" s="204">
        <v>0</v>
      </c>
      <c r="L2264" s="204">
        <v>2050</v>
      </c>
      <c r="M2264" s="204">
        <f t="shared" si="36"/>
        <v>-2050</v>
      </c>
      <c r="N2264" s="195" t="s">
        <v>2160</v>
      </c>
      <c r="O2264" s="195" t="s">
        <v>2138</v>
      </c>
      <c r="P2264" s="195"/>
      <c r="Q2264" s="195" t="s">
        <v>2190</v>
      </c>
      <c r="R2264" s="195" t="s">
        <v>847</v>
      </c>
    </row>
    <row r="2265" spans="1:18" s="205" customFormat="1">
      <c r="A2265" s="195" t="s">
        <v>2189</v>
      </c>
      <c r="B2265" s="195" t="s">
        <v>794</v>
      </c>
      <c r="C2265" s="195" t="s">
        <v>859</v>
      </c>
      <c r="D2265" s="195" t="s">
        <v>521</v>
      </c>
      <c r="E2265" s="195" t="s">
        <v>137</v>
      </c>
      <c r="F2265" s="195" t="s">
        <v>710</v>
      </c>
      <c r="G2265" s="195" t="s">
        <v>48</v>
      </c>
      <c r="H2265" s="195" t="s">
        <v>521</v>
      </c>
      <c r="I2265" s="195" t="s">
        <v>796</v>
      </c>
      <c r="J2265" s="195" t="s">
        <v>2015</v>
      </c>
      <c r="K2265" s="204">
        <v>0</v>
      </c>
      <c r="L2265" s="204">
        <v>102.78</v>
      </c>
      <c r="M2265" s="204">
        <f t="shared" si="36"/>
        <v>-102.78</v>
      </c>
      <c r="N2265" s="195" t="s">
        <v>977</v>
      </c>
      <c r="O2265" s="195" t="s">
        <v>2138</v>
      </c>
      <c r="P2265" s="195"/>
      <c r="Q2265" s="195" t="s">
        <v>2190</v>
      </c>
      <c r="R2265" s="195" t="s">
        <v>847</v>
      </c>
    </row>
    <row r="2266" spans="1:18" s="205" customFormat="1">
      <c r="A2266" s="195" t="s">
        <v>2189</v>
      </c>
      <c r="B2266" s="195" t="s">
        <v>794</v>
      </c>
      <c r="C2266" s="195" t="s">
        <v>859</v>
      </c>
      <c r="D2266" s="195" t="s">
        <v>521</v>
      </c>
      <c r="E2266" s="195" t="s">
        <v>36</v>
      </c>
      <c r="F2266" s="195" t="s">
        <v>710</v>
      </c>
      <c r="G2266" s="195" t="s">
        <v>48</v>
      </c>
      <c r="H2266" s="195" t="s">
        <v>521</v>
      </c>
      <c r="I2266" s="195" t="s">
        <v>796</v>
      </c>
      <c r="J2266" s="195" t="s">
        <v>2015</v>
      </c>
      <c r="K2266" s="204">
        <v>0</v>
      </c>
      <c r="L2266" s="204">
        <v>639.33000000000004</v>
      </c>
      <c r="M2266" s="204">
        <f t="shared" si="36"/>
        <v>-639.33000000000004</v>
      </c>
      <c r="N2266" s="195" t="s">
        <v>976</v>
      </c>
      <c r="O2266" s="195" t="s">
        <v>2138</v>
      </c>
      <c r="P2266" s="195"/>
      <c r="Q2266" s="195" t="s">
        <v>2190</v>
      </c>
      <c r="R2266" s="195" t="s">
        <v>847</v>
      </c>
    </row>
    <row r="2267" spans="1:18" s="205" customFormat="1">
      <c r="A2267" s="195" t="s">
        <v>2189</v>
      </c>
      <c r="B2267" s="195" t="s">
        <v>794</v>
      </c>
      <c r="C2267" s="195" t="s">
        <v>859</v>
      </c>
      <c r="D2267" s="195" t="s">
        <v>521</v>
      </c>
      <c r="E2267" s="195" t="s">
        <v>36</v>
      </c>
      <c r="F2267" s="195" t="s">
        <v>710</v>
      </c>
      <c r="G2267" s="195" t="s">
        <v>48</v>
      </c>
      <c r="H2267" s="195" t="s">
        <v>521</v>
      </c>
      <c r="I2267" s="195" t="s">
        <v>796</v>
      </c>
      <c r="J2267" s="195" t="s">
        <v>2015</v>
      </c>
      <c r="K2267" s="204">
        <v>0</v>
      </c>
      <c r="L2267" s="204">
        <v>940.8</v>
      </c>
      <c r="M2267" s="204">
        <f t="shared" si="36"/>
        <v>-940.8</v>
      </c>
      <c r="N2267" s="195" t="s">
        <v>1002</v>
      </c>
      <c r="O2267" s="195" t="s">
        <v>2138</v>
      </c>
      <c r="P2267" s="195"/>
      <c r="Q2267" s="195" t="s">
        <v>2190</v>
      </c>
      <c r="R2267" s="195" t="s">
        <v>847</v>
      </c>
    </row>
    <row r="2268" spans="1:18" s="205" customFormat="1">
      <c r="A2268" s="195" t="s">
        <v>2200</v>
      </c>
      <c r="B2268" s="195" t="s">
        <v>794</v>
      </c>
      <c r="C2268" s="195" t="s">
        <v>833</v>
      </c>
      <c r="D2268" s="195" t="s">
        <v>268</v>
      </c>
      <c r="E2268" s="195" t="s">
        <v>465</v>
      </c>
      <c r="F2268" s="195" t="s">
        <v>521</v>
      </c>
      <c r="G2268" s="195" t="s">
        <v>480</v>
      </c>
      <c r="H2268" s="195" t="s">
        <v>521</v>
      </c>
      <c r="I2268" s="195" t="s">
        <v>796</v>
      </c>
      <c r="J2268" s="195" t="s">
        <v>1170</v>
      </c>
      <c r="K2268" s="204">
        <v>26400</v>
      </c>
      <c r="L2268" s="204">
        <v>0</v>
      </c>
      <c r="M2268" s="204">
        <f t="shared" si="36"/>
        <v>26400</v>
      </c>
      <c r="N2268" s="195" t="s">
        <v>725</v>
      </c>
      <c r="O2268" s="195" t="s">
        <v>1170</v>
      </c>
      <c r="P2268" s="195"/>
      <c r="Q2268" s="195" t="s">
        <v>2201</v>
      </c>
      <c r="R2268" s="195" t="s">
        <v>797</v>
      </c>
    </row>
    <row r="2269" spans="1:18" s="205" customFormat="1">
      <c r="A2269" s="195" t="s">
        <v>2200</v>
      </c>
      <c r="B2269" s="195" t="s">
        <v>794</v>
      </c>
      <c r="C2269" s="195" t="s">
        <v>56</v>
      </c>
      <c r="D2269" s="195" t="s">
        <v>521</v>
      </c>
      <c r="E2269" s="195" t="s">
        <v>50</v>
      </c>
      <c r="F2269" s="195" t="s">
        <v>2202</v>
      </c>
      <c r="G2269" s="195" t="s">
        <v>48</v>
      </c>
      <c r="H2269" s="195" t="s">
        <v>521</v>
      </c>
      <c r="I2269" s="195" t="s">
        <v>796</v>
      </c>
      <c r="J2269" s="195" t="s">
        <v>1170</v>
      </c>
      <c r="K2269" s="204">
        <v>0</v>
      </c>
      <c r="L2269" s="204">
        <v>25</v>
      </c>
      <c r="M2269" s="204">
        <f t="shared" si="36"/>
        <v>-25</v>
      </c>
      <c r="N2269" s="195" t="s">
        <v>725</v>
      </c>
      <c r="O2269" s="195" t="s">
        <v>1170</v>
      </c>
      <c r="P2269" s="195"/>
      <c r="Q2269" s="195" t="s">
        <v>2201</v>
      </c>
      <c r="R2269" s="195" t="s">
        <v>797</v>
      </c>
    </row>
    <row r="2270" spans="1:18" s="205" customFormat="1">
      <c r="A2270" s="195" t="s">
        <v>2200</v>
      </c>
      <c r="B2270" s="195" t="s">
        <v>794</v>
      </c>
      <c r="C2270" s="195" t="s">
        <v>473</v>
      </c>
      <c r="D2270" s="195" t="s">
        <v>521</v>
      </c>
      <c r="E2270" s="195" t="s">
        <v>465</v>
      </c>
      <c r="F2270" s="195" t="s">
        <v>521</v>
      </c>
      <c r="G2270" s="195" t="s">
        <v>480</v>
      </c>
      <c r="H2270" s="195" t="s">
        <v>521</v>
      </c>
      <c r="I2270" s="195" t="s">
        <v>796</v>
      </c>
      <c r="J2270" s="195" t="s">
        <v>1170</v>
      </c>
      <c r="K2270" s="204">
        <v>0</v>
      </c>
      <c r="L2270" s="204">
        <v>26400</v>
      </c>
      <c r="M2270" s="204">
        <f t="shared" si="36"/>
        <v>-26400</v>
      </c>
      <c r="N2270" s="195" t="s">
        <v>725</v>
      </c>
      <c r="O2270" s="195" t="s">
        <v>1170</v>
      </c>
      <c r="P2270" s="195"/>
      <c r="Q2270" s="195" t="s">
        <v>2201</v>
      </c>
      <c r="R2270" s="195" t="s">
        <v>797</v>
      </c>
    </row>
    <row r="2271" spans="1:18" s="205" customFormat="1">
      <c r="A2271" s="195" t="s">
        <v>2200</v>
      </c>
      <c r="B2271" s="195" t="s">
        <v>794</v>
      </c>
      <c r="C2271" s="195" t="s">
        <v>244</v>
      </c>
      <c r="D2271" s="195" t="s">
        <v>831</v>
      </c>
      <c r="E2271" s="195" t="s">
        <v>1008</v>
      </c>
      <c r="F2271" s="195" t="s">
        <v>2202</v>
      </c>
      <c r="G2271" s="195" t="s">
        <v>48</v>
      </c>
      <c r="H2271" s="195" t="s">
        <v>521</v>
      </c>
      <c r="I2271" s="195" t="s">
        <v>796</v>
      </c>
      <c r="J2271" s="195" t="s">
        <v>1170</v>
      </c>
      <c r="K2271" s="204">
        <v>25</v>
      </c>
      <c r="L2271" s="204">
        <v>0</v>
      </c>
      <c r="M2271" s="204">
        <f t="shared" si="36"/>
        <v>25</v>
      </c>
      <c r="N2271" s="195" t="s">
        <v>725</v>
      </c>
      <c r="O2271" s="195" t="s">
        <v>1170</v>
      </c>
      <c r="P2271" s="195"/>
      <c r="Q2271" s="195" t="s">
        <v>2201</v>
      </c>
      <c r="R2271" s="195" t="s">
        <v>797</v>
      </c>
    </row>
    <row r="2272" spans="1:18" s="205" customFormat="1">
      <c r="A2272" s="195" t="s">
        <v>2203</v>
      </c>
      <c r="B2272" s="195" t="s">
        <v>794</v>
      </c>
      <c r="C2272" s="195" t="s">
        <v>35</v>
      </c>
      <c r="D2272" s="195" t="s">
        <v>521</v>
      </c>
      <c r="E2272" s="195" t="s">
        <v>210</v>
      </c>
      <c r="F2272" s="195" t="s">
        <v>263</v>
      </c>
      <c r="G2272" s="195" t="s">
        <v>48</v>
      </c>
      <c r="H2272" s="195" t="s">
        <v>521</v>
      </c>
      <c r="I2272" s="195" t="s">
        <v>796</v>
      </c>
      <c r="J2272" s="195" t="s">
        <v>1934</v>
      </c>
      <c r="K2272" s="204">
        <v>0</v>
      </c>
      <c r="L2272" s="204">
        <v>53038.35</v>
      </c>
      <c r="M2272" s="204">
        <f t="shared" si="36"/>
        <v>-53038.35</v>
      </c>
      <c r="N2272" s="195" t="s">
        <v>725</v>
      </c>
      <c r="O2272" s="195" t="s">
        <v>1934</v>
      </c>
      <c r="P2272" s="195"/>
      <c r="Q2272" s="195" t="s">
        <v>2204</v>
      </c>
      <c r="R2272" s="195" t="s">
        <v>797</v>
      </c>
    </row>
    <row r="2273" spans="1:18" s="205" customFormat="1">
      <c r="A2273" s="195" t="s">
        <v>2203</v>
      </c>
      <c r="B2273" s="195" t="s">
        <v>794</v>
      </c>
      <c r="C2273" s="195" t="s">
        <v>35</v>
      </c>
      <c r="D2273" s="195" t="s">
        <v>521</v>
      </c>
      <c r="E2273" s="195" t="s">
        <v>380</v>
      </c>
      <c r="F2273" s="195" t="s">
        <v>263</v>
      </c>
      <c r="G2273" s="195" t="s">
        <v>48</v>
      </c>
      <c r="H2273" s="195" t="s">
        <v>521</v>
      </c>
      <c r="I2273" s="195" t="s">
        <v>796</v>
      </c>
      <c r="J2273" s="195" t="s">
        <v>1934</v>
      </c>
      <c r="K2273" s="204">
        <v>0</v>
      </c>
      <c r="L2273" s="204">
        <v>2327.5</v>
      </c>
      <c r="M2273" s="204">
        <f t="shared" si="36"/>
        <v>-2327.5</v>
      </c>
      <c r="N2273" s="195" t="s">
        <v>725</v>
      </c>
      <c r="O2273" s="195" t="s">
        <v>1934</v>
      </c>
      <c r="P2273" s="195"/>
      <c r="Q2273" s="195" t="s">
        <v>2204</v>
      </c>
      <c r="R2273" s="195" t="s">
        <v>797</v>
      </c>
    </row>
    <row r="2274" spans="1:18" s="205" customFormat="1">
      <c r="A2274" s="195" t="s">
        <v>2203</v>
      </c>
      <c r="B2274" s="195" t="s">
        <v>794</v>
      </c>
      <c r="C2274" s="195" t="s">
        <v>833</v>
      </c>
      <c r="D2274" s="195" t="s">
        <v>268</v>
      </c>
      <c r="E2274" s="195" t="s">
        <v>465</v>
      </c>
      <c r="F2274" s="195" t="s">
        <v>521</v>
      </c>
      <c r="G2274" s="195" t="s">
        <v>480</v>
      </c>
      <c r="H2274" s="195" t="s">
        <v>521</v>
      </c>
      <c r="I2274" s="195" t="s">
        <v>796</v>
      </c>
      <c r="J2274" s="195" t="s">
        <v>1934</v>
      </c>
      <c r="K2274" s="204">
        <v>13000</v>
      </c>
      <c r="L2274" s="204">
        <v>0</v>
      </c>
      <c r="M2274" s="204">
        <f t="shared" si="36"/>
        <v>13000</v>
      </c>
      <c r="N2274" s="195" t="s">
        <v>725</v>
      </c>
      <c r="O2274" s="195" t="s">
        <v>1934</v>
      </c>
      <c r="P2274" s="195"/>
      <c r="Q2274" s="195" t="s">
        <v>2204</v>
      </c>
      <c r="R2274" s="195" t="s">
        <v>797</v>
      </c>
    </row>
    <row r="2275" spans="1:18" s="205" customFormat="1">
      <c r="A2275" s="195" t="s">
        <v>2203</v>
      </c>
      <c r="B2275" s="195" t="s">
        <v>794</v>
      </c>
      <c r="C2275" s="195" t="s">
        <v>804</v>
      </c>
      <c r="D2275" s="195" t="s">
        <v>268</v>
      </c>
      <c r="E2275" s="195" t="s">
        <v>29</v>
      </c>
      <c r="F2275" s="195" t="s">
        <v>338</v>
      </c>
      <c r="G2275" s="195" t="s">
        <v>48</v>
      </c>
      <c r="H2275" s="195" t="s">
        <v>521</v>
      </c>
      <c r="I2275" s="195" t="s">
        <v>796</v>
      </c>
      <c r="J2275" s="195" t="s">
        <v>1934</v>
      </c>
      <c r="K2275" s="204">
        <v>5499</v>
      </c>
      <c r="L2275" s="204">
        <v>0</v>
      </c>
      <c r="M2275" s="204">
        <f t="shared" si="36"/>
        <v>5499</v>
      </c>
      <c r="N2275" s="195" t="s">
        <v>725</v>
      </c>
      <c r="O2275" s="195" t="s">
        <v>1934</v>
      </c>
      <c r="P2275" s="195"/>
      <c r="Q2275" s="195" t="s">
        <v>2204</v>
      </c>
      <c r="R2275" s="195" t="s">
        <v>797</v>
      </c>
    </row>
    <row r="2276" spans="1:18" s="205" customFormat="1">
      <c r="A2276" s="195" t="s">
        <v>2203</v>
      </c>
      <c r="B2276" s="195" t="s">
        <v>794</v>
      </c>
      <c r="C2276" s="195" t="s">
        <v>706</v>
      </c>
      <c r="D2276" s="195" t="s">
        <v>802</v>
      </c>
      <c r="E2276" s="195" t="s">
        <v>29</v>
      </c>
      <c r="F2276" s="195" t="s">
        <v>338</v>
      </c>
      <c r="G2276" s="195" t="s">
        <v>48</v>
      </c>
      <c r="H2276" s="195" t="s">
        <v>521</v>
      </c>
      <c r="I2276" s="195" t="s">
        <v>796</v>
      </c>
      <c r="J2276" s="195" t="s">
        <v>1934</v>
      </c>
      <c r="K2276" s="204">
        <v>351</v>
      </c>
      <c r="L2276" s="204">
        <v>0</v>
      </c>
      <c r="M2276" s="204">
        <f t="shared" si="36"/>
        <v>351</v>
      </c>
      <c r="N2276" s="195" t="s">
        <v>725</v>
      </c>
      <c r="O2276" s="195" t="s">
        <v>1934</v>
      </c>
      <c r="P2276" s="195"/>
      <c r="Q2276" s="195" t="s">
        <v>2204</v>
      </c>
      <c r="R2276" s="195" t="s">
        <v>797</v>
      </c>
    </row>
    <row r="2277" spans="1:18" s="205" customFormat="1">
      <c r="A2277" s="195" t="s">
        <v>2203</v>
      </c>
      <c r="B2277" s="195" t="s">
        <v>794</v>
      </c>
      <c r="C2277" s="195" t="s">
        <v>804</v>
      </c>
      <c r="D2277" s="195" t="s">
        <v>268</v>
      </c>
      <c r="E2277" s="195" t="s">
        <v>2205</v>
      </c>
      <c r="F2277" s="195" t="s">
        <v>521</v>
      </c>
      <c r="G2277" s="195" t="s">
        <v>48</v>
      </c>
      <c r="H2277" s="195" t="s">
        <v>521</v>
      </c>
      <c r="I2277" s="195" t="s">
        <v>796</v>
      </c>
      <c r="J2277" s="195" t="s">
        <v>1934</v>
      </c>
      <c r="K2277" s="204">
        <v>242912.55</v>
      </c>
      <c r="L2277" s="204">
        <v>0</v>
      </c>
      <c r="M2277" s="204">
        <f t="shared" si="36"/>
        <v>242912.55</v>
      </c>
      <c r="N2277" s="195" t="s">
        <v>725</v>
      </c>
      <c r="O2277" s="195" t="s">
        <v>1934</v>
      </c>
      <c r="P2277" s="195"/>
      <c r="Q2277" s="195" t="s">
        <v>2204</v>
      </c>
      <c r="R2277" s="195" t="s">
        <v>797</v>
      </c>
    </row>
    <row r="2278" spans="1:18" s="205" customFormat="1">
      <c r="A2278" s="195" t="s">
        <v>2203</v>
      </c>
      <c r="B2278" s="195" t="s">
        <v>794</v>
      </c>
      <c r="C2278" s="195" t="s">
        <v>244</v>
      </c>
      <c r="D2278" s="195" t="s">
        <v>831</v>
      </c>
      <c r="E2278" s="195" t="s">
        <v>1008</v>
      </c>
      <c r="F2278" s="195" t="s">
        <v>2202</v>
      </c>
      <c r="G2278" s="195" t="s">
        <v>48</v>
      </c>
      <c r="H2278" s="195" t="s">
        <v>521</v>
      </c>
      <c r="I2278" s="195" t="s">
        <v>796</v>
      </c>
      <c r="J2278" s="195" t="s">
        <v>1934</v>
      </c>
      <c r="K2278" s="204">
        <v>111</v>
      </c>
      <c r="L2278" s="204">
        <v>0</v>
      </c>
      <c r="M2278" s="204">
        <f t="shared" si="36"/>
        <v>111</v>
      </c>
      <c r="N2278" s="195" t="s">
        <v>725</v>
      </c>
      <c r="O2278" s="195" t="s">
        <v>1934</v>
      </c>
      <c r="P2278" s="195"/>
      <c r="Q2278" s="195" t="s">
        <v>2204</v>
      </c>
      <c r="R2278" s="195" t="s">
        <v>797</v>
      </c>
    </row>
    <row r="2279" spans="1:18" s="205" customFormat="1">
      <c r="A2279" s="195" t="s">
        <v>2203</v>
      </c>
      <c r="B2279" s="195" t="s">
        <v>794</v>
      </c>
      <c r="C2279" s="195" t="s">
        <v>1072</v>
      </c>
      <c r="D2279" s="195" t="s">
        <v>521</v>
      </c>
      <c r="E2279" s="195" t="s">
        <v>384</v>
      </c>
      <c r="F2279" s="195" t="s">
        <v>338</v>
      </c>
      <c r="G2279" s="195" t="s">
        <v>48</v>
      </c>
      <c r="H2279" s="195" t="s">
        <v>521</v>
      </c>
      <c r="I2279" s="195" t="s">
        <v>796</v>
      </c>
      <c r="J2279" s="195" t="s">
        <v>1934</v>
      </c>
      <c r="K2279" s="204">
        <v>0</v>
      </c>
      <c r="L2279" s="204">
        <v>28245</v>
      </c>
      <c r="M2279" s="204">
        <f t="shared" si="36"/>
        <v>-28245</v>
      </c>
      <c r="N2279" s="195" t="s">
        <v>725</v>
      </c>
      <c r="O2279" s="195" t="s">
        <v>1934</v>
      </c>
      <c r="P2279" s="195"/>
      <c r="Q2279" s="195" t="s">
        <v>2204</v>
      </c>
      <c r="R2279" s="195" t="s">
        <v>797</v>
      </c>
    </row>
    <row r="2280" spans="1:18" s="205" customFormat="1">
      <c r="A2280" s="195" t="s">
        <v>2203</v>
      </c>
      <c r="B2280" s="195" t="s">
        <v>794</v>
      </c>
      <c r="C2280" s="195" t="s">
        <v>1072</v>
      </c>
      <c r="D2280" s="195" t="s">
        <v>521</v>
      </c>
      <c r="E2280" s="195" t="s">
        <v>708</v>
      </c>
      <c r="F2280" s="195" t="s">
        <v>338</v>
      </c>
      <c r="G2280" s="195" t="s">
        <v>48</v>
      </c>
      <c r="H2280" s="195" t="s">
        <v>521</v>
      </c>
      <c r="I2280" s="195" t="s">
        <v>796</v>
      </c>
      <c r="J2280" s="195" t="s">
        <v>1934</v>
      </c>
      <c r="K2280" s="204">
        <v>0</v>
      </c>
      <c r="L2280" s="204">
        <v>1160</v>
      </c>
      <c r="M2280" s="204">
        <f t="shared" si="36"/>
        <v>-1160</v>
      </c>
      <c r="N2280" s="195" t="s">
        <v>725</v>
      </c>
      <c r="O2280" s="195" t="s">
        <v>1934</v>
      </c>
      <c r="P2280" s="195"/>
      <c r="Q2280" s="195" t="s">
        <v>2204</v>
      </c>
      <c r="R2280" s="195" t="s">
        <v>797</v>
      </c>
    </row>
    <row r="2281" spans="1:18" s="205" customFormat="1">
      <c r="A2281" s="195" t="s">
        <v>2203</v>
      </c>
      <c r="B2281" s="195" t="s">
        <v>794</v>
      </c>
      <c r="C2281" s="195" t="s">
        <v>367</v>
      </c>
      <c r="D2281" s="195" t="s">
        <v>268</v>
      </c>
      <c r="E2281" s="195" t="s">
        <v>210</v>
      </c>
      <c r="F2281" s="195" t="s">
        <v>263</v>
      </c>
      <c r="G2281" s="195" t="s">
        <v>48</v>
      </c>
      <c r="H2281" s="195" t="s">
        <v>521</v>
      </c>
      <c r="I2281" s="195" t="s">
        <v>796</v>
      </c>
      <c r="J2281" s="195" t="s">
        <v>1934</v>
      </c>
      <c r="K2281" s="204">
        <v>49856.05</v>
      </c>
      <c r="L2281" s="204">
        <v>0</v>
      </c>
      <c r="M2281" s="204">
        <f t="shared" si="36"/>
        <v>49856.05</v>
      </c>
      <c r="N2281" s="195" t="s">
        <v>725</v>
      </c>
      <c r="O2281" s="195" t="s">
        <v>1934</v>
      </c>
      <c r="P2281" s="195"/>
      <c r="Q2281" s="195" t="s">
        <v>2204</v>
      </c>
      <c r="R2281" s="195" t="s">
        <v>797</v>
      </c>
    </row>
    <row r="2282" spans="1:18" s="205" customFormat="1">
      <c r="A2282" s="195" t="s">
        <v>2203</v>
      </c>
      <c r="B2282" s="195" t="s">
        <v>794</v>
      </c>
      <c r="C2282" s="195" t="s">
        <v>56</v>
      </c>
      <c r="D2282" s="195" t="s">
        <v>521</v>
      </c>
      <c r="E2282" s="195" t="s">
        <v>50</v>
      </c>
      <c r="F2282" s="195" t="s">
        <v>2202</v>
      </c>
      <c r="G2282" s="195" t="s">
        <v>48</v>
      </c>
      <c r="H2282" s="195" t="s">
        <v>521</v>
      </c>
      <c r="I2282" s="195" t="s">
        <v>796</v>
      </c>
      <c r="J2282" s="195" t="s">
        <v>1934</v>
      </c>
      <c r="K2282" s="204">
        <v>0</v>
      </c>
      <c r="L2282" s="204">
        <v>111</v>
      </c>
      <c r="M2282" s="204">
        <f t="shared" si="36"/>
        <v>-111</v>
      </c>
      <c r="N2282" s="195" t="s">
        <v>725</v>
      </c>
      <c r="O2282" s="195" t="s">
        <v>1934</v>
      </c>
      <c r="P2282" s="195"/>
      <c r="Q2282" s="195" t="s">
        <v>2204</v>
      </c>
      <c r="R2282" s="195" t="s">
        <v>797</v>
      </c>
    </row>
    <row r="2283" spans="1:18" s="205" customFormat="1">
      <c r="A2283" s="195" t="s">
        <v>2203</v>
      </c>
      <c r="B2283" s="195" t="s">
        <v>794</v>
      </c>
      <c r="C2283" s="195" t="s">
        <v>367</v>
      </c>
      <c r="D2283" s="195" t="s">
        <v>268</v>
      </c>
      <c r="E2283" s="195" t="s">
        <v>380</v>
      </c>
      <c r="F2283" s="195" t="s">
        <v>263</v>
      </c>
      <c r="G2283" s="195" t="s">
        <v>48</v>
      </c>
      <c r="H2283" s="195" t="s">
        <v>521</v>
      </c>
      <c r="I2283" s="195" t="s">
        <v>796</v>
      </c>
      <c r="J2283" s="195" t="s">
        <v>1934</v>
      </c>
      <c r="K2283" s="204">
        <v>2187.85</v>
      </c>
      <c r="L2283" s="204">
        <v>0</v>
      </c>
      <c r="M2283" s="204">
        <f t="shared" si="36"/>
        <v>2187.85</v>
      </c>
      <c r="N2283" s="195" t="s">
        <v>725</v>
      </c>
      <c r="O2283" s="195" t="s">
        <v>1934</v>
      </c>
      <c r="P2283" s="195"/>
      <c r="Q2283" s="195" t="s">
        <v>2204</v>
      </c>
      <c r="R2283" s="195" t="s">
        <v>797</v>
      </c>
    </row>
    <row r="2284" spans="1:18" s="205" customFormat="1">
      <c r="A2284" s="195" t="s">
        <v>2203</v>
      </c>
      <c r="B2284" s="195" t="s">
        <v>794</v>
      </c>
      <c r="C2284" s="195" t="s">
        <v>473</v>
      </c>
      <c r="D2284" s="195" t="s">
        <v>521</v>
      </c>
      <c r="E2284" s="195" t="s">
        <v>465</v>
      </c>
      <c r="F2284" s="195" t="s">
        <v>521</v>
      </c>
      <c r="G2284" s="195" t="s">
        <v>480</v>
      </c>
      <c r="H2284" s="195" t="s">
        <v>521</v>
      </c>
      <c r="I2284" s="195" t="s">
        <v>796</v>
      </c>
      <c r="J2284" s="195" t="s">
        <v>1934</v>
      </c>
      <c r="K2284" s="204">
        <v>0</v>
      </c>
      <c r="L2284" s="204">
        <v>13000</v>
      </c>
      <c r="M2284" s="204">
        <f t="shared" si="36"/>
        <v>-13000</v>
      </c>
      <c r="N2284" s="195" t="s">
        <v>725</v>
      </c>
      <c r="O2284" s="195" t="s">
        <v>1934</v>
      </c>
      <c r="P2284" s="195"/>
      <c r="Q2284" s="195" t="s">
        <v>2204</v>
      </c>
      <c r="R2284" s="195" t="s">
        <v>797</v>
      </c>
    </row>
    <row r="2285" spans="1:18" s="205" customFormat="1">
      <c r="A2285" s="195" t="s">
        <v>2203</v>
      </c>
      <c r="B2285" s="195" t="s">
        <v>794</v>
      </c>
      <c r="C2285" s="195" t="s">
        <v>1072</v>
      </c>
      <c r="D2285" s="195" t="s">
        <v>521</v>
      </c>
      <c r="E2285" s="195" t="s">
        <v>2205</v>
      </c>
      <c r="F2285" s="195" t="s">
        <v>521</v>
      </c>
      <c r="G2285" s="195" t="s">
        <v>48</v>
      </c>
      <c r="H2285" s="195" t="s">
        <v>521</v>
      </c>
      <c r="I2285" s="195" t="s">
        <v>796</v>
      </c>
      <c r="J2285" s="195" t="s">
        <v>1934</v>
      </c>
      <c r="K2285" s="204">
        <v>0</v>
      </c>
      <c r="L2285" s="204">
        <v>242912.55</v>
      </c>
      <c r="M2285" s="204">
        <f t="shared" si="36"/>
        <v>-242912.55</v>
      </c>
      <c r="N2285" s="195" t="s">
        <v>725</v>
      </c>
      <c r="O2285" s="195" t="s">
        <v>1934</v>
      </c>
      <c r="P2285" s="195"/>
      <c r="Q2285" s="195" t="s">
        <v>2204</v>
      </c>
      <c r="R2285" s="195" t="s">
        <v>797</v>
      </c>
    </row>
    <row r="2286" spans="1:18" s="205" customFormat="1">
      <c r="A2286" s="195" t="s">
        <v>2203</v>
      </c>
      <c r="B2286" s="195" t="s">
        <v>794</v>
      </c>
      <c r="C2286" s="195" t="s">
        <v>1072</v>
      </c>
      <c r="D2286" s="195" t="s">
        <v>521</v>
      </c>
      <c r="E2286" s="195" t="s">
        <v>29</v>
      </c>
      <c r="F2286" s="195" t="s">
        <v>338</v>
      </c>
      <c r="G2286" s="195" t="s">
        <v>48</v>
      </c>
      <c r="H2286" s="195" t="s">
        <v>521</v>
      </c>
      <c r="I2286" s="195" t="s">
        <v>796</v>
      </c>
      <c r="J2286" s="195" t="s">
        <v>1934</v>
      </c>
      <c r="K2286" s="204">
        <v>0</v>
      </c>
      <c r="L2286" s="204">
        <v>5850</v>
      </c>
      <c r="M2286" s="204">
        <f t="shared" si="36"/>
        <v>-5850</v>
      </c>
      <c r="N2286" s="195" t="s">
        <v>725</v>
      </c>
      <c r="O2286" s="195" t="s">
        <v>1934</v>
      </c>
      <c r="P2286" s="195"/>
      <c r="Q2286" s="195" t="s">
        <v>2204</v>
      </c>
      <c r="R2286" s="195" t="s">
        <v>797</v>
      </c>
    </row>
    <row r="2287" spans="1:18" s="205" customFormat="1">
      <c r="A2287" s="195" t="s">
        <v>2203</v>
      </c>
      <c r="B2287" s="195" t="s">
        <v>794</v>
      </c>
      <c r="C2287" s="195" t="s">
        <v>706</v>
      </c>
      <c r="D2287" s="195" t="s">
        <v>802</v>
      </c>
      <c r="E2287" s="195" t="s">
        <v>210</v>
      </c>
      <c r="F2287" s="195" t="s">
        <v>263</v>
      </c>
      <c r="G2287" s="195" t="s">
        <v>48</v>
      </c>
      <c r="H2287" s="195" t="s">
        <v>521</v>
      </c>
      <c r="I2287" s="195" t="s">
        <v>796</v>
      </c>
      <c r="J2287" s="195" t="s">
        <v>1934</v>
      </c>
      <c r="K2287" s="204">
        <v>3182.3</v>
      </c>
      <c r="L2287" s="204">
        <v>0</v>
      </c>
      <c r="M2287" s="204">
        <f t="shared" si="36"/>
        <v>3182.3</v>
      </c>
      <c r="N2287" s="195" t="s">
        <v>725</v>
      </c>
      <c r="O2287" s="195" t="s">
        <v>1934</v>
      </c>
      <c r="P2287" s="195"/>
      <c r="Q2287" s="195" t="s">
        <v>2204</v>
      </c>
      <c r="R2287" s="195" t="s">
        <v>797</v>
      </c>
    </row>
    <row r="2288" spans="1:18" s="205" customFormat="1">
      <c r="A2288" s="195" t="s">
        <v>2203</v>
      </c>
      <c r="B2288" s="195" t="s">
        <v>794</v>
      </c>
      <c r="C2288" s="195" t="s">
        <v>804</v>
      </c>
      <c r="D2288" s="195" t="s">
        <v>268</v>
      </c>
      <c r="E2288" s="195" t="s">
        <v>384</v>
      </c>
      <c r="F2288" s="195" t="s">
        <v>338</v>
      </c>
      <c r="G2288" s="195" t="s">
        <v>48</v>
      </c>
      <c r="H2288" s="195" t="s">
        <v>521</v>
      </c>
      <c r="I2288" s="195" t="s">
        <v>796</v>
      </c>
      <c r="J2288" s="195" t="s">
        <v>1934</v>
      </c>
      <c r="K2288" s="204">
        <v>26550.3</v>
      </c>
      <c r="L2288" s="204">
        <v>0</v>
      </c>
      <c r="M2288" s="204">
        <f t="shared" si="36"/>
        <v>26550.3</v>
      </c>
      <c r="N2288" s="195" t="s">
        <v>725</v>
      </c>
      <c r="O2288" s="195" t="s">
        <v>1934</v>
      </c>
      <c r="P2288" s="195"/>
      <c r="Q2288" s="195" t="s">
        <v>2204</v>
      </c>
      <c r="R2288" s="195" t="s">
        <v>797</v>
      </c>
    </row>
    <row r="2289" spans="1:18" s="205" customFormat="1">
      <c r="A2289" s="195" t="s">
        <v>2203</v>
      </c>
      <c r="B2289" s="195" t="s">
        <v>794</v>
      </c>
      <c r="C2289" s="195" t="s">
        <v>706</v>
      </c>
      <c r="D2289" s="195" t="s">
        <v>802</v>
      </c>
      <c r="E2289" s="195" t="s">
        <v>384</v>
      </c>
      <c r="F2289" s="195" t="s">
        <v>338</v>
      </c>
      <c r="G2289" s="195" t="s">
        <v>48</v>
      </c>
      <c r="H2289" s="195" t="s">
        <v>521</v>
      </c>
      <c r="I2289" s="195" t="s">
        <v>796</v>
      </c>
      <c r="J2289" s="195" t="s">
        <v>1934</v>
      </c>
      <c r="K2289" s="204">
        <v>1694.7</v>
      </c>
      <c r="L2289" s="204">
        <v>0</v>
      </c>
      <c r="M2289" s="204">
        <f t="shared" si="36"/>
        <v>1694.7</v>
      </c>
      <c r="N2289" s="195" t="s">
        <v>725</v>
      </c>
      <c r="O2289" s="195" t="s">
        <v>1934</v>
      </c>
      <c r="P2289" s="195"/>
      <c r="Q2289" s="195" t="s">
        <v>2204</v>
      </c>
      <c r="R2289" s="195" t="s">
        <v>797</v>
      </c>
    </row>
    <row r="2290" spans="1:18" s="205" customFormat="1">
      <c r="A2290" s="195" t="s">
        <v>2203</v>
      </c>
      <c r="B2290" s="195" t="s">
        <v>794</v>
      </c>
      <c r="C2290" s="195" t="s">
        <v>706</v>
      </c>
      <c r="D2290" s="195" t="s">
        <v>802</v>
      </c>
      <c r="E2290" s="195" t="s">
        <v>380</v>
      </c>
      <c r="F2290" s="195" t="s">
        <v>263</v>
      </c>
      <c r="G2290" s="195" t="s">
        <v>48</v>
      </c>
      <c r="H2290" s="195" t="s">
        <v>521</v>
      </c>
      <c r="I2290" s="195" t="s">
        <v>796</v>
      </c>
      <c r="J2290" s="195" t="s">
        <v>1934</v>
      </c>
      <c r="K2290" s="204">
        <v>139.65</v>
      </c>
      <c r="L2290" s="204">
        <v>0</v>
      </c>
      <c r="M2290" s="204">
        <f t="shared" si="36"/>
        <v>139.65</v>
      </c>
      <c r="N2290" s="195" t="s">
        <v>725</v>
      </c>
      <c r="O2290" s="195" t="s">
        <v>1934</v>
      </c>
      <c r="P2290" s="195"/>
      <c r="Q2290" s="195" t="s">
        <v>2204</v>
      </c>
      <c r="R2290" s="195" t="s">
        <v>797</v>
      </c>
    </row>
    <row r="2291" spans="1:18" s="205" customFormat="1">
      <c r="A2291" s="195" t="s">
        <v>2203</v>
      </c>
      <c r="B2291" s="195" t="s">
        <v>794</v>
      </c>
      <c r="C2291" s="195" t="s">
        <v>804</v>
      </c>
      <c r="D2291" s="195" t="s">
        <v>268</v>
      </c>
      <c r="E2291" s="195" t="s">
        <v>708</v>
      </c>
      <c r="F2291" s="195" t="s">
        <v>338</v>
      </c>
      <c r="G2291" s="195" t="s">
        <v>48</v>
      </c>
      <c r="H2291" s="195" t="s">
        <v>521</v>
      </c>
      <c r="I2291" s="195" t="s">
        <v>796</v>
      </c>
      <c r="J2291" s="195" t="s">
        <v>1934</v>
      </c>
      <c r="K2291" s="204">
        <v>1090.4000000000001</v>
      </c>
      <c r="L2291" s="204">
        <v>0</v>
      </c>
      <c r="M2291" s="204">
        <f t="shared" si="36"/>
        <v>1090.4000000000001</v>
      </c>
      <c r="N2291" s="195" t="s">
        <v>725</v>
      </c>
      <c r="O2291" s="195" t="s">
        <v>1934</v>
      </c>
      <c r="P2291" s="195"/>
      <c r="Q2291" s="195" t="s">
        <v>2204</v>
      </c>
      <c r="R2291" s="195" t="s">
        <v>797</v>
      </c>
    </row>
    <row r="2292" spans="1:18" s="205" customFormat="1">
      <c r="A2292" s="195" t="s">
        <v>2203</v>
      </c>
      <c r="B2292" s="195" t="s">
        <v>794</v>
      </c>
      <c r="C2292" s="195" t="s">
        <v>706</v>
      </c>
      <c r="D2292" s="195" t="s">
        <v>802</v>
      </c>
      <c r="E2292" s="195" t="s">
        <v>708</v>
      </c>
      <c r="F2292" s="195" t="s">
        <v>338</v>
      </c>
      <c r="G2292" s="195" t="s">
        <v>48</v>
      </c>
      <c r="H2292" s="195" t="s">
        <v>521</v>
      </c>
      <c r="I2292" s="195" t="s">
        <v>796</v>
      </c>
      <c r="J2292" s="195" t="s">
        <v>1934</v>
      </c>
      <c r="K2292" s="204">
        <v>69.599999999999994</v>
      </c>
      <c r="L2292" s="204">
        <v>0</v>
      </c>
      <c r="M2292" s="204">
        <f t="shared" si="36"/>
        <v>69.599999999999994</v>
      </c>
      <c r="N2292" s="195" t="s">
        <v>725</v>
      </c>
      <c r="O2292" s="195" t="s">
        <v>1934</v>
      </c>
      <c r="P2292" s="195"/>
      <c r="Q2292" s="195" t="s">
        <v>2204</v>
      </c>
      <c r="R2292" s="195" t="s">
        <v>797</v>
      </c>
    </row>
    <row r="2293" spans="1:18" s="205" customFormat="1">
      <c r="A2293" s="195" t="s">
        <v>2206</v>
      </c>
      <c r="B2293" s="195" t="s">
        <v>794</v>
      </c>
      <c r="C2293" s="195" t="s">
        <v>804</v>
      </c>
      <c r="D2293" s="195" t="s">
        <v>268</v>
      </c>
      <c r="E2293" s="195" t="s">
        <v>799</v>
      </c>
      <c r="F2293" s="195" t="s">
        <v>338</v>
      </c>
      <c r="G2293" s="195" t="s">
        <v>48</v>
      </c>
      <c r="H2293" s="195" t="s">
        <v>521</v>
      </c>
      <c r="I2293" s="195" t="s">
        <v>796</v>
      </c>
      <c r="J2293" s="195" t="s">
        <v>1107</v>
      </c>
      <c r="K2293" s="204">
        <v>9296.6</v>
      </c>
      <c r="L2293" s="204">
        <v>0</v>
      </c>
      <c r="M2293" s="204">
        <f t="shared" si="36"/>
        <v>9296.6</v>
      </c>
      <c r="N2293" s="195" t="s">
        <v>725</v>
      </c>
      <c r="O2293" s="195" t="s">
        <v>1107</v>
      </c>
      <c r="P2293" s="195"/>
      <c r="Q2293" s="195" t="s">
        <v>2207</v>
      </c>
      <c r="R2293" s="195" t="s">
        <v>797</v>
      </c>
    </row>
    <row r="2294" spans="1:18" s="205" customFormat="1">
      <c r="A2294" s="195" t="s">
        <v>2206</v>
      </c>
      <c r="B2294" s="195" t="s">
        <v>794</v>
      </c>
      <c r="C2294" s="195" t="s">
        <v>706</v>
      </c>
      <c r="D2294" s="195" t="s">
        <v>802</v>
      </c>
      <c r="E2294" s="195" t="s">
        <v>799</v>
      </c>
      <c r="F2294" s="195" t="s">
        <v>338</v>
      </c>
      <c r="G2294" s="195" t="s">
        <v>48</v>
      </c>
      <c r="H2294" s="195" t="s">
        <v>521</v>
      </c>
      <c r="I2294" s="195" t="s">
        <v>796</v>
      </c>
      <c r="J2294" s="195" t="s">
        <v>1107</v>
      </c>
      <c r="K2294" s="204">
        <v>593.4</v>
      </c>
      <c r="L2294" s="204">
        <v>0</v>
      </c>
      <c r="M2294" s="204">
        <f t="shared" si="36"/>
        <v>593.4</v>
      </c>
      <c r="N2294" s="195" t="s">
        <v>725</v>
      </c>
      <c r="O2294" s="195" t="s">
        <v>1107</v>
      </c>
      <c r="P2294" s="195"/>
      <c r="Q2294" s="195" t="s">
        <v>2207</v>
      </c>
      <c r="R2294" s="195" t="s">
        <v>797</v>
      </c>
    </row>
    <row r="2295" spans="1:18" s="205" customFormat="1">
      <c r="A2295" s="195" t="s">
        <v>2206</v>
      </c>
      <c r="B2295" s="195" t="s">
        <v>794</v>
      </c>
      <c r="C2295" s="195" t="s">
        <v>702</v>
      </c>
      <c r="D2295" s="195" t="s">
        <v>268</v>
      </c>
      <c r="E2295" s="195" t="s">
        <v>721</v>
      </c>
      <c r="F2295" s="195" t="s">
        <v>1065</v>
      </c>
      <c r="G2295" s="195" t="s">
        <v>48</v>
      </c>
      <c r="H2295" s="195" t="s">
        <v>521</v>
      </c>
      <c r="I2295" s="195" t="s">
        <v>796</v>
      </c>
      <c r="J2295" s="195" t="s">
        <v>1107</v>
      </c>
      <c r="K2295" s="204">
        <v>2650</v>
      </c>
      <c r="L2295" s="204">
        <v>0</v>
      </c>
      <c r="M2295" s="204">
        <f t="shared" si="36"/>
        <v>2650</v>
      </c>
      <c r="N2295" s="195" t="s">
        <v>725</v>
      </c>
      <c r="O2295" s="195" t="s">
        <v>1107</v>
      </c>
      <c r="P2295" s="195"/>
      <c r="Q2295" s="195" t="s">
        <v>2207</v>
      </c>
      <c r="R2295" s="195" t="s">
        <v>797</v>
      </c>
    </row>
    <row r="2296" spans="1:18" s="205" customFormat="1">
      <c r="A2296" s="195" t="s">
        <v>2206</v>
      </c>
      <c r="B2296" s="195" t="s">
        <v>794</v>
      </c>
      <c r="C2296" s="195" t="s">
        <v>706</v>
      </c>
      <c r="D2296" s="195" t="s">
        <v>802</v>
      </c>
      <c r="E2296" s="195" t="s">
        <v>36</v>
      </c>
      <c r="F2296" s="195" t="s">
        <v>263</v>
      </c>
      <c r="G2296" s="195" t="s">
        <v>48</v>
      </c>
      <c r="H2296" s="195" t="s">
        <v>521</v>
      </c>
      <c r="I2296" s="195" t="s">
        <v>796</v>
      </c>
      <c r="J2296" s="195" t="s">
        <v>1107</v>
      </c>
      <c r="K2296" s="204">
        <v>1209.5999999999999</v>
      </c>
      <c r="L2296" s="204">
        <v>0</v>
      </c>
      <c r="M2296" s="204">
        <f t="shared" si="36"/>
        <v>1209.5999999999999</v>
      </c>
      <c r="N2296" s="195" t="s">
        <v>725</v>
      </c>
      <c r="O2296" s="195" t="s">
        <v>1107</v>
      </c>
      <c r="P2296" s="195"/>
      <c r="Q2296" s="195" t="s">
        <v>2207</v>
      </c>
      <c r="R2296" s="195" t="s">
        <v>797</v>
      </c>
    </row>
    <row r="2297" spans="1:18" s="205" customFormat="1">
      <c r="A2297" s="195" t="s">
        <v>2206</v>
      </c>
      <c r="B2297" s="195" t="s">
        <v>794</v>
      </c>
      <c r="C2297" s="195" t="s">
        <v>706</v>
      </c>
      <c r="D2297" s="195" t="s">
        <v>802</v>
      </c>
      <c r="E2297" s="195" t="s">
        <v>134</v>
      </c>
      <c r="F2297" s="195" t="s">
        <v>263</v>
      </c>
      <c r="G2297" s="195" t="s">
        <v>48</v>
      </c>
      <c r="H2297" s="195" t="s">
        <v>521</v>
      </c>
      <c r="I2297" s="195" t="s">
        <v>796</v>
      </c>
      <c r="J2297" s="195" t="s">
        <v>1107</v>
      </c>
      <c r="K2297" s="204">
        <v>291</v>
      </c>
      <c r="L2297" s="204">
        <v>0</v>
      </c>
      <c r="M2297" s="204">
        <f t="shared" si="36"/>
        <v>291</v>
      </c>
      <c r="N2297" s="195" t="s">
        <v>725</v>
      </c>
      <c r="O2297" s="195" t="s">
        <v>1107</v>
      </c>
      <c r="P2297" s="195"/>
      <c r="Q2297" s="195" t="s">
        <v>2207</v>
      </c>
      <c r="R2297" s="195" t="s">
        <v>797</v>
      </c>
    </row>
    <row r="2298" spans="1:18" s="205" customFormat="1">
      <c r="A2298" s="195" t="s">
        <v>2206</v>
      </c>
      <c r="B2298" s="195" t="s">
        <v>794</v>
      </c>
      <c r="C2298" s="195" t="s">
        <v>883</v>
      </c>
      <c r="D2298" s="195" t="s">
        <v>521</v>
      </c>
      <c r="E2298" s="195" t="s">
        <v>770</v>
      </c>
      <c r="F2298" s="195" t="s">
        <v>263</v>
      </c>
      <c r="G2298" s="195" t="s">
        <v>48</v>
      </c>
      <c r="H2298" s="195" t="s">
        <v>521</v>
      </c>
      <c r="I2298" s="195" t="s">
        <v>796</v>
      </c>
      <c r="J2298" s="195" t="s">
        <v>1107</v>
      </c>
      <c r="K2298" s="204">
        <v>0</v>
      </c>
      <c r="L2298" s="204">
        <v>4050.68</v>
      </c>
      <c r="M2298" s="204">
        <f t="shared" si="36"/>
        <v>-4050.68</v>
      </c>
      <c r="N2298" s="195" t="s">
        <v>725</v>
      </c>
      <c r="O2298" s="195" t="s">
        <v>1107</v>
      </c>
      <c r="P2298" s="195"/>
      <c r="Q2298" s="195" t="s">
        <v>2207</v>
      </c>
      <c r="R2298" s="195" t="s">
        <v>797</v>
      </c>
    </row>
    <row r="2299" spans="1:18" s="205" customFormat="1">
      <c r="A2299" s="195" t="s">
        <v>2206</v>
      </c>
      <c r="B2299" s="195" t="s">
        <v>794</v>
      </c>
      <c r="C2299" s="195" t="s">
        <v>367</v>
      </c>
      <c r="D2299" s="195" t="s">
        <v>268</v>
      </c>
      <c r="E2299" s="195" t="s">
        <v>134</v>
      </c>
      <c r="F2299" s="195" t="s">
        <v>263</v>
      </c>
      <c r="G2299" s="195" t="s">
        <v>48</v>
      </c>
      <c r="H2299" s="195" t="s">
        <v>521</v>
      </c>
      <c r="I2299" s="195" t="s">
        <v>796</v>
      </c>
      <c r="J2299" s="195" t="s">
        <v>1107</v>
      </c>
      <c r="K2299" s="204">
        <v>4559</v>
      </c>
      <c r="L2299" s="204">
        <v>0</v>
      </c>
      <c r="M2299" s="204">
        <f t="shared" si="36"/>
        <v>4559</v>
      </c>
      <c r="N2299" s="195" t="s">
        <v>725</v>
      </c>
      <c r="O2299" s="195" t="s">
        <v>1107</v>
      </c>
      <c r="P2299" s="195"/>
      <c r="Q2299" s="195" t="s">
        <v>2207</v>
      </c>
      <c r="R2299" s="195" t="s">
        <v>797</v>
      </c>
    </row>
    <row r="2300" spans="1:18" s="205" customFormat="1">
      <c r="A2300" s="195" t="s">
        <v>2206</v>
      </c>
      <c r="B2300" s="195" t="s">
        <v>794</v>
      </c>
      <c r="C2300" s="195" t="s">
        <v>473</v>
      </c>
      <c r="D2300" s="195" t="s">
        <v>521</v>
      </c>
      <c r="E2300" s="195" t="s">
        <v>465</v>
      </c>
      <c r="F2300" s="195" t="s">
        <v>521</v>
      </c>
      <c r="G2300" s="195" t="s">
        <v>480</v>
      </c>
      <c r="H2300" s="195" t="s">
        <v>521</v>
      </c>
      <c r="I2300" s="195" t="s">
        <v>796</v>
      </c>
      <c r="J2300" s="195" t="s">
        <v>1107</v>
      </c>
      <c r="K2300" s="204">
        <v>0</v>
      </c>
      <c r="L2300" s="204">
        <v>8400</v>
      </c>
      <c r="M2300" s="204">
        <f t="shared" si="36"/>
        <v>-8400</v>
      </c>
      <c r="N2300" s="195" t="s">
        <v>725</v>
      </c>
      <c r="O2300" s="195" t="s">
        <v>1107</v>
      </c>
      <c r="P2300" s="195"/>
      <c r="Q2300" s="195" t="s">
        <v>2207</v>
      </c>
      <c r="R2300" s="195" t="s">
        <v>797</v>
      </c>
    </row>
    <row r="2301" spans="1:18" s="205" customFormat="1">
      <c r="A2301" s="195" t="s">
        <v>2206</v>
      </c>
      <c r="B2301" s="195" t="s">
        <v>794</v>
      </c>
      <c r="C2301" s="195" t="s">
        <v>1072</v>
      </c>
      <c r="D2301" s="195" t="s">
        <v>521</v>
      </c>
      <c r="E2301" s="195" t="s">
        <v>799</v>
      </c>
      <c r="F2301" s="195" t="s">
        <v>338</v>
      </c>
      <c r="G2301" s="195" t="s">
        <v>48</v>
      </c>
      <c r="H2301" s="195" t="s">
        <v>521</v>
      </c>
      <c r="I2301" s="195" t="s">
        <v>796</v>
      </c>
      <c r="J2301" s="195" t="s">
        <v>1107</v>
      </c>
      <c r="K2301" s="204">
        <v>0</v>
      </c>
      <c r="L2301" s="204">
        <v>9890</v>
      </c>
      <c r="M2301" s="204">
        <f t="shared" si="36"/>
        <v>-9890</v>
      </c>
      <c r="N2301" s="195" t="s">
        <v>725</v>
      </c>
      <c r="O2301" s="195" t="s">
        <v>1107</v>
      </c>
      <c r="P2301" s="195"/>
      <c r="Q2301" s="195" t="s">
        <v>2207</v>
      </c>
      <c r="R2301" s="195" t="s">
        <v>797</v>
      </c>
    </row>
    <row r="2302" spans="1:18" s="205" customFormat="1">
      <c r="A2302" s="195" t="s">
        <v>2206</v>
      </c>
      <c r="B2302" s="195" t="s">
        <v>794</v>
      </c>
      <c r="C2302" s="195" t="s">
        <v>49</v>
      </c>
      <c r="D2302" s="195" t="s">
        <v>521</v>
      </c>
      <c r="E2302" s="195" t="s">
        <v>50</v>
      </c>
      <c r="F2302" s="195" t="s">
        <v>521</v>
      </c>
      <c r="G2302" s="195" t="s">
        <v>48</v>
      </c>
      <c r="H2302" s="195" t="s">
        <v>521</v>
      </c>
      <c r="I2302" s="195" t="s">
        <v>796</v>
      </c>
      <c r="J2302" s="195" t="s">
        <v>1107</v>
      </c>
      <c r="K2302" s="204">
        <v>0</v>
      </c>
      <c r="L2302" s="204">
        <v>134287.10999999999</v>
      </c>
      <c r="M2302" s="204">
        <f t="shared" si="36"/>
        <v>-134287.10999999999</v>
      </c>
      <c r="N2302" s="195" t="s">
        <v>725</v>
      </c>
      <c r="O2302" s="195" t="s">
        <v>1107</v>
      </c>
      <c r="P2302" s="195"/>
      <c r="Q2302" s="195" t="s">
        <v>2207</v>
      </c>
      <c r="R2302" s="195" t="s">
        <v>797</v>
      </c>
    </row>
    <row r="2303" spans="1:18" s="205" customFormat="1">
      <c r="A2303" s="195" t="s">
        <v>2206</v>
      </c>
      <c r="B2303" s="195" t="s">
        <v>794</v>
      </c>
      <c r="C2303" s="195" t="s">
        <v>833</v>
      </c>
      <c r="D2303" s="195" t="s">
        <v>268</v>
      </c>
      <c r="E2303" s="195" t="s">
        <v>465</v>
      </c>
      <c r="F2303" s="195" t="s">
        <v>521</v>
      </c>
      <c r="G2303" s="195" t="s">
        <v>480</v>
      </c>
      <c r="H2303" s="195" t="s">
        <v>521</v>
      </c>
      <c r="I2303" s="195" t="s">
        <v>796</v>
      </c>
      <c r="J2303" s="195" t="s">
        <v>1107</v>
      </c>
      <c r="K2303" s="204">
        <v>8400</v>
      </c>
      <c r="L2303" s="204">
        <v>0</v>
      </c>
      <c r="M2303" s="204">
        <f t="shared" si="36"/>
        <v>8400</v>
      </c>
      <c r="N2303" s="195" t="s">
        <v>725</v>
      </c>
      <c r="O2303" s="195" t="s">
        <v>1107</v>
      </c>
      <c r="P2303" s="195"/>
      <c r="Q2303" s="195" t="s">
        <v>2207</v>
      </c>
      <c r="R2303" s="195" t="s">
        <v>797</v>
      </c>
    </row>
    <row r="2304" spans="1:18" s="205" customFormat="1">
      <c r="A2304" s="195" t="s">
        <v>2206</v>
      </c>
      <c r="B2304" s="195" t="s">
        <v>794</v>
      </c>
      <c r="C2304" s="195" t="s">
        <v>367</v>
      </c>
      <c r="D2304" s="195" t="s">
        <v>268</v>
      </c>
      <c r="E2304" s="195" t="s">
        <v>770</v>
      </c>
      <c r="F2304" s="195" t="s">
        <v>263</v>
      </c>
      <c r="G2304" s="195" t="s">
        <v>48</v>
      </c>
      <c r="H2304" s="195" t="s">
        <v>521</v>
      </c>
      <c r="I2304" s="195" t="s">
        <v>796</v>
      </c>
      <c r="J2304" s="195" t="s">
        <v>1107</v>
      </c>
      <c r="K2304" s="204">
        <v>4050.68</v>
      </c>
      <c r="L2304" s="204">
        <v>0</v>
      </c>
      <c r="M2304" s="204">
        <f t="shared" si="36"/>
        <v>4050.68</v>
      </c>
      <c r="N2304" s="195" t="s">
        <v>725</v>
      </c>
      <c r="O2304" s="195" t="s">
        <v>1107</v>
      </c>
      <c r="P2304" s="195"/>
      <c r="Q2304" s="195" t="s">
        <v>2207</v>
      </c>
      <c r="R2304" s="195" t="s">
        <v>797</v>
      </c>
    </row>
    <row r="2305" spans="1:18" s="205" customFormat="1">
      <c r="A2305" s="195" t="s">
        <v>2206</v>
      </c>
      <c r="B2305" s="195" t="s">
        <v>794</v>
      </c>
      <c r="C2305" s="195" t="s">
        <v>56</v>
      </c>
      <c r="D2305" s="195" t="s">
        <v>521</v>
      </c>
      <c r="E2305" s="195" t="s">
        <v>721</v>
      </c>
      <c r="F2305" s="195" t="s">
        <v>1065</v>
      </c>
      <c r="G2305" s="195" t="s">
        <v>48</v>
      </c>
      <c r="H2305" s="195" t="s">
        <v>521</v>
      </c>
      <c r="I2305" s="195" t="s">
        <v>796</v>
      </c>
      <c r="J2305" s="195" t="s">
        <v>1107</v>
      </c>
      <c r="K2305" s="204">
        <v>0</v>
      </c>
      <c r="L2305" s="204">
        <v>2650</v>
      </c>
      <c r="M2305" s="204">
        <f t="shared" si="36"/>
        <v>-2650</v>
      </c>
      <c r="N2305" s="195" t="s">
        <v>725</v>
      </c>
      <c r="O2305" s="195" t="s">
        <v>1107</v>
      </c>
      <c r="P2305" s="195"/>
      <c r="Q2305" s="195" t="s">
        <v>2207</v>
      </c>
      <c r="R2305" s="195" t="s">
        <v>797</v>
      </c>
    </row>
    <row r="2306" spans="1:18" s="205" customFormat="1">
      <c r="A2306" s="195" t="s">
        <v>2206</v>
      </c>
      <c r="B2306" s="195" t="s">
        <v>794</v>
      </c>
      <c r="C2306" s="195" t="s">
        <v>56</v>
      </c>
      <c r="D2306" s="195" t="s">
        <v>521</v>
      </c>
      <c r="E2306" s="195" t="s">
        <v>721</v>
      </c>
      <c r="F2306" s="195" t="s">
        <v>722</v>
      </c>
      <c r="G2306" s="195" t="s">
        <v>48</v>
      </c>
      <c r="H2306" s="195" t="s">
        <v>521</v>
      </c>
      <c r="I2306" s="195" t="s">
        <v>796</v>
      </c>
      <c r="J2306" s="195" t="s">
        <v>1107</v>
      </c>
      <c r="K2306" s="204">
        <v>0</v>
      </c>
      <c r="L2306" s="204">
        <v>45</v>
      </c>
      <c r="M2306" s="204">
        <f t="shared" si="36"/>
        <v>-45</v>
      </c>
      <c r="N2306" s="195" t="s">
        <v>725</v>
      </c>
      <c r="O2306" s="195" t="s">
        <v>1107</v>
      </c>
      <c r="P2306" s="195"/>
      <c r="Q2306" s="195" t="s">
        <v>2207</v>
      </c>
      <c r="R2306" s="195" t="s">
        <v>797</v>
      </c>
    </row>
    <row r="2307" spans="1:18" s="205" customFormat="1">
      <c r="A2307" s="195" t="s">
        <v>2206</v>
      </c>
      <c r="B2307" s="195" t="s">
        <v>794</v>
      </c>
      <c r="C2307" s="195" t="s">
        <v>367</v>
      </c>
      <c r="D2307" s="195" t="s">
        <v>268</v>
      </c>
      <c r="E2307" s="195" t="s">
        <v>36</v>
      </c>
      <c r="F2307" s="195" t="s">
        <v>263</v>
      </c>
      <c r="G2307" s="195" t="s">
        <v>48</v>
      </c>
      <c r="H2307" s="195" t="s">
        <v>521</v>
      </c>
      <c r="I2307" s="195" t="s">
        <v>796</v>
      </c>
      <c r="J2307" s="195" t="s">
        <v>1107</v>
      </c>
      <c r="K2307" s="204">
        <v>18950.400000000001</v>
      </c>
      <c r="L2307" s="204">
        <v>0</v>
      </c>
      <c r="M2307" s="204">
        <f t="shared" si="36"/>
        <v>18950.400000000001</v>
      </c>
      <c r="N2307" s="195" t="s">
        <v>725</v>
      </c>
      <c r="O2307" s="195" t="s">
        <v>1107</v>
      </c>
      <c r="P2307" s="195"/>
      <c r="Q2307" s="195" t="s">
        <v>2207</v>
      </c>
      <c r="R2307" s="195" t="s">
        <v>797</v>
      </c>
    </row>
    <row r="2308" spans="1:18" s="205" customFormat="1">
      <c r="A2308" s="195" t="s">
        <v>2206</v>
      </c>
      <c r="B2308" s="195" t="s">
        <v>794</v>
      </c>
      <c r="C2308" s="195" t="s">
        <v>243</v>
      </c>
      <c r="D2308" s="195" t="s">
        <v>837</v>
      </c>
      <c r="E2308" s="195" t="s">
        <v>721</v>
      </c>
      <c r="F2308" s="195" t="s">
        <v>722</v>
      </c>
      <c r="G2308" s="195" t="s">
        <v>48</v>
      </c>
      <c r="H2308" s="195" t="s">
        <v>521</v>
      </c>
      <c r="I2308" s="195" t="s">
        <v>796</v>
      </c>
      <c r="J2308" s="195" t="s">
        <v>1107</v>
      </c>
      <c r="K2308" s="204">
        <v>45</v>
      </c>
      <c r="L2308" s="204">
        <v>0</v>
      </c>
      <c r="M2308" s="204">
        <f t="shared" si="36"/>
        <v>45</v>
      </c>
      <c r="N2308" s="195" t="s">
        <v>725</v>
      </c>
      <c r="O2308" s="195" t="s">
        <v>1107</v>
      </c>
      <c r="P2308" s="195"/>
      <c r="Q2308" s="195" t="s">
        <v>2207</v>
      </c>
      <c r="R2308" s="195" t="s">
        <v>797</v>
      </c>
    </row>
    <row r="2309" spans="1:18" s="205" customFormat="1">
      <c r="A2309" s="195" t="s">
        <v>2206</v>
      </c>
      <c r="B2309" s="195" t="s">
        <v>794</v>
      </c>
      <c r="C2309" s="195" t="s">
        <v>35</v>
      </c>
      <c r="D2309" s="195" t="s">
        <v>521</v>
      </c>
      <c r="E2309" s="195" t="s">
        <v>36</v>
      </c>
      <c r="F2309" s="195" t="s">
        <v>263</v>
      </c>
      <c r="G2309" s="195" t="s">
        <v>48</v>
      </c>
      <c r="H2309" s="195" t="s">
        <v>521</v>
      </c>
      <c r="I2309" s="195" t="s">
        <v>796</v>
      </c>
      <c r="J2309" s="195" t="s">
        <v>1107</v>
      </c>
      <c r="K2309" s="204">
        <v>0</v>
      </c>
      <c r="L2309" s="204">
        <v>20160</v>
      </c>
      <c r="M2309" s="204">
        <f t="shared" si="36"/>
        <v>-20160</v>
      </c>
      <c r="N2309" s="195" t="s">
        <v>725</v>
      </c>
      <c r="O2309" s="195" t="s">
        <v>1107</v>
      </c>
      <c r="P2309" s="195"/>
      <c r="Q2309" s="195" t="s">
        <v>2207</v>
      </c>
      <c r="R2309" s="195" t="s">
        <v>797</v>
      </c>
    </row>
    <row r="2310" spans="1:18" s="205" customFormat="1">
      <c r="A2310" s="195" t="s">
        <v>2206</v>
      </c>
      <c r="B2310" s="195" t="s">
        <v>794</v>
      </c>
      <c r="C2310" s="195" t="s">
        <v>35</v>
      </c>
      <c r="D2310" s="195" t="s">
        <v>521</v>
      </c>
      <c r="E2310" s="195" t="s">
        <v>134</v>
      </c>
      <c r="F2310" s="195" t="s">
        <v>263</v>
      </c>
      <c r="G2310" s="195" t="s">
        <v>48</v>
      </c>
      <c r="H2310" s="195" t="s">
        <v>521</v>
      </c>
      <c r="I2310" s="195" t="s">
        <v>796</v>
      </c>
      <c r="J2310" s="195" t="s">
        <v>1107</v>
      </c>
      <c r="K2310" s="204">
        <v>0</v>
      </c>
      <c r="L2310" s="204">
        <v>4850</v>
      </c>
      <c r="M2310" s="204">
        <f t="shared" si="36"/>
        <v>-4850</v>
      </c>
      <c r="N2310" s="195" t="s">
        <v>725</v>
      </c>
      <c r="O2310" s="195" t="s">
        <v>1107</v>
      </c>
      <c r="P2310" s="195"/>
      <c r="Q2310" s="195" t="s">
        <v>2207</v>
      </c>
      <c r="R2310" s="195" t="s">
        <v>797</v>
      </c>
    </row>
    <row r="2311" spans="1:18" s="205" customFormat="1">
      <c r="A2311" s="195" t="s">
        <v>2206</v>
      </c>
      <c r="B2311" s="195" t="s">
        <v>794</v>
      </c>
      <c r="C2311" s="195" t="s">
        <v>706</v>
      </c>
      <c r="D2311" s="195" t="s">
        <v>826</v>
      </c>
      <c r="E2311" s="195" t="s">
        <v>1099</v>
      </c>
      <c r="F2311" s="195" t="s">
        <v>521</v>
      </c>
      <c r="G2311" s="195" t="s">
        <v>48</v>
      </c>
      <c r="H2311" s="195" t="s">
        <v>521</v>
      </c>
      <c r="I2311" s="195" t="s">
        <v>796</v>
      </c>
      <c r="J2311" s="195" t="s">
        <v>1107</v>
      </c>
      <c r="K2311" s="204">
        <v>82777.11</v>
      </c>
      <c r="L2311" s="204">
        <v>0</v>
      </c>
      <c r="M2311" s="204">
        <f t="shared" ref="M2311:M2318" si="37">K2311-L2311</f>
        <v>82777.11</v>
      </c>
      <c r="N2311" s="195" t="s">
        <v>725</v>
      </c>
      <c r="O2311" s="195" t="s">
        <v>1107</v>
      </c>
      <c r="P2311" s="195"/>
      <c r="Q2311" s="195" t="s">
        <v>2207</v>
      </c>
      <c r="R2311" s="195" t="s">
        <v>797</v>
      </c>
    </row>
    <row r="2312" spans="1:18" s="205" customFormat="1">
      <c r="A2312" s="195" t="s">
        <v>2206</v>
      </c>
      <c r="B2312" s="195" t="s">
        <v>794</v>
      </c>
      <c r="C2312" s="195" t="s">
        <v>706</v>
      </c>
      <c r="D2312" s="195" t="s">
        <v>826</v>
      </c>
      <c r="E2312" s="195" t="s">
        <v>1099</v>
      </c>
      <c r="F2312" s="195" t="s">
        <v>521</v>
      </c>
      <c r="G2312" s="195" t="s">
        <v>48</v>
      </c>
      <c r="H2312" s="195" t="s">
        <v>521</v>
      </c>
      <c r="I2312" s="195" t="s">
        <v>796</v>
      </c>
      <c r="J2312" s="195" t="s">
        <v>1107</v>
      </c>
      <c r="K2312" s="204">
        <v>44017.08</v>
      </c>
      <c r="L2312" s="204">
        <v>0</v>
      </c>
      <c r="M2312" s="204">
        <f t="shared" si="37"/>
        <v>44017.08</v>
      </c>
      <c r="N2312" s="195" t="s">
        <v>725</v>
      </c>
      <c r="O2312" s="195" t="s">
        <v>1107</v>
      </c>
      <c r="P2312" s="195"/>
      <c r="Q2312" s="195" t="s">
        <v>2207</v>
      </c>
      <c r="R2312" s="195" t="s">
        <v>797</v>
      </c>
    </row>
    <row r="2313" spans="1:18" s="205" customFormat="1">
      <c r="A2313" s="195" t="s">
        <v>2206</v>
      </c>
      <c r="B2313" s="195" t="s">
        <v>794</v>
      </c>
      <c r="C2313" s="195" t="s">
        <v>706</v>
      </c>
      <c r="D2313" s="195" t="s">
        <v>809</v>
      </c>
      <c r="E2313" s="195" t="s">
        <v>1099</v>
      </c>
      <c r="F2313" s="195" t="s">
        <v>521</v>
      </c>
      <c r="G2313" s="195" t="s">
        <v>48</v>
      </c>
      <c r="H2313" s="195" t="s">
        <v>521</v>
      </c>
      <c r="I2313" s="195" t="s">
        <v>796</v>
      </c>
      <c r="J2313" s="195" t="s">
        <v>1107</v>
      </c>
      <c r="K2313" s="204">
        <v>7492.92</v>
      </c>
      <c r="L2313" s="204">
        <v>0</v>
      </c>
      <c r="M2313" s="204">
        <f t="shared" si="37"/>
        <v>7492.92</v>
      </c>
      <c r="N2313" s="195" t="s">
        <v>725</v>
      </c>
      <c r="O2313" s="195" t="s">
        <v>1107</v>
      </c>
      <c r="P2313" s="195"/>
      <c r="Q2313" s="195" t="s">
        <v>2207</v>
      </c>
      <c r="R2313" s="195" t="s">
        <v>797</v>
      </c>
    </row>
    <row r="2314" spans="1:18" s="205" customFormat="1">
      <c r="A2314" s="195" t="s">
        <v>2208</v>
      </c>
      <c r="B2314" s="195" t="s">
        <v>794</v>
      </c>
      <c r="C2314" s="195" t="s">
        <v>321</v>
      </c>
      <c r="D2314" s="195" t="s">
        <v>521</v>
      </c>
      <c r="E2314" s="195" t="s">
        <v>770</v>
      </c>
      <c r="F2314" s="195" t="s">
        <v>521</v>
      </c>
      <c r="G2314" s="195" t="s">
        <v>907</v>
      </c>
      <c r="H2314" s="195" t="s">
        <v>521</v>
      </c>
      <c r="I2314" s="195" t="s">
        <v>1091</v>
      </c>
      <c r="J2314" s="195" t="s">
        <v>1874</v>
      </c>
      <c r="K2314" s="204">
        <v>0</v>
      </c>
      <c r="L2314" s="204">
        <v>51738.5</v>
      </c>
      <c r="M2314" s="204">
        <f t="shared" si="37"/>
        <v>-51738.5</v>
      </c>
      <c r="N2314" s="195" t="s">
        <v>2209</v>
      </c>
      <c r="O2314" s="195" t="s">
        <v>1874</v>
      </c>
      <c r="P2314" s="195"/>
      <c r="Q2314" s="195" t="s">
        <v>2210</v>
      </c>
      <c r="R2314" s="195" t="s">
        <v>797</v>
      </c>
    </row>
    <row r="2315" spans="1:18" s="205" customFormat="1">
      <c r="A2315" s="195" t="s">
        <v>2208</v>
      </c>
      <c r="B2315" s="195" t="s">
        <v>794</v>
      </c>
      <c r="C2315" s="195" t="s">
        <v>856</v>
      </c>
      <c r="D2315" s="195" t="s">
        <v>268</v>
      </c>
      <c r="E2315" s="195" t="s">
        <v>770</v>
      </c>
      <c r="F2315" s="195" t="s">
        <v>521</v>
      </c>
      <c r="G2315" s="195" t="s">
        <v>907</v>
      </c>
      <c r="H2315" s="195" t="s">
        <v>521</v>
      </c>
      <c r="I2315" s="195" t="s">
        <v>1091</v>
      </c>
      <c r="J2315" s="195" t="s">
        <v>1874</v>
      </c>
      <c r="K2315" s="204">
        <v>31110.19</v>
      </c>
      <c r="L2315" s="204">
        <v>0</v>
      </c>
      <c r="M2315" s="204">
        <f t="shared" si="37"/>
        <v>31110.19</v>
      </c>
      <c r="N2315" s="195" t="s">
        <v>2209</v>
      </c>
      <c r="O2315" s="195" t="s">
        <v>1874</v>
      </c>
      <c r="P2315" s="195"/>
      <c r="Q2315" s="195" t="s">
        <v>2210</v>
      </c>
      <c r="R2315" s="195" t="s">
        <v>797</v>
      </c>
    </row>
    <row r="2316" spans="1:18" s="205" customFormat="1">
      <c r="A2316" s="195" t="s">
        <v>2208</v>
      </c>
      <c r="B2316" s="195" t="s">
        <v>794</v>
      </c>
      <c r="C2316" s="195" t="s">
        <v>856</v>
      </c>
      <c r="D2316" s="195" t="s">
        <v>812</v>
      </c>
      <c r="E2316" s="195" t="s">
        <v>770</v>
      </c>
      <c r="F2316" s="195" t="s">
        <v>521</v>
      </c>
      <c r="G2316" s="195" t="s">
        <v>907</v>
      </c>
      <c r="H2316" s="195" t="s">
        <v>521</v>
      </c>
      <c r="I2316" s="195" t="s">
        <v>1091</v>
      </c>
      <c r="J2316" s="195" t="s">
        <v>1874</v>
      </c>
      <c r="K2316" s="204">
        <v>3671.23</v>
      </c>
      <c r="L2316" s="204">
        <v>0</v>
      </c>
      <c r="M2316" s="204">
        <f t="shared" si="37"/>
        <v>3671.23</v>
      </c>
      <c r="N2316" s="195" t="s">
        <v>2209</v>
      </c>
      <c r="O2316" s="195" t="s">
        <v>1874</v>
      </c>
      <c r="P2316" s="195"/>
      <c r="Q2316" s="195" t="s">
        <v>2210</v>
      </c>
      <c r="R2316" s="195" t="s">
        <v>797</v>
      </c>
    </row>
    <row r="2317" spans="1:18" s="205" customFormat="1">
      <c r="A2317" s="195" t="s">
        <v>2208</v>
      </c>
      <c r="B2317" s="195" t="s">
        <v>794</v>
      </c>
      <c r="C2317" s="195" t="s">
        <v>856</v>
      </c>
      <c r="D2317" s="195" t="s">
        <v>794</v>
      </c>
      <c r="E2317" s="195" t="s">
        <v>770</v>
      </c>
      <c r="F2317" s="195" t="s">
        <v>521</v>
      </c>
      <c r="G2317" s="195" t="s">
        <v>907</v>
      </c>
      <c r="H2317" s="195" t="s">
        <v>521</v>
      </c>
      <c r="I2317" s="195" t="s">
        <v>1091</v>
      </c>
      <c r="J2317" s="195" t="s">
        <v>1874</v>
      </c>
      <c r="K2317" s="204">
        <v>14290.56</v>
      </c>
      <c r="L2317" s="204">
        <v>0</v>
      </c>
      <c r="M2317" s="204">
        <f t="shared" si="37"/>
        <v>14290.56</v>
      </c>
      <c r="N2317" s="195" t="s">
        <v>2209</v>
      </c>
      <c r="O2317" s="195" t="s">
        <v>1874</v>
      </c>
      <c r="P2317" s="195"/>
      <c r="Q2317" s="195" t="s">
        <v>2210</v>
      </c>
      <c r="R2317" s="195" t="s">
        <v>797</v>
      </c>
    </row>
    <row r="2318" spans="1:18" s="205" customFormat="1">
      <c r="A2318" s="195" t="s">
        <v>2208</v>
      </c>
      <c r="B2318" s="195" t="s">
        <v>794</v>
      </c>
      <c r="C2318" s="195" t="s">
        <v>856</v>
      </c>
      <c r="D2318" s="195" t="s">
        <v>813</v>
      </c>
      <c r="E2318" s="195" t="s">
        <v>770</v>
      </c>
      <c r="F2318" s="195" t="s">
        <v>521</v>
      </c>
      <c r="G2318" s="195" t="s">
        <v>907</v>
      </c>
      <c r="H2318" s="195" t="s">
        <v>521</v>
      </c>
      <c r="I2318" s="195" t="s">
        <v>1091</v>
      </c>
      <c r="J2318" s="195" t="s">
        <v>1874</v>
      </c>
      <c r="K2318" s="204">
        <v>2666.52</v>
      </c>
      <c r="L2318" s="204">
        <v>0</v>
      </c>
      <c r="M2318" s="204">
        <f t="shared" si="37"/>
        <v>2666.52</v>
      </c>
      <c r="N2318" s="195" t="s">
        <v>2209</v>
      </c>
      <c r="O2318" s="195" t="s">
        <v>1874</v>
      </c>
      <c r="P2318" s="195"/>
      <c r="Q2318" s="195" t="s">
        <v>2210</v>
      </c>
      <c r="R2318" s="195" t="s">
        <v>797</v>
      </c>
    </row>
  </sheetData>
  <autoFilter ref="A5:R2318" xr:uid="{DDB5B7DD-3CFB-4A53-B4F2-23C0FAAE483C}"/>
  <pageMargins left="0.5" right="0.5" top="0.5" bottom="0.5" header="0.5" footer="0.5"/>
  <pageSetup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C4AB23-E9AA-4771-84AB-A6A9606B6E16}">
  <dimension ref="A1:M7931"/>
  <sheetViews>
    <sheetView workbookViewId="0">
      <selection activeCell="A6" sqref="A6"/>
    </sheetView>
  </sheetViews>
  <sheetFormatPr defaultColWidth="11.5703125" defaultRowHeight="12.75"/>
  <cols>
    <col min="1" max="1" width="27" style="182" customWidth="1"/>
    <col min="2" max="2" width="9" style="182" customWidth="1"/>
    <col min="3" max="4" width="7" style="182" customWidth="1"/>
    <col min="5" max="5" width="9" style="182" customWidth="1"/>
    <col min="6" max="6" width="6" style="182" customWidth="1"/>
    <col min="7" max="7" width="8" style="182" customWidth="1"/>
    <col min="8" max="8" width="5" style="182" customWidth="1"/>
    <col min="9" max="10" width="17" style="182" customWidth="1"/>
    <col min="11" max="12" width="16" style="182" customWidth="1"/>
    <col min="13" max="16384" width="11.5703125" style="182"/>
  </cols>
  <sheetData>
    <row r="1" spans="1:13">
      <c r="A1" s="233" t="s">
        <v>776</v>
      </c>
    </row>
    <row r="2" spans="1:13">
      <c r="A2" s="233" t="s">
        <v>2340</v>
      </c>
    </row>
    <row r="3" spans="1:13">
      <c r="A3" s="231" t="s">
        <v>2339</v>
      </c>
    </row>
    <row r="5" spans="1:13" ht="13.5" thickBot="1">
      <c r="A5" s="232" t="s">
        <v>253</v>
      </c>
      <c r="B5" s="232" t="s">
        <v>253</v>
      </c>
      <c r="C5" s="232" t="s">
        <v>781</v>
      </c>
      <c r="D5" s="232" t="s">
        <v>1</v>
      </c>
      <c r="E5" s="232" t="s">
        <v>783</v>
      </c>
      <c r="F5" s="232" t="s">
        <v>17</v>
      </c>
      <c r="G5" s="232" t="s">
        <v>2338</v>
      </c>
      <c r="H5" s="232" t="s">
        <v>785</v>
      </c>
      <c r="I5" s="232" t="s">
        <v>2337</v>
      </c>
      <c r="J5" s="232" t="s">
        <v>2336</v>
      </c>
      <c r="K5" s="232" t="s">
        <v>2335</v>
      </c>
      <c r="L5" s="232" t="s">
        <v>2334</v>
      </c>
    </row>
    <row r="6" spans="1:13">
      <c r="A6" s="231" t="s">
        <v>794</v>
      </c>
      <c r="B6" s="231" t="s">
        <v>808</v>
      </c>
      <c r="C6" s="231" t="s">
        <v>794</v>
      </c>
      <c r="D6" s="231" t="s">
        <v>28</v>
      </c>
      <c r="E6" s="231" t="s">
        <v>521</v>
      </c>
      <c r="F6" s="231" t="s">
        <v>48</v>
      </c>
      <c r="G6" s="231" t="s">
        <v>521</v>
      </c>
      <c r="H6" s="231" t="s">
        <v>796</v>
      </c>
      <c r="I6" s="203">
        <v>1873126</v>
      </c>
      <c r="J6" s="203">
        <v>1588017.03</v>
      </c>
      <c r="K6" s="203">
        <v>282800.96000000002</v>
      </c>
      <c r="L6" s="203">
        <v>2308.0100000000002</v>
      </c>
      <c r="M6" s="231"/>
    </row>
    <row r="7" spans="1:13">
      <c r="A7" s="231" t="s">
        <v>794</v>
      </c>
      <c r="B7" s="231" t="s">
        <v>808</v>
      </c>
      <c r="C7" s="231" t="s">
        <v>794</v>
      </c>
      <c r="D7" s="231" t="s">
        <v>28</v>
      </c>
      <c r="E7" s="231" t="s">
        <v>521</v>
      </c>
      <c r="F7" s="231" t="s">
        <v>48</v>
      </c>
      <c r="G7" s="231" t="s">
        <v>521</v>
      </c>
      <c r="H7" s="231" t="s">
        <v>796</v>
      </c>
      <c r="I7" s="203">
        <v>25103</v>
      </c>
      <c r="J7" s="203">
        <v>23186.71</v>
      </c>
      <c r="K7" s="203">
        <v>887.77</v>
      </c>
      <c r="L7" s="203">
        <v>1028.52</v>
      </c>
      <c r="M7" s="231"/>
    </row>
    <row r="8" spans="1:13">
      <c r="A8" s="231" t="s">
        <v>794</v>
      </c>
      <c r="B8" s="231" t="s">
        <v>808</v>
      </c>
      <c r="C8" s="231" t="s">
        <v>812</v>
      </c>
      <c r="D8" s="231" t="s">
        <v>28</v>
      </c>
      <c r="E8" s="231" t="s">
        <v>521</v>
      </c>
      <c r="F8" s="231" t="s">
        <v>48</v>
      </c>
      <c r="G8" s="231" t="s">
        <v>521</v>
      </c>
      <c r="H8" s="231" t="s">
        <v>796</v>
      </c>
      <c r="I8" s="203">
        <v>755996</v>
      </c>
      <c r="J8" s="203">
        <v>705852.59</v>
      </c>
      <c r="K8" s="203">
        <v>60720.65</v>
      </c>
      <c r="L8" s="203">
        <v>-10577.24</v>
      </c>
      <c r="M8" s="231"/>
    </row>
    <row r="9" spans="1:13">
      <c r="A9" s="231" t="s">
        <v>794</v>
      </c>
      <c r="B9" s="231" t="s">
        <v>808</v>
      </c>
      <c r="C9" s="231" t="s">
        <v>2341</v>
      </c>
      <c r="D9" s="231" t="s">
        <v>28</v>
      </c>
      <c r="E9" s="231" t="s">
        <v>521</v>
      </c>
      <c r="F9" s="231" t="s">
        <v>48</v>
      </c>
      <c r="G9" s="231" t="s">
        <v>521</v>
      </c>
      <c r="H9" s="231" t="s">
        <v>796</v>
      </c>
      <c r="I9" s="203">
        <v>5609.92</v>
      </c>
      <c r="J9" s="203">
        <v>3808.12</v>
      </c>
      <c r="K9" s="203">
        <v>1801.8</v>
      </c>
      <c r="L9" s="203">
        <v>0</v>
      </c>
      <c r="M9" s="231"/>
    </row>
    <row r="10" spans="1:13">
      <c r="A10" s="231" t="s">
        <v>794</v>
      </c>
      <c r="B10" s="231" t="s">
        <v>808</v>
      </c>
      <c r="C10" s="231" t="s">
        <v>2341</v>
      </c>
      <c r="D10" s="231" t="s">
        <v>28</v>
      </c>
      <c r="E10" s="231" t="s">
        <v>521</v>
      </c>
      <c r="F10" s="231" t="s">
        <v>48</v>
      </c>
      <c r="G10" s="231" t="s">
        <v>521</v>
      </c>
      <c r="H10" s="231" t="s">
        <v>796</v>
      </c>
      <c r="I10" s="203">
        <v>8978.58</v>
      </c>
      <c r="J10" s="203">
        <v>7729.56</v>
      </c>
      <c r="K10" s="203">
        <v>1249.02</v>
      </c>
      <c r="L10" s="203">
        <v>0</v>
      </c>
      <c r="M10" s="231"/>
    </row>
    <row r="11" spans="1:13">
      <c r="A11" s="231" t="s">
        <v>794</v>
      </c>
      <c r="B11" s="231" t="s">
        <v>808</v>
      </c>
      <c r="C11" s="231" t="s">
        <v>2341</v>
      </c>
      <c r="D11" s="231" t="s">
        <v>28</v>
      </c>
      <c r="E11" s="231" t="s">
        <v>521</v>
      </c>
      <c r="F11" s="231" t="s">
        <v>48</v>
      </c>
      <c r="G11" s="231" t="s">
        <v>521</v>
      </c>
      <c r="H11" s="231" t="s">
        <v>796</v>
      </c>
      <c r="I11" s="203">
        <v>8.9</v>
      </c>
      <c r="J11" s="203">
        <v>8.9</v>
      </c>
      <c r="K11" s="203">
        <v>0</v>
      </c>
      <c r="L11" s="203">
        <v>0</v>
      </c>
      <c r="M11" s="231"/>
    </row>
    <row r="12" spans="1:13">
      <c r="A12" s="231" t="s">
        <v>794</v>
      </c>
      <c r="B12" s="231" t="s">
        <v>808</v>
      </c>
      <c r="C12" s="231" t="s">
        <v>2343</v>
      </c>
      <c r="D12" s="231" t="s">
        <v>28</v>
      </c>
      <c r="E12" s="231" t="s">
        <v>521</v>
      </c>
      <c r="F12" s="231" t="s">
        <v>48</v>
      </c>
      <c r="G12" s="231" t="s">
        <v>521</v>
      </c>
      <c r="H12" s="231" t="s">
        <v>796</v>
      </c>
      <c r="I12" s="203">
        <v>13033.17</v>
      </c>
      <c r="J12" s="203">
        <v>12477.92</v>
      </c>
      <c r="K12" s="203">
        <v>0</v>
      </c>
      <c r="L12" s="203">
        <v>555.25</v>
      </c>
      <c r="M12" s="231"/>
    </row>
    <row r="13" spans="1:13">
      <c r="A13" s="231" t="s">
        <v>794</v>
      </c>
      <c r="B13" s="231" t="s">
        <v>808</v>
      </c>
      <c r="C13" s="231" t="s">
        <v>2343</v>
      </c>
      <c r="D13" s="231" t="s">
        <v>28</v>
      </c>
      <c r="E13" s="231" t="s">
        <v>521</v>
      </c>
      <c r="F13" s="231" t="s">
        <v>48</v>
      </c>
      <c r="G13" s="231" t="s">
        <v>521</v>
      </c>
      <c r="H13" s="231" t="s">
        <v>796</v>
      </c>
      <c r="I13" s="203">
        <v>46753.99</v>
      </c>
      <c r="J13" s="203">
        <v>46295.83</v>
      </c>
      <c r="K13" s="203">
        <v>458.16</v>
      </c>
      <c r="L13" s="203">
        <v>0</v>
      </c>
      <c r="M13" s="231"/>
    </row>
    <row r="14" spans="1:13">
      <c r="A14" s="231" t="s">
        <v>794</v>
      </c>
      <c r="B14" s="231" t="s">
        <v>808</v>
      </c>
      <c r="C14" s="231" t="s">
        <v>2344</v>
      </c>
      <c r="D14" s="231" t="s">
        <v>28</v>
      </c>
      <c r="E14" s="231" t="s">
        <v>521</v>
      </c>
      <c r="F14" s="231" t="s">
        <v>48</v>
      </c>
      <c r="G14" s="231" t="s">
        <v>521</v>
      </c>
      <c r="H14" s="231" t="s">
        <v>796</v>
      </c>
      <c r="I14" s="203">
        <v>139.99</v>
      </c>
      <c r="J14" s="203">
        <v>139.99</v>
      </c>
      <c r="K14" s="203">
        <v>0</v>
      </c>
      <c r="L14" s="203">
        <v>0</v>
      </c>
      <c r="M14" s="231"/>
    </row>
    <row r="15" spans="1:13">
      <c r="A15" s="231" t="s">
        <v>794</v>
      </c>
      <c r="B15" s="231" t="s">
        <v>808</v>
      </c>
      <c r="C15" s="231" t="s">
        <v>2345</v>
      </c>
      <c r="D15" s="231" t="s">
        <v>28</v>
      </c>
      <c r="E15" s="231" t="s">
        <v>521</v>
      </c>
      <c r="F15" s="231" t="s">
        <v>48</v>
      </c>
      <c r="G15" s="231" t="s">
        <v>521</v>
      </c>
      <c r="H15" s="231" t="s">
        <v>796</v>
      </c>
      <c r="I15" s="203">
        <v>199</v>
      </c>
      <c r="J15" s="203">
        <v>199</v>
      </c>
      <c r="K15" s="203">
        <v>0</v>
      </c>
      <c r="L15" s="203">
        <v>0</v>
      </c>
      <c r="M15" s="231"/>
    </row>
    <row r="16" spans="1:13">
      <c r="A16" s="231" t="s">
        <v>794</v>
      </c>
      <c r="B16" s="231" t="s">
        <v>808</v>
      </c>
      <c r="C16" s="231" t="s">
        <v>2345</v>
      </c>
      <c r="D16" s="231" t="s">
        <v>28</v>
      </c>
      <c r="E16" s="231" t="s">
        <v>521</v>
      </c>
      <c r="F16" s="231" t="s">
        <v>48</v>
      </c>
      <c r="G16" s="231" t="s">
        <v>521</v>
      </c>
      <c r="H16" s="231" t="s">
        <v>796</v>
      </c>
      <c r="I16" s="203">
        <v>44782.879999999997</v>
      </c>
      <c r="J16" s="203">
        <v>93854.02</v>
      </c>
      <c r="K16" s="203">
        <v>0</v>
      </c>
      <c r="L16" s="203">
        <v>-49071.14</v>
      </c>
      <c r="M16" s="231"/>
    </row>
    <row r="17" spans="1:13">
      <c r="A17" s="231" t="s">
        <v>794</v>
      </c>
      <c r="B17" s="231" t="s">
        <v>833</v>
      </c>
      <c r="C17" s="231" t="s">
        <v>794</v>
      </c>
      <c r="D17" s="231" t="s">
        <v>28</v>
      </c>
      <c r="E17" s="231" t="s">
        <v>521</v>
      </c>
      <c r="F17" s="231" t="s">
        <v>48</v>
      </c>
      <c r="G17" s="231" t="s">
        <v>521</v>
      </c>
      <c r="H17" s="231" t="s">
        <v>796</v>
      </c>
      <c r="I17" s="203">
        <v>448068</v>
      </c>
      <c r="J17" s="203">
        <v>382822.12</v>
      </c>
      <c r="K17" s="203">
        <v>69483.600000000006</v>
      </c>
      <c r="L17" s="203">
        <v>-4237.72</v>
      </c>
      <c r="M17" s="231"/>
    </row>
    <row r="18" spans="1:13">
      <c r="A18" s="231" t="s">
        <v>794</v>
      </c>
      <c r="B18" s="231" t="s">
        <v>833</v>
      </c>
      <c r="C18" s="231" t="s">
        <v>794</v>
      </c>
      <c r="D18" s="231" t="s">
        <v>28</v>
      </c>
      <c r="E18" s="231" t="s">
        <v>521</v>
      </c>
      <c r="F18" s="231" t="s">
        <v>48</v>
      </c>
      <c r="G18" s="231" t="s">
        <v>521</v>
      </c>
      <c r="H18" s="231" t="s">
        <v>796</v>
      </c>
      <c r="I18" s="203">
        <v>181787</v>
      </c>
      <c r="J18" s="203">
        <v>174048.52</v>
      </c>
      <c r="K18" s="203">
        <v>6447.93</v>
      </c>
      <c r="L18" s="203">
        <v>1290.55</v>
      </c>
      <c r="M18" s="231"/>
    </row>
    <row r="19" spans="1:13">
      <c r="A19" s="231" t="s">
        <v>794</v>
      </c>
      <c r="B19" s="231" t="s">
        <v>833</v>
      </c>
      <c r="C19" s="231" t="s">
        <v>812</v>
      </c>
      <c r="D19" s="231" t="s">
        <v>28</v>
      </c>
      <c r="E19" s="231" t="s">
        <v>521</v>
      </c>
      <c r="F19" s="231" t="s">
        <v>48</v>
      </c>
      <c r="G19" s="231" t="s">
        <v>521</v>
      </c>
      <c r="H19" s="231" t="s">
        <v>796</v>
      </c>
      <c r="I19" s="203">
        <v>277691</v>
      </c>
      <c r="J19" s="203">
        <v>264728.25</v>
      </c>
      <c r="K19" s="203">
        <v>15867.88</v>
      </c>
      <c r="L19" s="203">
        <v>-2905.13</v>
      </c>
      <c r="M19" s="231"/>
    </row>
    <row r="20" spans="1:13">
      <c r="A20" s="231" t="s">
        <v>794</v>
      </c>
      <c r="B20" s="231" t="s">
        <v>833</v>
      </c>
      <c r="C20" s="231" t="s">
        <v>2345</v>
      </c>
      <c r="D20" s="231" t="s">
        <v>28</v>
      </c>
      <c r="E20" s="231" t="s">
        <v>521</v>
      </c>
      <c r="F20" s="231" t="s">
        <v>48</v>
      </c>
      <c r="G20" s="231" t="s">
        <v>521</v>
      </c>
      <c r="H20" s="231" t="s">
        <v>796</v>
      </c>
      <c r="I20" s="203">
        <v>27153.99</v>
      </c>
      <c r="J20" s="203">
        <v>55698.43</v>
      </c>
      <c r="K20" s="203">
        <v>0</v>
      </c>
      <c r="L20" s="203">
        <v>-28544.44</v>
      </c>
      <c r="M20" s="231"/>
    </row>
    <row r="21" spans="1:13">
      <c r="A21" s="231" t="s">
        <v>794</v>
      </c>
      <c r="B21" s="231" t="s">
        <v>703</v>
      </c>
      <c r="C21" s="231" t="s">
        <v>794</v>
      </c>
      <c r="D21" s="231" t="s">
        <v>28</v>
      </c>
      <c r="E21" s="231" t="s">
        <v>521</v>
      </c>
      <c r="F21" s="231" t="s">
        <v>48</v>
      </c>
      <c r="G21" s="231" t="s">
        <v>521</v>
      </c>
      <c r="H21" s="231" t="s">
        <v>796</v>
      </c>
      <c r="I21" s="203">
        <v>64978</v>
      </c>
      <c r="J21" s="203">
        <v>54998.32</v>
      </c>
      <c r="K21" s="203">
        <v>10829.68</v>
      </c>
      <c r="L21" s="203">
        <v>-850</v>
      </c>
      <c r="M21" s="231"/>
    </row>
    <row r="22" spans="1:13">
      <c r="A22" s="231" t="s">
        <v>794</v>
      </c>
      <c r="B22" s="231" t="s">
        <v>703</v>
      </c>
      <c r="C22" s="231" t="s">
        <v>794</v>
      </c>
      <c r="D22" s="231" t="s">
        <v>28</v>
      </c>
      <c r="E22" s="231" t="s">
        <v>521</v>
      </c>
      <c r="F22" s="231" t="s">
        <v>48</v>
      </c>
      <c r="G22" s="231" t="s">
        <v>521</v>
      </c>
      <c r="H22" s="231" t="s">
        <v>796</v>
      </c>
      <c r="I22" s="203">
        <v>47578.57</v>
      </c>
      <c r="J22" s="203">
        <v>43058.39</v>
      </c>
      <c r="K22" s="203">
        <v>5356.88</v>
      </c>
      <c r="L22" s="203">
        <v>-836.7</v>
      </c>
      <c r="M22" s="231"/>
    </row>
    <row r="23" spans="1:13">
      <c r="A23" s="231" t="s">
        <v>794</v>
      </c>
      <c r="B23" s="231" t="s">
        <v>703</v>
      </c>
      <c r="C23" s="231" t="s">
        <v>812</v>
      </c>
      <c r="D23" s="231" t="s">
        <v>28</v>
      </c>
      <c r="E23" s="231" t="s">
        <v>521</v>
      </c>
      <c r="F23" s="231" t="s">
        <v>48</v>
      </c>
      <c r="G23" s="231" t="s">
        <v>521</v>
      </c>
      <c r="H23" s="231" t="s">
        <v>796</v>
      </c>
      <c r="I23" s="203">
        <v>50994.87</v>
      </c>
      <c r="J23" s="203">
        <v>48195.06</v>
      </c>
      <c r="K23" s="203">
        <v>3785.98</v>
      </c>
      <c r="L23" s="203">
        <v>-986.17</v>
      </c>
      <c r="M23" s="231"/>
    </row>
    <row r="24" spans="1:13">
      <c r="A24" s="231" t="s">
        <v>794</v>
      </c>
      <c r="B24" s="231" t="s">
        <v>703</v>
      </c>
      <c r="C24" s="231" t="s">
        <v>2343</v>
      </c>
      <c r="D24" s="231" t="s">
        <v>28</v>
      </c>
      <c r="E24" s="231" t="s">
        <v>521</v>
      </c>
      <c r="F24" s="231" t="s">
        <v>48</v>
      </c>
      <c r="G24" s="231" t="s">
        <v>521</v>
      </c>
      <c r="H24" s="231" t="s">
        <v>796</v>
      </c>
      <c r="I24" s="203">
        <v>1065</v>
      </c>
      <c r="J24" s="203">
        <v>914.87</v>
      </c>
      <c r="K24" s="203">
        <v>0</v>
      </c>
      <c r="L24" s="203">
        <v>150.13</v>
      </c>
      <c r="M24" s="231"/>
    </row>
    <row r="25" spans="1:13">
      <c r="A25" s="231" t="s">
        <v>794</v>
      </c>
      <c r="B25" s="231" t="s">
        <v>701</v>
      </c>
      <c r="C25" s="231" t="s">
        <v>794</v>
      </c>
      <c r="D25" s="231" t="s">
        <v>28</v>
      </c>
      <c r="E25" s="231" t="s">
        <v>521</v>
      </c>
      <c r="F25" s="231" t="s">
        <v>48</v>
      </c>
      <c r="G25" s="231" t="s">
        <v>521</v>
      </c>
      <c r="H25" s="231" t="s">
        <v>796</v>
      </c>
      <c r="I25" s="203">
        <v>61295.01</v>
      </c>
      <c r="J25" s="203">
        <v>52384.17</v>
      </c>
      <c r="K25" s="203">
        <v>9760.84</v>
      </c>
      <c r="L25" s="203">
        <v>-850</v>
      </c>
      <c r="M25" s="231"/>
    </row>
    <row r="26" spans="1:13">
      <c r="A26" s="231" t="s">
        <v>794</v>
      </c>
      <c r="B26" s="231" t="s">
        <v>701</v>
      </c>
      <c r="C26" s="231" t="s">
        <v>794</v>
      </c>
      <c r="D26" s="231" t="s">
        <v>28</v>
      </c>
      <c r="E26" s="231" t="s">
        <v>521</v>
      </c>
      <c r="F26" s="231" t="s">
        <v>48</v>
      </c>
      <c r="G26" s="231" t="s">
        <v>521</v>
      </c>
      <c r="H26" s="231" t="s">
        <v>796</v>
      </c>
      <c r="I26" s="203">
        <v>34824.33</v>
      </c>
      <c r="J26" s="203">
        <v>34330.68</v>
      </c>
      <c r="K26" s="203">
        <v>1243.72</v>
      </c>
      <c r="L26" s="203">
        <v>-750.07</v>
      </c>
      <c r="M26" s="231"/>
    </row>
    <row r="27" spans="1:13">
      <c r="A27" s="231" t="s">
        <v>794</v>
      </c>
      <c r="B27" s="231" t="s">
        <v>701</v>
      </c>
      <c r="C27" s="231" t="s">
        <v>812</v>
      </c>
      <c r="D27" s="231" t="s">
        <v>28</v>
      </c>
      <c r="E27" s="231" t="s">
        <v>521</v>
      </c>
      <c r="F27" s="231" t="s">
        <v>48</v>
      </c>
      <c r="G27" s="231" t="s">
        <v>521</v>
      </c>
      <c r="H27" s="231" t="s">
        <v>796</v>
      </c>
      <c r="I27" s="203">
        <v>48357.53</v>
      </c>
      <c r="J27" s="203">
        <v>46850.720000000001</v>
      </c>
      <c r="K27" s="203">
        <v>2284.79</v>
      </c>
      <c r="L27" s="203">
        <v>-777.98</v>
      </c>
      <c r="M27" s="231"/>
    </row>
    <row r="28" spans="1:13">
      <c r="A28" s="231" t="s">
        <v>794</v>
      </c>
      <c r="B28" s="231" t="s">
        <v>701</v>
      </c>
      <c r="C28" s="231" t="s">
        <v>2341</v>
      </c>
      <c r="D28" s="231" t="s">
        <v>28</v>
      </c>
      <c r="E28" s="231" t="s">
        <v>521</v>
      </c>
      <c r="F28" s="231" t="s">
        <v>48</v>
      </c>
      <c r="G28" s="231" t="s">
        <v>521</v>
      </c>
      <c r="H28" s="231" t="s">
        <v>796</v>
      </c>
      <c r="I28" s="203">
        <v>774.1</v>
      </c>
      <c r="J28" s="203">
        <v>774</v>
      </c>
      <c r="K28" s="203">
        <v>0</v>
      </c>
      <c r="L28" s="203">
        <v>0.1</v>
      </c>
      <c r="M28" s="231"/>
    </row>
    <row r="29" spans="1:13">
      <c r="A29" s="231" t="s">
        <v>794</v>
      </c>
      <c r="B29" s="231" t="s">
        <v>701</v>
      </c>
      <c r="C29" s="231" t="s">
        <v>2343</v>
      </c>
      <c r="D29" s="231" t="s">
        <v>28</v>
      </c>
      <c r="E29" s="231" t="s">
        <v>521</v>
      </c>
      <c r="F29" s="231" t="s">
        <v>48</v>
      </c>
      <c r="G29" s="231" t="s">
        <v>521</v>
      </c>
      <c r="H29" s="231" t="s">
        <v>796</v>
      </c>
      <c r="I29" s="203">
        <v>1272.9000000000001</v>
      </c>
      <c r="J29" s="203">
        <v>639.99</v>
      </c>
      <c r="K29" s="203">
        <v>0</v>
      </c>
      <c r="L29" s="203">
        <v>632.91</v>
      </c>
      <c r="M29" s="231"/>
    </row>
    <row r="30" spans="1:13">
      <c r="A30" s="231" t="s">
        <v>794</v>
      </c>
      <c r="B30" s="231" t="s">
        <v>701</v>
      </c>
      <c r="C30" s="231" t="s">
        <v>2344</v>
      </c>
      <c r="D30" s="231" t="s">
        <v>28</v>
      </c>
      <c r="E30" s="231" t="s">
        <v>521</v>
      </c>
      <c r="F30" s="231" t="s">
        <v>48</v>
      </c>
      <c r="G30" s="231" t="s">
        <v>521</v>
      </c>
      <c r="H30" s="231" t="s">
        <v>796</v>
      </c>
      <c r="I30" s="203">
        <v>1515</v>
      </c>
      <c r="J30" s="203">
        <v>1275.95</v>
      </c>
      <c r="K30" s="203">
        <v>0</v>
      </c>
      <c r="L30" s="203">
        <v>239.05</v>
      </c>
      <c r="M30" s="231"/>
    </row>
    <row r="31" spans="1:13">
      <c r="A31" s="231" t="s">
        <v>794</v>
      </c>
      <c r="B31" s="231" t="s">
        <v>701</v>
      </c>
      <c r="C31" s="231" t="s">
        <v>2344</v>
      </c>
      <c r="D31" s="231" t="s">
        <v>28</v>
      </c>
      <c r="E31" s="231" t="s">
        <v>521</v>
      </c>
      <c r="F31" s="231" t="s">
        <v>48</v>
      </c>
      <c r="G31" s="231" t="s">
        <v>521</v>
      </c>
      <c r="H31" s="231" t="s">
        <v>796</v>
      </c>
      <c r="I31" s="203">
        <v>485</v>
      </c>
      <c r="J31" s="203">
        <v>0</v>
      </c>
      <c r="K31" s="203">
        <v>485</v>
      </c>
      <c r="L31" s="203">
        <v>0</v>
      </c>
      <c r="M31" s="231"/>
    </row>
    <row r="32" spans="1:13">
      <c r="A32" s="231" t="s">
        <v>794</v>
      </c>
      <c r="B32" s="231" t="s">
        <v>701</v>
      </c>
      <c r="C32" s="231" t="s">
        <v>2345</v>
      </c>
      <c r="D32" s="231" t="s">
        <v>28</v>
      </c>
      <c r="E32" s="231" t="s">
        <v>521</v>
      </c>
      <c r="F32" s="231" t="s">
        <v>48</v>
      </c>
      <c r="G32" s="231" t="s">
        <v>521</v>
      </c>
      <c r="H32" s="231" t="s">
        <v>796</v>
      </c>
      <c r="I32" s="203">
        <v>1142.72</v>
      </c>
      <c r="J32" s="203">
        <v>2114.04</v>
      </c>
      <c r="K32" s="203">
        <v>0</v>
      </c>
      <c r="L32" s="203">
        <v>-971.32</v>
      </c>
      <c r="M32" s="231"/>
    </row>
    <row r="33" spans="1:13">
      <c r="A33" s="231" t="s">
        <v>794</v>
      </c>
      <c r="B33" s="231" t="s">
        <v>707</v>
      </c>
      <c r="C33" s="231" t="s">
        <v>794</v>
      </c>
      <c r="D33" s="231" t="s">
        <v>28</v>
      </c>
      <c r="E33" s="231" t="s">
        <v>521</v>
      </c>
      <c r="F33" s="231" t="s">
        <v>48</v>
      </c>
      <c r="G33" s="231" t="s">
        <v>521</v>
      </c>
      <c r="H33" s="231" t="s">
        <v>796</v>
      </c>
      <c r="I33" s="203">
        <v>291918.90000000002</v>
      </c>
      <c r="J33" s="203">
        <v>231235.85</v>
      </c>
      <c r="K33" s="203">
        <v>20914.419999999998</v>
      </c>
      <c r="L33" s="203">
        <v>39768.629999999997</v>
      </c>
      <c r="M33" s="231"/>
    </row>
    <row r="34" spans="1:13">
      <c r="A34" s="231" t="s">
        <v>794</v>
      </c>
      <c r="B34" s="231" t="s">
        <v>707</v>
      </c>
      <c r="C34" s="231" t="s">
        <v>794</v>
      </c>
      <c r="D34" s="231" t="s">
        <v>28</v>
      </c>
      <c r="E34" s="231" t="s">
        <v>521</v>
      </c>
      <c r="F34" s="231" t="s">
        <v>48</v>
      </c>
      <c r="G34" s="231" t="s">
        <v>521</v>
      </c>
      <c r="H34" s="231" t="s">
        <v>796</v>
      </c>
      <c r="I34" s="203">
        <v>31288.66</v>
      </c>
      <c r="J34" s="203">
        <v>30171.46</v>
      </c>
      <c r="K34" s="203">
        <v>1117.2</v>
      </c>
      <c r="L34" s="203">
        <v>0</v>
      </c>
      <c r="M34" s="231"/>
    </row>
    <row r="35" spans="1:13">
      <c r="A35" s="231" t="s">
        <v>794</v>
      </c>
      <c r="B35" s="231" t="s">
        <v>707</v>
      </c>
      <c r="C35" s="231" t="s">
        <v>812</v>
      </c>
      <c r="D35" s="231" t="s">
        <v>28</v>
      </c>
      <c r="E35" s="231" t="s">
        <v>521</v>
      </c>
      <c r="F35" s="231" t="s">
        <v>48</v>
      </c>
      <c r="G35" s="231" t="s">
        <v>521</v>
      </c>
      <c r="H35" s="231" t="s">
        <v>796</v>
      </c>
      <c r="I35" s="203">
        <v>116779.45</v>
      </c>
      <c r="J35" s="203">
        <v>101840.86</v>
      </c>
      <c r="K35" s="203">
        <v>4572.8999999999996</v>
      </c>
      <c r="L35" s="203">
        <v>10365.69</v>
      </c>
      <c r="M35" s="231"/>
    </row>
    <row r="36" spans="1:13">
      <c r="A36" s="231" t="s">
        <v>794</v>
      </c>
      <c r="B36" s="231" t="s">
        <v>707</v>
      </c>
      <c r="C36" s="231" t="s">
        <v>2341</v>
      </c>
      <c r="D36" s="231" t="s">
        <v>28</v>
      </c>
      <c r="E36" s="231" t="s">
        <v>521</v>
      </c>
      <c r="F36" s="231" t="s">
        <v>48</v>
      </c>
      <c r="G36" s="231" t="s">
        <v>521</v>
      </c>
      <c r="H36" s="231" t="s">
        <v>796</v>
      </c>
      <c r="I36" s="203">
        <v>537</v>
      </c>
      <c r="J36" s="203">
        <v>537</v>
      </c>
      <c r="K36" s="203">
        <v>0</v>
      </c>
      <c r="L36" s="203">
        <v>0</v>
      </c>
      <c r="M36" s="231"/>
    </row>
    <row r="37" spans="1:13">
      <c r="A37" s="231" t="s">
        <v>794</v>
      </c>
      <c r="B37" s="231" t="s">
        <v>707</v>
      </c>
      <c r="C37" s="231" t="s">
        <v>2341</v>
      </c>
      <c r="D37" s="231" t="s">
        <v>28</v>
      </c>
      <c r="E37" s="231" t="s">
        <v>521</v>
      </c>
      <c r="F37" s="231" t="s">
        <v>48</v>
      </c>
      <c r="G37" s="231" t="s">
        <v>521</v>
      </c>
      <c r="H37" s="231" t="s">
        <v>796</v>
      </c>
      <c r="I37" s="203">
        <v>778</v>
      </c>
      <c r="J37" s="203">
        <v>18.22</v>
      </c>
      <c r="K37" s="203">
        <v>0</v>
      </c>
      <c r="L37" s="203">
        <v>759.78</v>
      </c>
      <c r="M37" s="231"/>
    </row>
    <row r="38" spans="1:13">
      <c r="A38" s="231" t="s">
        <v>794</v>
      </c>
      <c r="B38" s="231" t="s">
        <v>707</v>
      </c>
      <c r="C38" s="231" t="s">
        <v>2341</v>
      </c>
      <c r="D38" s="231" t="s">
        <v>28</v>
      </c>
      <c r="E38" s="231" t="s">
        <v>521</v>
      </c>
      <c r="F38" s="231" t="s">
        <v>48</v>
      </c>
      <c r="G38" s="231" t="s">
        <v>521</v>
      </c>
      <c r="H38" s="231" t="s">
        <v>796</v>
      </c>
      <c r="I38" s="203">
        <v>500</v>
      </c>
      <c r="J38" s="203">
        <v>493.33</v>
      </c>
      <c r="K38" s="203">
        <v>0</v>
      </c>
      <c r="L38" s="203">
        <v>6.67</v>
      </c>
      <c r="M38" s="231"/>
    </row>
    <row r="39" spans="1:13">
      <c r="A39" s="231" t="s">
        <v>794</v>
      </c>
      <c r="B39" s="231" t="s">
        <v>707</v>
      </c>
      <c r="C39" s="231" t="s">
        <v>2343</v>
      </c>
      <c r="D39" s="231" t="s">
        <v>28</v>
      </c>
      <c r="E39" s="231" t="s">
        <v>521</v>
      </c>
      <c r="F39" s="231" t="s">
        <v>48</v>
      </c>
      <c r="G39" s="231" t="s">
        <v>521</v>
      </c>
      <c r="H39" s="231" t="s">
        <v>796</v>
      </c>
      <c r="I39" s="203">
        <v>3052.07</v>
      </c>
      <c r="J39" s="203">
        <v>2870.29</v>
      </c>
      <c r="K39" s="203">
        <v>0</v>
      </c>
      <c r="L39" s="203">
        <v>181.78</v>
      </c>
      <c r="M39" s="231"/>
    </row>
    <row r="40" spans="1:13">
      <c r="A40" s="231" t="s">
        <v>794</v>
      </c>
      <c r="B40" s="231" t="s">
        <v>707</v>
      </c>
      <c r="C40" s="231" t="s">
        <v>2344</v>
      </c>
      <c r="D40" s="231" t="s">
        <v>28</v>
      </c>
      <c r="E40" s="231" t="s">
        <v>521</v>
      </c>
      <c r="F40" s="231" t="s">
        <v>48</v>
      </c>
      <c r="G40" s="231" t="s">
        <v>521</v>
      </c>
      <c r="H40" s="231" t="s">
        <v>796</v>
      </c>
      <c r="I40" s="203">
        <v>646.99</v>
      </c>
      <c r="J40" s="203">
        <v>646.99</v>
      </c>
      <c r="K40" s="203">
        <v>0</v>
      </c>
      <c r="L40" s="203">
        <v>0</v>
      </c>
      <c r="M40" s="231"/>
    </row>
    <row r="41" spans="1:13">
      <c r="A41" s="231" t="s">
        <v>794</v>
      </c>
      <c r="B41" s="231" t="s">
        <v>707</v>
      </c>
      <c r="C41" s="231" t="s">
        <v>2345</v>
      </c>
      <c r="D41" s="231" t="s">
        <v>28</v>
      </c>
      <c r="E41" s="231" t="s">
        <v>521</v>
      </c>
      <c r="F41" s="231" t="s">
        <v>48</v>
      </c>
      <c r="G41" s="231" t="s">
        <v>521</v>
      </c>
      <c r="H41" s="231" t="s">
        <v>796</v>
      </c>
      <c r="I41" s="203">
        <v>1574.43</v>
      </c>
      <c r="J41" s="203">
        <v>1573</v>
      </c>
      <c r="K41" s="203">
        <v>0</v>
      </c>
      <c r="L41" s="203">
        <v>1.43</v>
      </c>
      <c r="M41" s="231"/>
    </row>
    <row r="42" spans="1:13">
      <c r="A42" s="231" t="s">
        <v>794</v>
      </c>
      <c r="B42" s="231" t="s">
        <v>706</v>
      </c>
      <c r="C42" s="231" t="s">
        <v>794</v>
      </c>
      <c r="D42" s="231" t="s">
        <v>28</v>
      </c>
      <c r="E42" s="231" t="s">
        <v>521</v>
      </c>
      <c r="F42" s="231" t="s">
        <v>48</v>
      </c>
      <c r="G42" s="231" t="s">
        <v>521</v>
      </c>
      <c r="H42" s="231" t="s">
        <v>796</v>
      </c>
      <c r="I42" s="203">
        <v>213348</v>
      </c>
      <c r="J42" s="203">
        <v>188913</v>
      </c>
      <c r="K42" s="203">
        <v>24937.68</v>
      </c>
      <c r="L42" s="203">
        <v>-502.68</v>
      </c>
      <c r="M42" s="231"/>
    </row>
    <row r="43" spans="1:13">
      <c r="A43" s="231" t="s">
        <v>794</v>
      </c>
      <c r="B43" s="231" t="s">
        <v>706</v>
      </c>
      <c r="C43" s="231" t="s">
        <v>812</v>
      </c>
      <c r="D43" s="231" t="s">
        <v>28</v>
      </c>
      <c r="E43" s="231" t="s">
        <v>521</v>
      </c>
      <c r="F43" s="231" t="s">
        <v>48</v>
      </c>
      <c r="G43" s="231" t="s">
        <v>521</v>
      </c>
      <c r="H43" s="231" t="s">
        <v>796</v>
      </c>
      <c r="I43" s="203">
        <v>98984</v>
      </c>
      <c r="J43" s="203">
        <v>93720.62</v>
      </c>
      <c r="K43" s="203">
        <v>6335.7</v>
      </c>
      <c r="L43" s="203">
        <v>-1072.32</v>
      </c>
      <c r="M43" s="231"/>
    </row>
    <row r="44" spans="1:13">
      <c r="A44" s="231" t="s">
        <v>794</v>
      </c>
      <c r="B44" s="231" t="s">
        <v>706</v>
      </c>
      <c r="C44" s="231" t="s">
        <v>2341</v>
      </c>
      <c r="D44" s="231" t="s">
        <v>28</v>
      </c>
      <c r="E44" s="231" t="s">
        <v>521</v>
      </c>
      <c r="F44" s="231" t="s">
        <v>48</v>
      </c>
      <c r="G44" s="231" t="s">
        <v>521</v>
      </c>
      <c r="H44" s="231" t="s">
        <v>796</v>
      </c>
      <c r="I44" s="203">
        <v>3880.84</v>
      </c>
      <c r="J44" s="203">
        <v>2949.92</v>
      </c>
      <c r="K44" s="203">
        <v>0</v>
      </c>
      <c r="L44" s="203">
        <v>930.92</v>
      </c>
      <c r="M44" s="231"/>
    </row>
    <row r="45" spans="1:13">
      <c r="A45" s="231" t="s">
        <v>794</v>
      </c>
      <c r="B45" s="231" t="s">
        <v>706</v>
      </c>
      <c r="C45" s="231" t="s">
        <v>2341</v>
      </c>
      <c r="D45" s="231" t="s">
        <v>28</v>
      </c>
      <c r="E45" s="231" t="s">
        <v>521</v>
      </c>
      <c r="F45" s="231" t="s">
        <v>48</v>
      </c>
      <c r="G45" s="231" t="s">
        <v>521</v>
      </c>
      <c r="H45" s="231" t="s">
        <v>796</v>
      </c>
      <c r="I45" s="203">
        <v>14322</v>
      </c>
      <c r="J45" s="203">
        <v>10735.92</v>
      </c>
      <c r="K45" s="203">
        <v>0</v>
      </c>
      <c r="L45" s="203">
        <v>3586.08</v>
      </c>
      <c r="M45" s="231"/>
    </row>
    <row r="46" spans="1:13">
      <c r="A46" s="231" t="s">
        <v>794</v>
      </c>
      <c r="B46" s="231" t="s">
        <v>706</v>
      </c>
      <c r="C46" s="231" t="s">
        <v>2341</v>
      </c>
      <c r="D46" s="231" t="s">
        <v>28</v>
      </c>
      <c r="E46" s="231" t="s">
        <v>521</v>
      </c>
      <c r="F46" s="231" t="s">
        <v>48</v>
      </c>
      <c r="G46" s="231" t="s">
        <v>521</v>
      </c>
      <c r="H46" s="231" t="s">
        <v>796</v>
      </c>
      <c r="I46" s="203">
        <v>8154.49</v>
      </c>
      <c r="J46" s="203">
        <v>6499.93</v>
      </c>
      <c r="K46" s="203">
        <v>1654.56</v>
      </c>
      <c r="L46" s="203">
        <v>0</v>
      </c>
      <c r="M46" s="231"/>
    </row>
    <row r="47" spans="1:13">
      <c r="A47" s="231" t="s">
        <v>794</v>
      </c>
      <c r="B47" s="231" t="s">
        <v>706</v>
      </c>
      <c r="C47" s="231" t="s">
        <v>2341</v>
      </c>
      <c r="D47" s="231" t="s">
        <v>28</v>
      </c>
      <c r="E47" s="231" t="s">
        <v>521</v>
      </c>
      <c r="F47" s="231" t="s">
        <v>48</v>
      </c>
      <c r="G47" s="231" t="s">
        <v>521</v>
      </c>
      <c r="H47" s="231" t="s">
        <v>796</v>
      </c>
      <c r="I47" s="203">
        <v>4562</v>
      </c>
      <c r="J47" s="203">
        <v>3993.5</v>
      </c>
      <c r="K47" s="203">
        <v>24</v>
      </c>
      <c r="L47" s="203">
        <v>544.5</v>
      </c>
      <c r="M47" s="231"/>
    </row>
    <row r="48" spans="1:13">
      <c r="A48" s="231" t="s">
        <v>794</v>
      </c>
      <c r="B48" s="231" t="s">
        <v>706</v>
      </c>
      <c r="C48" s="231" t="s">
        <v>2342</v>
      </c>
      <c r="D48" s="231" t="s">
        <v>28</v>
      </c>
      <c r="E48" s="231" t="s">
        <v>521</v>
      </c>
      <c r="F48" s="231" t="s">
        <v>48</v>
      </c>
      <c r="G48" s="231" t="s">
        <v>521</v>
      </c>
      <c r="H48" s="231" t="s">
        <v>796</v>
      </c>
      <c r="I48" s="203">
        <v>80248</v>
      </c>
      <c r="J48" s="203">
        <v>64394.54</v>
      </c>
      <c r="K48" s="203">
        <v>0</v>
      </c>
      <c r="L48" s="203">
        <v>15853.46</v>
      </c>
      <c r="M48" s="231"/>
    </row>
    <row r="49" spans="1:13">
      <c r="A49" s="231" t="s">
        <v>794</v>
      </c>
      <c r="B49" s="231" t="s">
        <v>706</v>
      </c>
      <c r="C49" s="231" t="s">
        <v>2342</v>
      </c>
      <c r="D49" s="231" t="s">
        <v>28</v>
      </c>
      <c r="E49" s="231" t="s">
        <v>521</v>
      </c>
      <c r="F49" s="231" t="s">
        <v>48</v>
      </c>
      <c r="G49" s="231" t="s">
        <v>521</v>
      </c>
      <c r="H49" s="231" t="s">
        <v>796</v>
      </c>
      <c r="I49" s="203">
        <v>1000</v>
      </c>
      <c r="J49" s="203">
        <v>304.87</v>
      </c>
      <c r="K49" s="203">
        <v>0</v>
      </c>
      <c r="L49" s="203">
        <v>695.13</v>
      </c>
      <c r="M49" s="231"/>
    </row>
    <row r="50" spans="1:13">
      <c r="A50" s="231" t="s">
        <v>794</v>
      </c>
      <c r="B50" s="231" t="s">
        <v>706</v>
      </c>
      <c r="C50" s="231" t="s">
        <v>2343</v>
      </c>
      <c r="D50" s="231" t="s">
        <v>28</v>
      </c>
      <c r="E50" s="231" t="s">
        <v>521</v>
      </c>
      <c r="F50" s="231" t="s">
        <v>48</v>
      </c>
      <c r="G50" s="231" t="s">
        <v>521</v>
      </c>
      <c r="H50" s="231" t="s">
        <v>796</v>
      </c>
      <c r="I50" s="203">
        <v>28867.82</v>
      </c>
      <c r="J50" s="203">
        <v>27195.41</v>
      </c>
      <c r="K50" s="203">
        <v>0</v>
      </c>
      <c r="L50" s="203">
        <v>1672.41</v>
      </c>
      <c r="M50" s="231"/>
    </row>
    <row r="51" spans="1:13">
      <c r="A51" s="231" t="s">
        <v>794</v>
      </c>
      <c r="B51" s="231" t="s">
        <v>706</v>
      </c>
      <c r="C51" s="231" t="s">
        <v>2344</v>
      </c>
      <c r="D51" s="231" t="s">
        <v>28</v>
      </c>
      <c r="E51" s="231" t="s">
        <v>521</v>
      </c>
      <c r="F51" s="231" t="s">
        <v>48</v>
      </c>
      <c r="G51" s="231" t="s">
        <v>521</v>
      </c>
      <c r="H51" s="231" t="s">
        <v>796</v>
      </c>
      <c r="I51" s="203">
        <v>372.88</v>
      </c>
      <c r="J51" s="203">
        <v>372.88</v>
      </c>
      <c r="K51" s="203">
        <v>0</v>
      </c>
      <c r="L51" s="203">
        <v>0</v>
      </c>
      <c r="M51" s="231"/>
    </row>
    <row r="52" spans="1:13">
      <c r="A52" s="231" t="s">
        <v>794</v>
      </c>
      <c r="B52" s="231" t="s">
        <v>709</v>
      </c>
      <c r="C52" s="231" t="s">
        <v>794</v>
      </c>
      <c r="D52" s="231" t="s">
        <v>28</v>
      </c>
      <c r="E52" s="231" t="s">
        <v>521</v>
      </c>
      <c r="F52" s="231" t="s">
        <v>48</v>
      </c>
      <c r="G52" s="231" t="s">
        <v>521</v>
      </c>
      <c r="H52" s="231" t="s">
        <v>796</v>
      </c>
      <c r="I52" s="203">
        <v>57405</v>
      </c>
      <c r="J52" s="203">
        <v>52529.57</v>
      </c>
      <c r="K52" s="203">
        <v>4775.42</v>
      </c>
      <c r="L52" s="203">
        <v>100.01</v>
      </c>
      <c r="M52" s="231"/>
    </row>
    <row r="53" spans="1:13">
      <c r="A53" s="231" t="s">
        <v>794</v>
      </c>
      <c r="B53" s="231" t="s">
        <v>709</v>
      </c>
      <c r="C53" s="231" t="s">
        <v>812</v>
      </c>
      <c r="D53" s="231" t="s">
        <v>28</v>
      </c>
      <c r="E53" s="231" t="s">
        <v>521</v>
      </c>
      <c r="F53" s="231" t="s">
        <v>48</v>
      </c>
      <c r="G53" s="231" t="s">
        <v>521</v>
      </c>
      <c r="H53" s="231" t="s">
        <v>796</v>
      </c>
      <c r="I53" s="203">
        <v>21635</v>
      </c>
      <c r="J53" s="203">
        <v>20505.59</v>
      </c>
      <c r="K53" s="203">
        <v>992.14</v>
      </c>
      <c r="L53" s="203">
        <v>137.27000000000001</v>
      </c>
      <c r="M53" s="231"/>
    </row>
    <row r="54" spans="1:13">
      <c r="A54" s="231" t="s">
        <v>794</v>
      </c>
      <c r="B54" s="231" t="s">
        <v>709</v>
      </c>
      <c r="C54" s="231" t="s">
        <v>2341</v>
      </c>
      <c r="D54" s="231" t="s">
        <v>28</v>
      </c>
      <c r="E54" s="231" t="s">
        <v>521</v>
      </c>
      <c r="F54" s="231" t="s">
        <v>48</v>
      </c>
      <c r="G54" s="231" t="s">
        <v>521</v>
      </c>
      <c r="H54" s="231" t="s">
        <v>796</v>
      </c>
      <c r="I54" s="203">
        <v>145</v>
      </c>
      <c r="J54" s="203">
        <v>145</v>
      </c>
      <c r="K54" s="203">
        <v>0</v>
      </c>
      <c r="L54" s="203">
        <v>0</v>
      </c>
      <c r="M54" s="231"/>
    </row>
    <row r="55" spans="1:13">
      <c r="A55" s="231" t="s">
        <v>794</v>
      </c>
      <c r="B55" s="231" t="s">
        <v>709</v>
      </c>
      <c r="C55" s="231" t="s">
        <v>2341</v>
      </c>
      <c r="D55" s="231" t="s">
        <v>28</v>
      </c>
      <c r="E55" s="231" t="s">
        <v>521</v>
      </c>
      <c r="F55" s="231" t="s">
        <v>48</v>
      </c>
      <c r="G55" s="231" t="s">
        <v>521</v>
      </c>
      <c r="H55" s="231" t="s">
        <v>796</v>
      </c>
      <c r="I55" s="203">
        <v>1788</v>
      </c>
      <c r="J55" s="203">
        <v>1788</v>
      </c>
      <c r="K55" s="203">
        <v>0</v>
      </c>
      <c r="L55" s="203">
        <v>0</v>
      </c>
      <c r="M55" s="231"/>
    </row>
    <row r="56" spans="1:13">
      <c r="A56" s="231" t="s">
        <v>794</v>
      </c>
      <c r="B56" s="231" t="s">
        <v>709</v>
      </c>
      <c r="C56" s="231" t="s">
        <v>2343</v>
      </c>
      <c r="D56" s="231" t="s">
        <v>28</v>
      </c>
      <c r="E56" s="231" t="s">
        <v>521</v>
      </c>
      <c r="F56" s="231" t="s">
        <v>48</v>
      </c>
      <c r="G56" s="231" t="s">
        <v>521</v>
      </c>
      <c r="H56" s="231" t="s">
        <v>796</v>
      </c>
      <c r="I56" s="203">
        <v>1853.46</v>
      </c>
      <c r="J56" s="203">
        <v>1853.46</v>
      </c>
      <c r="K56" s="203">
        <v>0</v>
      </c>
      <c r="L56" s="203">
        <v>0</v>
      </c>
      <c r="M56" s="231"/>
    </row>
    <row r="57" spans="1:13">
      <c r="A57" s="231" t="s">
        <v>794</v>
      </c>
      <c r="B57" s="231" t="s">
        <v>808</v>
      </c>
      <c r="C57" s="231" t="s">
        <v>2343</v>
      </c>
      <c r="D57" s="231" t="s">
        <v>28</v>
      </c>
      <c r="E57" s="231" t="s">
        <v>830</v>
      </c>
      <c r="F57" s="231" t="s">
        <v>48</v>
      </c>
      <c r="G57" s="231" t="s">
        <v>521</v>
      </c>
      <c r="H57" s="231" t="s">
        <v>796</v>
      </c>
      <c r="I57" s="203">
        <v>1529.14</v>
      </c>
      <c r="J57" s="203">
        <v>0</v>
      </c>
      <c r="K57" s="203">
        <v>0</v>
      </c>
      <c r="L57" s="203">
        <v>1529.14</v>
      </c>
      <c r="M57" s="231"/>
    </row>
    <row r="58" spans="1:13">
      <c r="A58" s="231" t="s">
        <v>794</v>
      </c>
      <c r="B58" s="231" t="s">
        <v>808</v>
      </c>
      <c r="C58" s="231" t="s">
        <v>794</v>
      </c>
      <c r="D58" s="231" t="s">
        <v>28</v>
      </c>
      <c r="E58" s="231" t="s">
        <v>710</v>
      </c>
      <c r="F58" s="231" t="s">
        <v>48</v>
      </c>
      <c r="G58" s="231" t="s">
        <v>521</v>
      </c>
      <c r="H58" s="231" t="s">
        <v>796</v>
      </c>
      <c r="I58" s="203">
        <v>797.82</v>
      </c>
      <c r="J58" s="203">
        <v>1209.6199999999999</v>
      </c>
      <c r="K58" s="203">
        <v>0</v>
      </c>
      <c r="L58" s="203">
        <v>-411.8</v>
      </c>
      <c r="M58" s="231"/>
    </row>
    <row r="59" spans="1:13">
      <c r="A59" s="231" t="s">
        <v>794</v>
      </c>
      <c r="B59" s="231" t="s">
        <v>808</v>
      </c>
      <c r="C59" s="231" t="s">
        <v>812</v>
      </c>
      <c r="D59" s="231" t="s">
        <v>28</v>
      </c>
      <c r="E59" s="231" t="s">
        <v>710</v>
      </c>
      <c r="F59" s="231" t="s">
        <v>48</v>
      </c>
      <c r="G59" s="231" t="s">
        <v>521</v>
      </c>
      <c r="H59" s="231" t="s">
        <v>796</v>
      </c>
      <c r="I59" s="203">
        <v>265.60000000000002</v>
      </c>
      <c r="J59" s="203">
        <v>272.66000000000003</v>
      </c>
      <c r="K59" s="203">
        <v>0</v>
      </c>
      <c r="L59" s="203">
        <v>-7.06</v>
      </c>
      <c r="M59" s="231"/>
    </row>
    <row r="60" spans="1:13">
      <c r="A60" s="231" t="s">
        <v>794</v>
      </c>
      <c r="B60" s="231" t="s">
        <v>808</v>
      </c>
      <c r="C60" s="231" t="s">
        <v>2341</v>
      </c>
      <c r="D60" s="231" t="s">
        <v>28</v>
      </c>
      <c r="E60" s="231" t="s">
        <v>710</v>
      </c>
      <c r="F60" s="231" t="s">
        <v>48</v>
      </c>
      <c r="G60" s="231" t="s">
        <v>521</v>
      </c>
      <c r="H60" s="231" t="s">
        <v>796</v>
      </c>
      <c r="I60" s="203">
        <v>3305</v>
      </c>
      <c r="J60" s="203">
        <v>3305</v>
      </c>
      <c r="K60" s="203">
        <v>0</v>
      </c>
      <c r="L60" s="203">
        <v>0</v>
      </c>
      <c r="M60" s="231"/>
    </row>
    <row r="61" spans="1:13">
      <c r="A61" s="231" t="s">
        <v>794</v>
      </c>
      <c r="B61" s="231" t="s">
        <v>808</v>
      </c>
      <c r="C61" s="231" t="s">
        <v>2341</v>
      </c>
      <c r="D61" s="231" t="s">
        <v>28</v>
      </c>
      <c r="E61" s="231" t="s">
        <v>710</v>
      </c>
      <c r="F61" s="231" t="s">
        <v>48</v>
      </c>
      <c r="G61" s="231" t="s">
        <v>521</v>
      </c>
      <c r="H61" s="231" t="s">
        <v>796</v>
      </c>
      <c r="I61" s="203">
        <v>1295</v>
      </c>
      <c r="J61" s="203">
        <v>1295</v>
      </c>
      <c r="K61" s="203">
        <v>0</v>
      </c>
      <c r="L61" s="203">
        <v>0</v>
      </c>
      <c r="M61" s="231"/>
    </row>
    <row r="62" spans="1:13">
      <c r="A62" s="231" t="s">
        <v>794</v>
      </c>
      <c r="B62" s="231" t="s">
        <v>808</v>
      </c>
      <c r="C62" s="231" t="s">
        <v>2343</v>
      </c>
      <c r="D62" s="231" t="s">
        <v>28</v>
      </c>
      <c r="E62" s="231" t="s">
        <v>710</v>
      </c>
      <c r="F62" s="231" t="s">
        <v>48</v>
      </c>
      <c r="G62" s="231" t="s">
        <v>521</v>
      </c>
      <c r="H62" s="231" t="s">
        <v>796</v>
      </c>
      <c r="I62" s="203">
        <v>6451.6</v>
      </c>
      <c r="J62" s="203">
        <v>661.12</v>
      </c>
      <c r="K62" s="203">
        <v>0</v>
      </c>
      <c r="L62" s="203">
        <v>5790.48</v>
      </c>
      <c r="M62" s="231"/>
    </row>
    <row r="63" spans="1:13">
      <c r="A63" s="231" t="s">
        <v>794</v>
      </c>
      <c r="B63" s="231" t="s">
        <v>808</v>
      </c>
      <c r="C63" s="231" t="s">
        <v>2344</v>
      </c>
      <c r="D63" s="231" t="s">
        <v>28</v>
      </c>
      <c r="E63" s="231" t="s">
        <v>710</v>
      </c>
      <c r="F63" s="231" t="s">
        <v>48</v>
      </c>
      <c r="G63" s="231" t="s">
        <v>521</v>
      </c>
      <c r="H63" s="231" t="s">
        <v>796</v>
      </c>
      <c r="I63" s="203">
        <v>1900</v>
      </c>
      <c r="J63" s="203">
        <v>1900</v>
      </c>
      <c r="K63" s="203">
        <v>0</v>
      </c>
      <c r="L63" s="203">
        <v>0</v>
      </c>
      <c r="M63" s="231"/>
    </row>
    <row r="64" spans="1:13">
      <c r="A64" s="231" t="s">
        <v>794</v>
      </c>
      <c r="B64" s="231" t="s">
        <v>808</v>
      </c>
      <c r="C64" s="231" t="s">
        <v>2345</v>
      </c>
      <c r="D64" s="231" t="s">
        <v>28</v>
      </c>
      <c r="E64" s="231" t="s">
        <v>710</v>
      </c>
      <c r="F64" s="231" t="s">
        <v>48</v>
      </c>
      <c r="G64" s="231" t="s">
        <v>521</v>
      </c>
      <c r="H64" s="231" t="s">
        <v>796</v>
      </c>
      <c r="I64" s="203">
        <v>4952.3500000000004</v>
      </c>
      <c r="J64" s="203">
        <v>2588.11</v>
      </c>
      <c r="K64" s="203">
        <v>0</v>
      </c>
      <c r="L64" s="203">
        <v>2364.2399999999998</v>
      </c>
      <c r="M64" s="231"/>
    </row>
    <row r="65" spans="1:13">
      <c r="A65" s="231" t="s">
        <v>794</v>
      </c>
      <c r="B65" s="231" t="s">
        <v>833</v>
      </c>
      <c r="C65" s="231" t="s">
        <v>2345</v>
      </c>
      <c r="D65" s="231" t="s">
        <v>28</v>
      </c>
      <c r="E65" s="231" t="s">
        <v>710</v>
      </c>
      <c r="F65" s="231" t="s">
        <v>48</v>
      </c>
      <c r="G65" s="231" t="s">
        <v>521</v>
      </c>
      <c r="H65" s="231" t="s">
        <v>796</v>
      </c>
      <c r="I65" s="203">
        <v>285.76</v>
      </c>
      <c r="J65" s="203">
        <v>0</v>
      </c>
      <c r="K65" s="203">
        <v>0</v>
      </c>
      <c r="L65" s="203">
        <v>285.76</v>
      </c>
      <c r="M65" s="231"/>
    </row>
    <row r="66" spans="1:13">
      <c r="A66" s="231" t="s">
        <v>794</v>
      </c>
      <c r="B66" s="231" t="s">
        <v>707</v>
      </c>
      <c r="C66" s="231" t="s">
        <v>794</v>
      </c>
      <c r="D66" s="231" t="s">
        <v>28</v>
      </c>
      <c r="E66" s="231" t="s">
        <v>710</v>
      </c>
      <c r="F66" s="231" t="s">
        <v>48</v>
      </c>
      <c r="G66" s="231" t="s">
        <v>521</v>
      </c>
      <c r="H66" s="231" t="s">
        <v>796</v>
      </c>
      <c r="I66" s="203">
        <v>1172.6400000000001</v>
      </c>
      <c r="J66" s="203">
        <v>1172.6400000000001</v>
      </c>
      <c r="K66" s="203">
        <v>0</v>
      </c>
      <c r="L66" s="203">
        <v>0</v>
      </c>
      <c r="M66" s="231"/>
    </row>
    <row r="67" spans="1:13">
      <c r="A67" s="231" t="s">
        <v>794</v>
      </c>
      <c r="B67" s="231" t="s">
        <v>707</v>
      </c>
      <c r="C67" s="231" t="s">
        <v>812</v>
      </c>
      <c r="D67" s="231" t="s">
        <v>28</v>
      </c>
      <c r="E67" s="231" t="s">
        <v>710</v>
      </c>
      <c r="F67" s="231" t="s">
        <v>48</v>
      </c>
      <c r="G67" s="231" t="s">
        <v>521</v>
      </c>
      <c r="H67" s="231" t="s">
        <v>796</v>
      </c>
      <c r="I67" s="203">
        <v>197.47</v>
      </c>
      <c r="J67" s="203">
        <v>186.3</v>
      </c>
      <c r="K67" s="203">
        <v>0</v>
      </c>
      <c r="L67" s="203">
        <v>11.17</v>
      </c>
      <c r="M67" s="231"/>
    </row>
    <row r="68" spans="1:13">
      <c r="A68" s="231" t="s">
        <v>794</v>
      </c>
      <c r="B68" s="231" t="s">
        <v>706</v>
      </c>
      <c r="C68" s="231" t="s">
        <v>794</v>
      </c>
      <c r="D68" s="231" t="s">
        <v>28</v>
      </c>
      <c r="E68" s="231" t="s">
        <v>710</v>
      </c>
      <c r="F68" s="231" t="s">
        <v>48</v>
      </c>
      <c r="G68" s="231" t="s">
        <v>521</v>
      </c>
      <c r="H68" s="231" t="s">
        <v>796</v>
      </c>
      <c r="I68" s="203">
        <v>4542.62</v>
      </c>
      <c r="J68" s="203">
        <v>3921.56</v>
      </c>
      <c r="K68" s="203">
        <v>0</v>
      </c>
      <c r="L68" s="203">
        <v>621.05999999999995</v>
      </c>
      <c r="M68" s="231"/>
    </row>
    <row r="69" spans="1:13">
      <c r="A69" s="231" t="s">
        <v>794</v>
      </c>
      <c r="B69" s="231" t="s">
        <v>706</v>
      </c>
      <c r="C69" s="231" t="s">
        <v>812</v>
      </c>
      <c r="D69" s="231" t="s">
        <v>28</v>
      </c>
      <c r="E69" s="231" t="s">
        <v>710</v>
      </c>
      <c r="F69" s="231" t="s">
        <v>48</v>
      </c>
      <c r="G69" s="231" t="s">
        <v>521</v>
      </c>
      <c r="H69" s="231" t="s">
        <v>796</v>
      </c>
      <c r="I69" s="203">
        <v>832.8</v>
      </c>
      <c r="J69" s="203">
        <v>985.54</v>
      </c>
      <c r="K69" s="203">
        <v>0</v>
      </c>
      <c r="L69" s="203">
        <v>-152.74</v>
      </c>
      <c r="M69" s="231"/>
    </row>
    <row r="70" spans="1:13">
      <c r="A70" s="231" t="s">
        <v>794</v>
      </c>
      <c r="B70" s="231" t="s">
        <v>706</v>
      </c>
      <c r="C70" s="231" t="s">
        <v>2345</v>
      </c>
      <c r="D70" s="231" t="s">
        <v>28</v>
      </c>
      <c r="E70" s="231" t="s">
        <v>710</v>
      </c>
      <c r="F70" s="231" t="s">
        <v>48</v>
      </c>
      <c r="G70" s="231" t="s">
        <v>521</v>
      </c>
      <c r="H70" s="231" t="s">
        <v>796</v>
      </c>
      <c r="I70" s="203">
        <v>1030.8599999999999</v>
      </c>
      <c r="J70" s="203">
        <v>1030.8499999999999</v>
      </c>
      <c r="K70" s="203">
        <v>0</v>
      </c>
      <c r="L70" s="203">
        <v>0.01</v>
      </c>
      <c r="M70" s="231"/>
    </row>
    <row r="71" spans="1:13">
      <c r="A71" s="231" t="s">
        <v>794</v>
      </c>
      <c r="B71" s="231" t="s">
        <v>808</v>
      </c>
      <c r="C71" s="231" t="s">
        <v>794</v>
      </c>
      <c r="D71" s="231" t="s">
        <v>28</v>
      </c>
      <c r="E71" s="231" t="s">
        <v>2086</v>
      </c>
      <c r="F71" s="231" t="s">
        <v>48</v>
      </c>
      <c r="G71" s="231" t="s">
        <v>521</v>
      </c>
      <c r="H71" s="231" t="s">
        <v>796</v>
      </c>
      <c r="I71" s="203">
        <v>5500</v>
      </c>
      <c r="J71" s="203">
        <v>16420</v>
      </c>
      <c r="K71" s="203">
        <v>0</v>
      </c>
      <c r="L71" s="203">
        <v>-10920</v>
      </c>
      <c r="M71" s="231"/>
    </row>
    <row r="72" spans="1:13">
      <c r="A72" s="231" t="s">
        <v>794</v>
      </c>
      <c r="B72" s="231" t="s">
        <v>808</v>
      </c>
      <c r="C72" s="231" t="s">
        <v>812</v>
      </c>
      <c r="D72" s="231" t="s">
        <v>28</v>
      </c>
      <c r="E72" s="231" t="s">
        <v>2086</v>
      </c>
      <c r="F72" s="231" t="s">
        <v>48</v>
      </c>
      <c r="G72" s="231" t="s">
        <v>521</v>
      </c>
      <c r="H72" s="231" t="s">
        <v>796</v>
      </c>
      <c r="I72" s="203">
        <v>1279.5</v>
      </c>
      <c r="J72" s="203">
        <v>3715.94</v>
      </c>
      <c r="K72" s="203">
        <v>0</v>
      </c>
      <c r="L72" s="203">
        <v>-2436.44</v>
      </c>
      <c r="M72" s="231"/>
    </row>
    <row r="73" spans="1:13">
      <c r="A73" s="231" t="s">
        <v>794</v>
      </c>
      <c r="B73" s="231" t="s">
        <v>244</v>
      </c>
      <c r="C73" s="231" t="s">
        <v>794</v>
      </c>
      <c r="D73" s="231" t="s">
        <v>28</v>
      </c>
      <c r="E73" s="231" t="s">
        <v>2082</v>
      </c>
      <c r="F73" s="231" t="s">
        <v>48</v>
      </c>
      <c r="G73" s="231" t="s">
        <v>521</v>
      </c>
      <c r="H73" s="231" t="s">
        <v>796</v>
      </c>
      <c r="I73" s="203">
        <v>52065</v>
      </c>
      <c r="J73" s="203">
        <v>47726.239999999998</v>
      </c>
      <c r="K73" s="203">
        <v>4338.76</v>
      </c>
      <c r="L73" s="203">
        <v>0</v>
      </c>
      <c r="M73" s="231"/>
    </row>
    <row r="74" spans="1:13">
      <c r="A74" s="231" t="s">
        <v>794</v>
      </c>
      <c r="B74" s="231" t="s">
        <v>244</v>
      </c>
      <c r="C74" s="231" t="s">
        <v>812</v>
      </c>
      <c r="D74" s="231" t="s">
        <v>28</v>
      </c>
      <c r="E74" s="231" t="s">
        <v>2082</v>
      </c>
      <c r="F74" s="231" t="s">
        <v>48</v>
      </c>
      <c r="G74" s="231" t="s">
        <v>521</v>
      </c>
      <c r="H74" s="231" t="s">
        <v>796</v>
      </c>
      <c r="I74" s="203">
        <v>19169</v>
      </c>
      <c r="J74" s="203">
        <v>18226.919999999998</v>
      </c>
      <c r="K74" s="203">
        <v>901.5</v>
      </c>
      <c r="L74" s="203">
        <v>40.58</v>
      </c>
      <c r="M74" s="231"/>
    </row>
    <row r="75" spans="1:13">
      <c r="A75" s="231" t="s">
        <v>794</v>
      </c>
      <c r="B75" s="231" t="s">
        <v>833</v>
      </c>
      <c r="C75" s="231" t="s">
        <v>794</v>
      </c>
      <c r="D75" s="231" t="s">
        <v>28</v>
      </c>
      <c r="E75" s="231" t="s">
        <v>1967</v>
      </c>
      <c r="F75" s="231" t="s">
        <v>48</v>
      </c>
      <c r="G75" s="231" t="s">
        <v>521</v>
      </c>
      <c r="H75" s="231" t="s">
        <v>796</v>
      </c>
      <c r="I75" s="203">
        <v>37971.9</v>
      </c>
      <c r="J75" s="203">
        <v>32694.01</v>
      </c>
      <c r="K75" s="203">
        <v>5672.56</v>
      </c>
      <c r="L75" s="203">
        <v>-394.67</v>
      </c>
      <c r="M75" s="231"/>
    </row>
    <row r="76" spans="1:13">
      <c r="A76" s="231" t="s">
        <v>794</v>
      </c>
      <c r="B76" s="231" t="s">
        <v>833</v>
      </c>
      <c r="C76" s="231" t="s">
        <v>794</v>
      </c>
      <c r="D76" s="231" t="s">
        <v>28</v>
      </c>
      <c r="E76" s="231" t="s">
        <v>1967</v>
      </c>
      <c r="F76" s="231" t="s">
        <v>48</v>
      </c>
      <c r="G76" s="231" t="s">
        <v>521</v>
      </c>
      <c r="H76" s="231" t="s">
        <v>796</v>
      </c>
      <c r="I76" s="203">
        <v>38510.46</v>
      </c>
      <c r="J76" s="203">
        <v>36707.72</v>
      </c>
      <c r="K76" s="203">
        <v>1616.37</v>
      </c>
      <c r="L76" s="203">
        <v>186.37</v>
      </c>
      <c r="M76" s="231"/>
    </row>
    <row r="77" spans="1:13">
      <c r="A77" s="231" t="s">
        <v>794</v>
      </c>
      <c r="B77" s="231" t="s">
        <v>833</v>
      </c>
      <c r="C77" s="231" t="s">
        <v>812</v>
      </c>
      <c r="D77" s="231" t="s">
        <v>28</v>
      </c>
      <c r="E77" s="231" t="s">
        <v>1967</v>
      </c>
      <c r="F77" s="231" t="s">
        <v>48</v>
      </c>
      <c r="G77" s="231" t="s">
        <v>521</v>
      </c>
      <c r="H77" s="231" t="s">
        <v>796</v>
      </c>
      <c r="I77" s="203">
        <v>37809.49</v>
      </c>
      <c r="J77" s="203">
        <v>36433.33</v>
      </c>
      <c r="K77" s="203">
        <v>1514.07</v>
      </c>
      <c r="L77" s="203">
        <v>-137.91</v>
      </c>
      <c r="M77" s="231"/>
    </row>
    <row r="78" spans="1:13">
      <c r="A78" s="231" t="s">
        <v>794</v>
      </c>
      <c r="B78" s="231" t="s">
        <v>833</v>
      </c>
      <c r="C78" s="231" t="s">
        <v>2345</v>
      </c>
      <c r="D78" s="231" t="s">
        <v>28</v>
      </c>
      <c r="E78" s="231" t="s">
        <v>1967</v>
      </c>
      <c r="F78" s="231" t="s">
        <v>48</v>
      </c>
      <c r="G78" s="231" t="s">
        <v>521</v>
      </c>
      <c r="H78" s="231" t="s">
        <v>796</v>
      </c>
      <c r="I78" s="203">
        <v>9545.68</v>
      </c>
      <c r="J78" s="203">
        <v>9659.9500000000007</v>
      </c>
      <c r="K78" s="203">
        <v>0</v>
      </c>
      <c r="L78" s="203">
        <v>-114.27</v>
      </c>
      <c r="M78" s="231"/>
    </row>
    <row r="79" spans="1:13">
      <c r="A79" s="231" t="s">
        <v>794</v>
      </c>
      <c r="B79" s="231" t="s">
        <v>707</v>
      </c>
      <c r="C79" s="231" t="s">
        <v>794</v>
      </c>
      <c r="D79" s="231" t="s">
        <v>28</v>
      </c>
      <c r="E79" s="231" t="s">
        <v>1967</v>
      </c>
      <c r="F79" s="231" t="s">
        <v>48</v>
      </c>
      <c r="G79" s="231" t="s">
        <v>521</v>
      </c>
      <c r="H79" s="231" t="s">
        <v>796</v>
      </c>
      <c r="I79" s="203">
        <v>81144.259999999995</v>
      </c>
      <c r="J79" s="203">
        <v>74065.119999999995</v>
      </c>
      <c r="K79" s="203">
        <v>7079.14</v>
      </c>
      <c r="L79" s="203">
        <v>0</v>
      </c>
      <c r="M79" s="231"/>
    </row>
    <row r="80" spans="1:13">
      <c r="A80" s="231" t="s">
        <v>794</v>
      </c>
      <c r="B80" s="231" t="s">
        <v>707</v>
      </c>
      <c r="C80" s="231" t="s">
        <v>812</v>
      </c>
      <c r="D80" s="231" t="s">
        <v>28</v>
      </c>
      <c r="E80" s="231" t="s">
        <v>1967</v>
      </c>
      <c r="F80" s="231" t="s">
        <v>48</v>
      </c>
      <c r="G80" s="231" t="s">
        <v>521</v>
      </c>
      <c r="H80" s="231" t="s">
        <v>796</v>
      </c>
      <c r="I80" s="203">
        <v>29746.11</v>
      </c>
      <c r="J80" s="203">
        <v>28193.98</v>
      </c>
      <c r="K80" s="203">
        <v>1470.24</v>
      </c>
      <c r="L80" s="203">
        <v>81.89</v>
      </c>
      <c r="M80" s="231"/>
    </row>
    <row r="81" spans="1:13">
      <c r="A81" s="231" t="s">
        <v>794</v>
      </c>
      <c r="B81" s="231" t="s">
        <v>703</v>
      </c>
      <c r="C81" s="231" t="s">
        <v>794</v>
      </c>
      <c r="D81" s="231" t="s">
        <v>28</v>
      </c>
      <c r="E81" s="231" t="s">
        <v>2092</v>
      </c>
      <c r="F81" s="231" t="s">
        <v>48</v>
      </c>
      <c r="G81" s="231" t="s">
        <v>521</v>
      </c>
      <c r="H81" s="231" t="s">
        <v>796</v>
      </c>
      <c r="I81" s="203">
        <v>76918</v>
      </c>
      <c r="J81" s="203">
        <v>64098.32</v>
      </c>
      <c r="K81" s="203">
        <v>12819.68</v>
      </c>
      <c r="L81" s="203">
        <v>0</v>
      </c>
      <c r="M81" s="231"/>
    </row>
    <row r="82" spans="1:13">
      <c r="A82" s="231" t="s">
        <v>794</v>
      </c>
      <c r="B82" s="231" t="s">
        <v>703</v>
      </c>
      <c r="C82" s="231" t="s">
        <v>812</v>
      </c>
      <c r="D82" s="231" t="s">
        <v>28</v>
      </c>
      <c r="E82" s="231" t="s">
        <v>2092</v>
      </c>
      <c r="F82" s="231" t="s">
        <v>48</v>
      </c>
      <c r="G82" s="231" t="s">
        <v>521</v>
      </c>
      <c r="H82" s="231" t="s">
        <v>796</v>
      </c>
      <c r="I82" s="203">
        <v>30635.4</v>
      </c>
      <c r="J82" s="203">
        <v>28008.37</v>
      </c>
      <c r="K82" s="203">
        <v>2660.8</v>
      </c>
      <c r="L82" s="203">
        <v>-33.770000000000003</v>
      </c>
      <c r="M82" s="231"/>
    </row>
    <row r="83" spans="1:13">
      <c r="A83" s="231" t="s">
        <v>794</v>
      </c>
      <c r="B83" s="231" t="s">
        <v>808</v>
      </c>
      <c r="C83" s="231" t="s">
        <v>2345</v>
      </c>
      <c r="D83" s="231" t="s">
        <v>28</v>
      </c>
      <c r="E83" s="231" t="s">
        <v>263</v>
      </c>
      <c r="F83" s="231" t="s">
        <v>48</v>
      </c>
      <c r="G83" s="231" t="s">
        <v>521</v>
      </c>
      <c r="H83" s="231" t="s">
        <v>796</v>
      </c>
      <c r="I83" s="203">
        <v>499.56</v>
      </c>
      <c r="J83" s="203">
        <v>0</v>
      </c>
      <c r="K83" s="203">
        <v>0</v>
      </c>
      <c r="L83" s="203">
        <v>499.56</v>
      </c>
      <c r="M83" s="231"/>
    </row>
    <row r="84" spans="1:13">
      <c r="A84" s="231" t="s">
        <v>794</v>
      </c>
      <c r="B84" s="231" t="s">
        <v>707</v>
      </c>
      <c r="C84" s="231" t="s">
        <v>794</v>
      </c>
      <c r="D84" s="231" t="s">
        <v>28</v>
      </c>
      <c r="E84" s="231" t="s">
        <v>263</v>
      </c>
      <c r="F84" s="231" t="s">
        <v>48</v>
      </c>
      <c r="G84" s="231" t="s">
        <v>521</v>
      </c>
      <c r="H84" s="231" t="s">
        <v>796</v>
      </c>
      <c r="I84" s="203">
        <v>2842.65</v>
      </c>
      <c r="J84" s="203">
        <v>2892.77</v>
      </c>
      <c r="K84" s="203">
        <v>0</v>
      </c>
      <c r="L84" s="203">
        <v>-50.12</v>
      </c>
      <c r="M84" s="231"/>
    </row>
    <row r="85" spans="1:13">
      <c r="A85" s="231" t="s">
        <v>794</v>
      </c>
      <c r="B85" s="231" t="s">
        <v>707</v>
      </c>
      <c r="C85" s="231" t="s">
        <v>812</v>
      </c>
      <c r="D85" s="231" t="s">
        <v>28</v>
      </c>
      <c r="E85" s="231" t="s">
        <v>263</v>
      </c>
      <c r="F85" s="231" t="s">
        <v>48</v>
      </c>
      <c r="G85" s="231" t="s">
        <v>521</v>
      </c>
      <c r="H85" s="231" t="s">
        <v>796</v>
      </c>
      <c r="I85" s="203">
        <v>800</v>
      </c>
      <c r="J85" s="203">
        <v>662.22</v>
      </c>
      <c r="K85" s="203">
        <v>0</v>
      </c>
      <c r="L85" s="203">
        <v>137.78</v>
      </c>
      <c r="M85" s="231"/>
    </row>
    <row r="86" spans="1:13">
      <c r="A86" s="231" t="s">
        <v>794</v>
      </c>
      <c r="B86" s="231" t="s">
        <v>706</v>
      </c>
      <c r="C86" s="231" t="s">
        <v>2345</v>
      </c>
      <c r="D86" s="231" t="s">
        <v>28</v>
      </c>
      <c r="E86" s="231" t="s">
        <v>263</v>
      </c>
      <c r="F86" s="231" t="s">
        <v>48</v>
      </c>
      <c r="G86" s="231" t="s">
        <v>521</v>
      </c>
      <c r="H86" s="231" t="s">
        <v>796</v>
      </c>
      <c r="I86" s="203">
        <v>14566.04</v>
      </c>
      <c r="J86" s="203">
        <v>8172.57</v>
      </c>
      <c r="K86" s="203">
        <v>0</v>
      </c>
      <c r="L86" s="203">
        <v>6393.47</v>
      </c>
      <c r="M86" s="231"/>
    </row>
    <row r="87" spans="1:13">
      <c r="A87" s="231" t="s">
        <v>794</v>
      </c>
      <c r="B87" s="231" t="s">
        <v>367</v>
      </c>
      <c r="C87" s="231" t="s">
        <v>794</v>
      </c>
      <c r="D87" s="231" t="s">
        <v>28</v>
      </c>
      <c r="E87" s="231" t="s">
        <v>263</v>
      </c>
      <c r="F87" s="231" t="s">
        <v>48</v>
      </c>
      <c r="G87" s="231" t="s">
        <v>521</v>
      </c>
      <c r="H87" s="231" t="s">
        <v>796</v>
      </c>
      <c r="I87" s="203">
        <v>49955.46</v>
      </c>
      <c r="J87" s="203">
        <v>35020.019999999997</v>
      </c>
      <c r="K87" s="203">
        <v>6812.16</v>
      </c>
      <c r="L87" s="203">
        <v>8123.28</v>
      </c>
      <c r="M87" s="231"/>
    </row>
    <row r="88" spans="1:13">
      <c r="A88" s="231" t="s">
        <v>794</v>
      </c>
      <c r="B88" s="231" t="s">
        <v>367</v>
      </c>
      <c r="C88" s="231" t="s">
        <v>794</v>
      </c>
      <c r="D88" s="231" t="s">
        <v>28</v>
      </c>
      <c r="E88" s="231" t="s">
        <v>263</v>
      </c>
      <c r="F88" s="231" t="s">
        <v>48</v>
      </c>
      <c r="G88" s="231" t="s">
        <v>521</v>
      </c>
      <c r="H88" s="231" t="s">
        <v>796</v>
      </c>
      <c r="I88" s="203">
        <v>83229.69</v>
      </c>
      <c r="J88" s="203">
        <v>66898.66</v>
      </c>
      <c r="K88" s="203">
        <v>1606.81</v>
      </c>
      <c r="L88" s="203">
        <v>14724.22</v>
      </c>
      <c r="M88" s="231"/>
    </row>
    <row r="89" spans="1:13">
      <c r="A89" s="231" t="s">
        <v>794</v>
      </c>
      <c r="B89" s="231" t="s">
        <v>367</v>
      </c>
      <c r="C89" s="231" t="s">
        <v>812</v>
      </c>
      <c r="D89" s="231" t="s">
        <v>28</v>
      </c>
      <c r="E89" s="231" t="s">
        <v>263</v>
      </c>
      <c r="F89" s="231" t="s">
        <v>48</v>
      </c>
      <c r="G89" s="231" t="s">
        <v>521</v>
      </c>
      <c r="H89" s="231" t="s">
        <v>796</v>
      </c>
      <c r="I89" s="203">
        <v>65312.63</v>
      </c>
      <c r="J89" s="203">
        <v>42563.05</v>
      </c>
      <c r="K89" s="203">
        <v>1691.39</v>
      </c>
      <c r="L89" s="203">
        <v>21058.19</v>
      </c>
      <c r="M89" s="231"/>
    </row>
    <row r="90" spans="1:13">
      <c r="A90" s="231" t="s">
        <v>794</v>
      </c>
      <c r="B90" s="231" t="s">
        <v>367</v>
      </c>
      <c r="C90" s="231" t="s">
        <v>2341</v>
      </c>
      <c r="D90" s="231" t="s">
        <v>28</v>
      </c>
      <c r="E90" s="231" t="s">
        <v>263</v>
      </c>
      <c r="F90" s="231" t="s">
        <v>48</v>
      </c>
      <c r="G90" s="231" t="s">
        <v>521</v>
      </c>
      <c r="H90" s="231" t="s">
        <v>796</v>
      </c>
      <c r="I90" s="203">
        <v>3813.64</v>
      </c>
      <c r="J90" s="203">
        <v>0</v>
      </c>
      <c r="K90" s="203">
        <v>0</v>
      </c>
      <c r="L90" s="203">
        <v>3813.64</v>
      </c>
      <c r="M90" s="231"/>
    </row>
    <row r="91" spans="1:13">
      <c r="A91" s="231" t="s">
        <v>794</v>
      </c>
      <c r="B91" s="231" t="s">
        <v>367</v>
      </c>
      <c r="C91" s="231" t="s">
        <v>2341</v>
      </c>
      <c r="D91" s="231" t="s">
        <v>28</v>
      </c>
      <c r="E91" s="231" t="s">
        <v>263</v>
      </c>
      <c r="F91" s="231" t="s">
        <v>48</v>
      </c>
      <c r="G91" s="231" t="s">
        <v>521</v>
      </c>
      <c r="H91" s="231" t="s">
        <v>796</v>
      </c>
      <c r="I91" s="203">
        <v>5615.15</v>
      </c>
      <c r="J91" s="203">
        <v>0</v>
      </c>
      <c r="K91" s="203">
        <v>0</v>
      </c>
      <c r="L91" s="203">
        <v>5615.15</v>
      </c>
      <c r="M91" s="231"/>
    </row>
    <row r="92" spans="1:13">
      <c r="A92" s="231" t="s">
        <v>794</v>
      </c>
      <c r="B92" s="231" t="s">
        <v>367</v>
      </c>
      <c r="C92" s="231" t="s">
        <v>2343</v>
      </c>
      <c r="D92" s="231" t="s">
        <v>28</v>
      </c>
      <c r="E92" s="231" t="s">
        <v>263</v>
      </c>
      <c r="F92" s="231" t="s">
        <v>48</v>
      </c>
      <c r="G92" s="231" t="s">
        <v>521</v>
      </c>
      <c r="H92" s="231" t="s">
        <v>796</v>
      </c>
      <c r="I92" s="203">
        <v>21660.11</v>
      </c>
      <c r="J92" s="203">
        <v>4071.1</v>
      </c>
      <c r="K92" s="203">
        <v>0</v>
      </c>
      <c r="L92" s="203">
        <v>17589.009999999998</v>
      </c>
      <c r="M92" s="231"/>
    </row>
    <row r="93" spans="1:13">
      <c r="A93" s="231" t="s">
        <v>794</v>
      </c>
      <c r="B93" s="231" t="s">
        <v>367</v>
      </c>
      <c r="C93" s="231" t="s">
        <v>2344</v>
      </c>
      <c r="D93" s="231" t="s">
        <v>28</v>
      </c>
      <c r="E93" s="231" t="s">
        <v>263</v>
      </c>
      <c r="F93" s="231" t="s">
        <v>48</v>
      </c>
      <c r="G93" s="231" t="s">
        <v>521</v>
      </c>
      <c r="H93" s="231" t="s">
        <v>796</v>
      </c>
      <c r="I93" s="203">
        <v>902.35</v>
      </c>
      <c r="J93" s="203">
        <v>699.99</v>
      </c>
      <c r="K93" s="203">
        <v>0</v>
      </c>
      <c r="L93" s="203">
        <v>202.36</v>
      </c>
      <c r="M93" s="231"/>
    </row>
    <row r="94" spans="1:13">
      <c r="A94" s="231" t="s">
        <v>794</v>
      </c>
      <c r="B94" s="231" t="s">
        <v>833</v>
      </c>
      <c r="C94" s="231" t="s">
        <v>794</v>
      </c>
      <c r="D94" s="231" t="s">
        <v>28</v>
      </c>
      <c r="E94" s="231" t="s">
        <v>1004</v>
      </c>
      <c r="F94" s="231" t="s">
        <v>48</v>
      </c>
      <c r="G94" s="231" t="s">
        <v>521</v>
      </c>
      <c r="H94" s="231" t="s">
        <v>796</v>
      </c>
      <c r="I94" s="203">
        <v>82437.899999999994</v>
      </c>
      <c r="J94" s="203">
        <v>78426.39</v>
      </c>
      <c r="K94" s="203">
        <v>5371.52</v>
      </c>
      <c r="L94" s="203">
        <v>-1360.01</v>
      </c>
      <c r="M94" s="231"/>
    </row>
    <row r="95" spans="1:13">
      <c r="A95" s="231" t="s">
        <v>794</v>
      </c>
      <c r="B95" s="231" t="s">
        <v>833</v>
      </c>
      <c r="C95" s="231" t="s">
        <v>794</v>
      </c>
      <c r="D95" s="231" t="s">
        <v>28</v>
      </c>
      <c r="E95" s="231" t="s">
        <v>1004</v>
      </c>
      <c r="F95" s="231" t="s">
        <v>48</v>
      </c>
      <c r="G95" s="231" t="s">
        <v>521</v>
      </c>
      <c r="H95" s="231" t="s">
        <v>796</v>
      </c>
      <c r="I95" s="203">
        <v>33058.5</v>
      </c>
      <c r="J95" s="203">
        <v>26676.55</v>
      </c>
      <c r="K95" s="203">
        <v>369.81</v>
      </c>
      <c r="L95" s="203">
        <v>6012.14</v>
      </c>
      <c r="M95" s="231"/>
    </row>
    <row r="96" spans="1:13">
      <c r="A96" s="231" t="s">
        <v>794</v>
      </c>
      <c r="B96" s="231" t="s">
        <v>833</v>
      </c>
      <c r="C96" s="231" t="s">
        <v>812</v>
      </c>
      <c r="D96" s="231" t="s">
        <v>28</v>
      </c>
      <c r="E96" s="231" t="s">
        <v>1004</v>
      </c>
      <c r="F96" s="231" t="s">
        <v>48</v>
      </c>
      <c r="G96" s="231" t="s">
        <v>521</v>
      </c>
      <c r="H96" s="231" t="s">
        <v>796</v>
      </c>
      <c r="I96" s="203">
        <v>50732.41</v>
      </c>
      <c r="J96" s="203">
        <v>48708.54</v>
      </c>
      <c r="K96" s="203">
        <v>1191.92</v>
      </c>
      <c r="L96" s="203">
        <v>831.95</v>
      </c>
      <c r="M96" s="231"/>
    </row>
    <row r="97" spans="1:13">
      <c r="A97" s="231" t="s">
        <v>794</v>
      </c>
      <c r="B97" s="231" t="s">
        <v>833</v>
      </c>
      <c r="C97" s="231" t="s">
        <v>2345</v>
      </c>
      <c r="D97" s="231" t="s">
        <v>28</v>
      </c>
      <c r="E97" s="231" t="s">
        <v>1004</v>
      </c>
      <c r="F97" s="231" t="s">
        <v>48</v>
      </c>
      <c r="G97" s="231" t="s">
        <v>521</v>
      </c>
      <c r="H97" s="231" t="s">
        <v>796</v>
      </c>
      <c r="I97" s="203">
        <v>2159.4699999999998</v>
      </c>
      <c r="J97" s="203">
        <v>2159.4699999999998</v>
      </c>
      <c r="K97" s="203">
        <v>0</v>
      </c>
      <c r="L97" s="203">
        <v>0</v>
      </c>
      <c r="M97" s="231"/>
    </row>
    <row r="98" spans="1:13">
      <c r="A98" s="231" t="s">
        <v>794</v>
      </c>
      <c r="B98" s="231" t="s">
        <v>703</v>
      </c>
      <c r="C98" s="231" t="s">
        <v>794</v>
      </c>
      <c r="D98" s="231" t="s">
        <v>28</v>
      </c>
      <c r="E98" s="231" t="s">
        <v>1004</v>
      </c>
      <c r="F98" s="231" t="s">
        <v>48</v>
      </c>
      <c r="G98" s="231" t="s">
        <v>521</v>
      </c>
      <c r="H98" s="231" t="s">
        <v>796</v>
      </c>
      <c r="I98" s="203">
        <v>12433.59</v>
      </c>
      <c r="J98" s="203">
        <v>10094.59</v>
      </c>
      <c r="K98" s="203">
        <v>1984.92</v>
      </c>
      <c r="L98" s="203">
        <v>354.08</v>
      </c>
      <c r="M98" s="231"/>
    </row>
    <row r="99" spans="1:13">
      <c r="A99" s="231" t="s">
        <v>794</v>
      </c>
      <c r="B99" s="231" t="s">
        <v>703</v>
      </c>
      <c r="C99" s="231" t="s">
        <v>812</v>
      </c>
      <c r="D99" s="231" t="s">
        <v>28</v>
      </c>
      <c r="E99" s="231" t="s">
        <v>1004</v>
      </c>
      <c r="F99" s="231" t="s">
        <v>48</v>
      </c>
      <c r="G99" s="231" t="s">
        <v>521</v>
      </c>
      <c r="H99" s="231" t="s">
        <v>796</v>
      </c>
      <c r="I99" s="203">
        <v>4371.37</v>
      </c>
      <c r="J99" s="203">
        <v>3742.18</v>
      </c>
      <c r="K99" s="203">
        <v>412.04</v>
      </c>
      <c r="L99" s="203">
        <v>217.15</v>
      </c>
      <c r="M99" s="231"/>
    </row>
    <row r="100" spans="1:13">
      <c r="A100" s="231" t="s">
        <v>794</v>
      </c>
      <c r="B100" s="231" t="s">
        <v>703</v>
      </c>
      <c r="C100" s="231" t="s">
        <v>2345</v>
      </c>
      <c r="D100" s="231" t="s">
        <v>28</v>
      </c>
      <c r="E100" s="231" t="s">
        <v>1004</v>
      </c>
      <c r="F100" s="231" t="s">
        <v>48</v>
      </c>
      <c r="G100" s="231" t="s">
        <v>521</v>
      </c>
      <c r="H100" s="231" t="s">
        <v>796</v>
      </c>
      <c r="I100" s="203">
        <v>3007.76</v>
      </c>
      <c r="J100" s="203">
        <v>4767.2299999999996</v>
      </c>
      <c r="K100" s="203">
        <v>0</v>
      </c>
      <c r="L100" s="203">
        <v>-1759.47</v>
      </c>
      <c r="M100" s="231"/>
    </row>
    <row r="101" spans="1:13">
      <c r="A101" s="231" t="s">
        <v>794</v>
      </c>
      <c r="B101" s="231" t="s">
        <v>808</v>
      </c>
      <c r="C101" s="231" t="s">
        <v>794</v>
      </c>
      <c r="D101" s="231" t="s">
        <v>28</v>
      </c>
      <c r="E101" s="231" t="s">
        <v>1098</v>
      </c>
      <c r="F101" s="231" t="s">
        <v>48</v>
      </c>
      <c r="G101" s="231" t="s">
        <v>521</v>
      </c>
      <c r="H101" s="231" t="s">
        <v>796</v>
      </c>
      <c r="I101" s="203">
        <v>16668.73</v>
      </c>
      <c r="J101" s="203">
        <v>16668.73</v>
      </c>
      <c r="K101" s="203">
        <v>0</v>
      </c>
      <c r="L101" s="203">
        <v>0</v>
      </c>
      <c r="M101" s="231"/>
    </row>
    <row r="102" spans="1:13">
      <c r="A102" s="231" t="s">
        <v>794</v>
      </c>
      <c r="B102" s="231" t="s">
        <v>808</v>
      </c>
      <c r="C102" s="231" t="s">
        <v>812</v>
      </c>
      <c r="D102" s="231" t="s">
        <v>28</v>
      </c>
      <c r="E102" s="231" t="s">
        <v>1098</v>
      </c>
      <c r="F102" s="231" t="s">
        <v>48</v>
      </c>
      <c r="G102" s="231" t="s">
        <v>521</v>
      </c>
      <c r="H102" s="231" t="s">
        <v>796</v>
      </c>
      <c r="I102" s="203">
        <v>3977.78</v>
      </c>
      <c r="J102" s="203">
        <v>3841.75</v>
      </c>
      <c r="K102" s="203">
        <v>0</v>
      </c>
      <c r="L102" s="203">
        <v>136.03</v>
      </c>
      <c r="M102" s="231"/>
    </row>
    <row r="103" spans="1:13">
      <c r="A103" s="231" t="s">
        <v>794</v>
      </c>
      <c r="B103" s="231" t="s">
        <v>702</v>
      </c>
      <c r="C103" s="231" t="s">
        <v>794</v>
      </c>
      <c r="D103" s="231" t="s">
        <v>28</v>
      </c>
      <c r="E103" s="231" t="s">
        <v>1098</v>
      </c>
      <c r="F103" s="231" t="s">
        <v>48</v>
      </c>
      <c r="G103" s="231" t="s">
        <v>521</v>
      </c>
      <c r="H103" s="231" t="s">
        <v>796</v>
      </c>
      <c r="I103" s="203">
        <v>52150</v>
      </c>
      <c r="J103" s="203">
        <v>44763.32</v>
      </c>
      <c r="K103" s="203">
        <v>8236.68</v>
      </c>
      <c r="L103" s="203">
        <v>-850</v>
      </c>
      <c r="M103" s="231"/>
    </row>
    <row r="104" spans="1:13">
      <c r="A104" s="231" t="s">
        <v>794</v>
      </c>
      <c r="B104" s="231" t="s">
        <v>702</v>
      </c>
      <c r="C104" s="231" t="s">
        <v>812</v>
      </c>
      <c r="D104" s="231" t="s">
        <v>28</v>
      </c>
      <c r="E104" s="231" t="s">
        <v>1098</v>
      </c>
      <c r="F104" s="231" t="s">
        <v>48</v>
      </c>
      <c r="G104" s="231" t="s">
        <v>521</v>
      </c>
      <c r="H104" s="231" t="s">
        <v>796</v>
      </c>
      <c r="I104" s="203">
        <v>18967.7</v>
      </c>
      <c r="J104" s="203">
        <v>17505.38</v>
      </c>
      <c r="K104" s="203">
        <v>1709.56</v>
      </c>
      <c r="L104" s="203">
        <v>-247.24</v>
      </c>
      <c r="M104" s="231"/>
    </row>
    <row r="105" spans="1:13">
      <c r="A105" s="231" t="s">
        <v>794</v>
      </c>
      <c r="B105" s="231" t="s">
        <v>856</v>
      </c>
      <c r="C105" s="231" t="s">
        <v>794</v>
      </c>
      <c r="D105" s="231" t="s">
        <v>28</v>
      </c>
      <c r="E105" s="231" t="s">
        <v>257</v>
      </c>
      <c r="F105" s="231" t="s">
        <v>48</v>
      </c>
      <c r="G105" s="231" t="s">
        <v>521</v>
      </c>
      <c r="H105" s="231" t="s">
        <v>796</v>
      </c>
      <c r="I105" s="203">
        <v>30400</v>
      </c>
      <c r="J105" s="203">
        <v>28407.599999999999</v>
      </c>
      <c r="K105" s="203">
        <v>2466.6</v>
      </c>
      <c r="L105" s="203">
        <v>-474.2</v>
      </c>
      <c r="M105" s="231"/>
    </row>
    <row r="106" spans="1:13">
      <c r="A106" s="231" t="s">
        <v>794</v>
      </c>
      <c r="B106" s="231" t="s">
        <v>856</v>
      </c>
      <c r="C106" s="231" t="s">
        <v>794</v>
      </c>
      <c r="D106" s="231" t="s">
        <v>28</v>
      </c>
      <c r="E106" s="231" t="s">
        <v>257</v>
      </c>
      <c r="F106" s="231" t="s">
        <v>48</v>
      </c>
      <c r="G106" s="231" t="s">
        <v>521</v>
      </c>
      <c r="H106" s="231" t="s">
        <v>796</v>
      </c>
      <c r="I106" s="203">
        <v>18000</v>
      </c>
      <c r="J106" s="203">
        <v>17341.84</v>
      </c>
      <c r="K106" s="203">
        <v>652.66999999999996</v>
      </c>
      <c r="L106" s="203">
        <v>5.49</v>
      </c>
      <c r="M106" s="231"/>
    </row>
    <row r="107" spans="1:13">
      <c r="A107" s="231" t="s">
        <v>794</v>
      </c>
      <c r="B107" s="231" t="s">
        <v>856</v>
      </c>
      <c r="C107" s="231" t="s">
        <v>812</v>
      </c>
      <c r="D107" s="231" t="s">
        <v>28</v>
      </c>
      <c r="E107" s="231" t="s">
        <v>257</v>
      </c>
      <c r="F107" s="231" t="s">
        <v>48</v>
      </c>
      <c r="G107" s="231" t="s">
        <v>521</v>
      </c>
      <c r="H107" s="231" t="s">
        <v>796</v>
      </c>
      <c r="I107" s="203">
        <v>19850</v>
      </c>
      <c r="J107" s="203">
        <v>20107.93</v>
      </c>
      <c r="K107" s="203">
        <v>647.85</v>
      </c>
      <c r="L107" s="203">
        <v>-905.78</v>
      </c>
      <c r="M107" s="231"/>
    </row>
    <row r="108" spans="1:13">
      <c r="A108" s="231" t="s">
        <v>794</v>
      </c>
      <c r="B108" s="231" t="s">
        <v>856</v>
      </c>
      <c r="C108" s="231" t="s">
        <v>2345</v>
      </c>
      <c r="D108" s="231" t="s">
        <v>28</v>
      </c>
      <c r="E108" s="231" t="s">
        <v>257</v>
      </c>
      <c r="F108" s="231" t="s">
        <v>48</v>
      </c>
      <c r="G108" s="231" t="s">
        <v>521</v>
      </c>
      <c r="H108" s="231" t="s">
        <v>796</v>
      </c>
      <c r="I108" s="203">
        <v>1119.33</v>
      </c>
      <c r="J108" s="203">
        <v>1119.33</v>
      </c>
      <c r="K108" s="203">
        <v>0</v>
      </c>
      <c r="L108" s="203">
        <v>0</v>
      </c>
      <c r="M108" s="231"/>
    </row>
    <row r="109" spans="1:13">
      <c r="A109" s="231" t="s">
        <v>794</v>
      </c>
      <c r="B109" s="231" t="s">
        <v>808</v>
      </c>
      <c r="C109" s="231" t="s">
        <v>794</v>
      </c>
      <c r="D109" s="231" t="s">
        <v>855</v>
      </c>
      <c r="E109" s="231" t="s">
        <v>521</v>
      </c>
      <c r="F109" s="231" t="s">
        <v>48</v>
      </c>
      <c r="G109" s="231" t="s">
        <v>521</v>
      </c>
      <c r="H109" s="231" t="s">
        <v>796</v>
      </c>
      <c r="I109" s="203">
        <v>112161.59</v>
      </c>
      <c r="J109" s="203">
        <v>98591.57</v>
      </c>
      <c r="K109" s="203">
        <v>17587.32</v>
      </c>
      <c r="L109" s="203">
        <v>-4017.3</v>
      </c>
      <c r="M109" s="231"/>
    </row>
    <row r="110" spans="1:13">
      <c r="A110" s="231" t="s">
        <v>794</v>
      </c>
      <c r="B110" s="231" t="s">
        <v>808</v>
      </c>
      <c r="C110" s="231" t="s">
        <v>812</v>
      </c>
      <c r="D110" s="231" t="s">
        <v>855</v>
      </c>
      <c r="E110" s="231" t="s">
        <v>521</v>
      </c>
      <c r="F110" s="231" t="s">
        <v>48</v>
      </c>
      <c r="G110" s="231" t="s">
        <v>521</v>
      </c>
      <c r="H110" s="231" t="s">
        <v>796</v>
      </c>
      <c r="I110" s="203">
        <v>51339.98</v>
      </c>
      <c r="J110" s="203">
        <v>48498.99</v>
      </c>
      <c r="K110" s="203">
        <v>3650.44</v>
      </c>
      <c r="L110" s="203">
        <v>-809.45</v>
      </c>
      <c r="M110" s="231"/>
    </row>
    <row r="111" spans="1:13">
      <c r="A111" s="231" t="s">
        <v>794</v>
      </c>
      <c r="B111" s="231" t="s">
        <v>808</v>
      </c>
      <c r="C111" s="231" t="s">
        <v>2341</v>
      </c>
      <c r="D111" s="231" t="s">
        <v>855</v>
      </c>
      <c r="E111" s="231" t="s">
        <v>521</v>
      </c>
      <c r="F111" s="231" t="s">
        <v>48</v>
      </c>
      <c r="G111" s="231" t="s">
        <v>521</v>
      </c>
      <c r="H111" s="231" t="s">
        <v>796</v>
      </c>
      <c r="I111" s="203">
        <v>1789.6</v>
      </c>
      <c r="J111" s="203">
        <v>1331.46</v>
      </c>
      <c r="K111" s="203">
        <v>443.82</v>
      </c>
      <c r="L111" s="203">
        <v>14.32</v>
      </c>
      <c r="M111" s="231"/>
    </row>
    <row r="112" spans="1:13">
      <c r="A112" s="231" t="s">
        <v>794</v>
      </c>
      <c r="B112" s="231" t="s">
        <v>808</v>
      </c>
      <c r="C112" s="231" t="s">
        <v>2341</v>
      </c>
      <c r="D112" s="231" t="s">
        <v>855</v>
      </c>
      <c r="E112" s="231" t="s">
        <v>521</v>
      </c>
      <c r="F112" s="231" t="s">
        <v>48</v>
      </c>
      <c r="G112" s="231" t="s">
        <v>521</v>
      </c>
      <c r="H112" s="231" t="s">
        <v>796</v>
      </c>
      <c r="I112" s="203">
        <v>312</v>
      </c>
      <c r="J112" s="203">
        <v>0</v>
      </c>
      <c r="K112" s="203">
        <v>312</v>
      </c>
      <c r="L112" s="203">
        <v>0</v>
      </c>
      <c r="M112" s="231"/>
    </row>
    <row r="113" spans="1:13">
      <c r="A113" s="231" t="s">
        <v>794</v>
      </c>
      <c r="B113" s="231" t="s">
        <v>808</v>
      </c>
      <c r="C113" s="231" t="s">
        <v>2343</v>
      </c>
      <c r="D113" s="231" t="s">
        <v>855</v>
      </c>
      <c r="E113" s="231" t="s">
        <v>521</v>
      </c>
      <c r="F113" s="231" t="s">
        <v>48</v>
      </c>
      <c r="G113" s="231" t="s">
        <v>521</v>
      </c>
      <c r="H113" s="231" t="s">
        <v>796</v>
      </c>
      <c r="I113" s="203">
        <v>3073.1</v>
      </c>
      <c r="J113" s="203">
        <v>572.59</v>
      </c>
      <c r="K113" s="203">
        <v>107.69</v>
      </c>
      <c r="L113" s="203">
        <v>2392.8200000000002</v>
      </c>
      <c r="M113" s="231"/>
    </row>
    <row r="114" spans="1:13">
      <c r="A114" s="231" t="s">
        <v>794</v>
      </c>
      <c r="B114" s="231" t="s">
        <v>808</v>
      </c>
      <c r="C114" s="231" t="s">
        <v>2343</v>
      </c>
      <c r="D114" s="231" t="s">
        <v>855</v>
      </c>
      <c r="E114" s="231" t="s">
        <v>521</v>
      </c>
      <c r="F114" s="231" t="s">
        <v>48</v>
      </c>
      <c r="G114" s="231" t="s">
        <v>521</v>
      </c>
      <c r="H114" s="231" t="s">
        <v>796</v>
      </c>
      <c r="I114" s="203">
        <v>569.9</v>
      </c>
      <c r="J114" s="203">
        <v>526.12</v>
      </c>
      <c r="K114" s="203">
        <v>0</v>
      </c>
      <c r="L114" s="203">
        <v>43.78</v>
      </c>
      <c r="M114" s="231"/>
    </row>
    <row r="115" spans="1:13">
      <c r="A115" s="231" t="s">
        <v>794</v>
      </c>
      <c r="B115" s="231" t="s">
        <v>808</v>
      </c>
      <c r="C115" s="231" t="s">
        <v>2345</v>
      </c>
      <c r="D115" s="231" t="s">
        <v>855</v>
      </c>
      <c r="E115" s="231" t="s">
        <v>521</v>
      </c>
      <c r="F115" s="231" t="s">
        <v>48</v>
      </c>
      <c r="G115" s="231" t="s">
        <v>521</v>
      </c>
      <c r="H115" s="231" t="s">
        <v>796</v>
      </c>
      <c r="I115" s="203">
        <v>5933</v>
      </c>
      <c r="J115" s="203">
        <v>2561.7399999999998</v>
      </c>
      <c r="K115" s="203">
        <v>0</v>
      </c>
      <c r="L115" s="203">
        <v>3371.26</v>
      </c>
      <c r="M115" s="231"/>
    </row>
    <row r="116" spans="1:13">
      <c r="A116" s="231" t="s">
        <v>794</v>
      </c>
      <c r="B116" s="231" t="s">
        <v>833</v>
      </c>
      <c r="C116" s="231" t="s">
        <v>794</v>
      </c>
      <c r="D116" s="231" t="s">
        <v>855</v>
      </c>
      <c r="E116" s="231" t="s">
        <v>521</v>
      </c>
      <c r="F116" s="231" t="s">
        <v>48</v>
      </c>
      <c r="G116" s="231" t="s">
        <v>521</v>
      </c>
      <c r="H116" s="231" t="s">
        <v>796</v>
      </c>
      <c r="I116" s="203">
        <v>218361.87</v>
      </c>
      <c r="J116" s="203">
        <v>209109.69</v>
      </c>
      <c r="K116" s="203">
        <v>17424.52</v>
      </c>
      <c r="L116" s="203">
        <v>-8172.34</v>
      </c>
      <c r="M116" s="231"/>
    </row>
    <row r="117" spans="1:13">
      <c r="A117" s="231" t="s">
        <v>794</v>
      </c>
      <c r="B117" s="231" t="s">
        <v>833</v>
      </c>
      <c r="C117" s="231" t="s">
        <v>794</v>
      </c>
      <c r="D117" s="231" t="s">
        <v>855</v>
      </c>
      <c r="E117" s="231" t="s">
        <v>521</v>
      </c>
      <c r="F117" s="231" t="s">
        <v>48</v>
      </c>
      <c r="G117" s="231" t="s">
        <v>521</v>
      </c>
      <c r="H117" s="231" t="s">
        <v>796</v>
      </c>
      <c r="I117" s="203">
        <v>68928.509999999995</v>
      </c>
      <c r="J117" s="203">
        <v>66525.8</v>
      </c>
      <c r="K117" s="203">
        <v>2452.79</v>
      </c>
      <c r="L117" s="203">
        <v>-50.08</v>
      </c>
      <c r="M117" s="231"/>
    </row>
    <row r="118" spans="1:13">
      <c r="A118" s="231" t="s">
        <v>794</v>
      </c>
      <c r="B118" s="231" t="s">
        <v>833</v>
      </c>
      <c r="C118" s="231" t="s">
        <v>812</v>
      </c>
      <c r="D118" s="231" t="s">
        <v>855</v>
      </c>
      <c r="E118" s="231" t="s">
        <v>521</v>
      </c>
      <c r="F118" s="231" t="s">
        <v>48</v>
      </c>
      <c r="G118" s="231" t="s">
        <v>521</v>
      </c>
      <c r="H118" s="231" t="s">
        <v>796</v>
      </c>
      <c r="I118" s="203">
        <v>108690.18</v>
      </c>
      <c r="J118" s="203">
        <v>107622.87</v>
      </c>
      <c r="K118" s="203">
        <v>4323.1000000000004</v>
      </c>
      <c r="L118" s="203">
        <v>-3255.79</v>
      </c>
      <c r="M118" s="231"/>
    </row>
    <row r="119" spans="1:13">
      <c r="A119" s="231" t="s">
        <v>794</v>
      </c>
      <c r="B119" s="231" t="s">
        <v>833</v>
      </c>
      <c r="C119" s="231" t="s">
        <v>2345</v>
      </c>
      <c r="D119" s="231" t="s">
        <v>855</v>
      </c>
      <c r="E119" s="231" t="s">
        <v>521</v>
      </c>
      <c r="F119" s="231" t="s">
        <v>48</v>
      </c>
      <c r="G119" s="231" t="s">
        <v>521</v>
      </c>
      <c r="H119" s="231" t="s">
        <v>796</v>
      </c>
      <c r="I119" s="203">
        <v>2755.53</v>
      </c>
      <c r="J119" s="203">
        <v>4041.09</v>
      </c>
      <c r="K119" s="203">
        <v>0</v>
      </c>
      <c r="L119" s="203">
        <v>-1285.56</v>
      </c>
      <c r="M119" s="231"/>
    </row>
    <row r="120" spans="1:13">
      <c r="A120" s="231" t="s">
        <v>794</v>
      </c>
      <c r="B120" s="231" t="s">
        <v>806</v>
      </c>
      <c r="C120" s="231" t="s">
        <v>2343</v>
      </c>
      <c r="D120" s="231" t="s">
        <v>855</v>
      </c>
      <c r="E120" s="231" t="s">
        <v>521</v>
      </c>
      <c r="F120" s="231" t="s">
        <v>48</v>
      </c>
      <c r="G120" s="231" t="s">
        <v>521</v>
      </c>
      <c r="H120" s="231" t="s">
        <v>796</v>
      </c>
      <c r="I120" s="203">
        <v>3206</v>
      </c>
      <c r="J120" s="203">
        <v>0</v>
      </c>
      <c r="K120" s="203">
        <v>0</v>
      </c>
      <c r="L120" s="203">
        <v>3206</v>
      </c>
      <c r="M120" s="231"/>
    </row>
    <row r="121" spans="1:13">
      <c r="A121" s="231" t="s">
        <v>794</v>
      </c>
      <c r="B121" s="231" t="s">
        <v>703</v>
      </c>
      <c r="C121" s="231" t="s">
        <v>794</v>
      </c>
      <c r="D121" s="231" t="s">
        <v>855</v>
      </c>
      <c r="E121" s="231" t="s">
        <v>521</v>
      </c>
      <c r="F121" s="231" t="s">
        <v>48</v>
      </c>
      <c r="G121" s="231" t="s">
        <v>521</v>
      </c>
      <c r="H121" s="231" t="s">
        <v>796</v>
      </c>
      <c r="I121" s="203">
        <v>113045</v>
      </c>
      <c r="J121" s="203">
        <v>97593.27</v>
      </c>
      <c r="K121" s="203">
        <v>18061.36</v>
      </c>
      <c r="L121" s="203">
        <v>-2609.63</v>
      </c>
      <c r="M121" s="231"/>
    </row>
    <row r="122" spans="1:13">
      <c r="A122" s="231" t="s">
        <v>794</v>
      </c>
      <c r="B122" s="231" t="s">
        <v>703</v>
      </c>
      <c r="C122" s="231" t="s">
        <v>794</v>
      </c>
      <c r="D122" s="231" t="s">
        <v>855</v>
      </c>
      <c r="E122" s="231" t="s">
        <v>521</v>
      </c>
      <c r="F122" s="231" t="s">
        <v>48</v>
      </c>
      <c r="G122" s="231" t="s">
        <v>521</v>
      </c>
      <c r="H122" s="231" t="s">
        <v>796</v>
      </c>
      <c r="I122" s="203">
        <v>38757</v>
      </c>
      <c r="J122" s="203">
        <v>33646.239999999998</v>
      </c>
      <c r="K122" s="203">
        <v>4375.5200000000004</v>
      </c>
      <c r="L122" s="203">
        <v>735.24</v>
      </c>
      <c r="M122" s="231"/>
    </row>
    <row r="123" spans="1:13">
      <c r="A123" s="231" t="s">
        <v>794</v>
      </c>
      <c r="B123" s="231" t="s">
        <v>703</v>
      </c>
      <c r="C123" s="231" t="s">
        <v>812</v>
      </c>
      <c r="D123" s="231" t="s">
        <v>855</v>
      </c>
      <c r="E123" s="231" t="s">
        <v>521</v>
      </c>
      <c r="F123" s="231" t="s">
        <v>48</v>
      </c>
      <c r="G123" s="231" t="s">
        <v>521</v>
      </c>
      <c r="H123" s="231" t="s">
        <v>796</v>
      </c>
      <c r="I123" s="203">
        <v>62203.94</v>
      </c>
      <c r="J123" s="203">
        <v>58554.080000000002</v>
      </c>
      <c r="K123" s="203">
        <v>4655.72</v>
      </c>
      <c r="L123" s="203">
        <v>-1005.86</v>
      </c>
      <c r="M123" s="231"/>
    </row>
    <row r="124" spans="1:13">
      <c r="A124" s="231" t="s">
        <v>794</v>
      </c>
      <c r="B124" s="231" t="s">
        <v>703</v>
      </c>
      <c r="C124" s="231" t="s">
        <v>2343</v>
      </c>
      <c r="D124" s="231" t="s">
        <v>855</v>
      </c>
      <c r="E124" s="231" t="s">
        <v>521</v>
      </c>
      <c r="F124" s="231" t="s">
        <v>48</v>
      </c>
      <c r="G124" s="231" t="s">
        <v>521</v>
      </c>
      <c r="H124" s="231" t="s">
        <v>796</v>
      </c>
      <c r="I124" s="203">
        <v>259.85000000000002</v>
      </c>
      <c r="J124" s="203">
        <v>255.03</v>
      </c>
      <c r="K124" s="203">
        <v>0</v>
      </c>
      <c r="L124" s="203">
        <v>4.82</v>
      </c>
      <c r="M124" s="231"/>
    </row>
    <row r="125" spans="1:13">
      <c r="A125" s="231" t="s">
        <v>794</v>
      </c>
      <c r="B125" s="231" t="s">
        <v>703</v>
      </c>
      <c r="C125" s="231" t="s">
        <v>2344</v>
      </c>
      <c r="D125" s="231" t="s">
        <v>855</v>
      </c>
      <c r="E125" s="231" t="s">
        <v>521</v>
      </c>
      <c r="F125" s="231" t="s">
        <v>48</v>
      </c>
      <c r="G125" s="231" t="s">
        <v>521</v>
      </c>
      <c r="H125" s="231" t="s">
        <v>796</v>
      </c>
      <c r="I125" s="203">
        <v>115.99</v>
      </c>
      <c r="J125" s="203">
        <v>115.99</v>
      </c>
      <c r="K125" s="203">
        <v>0</v>
      </c>
      <c r="L125" s="203">
        <v>0</v>
      </c>
      <c r="M125" s="231"/>
    </row>
    <row r="126" spans="1:13">
      <c r="A126" s="231" t="s">
        <v>794</v>
      </c>
      <c r="B126" s="231" t="s">
        <v>701</v>
      </c>
      <c r="C126" s="231" t="s">
        <v>2343</v>
      </c>
      <c r="D126" s="231" t="s">
        <v>855</v>
      </c>
      <c r="E126" s="231" t="s">
        <v>521</v>
      </c>
      <c r="F126" s="231" t="s">
        <v>48</v>
      </c>
      <c r="G126" s="231" t="s">
        <v>521</v>
      </c>
      <c r="H126" s="231" t="s">
        <v>796</v>
      </c>
      <c r="I126" s="203">
        <v>466</v>
      </c>
      <c r="J126" s="203">
        <v>0</v>
      </c>
      <c r="K126" s="203">
        <v>0</v>
      </c>
      <c r="L126" s="203">
        <v>466</v>
      </c>
      <c r="M126" s="231"/>
    </row>
    <row r="127" spans="1:13">
      <c r="A127" s="231" t="s">
        <v>794</v>
      </c>
      <c r="B127" s="231" t="s">
        <v>707</v>
      </c>
      <c r="C127" s="231" t="s">
        <v>794</v>
      </c>
      <c r="D127" s="231" t="s">
        <v>855</v>
      </c>
      <c r="E127" s="231" t="s">
        <v>521</v>
      </c>
      <c r="F127" s="231" t="s">
        <v>48</v>
      </c>
      <c r="G127" s="231" t="s">
        <v>521</v>
      </c>
      <c r="H127" s="231" t="s">
        <v>796</v>
      </c>
      <c r="I127" s="203">
        <v>108231.38</v>
      </c>
      <c r="J127" s="203">
        <v>99212.1</v>
      </c>
      <c r="K127" s="203">
        <v>9019.2800000000007</v>
      </c>
      <c r="L127" s="203">
        <v>0</v>
      </c>
      <c r="M127" s="231"/>
    </row>
    <row r="128" spans="1:13">
      <c r="A128" s="231" t="s">
        <v>794</v>
      </c>
      <c r="B128" s="231" t="s">
        <v>707</v>
      </c>
      <c r="C128" s="231" t="s">
        <v>812</v>
      </c>
      <c r="D128" s="231" t="s">
        <v>855</v>
      </c>
      <c r="E128" s="231" t="s">
        <v>521</v>
      </c>
      <c r="F128" s="231" t="s">
        <v>48</v>
      </c>
      <c r="G128" s="231" t="s">
        <v>521</v>
      </c>
      <c r="H128" s="231" t="s">
        <v>796</v>
      </c>
      <c r="I128" s="203">
        <v>37810</v>
      </c>
      <c r="J128" s="203">
        <v>31467.55</v>
      </c>
      <c r="K128" s="203">
        <v>1524.36</v>
      </c>
      <c r="L128" s="203">
        <v>4818.09</v>
      </c>
      <c r="M128" s="231"/>
    </row>
    <row r="129" spans="1:13">
      <c r="A129" s="231" t="s">
        <v>794</v>
      </c>
      <c r="B129" s="231" t="s">
        <v>707</v>
      </c>
      <c r="C129" s="231" t="s">
        <v>2341</v>
      </c>
      <c r="D129" s="231" t="s">
        <v>855</v>
      </c>
      <c r="E129" s="231" t="s">
        <v>521</v>
      </c>
      <c r="F129" s="231" t="s">
        <v>48</v>
      </c>
      <c r="G129" s="231" t="s">
        <v>521</v>
      </c>
      <c r="H129" s="231" t="s">
        <v>796</v>
      </c>
      <c r="I129" s="203">
        <v>102</v>
      </c>
      <c r="J129" s="203">
        <v>53.94</v>
      </c>
      <c r="K129" s="203">
        <v>0</v>
      </c>
      <c r="L129" s="203">
        <v>48.06</v>
      </c>
      <c r="M129" s="231"/>
    </row>
    <row r="130" spans="1:13">
      <c r="A130" s="231" t="s">
        <v>794</v>
      </c>
      <c r="B130" s="231" t="s">
        <v>707</v>
      </c>
      <c r="C130" s="231" t="s">
        <v>2341</v>
      </c>
      <c r="D130" s="231" t="s">
        <v>855</v>
      </c>
      <c r="E130" s="231" t="s">
        <v>521</v>
      </c>
      <c r="F130" s="231" t="s">
        <v>48</v>
      </c>
      <c r="G130" s="231" t="s">
        <v>521</v>
      </c>
      <c r="H130" s="231" t="s">
        <v>796</v>
      </c>
      <c r="I130" s="203">
        <v>98</v>
      </c>
      <c r="J130" s="203">
        <v>0</v>
      </c>
      <c r="K130" s="203">
        <v>0</v>
      </c>
      <c r="L130" s="203">
        <v>98</v>
      </c>
      <c r="M130" s="231"/>
    </row>
    <row r="131" spans="1:13">
      <c r="A131" s="231" t="s">
        <v>794</v>
      </c>
      <c r="B131" s="231" t="s">
        <v>707</v>
      </c>
      <c r="C131" s="231" t="s">
        <v>2341</v>
      </c>
      <c r="D131" s="231" t="s">
        <v>855</v>
      </c>
      <c r="E131" s="231" t="s">
        <v>521</v>
      </c>
      <c r="F131" s="231" t="s">
        <v>48</v>
      </c>
      <c r="G131" s="231" t="s">
        <v>521</v>
      </c>
      <c r="H131" s="231" t="s">
        <v>796</v>
      </c>
      <c r="I131" s="203">
        <v>1537.15</v>
      </c>
      <c r="J131" s="203">
        <v>644.07000000000005</v>
      </c>
      <c r="K131" s="203">
        <v>893.08</v>
      </c>
      <c r="L131" s="203">
        <v>0</v>
      </c>
      <c r="M131" s="231"/>
    </row>
    <row r="132" spans="1:13">
      <c r="A132" s="231" t="s">
        <v>794</v>
      </c>
      <c r="B132" s="231" t="s">
        <v>707</v>
      </c>
      <c r="C132" s="231" t="s">
        <v>2341</v>
      </c>
      <c r="D132" s="231" t="s">
        <v>855</v>
      </c>
      <c r="E132" s="231" t="s">
        <v>521</v>
      </c>
      <c r="F132" s="231" t="s">
        <v>48</v>
      </c>
      <c r="G132" s="231" t="s">
        <v>521</v>
      </c>
      <c r="H132" s="231" t="s">
        <v>796</v>
      </c>
      <c r="I132" s="203">
        <v>2528.33</v>
      </c>
      <c r="J132" s="203">
        <v>665.73</v>
      </c>
      <c r="K132" s="203">
        <v>221.91</v>
      </c>
      <c r="L132" s="203">
        <v>1640.69</v>
      </c>
      <c r="M132" s="231"/>
    </row>
    <row r="133" spans="1:13">
      <c r="A133" s="231" t="s">
        <v>794</v>
      </c>
      <c r="B133" s="231" t="s">
        <v>707</v>
      </c>
      <c r="C133" s="231" t="s">
        <v>2341</v>
      </c>
      <c r="D133" s="231" t="s">
        <v>855</v>
      </c>
      <c r="E133" s="231" t="s">
        <v>521</v>
      </c>
      <c r="F133" s="231" t="s">
        <v>48</v>
      </c>
      <c r="G133" s="231" t="s">
        <v>521</v>
      </c>
      <c r="H133" s="231" t="s">
        <v>796</v>
      </c>
      <c r="I133" s="203">
        <v>411.65</v>
      </c>
      <c r="J133" s="203">
        <v>14.65</v>
      </c>
      <c r="K133" s="203">
        <v>0</v>
      </c>
      <c r="L133" s="203">
        <v>397</v>
      </c>
      <c r="M133" s="231"/>
    </row>
    <row r="134" spans="1:13">
      <c r="A134" s="231" t="s">
        <v>794</v>
      </c>
      <c r="B134" s="231" t="s">
        <v>707</v>
      </c>
      <c r="C134" s="231" t="s">
        <v>2341</v>
      </c>
      <c r="D134" s="231" t="s">
        <v>855</v>
      </c>
      <c r="E134" s="231" t="s">
        <v>521</v>
      </c>
      <c r="F134" s="231" t="s">
        <v>48</v>
      </c>
      <c r="G134" s="231" t="s">
        <v>521</v>
      </c>
      <c r="H134" s="231" t="s">
        <v>796</v>
      </c>
      <c r="I134" s="203">
        <v>144.4</v>
      </c>
      <c r="J134" s="203">
        <v>144.4</v>
      </c>
      <c r="K134" s="203">
        <v>0</v>
      </c>
      <c r="L134" s="203">
        <v>0</v>
      </c>
      <c r="M134" s="231"/>
    </row>
    <row r="135" spans="1:13">
      <c r="A135" s="231" t="s">
        <v>794</v>
      </c>
      <c r="B135" s="231" t="s">
        <v>707</v>
      </c>
      <c r="C135" s="231" t="s">
        <v>2343</v>
      </c>
      <c r="D135" s="231" t="s">
        <v>855</v>
      </c>
      <c r="E135" s="231" t="s">
        <v>521</v>
      </c>
      <c r="F135" s="231" t="s">
        <v>48</v>
      </c>
      <c r="G135" s="231" t="s">
        <v>521</v>
      </c>
      <c r="H135" s="231" t="s">
        <v>796</v>
      </c>
      <c r="I135" s="203">
        <v>2076.59</v>
      </c>
      <c r="J135" s="203">
        <v>4124.71</v>
      </c>
      <c r="K135" s="203">
        <v>0</v>
      </c>
      <c r="L135" s="203">
        <v>-2048.12</v>
      </c>
      <c r="M135" s="231"/>
    </row>
    <row r="136" spans="1:13">
      <c r="A136" s="231" t="s">
        <v>794</v>
      </c>
      <c r="B136" s="231" t="s">
        <v>707</v>
      </c>
      <c r="C136" s="231" t="s">
        <v>2343</v>
      </c>
      <c r="D136" s="231" t="s">
        <v>855</v>
      </c>
      <c r="E136" s="231" t="s">
        <v>521</v>
      </c>
      <c r="F136" s="231" t="s">
        <v>48</v>
      </c>
      <c r="G136" s="231" t="s">
        <v>521</v>
      </c>
      <c r="H136" s="231" t="s">
        <v>796</v>
      </c>
      <c r="I136" s="203">
        <v>60.39</v>
      </c>
      <c r="J136" s="203">
        <v>56.98</v>
      </c>
      <c r="K136" s="203">
        <v>0</v>
      </c>
      <c r="L136" s="203">
        <v>3.41</v>
      </c>
      <c r="M136" s="231"/>
    </row>
    <row r="137" spans="1:13">
      <c r="A137" s="231" t="s">
        <v>794</v>
      </c>
      <c r="B137" s="231" t="s">
        <v>707</v>
      </c>
      <c r="C137" s="231" t="s">
        <v>2344</v>
      </c>
      <c r="D137" s="231" t="s">
        <v>855</v>
      </c>
      <c r="E137" s="231" t="s">
        <v>521</v>
      </c>
      <c r="F137" s="231" t="s">
        <v>48</v>
      </c>
      <c r="G137" s="231" t="s">
        <v>521</v>
      </c>
      <c r="H137" s="231" t="s">
        <v>796</v>
      </c>
      <c r="I137" s="203">
        <v>479.98</v>
      </c>
      <c r="J137" s="203">
        <v>239.64</v>
      </c>
      <c r="K137" s="203">
        <v>0</v>
      </c>
      <c r="L137" s="203">
        <v>240.34</v>
      </c>
      <c r="M137" s="231"/>
    </row>
    <row r="138" spans="1:13">
      <c r="A138" s="231" t="s">
        <v>794</v>
      </c>
      <c r="B138" s="231" t="s">
        <v>707</v>
      </c>
      <c r="C138" s="231" t="s">
        <v>2345</v>
      </c>
      <c r="D138" s="231" t="s">
        <v>855</v>
      </c>
      <c r="E138" s="231" t="s">
        <v>521</v>
      </c>
      <c r="F138" s="231" t="s">
        <v>48</v>
      </c>
      <c r="G138" s="231" t="s">
        <v>521</v>
      </c>
      <c r="H138" s="231" t="s">
        <v>796</v>
      </c>
      <c r="I138" s="203">
        <v>1400</v>
      </c>
      <c r="J138" s="203">
        <v>1400</v>
      </c>
      <c r="K138" s="203">
        <v>0</v>
      </c>
      <c r="L138" s="203">
        <v>0</v>
      </c>
      <c r="M138" s="231"/>
    </row>
    <row r="139" spans="1:13">
      <c r="A139" s="231" t="s">
        <v>794</v>
      </c>
      <c r="B139" s="231" t="s">
        <v>706</v>
      </c>
      <c r="C139" s="231" t="s">
        <v>794</v>
      </c>
      <c r="D139" s="231" t="s">
        <v>855</v>
      </c>
      <c r="E139" s="231" t="s">
        <v>521</v>
      </c>
      <c r="F139" s="231" t="s">
        <v>48</v>
      </c>
      <c r="G139" s="231" t="s">
        <v>521</v>
      </c>
      <c r="H139" s="231" t="s">
        <v>796</v>
      </c>
      <c r="I139" s="203">
        <v>103290.63</v>
      </c>
      <c r="J139" s="203">
        <v>91646.7</v>
      </c>
      <c r="K139" s="203">
        <v>11850.56</v>
      </c>
      <c r="L139" s="203">
        <v>-206.63</v>
      </c>
      <c r="M139" s="231"/>
    </row>
    <row r="140" spans="1:13">
      <c r="A140" s="231" t="s">
        <v>794</v>
      </c>
      <c r="B140" s="231" t="s">
        <v>706</v>
      </c>
      <c r="C140" s="231" t="s">
        <v>812</v>
      </c>
      <c r="D140" s="231" t="s">
        <v>855</v>
      </c>
      <c r="E140" s="231" t="s">
        <v>521</v>
      </c>
      <c r="F140" s="231" t="s">
        <v>48</v>
      </c>
      <c r="G140" s="231" t="s">
        <v>521</v>
      </c>
      <c r="H140" s="231" t="s">
        <v>796</v>
      </c>
      <c r="I140" s="203">
        <v>48569.41</v>
      </c>
      <c r="J140" s="203">
        <v>46078.5</v>
      </c>
      <c r="K140" s="203">
        <v>2981.9</v>
      </c>
      <c r="L140" s="203">
        <v>-490.99</v>
      </c>
      <c r="M140" s="231"/>
    </row>
    <row r="141" spans="1:13">
      <c r="A141" s="231" t="s">
        <v>794</v>
      </c>
      <c r="B141" s="231" t="s">
        <v>706</v>
      </c>
      <c r="C141" s="231" t="s">
        <v>2341</v>
      </c>
      <c r="D141" s="231" t="s">
        <v>855</v>
      </c>
      <c r="E141" s="231" t="s">
        <v>521</v>
      </c>
      <c r="F141" s="231" t="s">
        <v>48</v>
      </c>
      <c r="G141" s="231" t="s">
        <v>521</v>
      </c>
      <c r="H141" s="231" t="s">
        <v>796</v>
      </c>
      <c r="I141" s="203">
        <v>6648.15</v>
      </c>
      <c r="J141" s="203">
        <v>3190.57</v>
      </c>
      <c r="K141" s="203">
        <v>1827.96</v>
      </c>
      <c r="L141" s="203">
        <v>1629.62</v>
      </c>
      <c r="M141" s="231"/>
    </row>
    <row r="142" spans="1:13">
      <c r="A142" s="231" t="s">
        <v>794</v>
      </c>
      <c r="B142" s="231" t="s">
        <v>706</v>
      </c>
      <c r="C142" s="231" t="s">
        <v>2341</v>
      </c>
      <c r="D142" s="231" t="s">
        <v>855</v>
      </c>
      <c r="E142" s="231" t="s">
        <v>521</v>
      </c>
      <c r="F142" s="231" t="s">
        <v>48</v>
      </c>
      <c r="G142" s="231" t="s">
        <v>521</v>
      </c>
      <c r="H142" s="231" t="s">
        <v>796</v>
      </c>
      <c r="I142" s="203">
        <v>204.7</v>
      </c>
      <c r="J142" s="203">
        <v>204.7</v>
      </c>
      <c r="K142" s="203">
        <v>0</v>
      </c>
      <c r="L142" s="203">
        <v>0</v>
      </c>
      <c r="M142" s="231"/>
    </row>
    <row r="143" spans="1:13">
      <c r="A143" s="231" t="s">
        <v>794</v>
      </c>
      <c r="B143" s="231" t="s">
        <v>706</v>
      </c>
      <c r="C143" s="231" t="s">
        <v>2341</v>
      </c>
      <c r="D143" s="231" t="s">
        <v>855</v>
      </c>
      <c r="E143" s="231" t="s">
        <v>521</v>
      </c>
      <c r="F143" s="231" t="s">
        <v>48</v>
      </c>
      <c r="G143" s="231" t="s">
        <v>521</v>
      </c>
      <c r="H143" s="231" t="s">
        <v>796</v>
      </c>
      <c r="I143" s="203">
        <v>24421.27</v>
      </c>
      <c r="J143" s="203">
        <v>24421.27</v>
      </c>
      <c r="K143" s="203">
        <v>0</v>
      </c>
      <c r="L143" s="203">
        <v>0</v>
      </c>
      <c r="M143" s="231"/>
    </row>
    <row r="144" spans="1:13">
      <c r="A144" s="231" t="s">
        <v>794</v>
      </c>
      <c r="B144" s="231" t="s">
        <v>706</v>
      </c>
      <c r="C144" s="231" t="s">
        <v>2341</v>
      </c>
      <c r="D144" s="231" t="s">
        <v>855</v>
      </c>
      <c r="E144" s="231" t="s">
        <v>521</v>
      </c>
      <c r="F144" s="231" t="s">
        <v>48</v>
      </c>
      <c r="G144" s="231" t="s">
        <v>521</v>
      </c>
      <c r="H144" s="231" t="s">
        <v>796</v>
      </c>
      <c r="I144" s="203">
        <v>1638.47</v>
      </c>
      <c r="J144" s="203">
        <v>888.47</v>
      </c>
      <c r="K144" s="203">
        <v>0</v>
      </c>
      <c r="L144" s="203">
        <v>750</v>
      </c>
      <c r="M144" s="231"/>
    </row>
    <row r="145" spans="1:13">
      <c r="A145" s="231" t="s">
        <v>794</v>
      </c>
      <c r="B145" s="231" t="s">
        <v>706</v>
      </c>
      <c r="C145" s="231" t="s">
        <v>2341</v>
      </c>
      <c r="D145" s="231" t="s">
        <v>855</v>
      </c>
      <c r="E145" s="231" t="s">
        <v>521</v>
      </c>
      <c r="F145" s="231" t="s">
        <v>48</v>
      </c>
      <c r="G145" s="231" t="s">
        <v>521</v>
      </c>
      <c r="H145" s="231" t="s">
        <v>796</v>
      </c>
      <c r="I145" s="203">
        <v>4009</v>
      </c>
      <c r="J145" s="203">
        <v>3217</v>
      </c>
      <c r="K145" s="203">
        <v>24</v>
      </c>
      <c r="L145" s="203">
        <v>768</v>
      </c>
      <c r="M145" s="231"/>
    </row>
    <row r="146" spans="1:13">
      <c r="A146" s="231" t="s">
        <v>794</v>
      </c>
      <c r="B146" s="231" t="s">
        <v>706</v>
      </c>
      <c r="C146" s="231" t="s">
        <v>2342</v>
      </c>
      <c r="D146" s="231" t="s">
        <v>855</v>
      </c>
      <c r="E146" s="231" t="s">
        <v>521</v>
      </c>
      <c r="F146" s="231" t="s">
        <v>48</v>
      </c>
      <c r="G146" s="231" t="s">
        <v>521</v>
      </c>
      <c r="H146" s="231" t="s">
        <v>796</v>
      </c>
      <c r="I146" s="203">
        <v>62006</v>
      </c>
      <c r="J146" s="203">
        <v>59676.05</v>
      </c>
      <c r="K146" s="203">
        <v>0</v>
      </c>
      <c r="L146" s="203">
        <v>2329.9499999999998</v>
      </c>
      <c r="M146" s="231"/>
    </row>
    <row r="147" spans="1:13">
      <c r="A147" s="231" t="s">
        <v>794</v>
      </c>
      <c r="B147" s="231" t="s">
        <v>706</v>
      </c>
      <c r="C147" s="231" t="s">
        <v>2342</v>
      </c>
      <c r="D147" s="231" t="s">
        <v>855</v>
      </c>
      <c r="E147" s="231" t="s">
        <v>521</v>
      </c>
      <c r="F147" s="231" t="s">
        <v>48</v>
      </c>
      <c r="G147" s="231" t="s">
        <v>521</v>
      </c>
      <c r="H147" s="231" t="s">
        <v>796</v>
      </c>
      <c r="I147" s="203">
        <v>120</v>
      </c>
      <c r="J147" s="203">
        <v>96.77</v>
      </c>
      <c r="K147" s="203">
        <v>0</v>
      </c>
      <c r="L147" s="203">
        <v>23.23</v>
      </c>
      <c r="M147" s="231"/>
    </row>
    <row r="148" spans="1:13">
      <c r="A148" s="231" t="s">
        <v>794</v>
      </c>
      <c r="B148" s="231" t="s">
        <v>706</v>
      </c>
      <c r="C148" s="231" t="s">
        <v>2343</v>
      </c>
      <c r="D148" s="231" t="s">
        <v>855</v>
      </c>
      <c r="E148" s="231" t="s">
        <v>521</v>
      </c>
      <c r="F148" s="231" t="s">
        <v>48</v>
      </c>
      <c r="G148" s="231" t="s">
        <v>521</v>
      </c>
      <c r="H148" s="231" t="s">
        <v>796</v>
      </c>
      <c r="I148" s="203">
        <v>8065.85</v>
      </c>
      <c r="J148" s="203">
        <v>6645.45</v>
      </c>
      <c r="K148" s="203">
        <v>0</v>
      </c>
      <c r="L148" s="203">
        <v>1420.4</v>
      </c>
      <c r="M148" s="231"/>
    </row>
    <row r="149" spans="1:13">
      <c r="A149" s="231" t="s">
        <v>794</v>
      </c>
      <c r="B149" s="231" t="s">
        <v>706</v>
      </c>
      <c r="C149" s="231" t="s">
        <v>2343</v>
      </c>
      <c r="D149" s="231" t="s">
        <v>855</v>
      </c>
      <c r="E149" s="231" t="s">
        <v>521</v>
      </c>
      <c r="F149" s="231" t="s">
        <v>48</v>
      </c>
      <c r="G149" s="231" t="s">
        <v>521</v>
      </c>
      <c r="H149" s="231" t="s">
        <v>796</v>
      </c>
      <c r="I149" s="203">
        <v>18.989999999999998</v>
      </c>
      <c r="J149" s="203">
        <v>18.989999999999998</v>
      </c>
      <c r="K149" s="203">
        <v>0</v>
      </c>
      <c r="L149" s="203">
        <v>0</v>
      </c>
      <c r="M149" s="231"/>
    </row>
    <row r="150" spans="1:13">
      <c r="A150" s="231" t="s">
        <v>794</v>
      </c>
      <c r="B150" s="231" t="s">
        <v>706</v>
      </c>
      <c r="C150" s="231" t="s">
        <v>2344</v>
      </c>
      <c r="D150" s="231" t="s">
        <v>855</v>
      </c>
      <c r="E150" s="231" t="s">
        <v>521</v>
      </c>
      <c r="F150" s="231" t="s">
        <v>48</v>
      </c>
      <c r="G150" s="231" t="s">
        <v>521</v>
      </c>
      <c r="H150" s="231" t="s">
        <v>796</v>
      </c>
      <c r="I150" s="203">
        <v>1979.29</v>
      </c>
      <c r="J150" s="203">
        <v>1695.08</v>
      </c>
      <c r="K150" s="203">
        <v>0</v>
      </c>
      <c r="L150" s="203">
        <v>284.20999999999998</v>
      </c>
      <c r="M150" s="231"/>
    </row>
    <row r="151" spans="1:13">
      <c r="A151" s="231" t="s">
        <v>794</v>
      </c>
      <c r="B151" s="231" t="s">
        <v>706</v>
      </c>
      <c r="C151" s="231" t="s">
        <v>2345</v>
      </c>
      <c r="D151" s="231" t="s">
        <v>855</v>
      </c>
      <c r="E151" s="231" t="s">
        <v>521</v>
      </c>
      <c r="F151" s="231" t="s">
        <v>48</v>
      </c>
      <c r="G151" s="231" t="s">
        <v>521</v>
      </c>
      <c r="H151" s="231" t="s">
        <v>796</v>
      </c>
      <c r="I151" s="203">
        <v>150</v>
      </c>
      <c r="J151" s="203">
        <v>150</v>
      </c>
      <c r="K151" s="203">
        <v>0</v>
      </c>
      <c r="L151" s="203">
        <v>0</v>
      </c>
      <c r="M151" s="231"/>
    </row>
    <row r="152" spans="1:13">
      <c r="A152" s="231" t="s">
        <v>794</v>
      </c>
      <c r="B152" s="231" t="s">
        <v>709</v>
      </c>
      <c r="C152" s="231" t="s">
        <v>794</v>
      </c>
      <c r="D152" s="231" t="s">
        <v>855</v>
      </c>
      <c r="E152" s="231" t="s">
        <v>521</v>
      </c>
      <c r="F152" s="231" t="s">
        <v>48</v>
      </c>
      <c r="G152" s="231" t="s">
        <v>521</v>
      </c>
      <c r="H152" s="231" t="s">
        <v>796</v>
      </c>
      <c r="I152" s="203">
        <v>29815.38</v>
      </c>
      <c r="J152" s="203">
        <v>27330.76</v>
      </c>
      <c r="K152" s="203">
        <v>2484.62</v>
      </c>
      <c r="L152" s="203">
        <v>0</v>
      </c>
      <c r="M152" s="231"/>
    </row>
    <row r="153" spans="1:13">
      <c r="A153" s="231" t="s">
        <v>794</v>
      </c>
      <c r="B153" s="231" t="s">
        <v>709</v>
      </c>
      <c r="C153" s="231" t="s">
        <v>812</v>
      </c>
      <c r="D153" s="231" t="s">
        <v>855</v>
      </c>
      <c r="E153" s="231" t="s">
        <v>521</v>
      </c>
      <c r="F153" s="231" t="s">
        <v>48</v>
      </c>
      <c r="G153" s="231" t="s">
        <v>521</v>
      </c>
      <c r="H153" s="231" t="s">
        <v>796</v>
      </c>
      <c r="I153" s="203">
        <v>10274</v>
      </c>
      <c r="J153" s="203">
        <v>9862.86</v>
      </c>
      <c r="K153" s="203">
        <v>516.16</v>
      </c>
      <c r="L153" s="203">
        <v>-105.02</v>
      </c>
      <c r="M153" s="231"/>
    </row>
    <row r="154" spans="1:13">
      <c r="A154" s="231" t="s">
        <v>794</v>
      </c>
      <c r="B154" s="231" t="s">
        <v>709</v>
      </c>
      <c r="C154" s="231" t="s">
        <v>2341</v>
      </c>
      <c r="D154" s="231" t="s">
        <v>855</v>
      </c>
      <c r="E154" s="231" t="s">
        <v>521</v>
      </c>
      <c r="F154" s="231" t="s">
        <v>48</v>
      </c>
      <c r="G154" s="231" t="s">
        <v>521</v>
      </c>
      <c r="H154" s="231" t="s">
        <v>796</v>
      </c>
      <c r="I154" s="203">
        <v>1182.52</v>
      </c>
      <c r="J154" s="203">
        <v>1182.52</v>
      </c>
      <c r="K154" s="203">
        <v>0</v>
      </c>
      <c r="L154" s="203">
        <v>0</v>
      </c>
      <c r="M154" s="231"/>
    </row>
    <row r="155" spans="1:13">
      <c r="A155" s="231" t="s">
        <v>794</v>
      </c>
      <c r="B155" s="231" t="s">
        <v>709</v>
      </c>
      <c r="C155" s="231" t="s">
        <v>2343</v>
      </c>
      <c r="D155" s="231" t="s">
        <v>855</v>
      </c>
      <c r="E155" s="231" t="s">
        <v>521</v>
      </c>
      <c r="F155" s="231" t="s">
        <v>48</v>
      </c>
      <c r="G155" s="231" t="s">
        <v>521</v>
      </c>
      <c r="H155" s="231" t="s">
        <v>796</v>
      </c>
      <c r="I155" s="203">
        <v>3705.48</v>
      </c>
      <c r="J155" s="203">
        <v>1179.3800000000001</v>
      </c>
      <c r="K155" s="203">
        <v>0</v>
      </c>
      <c r="L155" s="203">
        <v>2526.1</v>
      </c>
      <c r="M155" s="231"/>
    </row>
    <row r="156" spans="1:13">
      <c r="A156" s="231" t="s">
        <v>794</v>
      </c>
      <c r="B156" s="231" t="s">
        <v>702</v>
      </c>
      <c r="C156" s="231" t="s">
        <v>794</v>
      </c>
      <c r="D156" s="231" t="s">
        <v>855</v>
      </c>
      <c r="E156" s="231" t="s">
        <v>710</v>
      </c>
      <c r="F156" s="231" t="s">
        <v>48</v>
      </c>
      <c r="G156" s="231" t="s">
        <v>521</v>
      </c>
      <c r="H156" s="231" t="s">
        <v>796</v>
      </c>
      <c r="I156" s="203">
        <v>769.2</v>
      </c>
      <c r="J156" s="203">
        <v>0</v>
      </c>
      <c r="K156" s="203">
        <v>0</v>
      </c>
      <c r="L156" s="203">
        <v>769.2</v>
      </c>
      <c r="M156" s="231"/>
    </row>
    <row r="157" spans="1:13">
      <c r="A157" s="231" t="s">
        <v>794</v>
      </c>
      <c r="B157" s="231" t="s">
        <v>702</v>
      </c>
      <c r="C157" s="231" t="s">
        <v>812</v>
      </c>
      <c r="D157" s="231" t="s">
        <v>855</v>
      </c>
      <c r="E157" s="231" t="s">
        <v>710</v>
      </c>
      <c r="F157" s="231" t="s">
        <v>48</v>
      </c>
      <c r="G157" s="231" t="s">
        <v>521</v>
      </c>
      <c r="H157" s="231" t="s">
        <v>796</v>
      </c>
      <c r="I157" s="203">
        <v>27.55</v>
      </c>
      <c r="J157" s="203">
        <v>0</v>
      </c>
      <c r="K157" s="203">
        <v>0</v>
      </c>
      <c r="L157" s="203">
        <v>27.55</v>
      </c>
      <c r="M157" s="231"/>
    </row>
    <row r="158" spans="1:13">
      <c r="A158" s="231" t="s">
        <v>794</v>
      </c>
      <c r="B158" s="231" t="s">
        <v>707</v>
      </c>
      <c r="C158" s="231" t="s">
        <v>2341</v>
      </c>
      <c r="D158" s="231" t="s">
        <v>855</v>
      </c>
      <c r="E158" s="231" t="s">
        <v>710</v>
      </c>
      <c r="F158" s="231" t="s">
        <v>48</v>
      </c>
      <c r="G158" s="231" t="s">
        <v>521</v>
      </c>
      <c r="H158" s="231" t="s">
        <v>796</v>
      </c>
      <c r="I158" s="203">
        <v>526.41</v>
      </c>
      <c r="J158" s="203">
        <v>0</v>
      </c>
      <c r="K158" s="203">
        <v>0</v>
      </c>
      <c r="L158" s="203">
        <v>526.41</v>
      </c>
      <c r="M158" s="231"/>
    </row>
    <row r="159" spans="1:13">
      <c r="A159" s="231" t="s">
        <v>794</v>
      </c>
      <c r="B159" s="231" t="s">
        <v>707</v>
      </c>
      <c r="C159" s="231" t="s">
        <v>2343</v>
      </c>
      <c r="D159" s="231" t="s">
        <v>855</v>
      </c>
      <c r="E159" s="231" t="s">
        <v>710</v>
      </c>
      <c r="F159" s="231" t="s">
        <v>48</v>
      </c>
      <c r="G159" s="231" t="s">
        <v>521</v>
      </c>
      <c r="H159" s="231" t="s">
        <v>796</v>
      </c>
      <c r="I159" s="203">
        <v>335.51</v>
      </c>
      <c r="J159" s="203">
        <v>0</v>
      </c>
      <c r="K159" s="203">
        <v>0</v>
      </c>
      <c r="L159" s="203">
        <v>335.51</v>
      </c>
      <c r="M159" s="231"/>
    </row>
    <row r="160" spans="1:13">
      <c r="A160" s="231" t="s">
        <v>794</v>
      </c>
      <c r="B160" s="231" t="s">
        <v>707</v>
      </c>
      <c r="C160" s="231" t="s">
        <v>2345</v>
      </c>
      <c r="D160" s="231" t="s">
        <v>855</v>
      </c>
      <c r="E160" s="231" t="s">
        <v>710</v>
      </c>
      <c r="F160" s="231" t="s">
        <v>48</v>
      </c>
      <c r="G160" s="231" t="s">
        <v>521</v>
      </c>
      <c r="H160" s="231" t="s">
        <v>796</v>
      </c>
      <c r="I160" s="203">
        <v>677.7</v>
      </c>
      <c r="J160" s="203">
        <v>0</v>
      </c>
      <c r="K160" s="203">
        <v>0</v>
      </c>
      <c r="L160" s="203">
        <v>677.7</v>
      </c>
      <c r="M160" s="231"/>
    </row>
    <row r="161" spans="1:13">
      <c r="A161" s="231" t="s">
        <v>794</v>
      </c>
      <c r="B161" s="231" t="s">
        <v>706</v>
      </c>
      <c r="C161" s="231" t="s">
        <v>2343</v>
      </c>
      <c r="D161" s="231" t="s">
        <v>855</v>
      </c>
      <c r="E161" s="231" t="s">
        <v>710</v>
      </c>
      <c r="F161" s="231" t="s">
        <v>48</v>
      </c>
      <c r="G161" s="231" t="s">
        <v>521</v>
      </c>
      <c r="H161" s="231" t="s">
        <v>796</v>
      </c>
      <c r="I161" s="203">
        <v>445.03</v>
      </c>
      <c r="J161" s="203">
        <v>429.7</v>
      </c>
      <c r="K161" s="203">
        <v>0</v>
      </c>
      <c r="L161" s="203">
        <v>15.33</v>
      </c>
      <c r="M161" s="231"/>
    </row>
    <row r="162" spans="1:13">
      <c r="A162" s="231" t="s">
        <v>794</v>
      </c>
      <c r="B162" s="231" t="s">
        <v>709</v>
      </c>
      <c r="C162" s="231" t="s">
        <v>2343</v>
      </c>
      <c r="D162" s="231" t="s">
        <v>855</v>
      </c>
      <c r="E162" s="231" t="s">
        <v>710</v>
      </c>
      <c r="F162" s="231" t="s">
        <v>48</v>
      </c>
      <c r="G162" s="231" t="s">
        <v>521</v>
      </c>
      <c r="H162" s="231" t="s">
        <v>796</v>
      </c>
      <c r="I162" s="203">
        <v>2283.75</v>
      </c>
      <c r="J162" s="203">
        <v>0</v>
      </c>
      <c r="K162" s="203">
        <v>0</v>
      </c>
      <c r="L162" s="203">
        <v>2283.75</v>
      </c>
      <c r="M162" s="231"/>
    </row>
    <row r="163" spans="1:13">
      <c r="A163" s="231" t="s">
        <v>794</v>
      </c>
      <c r="B163" s="231" t="s">
        <v>808</v>
      </c>
      <c r="C163" s="231" t="s">
        <v>794</v>
      </c>
      <c r="D163" s="231" t="s">
        <v>855</v>
      </c>
      <c r="E163" s="231" t="s">
        <v>2086</v>
      </c>
      <c r="F163" s="231" t="s">
        <v>48</v>
      </c>
      <c r="G163" s="231" t="s">
        <v>521</v>
      </c>
      <c r="H163" s="231" t="s">
        <v>796</v>
      </c>
      <c r="I163" s="203">
        <v>0</v>
      </c>
      <c r="J163" s="203">
        <v>4825</v>
      </c>
      <c r="K163" s="203">
        <v>0</v>
      </c>
      <c r="L163" s="203">
        <v>-4825</v>
      </c>
      <c r="M163" s="231"/>
    </row>
    <row r="164" spans="1:13">
      <c r="A164" s="231" t="s">
        <v>794</v>
      </c>
      <c r="B164" s="231" t="s">
        <v>808</v>
      </c>
      <c r="C164" s="231" t="s">
        <v>812</v>
      </c>
      <c r="D164" s="231" t="s">
        <v>855</v>
      </c>
      <c r="E164" s="231" t="s">
        <v>2086</v>
      </c>
      <c r="F164" s="231" t="s">
        <v>48</v>
      </c>
      <c r="G164" s="231" t="s">
        <v>521</v>
      </c>
      <c r="H164" s="231" t="s">
        <v>796</v>
      </c>
      <c r="I164" s="203">
        <v>0</v>
      </c>
      <c r="J164" s="203">
        <v>1046.5999999999999</v>
      </c>
      <c r="K164" s="203">
        <v>0</v>
      </c>
      <c r="L164" s="203">
        <v>-1046.5999999999999</v>
      </c>
      <c r="M164" s="231"/>
    </row>
    <row r="165" spans="1:13">
      <c r="A165" s="231" t="s">
        <v>794</v>
      </c>
      <c r="B165" s="231" t="s">
        <v>703</v>
      </c>
      <c r="C165" s="231" t="s">
        <v>794</v>
      </c>
      <c r="D165" s="231" t="s">
        <v>855</v>
      </c>
      <c r="E165" s="231" t="s">
        <v>1967</v>
      </c>
      <c r="F165" s="231" t="s">
        <v>48</v>
      </c>
      <c r="G165" s="231" t="s">
        <v>521</v>
      </c>
      <c r="H165" s="231" t="s">
        <v>796</v>
      </c>
      <c r="I165" s="203">
        <v>22187.5</v>
      </c>
      <c r="J165" s="203">
        <v>18489.580000000002</v>
      </c>
      <c r="K165" s="203">
        <v>3697.92</v>
      </c>
      <c r="L165" s="203">
        <v>0</v>
      </c>
      <c r="M165" s="231"/>
    </row>
    <row r="166" spans="1:13">
      <c r="A166" s="231" t="s">
        <v>794</v>
      </c>
      <c r="B166" s="231" t="s">
        <v>703</v>
      </c>
      <c r="C166" s="231" t="s">
        <v>812</v>
      </c>
      <c r="D166" s="231" t="s">
        <v>855</v>
      </c>
      <c r="E166" s="231" t="s">
        <v>1967</v>
      </c>
      <c r="F166" s="231" t="s">
        <v>48</v>
      </c>
      <c r="G166" s="231" t="s">
        <v>521</v>
      </c>
      <c r="H166" s="231" t="s">
        <v>796</v>
      </c>
      <c r="I166" s="203">
        <v>8599.7900000000009</v>
      </c>
      <c r="J166" s="203">
        <v>7834.99</v>
      </c>
      <c r="K166" s="203">
        <v>767.52</v>
      </c>
      <c r="L166" s="203">
        <v>-2.72</v>
      </c>
      <c r="M166" s="231"/>
    </row>
    <row r="167" spans="1:13">
      <c r="A167" s="231" t="s">
        <v>794</v>
      </c>
      <c r="B167" s="231" t="s">
        <v>833</v>
      </c>
      <c r="C167" s="231" t="s">
        <v>794</v>
      </c>
      <c r="D167" s="231" t="s">
        <v>855</v>
      </c>
      <c r="E167" s="231" t="s">
        <v>1004</v>
      </c>
      <c r="F167" s="231" t="s">
        <v>48</v>
      </c>
      <c r="G167" s="231" t="s">
        <v>521</v>
      </c>
      <c r="H167" s="231" t="s">
        <v>796</v>
      </c>
      <c r="I167" s="203">
        <v>37866.43</v>
      </c>
      <c r="J167" s="203">
        <v>36479.230000000003</v>
      </c>
      <c r="K167" s="203">
        <v>1354.91</v>
      </c>
      <c r="L167" s="203">
        <v>32.29</v>
      </c>
      <c r="M167" s="231"/>
    </row>
    <row r="168" spans="1:13">
      <c r="A168" s="231" t="s">
        <v>794</v>
      </c>
      <c r="B168" s="231" t="s">
        <v>833</v>
      </c>
      <c r="C168" s="231" t="s">
        <v>812</v>
      </c>
      <c r="D168" s="231" t="s">
        <v>855</v>
      </c>
      <c r="E168" s="231" t="s">
        <v>1004</v>
      </c>
      <c r="F168" s="231" t="s">
        <v>48</v>
      </c>
      <c r="G168" s="231" t="s">
        <v>521</v>
      </c>
      <c r="H168" s="231" t="s">
        <v>796</v>
      </c>
      <c r="I168" s="203">
        <v>23536.03</v>
      </c>
      <c r="J168" s="203">
        <v>23320.25</v>
      </c>
      <c r="K168" s="203">
        <v>259.93</v>
      </c>
      <c r="L168" s="203">
        <v>-44.15</v>
      </c>
      <c r="M168" s="231"/>
    </row>
    <row r="169" spans="1:13">
      <c r="A169" s="231" t="s">
        <v>794</v>
      </c>
      <c r="B169" s="231" t="s">
        <v>833</v>
      </c>
      <c r="C169" s="231" t="s">
        <v>2345</v>
      </c>
      <c r="D169" s="231" t="s">
        <v>855</v>
      </c>
      <c r="E169" s="231" t="s">
        <v>1004</v>
      </c>
      <c r="F169" s="231" t="s">
        <v>48</v>
      </c>
      <c r="G169" s="231" t="s">
        <v>521</v>
      </c>
      <c r="H169" s="231" t="s">
        <v>796</v>
      </c>
      <c r="I169" s="203">
        <v>266.68</v>
      </c>
      <c r="J169" s="203">
        <v>266.68</v>
      </c>
      <c r="K169" s="203">
        <v>0</v>
      </c>
      <c r="L169" s="203">
        <v>0</v>
      </c>
      <c r="M169" s="231"/>
    </row>
    <row r="170" spans="1:13">
      <c r="A170" s="231" t="s">
        <v>794</v>
      </c>
      <c r="B170" s="231" t="s">
        <v>808</v>
      </c>
      <c r="C170" s="231" t="s">
        <v>794</v>
      </c>
      <c r="D170" s="231" t="s">
        <v>853</v>
      </c>
      <c r="E170" s="231" t="s">
        <v>521</v>
      </c>
      <c r="F170" s="231" t="s">
        <v>48</v>
      </c>
      <c r="G170" s="231" t="s">
        <v>521</v>
      </c>
      <c r="H170" s="231" t="s">
        <v>796</v>
      </c>
      <c r="I170" s="203">
        <v>502238</v>
      </c>
      <c r="J170" s="203">
        <v>428158.49</v>
      </c>
      <c r="K170" s="203">
        <v>72505.679999999993</v>
      </c>
      <c r="L170" s="203">
        <v>1573.83</v>
      </c>
      <c r="M170" s="231"/>
    </row>
    <row r="171" spans="1:13">
      <c r="A171" s="231" t="s">
        <v>794</v>
      </c>
      <c r="B171" s="231" t="s">
        <v>808</v>
      </c>
      <c r="C171" s="231" t="s">
        <v>812</v>
      </c>
      <c r="D171" s="231" t="s">
        <v>853</v>
      </c>
      <c r="E171" s="231" t="s">
        <v>521</v>
      </c>
      <c r="F171" s="231" t="s">
        <v>48</v>
      </c>
      <c r="G171" s="231" t="s">
        <v>521</v>
      </c>
      <c r="H171" s="231" t="s">
        <v>796</v>
      </c>
      <c r="I171" s="203">
        <v>208039</v>
      </c>
      <c r="J171" s="203">
        <v>188476.32</v>
      </c>
      <c r="K171" s="203">
        <v>16694.52</v>
      </c>
      <c r="L171" s="203">
        <v>2868.16</v>
      </c>
      <c r="M171" s="231"/>
    </row>
    <row r="172" spans="1:13">
      <c r="A172" s="231" t="s">
        <v>794</v>
      </c>
      <c r="B172" s="231" t="s">
        <v>808</v>
      </c>
      <c r="C172" s="231" t="s">
        <v>2341</v>
      </c>
      <c r="D172" s="231" t="s">
        <v>853</v>
      </c>
      <c r="E172" s="231" t="s">
        <v>521</v>
      </c>
      <c r="F172" s="231" t="s">
        <v>48</v>
      </c>
      <c r="G172" s="231" t="s">
        <v>521</v>
      </c>
      <c r="H172" s="231" t="s">
        <v>796</v>
      </c>
      <c r="I172" s="203">
        <v>163.09</v>
      </c>
      <c r="J172" s="203">
        <v>163.09</v>
      </c>
      <c r="K172" s="203">
        <v>0</v>
      </c>
      <c r="L172" s="203">
        <v>0</v>
      </c>
      <c r="M172" s="231"/>
    </row>
    <row r="173" spans="1:13">
      <c r="A173" s="231" t="s">
        <v>794</v>
      </c>
      <c r="B173" s="231" t="s">
        <v>808</v>
      </c>
      <c r="C173" s="231" t="s">
        <v>2341</v>
      </c>
      <c r="D173" s="231" t="s">
        <v>853</v>
      </c>
      <c r="E173" s="231" t="s">
        <v>521</v>
      </c>
      <c r="F173" s="231" t="s">
        <v>48</v>
      </c>
      <c r="G173" s="231" t="s">
        <v>521</v>
      </c>
      <c r="H173" s="231" t="s">
        <v>796</v>
      </c>
      <c r="I173" s="203">
        <v>3065.06</v>
      </c>
      <c r="J173" s="203">
        <v>1991.67</v>
      </c>
      <c r="K173" s="203">
        <v>463.89</v>
      </c>
      <c r="L173" s="203">
        <v>609.5</v>
      </c>
      <c r="M173" s="231"/>
    </row>
    <row r="174" spans="1:13">
      <c r="A174" s="231" t="s">
        <v>794</v>
      </c>
      <c r="B174" s="231" t="s">
        <v>808</v>
      </c>
      <c r="C174" s="231" t="s">
        <v>2343</v>
      </c>
      <c r="D174" s="231" t="s">
        <v>853</v>
      </c>
      <c r="E174" s="231" t="s">
        <v>521</v>
      </c>
      <c r="F174" s="231" t="s">
        <v>48</v>
      </c>
      <c r="G174" s="231" t="s">
        <v>521</v>
      </c>
      <c r="H174" s="231" t="s">
        <v>796</v>
      </c>
      <c r="I174" s="203">
        <v>5375.91</v>
      </c>
      <c r="J174" s="203">
        <v>7936.75</v>
      </c>
      <c r="K174" s="203">
        <v>0</v>
      </c>
      <c r="L174" s="203">
        <v>-2560.84</v>
      </c>
      <c r="M174" s="231"/>
    </row>
    <row r="175" spans="1:13">
      <c r="A175" s="231" t="s">
        <v>794</v>
      </c>
      <c r="B175" s="231" t="s">
        <v>808</v>
      </c>
      <c r="C175" s="231" t="s">
        <v>2343</v>
      </c>
      <c r="D175" s="231" t="s">
        <v>853</v>
      </c>
      <c r="E175" s="231" t="s">
        <v>521</v>
      </c>
      <c r="F175" s="231" t="s">
        <v>48</v>
      </c>
      <c r="G175" s="231" t="s">
        <v>521</v>
      </c>
      <c r="H175" s="231" t="s">
        <v>796</v>
      </c>
      <c r="I175" s="203">
        <v>8221.51</v>
      </c>
      <c r="J175" s="203">
        <v>7276.47</v>
      </c>
      <c r="K175" s="203">
        <v>945.04</v>
      </c>
      <c r="L175" s="203">
        <v>0</v>
      </c>
      <c r="M175" s="231"/>
    </row>
    <row r="176" spans="1:13">
      <c r="A176" s="231" t="s">
        <v>794</v>
      </c>
      <c r="B176" s="231" t="s">
        <v>808</v>
      </c>
      <c r="C176" s="231" t="s">
        <v>2345</v>
      </c>
      <c r="D176" s="231" t="s">
        <v>853</v>
      </c>
      <c r="E176" s="231" t="s">
        <v>521</v>
      </c>
      <c r="F176" s="231" t="s">
        <v>48</v>
      </c>
      <c r="G176" s="231" t="s">
        <v>521</v>
      </c>
      <c r="H176" s="231" t="s">
        <v>796</v>
      </c>
      <c r="I176" s="203">
        <v>26184</v>
      </c>
      <c r="J176" s="203">
        <v>18136.13</v>
      </c>
      <c r="K176" s="203">
        <v>0</v>
      </c>
      <c r="L176" s="203">
        <v>8047.87</v>
      </c>
      <c r="M176" s="231"/>
    </row>
    <row r="177" spans="1:13">
      <c r="A177" s="231" t="s">
        <v>794</v>
      </c>
      <c r="B177" s="231" t="s">
        <v>833</v>
      </c>
      <c r="C177" s="231" t="s">
        <v>794</v>
      </c>
      <c r="D177" s="231" t="s">
        <v>853</v>
      </c>
      <c r="E177" s="231" t="s">
        <v>521</v>
      </c>
      <c r="F177" s="231" t="s">
        <v>48</v>
      </c>
      <c r="G177" s="231" t="s">
        <v>521</v>
      </c>
      <c r="H177" s="231" t="s">
        <v>796</v>
      </c>
      <c r="I177" s="203">
        <v>238949</v>
      </c>
      <c r="J177" s="203">
        <v>205895.32</v>
      </c>
      <c r="K177" s="203">
        <v>38903.040000000001</v>
      </c>
      <c r="L177" s="203">
        <v>-5849.36</v>
      </c>
      <c r="M177" s="231"/>
    </row>
    <row r="178" spans="1:13">
      <c r="A178" s="231" t="s">
        <v>794</v>
      </c>
      <c r="B178" s="231" t="s">
        <v>833</v>
      </c>
      <c r="C178" s="231" t="s">
        <v>794</v>
      </c>
      <c r="D178" s="231" t="s">
        <v>853</v>
      </c>
      <c r="E178" s="231" t="s">
        <v>521</v>
      </c>
      <c r="F178" s="231" t="s">
        <v>48</v>
      </c>
      <c r="G178" s="231" t="s">
        <v>521</v>
      </c>
      <c r="H178" s="231" t="s">
        <v>796</v>
      </c>
      <c r="I178" s="203">
        <v>39777.480000000003</v>
      </c>
      <c r="J178" s="203">
        <v>38517.339999999997</v>
      </c>
      <c r="K178" s="203">
        <v>1443.54</v>
      </c>
      <c r="L178" s="203">
        <v>-183.4</v>
      </c>
      <c r="M178" s="231"/>
    </row>
    <row r="179" spans="1:13">
      <c r="A179" s="231" t="s">
        <v>794</v>
      </c>
      <c r="B179" s="231" t="s">
        <v>833</v>
      </c>
      <c r="C179" s="231" t="s">
        <v>812</v>
      </c>
      <c r="D179" s="231" t="s">
        <v>853</v>
      </c>
      <c r="E179" s="231" t="s">
        <v>521</v>
      </c>
      <c r="F179" s="231" t="s">
        <v>48</v>
      </c>
      <c r="G179" s="231" t="s">
        <v>521</v>
      </c>
      <c r="H179" s="231" t="s">
        <v>796</v>
      </c>
      <c r="I179" s="203">
        <v>113156</v>
      </c>
      <c r="J179" s="203">
        <v>105472.22</v>
      </c>
      <c r="K179" s="203">
        <v>8375.2999999999993</v>
      </c>
      <c r="L179" s="203">
        <v>-691.52</v>
      </c>
      <c r="M179" s="231"/>
    </row>
    <row r="180" spans="1:13">
      <c r="A180" s="231" t="s">
        <v>794</v>
      </c>
      <c r="B180" s="231" t="s">
        <v>833</v>
      </c>
      <c r="C180" s="231" t="s">
        <v>2345</v>
      </c>
      <c r="D180" s="231" t="s">
        <v>853</v>
      </c>
      <c r="E180" s="231" t="s">
        <v>521</v>
      </c>
      <c r="F180" s="231" t="s">
        <v>48</v>
      </c>
      <c r="G180" s="231" t="s">
        <v>521</v>
      </c>
      <c r="H180" s="231" t="s">
        <v>796</v>
      </c>
      <c r="I180" s="203">
        <v>599.92999999999995</v>
      </c>
      <c r="J180" s="203">
        <v>757.05</v>
      </c>
      <c r="K180" s="203">
        <v>0</v>
      </c>
      <c r="L180" s="203">
        <v>-157.12</v>
      </c>
      <c r="M180" s="231"/>
    </row>
    <row r="181" spans="1:13">
      <c r="A181" s="231" t="s">
        <v>794</v>
      </c>
      <c r="B181" s="231" t="s">
        <v>806</v>
      </c>
      <c r="C181" s="231" t="s">
        <v>794</v>
      </c>
      <c r="D181" s="231" t="s">
        <v>853</v>
      </c>
      <c r="E181" s="231" t="s">
        <v>521</v>
      </c>
      <c r="F181" s="231" t="s">
        <v>48</v>
      </c>
      <c r="G181" s="231" t="s">
        <v>521</v>
      </c>
      <c r="H181" s="231" t="s">
        <v>796</v>
      </c>
      <c r="I181" s="203">
        <v>53740.160000000003</v>
      </c>
      <c r="J181" s="203">
        <v>45447.99</v>
      </c>
      <c r="K181" s="203">
        <v>8908.16</v>
      </c>
      <c r="L181" s="203">
        <v>-615.99</v>
      </c>
      <c r="M181" s="231"/>
    </row>
    <row r="182" spans="1:13">
      <c r="A182" s="231" t="s">
        <v>794</v>
      </c>
      <c r="B182" s="231" t="s">
        <v>806</v>
      </c>
      <c r="C182" s="231" t="s">
        <v>812</v>
      </c>
      <c r="D182" s="231" t="s">
        <v>853</v>
      </c>
      <c r="E182" s="231" t="s">
        <v>521</v>
      </c>
      <c r="F182" s="231" t="s">
        <v>48</v>
      </c>
      <c r="G182" s="231" t="s">
        <v>521</v>
      </c>
      <c r="H182" s="231" t="s">
        <v>796</v>
      </c>
      <c r="I182" s="203">
        <v>18861.89</v>
      </c>
      <c r="J182" s="203">
        <v>17185.5</v>
      </c>
      <c r="K182" s="203">
        <v>1848.88</v>
      </c>
      <c r="L182" s="203">
        <v>-172.49</v>
      </c>
      <c r="M182" s="231"/>
    </row>
    <row r="183" spans="1:13">
      <c r="A183" s="231" t="s">
        <v>794</v>
      </c>
      <c r="B183" s="231" t="s">
        <v>806</v>
      </c>
      <c r="C183" s="231" t="s">
        <v>2343</v>
      </c>
      <c r="D183" s="231" t="s">
        <v>853</v>
      </c>
      <c r="E183" s="231" t="s">
        <v>521</v>
      </c>
      <c r="F183" s="231" t="s">
        <v>48</v>
      </c>
      <c r="G183" s="231" t="s">
        <v>521</v>
      </c>
      <c r="H183" s="231" t="s">
        <v>796</v>
      </c>
      <c r="I183" s="203">
        <v>3479</v>
      </c>
      <c r="J183" s="203">
        <v>3079.57</v>
      </c>
      <c r="K183" s="203">
        <v>245.13</v>
      </c>
      <c r="L183" s="203">
        <v>154.30000000000001</v>
      </c>
      <c r="M183" s="231"/>
    </row>
    <row r="184" spans="1:13">
      <c r="A184" s="231" t="s">
        <v>794</v>
      </c>
      <c r="B184" s="231" t="s">
        <v>806</v>
      </c>
      <c r="C184" s="231" t="s">
        <v>2345</v>
      </c>
      <c r="D184" s="231" t="s">
        <v>853</v>
      </c>
      <c r="E184" s="231" t="s">
        <v>521</v>
      </c>
      <c r="F184" s="231" t="s">
        <v>48</v>
      </c>
      <c r="G184" s="231" t="s">
        <v>521</v>
      </c>
      <c r="H184" s="231" t="s">
        <v>796</v>
      </c>
      <c r="I184" s="203">
        <v>428.52</v>
      </c>
      <c r="J184" s="203">
        <v>599.92999999999995</v>
      </c>
      <c r="K184" s="203">
        <v>0</v>
      </c>
      <c r="L184" s="203">
        <v>-171.41</v>
      </c>
      <c r="M184" s="231"/>
    </row>
    <row r="185" spans="1:13">
      <c r="A185" s="231" t="s">
        <v>794</v>
      </c>
      <c r="B185" s="231" t="s">
        <v>703</v>
      </c>
      <c r="C185" s="231" t="s">
        <v>794</v>
      </c>
      <c r="D185" s="231" t="s">
        <v>853</v>
      </c>
      <c r="E185" s="231" t="s">
        <v>521</v>
      </c>
      <c r="F185" s="231" t="s">
        <v>48</v>
      </c>
      <c r="G185" s="231" t="s">
        <v>521</v>
      </c>
      <c r="H185" s="231" t="s">
        <v>796</v>
      </c>
      <c r="I185" s="203">
        <v>115989.33</v>
      </c>
      <c r="J185" s="203">
        <v>109788.15</v>
      </c>
      <c r="K185" s="203">
        <v>8878.84</v>
      </c>
      <c r="L185" s="203">
        <v>-2677.66</v>
      </c>
      <c r="M185" s="231"/>
    </row>
    <row r="186" spans="1:13">
      <c r="A186" s="231" t="s">
        <v>794</v>
      </c>
      <c r="B186" s="231" t="s">
        <v>703</v>
      </c>
      <c r="C186" s="231" t="s">
        <v>812</v>
      </c>
      <c r="D186" s="231" t="s">
        <v>853</v>
      </c>
      <c r="E186" s="231" t="s">
        <v>521</v>
      </c>
      <c r="F186" s="231" t="s">
        <v>48</v>
      </c>
      <c r="G186" s="231" t="s">
        <v>521</v>
      </c>
      <c r="H186" s="231" t="s">
        <v>796</v>
      </c>
      <c r="I186" s="203">
        <v>48142</v>
      </c>
      <c r="J186" s="203">
        <v>46329.82</v>
      </c>
      <c r="K186" s="203">
        <v>1842.88</v>
      </c>
      <c r="L186" s="203">
        <v>-30.7</v>
      </c>
      <c r="M186" s="231"/>
    </row>
    <row r="187" spans="1:13">
      <c r="A187" s="231" t="s">
        <v>794</v>
      </c>
      <c r="B187" s="231" t="s">
        <v>703</v>
      </c>
      <c r="C187" s="231" t="s">
        <v>2343</v>
      </c>
      <c r="D187" s="231" t="s">
        <v>853</v>
      </c>
      <c r="E187" s="231" t="s">
        <v>521</v>
      </c>
      <c r="F187" s="231" t="s">
        <v>48</v>
      </c>
      <c r="G187" s="231" t="s">
        <v>521</v>
      </c>
      <c r="H187" s="231" t="s">
        <v>796</v>
      </c>
      <c r="I187" s="203">
        <v>285</v>
      </c>
      <c r="J187" s="203">
        <v>222</v>
      </c>
      <c r="K187" s="203">
        <v>0</v>
      </c>
      <c r="L187" s="203">
        <v>63</v>
      </c>
      <c r="M187" s="231"/>
    </row>
    <row r="188" spans="1:13">
      <c r="A188" s="231" t="s">
        <v>794</v>
      </c>
      <c r="B188" s="231" t="s">
        <v>701</v>
      </c>
      <c r="C188" s="231" t="s">
        <v>794</v>
      </c>
      <c r="D188" s="231" t="s">
        <v>853</v>
      </c>
      <c r="E188" s="231" t="s">
        <v>521</v>
      </c>
      <c r="F188" s="231" t="s">
        <v>48</v>
      </c>
      <c r="G188" s="231" t="s">
        <v>521</v>
      </c>
      <c r="H188" s="231" t="s">
        <v>796</v>
      </c>
      <c r="I188" s="203">
        <v>21258.75</v>
      </c>
      <c r="J188" s="203">
        <v>20612.59</v>
      </c>
      <c r="K188" s="203">
        <v>746.23</v>
      </c>
      <c r="L188" s="203">
        <v>-100.07</v>
      </c>
      <c r="M188" s="231"/>
    </row>
    <row r="189" spans="1:13">
      <c r="A189" s="231" t="s">
        <v>794</v>
      </c>
      <c r="B189" s="231" t="s">
        <v>701</v>
      </c>
      <c r="C189" s="231" t="s">
        <v>812</v>
      </c>
      <c r="D189" s="231" t="s">
        <v>853</v>
      </c>
      <c r="E189" s="231" t="s">
        <v>521</v>
      </c>
      <c r="F189" s="231" t="s">
        <v>48</v>
      </c>
      <c r="G189" s="231" t="s">
        <v>521</v>
      </c>
      <c r="H189" s="231" t="s">
        <v>796</v>
      </c>
      <c r="I189" s="203">
        <v>9941.6200000000008</v>
      </c>
      <c r="J189" s="203">
        <v>9921.5400000000009</v>
      </c>
      <c r="K189" s="203">
        <v>155.30000000000001</v>
      </c>
      <c r="L189" s="203">
        <v>-135.22</v>
      </c>
      <c r="M189" s="231"/>
    </row>
    <row r="190" spans="1:13">
      <c r="A190" s="231" t="s">
        <v>794</v>
      </c>
      <c r="B190" s="231" t="s">
        <v>701</v>
      </c>
      <c r="C190" s="231" t="s">
        <v>2341</v>
      </c>
      <c r="D190" s="231" t="s">
        <v>853</v>
      </c>
      <c r="E190" s="231" t="s">
        <v>521</v>
      </c>
      <c r="F190" s="231" t="s">
        <v>48</v>
      </c>
      <c r="G190" s="231" t="s">
        <v>521</v>
      </c>
      <c r="H190" s="231" t="s">
        <v>796</v>
      </c>
      <c r="I190" s="203">
        <v>36.5</v>
      </c>
      <c r="J190" s="203">
        <v>36.5</v>
      </c>
      <c r="K190" s="203">
        <v>0</v>
      </c>
      <c r="L190" s="203">
        <v>0</v>
      </c>
      <c r="M190" s="231"/>
    </row>
    <row r="191" spans="1:13">
      <c r="A191" s="231" t="s">
        <v>794</v>
      </c>
      <c r="B191" s="231" t="s">
        <v>701</v>
      </c>
      <c r="C191" s="231" t="s">
        <v>2343</v>
      </c>
      <c r="D191" s="231" t="s">
        <v>853</v>
      </c>
      <c r="E191" s="231" t="s">
        <v>521</v>
      </c>
      <c r="F191" s="231" t="s">
        <v>48</v>
      </c>
      <c r="G191" s="231" t="s">
        <v>521</v>
      </c>
      <c r="H191" s="231" t="s">
        <v>796</v>
      </c>
      <c r="I191" s="203">
        <v>1046.5</v>
      </c>
      <c r="J191" s="203">
        <v>586.03</v>
      </c>
      <c r="K191" s="203">
        <v>0</v>
      </c>
      <c r="L191" s="203">
        <v>460.47</v>
      </c>
      <c r="M191" s="231"/>
    </row>
    <row r="192" spans="1:13">
      <c r="A192" s="231" t="s">
        <v>794</v>
      </c>
      <c r="B192" s="231" t="s">
        <v>704</v>
      </c>
      <c r="C192" s="231" t="s">
        <v>794</v>
      </c>
      <c r="D192" s="231" t="s">
        <v>853</v>
      </c>
      <c r="E192" s="231" t="s">
        <v>521</v>
      </c>
      <c r="F192" s="231" t="s">
        <v>48</v>
      </c>
      <c r="G192" s="231" t="s">
        <v>521</v>
      </c>
      <c r="H192" s="231" t="s">
        <v>796</v>
      </c>
      <c r="I192" s="203">
        <v>72212</v>
      </c>
      <c r="J192" s="203">
        <v>60012.49</v>
      </c>
      <c r="K192" s="203">
        <v>12002.52</v>
      </c>
      <c r="L192" s="203">
        <v>196.99</v>
      </c>
      <c r="M192" s="231"/>
    </row>
    <row r="193" spans="1:13">
      <c r="A193" s="231" t="s">
        <v>794</v>
      </c>
      <c r="B193" s="231" t="s">
        <v>704</v>
      </c>
      <c r="C193" s="231" t="s">
        <v>812</v>
      </c>
      <c r="D193" s="231" t="s">
        <v>853</v>
      </c>
      <c r="E193" s="231" t="s">
        <v>521</v>
      </c>
      <c r="F193" s="231" t="s">
        <v>48</v>
      </c>
      <c r="G193" s="231" t="s">
        <v>521</v>
      </c>
      <c r="H193" s="231" t="s">
        <v>796</v>
      </c>
      <c r="I193" s="203">
        <v>23321</v>
      </c>
      <c r="J193" s="203">
        <v>21061.48</v>
      </c>
      <c r="K193" s="203">
        <v>2491.2800000000002</v>
      </c>
      <c r="L193" s="203">
        <v>-231.76</v>
      </c>
      <c r="M193" s="231"/>
    </row>
    <row r="194" spans="1:13">
      <c r="A194" s="231" t="s">
        <v>794</v>
      </c>
      <c r="B194" s="231" t="s">
        <v>702</v>
      </c>
      <c r="C194" s="231" t="s">
        <v>794</v>
      </c>
      <c r="D194" s="231" t="s">
        <v>853</v>
      </c>
      <c r="E194" s="231" t="s">
        <v>521</v>
      </c>
      <c r="F194" s="231" t="s">
        <v>48</v>
      </c>
      <c r="G194" s="231" t="s">
        <v>521</v>
      </c>
      <c r="H194" s="231" t="s">
        <v>796</v>
      </c>
      <c r="I194" s="203">
        <v>84559</v>
      </c>
      <c r="J194" s="203">
        <v>80277.88</v>
      </c>
      <c r="K194" s="203">
        <v>4214.92</v>
      </c>
      <c r="L194" s="203">
        <v>66.2</v>
      </c>
      <c r="M194" s="231"/>
    </row>
    <row r="195" spans="1:13">
      <c r="A195" s="231" t="s">
        <v>794</v>
      </c>
      <c r="B195" s="231" t="s">
        <v>702</v>
      </c>
      <c r="C195" s="231" t="s">
        <v>812</v>
      </c>
      <c r="D195" s="231" t="s">
        <v>853</v>
      </c>
      <c r="E195" s="231" t="s">
        <v>521</v>
      </c>
      <c r="F195" s="231" t="s">
        <v>48</v>
      </c>
      <c r="G195" s="231" t="s">
        <v>521</v>
      </c>
      <c r="H195" s="231" t="s">
        <v>796</v>
      </c>
      <c r="I195" s="203">
        <v>34324</v>
      </c>
      <c r="J195" s="203">
        <v>32589.38</v>
      </c>
      <c r="K195" s="203">
        <v>874.88</v>
      </c>
      <c r="L195" s="203">
        <v>859.74</v>
      </c>
      <c r="M195" s="231"/>
    </row>
    <row r="196" spans="1:13">
      <c r="A196" s="231" t="s">
        <v>794</v>
      </c>
      <c r="B196" s="231" t="s">
        <v>702</v>
      </c>
      <c r="C196" s="231" t="s">
        <v>2345</v>
      </c>
      <c r="D196" s="231" t="s">
        <v>853</v>
      </c>
      <c r="E196" s="231" t="s">
        <v>521</v>
      </c>
      <c r="F196" s="231" t="s">
        <v>48</v>
      </c>
      <c r="G196" s="231" t="s">
        <v>521</v>
      </c>
      <c r="H196" s="231" t="s">
        <v>796</v>
      </c>
      <c r="I196" s="203">
        <v>142.84</v>
      </c>
      <c r="J196" s="203">
        <v>285.68</v>
      </c>
      <c r="K196" s="203">
        <v>0</v>
      </c>
      <c r="L196" s="203">
        <v>-142.84</v>
      </c>
      <c r="M196" s="231"/>
    </row>
    <row r="197" spans="1:13">
      <c r="A197" s="231" t="s">
        <v>794</v>
      </c>
      <c r="B197" s="231" t="s">
        <v>707</v>
      </c>
      <c r="C197" s="231" t="s">
        <v>794</v>
      </c>
      <c r="D197" s="231" t="s">
        <v>853</v>
      </c>
      <c r="E197" s="231" t="s">
        <v>521</v>
      </c>
      <c r="F197" s="231" t="s">
        <v>48</v>
      </c>
      <c r="G197" s="231" t="s">
        <v>521</v>
      </c>
      <c r="H197" s="231" t="s">
        <v>796</v>
      </c>
      <c r="I197" s="203">
        <v>314597</v>
      </c>
      <c r="J197" s="203">
        <v>288686.78999999998</v>
      </c>
      <c r="K197" s="203">
        <v>26514.44</v>
      </c>
      <c r="L197" s="203">
        <v>-604.23</v>
      </c>
      <c r="M197" s="231"/>
    </row>
    <row r="198" spans="1:13">
      <c r="A198" s="231" t="s">
        <v>794</v>
      </c>
      <c r="B198" s="231" t="s">
        <v>707</v>
      </c>
      <c r="C198" s="231" t="s">
        <v>794</v>
      </c>
      <c r="D198" s="231" t="s">
        <v>853</v>
      </c>
      <c r="E198" s="231" t="s">
        <v>521</v>
      </c>
      <c r="F198" s="231" t="s">
        <v>48</v>
      </c>
      <c r="G198" s="231" t="s">
        <v>521</v>
      </c>
      <c r="H198" s="231" t="s">
        <v>796</v>
      </c>
      <c r="I198" s="203">
        <v>29082.9</v>
      </c>
      <c r="J198" s="203">
        <v>27806.1</v>
      </c>
      <c r="K198" s="203">
        <v>1117.2</v>
      </c>
      <c r="L198" s="203">
        <v>159.6</v>
      </c>
      <c r="M198" s="231"/>
    </row>
    <row r="199" spans="1:13">
      <c r="A199" s="231" t="s">
        <v>794</v>
      </c>
      <c r="B199" s="231" t="s">
        <v>707</v>
      </c>
      <c r="C199" s="231" t="s">
        <v>812</v>
      </c>
      <c r="D199" s="231" t="s">
        <v>853</v>
      </c>
      <c r="E199" s="231" t="s">
        <v>521</v>
      </c>
      <c r="F199" s="231" t="s">
        <v>48</v>
      </c>
      <c r="G199" s="231" t="s">
        <v>521</v>
      </c>
      <c r="H199" s="231" t="s">
        <v>796</v>
      </c>
      <c r="I199" s="203">
        <v>132173</v>
      </c>
      <c r="J199" s="203">
        <v>128497.85</v>
      </c>
      <c r="K199" s="203">
        <v>5737.02</v>
      </c>
      <c r="L199" s="203">
        <v>-2061.87</v>
      </c>
      <c r="M199" s="231"/>
    </row>
    <row r="200" spans="1:13">
      <c r="A200" s="231" t="s">
        <v>794</v>
      </c>
      <c r="B200" s="231" t="s">
        <v>707</v>
      </c>
      <c r="C200" s="231" t="s">
        <v>2341</v>
      </c>
      <c r="D200" s="231" t="s">
        <v>853</v>
      </c>
      <c r="E200" s="231" t="s">
        <v>521</v>
      </c>
      <c r="F200" s="231" t="s">
        <v>48</v>
      </c>
      <c r="G200" s="231" t="s">
        <v>521</v>
      </c>
      <c r="H200" s="231" t="s">
        <v>796</v>
      </c>
      <c r="I200" s="203">
        <v>216</v>
      </c>
      <c r="J200" s="203">
        <v>0</v>
      </c>
      <c r="K200" s="203">
        <v>0</v>
      </c>
      <c r="L200" s="203">
        <v>216</v>
      </c>
      <c r="M200" s="231"/>
    </row>
    <row r="201" spans="1:13">
      <c r="A201" s="231" t="s">
        <v>794</v>
      </c>
      <c r="B201" s="231" t="s">
        <v>707</v>
      </c>
      <c r="C201" s="231" t="s">
        <v>2341</v>
      </c>
      <c r="D201" s="231" t="s">
        <v>853</v>
      </c>
      <c r="E201" s="231" t="s">
        <v>521</v>
      </c>
      <c r="F201" s="231" t="s">
        <v>48</v>
      </c>
      <c r="G201" s="231" t="s">
        <v>521</v>
      </c>
      <c r="H201" s="231" t="s">
        <v>796</v>
      </c>
      <c r="I201" s="203">
        <v>228</v>
      </c>
      <c r="J201" s="203">
        <v>0</v>
      </c>
      <c r="K201" s="203">
        <v>0</v>
      </c>
      <c r="L201" s="203">
        <v>228</v>
      </c>
      <c r="M201" s="231"/>
    </row>
    <row r="202" spans="1:13">
      <c r="A202" s="231" t="s">
        <v>794</v>
      </c>
      <c r="B202" s="231" t="s">
        <v>707</v>
      </c>
      <c r="C202" s="231" t="s">
        <v>2341</v>
      </c>
      <c r="D202" s="231" t="s">
        <v>853</v>
      </c>
      <c r="E202" s="231" t="s">
        <v>521</v>
      </c>
      <c r="F202" s="231" t="s">
        <v>48</v>
      </c>
      <c r="G202" s="231" t="s">
        <v>521</v>
      </c>
      <c r="H202" s="231" t="s">
        <v>796</v>
      </c>
      <c r="I202" s="203">
        <v>1907.74</v>
      </c>
      <c r="J202" s="203">
        <v>1058.07</v>
      </c>
      <c r="K202" s="203">
        <v>849.67</v>
      </c>
      <c r="L202" s="203">
        <v>0</v>
      </c>
      <c r="M202" s="231"/>
    </row>
    <row r="203" spans="1:13">
      <c r="A203" s="231" t="s">
        <v>794</v>
      </c>
      <c r="B203" s="231" t="s">
        <v>707</v>
      </c>
      <c r="C203" s="231" t="s">
        <v>2341</v>
      </c>
      <c r="D203" s="231" t="s">
        <v>853</v>
      </c>
      <c r="E203" s="231" t="s">
        <v>521</v>
      </c>
      <c r="F203" s="231" t="s">
        <v>48</v>
      </c>
      <c r="G203" s="231" t="s">
        <v>521</v>
      </c>
      <c r="H203" s="231" t="s">
        <v>796</v>
      </c>
      <c r="I203" s="203">
        <v>0.7</v>
      </c>
      <c r="J203" s="203">
        <v>0</v>
      </c>
      <c r="K203" s="203">
        <v>0</v>
      </c>
      <c r="L203" s="203">
        <v>0.7</v>
      </c>
      <c r="M203" s="231"/>
    </row>
    <row r="204" spans="1:13">
      <c r="A204" s="231" t="s">
        <v>794</v>
      </c>
      <c r="B204" s="231" t="s">
        <v>707</v>
      </c>
      <c r="C204" s="231" t="s">
        <v>2341</v>
      </c>
      <c r="D204" s="231" t="s">
        <v>853</v>
      </c>
      <c r="E204" s="231" t="s">
        <v>521</v>
      </c>
      <c r="F204" s="231" t="s">
        <v>48</v>
      </c>
      <c r="G204" s="231" t="s">
        <v>521</v>
      </c>
      <c r="H204" s="231" t="s">
        <v>796</v>
      </c>
      <c r="I204" s="203">
        <v>592</v>
      </c>
      <c r="J204" s="203">
        <v>174.85</v>
      </c>
      <c r="K204" s="203">
        <v>0</v>
      </c>
      <c r="L204" s="203">
        <v>417.15</v>
      </c>
      <c r="M204" s="231"/>
    </row>
    <row r="205" spans="1:13">
      <c r="A205" s="231" t="s">
        <v>794</v>
      </c>
      <c r="B205" s="231" t="s">
        <v>707</v>
      </c>
      <c r="C205" s="231" t="s">
        <v>2341</v>
      </c>
      <c r="D205" s="231" t="s">
        <v>853</v>
      </c>
      <c r="E205" s="231" t="s">
        <v>521</v>
      </c>
      <c r="F205" s="231" t="s">
        <v>48</v>
      </c>
      <c r="G205" s="231" t="s">
        <v>521</v>
      </c>
      <c r="H205" s="231" t="s">
        <v>796</v>
      </c>
      <c r="I205" s="203">
        <v>662</v>
      </c>
      <c r="J205" s="203">
        <v>482.24</v>
      </c>
      <c r="K205" s="203">
        <v>0</v>
      </c>
      <c r="L205" s="203">
        <v>179.76</v>
      </c>
      <c r="M205" s="231"/>
    </row>
    <row r="206" spans="1:13">
      <c r="A206" s="231" t="s">
        <v>794</v>
      </c>
      <c r="B206" s="231" t="s">
        <v>707</v>
      </c>
      <c r="C206" s="231" t="s">
        <v>2343</v>
      </c>
      <c r="D206" s="231" t="s">
        <v>853</v>
      </c>
      <c r="E206" s="231" t="s">
        <v>521</v>
      </c>
      <c r="F206" s="231" t="s">
        <v>48</v>
      </c>
      <c r="G206" s="231" t="s">
        <v>521</v>
      </c>
      <c r="H206" s="231" t="s">
        <v>796</v>
      </c>
      <c r="I206" s="203">
        <v>4408</v>
      </c>
      <c r="J206" s="203">
        <v>3064.84</v>
      </c>
      <c r="K206" s="203">
        <v>0</v>
      </c>
      <c r="L206" s="203">
        <v>1343.16</v>
      </c>
      <c r="M206" s="231"/>
    </row>
    <row r="207" spans="1:13">
      <c r="A207" s="231" t="s">
        <v>794</v>
      </c>
      <c r="B207" s="231" t="s">
        <v>707</v>
      </c>
      <c r="C207" s="231" t="s">
        <v>2345</v>
      </c>
      <c r="D207" s="231" t="s">
        <v>853</v>
      </c>
      <c r="E207" s="231" t="s">
        <v>521</v>
      </c>
      <c r="F207" s="231" t="s">
        <v>48</v>
      </c>
      <c r="G207" s="231" t="s">
        <v>521</v>
      </c>
      <c r="H207" s="231" t="s">
        <v>796</v>
      </c>
      <c r="I207" s="203">
        <v>1400</v>
      </c>
      <c r="J207" s="203">
        <v>1400</v>
      </c>
      <c r="K207" s="203">
        <v>0</v>
      </c>
      <c r="L207" s="203">
        <v>0</v>
      </c>
      <c r="M207" s="231"/>
    </row>
    <row r="208" spans="1:13">
      <c r="A208" s="231" t="s">
        <v>794</v>
      </c>
      <c r="B208" s="231" t="s">
        <v>706</v>
      </c>
      <c r="C208" s="231" t="s">
        <v>794</v>
      </c>
      <c r="D208" s="231" t="s">
        <v>853</v>
      </c>
      <c r="E208" s="231" t="s">
        <v>521</v>
      </c>
      <c r="F208" s="231" t="s">
        <v>48</v>
      </c>
      <c r="G208" s="231" t="s">
        <v>521</v>
      </c>
      <c r="H208" s="231" t="s">
        <v>796</v>
      </c>
      <c r="I208" s="203">
        <v>142498</v>
      </c>
      <c r="J208" s="203">
        <v>125710.72</v>
      </c>
      <c r="K208" s="203">
        <v>16655.28</v>
      </c>
      <c r="L208" s="203">
        <v>132</v>
      </c>
      <c r="M208" s="231"/>
    </row>
    <row r="209" spans="1:13">
      <c r="A209" s="231" t="s">
        <v>794</v>
      </c>
      <c r="B209" s="231" t="s">
        <v>706</v>
      </c>
      <c r="C209" s="231" t="s">
        <v>812</v>
      </c>
      <c r="D209" s="231" t="s">
        <v>853</v>
      </c>
      <c r="E209" s="231" t="s">
        <v>521</v>
      </c>
      <c r="F209" s="231" t="s">
        <v>48</v>
      </c>
      <c r="G209" s="231" t="s">
        <v>521</v>
      </c>
      <c r="H209" s="231" t="s">
        <v>796</v>
      </c>
      <c r="I209" s="203">
        <v>67227.899999999994</v>
      </c>
      <c r="J209" s="203">
        <v>63954.71</v>
      </c>
      <c r="K209" s="203">
        <v>3986.96</v>
      </c>
      <c r="L209" s="203">
        <v>-713.77</v>
      </c>
      <c r="M209" s="231"/>
    </row>
    <row r="210" spans="1:13">
      <c r="A210" s="231" t="s">
        <v>794</v>
      </c>
      <c r="B210" s="231" t="s">
        <v>706</v>
      </c>
      <c r="C210" s="231" t="s">
        <v>2341</v>
      </c>
      <c r="D210" s="231" t="s">
        <v>853</v>
      </c>
      <c r="E210" s="231" t="s">
        <v>521</v>
      </c>
      <c r="F210" s="231" t="s">
        <v>48</v>
      </c>
      <c r="G210" s="231" t="s">
        <v>521</v>
      </c>
      <c r="H210" s="231" t="s">
        <v>796</v>
      </c>
      <c r="I210" s="203">
        <v>2864.1</v>
      </c>
      <c r="J210" s="203">
        <v>2360.2800000000002</v>
      </c>
      <c r="K210" s="203">
        <v>503.82</v>
      </c>
      <c r="L210" s="203">
        <v>0</v>
      </c>
      <c r="M210" s="231"/>
    </row>
    <row r="211" spans="1:13">
      <c r="A211" s="231" t="s">
        <v>794</v>
      </c>
      <c r="B211" s="231" t="s">
        <v>706</v>
      </c>
      <c r="C211" s="231" t="s">
        <v>2341</v>
      </c>
      <c r="D211" s="231" t="s">
        <v>853</v>
      </c>
      <c r="E211" s="231" t="s">
        <v>521</v>
      </c>
      <c r="F211" s="231" t="s">
        <v>48</v>
      </c>
      <c r="G211" s="231" t="s">
        <v>521</v>
      </c>
      <c r="H211" s="231" t="s">
        <v>796</v>
      </c>
      <c r="I211" s="203">
        <v>4646.1899999999996</v>
      </c>
      <c r="J211" s="203">
        <v>2479.92</v>
      </c>
      <c r="K211" s="203">
        <v>1759.37</v>
      </c>
      <c r="L211" s="203">
        <v>406.9</v>
      </c>
      <c r="M211" s="231"/>
    </row>
    <row r="212" spans="1:13">
      <c r="A212" s="231" t="s">
        <v>794</v>
      </c>
      <c r="B212" s="231" t="s">
        <v>706</v>
      </c>
      <c r="C212" s="231" t="s">
        <v>2341</v>
      </c>
      <c r="D212" s="231" t="s">
        <v>853</v>
      </c>
      <c r="E212" s="231" t="s">
        <v>521</v>
      </c>
      <c r="F212" s="231" t="s">
        <v>48</v>
      </c>
      <c r="G212" s="231" t="s">
        <v>521</v>
      </c>
      <c r="H212" s="231" t="s">
        <v>796</v>
      </c>
      <c r="I212" s="203">
        <v>4923.46</v>
      </c>
      <c r="J212" s="203">
        <v>3050.13</v>
      </c>
      <c r="K212" s="203">
        <v>539</v>
      </c>
      <c r="L212" s="203">
        <v>1334.33</v>
      </c>
      <c r="M212" s="231"/>
    </row>
    <row r="213" spans="1:13">
      <c r="A213" s="231" t="s">
        <v>794</v>
      </c>
      <c r="B213" s="231" t="s">
        <v>706</v>
      </c>
      <c r="C213" s="231" t="s">
        <v>2342</v>
      </c>
      <c r="D213" s="231" t="s">
        <v>853</v>
      </c>
      <c r="E213" s="231" t="s">
        <v>521</v>
      </c>
      <c r="F213" s="231" t="s">
        <v>48</v>
      </c>
      <c r="G213" s="231" t="s">
        <v>521</v>
      </c>
      <c r="H213" s="231" t="s">
        <v>796</v>
      </c>
      <c r="I213" s="203">
        <v>2470</v>
      </c>
      <c r="J213" s="203">
        <v>2170.02</v>
      </c>
      <c r="K213" s="203">
        <v>0</v>
      </c>
      <c r="L213" s="203">
        <v>299.98</v>
      </c>
      <c r="M213" s="231"/>
    </row>
    <row r="214" spans="1:13">
      <c r="A214" s="231" t="s">
        <v>794</v>
      </c>
      <c r="B214" s="231" t="s">
        <v>706</v>
      </c>
      <c r="C214" s="231" t="s">
        <v>2342</v>
      </c>
      <c r="D214" s="231" t="s">
        <v>853</v>
      </c>
      <c r="E214" s="231" t="s">
        <v>521</v>
      </c>
      <c r="F214" s="231" t="s">
        <v>48</v>
      </c>
      <c r="G214" s="231" t="s">
        <v>521</v>
      </c>
      <c r="H214" s="231" t="s">
        <v>796</v>
      </c>
      <c r="I214" s="203">
        <v>72724</v>
      </c>
      <c r="J214" s="203">
        <v>64040.35</v>
      </c>
      <c r="K214" s="203">
        <v>0</v>
      </c>
      <c r="L214" s="203">
        <v>8683.65</v>
      </c>
      <c r="M214" s="231"/>
    </row>
    <row r="215" spans="1:13">
      <c r="A215" s="231" t="s">
        <v>794</v>
      </c>
      <c r="B215" s="231" t="s">
        <v>706</v>
      </c>
      <c r="C215" s="231" t="s">
        <v>2343</v>
      </c>
      <c r="D215" s="231" t="s">
        <v>853</v>
      </c>
      <c r="E215" s="231" t="s">
        <v>521</v>
      </c>
      <c r="F215" s="231" t="s">
        <v>48</v>
      </c>
      <c r="G215" s="231" t="s">
        <v>521</v>
      </c>
      <c r="H215" s="231" t="s">
        <v>796</v>
      </c>
      <c r="I215" s="203">
        <v>16921.71</v>
      </c>
      <c r="J215" s="203">
        <v>18629.21</v>
      </c>
      <c r="K215" s="203">
        <v>0</v>
      </c>
      <c r="L215" s="203">
        <v>-1707.5</v>
      </c>
      <c r="M215" s="231"/>
    </row>
    <row r="216" spans="1:13">
      <c r="A216" s="231" t="s">
        <v>794</v>
      </c>
      <c r="B216" s="231" t="s">
        <v>706</v>
      </c>
      <c r="C216" s="231" t="s">
        <v>2344</v>
      </c>
      <c r="D216" s="231" t="s">
        <v>853</v>
      </c>
      <c r="E216" s="231" t="s">
        <v>521</v>
      </c>
      <c r="F216" s="231" t="s">
        <v>48</v>
      </c>
      <c r="G216" s="231" t="s">
        <v>521</v>
      </c>
      <c r="H216" s="231" t="s">
        <v>796</v>
      </c>
      <c r="I216" s="203">
        <v>788.54</v>
      </c>
      <c r="J216" s="203">
        <v>0</v>
      </c>
      <c r="K216" s="203">
        <v>788.54</v>
      </c>
      <c r="L216" s="203">
        <v>0</v>
      </c>
      <c r="M216" s="231"/>
    </row>
    <row r="217" spans="1:13">
      <c r="A217" s="231" t="s">
        <v>794</v>
      </c>
      <c r="B217" s="231" t="s">
        <v>709</v>
      </c>
      <c r="C217" s="231" t="s">
        <v>794</v>
      </c>
      <c r="D217" s="231" t="s">
        <v>853</v>
      </c>
      <c r="E217" s="231" t="s">
        <v>521</v>
      </c>
      <c r="F217" s="231" t="s">
        <v>48</v>
      </c>
      <c r="G217" s="231" t="s">
        <v>521</v>
      </c>
      <c r="H217" s="231" t="s">
        <v>796</v>
      </c>
      <c r="I217" s="203">
        <v>14153</v>
      </c>
      <c r="J217" s="203">
        <v>12849.33</v>
      </c>
      <c r="K217" s="203">
        <v>1168.1199999999999</v>
      </c>
      <c r="L217" s="203">
        <v>135.55000000000001</v>
      </c>
      <c r="M217" s="231"/>
    </row>
    <row r="218" spans="1:13">
      <c r="A218" s="231" t="s">
        <v>794</v>
      </c>
      <c r="B218" s="231" t="s">
        <v>709</v>
      </c>
      <c r="C218" s="231" t="s">
        <v>812</v>
      </c>
      <c r="D218" s="231" t="s">
        <v>853</v>
      </c>
      <c r="E218" s="231" t="s">
        <v>521</v>
      </c>
      <c r="F218" s="231" t="s">
        <v>48</v>
      </c>
      <c r="G218" s="231" t="s">
        <v>521</v>
      </c>
      <c r="H218" s="231" t="s">
        <v>796</v>
      </c>
      <c r="I218" s="203">
        <v>4759</v>
      </c>
      <c r="J218" s="203">
        <v>4375.16</v>
      </c>
      <c r="K218" s="203">
        <v>242.18</v>
      </c>
      <c r="L218" s="203">
        <v>141.66</v>
      </c>
      <c r="M218" s="231"/>
    </row>
    <row r="219" spans="1:13">
      <c r="A219" s="231" t="s">
        <v>794</v>
      </c>
      <c r="B219" s="231" t="s">
        <v>709</v>
      </c>
      <c r="C219" s="231" t="s">
        <v>2341</v>
      </c>
      <c r="D219" s="231" t="s">
        <v>853</v>
      </c>
      <c r="E219" s="231" t="s">
        <v>521</v>
      </c>
      <c r="F219" s="231" t="s">
        <v>48</v>
      </c>
      <c r="G219" s="231" t="s">
        <v>521</v>
      </c>
      <c r="H219" s="231" t="s">
        <v>796</v>
      </c>
      <c r="I219" s="203">
        <v>280</v>
      </c>
      <c r="J219" s="203">
        <v>280</v>
      </c>
      <c r="K219" s="203">
        <v>0</v>
      </c>
      <c r="L219" s="203">
        <v>0</v>
      </c>
      <c r="M219" s="231"/>
    </row>
    <row r="220" spans="1:13">
      <c r="A220" s="231" t="s">
        <v>794</v>
      </c>
      <c r="B220" s="231" t="s">
        <v>709</v>
      </c>
      <c r="C220" s="231" t="s">
        <v>2343</v>
      </c>
      <c r="D220" s="231" t="s">
        <v>853</v>
      </c>
      <c r="E220" s="231" t="s">
        <v>521</v>
      </c>
      <c r="F220" s="231" t="s">
        <v>48</v>
      </c>
      <c r="G220" s="231" t="s">
        <v>521</v>
      </c>
      <c r="H220" s="231" t="s">
        <v>796</v>
      </c>
      <c r="I220" s="203">
        <v>6177</v>
      </c>
      <c r="J220" s="203">
        <v>0</v>
      </c>
      <c r="K220" s="203">
        <v>0</v>
      </c>
      <c r="L220" s="203">
        <v>6177</v>
      </c>
      <c r="M220" s="231"/>
    </row>
    <row r="221" spans="1:13">
      <c r="A221" s="231" t="s">
        <v>794</v>
      </c>
      <c r="B221" s="231" t="s">
        <v>703</v>
      </c>
      <c r="C221" s="231" t="s">
        <v>794</v>
      </c>
      <c r="D221" s="231" t="s">
        <v>853</v>
      </c>
      <c r="E221" s="231" t="s">
        <v>1097</v>
      </c>
      <c r="F221" s="231" t="s">
        <v>48</v>
      </c>
      <c r="G221" s="231" t="s">
        <v>521</v>
      </c>
      <c r="H221" s="231" t="s">
        <v>796</v>
      </c>
      <c r="I221" s="203">
        <v>2390</v>
      </c>
      <c r="J221" s="203">
        <v>1068.42</v>
      </c>
      <c r="K221" s="203">
        <v>0</v>
      </c>
      <c r="L221" s="203">
        <v>1321.58</v>
      </c>
      <c r="M221" s="231"/>
    </row>
    <row r="222" spans="1:13">
      <c r="A222" s="231" t="s">
        <v>794</v>
      </c>
      <c r="B222" s="231" t="s">
        <v>703</v>
      </c>
      <c r="C222" s="231" t="s">
        <v>812</v>
      </c>
      <c r="D222" s="231" t="s">
        <v>853</v>
      </c>
      <c r="E222" s="231" t="s">
        <v>1097</v>
      </c>
      <c r="F222" s="231" t="s">
        <v>48</v>
      </c>
      <c r="G222" s="231" t="s">
        <v>521</v>
      </c>
      <c r="H222" s="231" t="s">
        <v>796</v>
      </c>
      <c r="I222" s="203">
        <v>526</v>
      </c>
      <c r="J222" s="203">
        <v>246.25</v>
      </c>
      <c r="K222" s="203">
        <v>0</v>
      </c>
      <c r="L222" s="203">
        <v>279.75</v>
      </c>
      <c r="M222" s="231"/>
    </row>
    <row r="223" spans="1:13">
      <c r="A223" s="231" t="s">
        <v>794</v>
      </c>
      <c r="B223" s="231" t="s">
        <v>808</v>
      </c>
      <c r="C223" s="231" t="s">
        <v>2343</v>
      </c>
      <c r="D223" s="231" t="s">
        <v>853</v>
      </c>
      <c r="E223" s="231" t="s">
        <v>710</v>
      </c>
      <c r="F223" s="231" t="s">
        <v>48</v>
      </c>
      <c r="G223" s="231" t="s">
        <v>521</v>
      </c>
      <c r="H223" s="231" t="s">
        <v>796</v>
      </c>
      <c r="I223" s="203">
        <v>498</v>
      </c>
      <c r="J223" s="203">
        <v>498</v>
      </c>
      <c r="K223" s="203">
        <v>0</v>
      </c>
      <c r="L223" s="203">
        <v>0</v>
      </c>
      <c r="M223" s="231"/>
    </row>
    <row r="224" spans="1:13">
      <c r="A224" s="231" t="s">
        <v>794</v>
      </c>
      <c r="B224" s="231" t="s">
        <v>806</v>
      </c>
      <c r="C224" s="231" t="s">
        <v>2344</v>
      </c>
      <c r="D224" s="231" t="s">
        <v>853</v>
      </c>
      <c r="E224" s="231" t="s">
        <v>710</v>
      </c>
      <c r="F224" s="231" t="s">
        <v>48</v>
      </c>
      <c r="G224" s="231" t="s">
        <v>521</v>
      </c>
      <c r="H224" s="231" t="s">
        <v>796</v>
      </c>
      <c r="I224" s="203">
        <v>138.74</v>
      </c>
      <c r="J224" s="203">
        <v>0</v>
      </c>
      <c r="K224" s="203">
        <v>0</v>
      </c>
      <c r="L224" s="203">
        <v>138.74</v>
      </c>
      <c r="M224" s="231"/>
    </row>
    <row r="225" spans="1:13">
      <c r="A225" s="231" t="s">
        <v>794</v>
      </c>
      <c r="B225" s="231" t="s">
        <v>707</v>
      </c>
      <c r="C225" s="231" t="s">
        <v>2343</v>
      </c>
      <c r="D225" s="231" t="s">
        <v>853</v>
      </c>
      <c r="E225" s="231" t="s">
        <v>710</v>
      </c>
      <c r="F225" s="231" t="s">
        <v>48</v>
      </c>
      <c r="G225" s="231" t="s">
        <v>521</v>
      </c>
      <c r="H225" s="231" t="s">
        <v>796</v>
      </c>
      <c r="I225" s="203">
        <v>51.19</v>
      </c>
      <c r="J225" s="203">
        <v>0</v>
      </c>
      <c r="K225" s="203">
        <v>0</v>
      </c>
      <c r="L225" s="203">
        <v>51.19</v>
      </c>
      <c r="M225" s="231"/>
    </row>
    <row r="226" spans="1:13">
      <c r="A226" s="231" t="s">
        <v>794</v>
      </c>
      <c r="B226" s="231" t="s">
        <v>706</v>
      </c>
      <c r="C226" s="231" t="s">
        <v>2343</v>
      </c>
      <c r="D226" s="231" t="s">
        <v>853</v>
      </c>
      <c r="E226" s="231" t="s">
        <v>710</v>
      </c>
      <c r="F226" s="231" t="s">
        <v>48</v>
      </c>
      <c r="G226" s="231" t="s">
        <v>521</v>
      </c>
      <c r="H226" s="231" t="s">
        <v>796</v>
      </c>
      <c r="I226" s="203">
        <v>450</v>
      </c>
      <c r="J226" s="203">
        <v>0</v>
      </c>
      <c r="K226" s="203">
        <v>0</v>
      </c>
      <c r="L226" s="203">
        <v>450</v>
      </c>
      <c r="M226" s="231"/>
    </row>
    <row r="227" spans="1:13">
      <c r="A227" s="231" t="s">
        <v>794</v>
      </c>
      <c r="B227" s="231" t="s">
        <v>709</v>
      </c>
      <c r="C227" s="231" t="s">
        <v>2343</v>
      </c>
      <c r="D227" s="231" t="s">
        <v>853</v>
      </c>
      <c r="E227" s="231" t="s">
        <v>710</v>
      </c>
      <c r="F227" s="231" t="s">
        <v>48</v>
      </c>
      <c r="G227" s="231" t="s">
        <v>521</v>
      </c>
      <c r="H227" s="231" t="s">
        <v>796</v>
      </c>
      <c r="I227" s="203">
        <v>7534.54</v>
      </c>
      <c r="J227" s="203">
        <v>0</v>
      </c>
      <c r="K227" s="203">
        <v>0</v>
      </c>
      <c r="L227" s="203">
        <v>7534.54</v>
      </c>
      <c r="M227" s="231"/>
    </row>
    <row r="228" spans="1:13">
      <c r="A228" s="231" t="s">
        <v>794</v>
      </c>
      <c r="B228" s="231" t="s">
        <v>808</v>
      </c>
      <c r="C228" s="231" t="s">
        <v>794</v>
      </c>
      <c r="D228" s="231" t="s">
        <v>853</v>
      </c>
      <c r="E228" s="231" t="s">
        <v>2086</v>
      </c>
      <c r="F228" s="231" t="s">
        <v>48</v>
      </c>
      <c r="G228" s="231" t="s">
        <v>521</v>
      </c>
      <c r="H228" s="231" t="s">
        <v>796</v>
      </c>
      <c r="I228" s="203">
        <v>500</v>
      </c>
      <c r="J228" s="203">
        <v>19259.7</v>
      </c>
      <c r="K228" s="203">
        <v>0</v>
      </c>
      <c r="L228" s="203">
        <v>-18759.7</v>
      </c>
      <c r="M228" s="231"/>
    </row>
    <row r="229" spans="1:13">
      <c r="A229" s="231" t="s">
        <v>794</v>
      </c>
      <c r="B229" s="231" t="s">
        <v>808</v>
      </c>
      <c r="C229" s="231" t="s">
        <v>812</v>
      </c>
      <c r="D229" s="231" t="s">
        <v>853</v>
      </c>
      <c r="E229" s="231" t="s">
        <v>2086</v>
      </c>
      <c r="F229" s="231" t="s">
        <v>48</v>
      </c>
      <c r="G229" s="231" t="s">
        <v>521</v>
      </c>
      <c r="H229" s="231" t="s">
        <v>796</v>
      </c>
      <c r="I229" s="203">
        <v>116.3</v>
      </c>
      <c r="J229" s="203">
        <v>4249.72</v>
      </c>
      <c r="K229" s="203">
        <v>0</v>
      </c>
      <c r="L229" s="203">
        <v>-4133.42</v>
      </c>
      <c r="M229" s="231"/>
    </row>
    <row r="230" spans="1:13">
      <c r="A230" s="231" t="s">
        <v>794</v>
      </c>
      <c r="B230" s="231" t="s">
        <v>244</v>
      </c>
      <c r="C230" s="231" t="s">
        <v>794</v>
      </c>
      <c r="D230" s="231" t="s">
        <v>853</v>
      </c>
      <c r="E230" s="231" t="s">
        <v>2082</v>
      </c>
      <c r="F230" s="231" t="s">
        <v>48</v>
      </c>
      <c r="G230" s="231" t="s">
        <v>521</v>
      </c>
      <c r="H230" s="231" t="s">
        <v>796</v>
      </c>
      <c r="I230" s="203">
        <v>26292.5</v>
      </c>
      <c r="J230" s="203">
        <v>24101.46</v>
      </c>
      <c r="K230" s="203">
        <v>2191.04</v>
      </c>
      <c r="L230" s="203">
        <v>0</v>
      </c>
      <c r="M230" s="231"/>
    </row>
    <row r="231" spans="1:13">
      <c r="A231" s="231" t="s">
        <v>794</v>
      </c>
      <c r="B231" s="231" t="s">
        <v>244</v>
      </c>
      <c r="C231" s="231" t="s">
        <v>812</v>
      </c>
      <c r="D231" s="231" t="s">
        <v>853</v>
      </c>
      <c r="E231" s="231" t="s">
        <v>2082</v>
      </c>
      <c r="F231" s="231" t="s">
        <v>48</v>
      </c>
      <c r="G231" s="231" t="s">
        <v>521</v>
      </c>
      <c r="H231" s="231" t="s">
        <v>796</v>
      </c>
      <c r="I231" s="203">
        <v>9680</v>
      </c>
      <c r="J231" s="203">
        <v>9138.0300000000007</v>
      </c>
      <c r="K231" s="203">
        <v>455.24</v>
      </c>
      <c r="L231" s="203">
        <v>86.73</v>
      </c>
      <c r="M231" s="231"/>
    </row>
    <row r="232" spans="1:13">
      <c r="A232" s="231" t="s">
        <v>794</v>
      </c>
      <c r="B232" s="231" t="s">
        <v>808</v>
      </c>
      <c r="C232" s="231" t="s">
        <v>794</v>
      </c>
      <c r="D232" s="231" t="s">
        <v>853</v>
      </c>
      <c r="E232" s="231" t="s">
        <v>1967</v>
      </c>
      <c r="F232" s="231" t="s">
        <v>48</v>
      </c>
      <c r="G232" s="231" t="s">
        <v>521</v>
      </c>
      <c r="H232" s="231" t="s">
        <v>796</v>
      </c>
      <c r="I232" s="203">
        <v>3000</v>
      </c>
      <c r="J232" s="203">
        <v>6000</v>
      </c>
      <c r="K232" s="203">
        <v>0</v>
      </c>
      <c r="L232" s="203">
        <v>-3000</v>
      </c>
      <c r="M232" s="231"/>
    </row>
    <row r="233" spans="1:13">
      <c r="A233" s="231" t="s">
        <v>794</v>
      </c>
      <c r="B233" s="231" t="s">
        <v>808</v>
      </c>
      <c r="C233" s="231" t="s">
        <v>812</v>
      </c>
      <c r="D233" s="231" t="s">
        <v>853</v>
      </c>
      <c r="E233" s="231" t="s">
        <v>1967</v>
      </c>
      <c r="F233" s="231" t="s">
        <v>48</v>
      </c>
      <c r="G233" s="231" t="s">
        <v>521</v>
      </c>
      <c r="H233" s="231" t="s">
        <v>796</v>
      </c>
      <c r="I233" s="203">
        <v>922.38</v>
      </c>
      <c r="J233" s="203">
        <v>1813.81</v>
      </c>
      <c r="K233" s="203">
        <v>0</v>
      </c>
      <c r="L233" s="203">
        <v>-891.43</v>
      </c>
      <c r="M233" s="231"/>
    </row>
    <row r="234" spans="1:13">
      <c r="A234" s="231" t="s">
        <v>794</v>
      </c>
      <c r="B234" s="231" t="s">
        <v>808</v>
      </c>
      <c r="C234" s="231" t="s">
        <v>794</v>
      </c>
      <c r="D234" s="231" t="s">
        <v>853</v>
      </c>
      <c r="E234" s="231" t="s">
        <v>1004</v>
      </c>
      <c r="F234" s="231" t="s">
        <v>48</v>
      </c>
      <c r="G234" s="231" t="s">
        <v>521</v>
      </c>
      <c r="H234" s="231" t="s">
        <v>796</v>
      </c>
      <c r="I234" s="203">
        <v>79586.62</v>
      </c>
      <c r="J234" s="203">
        <v>68160.960000000006</v>
      </c>
      <c r="K234" s="203">
        <v>8009.4</v>
      </c>
      <c r="L234" s="203">
        <v>3416.26</v>
      </c>
      <c r="M234" s="231"/>
    </row>
    <row r="235" spans="1:13">
      <c r="A235" s="231" t="s">
        <v>794</v>
      </c>
      <c r="B235" s="231" t="s">
        <v>808</v>
      </c>
      <c r="C235" s="231" t="s">
        <v>812</v>
      </c>
      <c r="D235" s="231" t="s">
        <v>853</v>
      </c>
      <c r="E235" s="231" t="s">
        <v>1004</v>
      </c>
      <c r="F235" s="231" t="s">
        <v>48</v>
      </c>
      <c r="G235" s="231" t="s">
        <v>521</v>
      </c>
      <c r="H235" s="231" t="s">
        <v>796</v>
      </c>
      <c r="I235" s="203">
        <v>32841.300000000003</v>
      </c>
      <c r="J235" s="203">
        <v>29808.560000000001</v>
      </c>
      <c r="K235" s="203">
        <v>1662.4</v>
      </c>
      <c r="L235" s="203">
        <v>1370.34</v>
      </c>
      <c r="M235" s="231"/>
    </row>
    <row r="236" spans="1:13">
      <c r="A236" s="231" t="s">
        <v>794</v>
      </c>
      <c r="B236" s="231" t="s">
        <v>808</v>
      </c>
      <c r="C236" s="231" t="s">
        <v>2345</v>
      </c>
      <c r="D236" s="231" t="s">
        <v>853</v>
      </c>
      <c r="E236" s="231" t="s">
        <v>1004</v>
      </c>
      <c r="F236" s="231" t="s">
        <v>48</v>
      </c>
      <c r="G236" s="231" t="s">
        <v>521</v>
      </c>
      <c r="H236" s="231" t="s">
        <v>796</v>
      </c>
      <c r="I236" s="203">
        <v>1999.77</v>
      </c>
      <c r="J236" s="203">
        <v>3913.94</v>
      </c>
      <c r="K236" s="203">
        <v>0</v>
      </c>
      <c r="L236" s="203">
        <v>-1914.17</v>
      </c>
      <c r="M236" s="231"/>
    </row>
    <row r="237" spans="1:13">
      <c r="A237" s="231" t="s">
        <v>794</v>
      </c>
      <c r="B237" s="231" t="s">
        <v>702</v>
      </c>
      <c r="C237" s="231" t="s">
        <v>794</v>
      </c>
      <c r="D237" s="231" t="s">
        <v>853</v>
      </c>
      <c r="E237" s="231" t="s">
        <v>1004</v>
      </c>
      <c r="F237" s="231" t="s">
        <v>48</v>
      </c>
      <c r="G237" s="231" t="s">
        <v>521</v>
      </c>
      <c r="H237" s="231" t="s">
        <v>796</v>
      </c>
      <c r="I237" s="203">
        <v>14.18</v>
      </c>
      <c r="J237" s="203">
        <v>14.18</v>
      </c>
      <c r="K237" s="203">
        <v>0</v>
      </c>
      <c r="L237" s="203">
        <v>0</v>
      </c>
      <c r="M237" s="231"/>
    </row>
    <row r="238" spans="1:13">
      <c r="A238" s="231" t="s">
        <v>794</v>
      </c>
      <c r="B238" s="231" t="s">
        <v>702</v>
      </c>
      <c r="C238" s="231" t="s">
        <v>812</v>
      </c>
      <c r="D238" s="231" t="s">
        <v>853</v>
      </c>
      <c r="E238" s="231" t="s">
        <v>1004</v>
      </c>
      <c r="F238" s="231" t="s">
        <v>48</v>
      </c>
      <c r="G238" s="231" t="s">
        <v>521</v>
      </c>
      <c r="H238" s="231" t="s">
        <v>796</v>
      </c>
      <c r="I238" s="203">
        <v>1.31</v>
      </c>
      <c r="J238" s="203">
        <v>1.28</v>
      </c>
      <c r="K238" s="203">
        <v>0</v>
      </c>
      <c r="L238" s="203">
        <v>0.03</v>
      </c>
      <c r="M238" s="231"/>
    </row>
    <row r="239" spans="1:13">
      <c r="A239" s="231" t="s">
        <v>794</v>
      </c>
      <c r="B239" s="231" t="s">
        <v>808</v>
      </c>
      <c r="C239" s="231" t="s">
        <v>794</v>
      </c>
      <c r="D239" s="231" t="s">
        <v>854</v>
      </c>
      <c r="E239" s="231" t="s">
        <v>521</v>
      </c>
      <c r="F239" s="231" t="s">
        <v>48</v>
      </c>
      <c r="G239" s="231" t="s">
        <v>521</v>
      </c>
      <c r="H239" s="231" t="s">
        <v>796</v>
      </c>
      <c r="I239" s="203">
        <v>113316</v>
      </c>
      <c r="J239" s="203">
        <v>98567.09</v>
      </c>
      <c r="K239" s="203">
        <v>17871</v>
      </c>
      <c r="L239" s="203">
        <v>-3122.09</v>
      </c>
      <c r="M239" s="231"/>
    </row>
    <row r="240" spans="1:13">
      <c r="A240" s="231" t="s">
        <v>794</v>
      </c>
      <c r="B240" s="231" t="s">
        <v>808</v>
      </c>
      <c r="C240" s="231" t="s">
        <v>812</v>
      </c>
      <c r="D240" s="231" t="s">
        <v>854</v>
      </c>
      <c r="E240" s="231" t="s">
        <v>521</v>
      </c>
      <c r="F240" s="231" t="s">
        <v>48</v>
      </c>
      <c r="G240" s="231" t="s">
        <v>521</v>
      </c>
      <c r="H240" s="231" t="s">
        <v>796</v>
      </c>
      <c r="I240" s="203">
        <v>38820</v>
      </c>
      <c r="J240" s="203">
        <v>35962.949999999997</v>
      </c>
      <c r="K240" s="203">
        <v>3709.28</v>
      </c>
      <c r="L240" s="203">
        <v>-852.23</v>
      </c>
      <c r="M240" s="231"/>
    </row>
    <row r="241" spans="1:13">
      <c r="A241" s="231" t="s">
        <v>794</v>
      </c>
      <c r="B241" s="231" t="s">
        <v>808</v>
      </c>
      <c r="C241" s="231" t="s">
        <v>2345</v>
      </c>
      <c r="D241" s="231" t="s">
        <v>854</v>
      </c>
      <c r="E241" s="231" t="s">
        <v>521</v>
      </c>
      <c r="F241" s="231" t="s">
        <v>48</v>
      </c>
      <c r="G241" s="231" t="s">
        <v>521</v>
      </c>
      <c r="H241" s="231" t="s">
        <v>796</v>
      </c>
      <c r="I241" s="203">
        <v>428.52</v>
      </c>
      <c r="J241" s="203">
        <v>1456.97</v>
      </c>
      <c r="K241" s="203">
        <v>0</v>
      </c>
      <c r="L241" s="203">
        <v>-1028.45</v>
      </c>
      <c r="M241" s="231"/>
    </row>
    <row r="242" spans="1:13">
      <c r="A242" s="231" t="s">
        <v>794</v>
      </c>
      <c r="B242" s="231" t="s">
        <v>833</v>
      </c>
      <c r="C242" s="231" t="s">
        <v>794</v>
      </c>
      <c r="D242" s="231" t="s">
        <v>854</v>
      </c>
      <c r="E242" s="231" t="s">
        <v>521</v>
      </c>
      <c r="F242" s="231" t="s">
        <v>48</v>
      </c>
      <c r="G242" s="231" t="s">
        <v>521</v>
      </c>
      <c r="H242" s="231" t="s">
        <v>796</v>
      </c>
      <c r="I242" s="203">
        <v>709057.61</v>
      </c>
      <c r="J242" s="203">
        <v>624836.12</v>
      </c>
      <c r="K242" s="203">
        <v>111609.96</v>
      </c>
      <c r="L242" s="203">
        <v>-27388.47</v>
      </c>
      <c r="M242" s="231"/>
    </row>
    <row r="243" spans="1:13">
      <c r="A243" s="231" t="s">
        <v>794</v>
      </c>
      <c r="B243" s="231" t="s">
        <v>833</v>
      </c>
      <c r="C243" s="231" t="s">
        <v>794</v>
      </c>
      <c r="D243" s="231" t="s">
        <v>854</v>
      </c>
      <c r="E243" s="231" t="s">
        <v>521</v>
      </c>
      <c r="F243" s="231" t="s">
        <v>48</v>
      </c>
      <c r="G243" s="231" t="s">
        <v>521</v>
      </c>
      <c r="H243" s="231" t="s">
        <v>796</v>
      </c>
      <c r="I243" s="203">
        <v>323967.03999999998</v>
      </c>
      <c r="J243" s="203">
        <v>309729.25</v>
      </c>
      <c r="K243" s="203">
        <v>11384.08</v>
      </c>
      <c r="L243" s="203">
        <v>2853.71</v>
      </c>
      <c r="M243" s="231"/>
    </row>
    <row r="244" spans="1:13">
      <c r="A244" s="231" t="s">
        <v>794</v>
      </c>
      <c r="B244" s="231" t="s">
        <v>833</v>
      </c>
      <c r="C244" s="231" t="s">
        <v>812</v>
      </c>
      <c r="D244" s="231" t="s">
        <v>854</v>
      </c>
      <c r="E244" s="231" t="s">
        <v>521</v>
      </c>
      <c r="F244" s="231" t="s">
        <v>48</v>
      </c>
      <c r="G244" s="231" t="s">
        <v>521</v>
      </c>
      <c r="H244" s="231" t="s">
        <v>796</v>
      </c>
      <c r="I244" s="203">
        <v>405579.91</v>
      </c>
      <c r="J244" s="203">
        <v>392503.39</v>
      </c>
      <c r="K244" s="203">
        <v>25535.41</v>
      </c>
      <c r="L244" s="203">
        <v>-12458.89</v>
      </c>
      <c r="M244" s="231"/>
    </row>
    <row r="245" spans="1:13">
      <c r="A245" s="231" t="s">
        <v>794</v>
      </c>
      <c r="B245" s="231" t="s">
        <v>833</v>
      </c>
      <c r="C245" s="231" t="s">
        <v>2341</v>
      </c>
      <c r="D245" s="231" t="s">
        <v>854</v>
      </c>
      <c r="E245" s="231" t="s">
        <v>521</v>
      </c>
      <c r="F245" s="231" t="s">
        <v>48</v>
      </c>
      <c r="G245" s="231" t="s">
        <v>521</v>
      </c>
      <c r="H245" s="231" t="s">
        <v>796</v>
      </c>
      <c r="I245" s="203">
        <v>4376</v>
      </c>
      <c r="J245" s="203">
        <v>0</v>
      </c>
      <c r="K245" s="203">
        <v>0</v>
      </c>
      <c r="L245" s="203">
        <v>4376</v>
      </c>
      <c r="M245" s="231"/>
    </row>
    <row r="246" spans="1:13">
      <c r="A246" s="231" t="s">
        <v>794</v>
      </c>
      <c r="B246" s="231" t="s">
        <v>833</v>
      </c>
      <c r="C246" s="231" t="s">
        <v>2341</v>
      </c>
      <c r="D246" s="231" t="s">
        <v>854</v>
      </c>
      <c r="E246" s="231" t="s">
        <v>521</v>
      </c>
      <c r="F246" s="231" t="s">
        <v>48</v>
      </c>
      <c r="G246" s="231" t="s">
        <v>521</v>
      </c>
      <c r="H246" s="231" t="s">
        <v>796</v>
      </c>
      <c r="I246" s="203">
        <v>36</v>
      </c>
      <c r="J246" s="203">
        <v>36</v>
      </c>
      <c r="K246" s="203">
        <v>0</v>
      </c>
      <c r="L246" s="203">
        <v>0</v>
      </c>
      <c r="M246" s="231"/>
    </row>
    <row r="247" spans="1:13">
      <c r="A247" s="231" t="s">
        <v>794</v>
      </c>
      <c r="B247" s="231" t="s">
        <v>833</v>
      </c>
      <c r="C247" s="231" t="s">
        <v>2341</v>
      </c>
      <c r="D247" s="231" t="s">
        <v>854</v>
      </c>
      <c r="E247" s="231" t="s">
        <v>521</v>
      </c>
      <c r="F247" s="231" t="s">
        <v>48</v>
      </c>
      <c r="G247" s="231" t="s">
        <v>521</v>
      </c>
      <c r="H247" s="231" t="s">
        <v>796</v>
      </c>
      <c r="I247" s="203">
        <v>571</v>
      </c>
      <c r="J247" s="203">
        <v>25</v>
      </c>
      <c r="K247" s="203">
        <v>546</v>
      </c>
      <c r="L247" s="203">
        <v>0</v>
      </c>
      <c r="M247" s="231"/>
    </row>
    <row r="248" spans="1:13">
      <c r="A248" s="231" t="s">
        <v>794</v>
      </c>
      <c r="B248" s="231" t="s">
        <v>833</v>
      </c>
      <c r="C248" s="231" t="s">
        <v>2341</v>
      </c>
      <c r="D248" s="231" t="s">
        <v>854</v>
      </c>
      <c r="E248" s="231" t="s">
        <v>521</v>
      </c>
      <c r="F248" s="231" t="s">
        <v>48</v>
      </c>
      <c r="G248" s="231" t="s">
        <v>521</v>
      </c>
      <c r="H248" s="231" t="s">
        <v>796</v>
      </c>
      <c r="I248" s="203">
        <v>116.95</v>
      </c>
      <c r="J248" s="203">
        <v>116.95</v>
      </c>
      <c r="K248" s="203">
        <v>0</v>
      </c>
      <c r="L248" s="203">
        <v>0</v>
      </c>
      <c r="M248" s="231"/>
    </row>
    <row r="249" spans="1:13">
      <c r="A249" s="231" t="s">
        <v>794</v>
      </c>
      <c r="B249" s="231" t="s">
        <v>833</v>
      </c>
      <c r="C249" s="231" t="s">
        <v>2343</v>
      </c>
      <c r="D249" s="231" t="s">
        <v>854</v>
      </c>
      <c r="E249" s="231" t="s">
        <v>521</v>
      </c>
      <c r="F249" s="231" t="s">
        <v>48</v>
      </c>
      <c r="G249" s="231" t="s">
        <v>521</v>
      </c>
      <c r="H249" s="231" t="s">
        <v>796</v>
      </c>
      <c r="I249" s="203">
        <v>11486.58</v>
      </c>
      <c r="J249" s="203">
        <v>4329.9399999999996</v>
      </c>
      <c r="K249" s="203">
        <v>120.66</v>
      </c>
      <c r="L249" s="203">
        <v>7035.98</v>
      </c>
      <c r="M249" s="231"/>
    </row>
    <row r="250" spans="1:13">
      <c r="A250" s="231" t="s">
        <v>794</v>
      </c>
      <c r="B250" s="231" t="s">
        <v>833</v>
      </c>
      <c r="C250" s="231" t="s">
        <v>2343</v>
      </c>
      <c r="D250" s="231" t="s">
        <v>854</v>
      </c>
      <c r="E250" s="231" t="s">
        <v>521</v>
      </c>
      <c r="F250" s="231" t="s">
        <v>48</v>
      </c>
      <c r="G250" s="231" t="s">
        <v>521</v>
      </c>
      <c r="H250" s="231" t="s">
        <v>796</v>
      </c>
      <c r="I250" s="203">
        <v>1694</v>
      </c>
      <c r="J250" s="203">
        <v>1671.39</v>
      </c>
      <c r="K250" s="203">
        <v>19.93</v>
      </c>
      <c r="L250" s="203">
        <v>2.68</v>
      </c>
      <c r="M250" s="231"/>
    </row>
    <row r="251" spans="1:13">
      <c r="A251" s="231" t="s">
        <v>794</v>
      </c>
      <c r="B251" s="231" t="s">
        <v>833</v>
      </c>
      <c r="C251" s="231" t="s">
        <v>2344</v>
      </c>
      <c r="D251" s="231" t="s">
        <v>854</v>
      </c>
      <c r="E251" s="231" t="s">
        <v>521</v>
      </c>
      <c r="F251" s="231" t="s">
        <v>48</v>
      </c>
      <c r="G251" s="231" t="s">
        <v>521</v>
      </c>
      <c r="H251" s="231" t="s">
        <v>796</v>
      </c>
      <c r="I251" s="203">
        <v>1073.48</v>
      </c>
      <c r="J251" s="203">
        <v>1070.17</v>
      </c>
      <c r="K251" s="203">
        <v>0</v>
      </c>
      <c r="L251" s="203">
        <v>3.31</v>
      </c>
      <c r="M251" s="231"/>
    </row>
    <row r="252" spans="1:13">
      <c r="A252" s="231" t="s">
        <v>794</v>
      </c>
      <c r="B252" s="231" t="s">
        <v>833</v>
      </c>
      <c r="C252" s="231" t="s">
        <v>2344</v>
      </c>
      <c r="D252" s="231" t="s">
        <v>854</v>
      </c>
      <c r="E252" s="231" t="s">
        <v>521</v>
      </c>
      <c r="F252" s="231" t="s">
        <v>48</v>
      </c>
      <c r="G252" s="231" t="s">
        <v>521</v>
      </c>
      <c r="H252" s="231" t="s">
        <v>796</v>
      </c>
      <c r="I252" s="203">
        <v>21.99</v>
      </c>
      <c r="J252" s="203">
        <v>0</v>
      </c>
      <c r="K252" s="203">
        <v>0</v>
      </c>
      <c r="L252" s="203">
        <v>21.99</v>
      </c>
      <c r="M252" s="231"/>
    </row>
    <row r="253" spans="1:13">
      <c r="A253" s="231" t="s">
        <v>794</v>
      </c>
      <c r="B253" s="231" t="s">
        <v>833</v>
      </c>
      <c r="C253" s="231" t="s">
        <v>2345</v>
      </c>
      <c r="D253" s="231" t="s">
        <v>854</v>
      </c>
      <c r="E253" s="231" t="s">
        <v>521</v>
      </c>
      <c r="F253" s="231" t="s">
        <v>48</v>
      </c>
      <c r="G253" s="231" t="s">
        <v>521</v>
      </c>
      <c r="H253" s="231" t="s">
        <v>796</v>
      </c>
      <c r="I253" s="203">
        <v>24874.41</v>
      </c>
      <c r="J253" s="203">
        <v>48437.53</v>
      </c>
      <c r="K253" s="203">
        <v>0</v>
      </c>
      <c r="L253" s="203">
        <v>-23563.119999999999</v>
      </c>
      <c r="M253" s="231"/>
    </row>
    <row r="254" spans="1:13">
      <c r="A254" s="231" t="s">
        <v>794</v>
      </c>
      <c r="B254" s="231" t="s">
        <v>703</v>
      </c>
      <c r="C254" s="231" t="s">
        <v>794</v>
      </c>
      <c r="D254" s="231" t="s">
        <v>854</v>
      </c>
      <c r="E254" s="231" t="s">
        <v>521</v>
      </c>
      <c r="F254" s="231" t="s">
        <v>48</v>
      </c>
      <c r="G254" s="231" t="s">
        <v>521</v>
      </c>
      <c r="H254" s="231" t="s">
        <v>796</v>
      </c>
      <c r="I254" s="203">
        <v>249837.47</v>
      </c>
      <c r="J254" s="203">
        <v>231719.37</v>
      </c>
      <c r="K254" s="203">
        <v>24144.06</v>
      </c>
      <c r="L254" s="203">
        <v>-6025.96</v>
      </c>
      <c r="M254" s="231"/>
    </row>
    <row r="255" spans="1:13">
      <c r="A255" s="231" t="s">
        <v>794</v>
      </c>
      <c r="B255" s="231" t="s">
        <v>703</v>
      </c>
      <c r="C255" s="231" t="s">
        <v>812</v>
      </c>
      <c r="D255" s="231" t="s">
        <v>854</v>
      </c>
      <c r="E255" s="231" t="s">
        <v>521</v>
      </c>
      <c r="F255" s="231" t="s">
        <v>48</v>
      </c>
      <c r="G255" s="231" t="s">
        <v>521</v>
      </c>
      <c r="H255" s="231" t="s">
        <v>796</v>
      </c>
      <c r="I255" s="203">
        <v>89679.44</v>
      </c>
      <c r="J255" s="203">
        <v>86627.22</v>
      </c>
      <c r="K255" s="203">
        <v>5012.4399999999996</v>
      </c>
      <c r="L255" s="203">
        <v>-1960.22</v>
      </c>
      <c r="M255" s="231"/>
    </row>
    <row r="256" spans="1:13">
      <c r="A256" s="231" t="s">
        <v>794</v>
      </c>
      <c r="B256" s="231" t="s">
        <v>707</v>
      </c>
      <c r="C256" s="231" t="s">
        <v>794</v>
      </c>
      <c r="D256" s="231" t="s">
        <v>854</v>
      </c>
      <c r="E256" s="231" t="s">
        <v>521</v>
      </c>
      <c r="F256" s="231" t="s">
        <v>48</v>
      </c>
      <c r="G256" s="231" t="s">
        <v>521</v>
      </c>
      <c r="H256" s="231" t="s">
        <v>796</v>
      </c>
      <c r="I256" s="203">
        <v>142122.60999999999</v>
      </c>
      <c r="J256" s="203">
        <v>130279.05</v>
      </c>
      <c r="K256" s="203">
        <v>11843.56</v>
      </c>
      <c r="L256" s="203">
        <v>0</v>
      </c>
      <c r="M256" s="231"/>
    </row>
    <row r="257" spans="1:13">
      <c r="A257" s="231" t="s">
        <v>794</v>
      </c>
      <c r="B257" s="231" t="s">
        <v>707</v>
      </c>
      <c r="C257" s="231" t="s">
        <v>812</v>
      </c>
      <c r="D257" s="231" t="s">
        <v>854</v>
      </c>
      <c r="E257" s="231" t="s">
        <v>521</v>
      </c>
      <c r="F257" s="231" t="s">
        <v>48</v>
      </c>
      <c r="G257" s="231" t="s">
        <v>521</v>
      </c>
      <c r="H257" s="231" t="s">
        <v>796</v>
      </c>
      <c r="I257" s="203">
        <v>38226.28</v>
      </c>
      <c r="J257" s="203">
        <v>36917.269999999997</v>
      </c>
      <c r="K257" s="203">
        <v>2110.48</v>
      </c>
      <c r="L257" s="203">
        <v>-801.47</v>
      </c>
      <c r="M257" s="231"/>
    </row>
    <row r="258" spans="1:13">
      <c r="A258" s="231" t="s">
        <v>794</v>
      </c>
      <c r="B258" s="231" t="s">
        <v>707</v>
      </c>
      <c r="C258" s="231" t="s">
        <v>2343</v>
      </c>
      <c r="D258" s="231" t="s">
        <v>854</v>
      </c>
      <c r="E258" s="231" t="s">
        <v>521</v>
      </c>
      <c r="F258" s="231" t="s">
        <v>48</v>
      </c>
      <c r="G258" s="231" t="s">
        <v>521</v>
      </c>
      <c r="H258" s="231" t="s">
        <v>796</v>
      </c>
      <c r="I258" s="203">
        <v>50</v>
      </c>
      <c r="J258" s="203">
        <v>18.98</v>
      </c>
      <c r="K258" s="203">
        <v>0</v>
      </c>
      <c r="L258" s="203">
        <v>31.02</v>
      </c>
      <c r="M258" s="231"/>
    </row>
    <row r="259" spans="1:13">
      <c r="A259" s="231" t="s">
        <v>794</v>
      </c>
      <c r="B259" s="231" t="s">
        <v>707</v>
      </c>
      <c r="C259" s="231" t="s">
        <v>2345</v>
      </c>
      <c r="D259" s="231" t="s">
        <v>854</v>
      </c>
      <c r="E259" s="231" t="s">
        <v>521</v>
      </c>
      <c r="F259" s="231" t="s">
        <v>48</v>
      </c>
      <c r="G259" s="231" t="s">
        <v>521</v>
      </c>
      <c r="H259" s="231" t="s">
        <v>796</v>
      </c>
      <c r="I259" s="203">
        <v>1400</v>
      </c>
      <c r="J259" s="203">
        <v>1400</v>
      </c>
      <c r="K259" s="203">
        <v>0</v>
      </c>
      <c r="L259" s="203">
        <v>0</v>
      </c>
      <c r="M259" s="231"/>
    </row>
    <row r="260" spans="1:13">
      <c r="A260" s="231" t="s">
        <v>794</v>
      </c>
      <c r="B260" s="231" t="s">
        <v>706</v>
      </c>
      <c r="C260" s="231" t="s">
        <v>2341</v>
      </c>
      <c r="D260" s="231" t="s">
        <v>854</v>
      </c>
      <c r="E260" s="231" t="s">
        <v>521</v>
      </c>
      <c r="F260" s="231" t="s">
        <v>48</v>
      </c>
      <c r="G260" s="231" t="s">
        <v>521</v>
      </c>
      <c r="H260" s="231" t="s">
        <v>796</v>
      </c>
      <c r="I260" s="203">
        <v>717.94</v>
      </c>
      <c r="J260" s="203">
        <v>717.94</v>
      </c>
      <c r="K260" s="203">
        <v>0</v>
      </c>
      <c r="L260" s="203">
        <v>0</v>
      </c>
      <c r="M260" s="231"/>
    </row>
    <row r="261" spans="1:13">
      <c r="A261" s="231" t="s">
        <v>794</v>
      </c>
      <c r="B261" s="231" t="s">
        <v>706</v>
      </c>
      <c r="C261" s="231" t="s">
        <v>2341</v>
      </c>
      <c r="D261" s="231" t="s">
        <v>854</v>
      </c>
      <c r="E261" s="231" t="s">
        <v>521</v>
      </c>
      <c r="F261" s="231" t="s">
        <v>48</v>
      </c>
      <c r="G261" s="231" t="s">
        <v>521</v>
      </c>
      <c r="H261" s="231" t="s">
        <v>796</v>
      </c>
      <c r="I261" s="203">
        <v>503.5</v>
      </c>
      <c r="J261" s="203">
        <v>143.5</v>
      </c>
      <c r="K261" s="203">
        <v>0</v>
      </c>
      <c r="L261" s="203">
        <v>360</v>
      </c>
      <c r="M261" s="231"/>
    </row>
    <row r="262" spans="1:13">
      <c r="A262" s="231" t="s">
        <v>794</v>
      </c>
      <c r="B262" s="231" t="s">
        <v>706</v>
      </c>
      <c r="C262" s="231" t="s">
        <v>2343</v>
      </c>
      <c r="D262" s="231" t="s">
        <v>854</v>
      </c>
      <c r="E262" s="231" t="s">
        <v>521</v>
      </c>
      <c r="F262" s="231" t="s">
        <v>48</v>
      </c>
      <c r="G262" s="231" t="s">
        <v>521</v>
      </c>
      <c r="H262" s="231" t="s">
        <v>796</v>
      </c>
      <c r="I262" s="203">
        <v>7434.12</v>
      </c>
      <c r="J262" s="203">
        <v>4342.7</v>
      </c>
      <c r="K262" s="203">
        <v>97.84</v>
      </c>
      <c r="L262" s="203">
        <v>2993.58</v>
      </c>
      <c r="M262" s="231"/>
    </row>
    <row r="263" spans="1:13">
      <c r="A263" s="231" t="s">
        <v>794</v>
      </c>
      <c r="B263" s="231" t="s">
        <v>706</v>
      </c>
      <c r="C263" s="231" t="s">
        <v>2344</v>
      </c>
      <c r="D263" s="231" t="s">
        <v>854</v>
      </c>
      <c r="E263" s="231" t="s">
        <v>521</v>
      </c>
      <c r="F263" s="231" t="s">
        <v>48</v>
      </c>
      <c r="G263" s="231" t="s">
        <v>521</v>
      </c>
      <c r="H263" s="231" t="s">
        <v>796</v>
      </c>
      <c r="I263" s="203">
        <v>354.44</v>
      </c>
      <c r="J263" s="203">
        <v>319</v>
      </c>
      <c r="K263" s="203">
        <v>0</v>
      </c>
      <c r="L263" s="203">
        <v>35.44</v>
      </c>
      <c r="M263" s="231"/>
    </row>
    <row r="264" spans="1:13">
      <c r="A264" s="231" t="s">
        <v>794</v>
      </c>
      <c r="B264" s="231" t="s">
        <v>709</v>
      </c>
      <c r="C264" s="231" t="s">
        <v>794</v>
      </c>
      <c r="D264" s="231" t="s">
        <v>854</v>
      </c>
      <c r="E264" s="231" t="s">
        <v>521</v>
      </c>
      <c r="F264" s="231" t="s">
        <v>48</v>
      </c>
      <c r="G264" s="231" t="s">
        <v>521</v>
      </c>
      <c r="H264" s="231" t="s">
        <v>796</v>
      </c>
      <c r="I264" s="203">
        <v>29815.62</v>
      </c>
      <c r="J264" s="203">
        <v>27330.98</v>
      </c>
      <c r="K264" s="203">
        <v>2484.64</v>
      </c>
      <c r="L264" s="203">
        <v>0</v>
      </c>
      <c r="M264" s="231"/>
    </row>
    <row r="265" spans="1:13">
      <c r="A265" s="231" t="s">
        <v>794</v>
      </c>
      <c r="B265" s="231" t="s">
        <v>709</v>
      </c>
      <c r="C265" s="231" t="s">
        <v>812</v>
      </c>
      <c r="D265" s="231" t="s">
        <v>854</v>
      </c>
      <c r="E265" s="231" t="s">
        <v>521</v>
      </c>
      <c r="F265" s="231" t="s">
        <v>48</v>
      </c>
      <c r="G265" s="231" t="s">
        <v>521</v>
      </c>
      <c r="H265" s="231" t="s">
        <v>796</v>
      </c>
      <c r="I265" s="203">
        <v>10474</v>
      </c>
      <c r="J265" s="203">
        <v>9862.99</v>
      </c>
      <c r="K265" s="203">
        <v>516.22</v>
      </c>
      <c r="L265" s="203">
        <v>94.79</v>
      </c>
      <c r="M265" s="231"/>
    </row>
    <row r="266" spans="1:13">
      <c r="A266" s="231" t="s">
        <v>794</v>
      </c>
      <c r="B266" s="231" t="s">
        <v>808</v>
      </c>
      <c r="C266" s="231" t="s">
        <v>794</v>
      </c>
      <c r="D266" s="231" t="s">
        <v>854</v>
      </c>
      <c r="E266" s="231" t="s">
        <v>2086</v>
      </c>
      <c r="F266" s="231" t="s">
        <v>48</v>
      </c>
      <c r="G266" s="231" t="s">
        <v>521</v>
      </c>
      <c r="H266" s="231" t="s">
        <v>796</v>
      </c>
      <c r="I266" s="203">
        <v>0</v>
      </c>
      <c r="J266" s="203">
        <v>1980</v>
      </c>
      <c r="K266" s="203">
        <v>0</v>
      </c>
      <c r="L266" s="203">
        <v>-1980</v>
      </c>
      <c r="M266" s="231"/>
    </row>
    <row r="267" spans="1:13">
      <c r="A267" s="231" t="s">
        <v>794</v>
      </c>
      <c r="B267" s="231" t="s">
        <v>808</v>
      </c>
      <c r="C267" s="231" t="s">
        <v>812</v>
      </c>
      <c r="D267" s="231" t="s">
        <v>854</v>
      </c>
      <c r="E267" s="231" t="s">
        <v>2086</v>
      </c>
      <c r="F267" s="231" t="s">
        <v>48</v>
      </c>
      <c r="G267" s="231" t="s">
        <v>521</v>
      </c>
      <c r="H267" s="231" t="s">
        <v>796</v>
      </c>
      <c r="I267" s="203">
        <v>0</v>
      </c>
      <c r="J267" s="203">
        <v>429.37</v>
      </c>
      <c r="K267" s="203">
        <v>0</v>
      </c>
      <c r="L267" s="203">
        <v>-429.37</v>
      </c>
      <c r="M267" s="231"/>
    </row>
    <row r="268" spans="1:13">
      <c r="A268" s="231" t="s">
        <v>794</v>
      </c>
      <c r="B268" s="231" t="s">
        <v>833</v>
      </c>
      <c r="C268" s="231" t="s">
        <v>794</v>
      </c>
      <c r="D268" s="231" t="s">
        <v>854</v>
      </c>
      <c r="E268" s="231" t="s">
        <v>1967</v>
      </c>
      <c r="F268" s="231" t="s">
        <v>48</v>
      </c>
      <c r="G268" s="231" t="s">
        <v>521</v>
      </c>
      <c r="H268" s="231" t="s">
        <v>796</v>
      </c>
      <c r="I268" s="203">
        <v>203510.9</v>
      </c>
      <c r="J268" s="203">
        <v>194815.16</v>
      </c>
      <c r="K268" s="203">
        <v>7550.02</v>
      </c>
      <c r="L268" s="203">
        <v>1145.72</v>
      </c>
      <c r="M268" s="231"/>
    </row>
    <row r="269" spans="1:13">
      <c r="A269" s="231" t="s">
        <v>794</v>
      </c>
      <c r="B269" s="231" t="s">
        <v>833</v>
      </c>
      <c r="C269" s="231" t="s">
        <v>812</v>
      </c>
      <c r="D269" s="231" t="s">
        <v>854</v>
      </c>
      <c r="E269" s="231" t="s">
        <v>1967</v>
      </c>
      <c r="F269" s="231" t="s">
        <v>48</v>
      </c>
      <c r="G269" s="231" t="s">
        <v>521</v>
      </c>
      <c r="H269" s="231" t="s">
        <v>796</v>
      </c>
      <c r="I269" s="203">
        <v>95987.4</v>
      </c>
      <c r="J269" s="203">
        <v>94439.52</v>
      </c>
      <c r="K269" s="203">
        <v>1571.64</v>
      </c>
      <c r="L269" s="203">
        <v>-23.76</v>
      </c>
      <c r="M269" s="231"/>
    </row>
    <row r="270" spans="1:13">
      <c r="A270" s="231" t="s">
        <v>794</v>
      </c>
      <c r="B270" s="231" t="s">
        <v>833</v>
      </c>
      <c r="C270" s="231" t="s">
        <v>2345</v>
      </c>
      <c r="D270" s="231" t="s">
        <v>854</v>
      </c>
      <c r="E270" s="231" t="s">
        <v>1967</v>
      </c>
      <c r="F270" s="231" t="s">
        <v>48</v>
      </c>
      <c r="G270" s="231" t="s">
        <v>521</v>
      </c>
      <c r="H270" s="231" t="s">
        <v>796</v>
      </c>
      <c r="I270" s="203">
        <v>2651.54</v>
      </c>
      <c r="J270" s="203">
        <v>2651.54</v>
      </c>
      <c r="K270" s="203">
        <v>0</v>
      </c>
      <c r="L270" s="203">
        <v>0</v>
      </c>
      <c r="M270" s="231"/>
    </row>
    <row r="271" spans="1:13">
      <c r="A271" s="231" t="s">
        <v>794</v>
      </c>
      <c r="B271" s="231" t="s">
        <v>703</v>
      </c>
      <c r="C271" s="231" t="s">
        <v>794</v>
      </c>
      <c r="D271" s="231" t="s">
        <v>854</v>
      </c>
      <c r="E271" s="231" t="s">
        <v>1967</v>
      </c>
      <c r="F271" s="231" t="s">
        <v>48</v>
      </c>
      <c r="G271" s="231" t="s">
        <v>521</v>
      </c>
      <c r="H271" s="231" t="s">
        <v>796</v>
      </c>
      <c r="I271" s="203">
        <v>22187.5</v>
      </c>
      <c r="J271" s="203">
        <v>18489.580000000002</v>
      </c>
      <c r="K271" s="203">
        <v>3697.92</v>
      </c>
      <c r="L271" s="203">
        <v>0</v>
      </c>
      <c r="M271" s="231"/>
    </row>
    <row r="272" spans="1:13">
      <c r="A272" s="231" t="s">
        <v>794</v>
      </c>
      <c r="B272" s="231" t="s">
        <v>703</v>
      </c>
      <c r="C272" s="231" t="s">
        <v>812</v>
      </c>
      <c r="D272" s="231" t="s">
        <v>854</v>
      </c>
      <c r="E272" s="231" t="s">
        <v>1967</v>
      </c>
      <c r="F272" s="231" t="s">
        <v>48</v>
      </c>
      <c r="G272" s="231" t="s">
        <v>521</v>
      </c>
      <c r="H272" s="231" t="s">
        <v>796</v>
      </c>
      <c r="I272" s="203">
        <v>8600.85</v>
      </c>
      <c r="J272" s="203">
        <v>7835.5</v>
      </c>
      <c r="K272" s="203">
        <v>767.6</v>
      </c>
      <c r="L272" s="203">
        <v>-2.25</v>
      </c>
      <c r="M272" s="231"/>
    </row>
    <row r="273" spans="1:13">
      <c r="A273" s="231" t="s">
        <v>794</v>
      </c>
      <c r="B273" s="231" t="s">
        <v>833</v>
      </c>
      <c r="C273" s="231" t="s">
        <v>2341</v>
      </c>
      <c r="D273" s="231" t="s">
        <v>2272</v>
      </c>
      <c r="E273" s="231" t="s">
        <v>521</v>
      </c>
      <c r="F273" s="231" t="s">
        <v>48</v>
      </c>
      <c r="G273" s="231" t="s">
        <v>521</v>
      </c>
      <c r="H273" s="231" t="s">
        <v>796</v>
      </c>
      <c r="I273" s="203">
        <v>669455</v>
      </c>
      <c r="J273" s="203">
        <v>631213.93999999994</v>
      </c>
      <c r="K273" s="203">
        <v>0</v>
      </c>
      <c r="L273" s="203">
        <v>38241.06</v>
      </c>
      <c r="M273" s="231"/>
    </row>
    <row r="274" spans="1:13">
      <c r="A274" s="231" t="s">
        <v>794</v>
      </c>
      <c r="B274" s="231" t="s">
        <v>242</v>
      </c>
      <c r="C274" s="231" t="s">
        <v>2345</v>
      </c>
      <c r="D274" s="231" t="s">
        <v>2272</v>
      </c>
      <c r="E274" s="231" t="s">
        <v>521</v>
      </c>
      <c r="F274" s="231" t="s">
        <v>48</v>
      </c>
      <c r="G274" s="231" t="s">
        <v>521</v>
      </c>
      <c r="H274" s="231" t="s">
        <v>796</v>
      </c>
      <c r="I274" s="203">
        <v>0</v>
      </c>
      <c r="J274" s="203">
        <v>15998</v>
      </c>
      <c r="K274" s="203">
        <v>0</v>
      </c>
      <c r="L274" s="203">
        <v>-15998</v>
      </c>
      <c r="M274" s="231"/>
    </row>
    <row r="275" spans="1:13">
      <c r="A275" s="231" t="s">
        <v>794</v>
      </c>
      <c r="B275" s="231" t="s">
        <v>833</v>
      </c>
      <c r="C275" s="231" t="s">
        <v>2341</v>
      </c>
      <c r="D275" s="231" t="s">
        <v>2273</v>
      </c>
      <c r="E275" s="231" t="s">
        <v>521</v>
      </c>
      <c r="F275" s="231" t="s">
        <v>48</v>
      </c>
      <c r="G275" s="231" t="s">
        <v>521</v>
      </c>
      <c r="H275" s="231" t="s">
        <v>796</v>
      </c>
      <c r="I275" s="203">
        <v>2530132</v>
      </c>
      <c r="J275" s="203">
        <v>2088284.36</v>
      </c>
      <c r="K275" s="203">
        <v>0</v>
      </c>
      <c r="L275" s="203">
        <v>441847.64</v>
      </c>
      <c r="M275" s="231"/>
    </row>
    <row r="276" spans="1:13">
      <c r="A276" s="231" t="s">
        <v>794</v>
      </c>
      <c r="B276" s="231" t="s">
        <v>242</v>
      </c>
      <c r="C276" s="231" t="s">
        <v>2345</v>
      </c>
      <c r="D276" s="231" t="s">
        <v>2273</v>
      </c>
      <c r="E276" s="231" t="s">
        <v>521</v>
      </c>
      <c r="F276" s="231" t="s">
        <v>48</v>
      </c>
      <c r="G276" s="231" t="s">
        <v>521</v>
      </c>
      <c r="H276" s="231" t="s">
        <v>796</v>
      </c>
      <c r="I276" s="203">
        <v>0</v>
      </c>
      <c r="J276" s="203">
        <v>47048</v>
      </c>
      <c r="K276" s="203">
        <v>0</v>
      </c>
      <c r="L276" s="203">
        <v>-47048</v>
      </c>
      <c r="M276" s="231"/>
    </row>
    <row r="277" spans="1:13">
      <c r="A277" s="231" t="s">
        <v>794</v>
      </c>
      <c r="B277" s="231" t="s">
        <v>808</v>
      </c>
      <c r="C277" s="231" t="s">
        <v>794</v>
      </c>
      <c r="D277" s="231" t="s">
        <v>342</v>
      </c>
      <c r="E277" s="231" t="s">
        <v>521</v>
      </c>
      <c r="F277" s="231" t="s">
        <v>48</v>
      </c>
      <c r="G277" s="231" t="s">
        <v>521</v>
      </c>
      <c r="H277" s="231" t="s">
        <v>796</v>
      </c>
      <c r="I277" s="203">
        <v>1449761</v>
      </c>
      <c r="J277" s="203">
        <v>1241402.26</v>
      </c>
      <c r="K277" s="203">
        <v>230056.98</v>
      </c>
      <c r="L277" s="203">
        <v>-21698.240000000002</v>
      </c>
      <c r="M277" s="231"/>
    </row>
    <row r="278" spans="1:13">
      <c r="A278" s="231" t="s">
        <v>794</v>
      </c>
      <c r="B278" s="231" t="s">
        <v>808</v>
      </c>
      <c r="C278" s="231" t="s">
        <v>794</v>
      </c>
      <c r="D278" s="231" t="s">
        <v>342</v>
      </c>
      <c r="E278" s="231" t="s">
        <v>521</v>
      </c>
      <c r="F278" s="231" t="s">
        <v>48</v>
      </c>
      <c r="G278" s="231" t="s">
        <v>521</v>
      </c>
      <c r="H278" s="231" t="s">
        <v>796</v>
      </c>
      <c r="I278" s="203">
        <v>34824.33</v>
      </c>
      <c r="J278" s="203">
        <v>34330.629999999997</v>
      </c>
      <c r="K278" s="203">
        <v>1243.72</v>
      </c>
      <c r="L278" s="203">
        <v>-750.02</v>
      </c>
      <c r="M278" s="231"/>
    </row>
    <row r="279" spans="1:13">
      <c r="A279" s="231" t="s">
        <v>794</v>
      </c>
      <c r="B279" s="231" t="s">
        <v>808</v>
      </c>
      <c r="C279" s="231" t="s">
        <v>812</v>
      </c>
      <c r="D279" s="231" t="s">
        <v>342</v>
      </c>
      <c r="E279" s="231" t="s">
        <v>521</v>
      </c>
      <c r="F279" s="231" t="s">
        <v>48</v>
      </c>
      <c r="G279" s="231" t="s">
        <v>521</v>
      </c>
      <c r="H279" s="231" t="s">
        <v>796</v>
      </c>
      <c r="I279" s="203">
        <v>622426.75</v>
      </c>
      <c r="J279" s="203">
        <v>588058.37</v>
      </c>
      <c r="K279" s="203">
        <v>49004.98</v>
      </c>
      <c r="L279" s="203">
        <v>-14636.6</v>
      </c>
      <c r="M279" s="231"/>
    </row>
    <row r="280" spans="1:13">
      <c r="A280" s="231" t="s">
        <v>794</v>
      </c>
      <c r="B280" s="231" t="s">
        <v>808</v>
      </c>
      <c r="C280" s="231" t="s">
        <v>2341</v>
      </c>
      <c r="D280" s="231" t="s">
        <v>342</v>
      </c>
      <c r="E280" s="231" t="s">
        <v>521</v>
      </c>
      <c r="F280" s="231" t="s">
        <v>48</v>
      </c>
      <c r="G280" s="231" t="s">
        <v>521</v>
      </c>
      <c r="H280" s="231" t="s">
        <v>796</v>
      </c>
      <c r="I280" s="203">
        <v>3668.02</v>
      </c>
      <c r="J280" s="203">
        <v>3268.15</v>
      </c>
      <c r="K280" s="203">
        <v>302.67</v>
      </c>
      <c r="L280" s="203">
        <v>97.2</v>
      </c>
      <c r="M280" s="231"/>
    </row>
    <row r="281" spans="1:13">
      <c r="A281" s="231" t="s">
        <v>794</v>
      </c>
      <c r="B281" s="231" t="s">
        <v>808</v>
      </c>
      <c r="C281" s="231" t="s">
        <v>2341</v>
      </c>
      <c r="D281" s="231" t="s">
        <v>342</v>
      </c>
      <c r="E281" s="231" t="s">
        <v>521</v>
      </c>
      <c r="F281" s="231" t="s">
        <v>48</v>
      </c>
      <c r="G281" s="231" t="s">
        <v>521</v>
      </c>
      <c r="H281" s="231" t="s">
        <v>796</v>
      </c>
      <c r="I281" s="203">
        <v>3266</v>
      </c>
      <c r="J281" s="203">
        <v>2415.6</v>
      </c>
      <c r="K281" s="203">
        <v>805.2</v>
      </c>
      <c r="L281" s="203">
        <v>45.2</v>
      </c>
      <c r="M281" s="231"/>
    </row>
    <row r="282" spans="1:13">
      <c r="A282" s="231" t="s">
        <v>794</v>
      </c>
      <c r="B282" s="231" t="s">
        <v>808</v>
      </c>
      <c r="C282" s="231" t="s">
        <v>2341</v>
      </c>
      <c r="D282" s="231" t="s">
        <v>342</v>
      </c>
      <c r="E282" s="231" t="s">
        <v>521</v>
      </c>
      <c r="F282" s="231" t="s">
        <v>48</v>
      </c>
      <c r="G282" s="231" t="s">
        <v>521</v>
      </c>
      <c r="H282" s="231" t="s">
        <v>796</v>
      </c>
      <c r="I282" s="203">
        <v>3113.39</v>
      </c>
      <c r="J282" s="203">
        <v>2769.08</v>
      </c>
      <c r="K282" s="203">
        <v>0</v>
      </c>
      <c r="L282" s="203">
        <v>344.31</v>
      </c>
      <c r="M282" s="231"/>
    </row>
    <row r="283" spans="1:13">
      <c r="A283" s="231" t="s">
        <v>794</v>
      </c>
      <c r="B283" s="231" t="s">
        <v>808</v>
      </c>
      <c r="C283" s="231" t="s">
        <v>2343</v>
      </c>
      <c r="D283" s="231" t="s">
        <v>342</v>
      </c>
      <c r="E283" s="231" t="s">
        <v>521</v>
      </c>
      <c r="F283" s="231" t="s">
        <v>48</v>
      </c>
      <c r="G283" s="231" t="s">
        <v>521</v>
      </c>
      <c r="H283" s="231" t="s">
        <v>796</v>
      </c>
      <c r="I283" s="203">
        <v>7418.24</v>
      </c>
      <c r="J283" s="203">
        <v>7278.14</v>
      </c>
      <c r="K283" s="203">
        <v>50.31</v>
      </c>
      <c r="L283" s="203">
        <v>89.79</v>
      </c>
      <c r="M283" s="231"/>
    </row>
    <row r="284" spans="1:13">
      <c r="A284" s="231" t="s">
        <v>794</v>
      </c>
      <c r="B284" s="231" t="s">
        <v>808</v>
      </c>
      <c r="C284" s="231" t="s">
        <v>2343</v>
      </c>
      <c r="D284" s="231" t="s">
        <v>342</v>
      </c>
      <c r="E284" s="231" t="s">
        <v>521</v>
      </c>
      <c r="F284" s="231" t="s">
        <v>48</v>
      </c>
      <c r="G284" s="231" t="s">
        <v>521</v>
      </c>
      <c r="H284" s="231" t="s">
        <v>796</v>
      </c>
      <c r="I284" s="203">
        <v>434.87</v>
      </c>
      <c r="J284" s="203">
        <v>434.87</v>
      </c>
      <c r="K284" s="203">
        <v>0</v>
      </c>
      <c r="L284" s="203">
        <v>0</v>
      </c>
      <c r="M284" s="231"/>
    </row>
    <row r="285" spans="1:13">
      <c r="A285" s="231" t="s">
        <v>794</v>
      </c>
      <c r="B285" s="231" t="s">
        <v>808</v>
      </c>
      <c r="C285" s="231" t="s">
        <v>2343</v>
      </c>
      <c r="D285" s="231" t="s">
        <v>342</v>
      </c>
      <c r="E285" s="231" t="s">
        <v>521</v>
      </c>
      <c r="F285" s="231" t="s">
        <v>48</v>
      </c>
      <c r="G285" s="231" t="s">
        <v>521</v>
      </c>
      <c r="H285" s="231" t="s">
        <v>796</v>
      </c>
      <c r="I285" s="203">
        <v>28111.88</v>
      </c>
      <c r="J285" s="203">
        <v>27770.36</v>
      </c>
      <c r="K285" s="203">
        <v>341.52</v>
      </c>
      <c r="L285" s="203">
        <v>0</v>
      </c>
      <c r="M285" s="231"/>
    </row>
    <row r="286" spans="1:13">
      <c r="A286" s="231" t="s">
        <v>794</v>
      </c>
      <c r="B286" s="231" t="s">
        <v>808</v>
      </c>
      <c r="C286" s="231" t="s">
        <v>2344</v>
      </c>
      <c r="D286" s="231" t="s">
        <v>342</v>
      </c>
      <c r="E286" s="231" t="s">
        <v>521</v>
      </c>
      <c r="F286" s="231" t="s">
        <v>48</v>
      </c>
      <c r="G286" s="231" t="s">
        <v>521</v>
      </c>
      <c r="H286" s="231" t="s">
        <v>796</v>
      </c>
      <c r="I286" s="203">
        <v>151.35</v>
      </c>
      <c r="J286" s="203">
        <v>0</v>
      </c>
      <c r="K286" s="203">
        <v>151.35</v>
      </c>
      <c r="L286" s="203">
        <v>0</v>
      </c>
      <c r="M286" s="231"/>
    </row>
    <row r="287" spans="1:13">
      <c r="A287" s="231" t="s">
        <v>794</v>
      </c>
      <c r="B287" s="231" t="s">
        <v>808</v>
      </c>
      <c r="C287" s="231" t="s">
        <v>2344</v>
      </c>
      <c r="D287" s="231" t="s">
        <v>342</v>
      </c>
      <c r="E287" s="231" t="s">
        <v>521</v>
      </c>
      <c r="F287" s="231" t="s">
        <v>48</v>
      </c>
      <c r="G287" s="231" t="s">
        <v>521</v>
      </c>
      <c r="H287" s="231" t="s">
        <v>796</v>
      </c>
      <c r="I287" s="203">
        <v>338.14</v>
      </c>
      <c r="J287" s="203">
        <v>338.14</v>
      </c>
      <c r="K287" s="203">
        <v>0</v>
      </c>
      <c r="L287" s="203">
        <v>0</v>
      </c>
      <c r="M287" s="231"/>
    </row>
    <row r="288" spans="1:13">
      <c r="A288" s="231" t="s">
        <v>794</v>
      </c>
      <c r="B288" s="231" t="s">
        <v>808</v>
      </c>
      <c r="C288" s="231" t="s">
        <v>2345</v>
      </c>
      <c r="D288" s="231" t="s">
        <v>342</v>
      </c>
      <c r="E288" s="231" t="s">
        <v>521</v>
      </c>
      <c r="F288" s="231" t="s">
        <v>48</v>
      </c>
      <c r="G288" s="231" t="s">
        <v>521</v>
      </c>
      <c r="H288" s="231" t="s">
        <v>796</v>
      </c>
      <c r="I288" s="203">
        <v>199</v>
      </c>
      <c r="J288" s="203">
        <v>199</v>
      </c>
      <c r="K288" s="203">
        <v>0</v>
      </c>
      <c r="L288" s="203">
        <v>0</v>
      </c>
      <c r="M288" s="231"/>
    </row>
    <row r="289" spans="1:13">
      <c r="A289" s="231" t="s">
        <v>794</v>
      </c>
      <c r="B289" s="231" t="s">
        <v>808</v>
      </c>
      <c r="C289" s="231" t="s">
        <v>2345</v>
      </c>
      <c r="D289" s="231" t="s">
        <v>342</v>
      </c>
      <c r="E289" s="231" t="s">
        <v>521</v>
      </c>
      <c r="F289" s="231" t="s">
        <v>48</v>
      </c>
      <c r="G289" s="231" t="s">
        <v>521</v>
      </c>
      <c r="H289" s="231" t="s">
        <v>796</v>
      </c>
      <c r="I289" s="203">
        <v>17164.86</v>
      </c>
      <c r="J289" s="203">
        <v>28577.85</v>
      </c>
      <c r="K289" s="203">
        <v>0</v>
      </c>
      <c r="L289" s="203">
        <v>-11412.99</v>
      </c>
      <c r="M289" s="231"/>
    </row>
    <row r="290" spans="1:13">
      <c r="A290" s="231" t="s">
        <v>794</v>
      </c>
      <c r="B290" s="231" t="s">
        <v>833</v>
      </c>
      <c r="C290" s="231" t="s">
        <v>794</v>
      </c>
      <c r="D290" s="231" t="s">
        <v>342</v>
      </c>
      <c r="E290" s="231" t="s">
        <v>521</v>
      </c>
      <c r="F290" s="231" t="s">
        <v>48</v>
      </c>
      <c r="G290" s="231" t="s">
        <v>521</v>
      </c>
      <c r="H290" s="231" t="s">
        <v>796</v>
      </c>
      <c r="I290" s="203">
        <v>221396.3</v>
      </c>
      <c r="J290" s="203">
        <v>187204.5</v>
      </c>
      <c r="K290" s="203">
        <v>37751.800000000003</v>
      </c>
      <c r="L290" s="203">
        <v>-3560</v>
      </c>
      <c r="M290" s="231"/>
    </row>
    <row r="291" spans="1:13">
      <c r="A291" s="231" t="s">
        <v>794</v>
      </c>
      <c r="B291" s="231" t="s">
        <v>833</v>
      </c>
      <c r="C291" s="231" t="s">
        <v>794</v>
      </c>
      <c r="D291" s="231" t="s">
        <v>342</v>
      </c>
      <c r="E291" s="231" t="s">
        <v>521</v>
      </c>
      <c r="F291" s="231" t="s">
        <v>48</v>
      </c>
      <c r="G291" s="231" t="s">
        <v>521</v>
      </c>
      <c r="H291" s="231" t="s">
        <v>796</v>
      </c>
      <c r="I291" s="203">
        <v>48525</v>
      </c>
      <c r="J291" s="203">
        <v>46636.87</v>
      </c>
      <c r="K291" s="203">
        <v>1858.81</v>
      </c>
      <c r="L291" s="203">
        <v>29.32</v>
      </c>
      <c r="M291" s="231"/>
    </row>
    <row r="292" spans="1:13">
      <c r="A292" s="231" t="s">
        <v>794</v>
      </c>
      <c r="B292" s="231" t="s">
        <v>833</v>
      </c>
      <c r="C292" s="231" t="s">
        <v>812</v>
      </c>
      <c r="D292" s="231" t="s">
        <v>342</v>
      </c>
      <c r="E292" s="231" t="s">
        <v>521</v>
      </c>
      <c r="F292" s="231" t="s">
        <v>48</v>
      </c>
      <c r="G292" s="231" t="s">
        <v>521</v>
      </c>
      <c r="H292" s="231" t="s">
        <v>796</v>
      </c>
      <c r="I292" s="203">
        <v>113936.32000000001</v>
      </c>
      <c r="J292" s="203">
        <v>107613.41</v>
      </c>
      <c r="K292" s="203">
        <v>8222.64</v>
      </c>
      <c r="L292" s="203">
        <v>-1899.73</v>
      </c>
      <c r="M292" s="231"/>
    </row>
    <row r="293" spans="1:13">
      <c r="A293" s="231" t="s">
        <v>794</v>
      </c>
      <c r="B293" s="231" t="s">
        <v>833</v>
      </c>
      <c r="C293" s="231" t="s">
        <v>2345</v>
      </c>
      <c r="D293" s="231" t="s">
        <v>342</v>
      </c>
      <c r="E293" s="231" t="s">
        <v>521</v>
      </c>
      <c r="F293" s="231" t="s">
        <v>48</v>
      </c>
      <c r="G293" s="231" t="s">
        <v>521</v>
      </c>
      <c r="H293" s="231" t="s">
        <v>796</v>
      </c>
      <c r="I293" s="203">
        <v>3443.76</v>
      </c>
      <c r="J293" s="203">
        <v>4829.21</v>
      </c>
      <c r="K293" s="203">
        <v>0</v>
      </c>
      <c r="L293" s="203">
        <v>-1385.45</v>
      </c>
      <c r="M293" s="231"/>
    </row>
    <row r="294" spans="1:13">
      <c r="A294" s="231" t="s">
        <v>794</v>
      </c>
      <c r="B294" s="231" t="s">
        <v>703</v>
      </c>
      <c r="C294" s="231" t="s">
        <v>794</v>
      </c>
      <c r="D294" s="231" t="s">
        <v>342</v>
      </c>
      <c r="E294" s="231" t="s">
        <v>521</v>
      </c>
      <c r="F294" s="231" t="s">
        <v>48</v>
      </c>
      <c r="G294" s="231" t="s">
        <v>521</v>
      </c>
      <c r="H294" s="231" t="s">
        <v>796</v>
      </c>
      <c r="I294" s="203">
        <v>62278.01</v>
      </c>
      <c r="J294" s="203">
        <v>52748.33</v>
      </c>
      <c r="K294" s="203">
        <v>10379.68</v>
      </c>
      <c r="L294" s="203">
        <v>-850</v>
      </c>
      <c r="M294" s="231"/>
    </row>
    <row r="295" spans="1:13">
      <c r="A295" s="231" t="s">
        <v>794</v>
      </c>
      <c r="B295" s="231" t="s">
        <v>703</v>
      </c>
      <c r="C295" s="231" t="s">
        <v>794</v>
      </c>
      <c r="D295" s="231" t="s">
        <v>342</v>
      </c>
      <c r="E295" s="231" t="s">
        <v>521</v>
      </c>
      <c r="F295" s="231" t="s">
        <v>48</v>
      </c>
      <c r="G295" s="231" t="s">
        <v>521</v>
      </c>
      <c r="H295" s="231" t="s">
        <v>796</v>
      </c>
      <c r="I295" s="203">
        <v>47288.62</v>
      </c>
      <c r="J295" s="203">
        <v>42024.27</v>
      </c>
      <c r="K295" s="203">
        <v>5356.88</v>
      </c>
      <c r="L295" s="203">
        <v>-92.53</v>
      </c>
      <c r="M295" s="231"/>
    </row>
    <row r="296" spans="1:13">
      <c r="A296" s="231" t="s">
        <v>794</v>
      </c>
      <c r="B296" s="231" t="s">
        <v>703</v>
      </c>
      <c r="C296" s="231" t="s">
        <v>812</v>
      </c>
      <c r="D296" s="231" t="s">
        <v>342</v>
      </c>
      <c r="E296" s="231" t="s">
        <v>521</v>
      </c>
      <c r="F296" s="231" t="s">
        <v>48</v>
      </c>
      <c r="G296" s="231" t="s">
        <v>521</v>
      </c>
      <c r="H296" s="231" t="s">
        <v>796</v>
      </c>
      <c r="I296" s="203">
        <v>43508</v>
      </c>
      <c r="J296" s="203">
        <v>40250.050000000003</v>
      </c>
      <c r="K296" s="203">
        <v>4093.97</v>
      </c>
      <c r="L296" s="203">
        <v>-836.02</v>
      </c>
      <c r="M296" s="231"/>
    </row>
    <row r="297" spans="1:13">
      <c r="A297" s="231" t="s">
        <v>794</v>
      </c>
      <c r="B297" s="231" t="s">
        <v>703</v>
      </c>
      <c r="C297" s="231" t="s">
        <v>2343</v>
      </c>
      <c r="D297" s="231" t="s">
        <v>342</v>
      </c>
      <c r="E297" s="231" t="s">
        <v>521</v>
      </c>
      <c r="F297" s="231" t="s">
        <v>48</v>
      </c>
      <c r="G297" s="231" t="s">
        <v>521</v>
      </c>
      <c r="H297" s="231" t="s">
        <v>796</v>
      </c>
      <c r="I297" s="203">
        <v>900.73</v>
      </c>
      <c r="J297" s="203">
        <v>900.73</v>
      </c>
      <c r="K297" s="203">
        <v>0</v>
      </c>
      <c r="L297" s="203">
        <v>0</v>
      </c>
      <c r="M297" s="231"/>
    </row>
    <row r="298" spans="1:13">
      <c r="A298" s="231" t="s">
        <v>794</v>
      </c>
      <c r="B298" s="231" t="s">
        <v>701</v>
      </c>
      <c r="C298" s="231" t="s">
        <v>794</v>
      </c>
      <c r="D298" s="231" t="s">
        <v>342</v>
      </c>
      <c r="E298" s="231" t="s">
        <v>521</v>
      </c>
      <c r="F298" s="231" t="s">
        <v>48</v>
      </c>
      <c r="G298" s="231" t="s">
        <v>521</v>
      </c>
      <c r="H298" s="231" t="s">
        <v>796</v>
      </c>
      <c r="I298" s="203">
        <v>61688.01</v>
      </c>
      <c r="J298" s="203">
        <v>52256.69</v>
      </c>
      <c r="K298" s="203">
        <v>10281.32</v>
      </c>
      <c r="L298" s="203">
        <v>-850</v>
      </c>
      <c r="M298" s="231"/>
    </row>
    <row r="299" spans="1:13">
      <c r="A299" s="231" t="s">
        <v>794</v>
      </c>
      <c r="B299" s="231" t="s">
        <v>701</v>
      </c>
      <c r="C299" s="231" t="s">
        <v>794</v>
      </c>
      <c r="D299" s="231" t="s">
        <v>342</v>
      </c>
      <c r="E299" s="231" t="s">
        <v>521</v>
      </c>
      <c r="F299" s="231" t="s">
        <v>48</v>
      </c>
      <c r="G299" s="231" t="s">
        <v>521</v>
      </c>
      <c r="H299" s="231" t="s">
        <v>796</v>
      </c>
      <c r="I299" s="203">
        <v>34824.33</v>
      </c>
      <c r="J299" s="203">
        <v>33580.68</v>
      </c>
      <c r="K299" s="203">
        <v>1243.72</v>
      </c>
      <c r="L299" s="203">
        <v>-7.0000000000000007E-2</v>
      </c>
      <c r="M299" s="231"/>
    </row>
    <row r="300" spans="1:13">
      <c r="A300" s="231" t="s">
        <v>794</v>
      </c>
      <c r="B300" s="231" t="s">
        <v>701</v>
      </c>
      <c r="C300" s="231" t="s">
        <v>812</v>
      </c>
      <c r="D300" s="231" t="s">
        <v>342</v>
      </c>
      <c r="E300" s="231" t="s">
        <v>521</v>
      </c>
      <c r="F300" s="231" t="s">
        <v>48</v>
      </c>
      <c r="G300" s="231" t="s">
        <v>521</v>
      </c>
      <c r="H300" s="231" t="s">
        <v>796</v>
      </c>
      <c r="I300" s="203">
        <v>44855.99</v>
      </c>
      <c r="J300" s="203">
        <v>43037.79</v>
      </c>
      <c r="K300" s="203">
        <v>2492.21</v>
      </c>
      <c r="L300" s="203">
        <v>-674.01</v>
      </c>
      <c r="M300" s="231"/>
    </row>
    <row r="301" spans="1:13">
      <c r="A301" s="231" t="s">
        <v>794</v>
      </c>
      <c r="B301" s="231" t="s">
        <v>701</v>
      </c>
      <c r="C301" s="231" t="s">
        <v>2341</v>
      </c>
      <c r="D301" s="231" t="s">
        <v>342</v>
      </c>
      <c r="E301" s="231" t="s">
        <v>521</v>
      </c>
      <c r="F301" s="231" t="s">
        <v>48</v>
      </c>
      <c r="G301" s="231" t="s">
        <v>521</v>
      </c>
      <c r="H301" s="231" t="s">
        <v>796</v>
      </c>
      <c r="I301" s="203">
        <v>212.54</v>
      </c>
      <c r="J301" s="203">
        <v>212.54</v>
      </c>
      <c r="K301" s="203">
        <v>0</v>
      </c>
      <c r="L301" s="203">
        <v>0</v>
      </c>
      <c r="M301" s="231"/>
    </row>
    <row r="302" spans="1:13">
      <c r="A302" s="231" t="s">
        <v>794</v>
      </c>
      <c r="B302" s="231" t="s">
        <v>701</v>
      </c>
      <c r="C302" s="231" t="s">
        <v>2343</v>
      </c>
      <c r="D302" s="231" t="s">
        <v>342</v>
      </c>
      <c r="E302" s="231" t="s">
        <v>521</v>
      </c>
      <c r="F302" s="231" t="s">
        <v>48</v>
      </c>
      <c r="G302" s="231" t="s">
        <v>521</v>
      </c>
      <c r="H302" s="231" t="s">
        <v>796</v>
      </c>
      <c r="I302" s="203">
        <v>1767.92</v>
      </c>
      <c r="J302" s="203">
        <v>1717.55</v>
      </c>
      <c r="K302" s="203">
        <v>0</v>
      </c>
      <c r="L302" s="203">
        <v>50.37</v>
      </c>
      <c r="M302" s="231"/>
    </row>
    <row r="303" spans="1:13">
      <c r="A303" s="231" t="s">
        <v>794</v>
      </c>
      <c r="B303" s="231" t="s">
        <v>701</v>
      </c>
      <c r="C303" s="231" t="s">
        <v>2344</v>
      </c>
      <c r="D303" s="231" t="s">
        <v>342</v>
      </c>
      <c r="E303" s="231" t="s">
        <v>521</v>
      </c>
      <c r="F303" s="231" t="s">
        <v>48</v>
      </c>
      <c r="G303" s="231" t="s">
        <v>521</v>
      </c>
      <c r="H303" s="231" t="s">
        <v>796</v>
      </c>
      <c r="I303" s="203">
        <v>309.54000000000002</v>
      </c>
      <c r="J303" s="203">
        <v>309.54000000000002</v>
      </c>
      <c r="K303" s="203">
        <v>0</v>
      </c>
      <c r="L303" s="203">
        <v>0</v>
      </c>
      <c r="M303" s="231"/>
    </row>
    <row r="304" spans="1:13">
      <c r="A304" s="231" t="s">
        <v>794</v>
      </c>
      <c r="B304" s="231" t="s">
        <v>701</v>
      </c>
      <c r="C304" s="231" t="s">
        <v>2345</v>
      </c>
      <c r="D304" s="231" t="s">
        <v>342</v>
      </c>
      <c r="E304" s="231" t="s">
        <v>521</v>
      </c>
      <c r="F304" s="231" t="s">
        <v>48</v>
      </c>
      <c r="G304" s="231" t="s">
        <v>521</v>
      </c>
      <c r="H304" s="231" t="s">
        <v>796</v>
      </c>
      <c r="I304" s="203">
        <v>599.92999999999995</v>
      </c>
      <c r="J304" s="203">
        <v>599.92999999999995</v>
      </c>
      <c r="K304" s="203">
        <v>0</v>
      </c>
      <c r="L304" s="203">
        <v>0</v>
      </c>
      <c r="M304" s="231"/>
    </row>
    <row r="305" spans="1:13">
      <c r="A305" s="231" t="s">
        <v>794</v>
      </c>
      <c r="B305" s="231" t="s">
        <v>707</v>
      </c>
      <c r="C305" s="231" t="s">
        <v>794</v>
      </c>
      <c r="D305" s="231" t="s">
        <v>342</v>
      </c>
      <c r="E305" s="231" t="s">
        <v>521</v>
      </c>
      <c r="F305" s="231" t="s">
        <v>48</v>
      </c>
      <c r="G305" s="231" t="s">
        <v>521</v>
      </c>
      <c r="H305" s="231" t="s">
        <v>796</v>
      </c>
      <c r="I305" s="203">
        <v>245393</v>
      </c>
      <c r="J305" s="203">
        <v>224224.73</v>
      </c>
      <c r="K305" s="203">
        <v>20384.060000000001</v>
      </c>
      <c r="L305" s="203">
        <v>784.21</v>
      </c>
      <c r="M305" s="231"/>
    </row>
    <row r="306" spans="1:13">
      <c r="A306" s="231" t="s">
        <v>794</v>
      </c>
      <c r="B306" s="231" t="s">
        <v>707</v>
      </c>
      <c r="C306" s="231" t="s">
        <v>794</v>
      </c>
      <c r="D306" s="231" t="s">
        <v>342</v>
      </c>
      <c r="E306" s="231" t="s">
        <v>521</v>
      </c>
      <c r="F306" s="231" t="s">
        <v>48</v>
      </c>
      <c r="G306" s="231" t="s">
        <v>521</v>
      </c>
      <c r="H306" s="231" t="s">
        <v>796</v>
      </c>
      <c r="I306" s="203">
        <v>25931</v>
      </c>
      <c r="J306" s="203">
        <v>22940.16</v>
      </c>
      <c r="K306" s="203">
        <v>894.6</v>
      </c>
      <c r="L306" s="203">
        <v>2096.2399999999998</v>
      </c>
      <c r="M306" s="231"/>
    </row>
    <row r="307" spans="1:13">
      <c r="A307" s="231" t="s">
        <v>794</v>
      </c>
      <c r="B307" s="231" t="s">
        <v>707</v>
      </c>
      <c r="C307" s="231" t="s">
        <v>812</v>
      </c>
      <c r="D307" s="231" t="s">
        <v>342</v>
      </c>
      <c r="E307" s="231" t="s">
        <v>521</v>
      </c>
      <c r="F307" s="231" t="s">
        <v>48</v>
      </c>
      <c r="G307" s="231" t="s">
        <v>521</v>
      </c>
      <c r="H307" s="231" t="s">
        <v>796</v>
      </c>
      <c r="I307" s="203">
        <v>113381.05</v>
      </c>
      <c r="J307" s="203">
        <v>109403.5</v>
      </c>
      <c r="K307" s="203">
        <v>5161.53</v>
      </c>
      <c r="L307" s="203">
        <v>-1183.98</v>
      </c>
      <c r="M307" s="231"/>
    </row>
    <row r="308" spans="1:13">
      <c r="A308" s="231" t="s">
        <v>794</v>
      </c>
      <c r="B308" s="231" t="s">
        <v>707</v>
      </c>
      <c r="C308" s="231" t="s">
        <v>2341</v>
      </c>
      <c r="D308" s="231" t="s">
        <v>342</v>
      </c>
      <c r="E308" s="231" t="s">
        <v>521</v>
      </c>
      <c r="F308" s="231" t="s">
        <v>48</v>
      </c>
      <c r="G308" s="231" t="s">
        <v>521</v>
      </c>
      <c r="H308" s="231" t="s">
        <v>796</v>
      </c>
      <c r="I308" s="203">
        <v>300</v>
      </c>
      <c r="J308" s="203">
        <v>300</v>
      </c>
      <c r="K308" s="203">
        <v>0</v>
      </c>
      <c r="L308" s="203">
        <v>0</v>
      </c>
      <c r="M308" s="231"/>
    </row>
    <row r="309" spans="1:13">
      <c r="A309" s="231" t="s">
        <v>794</v>
      </c>
      <c r="B309" s="231" t="s">
        <v>707</v>
      </c>
      <c r="C309" s="231" t="s">
        <v>2341</v>
      </c>
      <c r="D309" s="231" t="s">
        <v>342</v>
      </c>
      <c r="E309" s="231" t="s">
        <v>521</v>
      </c>
      <c r="F309" s="231" t="s">
        <v>48</v>
      </c>
      <c r="G309" s="231" t="s">
        <v>521</v>
      </c>
      <c r="H309" s="231" t="s">
        <v>796</v>
      </c>
      <c r="I309" s="203">
        <v>453</v>
      </c>
      <c r="J309" s="203">
        <v>427.48</v>
      </c>
      <c r="K309" s="203">
        <v>0</v>
      </c>
      <c r="L309" s="203">
        <v>25.52</v>
      </c>
      <c r="M309" s="231"/>
    </row>
    <row r="310" spans="1:13">
      <c r="A310" s="231" t="s">
        <v>794</v>
      </c>
      <c r="B310" s="231" t="s">
        <v>707</v>
      </c>
      <c r="C310" s="231" t="s">
        <v>2341</v>
      </c>
      <c r="D310" s="231" t="s">
        <v>342</v>
      </c>
      <c r="E310" s="231" t="s">
        <v>521</v>
      </c>
      <c r="F310" s="231" t="s">
        <v>48</v>
      </c>
      <c r="G310" s="231" t="s">
        <v>521</v>
      </c>
      <c r="H310" s="231" t="s">
        <v>796</v>
      </c>
      <c r="I310" s="203">
        <v>2969.25</v>
      </c>
      <c r="J310" s="203">
        <v>2969.25</v>
      </c>
      <c r="K310" s="203">
        <v>0</v>
      </c>
      <c r="L310" s="203">
        <v>0</v>
      </c>
      <c r="M310" s="231"/>
    </row>
    <row r="311" spans="1:13">
      <c r="A311" s="231" t="s">
        <v>794</v>
      </c>
      <c r="B311" s="231" t="s">
        <v>707</v>
      </c>
      <c r="C311" s="231" t="s">
        <v>2343</v>
      </c>
      <c r="D311" s="231" t="s">
        <v>342</v>
      </c>
      <c r="E311" s="231" t="s">
        <v>521</v>
      </c>
      <c r="F311" s="231" t="s">
        <v>48</v>
      </c>
      <c r="G311" s="231" t="s">
        <v>521</v>
      </c>
      <c r="H311" s="231" t="s">
        <v>796</v>
      </c>
      <c r="I311" s="203">
        <v>1733.07</v>
      </c>
      <c r="J311" s="203">
        <v>1279.24</v>
      </c>
      <c r="K311" s="203">
        <v>101.97</v>
      </c>
      <c r="L311" s="203">
        <v>351.86</v>
      </c>
      <c r="M311" s="231"/>
    </row>
    <row r="312" spans="1:13">
      <c r="A312" s="231" t="s">
        <v>794</v>
      </c>
      <c r="B312" s="231" t="s">
        <v>707</v>
      </c>
      <c r="C312" s="231" t="s">
        <v>2343</v>
      </c>
      <c r="D312" s="231" t="s">
        <v>342</v>
      </c>
      <c r="E312" s="231" t="s">
        <v>521</v>
      </c>
      <c r="F312" s="231" t="s">
        <v>48</v>
      </c>
      <c r="G312" s="231" t="s">
        <v>521</v>
      </c>
      <c r="H312" s="231" t="s">
        <v>796</v>
      </c>
      <c r="I312" s="203">
        <v>59.94</v>
      </c>
      <c r="J312" s="203">
        <v>59.94</v>
      </c>
      <c r="K312" s="203">
        <v>0</v>
      </c>
      <c r="L312" s="203">
        <v>0</v>
      </c>
      <c r="M312" s="231"/>
    </row>
    <row r="313" spans="1:13">
      <c r="A313" s="231" t="s">
        <v>794</v>
      </c>
      <c r="B313" s="231" t="s">
        <v>707</v>
      </c>
      <c r="C313" s="231" t="s">
        <v>2344</v>
      </c>
      <c r="D313" s="231" t="s">
        <v>342</v>
      </c>
      <c r="E313" s="231" t="s">
        <v>521</v>
      </c>
      <c r="F313" s="231" t="s">
        <v>48</v>
      </c>
      <c r="G313" s="231" t="s">
        <v>521</v>
      </c>
      <c r="H313" s="231" t="s">
        <v>796</v>
      </c>
      <c r="I313" s="203">
        <v>212.94</v>
      </c>
      <c r="J313" s="203">
        <v>212.94</v>
      </c>
      <c r="K313" s="203">
        <v>0</v>
      </c>
      <c r="L313" s="203">
        <v>0</v>
      </c>
      <c r="M313" s="231"/>
    </row>
    <row r="314" spans="1:13">
      <c r="A314" s="231" t="s">
        <v>794</v>
      </c>
      <c r="B314" s="231" t="s">
        <v>707</v>
      </c>
      <c r="C314" s="231" t="s">
        <v>2345</v>
      </c>
      <c r="D314" s="231" t="s">
        <v>342</v>
      </c>
      <c r="E314" s="231" t="s">
        <v>521</v>
      </c>
      <c r="F314" s="231" t="s">
        <v>48</v>
      </c>
      <c r="G314" s="231" t="s">
        <v>521</v>
      </c>
      <c r="H314" s="231" t="s">
        <v>796</v>
      </c>
      <c r="I314" s="203">
        <v>1410</v>
      </c>
      <c r="J314" s="203">
        <v>1410</v>
      </c>
      <c r="K314" s="203">
        <v>0</v>
      </c>
      <c r="L314" s="203">
        <v>0</v>
      </c>
      <c r="M314" s="231"/>
    </row>
    <row r="315" spans="1:13">
      <c r="A315" s="231" t="s">
        <v>794</v>
      </c>
      <c r="B315" s="231" t="s">
        <v>706</v>
      </c>
      <c r="C315" s="231" t="s">
        <v>794</v>
      </c>
      <c r="D315" s="231" t="s">
        <v>342</v>
      </c>
      <c r="E315" s="231" t="s">
        <v>521</v>
      </c>
      <c r="F315" s="231" t="s">
        <v>48</v>
      </c>
      <c r="G315" s="231" t="s">
        <v>521</v>
      </c>
      <c r="H315" s="231" t="s">
        <v>796</v>
      </c>
      <c r="I315" s="203">
        <v>153500.57999999999</v>
      </c>
      <c r="J315" s="203">
        <v>136339.65</v>
      </c>
      <c r="K315" s="203">
        <v>17580.96</v>
      </c>
      <c r="L315" s="203">
        <v>-420.03</v>
      </c>
      <c r="M315" s="231"/>
    </row>
    <row r="316" spans="1:13">
      <c r="A316" s="231" t="s">
        <v>794</v>
      </c>
      <c r="B316" s="231" t="s">
        <v>706</v>
      </c>
      <c r="C316" s="231" t="s">
        <v>812</v>
      </c>
      <c r="D316" s="231" t="s">
        <v>342</v>
      </c>
      <c r="E316" s="231" t="s">
        <v>521</v>
      </c>
      <c r="F316" s="231" t="s">
        <v>48</v>
      </c>
      <c r="G316" s="231" t="s">
        <v>521</v>
      </c>
      <c r="H316" s="231" t="s">
        <v>796</v>
      </c>
      <c r="I316" s="203">
        <v>66922</v>
      </c>
      <c r="J316" s="203">
        <v>63515.74</v>
      </c>
      <c r="K316" s="203">
        <v>4320.05</v>
      </c>
      <c r="L316" s="203">
        <v>-913.79</v>
      </c>
      <c r="M316" s="231"/>
    </row>
    <row r="317" spans="1:13">
      <c r="A317" s="231" t="s">
        <v>794</v>
      </c>
      <c r="B317" s="231" t="s">
        <v>706</v>
      </c>
      <c r="C317" s="231" t="s">
        <v>2341</v>
      </c>
      <c r="D317" s="231" t="s">
        <v>342</v>
      </c>
      <c r="E317" s="231" t="s">
        <v>521</v>
      </c>
      <c r="F317" s="231" t="s">
        <v>48</v>
      </c>
      <c r="G317" s="231" t="s">
        <v>521</v>
      </c>
      <c r="H317" s="231" t="s">
        <v>796</v>
      </c>
      <c r="I317" s="203">
        <v>4378.32</v>
      </c>
      <c r="J317" s="203">
        <v>4269.8</v>
      </c>
      <c r="K317" s="203">
        <v>1094.58</v>
      </c>
      <c r="L317" s="203">
        <v>-986.06</v>
      </c>
      <c r="M317" s="231"/>
    </row>
    <row r="318" spans="1:13">
      <c r="A318" s="231" t="s">
        <v>794</v>
      </c>
      <c r="B318" s="231" t="s">
        <v>706</v>
      </c>
      <c r="C318" s="231" t="s">
        <v>2341</v>
      </c>
      <c r="D318" s="231" t="s">
        <v>342</v>
      </c>
      <c r="E318" s="231" t="s">
        <v>521</v>
      </c>
      <c r="F318" s="231" t="s">
        <v>48</v>
      </c>
      <c r="G318" s="231" t="s">
        <v>521</v>
      </c>
      <c r="H318" s="231" t="s">
        <v>796</v>
      </c>
      <c r="I318" s="203">
        <v>25960.79</v>
      </c>
      <c r="J318" s="203">
        <v>25960.79</v>
      </c>
      <c r="K318" s="203">
        <v>0</v>
      </c>
      <c r="L318" s="203">
        <v>0</v>
      </c>
      <c r="M318" s="231"/>
    </row>
    <row r="319" spans="1:13">
      <c r="A319" s="231" t="s">
        <v>794</v>
      </c>
      <c r="B319" s="231" t="s">
        <v>706</v>
      </c>
      <c r="C319" s="231" t="s">
        <v>2341</v>
      </c>
      <c r="D319" s="231" t="s">
        <v>342</v>
      </c>
      <c r="E319" s="231" t="s">
        <v>521</v>
      </c>
      <c r="F319" s="231" t="s">
        <v>48</v>
      </c>
      <c r="G319" s="231" t="s">
        <v>521</v>
      </c>
      <c r="H319" s="231" t="s">
        <v>796</v>
      </c>
      <c r="I319" s="203">
        <v>2934.83</v>
      </c>
      <c r="J319" s="203">
        <v>2934.83</v>
      </c>
      <c r="K319" s="203">
        <v>0</v>
      </c>
      <c r="L319" s="203">
        <v>0</v>
      </c>
      <c r="M319" s="231"/>
    </row>
    <row r="320" spans="1:13">
      <c r="A320" s="231" t="s">
        <v>794</v>
      </c>
      <c r="B320" s="231" t="s">
        <v>706</v>
      </c>
      <c r="C320" s="231" t="s">
        <v>2341</v>
      </c>
      <c r="D320" s="231" t="s">
        <v>342</v>
      </c>
      <c r="E320" s="231" t="s">
        <v>521</v>
      </c>
      <c r="F320" s="231" t="s">
        <v>48</v>
      </c>
      <c r="G320" s="231" t="s">
        <v>521</v>
      </c>
      <c r="H320" s="231" t="s">
        <v>796</v>
      </c>
      <c r="I320" s="203">
        <v>2378.41</v>
      </c>
      <c r="J320" s="203">
        <v>1064</v>
      </c>
      <c r="K320" s="203">
        <v>24</v>
      </c>
      <c r="L320" s="203">
        <v>1290.4100000000001</v>
      </c>
      <c r="M320" s="231"/>
    </row>
    <row r="321" spans="1:13">
      <c r="A321" s="231" t="s">
        <v>794</v>
      </c>
      <c r="B321" s="231" t="s">
        <v>706</v>
      </c>
      <c r="C321" s="231" t="s">
        <v>2342</v>
      </c>
      <c r="D321" s="231" t="s">
        <v>342</v>
      </c>
      <c r="E321" s="231" t="s">
        <v>521</v>
      </c>
      <c r="F321" s="231" t="s">
        <v>48</v>
      </c>
      <c r="G321" s="231" t="s">
        <v>521</v>
      </c>
      <c r="H321" s="231" t="s">
        <v>796</v>
      </c>
      <c r="I321" s="203">
        <v>61887</v>
      </c>
      <c r="J321" s="203">
        <v>55417.25</v>
      </c>
      <c r="K321" s="203">
        <v>0</v>
      </c>
      <c r="L321" s="203">
        <v>6469.75</v>
      </c>
      <c r="M321" s="231"/>
    </row>
    <row r="322" spans="1:13">
      <c r="A322" s="231" t="s">
        <v>794</v>
      </c>
      <c r="B322" s="231" t="s">
        <v>706</v>
      </c>
      <c r="C322" s="231" t="s">
        <v>2342</v>
      </c>
      <c r="D322" s="231" t="s">
        <v>342</v>
      </c>
      <c r="E322" s="231" t="s">
        <v>521</v>
      </c>
      <c r="F322" s="231" t="s">
        <v>48</v>
      </c>
      <c r="G322" s="231" t="s">
        <v>521</v>
      </c>
      <c r="H322" s="231" t="s">
        <v>796</v>
      </c>
      <c r="I322" s="203">
        <v>6505.65</v>
      </c>
      <c r="J322" s="203">
        <v>6505.65</v>
      </c>
      <c r="K322" s="203">
        <v>0</v>
      </c>
      <c r="L322" s="203">
        <v>0</v>
      </c>
      <c r="M322" s="231"/>
    </row>
    <row r="323" spans="1:13">
      <c r="A323" s="231" t="s">
        <v>794</v>
      </c>
      <c r="B323" s="231" t="s">
        <v>706</v>
      </c>
      <c r="C323" s="231" t="s">
        <v>2342</v>
      </c>
      <c r="D323" s="231" t="s">
        <v>342</v>
      </c>
      <c r="E323" s="231" t="s">
        <v>521</v>
      </c>
      <c r="F323" s="231" t="s">
        <v>48</v>
      </c>
      <c r="G323" s="231" t="s">
        <v>521</v>
      </c>
      <c r="H323" s="231" t="s">
        <v>796</v>
      </c>
      <c r="I323" s="203">
        <v>43.46</v>
      </c>
      <c r="J323" s="203">
        <v>43.46</v>
      </c>
      <c r="K323" s="203">
        <v>0</v>
      </c>
      <c r="L323" s="203">
        <v>0</v>
      </c>
      <c r="M323" s="231"/>
    </row>
    <row r="324" spans="1:13">
      <c r="A324" s="231" t="s">
        <v>794</v>
      </c>
      <c r="B324" s="231" t="s">
        <v>706</v>
      </c>
      <c r="C324" s="231" t="s">
        <v>2343</v>
      </c>
      <c r="D324" s="231" t="s">
        <v>342</v>
      </c>
      <c r="E324" s="231" t="s">
        <v>521</v>
      </c>
      <c r="F324" s="231" t="s">
        <v>48</v>
      </c>
      <c r="G324" s="231" t="s">
        <v>521</v>
      </c>
      <c r="H324" s="231" t="s">
        <v>796</v>
      </c>
      <c r="I324" s="203">
        <v>15209.83</v>
      </c>
      <c r="J324" s="203">
        <v>14018.19</v>
      </c>
      <c r="K324" s="203">
        <v>0</v>
      </c>
      <c r="L324" s="203">
        <v>1191.6400000000001</v>
      </c>
      <c r="M324" s="231"/>
    </row>
    <row r="325" spans="1:13">
      <c r="A325" s="231" t="s">
        <v>794</v>
      </c>
      <c r="B325" s="231" t="s">
        <v>706</v>
      </c>
      <c r="C325" s="231" t="s">
        <v>2344</v>
      </c>
      <c r="D325" s="231" t="s">
        <v>342</v>
      </c>
      <c r="E325" s="231" t="s">
        <v>521</v>
      </c>
      <c r="F325" s="231" t="s">
        <v>48</v>
      </c>
      <c r="G325" s="231" t="s">
        <v>521</v>
      </c>
      <c r="H325" s="231" t="s">
        <v>796</v>
      </c>
      <c r="I325" s="203">
        <v>6783.87</v>
      </c>
      <c r="J325" s="203">
        <v>5644.82</v>
      </c>
      <c r="K325" s="203">
        <v>0</v>
      </c>
      <c r="L325" s="203">
        <v>1139.05</v>
      </c>
      <c r="M325" s="231"/>
    </row>
    <row r="326" spans="1:13">
      <c r="A326" s="231" t="s">
        <v>794</v>
      </c>
      <c r="B326" s="231" t="s">
        <v>709</v>
      </c>
      <c r="C326" s="231" t="s">
        <v>794</v>
      </c>
      <c r="D326" s="231" t="s">
        <v>342</v>
      </c>
      <c r="E326" s="231" t="s">
        <v>521</v>
      </c>
      <c r="F326" s="231" t="s">
        <v>48</v>
      </c>
      <c r="G326" s="231" t="s">
        <v>521</v>
      </c>
      <c r="H326" s="231" t="s">
        <v>796</v>
      </c>
      <c r="I326" s="203">
        <v>54505</v>
      </c>
      <c r="J326" s="203">
        <v>49644.88</v>
      </c>
      <c r="K326" s="203">
        <v>4728.08</v>
      </c>
      <c r="L326" s="203">
        <v>132.04</v>
      </c>
      <c r="M326" s="231"/>
    </row>
    <row r="327" spans="1:13">
      <c r="A327" s="231" t="s">
        <v>794</v>
      </c>
      <c r="B327" s="231" t="s">
        <v>709</v>
      </c>
      <c r="C327" s="231" t="s">
        <v>812</v>
      </c>
      <c r="D327" s="231" t="s">
        <v>342</v>
      </c>
      <c r="E327" s="231" t="s">
        <v>521</v>
      </c>
      <c r="F327" s="231" t="s">
        <v>48</v>
      </c>
      <c r="G327" s="231" t="s">
        <v>521</v>
      </c>
      <c r="H327" s="231" t="s">
        <v>796</v>
      </c>
      <c r="I327" s="203">
        <v>20635</v>
      </c>
      <c r="J327" s="203">
        <v>20091.59</v>
      </c>
      <c r="K327" s="203">
        <v>982.28</v>
      </c>
      <c r="L327" s="203">
        <v>-438.87</v>
      </c>
      <c r="M327" s="231"/>
    </row>
    <row r="328" spans="1:13">
      <c r="A328" s="231" t="s">
        <v>794</v>
      </c>
      <c r="B328" s="231" t="s">
        <v>709</v>
      </c>
      <c r="C328" s="231" t="s">
        <v>2341</v>
      </c>
      <c r="D328" s="231" t="s">
        <v>342</v>
      </c>
      <c r="E328" s="231" t="s">
        <v>521</v>
      </c>
      <c r="F328" s="231" t="s">
        <v>48</v>
      </c>
      <c r="G328" s="231" t="s">
        <v>521</v>
      </c>
      <c r="H328" s="231" t="s">
        <v>796</v>
      </c>
      <c r="I328" s="203">
        <v>1081.43</v>
      </c>
      <c r="J328" s="203">
        <v>1081.43</v>
      </c>
      <c r="K328" s="203">
        <v>0</v>
      </c>
      <c r="L328" s="203">
        <v>0</v>
      </c>
      <c r="M328" s="231"/>
    </row>
    <row r="329" spans="1:13">
      <c r="A329" s="231" t="s">
        <v>794</v>
      </c>
      <c r="B329" s="231" t="s">
        <v>709</v>
      </c>
      <c r="C329" s="231" t="s">
        <v>2343</v>
      </c>
      <c r="D329" s="231" t="s">
        <v>342</v>
      </c>
      <c r="E329" s="231" t="s">
        <v>521</v>
      </c>
      <c r="F329" s="231" t="s">
        <v>48</v>
      </c>
      <c r="G329" s="231" t="s">
        <v>521</v>
      </c>
      <c r="H329" s="231" t="s">
        <v>796</v>
      </c>
      <c r="I329" s="203">
        <v>579.52</v>
      </c>
      <c r="J329" s="203">
        <v>32.47</v>
      </c>
      <c r="K329" s="203">
        <v>0</v>
      </c>
      <c r="L329" s="203">
        <v>547.04999999999995</v>
      </c>
      <c r="M329" s="231"/>
    </row>
    <row r="330" spans="1:13">
      <c r="A330" s="231" t="s">
        <v>794</v>
      </c>
      <c r="B330" s="231" t="s">
        <v>709</v>
      </c>
      <c r="C330" s="231" t="s">
        <v>2343</v>
      </c>
      <c r="D330" s="231" t="s">
        <v>342</v>
      </c>
      <c r="E330" s="231" t="s">
        <v>521</v>
      </c>
      <c r="F330" s="231" t="s">
        <v>48</v>
      </c>
      <c r="G330" s="231" t="s">
        <v>521</v>
      </c>
      <c r="H330" s="231" t="s">
        <v>796</v>
      </c>
      <c r="I330" s="203">
        <v>24.99</v>
      </c>
      <c r="J330" s="203">
        <v>24.99</v>
      </c>
      <c r="K330" s="203">
        <v>0</v>
      </c>
      <c r="L330" s="203">
        <v>0</v>
      </c>
      <c r="M330" s="231"/>
    </row>
    <row r="331" spans="1:13">
      <c r="A331" s="231" t="s">
        <v>794</v>
      </c>
      <c r="B331" s="231" t="s">
        <v>709</v>
      </c>
      <c r="C331" s="231" t="s">
        <v>2344</v>
      </c>
      <c r="D331" s="231" t="s">
        <v>342</v>
      </c>
      <c r="E331" s="231" t="s">
        <v>521</v>
      </c>
      <c r="F331" s="231" t="s">
        <v>48</v>
      </c>
      <c r="G331" s="231" t="s">
        <v>521</v>
      </c>
      <c r="H331" s="231" t="s">
        <v>796</v>
      </c>
      <c r="I331" s="203">
        <v>128.19</v>
      </c>
      <c r="J331" s="203">
        <v>128.19</v>
      </c>
      <c r="K331" s="203">
        <v>0</v>
      </c>
      <c r="L331" s="203">
        <v>0</v>
      </c>
      <c r="M331" s="231"/>
    </row>
    <row r="332" spans="1:13">
      <c r="A332" s="231" t="s">
        <v>794</v>
      </c>
      <c r="B332" s="231" t="s">
        <v>709</v>
      </c>
      <c r="C332" s="231" t="s">
        <v>2344</v>
      </c>
      <c r="D332" s="231" t="s">
        <v>342</v>
      </c>
      <c r="E332" s="231" t="s">
        <v>521</v>
      </c>
      <c r="F332" s="231" t="s">
        <v>48</v>
      </c>
      <c r="G332" s="231" t="s">
        <v>521</v>
      </c>
      <c r="H332" s="231" t="s">
        <v>796</v>
      </c>
      <c r="I332" s="203">
        <v>329</v>
      </c>
      <c r="J332" s="203">
        <v>329</v>
      </c>
      <c r="K332" s="203">
        <v>0</v>
      </c>
      <c r="L332" s="203">
        <v>0</v>
      </c>
      <c r="M332" s="231"/>
    </row>
    <row r="333" spans="1:13">
      <c r="A333" s="231" t="s">
        <v>794</v>
      </c>
      <c r="B333" s="231" t="s">
        <v>808</v>
      </c>
      <c r="C333" s="231" t="s">
        <v>2343</v>
      </c>
      <c r="D333" s="231" t="s">
        <v>342</v>
      </c>
      <c r="E333" s="231" t="s">
        <v>830</v>
      </c>
      <c r="F333" s="231" t="s">
        <v>48</v>
      </c>
      <c r="G333" s="231" t="s">
        <v>521</v>
      </c>
      <c r="H333" s="231" t="s">
        <v>796</v>
      </c>
      <c r="I333" s="203">
        <v>312.07</v>
      </c>
      <c r="J333" s="203">
        <v>312.07</v>
      </c>
      <c r="K333" s="203">
        <v>0</v>
      </c>
      <c r="L333" s="203">
        <v>0</v>
      </c>
      <c r="M333" s="231"/>
    </row>
    <row r="334" spans="1:13">
      <c r="A334" s="231" t="s">
        <v>794</v>
      </c>
      <c r="B334" s="231" t="s">
        <v>808</v>
      </c>
      <c r="C334" s="231" t="s">
        <v>2345</v>
      </c>
      <c r="D334" s="231" t="s">
        <v>342</v>
      </c>
      <c r="E334" s="231" t="s">
        <v>830</v>
      </c>
      <c r="F334" s="231" t="s">
        <v>48</v>
      </c>
      <c r="G334" s="231" t="s">
        <v>521</v>
      </c>
      <c r="H334" s="231" t="s">
        <v>796</v>
      </c>
      <c r="I334" s="203">
        <v>285.68</v>
      </c>
      <c r="J334" s="203">
        <v>285.68</v>
      </c>
      <c r="K334" s="203">
        <v>0</v>
      </c>
      <c r="L334" s="203">
        <v>0</v>
      </c>
      <c r="M334" s="231"/>
    </row>
    <row r="335" spans="1:13">
      <c r="A335" s="231" t="s">
        <v>794</v>
      </c>
      <c r="B335" s="231" t="s">
        <v>808</v>
      </c>
      <c r="C335" s="231" t="s">
        <v>794</v>
      </c>
      <c r="D335" s="231" t="s">
        <v>342</v>
      </c>
      <c r="E335" s="231" t="s">
        <v>710</v>
      </c>
      <c r="F335" s="231" t="s">
        <v>48</v>
      </c>
      <c r="G335" s="231" t="s">
        <v>521</v>
      </c>
      <c r="H335" s="231" t="s">
        <v>796</v>
      </c>
      <c r="I335" s="203">
        <v>694.95</v>
      </c>
      <c r="J335" s="203">
        <v>694.95</v>
      </c>
      <c r="K335" s="203">
        <v>0</v>
      </c>
      <c r="L335" s="203">
        <v>0</v>
      </c>
      <c r="M335" s="231"/>
    </row>
    <row r="336" spans="1:13">
      <c r="A336" s="231" t="s">
        <v>794</v>
      </c>
      <c r="B336" s="231" t="s">
        <v>808</v>
      </c>
      <c r="C336" s="231" t="s">
        <v>812</v>
      </c>
      <c r="D336" s="231" t="s">
        <v>342</v>
      </c>
      <c r="E336" s="231" t="s">
        <v>710</v>
      </c>
      <c r="F336" s="231" t="s">
        <v>48</v>
      </c>
      <c r="G336" s="231" t="s">
        <v>521</v>
      </c>
      <c r="H336" s="231" t="s">
        <v>796</v>
      </c>
      <c r="I336" s="203">
        <v>173.13</v>
      </c>
      <c r="J336" s="203">
        <v>173.13</v>
      </c>
      <c r="K336" s="203">
        <v>0</v>
      </c>
      <c r="L336" s="203">
        <v>0</v>
      </c>
      <c r="M336" s="231"/>
    </row>
    <row r="337" spans="1:13">
      <c r="A337" s="231" t="s">
        <v>794</v>
      </c>
      <c r="B337" s="231" t="s">
        <v>808</v>
      </c>
      <c r="C337" s="231" t="s">
        <v>2341</v>
      </c>
      <c r="D337" s="231" t="s">
        <v>342</v>
      </c>
      <c r="E337" s="231" t="s">
        <v>710</v>
      </c>
      <c r="F337" s="231" t="s">
        <v>48</v>
      </c>
      <c r="G337" s="231" t="s">
        <v>521</v>
      </c>
      <c r="H337" s="231" t="s">
        <v>796</v>
      </c>
      <c r="I337" s="203">
        <v>128.19999999999999</v>
      </c>
      <c r="J337" s="203">
        <v>128.19999999999999</v>
      </c>
      <c r="K337" s="203">
        <v>0</v>
      </c>
      <c r="L337" s="203">
        <v>0</v>
      </c>
      <c r="M337" s="231"/>
    </row>
    <row r="338" spans="1:13">
      <c r="A338" s="231" t="s">
        <v>794</v>
      </c>
      <c r="B338" s="231" t="s">
        <v>808</v>
      </c>
      <c r="C338" s="231" t="s">
        <v>2343</v>
      </c>
      <c r="D338" s="231" t="s">
        <v>342</v>
      </c>
      <c r="E338" s="231" t="s">
        <v>710</v>
      </c>
      <c r="F338" s="231" t="s">
        <v>48</v>
      </c>
      <c r="G338" s="231" t="s">
        <v>521</v>
      </c>
      <c r="H338" s="231" t="s">
        <v>796</v>
      </c>
      <c r="I338" s="203">
        <v>2275.54</v>
      </c>
      <c r="J338" s="203">
        <v>2273.2800000000002</v>
      </c>
      <c r="K338" s="203">
        <v>0</v>
      </c>
      <c r="L338" s="203">
        <v>2.2599999999999998</v>
      </c>
      <c r="M338" s="231"/>
    </row>
    <row r="339" spans="1:13">
      <c r="A339" s="231" t="s">
        <v>794</v>
      </c>
      <c r="B339" s="231" t="s">
        <v>808</v>
      </c>
      <c r="C339" s="231" t="s">
        <v>2344</v>
      </c>
      <c r="D339" s="231" t="s">
        <v>342</v>
      </c>
      <c r="E339" s="231" t="s">
        <v>710</v>
      </c>
      <c r="F339" s="231" t="s">
        <v>48</v>
      </c>
      <c r="G339" s="231" t="s">
        <v>521</v>
      </c>
      <c r="H339" s="231" t="s">
        <v>796</v>
      </c>
      <c r="I339" s="203">
        <v>1200</v>
      </c>
      <c r="J339" s="203">
        <v>1200</v>
      </c>
      <c r="K339" s="203">
        <v>0</v>
      </c>
      <c r="L339" s="203">
        <v>0</v>
      </c>
      <c r="M339" s="231"/>
    </row>
    <row r="340" spans="1:13">
      <c r="A340" s="231" t="s">
        <v>794</v>
      </c>
      <c r="B340" s="231" t="s">
        <v>808</v>
      </c>
      <c r="C340" s="231" t="s">
        <v>2344</v>
      </c>
      <c r="D340" s="231" t="s">
        <v>342</v>
      </c>
      <c r="E340" s="231" t="s">
        <v>710</v>
      </c>
      <c r="F340" s="231" t="s">
        <v>48</v>
      </c>
      <c r="G340" s="231" t="s">
        <v>521</v>
      </c>
      <c r="H340" s="231" t="s">
        <v>796</v>
      </c>
      <c r="I340" s="203">
        <v>10200</v>
      </c>
      <c r="J340" s="203">
        <v>10200</v>
      </c>
      <c r="K340" s="203">
        <v>0</v>
      </c>
      <c r="L340" s="203">
        <v>0</v>
      </c>
      <c r="M340" s="231"/>
    </row>
    <row r="341" spans="1:13">
      <c r="A341" s="231" t="s">
        <v>794</v>
      </c>
      <c r="B341" s="231" t="s">
        <v>701</v>
      </c>
      <c r="C341" s="231" t="s">
        <v>2343</v>
      </c>
      <c r="D341" s="231" t="s">
        <v>342</v>
      </c>
      <c r="E341" s="231" t="s">
        <v>710</v>
      </c>
      <c r="F341" s="231" t="s">
        <v>48</v>
      </c>
      <c r="G341" s="231" t="s">
        <v>521</v>
      </c>
      <c r="H341" s="231" t="s">
        <v>796</v>
      </c>
      <c r="I341" s="203">
        <v>0</v>
      </c>
      <c r="J341" s="203">
        <v>233.52</v>
      </c>
      <c r="K341" s="203">
        <v>0</v>
      </c>
      <c r="L341" s="203">
        <v>-233.52</v>
      </c>
      <c r="M341" s="231"/>
    </row>
    <row r="342" spans="1:13">
      <c r="A342" s="231" t="s">
        <v>794</v>
      </c>
      <c r="B342" s="231" t="s">
        <v>701</v>
      </c>
      <c r="C342" s="231" t="s">
        <v>2344</v>
      </c>
      <c r="D342" s="231" t="s">
        <v>342</v>
      </c>
      <c r="E342" s="231" t="s">
        <v>710</v>
      </c>
      <c r="F342" s="231" t="s">
        <v>48</v>
      </c>
      <c r="G342" s="231" t="s">
        <v>521</v>
      </c>
      <c r="H342" s="231" t="s">
        <v>796</v>
      </c>
      <c r="I342" s="203">
        <v>0</v>
      </c>
      <c r="J342" s="203">
        <v>2180.92</v>
      </c>
      <c r="K342" s="203">
        <v>0</v>
      </c>
      <c r="L342" s="203">
        <v>-2180.92</v>
      </c>
      <c r="M342" s="231"/>
    </row>
    <row r="343" spans="1:13">
      <c r="A343" s="231" t="s">
        <v>794</v>
      </c>
      <c r="B343" s="231" t="s">
        <v>243</v>
      </c>
      <c r="C343" s="231" t="s">
        <v>2345</v>
      </c>
      <c r="D343" s="231" t="s">
        <v>342</v>
      </c>
      <c r="E343" s="231" t="s">
        <v>710</v>
      </c>
      <c r="F343" s="231" t="s">
        <v>48</v>
      </c>
      <c r="G343" s="231" t="s">
        <v>521</v>
      </c>
      <c r="H343" s="231" t="s">
        <v>796</v>
      </c>
      <c r="I343" s="203">
        <v>8.64</v>
      </c>
      <c r="J343" s="203">
        <v>0</v>
      </c>
      <c r="K343" s="203">
        <v>0</v>
      </c>
      <c r="L343" s="203">
        <v>8.64</v>
      </c>
      <c r="M343" s="231"/>
    </row>
    <row r="344" spans="1:13">
      <c r="A344" s="231" t="s">
        <v>794</v>
      </c>
      <c r="B344" s="231" t="s">
        <v>706</v>
      </c>
      <c r="C344" s="231" t="s">
        <v>794</v>
      </c>
      <c r="D344" s="231" t="s">
        <v>342</v>
      </c>
      <c r="E344" s="231" t="s">
        <v>710</v>
      </c>
      <c r="F344" s="231" t="s">
        <v>48</v>
      </c>
      <c r="G344" s="231" t="s">
        <v>521</v>
      </c>
      <c r="H344" s="231" t="s">
        <v>796</v>
      </c>
      <c r="I344" s="203">
        <v>5429.93</v>
      </c>
      <c r="J344" s="203">
        <v>5701.11</v>
      </c>
      <c r="K344" s="203">
        <v>0</v>
      </c>
      <c r="L344" s="203">
        <v>-271.18</v>
      </c>
      <c r="M344" s="231"/>
    </row>
    <row r="345" spans="1:13">
      <c r="A345" s="231" t="s">
        <v>794</v>
      </c>
      <c r="B345" s="231" t="s">
        <v>706</v>
      </c>
      <c r="C345" s="231" t="s">
        <v>812</v>
      </c>
      <c r="D345" s="231" t="s">
        <v>342</v>
      </c>
      <c r="E345" s="231" t="s">
        <v>710</v>
      </c>
      <c r="F345" s="231" t="s">
        <v>48</v>
      </c>
      <c r="G345" s="231" t="s">
        <v>521</v>
      </c>
      <c r="H345" s="231" t="s">
        <v>796</v>
      </c>
      <c r="I345" s="203">
        <v>1365.21</v>
      </c>
      <c r="J345" s="203">
        <v>1431.06</v>
      </c>
      <c r="K345" s="203">
        <v>0</v>
      </c>
      <c r="L345" s="203">
        <v>-65.849999999999994</v>
      </c>
      <c r="M345" s="231"/>
    </row>
    <row r="346" spans="1:13">
      <c r="A346" s="231" t="s">
        <v>794</v>
      </c>
      <c r="B346" s="231" t="s">
        <v>706</v>
      </c>
      <c r="C346" s="231" t="s">
        <v>2345</v>
      </c>
      <c r="D346" s="231" t="s">
        <v>342</v>
      </c>
      <c r="E346" s="231" t="s">
        <v>710</v>
      </c>
      <c r="F346" s="231" t="s">
        <v>48</v>
      </c>
      <c r="G346" s="231" t="s">
        <v>521</v>
      </c>
      <c r="H346" s="231" t="s">
        <v>796</v>
      </c>
      <c r="I346" s="203">
        <v>3914.69</v>
      </c>
      <c r="J346" s="203">
        <v>3905.06</v>
      </c>
      <c r="K346" s="203">
        <v>0</v>
      </c>
      <c r="L346" s="203">
        <v>9.6300000000000008</v>
      </c>
      <c r="M346" s="231"/>
    </row>
    <row r="347" spans="1:13">
      <c r="A347" s="231" t="s">
        <v>794</v>
      </c>
      <c r="B347" s="231" t="s">
        <v>709</v>
      </c>
      <c r="C347" s="231" t="s">
        <v>2343</v>
      </c>
      <c r="D347" s="231" t="s">
        <v>342</v>
      </c>
      <c r="E347" s="231" t="s">
        <v>710</v>
      </c>
      <c r="F347" s="231" t="s">
        <v>48</v>
      </c>
      <c r="G347" s="231" t="s">
        <v>521</v>
      </c>
      <c r="H347" s="231" t="s">
        <v>796</v>
      </c>
      <c r="I347" s="203">
        <v>86727.64</v>
      </c>
      <c r="J347" s="203">
        <v>330</v>
      </c>
      <c r="K347" s="203">
        <v>0</v>
      </c>
      <c r="L347" s="203">
        <v>86397.64</v>
      </c>
      <c r="M347" s="231"/>
    </row>
    <row r="348" spans="1:13">
      <c r="A348" s="231" t="s">
        <v>794</v>
      </c>
      <c r="B348" s="231" t="s">
        <v>709</v>
      </c>
      <c r="C348" s="231" t="s">
        <v>2344</v>
      </c>
      <c r="D348" s="231" t="s">
        <v>342</v>
      </c>
      <c r="E348" s="231" t="s">
        <v>710</v>
      </c>
      <c r="F348" s="231" t="s">
        <v>48</v>
      </c>
      <c r="G348" s="231" t="s">
        <v>521</v>
      </c>
      <c r="H348" s="231" t="s">
        <v>796</v>
      </c>
      <c r="I348" s="203">
        <v>18035.89</v>
      </c>
      <c r="J348" s="203">
        <v>6435.89</v>
      </c>
      <c r="K348" s="203">
        <v>0</v>
      </c>
      <c r="L348" s="203">
        <v>11600</v>
      </c>
      <c r="M348" s="231"/>
    </row>
    <row r="349" spans="1:13">
      <c r="A349" s="231" t="s">
        <v>794</v>
      </c>
      <c r="B349" s="231" t="s">
        <v>367</v>
      </c>
      <c r="C349" s="231" t="s">
        <v>2344</v>
      </c>
      <c r="D349" s="231" t="s">
        <v>342</v>
      </c>
      <c r="E349" s="231" t="s">
        <v>710</v>
      </c>
      <c r="F349" s="231" t="s">
        <v>48</v>
      </c>
      <c r="G349" s="231" t="s">
        <v>521</v>
      </c>
      <c r="H349" s="231" t="s">
        <v>796</v>
      </c>
      <c r="I349" s="203">
        <v>4740</v>
      </c>
      <c r="J349" s="203">
        <v>0</v>
      </c>
      <c r="K349" s="203">
        <v>4740</v>
      </c>
      <c r="L349" s="203">
        <v>0</v>
      </c>
      <c r="M349" s="231"/>
    </row>
    <row r="350" spans="1:13">
      <c r="A350" s="231" t="s">
        <v>794</v>
      </c>
      <c r="B350" s="231" t="s">
        <v>808</v>
      </c>
      <c r="C350" s="231" t="s">
        <v>794</v>
      </c>
      <c r="D350" s="231" t="s">
        <v>342</v>
      </c>
      <c r="E350" s="231" t="s">
        <v>2086</v>
      </c>
      <c r="F350" s="231" t="s">
        <v>48</v>
      </c>
      <c r="G350" s="231" t="s">
        <v>521</v>
      </c>
      <c r="H350" s="231" t="s">
        <v>796</v>
      </c>
      <c r="I350" s="203">
        <v>2000</v>
      </c>
      <c r="J350" s="203">
        <v>10030</v>
      </c>
      <c r="K350" s="203">
        <v>0</v>
      </c>
      <c r="L350" s="203">
        <v>-8030</v>
      </c>
      <c r="M350" s="231"/>
    </row>
    <row r="351" spans="1:13">
      <c r="A351" s="231" t="s">
        <v>794</v>
      </c>
      <c r="B351" s="231" t="s">
        <v>808</v>
      </c>
      <c r="C351" s="231" t="s">
        <v>812</v>
      </c>
      <c r="D351" s="231" t="s">
        <v>342</v>
      </c>
      <c r="E351" s="231" t="s">
        <v>2086</v>
      </c>
      <c r="F351" s="231" t="s">
        <v>48</v>
      </c>
      <c r="G351" s="231" t="s">
        <v>521</v>
      </c>
      <c r="H351" s="231" t="s">
        <v>796</v>
      </c>
      <c r="I351" s="203">
        <v>505.23</v>
      </c>
      <c r="J351" s="203">
        <v>2243.2199999999998</v>
      </c>
      <c r="K351" s="203">
        <v>0</v>
      </c>
      <c r="L351" s="203">
        <v>-1737.99</v>
      </c>
      <c r="M351" s="231"/>
    </row>
    <row r="352" spans="1:13">
      <c r="A352" s="231" t="s">
        <v>794</v>
      </c>
      <c r="B352" s="231" t="s">
        <v>703</v>
      </c>
      <c r="C352" s="231" t="s">
        <v>794</v>
      </c>
      <c r="D352" s="231" t="s">
        <v>342</v>
      </c>
      <c r="E352" s="231" t="s">
        <v>2092</v>
      </c>
      <c r="F352" s="231" t="s">
        <v>48</v>
      </c>
      <c r="G352" s="231" t="s">
        <v>521</v>
      </c>
      <c r="H352" s="231" t="s">
        <v>796</v>
      </c>
      <c r="I352" s="203">
        <v>39775</v>
      </c>
      <c r="J352" s="203">
        <v>33145.839999999997</v>
      </c>
      <c r="K352" s="203">
        <v>6629.16</v>
      </c>
      <c r="L352" s="203">
        <v>0</v>
      </c>
      <c r="M352" s="231"/>
    </row>
    <row r="353" spans="1:13">
      <c r="A353" s="231" t="s">
        <v>794</v>
      </c>
      <c r="B353" s="231" t="s">
        <v>703</v>
      </c>
      <c r="C353" s="231" t="s">
        <v>812</v>
      </c>
      <c r="D353" s="231" t="s">
        <v>342</v>
      </c>
      <c r="E353" s="231" t="s">
        <v>2092</v>
      </c>
      <c r="F353" s="231" t="s">
        <v>48</v>
      </c>
      <c r="G353" s="231" t="s">
        <v>521</v>
      </c>
      <c r="H353" s="231" t="s">
        <v>796</v>
      </c>
      <c r="I353" s="203">
        <v>22570.69</v>
      </c>
      <c r="J353" s="203">
        <v>21124.95</v>
      </c>
      <c r="K353" s="203">
        <v>1375.96</v>
      </c>
      <c r="L353" s="203">
        <v>69.78</v>
      </c>
      <c r="M353" s="231"/>
    </row>
    <row r="354" spans="1:13">
      <c r="A354" s="231" t="s">
        <v>794</v>
      </c>
      <c r="B354" s="231" t="s">
        <v>808</v>
      </c>
      <c r="C354" s="231" t="s">
        <v>794</v>
      </c>
      <c r="D354" s="231" t="s">
        <v>342</v>
      </c>
      <c r="E354" s="231" t="s">
        <v>1004</v>
      </c>
      <c r="F354" s="231" t="s">
        <v>48</v>
      </c>
      <c r="G354" s="231" t="s">
        <v>521</v>
      </c>
      <c r="H354" s="231" t="s">
        <v>796</v>
      </c>
      <c r="I354" s="203">
        <v>61577.61</v>
      </c>
      <c r="J354" s="203">
        <v>37753.82</v>
      </c>
      <c r="K354" s="203">
        <v>1134</v>
      </c>
      <c r="L354" s="203">
        <v>22689.79</v>
      </c>
      <c r="M354" s="231"/>
    </row>
    <row r="355" spans="1:13">
      <c r="A355" s="231" t="s">
        <v>794</v>
      </c>
      <c r="B355" s="231" t="s">
        <v>808</v>
      </c>
      <c r="C355" s="231" t="s">
        <v>812</v>
      </c>
      <c r="D355" s="231" t="s">
        <v>342</v>
      </c>
      <c r="E355" s="231" t="s">
        <v>1004</v>
      </c>
      <c r="F355" s="231" t="s">
        <v>48</v>
      </c>
      <c r="G355" s="231" t="s">
        <v>521</v>
      </c>
      <c r="H355" s="231" t="s">
        <v>796</v>
      </c>
      <c r="I355" s="203">
        <v>11039</v>
      </c>
      <c r="J355" s="203">
        <v>8531.98</v>
      </c>
      <c r="K355" s="203">
        <v>233.36</v>
      </c>
      <c r="L355" s="203">
        <v>2273.66</v>
      </c>
      <c r="M355" s="231"/>
    </row>
    <row r="356" spans="1:13">
      <c r="A356" s="231" t="s">
        <v>794</v>
      </c>
      <c r="B356" s="231" t="s">
        <v>833</v>
      </c>
      <c r="C356" s="231" t="s">
        <v>794</v>
      </c>
      <c r="D356" s="231" t="s">
        <v>342</v>
      </c>
      <c r="E356" s="231" t="s">
        <v>1004</v>
      </c>
      <c r="F356" s="231" t="s">
        <v>48</v>
      </c>
      <c r="G356" s="231" t="s">
        <v>521</v>
      </c>
      <c r="H356" s="231" t="s">
        <v>796</v>
      </c>
      <c r="I356" s="203">
        <v>16239</v>
      </c>
      <c r="J356" s="203">
        <v>13623.06</v>
      </c>
      <c r="K356" s="203">
        <v>606.05999999999995</v>
      </c>
      <c r="L356" s="203">
        <v>2009.88</v>
      </c>
      <c r="M356" s="231"/>
    </row>
    <row r="357" spans="1:13">
      <c r="A357" s="231" t="s">
        <v>794</v>
      </c>
      <c r="B357" s="231" t="s">
        <v>833</v>
      </c>
      <c r="C357" s="231" t="s">
        <v>812</v>
      </c>
      <c r="D357" s="231" t="s">
        <v>342</v>
      </c>
      <c r="E357" s="231" t="s">
        <v>1004</v>
      </c>
      <c r="F357" s="231" t="s">
        <v>48</v>
      </c>
      <c r="G357" s="231" t="s">
        <v>521</v>
      </c>
      <c r="H357" s="231" t="s">
        <v>796</v>
      </c>
      <c r="I357" s="203">
        <v>8442.73</v>
      </c>
      <c r="J357" s="203">
        <v>8287.1200000000008</v>
      </c>
      <c r="K357" s="203">
        <v>126.17</v>
      </c>
      <c r="L357" s="203">
        <v>29.44</v>
      </c>
      <c r="M357" s="231"/>
    </row>
    <row r="358" spans="1:13">
      <c r="A358" s="231" t="s">
        <v>794</v>
      </c>
      <c r="B358" s="231" t="s">
        <v>833</v>
      </c>
      <c r="C358" s="231" t="s">
        <v>2345</v>
      </c>
      <c r="D358" s="231" t="s">
        <v>342</v>
      </c>
      <c r="E358" s="231" t="s">
        <v>1004</v>
      </c>
      <c r="F358" s="231" t="s">
        <v>48</v>
      </c>
      <c r="G358" s="231" t="s">
        <v>521</v>
      </c>
      <c r="H358" s="231" t="s">
        <v>796</v>
      </c>
      <c r="I358" s="203">
        <v>1414.19</v>
      </c>
      <c r="J358" s="203">
        <v>1414.19</v>
      </c>
      <c r="K358" s="203">
        <v>0</v>
      </c>
      <c r="L358" s="203">
        <v>0</v>
      </c>
      <c r="M358" s="231"/>
    </row>
    <row r="359" spans="1:13">
      <c r="A359" s="231" t="s">
        <v>794</v>
      </c>
      <c r="B359" s="231" t="s">
        <v>703</v>
      </c>
      <c r="C359" s="231" t="s">
        <v>794</v>
      </c>
      <c r="D359" s="231" t="s">
        <v>342</v>
      </c>
      <c r="E359" s="231" t="s">
        <v>1004</v>
      </c>
      <c r="F359" s="231" t="s">
        <v>48</v>
      </c>
      <c r="G359" s="231" t="s">
        <v>521</v>
      </c>
      <c r="H359" s="231" t="s">
        <v>796</v>
      </c>
      <c r="I359" s="203">
        <v>741.95</v>
      </c>
      <c r="J359" s="203">
        <v>0</v>
      </c>
      <c r="K359" s="203">
        <v>0</v>
      </c>
      <c r="L359" s="203">
        <v>741.95</v>
      </c>
      <c r="M359" s="231"/>
    </row>
    <row r="360" spans="1:13">
      <c r="A360" s="231" t="s">
        <v>794</v>
      </c>
      <c r="B360" s="231" t="s">
        <v>702</v>
      </c>
      <c r="C360" s="231" t="s">
        <v>794</v>
      </c>
      <c r="D360" s="231" t="s">
        <v>342</v>
      </c>
      <c r="E360" s="231" t="s">
        <v>1004</v>
      </c>
      <c r="F360" s="231" t="s">
        <v>48</v>
      </c>
      <c r="G360" s="231" t="s">
        <v>521</v>
      </c>
      <c r="H360" s="231" t="s">
        <v>796</v>
      </c>
      <c r="I360" s="203">
        <v>57270.99</v>
      </c>
      <c r="J360" s="203">
        <v>48575.83</v>
      </c>
      <c r="K360" s="203">
        <v>9545.16</v>
      </c>
      <c r="L360" s="203">
        <v>-850</v>
      </c>
      <c r="M360" s="231"/>
    </row>
    <row r="361" spans="1:13">
      <c r="A361" s="231" t="s">
        <v>794</v>
      </c>
      <c r="B361" s="231" t="s">
        <v>702</v>
      </c>
      <c r="C361" s="231" t="s">
        <v>812</v>
      </c>
      <c r="D361" s="231" t="s">
        <v>342</v>
      </c>
      <c r="E361" s="231" t="s">
        <v>1004</v>
      </c>
      <c r="F361" s="231" t="s">
        <v>48</v>
      </c>
      <c r="G361" s="231" t="s">
        <v>521</v>
      </c>
      <c r="H361" s="231" t="s">
        <v>796</v>
      </c>
      <c r="I361" s="203">
        <v>26364.53</v>
      </c>
      <c r="J361" s="203">
        <v>24593.18</v>
      </c>
      <c r="K361" s="203">
        <v>1981.2</v>
      </c>
      <c r="L361" s="203">
        <v>-209.85</v>
      </c>
      <c r="M361" s="231"/>
    </row>
    <row r="362" spans="1:13">
      <c r="A362" s="231" t="s">
        <v>794</v>
      </c>
      <c r="B362" s="231" t="s">
        <v>702</v>
      </c>
      <c r="C362" s="231" t="s">
        <v>794</v>
      </c>
      <c r="D362" s="231" t="s">
        <v>342</v>
      </c>
      <c r="E362" s="231" t="s">
        <v>1098</v>
      </c>
      <c r="F362" s="231" t="s">
        <v>48</v>
      </c>
      <c r="G362" s="231" t="s">
        <v>521</v>
      </c>
      <c r="H362" s="231" t="s">
        <v>796</v>
      </c>
      <c r="I362" s="203">
        <v>82609</v>
      </c>
      <c r="J362" s="203">
        <v>69690.84</v>
      </c>
      <c r="K362" s="203">
        <v>13768.16</v>
      </c>
      <c r="L362" s="203">
        <v>-850</v>
      </c>
      <c r="M362" s="231"/>
    </row>
    <row r="363" spans="1:13">
      <c r="A363" s="231" t="s">
        <v>794</v>
      </c>
      <c r="B363" s="231" t="s">
        <v>702</v>
      </c>
      <c r="C363" s="231" t="s">
        <v>812</v>
      </c>
      <c r="D363" s="231" t="s">
        <v>342</v>
      </c>
      <c r="E363" s="231" t="s">
        <v>1098</v>
      </c>
      <c r="F363" s="231" t="s">
        <v>48</v>
      </c>
      <c r="G363" s="231" t="s">
        <v>521</v>
      </c>
      <c r="H363" s="231" t="s">
        <v>796</v>
      </c>
      <c r="I363" s="203">
        <v>33556.9</v>
      </c>
      <c r="J363" s="203">
        <v>29980.400000000001</v>
      </c>
      <c r="K363" s="203">
        <v>3957.84</v>
      </c>
      <c r="L363" s="203">
        <v>-381.34</v>
      </c>
      <c r="M363" s="231"/>
    </row>
    <row r="364" spans="1:13">
      <c r="A364" s="231" t="s">
        <v>794</v>
      </c>
      <c r="B364" s="231" t="s">
        <v>808</v>
      </c>
      <c r="C364" s="231" t="s">
        <v>794</v>
      </c>
      <c r="D364" s="231" t="s">
        <v>21</v>
      </c>
      <c r="E364" s="231" t="s">
        <v>521</v>
      </c>
      <c r="F364" s="231" t="s">
        <v>48</v>
      </c>
      <c r="G364" s="231" t="s">
        <v>521</v>
      </c>
      <c r="H364" s="231" t="s">
        <v>796</v>
      </c>
      <c r="I364" s="203">
        <v>1831613.58</v>
      </c>
      <c r="J364" s="203">
        <v>1534431.06</v>
      </c>
      <c r="K364" s="203">
        <v>303616.76</v>
      </c>
      <c r="L364" s="203">
        <v>-6434.24</v>
      </c>
      <c r="M364" s="231"/>
    </row>
    <row r="365" spans="1:13">
      <c r="A365" s="231" t="s">
        <v>794</v>
      </c>
      <c r="B365" s="231" t="s">
        <v>808</v>
      </c>
      <c r="C365" s="231" t="s">
        <v>794</v>
      </c>
      <c r="D365" s="231" t="s">
        <v>21</v>
      </c>
      <c r="E365" s="231" t="s">
        <v>521</v>
      </c>
      <c r="F365" s="231" t="s">
        <v>48</v>
      </c>
      <c r="G365" s="231" t="s">
        <v>521</v>
      </c>
      <c r="H365" s="231" t="s">
        <v>796</v>
      </c>
      <c r="I365" s="203">
        <v>33721.800000000003</v>
      </c>
      <c r="J365" s="203">
        <v>32517.45</v>
      </c>
      <c r="K365" s="203">
        <v>1204.3499999999999</v>
      </c>
      <c r="L365" s="203">
        <v>0</v>
      </c>
      <c r="M365" s="231"/>
    </row>
    <row r="366" spans="1:13">
      <c r="A366" s="231" t="s">
        <v>794</v>
      </c>
      <c r="B366" s="231" t="s">
        <v>808</v>
      </c>
      <c r="C366" s="231" t="s">
        <v>812</v>
      </c>
      <c r="D366" s="231" t="s">
        <v>21</v>
      </c>
      <c r="E366" s="231" t="s">
        <v>521</v>
      </c>
      <c r="F366" s="231" t="s">
        <v>48</v>
      </c>
      <c r="G366" s="231" t="s">
        <v>521</v>
      </c>
      <c r="H366" s="231" t="s">
        <v>796</v>
      </c>
      <c r="I366" s="203">
        <v>751309</v>
      </c>
      <c r="J366" s="203">
        <v>707693.77</v>
      </c>
      <c r="K366" s="203">
        <v>66134.789999999994</v>
      </c>
      <c r="L366" s="203">
        <v>-22519.56</v>
      </c>
      <c r="M366" s="231"/>
    </row>
    <row r="367" spans="1:13">
      <c r="A367" s="231" t="s">
        <v>794</v>
      </c>
      <c r="B367" s="231" t="s">
        <v>808</v>
      </c>
      <c r="C367" s="231" t="s">
        <v>2341</v>
      </c>
      <c r="D367" s="231" t="s">
        <v>21</v>
      </c>
      <c r="E367" s="231" t="s">
        <v>521</v>
      </c>
      <c r="F367" s="231" t="s">
        <v>48</v>
      </c>
      <c r="G367" s="231" t="s">
        <v>521</v>
      </c>
      <c r="H367" s="231" t="s">
        <v>796</v>
      </c>
      <c r="I367" s="203">
        <v>9751.48</v>
      </c>
      <c r="J367" s="203">
        <v>6767.11</v>
      </c>
      <c r="K367" s="203">
        <v>1589.37</v>
      </c>
      <c r="L367" s="203">
        <v>1395</v>
      </c>
      <c r="M367" s="231"/>
    </row>
    <row r="368" spans="1:13">
      <c r="A368" s="231" t="s">
        <v>794</v>
      </c>
      <c r="B368" s="231" t="s">
        <v>808</v>
      </c>
      <c r="C368" s="231" t="s">
        <v>2341</v>
      </c>
      <c r="D368" s="231" t="s">
        <v>21</v>
      </c>
      <c r="E368" s="231" t="s">
        <v>521</v>
      </c>
      <c r="F368" s="231" t="s">
        <v>48</v>
      </c>
      <c r="G368" s="231" t="s">
        <v>521</v>
      </c>
      <c r="H368" s="231" t="s">
        <v>796</v>
      </c>
      <c r="I368" s="203">
        <v>512</v>
      </c>
      <c r="J368" s="203">
        <v>511.72</v>
      </c>
      <c r="K368" s="203">
        <v>0</v>
      </c>
      <c r="L368" s="203">
        <v>0.28000000000000003</v>
      </c>
      <c r="M368" s="231"/>
    </row>
    <row r="369" spans="1:13">
      <c r="A369" s="231" t="s">
        <v>794</v>
      </c>
      <c r="B369" s="231" t="s">
        <v>808</v>
      </c>
      <c r="C369" s="231" t="s">
        <v>2343</v>
      </c>
      <c r="D369" s="231" t="s">
        <v>21</v>
      </c>
      <c r="E369" s="231" t="s">
        <v>521</v>
      </c>
      <c r="F369" s="231" t="s">
        <v>48</v>
      </c>
      <c r="G369" s="231" t="s">
        <v>521</v>
      </c>
      <c r="H369" s="231" t="s">
        <v>796</v>
      </c>
      <c r="I369" s="203">
        <v>11243.21</v>
      </c>
      <c r="J369" s="203">
        <v>11182.2</v>
      </c>
      <c r="K369" s="203">
        <v>60.28</v>
      </c>
      <c r="L369" s="203">
        <v>0.73</v>
      </c>
      <c r="M369" s="231"/>
    </row>
    <row r="370" spans="1:13">
      <c r="A370" s="231" t="s">
        <v>794</v>
      </c>
      <c r="B370" s="231" t="s">
        <v>808</v>
      </c>
      <c r="C370" s="231" t="s">
        <v>2343</v>
      </c>
      <c r="D370" s="231" t="s">
        <v>21</v>
      </c>
      <c r="E370" s="231" t="s">
        <v>521</v>
      </c>
      <c r="F370" s="231" t="s">
        <v>48</v>
      </c>
      <c r="G370" s="231" t="s">
        <v>521</v>
      </c>
      <c r="H370" s="231" t="s">
        <v>796</v>
      </c>
      <c r="I370" s="203">
        <v>40685.22</v>
      </c>
      <c r="J370" s="203">
        <v>40250.550000000003</v>
      </c>
      <c r="K370" s="203">
        <v>434.67</v>
      </c>
      <c r="L370" s="203">
        <v>0</v>
      </c>
      <c r="M370" s="231"/>
    </row>
    <row r="371" spans="1:13">
      <c r="A371" s="231" t="s">
        <v>794</v>
      </c>
      <c r="B371" s="231" t="s">
        <v>808</v>
      </c>
      <c r="C371" s="231" t="s">
        <v>2344</v>
      </c>
      <c r="D371" s="231" t="s">
        <v>21</v>
      </c>
      <c r="E371" s="231" t="s">
        <v>521</v>
      </c>
      <c r="F371" s="231" t="s">
        <v>48</v>
      </c>
      <c r="G371" s="231" t="s">
        <v>521</v>
      </c>
      <c r="H371" s="231" t="s">
        <v>796</v>
      </c>
      <c r="I371" s="203">
        <v>638</v>
      </c>
      <c r="J371" s="203">
        <v>637.75</v>
      </c>
      <c r="K371" s="203">
        <v>0</v>
      </c>
      <c r="L371" s="203">
        <v>0.25</v>
      </c>
      <c r="M371" s="231"/>
    </row>
    <row r="372" spans="1:13">
      <c r="A372" s="231" t="s">
        <v>794</v>
      </c>
      <c r="B372" s="231" t="s">
        <v>808</v>
      </c>
      <c r="C372" s="231" t="s">
        <v>2344</v>
      </c>
      <c r="D372" s="231" t="s">
        <v>21</v>
      </c>
      <c r="E372" s="231" t="s">
        <v>521</v>
      </c>
      <c r="F372" s="231" t="s">
        <v>48</v>
      </c>
      <c r="G372" s="231" t="s">
        <v>521</v>
      </c>
      <c r="H372" s="231" t="s">
        <v>796</v>
      </c>
      <c r="I372" s="203">
        <v>2100</v>
      </c>
      <c r="J372" s="203">
        <v>1914.34</v>
      </c>
      <c r="K372" s="203">
        <v>0</v>
      </c>
      <c r="L372" s="203">
        <v>185.66</v>
      </c>
      <c r="M372" s="231"/>
    </row>
    <row r="373" spans="1:13">
      <c r="A373" s="231" t="s">
        <v>794</v>
      </c>
      <c r="B373" s="231" t="s">
        <v>808</v>
      </c>
      <c r="C373" s="231" t="s">
        <v>2345</v>
      </c>
      <c r="D373" s="231" t="s">
        <v>21</v>
      </c>
      <c r="E373" s="231" t="s">
        <v>521</v>
      </c>
      <c r="F373" s="231" t="s">
        <v>48</v>
      </c>
      <c r="G373" s="231" t="s">
        <v>521</v>
      </c>
      <c r="H373" s="231" t="s">
        <v>796</v>
      </c>
      <c r="I373" s="203">
        <v>199</v>
      </c>
      <c r="J373" s="203">
        <v>199</v>
      </c>
      <c r="K373" s="203">
        <v>0</v>
      </c>
      <c r="L373" s="203">
        <v>0</v>
      </c>
      <c r="M373" s="231"/>
    </row>
    <row r="374" spans="1:13">
      <c r="A374" s="231" t="s">
        <v>794</v>
      </c>
      <c r="B374" s="231" t="s">
        <v>808</v>
      </c>
      <c r="C374" s="231" t="s">
        <v>2345</v>
      </c>
      <c r="D374" s="231" t="s">
        <v>21</v>
      </c>
      <c r="E374" s="231" t="s">
        <v>521</v>
      </c>
      <c r="F374" s="231" t="s">
        <v>48</v>
      </c>
      <c r="G374" s="231" t="s">
        <v>521</v>
      </c>
      <c r="H374" s="231" t="s">
        <v>796</v>
      </c>
      <c r="I374" s="203">
        <v>31769</v>
      </c>
      <c r="J374" s="203">
        <v>37772.449999999997</v>
      </c>
      <c r="K374" s="203">
        <v>0</v>
      </c>
      <c r="L374" s="203">
        <v>-6003.45</v>
      </c>
      <c r="M374" s="231"/>
    </row>
    <row r="375" spans="1:13">
      <c r="A375" s="231" t="s">
        <v>794</v>
      </c>
      <c r="B375" s="231" t="s">
        <v>833</v>
      </c>
      <c r="C375" s="231" t="s">
        <v>794</v>
      </c>
      <c r="D375" s="231" t="s">
        <v>21</v>
      </c>
      <c r="E375" s="231" t="s">
        <v>521</v>
      </c>
      <c r="F375" s="231" t="s">
        <v>48</v>
      </c>
      <c r="G375" s="231" t="s">
        <v>521</v>
      </c>
      <c r="H375" s="231" t="s">
        <v>796</v>
      </c>
      <c r="I375" s="203">
        <v>241119</v>
      </c>
      <c r="J375" s="203">
        <v>212191.32</v>
      </c>
      <c r="K375" s="203">
        <v>29642.68</v>
      </c>
      <c r="L375" s="203">
        <v>-715</v>
      </c>
      <c r="M375" s="231"/>
    </row>
    <row r="376" spans="1:13">
      <c r="A376" s="231" t="s">
        <v>794</v>
      </c>
      <c r="B376" s="231" t="s">
        <v>833</v>
      </c>
      <c r="C376" s="231" t="s">
        <v>794</v>
      </c>
      <c r="D376" s="231" t="s">
        <v>21</v>
      </c>
      <c r="E376" s="231" t="s">
        <v>521</v>
      </c>
      <c r="F376" s="231" t="s">
        <v>48</v>
      </c>
      <c r="G376" s="231" t="s">
        <v>521</v>
      </c>
      <c r="H376" s="231" t="s">
        <v>796</v>
      </c>
      <c r="I376" s="203">
        <v>82288</v>
      </c>
      <c r="J376" s="203">
        <v>70390.759999999995</v>
      </c>
      <c r="K376" s="203">
        <v>2662.79</v>
      </c>
      <c r="L376" s="203">
        <v>9234.4500000000007</v>
      </c>
      <c r="M376" s="231"/>
    </row>
    <row r="377" spans="1:13">
      <c r="A377" s="231" t="s">
        <v>794</v>
      </c>
      <c r="B377" s="231" t="s">
        <v>833</v>
      </c>
      <c r="C377" s="231" t="s">
        <v>812</v>
      </c>
      <c r="D377" s="231" t="s">
        <v>21</v>
      </c>
      <c r="E377" s="231" t="s">
        <v>521</v>
      </c>
      <c r="F377" s="231" t="s">
        <v>48</v>
      </c>
      <c r="G377" s="231" t="s">
        <v>521</v>
      </c>
      <c r="H377" s="231" t="s">
        <v>796</v>
      </c>
      <c r="I377" s="203">
        <v>121336</v>
      </c>
      <c r="J377" s="203">
        <v>115714.33</v>
      </c>
      <c r="K377" s="203">
        <v>6707.31</v>
      </c>
      <c r="L377" s="203">
        <v>-1085.6400000000001</v>
      </c>
      <c r="M377" s="231"/>
    </row>
    <row r="378" spans="1:13">
      <c r="A378" s="231" t="s">
        <v>794</v>
      </c>
      <c r="B378" s="231" t="s">
        <v>833</v>
      </c>
      <c r="C378" s="231" t="s">
        <v>2345</v>
      </c>
      <c r="D378" s="231" t="s">
        <v>21</v>
      </c>
      <c r="E378" s="231" t="s">
        <v>521</v>
      </c>
      <c r="F378" s="231" t="s">
        <v>48</v>
      </c>
      <c r="G378" s="231" t="s">
        <v>521</v>
      </c>
      <c r="H378" s="231" t="s">
        <v>796</v>
      </c>
      <c r="I378" s="203">
        <v>13472.34</v>
      </c>
      <c r="J378" s="203">
        <v>18702.82</v>
      </c>
      <c r="K378" s="203">
        <v>0</v>
      </c>
      <c r="L378" s="203">
        <v>-5230.4799999999996</v>
      </c>
      <c r="M378" s="231"/>
    </row>
    <row r="379" spans="1:13">
      <c r="A379" s="231" t="s">
        <v>794</v>
      </c>
      <c r="B379" s="231" t="s">
        <v>703</v>
      </c>
      <c r="C379" s="231" t="s">
        <v>794</v>
      </c>
      <c r="D379" s="231" t="s">
        <v>21</v>
      </c>
      <c r="E379" s="231" t="s">
        <v>521</v>
      </c>
      <c r="F379" s="231" t="s">
        <v>48</v>
      </c>
      <c r="G379" s="231" t="s">
        <v>521</v>
      </c>
      <c r="H379" s="231" t="s">
        <v>796</v>
      </c>
      <c r="I379" s="203">
        <v>53656</v>
      </c>
      <c r="J379" s="203">
        <v>44480.73</v>
      </c>
      <c r="K379" s="203">
        <v>8343.32</v>
      </c>
      <c r="L379" s="203">
        <v>831.95</v>
      </c>
      <c r="M379" s="231"/>
    </row>
    <row r="380" spans="1:13">
      <c r="A380" s="231" t="s">
        <v>794</v>
      </c>
      <c r="B380" s="231" t="s">
        <v>703</v>
      </c>
      <c r="C380" s="231" t="s">
        <v>794</v>
      </c>
      <c r="D380" s="231" t="s">
        <v>21</v>
      </c>
      <c r="E380" s="231" t="s">
        <v>521</v>
      </c>
      <c r="F380" s="231" t="s">
        <v>48</v>
      </c>
      <c r="G380" s="231" t="s">
        <v>521</v>
      </c>
      <c r="H380" s="231" t="s">
        <v>796</v>
      </c>
      <c r="I380" s="203">
        <v>46971.01</v>
      </c>
      <c r="J380" s="203">
        <v>42114.14</v>
      </c>
      <c r="K380" s="203">
        <v>5356.88</v>
      </c>
      <c r="L380" s="203">
        <v>-500.01</v>
      </c>
      <c r="M380" s="231"/>
    </row>
    <row r="381" spans="1:13">
      <c r="A381" s="231" t="s">
        <v>794</v>
      </c>
      <c r="B381" s="231" t="s">
        <v>703</v>
      </c>
      <c r="C381" s="231" t="s">
        <v>812</v>
      </c>
      <c r="D381" s="231" t="s">
        <v>21</v>
      </c>
      <c r="E381" s="231" t="s">
        <v>521</v>
      </c>
      <c r="F381" s="231" t="s">
        <v>48</v>
      </c>
      <c r="G381" s="231" t="s">
        <v>521</v>
      </c>
      <c r="H381" s="231" t="s">
        <v>796</v>
      </c>
      <c r="I381" s="203">
        <v>42917.56</v>
      </c>
      <c r="J381" s="203">
        <v>40646.980000000003</v>
      </c>
      <c r="K381" s="203">
        <v>2842.01</v>
      </c>
      <c r="L381" s="203">
        <v>-571.42999999999995</v>
      </c>
      <c r="M381" s="231"/>
    </row>
    <row r="382" spans="1:13">
      <c r="A382" s="231" t="s">
        <v>794</v>
      </c>
      <c r="B382" s="231" t="s">
        <v>703</v>
      </c>
      <c r="C382" s="231" t="s">
        <v>2343</v>
      </c>
      <c r="D382" s="231" t="s">
        <v>21</v>
      </c>
      <c r="E382" s="231" t="s">
        <v>521</v>
      </c>
      <c r="F382" s="231" t="s">
        <v>48</v>
      </c>
      <c r="G382" s="231" t="s">
        <v>521</v>
      </c>
      <c r="H382" s="231" t="s">
        <v>796</v>
      </c>
      <c r="I382" s="203">
        <v>890</v>
      </c>
      <c r="J382" s="203">
        <v>787.55</v>
      </c>
      <c r="K382" s="203">
        <v>98.59</v>
      </c>
      <c r="L382" s="203">
        <v>3.86</v>
      </c>
      <c r="M382" s="231"/>
    </row>
    <row r="383" spans="1:13">
      <c r="A383" s="231" t="s">
        <v>794</v>
      </c>
      <c r="B383" s="231" t="s">
        <v>701</v>
      </c>
      <c r="C383" s="231" t="s">
        <v>794</v>
      </c>
      <c r="D383" s="231" t="s">
        <v>21</v>
      </c>
      <c r="E383" s="231" t="s">
        <v>521</v>
      </c>
      <c r="F383" s="231" t="s">
        <v>48</v>
      </c>
      <c r="G383" s="231" t="s">
        <v>521</v>
      </c>
      <c r="H383" s="231" t="s">
        <v>796</v>
      </c>
      <c r="I383" s="203">
        <v>59599.46</v>
      </c>
      <c r="J383" s="203">
        <v>49747.31</v>
      </c>
      <c r="K383" s="203">
        <v>9933.24</v>
      </c>
      <c r="L383" s="203">
        <v>-81.09</v>
      </c>
      <c r="M383" s="231"/>
    </row>
    <row r="384" spans="1:13">
      <c r="A384" s="231" t="s">
        <v>794</v>
      </c>
      <c r="B384" s="231" t="s">
        <v>701</v>
      </c>
      <c r="C384" s="231" t="s">
        <v>794</v>
      </c>
      <c r="D384" s="231" t="s">
        <v>21</v>
      </c>
      <c r="E384" s="231" t="s">
        <v>521</v>
      </c>
      <c r="F384" s="231" t="s">
        <v>48</v>
      </c>
      <c r="G384" s="231" t="s">
        <v>521</v>
      </c>
      <c r="H384" s="231" t="s">
        <v>796</v>
      </c>
      <c r="I384" s="203">
        <v>33732.22</v>
      </c>
      <c r="J384" s="203">
        <v>32527.87</v>
      </c>
      <c r="K384" s="203">
        <v>1204.3499999999999</v>
      </c>
      <c r="L384" s="203">
        <v>0</v>
      </c>
      <c r="M384" s="231"/>
    </row>
    <row r="385" spans="1:13">
      <c r="A385" s="231" t="s">
        <v>794</v>
      </c>
      <c r="B385" s="231" t="s">
        <v>701</v>
      </c>
      <c r="C385" s="231" t="s">
        <v>812</v>
      </c>
      <c r="D385" s="231" t="s">
        <v>21</v>
      </c>
      <c r="E385" s="231" t="s">
        <v>521</v>
      </c>
      <c r="F385" s="231" t="s">
        <v>48</v>
      </c>
      <c r="G385" s="231" t="s">
        <v>521</v>
      </c>
      <c r="H385" s="231" t="s">
        <v>796</v>
      </c>
      <c r="I385" s="203">
        <v>35434</v>
      </c>
      <c r="J385" s="203">
        <v>33249</v>
      </c>
      <c r="K385" s="203">
        <v>2312.4699999999998</v>
      </c>
      <c r="L385" s="203">
        <v>-127.47</v>
      </c>
      <c r="M385" s="231"/>
    </row>
    <row r="386" spans="1:13">
      <c r="A386" s="231" t="s">
        <v>794</v>
      </c>
      <c r="B386" s="231" t="s">
        <v>701</v>
      </c>
      <c r="C386" s="231" t="s">
        <v>2341</v>
      </c>
      <c r="D386" s="231" t="s">
        <v>21</v>
      </c>
      <c r="E386" s="231" t="s">
        <v>521</v>
      </c>
      <c r="F386" s="231" t="s">
        <v>48</v>
      </c>
      <c r="G386" s="231" t="s">
        <v>521</v>
      </c>
      <c r="H386" s="231" t="s">
        <v>796</v>
      </c>
      <c r="I386" s="203">
        <v>212.54</v>
      </c>
      <c r="J386" s="203">
        <v>212.54</v>
      </c>
      <c r="K386" s="203">
        <v>0</v>
      </c>
      <c r="L386" s="203">
        <v>0</v>
      </c>
      <c r="M386" s="231"/>
    </row>
    <row r="387" spans="1:13">
      <c r="A387" s="231" t="s">
        <v>794</v>
      </c>
      <c r="B387" s="231" t="s">
        <v>701</v>
      </c>
      <c r="C387" s="231" t="s">
        <v>2343</v>
      </c>
      <c r="D387" s="231" t="s">
        <v>21</v>
      </c>
      <c r="E387" s="231" t="s">
        <v>521</v>
      </c>
      <c r="F387" s="231" t="s">
        <v>48</v>
      </c>
      <c r="G387" s="231" t="s">
        <v>521</v>
      </c>
      <c r="H387" s="231" t="s">
        <v>796</v>
      </c>
      <c r="I387" s="203">
        <v>169.54</v>
      </c>
      <c r="J387" s="203">
        <v>268.97000000000003</v>
      </c>
      <c r="K387" s="203">
        <v>0</v>
      </c>
      <c r="L387" s="203">
        <v>-99.43</v>
      </c>
      <c r="M387" s="231"/>
    </row>
    <row r="388" spans="1:13">
      <c r="A388" s="231" t="s">
        <v>794</v>
      </c>
      <c r="B388" s="231" t="s">
        <v>701</v>
      </c>
      <c r="C388" s="231" t="s">
        <v>2344</v>
      </c>
      <c r="D388" s="231" t="s">
        <v>21</v>
      </c>
      <c r="E388" s="231" t="s">
        <v>521</v>
      </c>
      <c r="F388" s="231" t="s">
        <v>48</v>
      </c>
      <c r="G388" s="231" t="s">
        <v>521</v>
      </c>
      <c r="H388" s="231" t="s">
        <v>796</v>
      </c>
      <c r="I388" s="203">
        <v>3000</v>
      </c>
      <c r="J388" s="203">
        <v>2357.6999999999998</v>
      </c>
      <c r="K388" s="203">
        <v>0</v>
      </c>
      <c r="L388" s="203">
        <v>642.29999999999995</v>
      </c>
      <c r="M388" s="231"/>
    </row>
    <row r="389" spans="1:13">
      <c r="A389" s="231" t="s">
        <v>794</v>
      </c>
      <c r="B389" s="231" t="s">
        <v>701</v>
      </c>
      <c r="C389" s="231" t="s">
        <v>2345</v>
      </c>
      <c r="D389" s="231" t="s">
        <v>21</v>
      </c>
      <c r="E389" s="231" t="s">
        <v>521</v>
      </c>
      <c r="F389" s="231" t="s">
        <v>48</v>
      </c>
      <c r="G389" s="231" t="s">
        <v>521</v>
      </c>
      <c r="H389" s="231" t="s">
        <v>796</v>
      </c>
      <c r="I389" s="203">
        <v>885.61</v>
      </c>
      <c r="J389" s="203">
        <v>1171.29</v>
      </c>
      <c r="K389" s="203">
        <v>0</v>
      </c>
      <c r="L389" s="203">
        <v>-285.68</v>
      </c>
      <c r="M389" s="231"/>
    </row>
    <row r="390" spans="1:13">
      <c r="A390" s="231" t="s">
        <v>794</v>
      </c>
      <c r="B390" s="231" t="s">
        <v>707</v>
      </c>
      <c r="C390" s="231" t="s">
        <v>794</v>
      </c>
      <c r="D390" s="231" t="s">
        <v>21</v>
      </c>
      <c r="E390" s="231" t="s">
        <v>521</v>
      </c>
      <c r="F390" s="231" t="s">
        <v>48</v>
      </c>
      <c r="G390" s="231" t="s">
        <v>521</v>
      </c>
      <c r="H390" s="231" t="s">
        <v>796</v>
      </c>
      <c r="I390" s="203">
        <v>246393</v>
      </c>
      <c r="J390" s="203">
        <v>225665.19</v>
      </c>
      <c r="K390" s="203">
        <v>20515.02</v>
      </c>
      <c r="L390" s="203">
        <v>212.79</v>
      </c>
      <c r="M390" s="231"/>
    </row>
    <row r="391" spans="1:13">
      <c r="A391" s="231" t="s">
        <v>794</v>
      </c>
      <c r="B391" s="231" t="s">
        <v>707</v>
      </c>
      <c r="C391" s="231" t="s">
        <v>794</v>
      </c>
      <c r="D391" s="231" t="s">
        <v>21</v>
      </c>
      <c r="E391" s="231" t="s">
        <v>521</v>
      </c>
      <c r="F391" s="231" t="s">
        <v>48</v>
      </c>
      <c r="G391" s="231" t="s">
        <v>521</v>
      </c>
      <c r="H391" s="231" t="s">
        <v>796</v>
      </c>
      <c r="I391" s="203">
        <v>16152</v>
      </c>
      <c r="J391" s="203">
        <v>14790</v>
      </c>
      <c r="K391" s="203">
        <v>551.25</v>
      </c>
      <c r="L391" s="203">
        <v>810.75</v>
      </c>
      <c r="M391" s="231"/>
    </row>
    <row r="392" spans="1:13">
      <c r="A392" s="231" t="s">
        <v>794</v>
      </c>
      <c r="B392" s="231" t="s">
        <v>707</v>
      </c>
      <c r="C392" s="231" t="s">
        <v>812</v>
      </c>
      <c r="D392" s="231" t="s">
        <v>21</v>
      </c>
      <c r="E392" s="231" t="s">
        <v>521</v>
      </c>
      <c r="F392" s="231" t="s">
        <v>48</v>
      </c>
      <c r="G392" s="231" t="s">
        <v>521</v>
      </c>
      <c r="H392" s="231" t="s">
        <v>796</v>
      </c>
      <c r="I392" s="203">
        <v>103465.93</v>
      </c>
      <c r="J392" s="203">
        <v>99855.66</v>
      </c>
      <c r="K392" s="203">
        <v>5111.8999999999996</v>
      </c>
      <c r="L392" s="203">
        <v>-1501.63</v>
      </c>
      <c r="M392" s="231"/>
    </row>
    <row r="393" spans="1:13">
      <c r="A393" s="231" t="s">
        <v>794</v>
      </c>
      <c r="B393" s="231" t="s">
        <v>707</v>
      </c>
      <c r="C393" s="231" t="s">
        <v>2341</v>
      </c>
      <c r="D393" s="231" t="s">
        <v>21</v>
      </c>
      <c r="E393" s="231" t="s">
        <v>521</v>
      </c>
      <c r="F393" s="231" t="s">
        <v>48</v>
      </c>
      <c r="G393" s="231" t="s">
        <v>521</v>
      </c>
      <c r="H393" s="231" t="s">
        <v>796</v>
      </c>
      <c r="I393" s="203">
        <v>140</v>
      </c>
      <c r="J393" s="203">
        <v>0</v>
      </c>
      <c r="K393" s="203">
        <v>0</v>
      </c>
      <c r="L393" s="203">
        <v>140</v>
      </c>
      <c r="M393" s="231"/>
    </row>
    <row r="394" spans="1:13">
      <c r="A394" s="231" t="s">
        <v>794</v>
      </c>
      <c r="B394" s="231" t="s">
        <v>707</v>
      </c>
      <c r="C394" s="231" t="s">
        <v>2341</v>
      </c>
      <c r="D394" s="231" t="s">
        <v>21</v>
      </c>
      <c r="E394" s="231" t="s">
        <v>521</v>
      </c>
      <c r="F394" s="231" t="s">
        <v>48</v>
      </c>
      <c r="G394" s="231" t="s">
        <v>521</v>
      </c>
      <c r="H394" s="231" t="s">
        <v>796</v>
      </c>
      <c r="I394" s="203">
        <v>712</v>
      </c>
      <c r="J394" s="203">
        <v>0</v>
      </c>
      <c r="K394" s="203">
        <v>0</v>
      </c>
      <c r="L394" s="203">
        <v>712</v>
      </c>
      <c r="M394" s="231"/>
    </row>
    <row r="395" spans="1:13">
      <c r="A395" s="231" t="s">
        <v>794</v>
      </c>
      <c r="B395" s="231" t="s">
        <v>707</v>
      </c>
      <c r="C395" s="231" t="s">
        <v>2341</v>
      </c>
      <c r="D395" s="231" t="s">
        <v>21</v>
      </c>
      <c r="E395" s="231" t="s">
        <v>521</v>
      </c>
      <c r="F395" s="231" t="s">
        <v>48</v>
      </c>
      <c r="G395" s="231" t="s">
        <v>521</v>
      </c>
      <c r="H395" s="231" t="s">
        <v>796</v>
      </c>
      <c r="I395" s="203">
        <v>3722.12</v>
      </c>
      <c r="J395" s="203">
        <v>3471.8</v>
      </c>
      <c r="K395" s="203">
        <v>250.32</v>
      </c>
      <c r="L395" s="203">
        <v>0</v>
      </c>
      <c r="M395" s="231"/>
    </row>
    <row r="396" spans="1:13">
      <c r="A396" s="231" t="s">
        <v>794</v>
      </c>
      <c r="B396" s="231" t="s">
        <v>707</v>
      </c>
      <c r="C396" s="231" t="s">
        <v>2341</v>
      </c>
      <c r="D396" s="231" t="s">
        <v>21</v>
      </c>
      <c r="E396" s="231" t="s">
        <v>521</v>
      </c>
      <c r="F396" s="231" t="s">
        <v>48</v>
      </c>
      <c r="G396" s="231" t="s">
        <v>521</v>
      </c>
      <c r="H396" s="231" t="s">
        <v>796</v>
      </c>
      <c r="I396" s="203">
        <v>73.41</v>
      </c>
      <c r="J396" s="203">
        <v>0</v>
      </c>
      <c r="K396" s="203">
        <v>0</v>
      </c>
      <c r="L396" s="203">
        <v>73.41</v>
      </c>
      <c r="M396" s="231"/>
    </row>
    <row r="397" spans="1:13">
      <c r="A397" s="231" t="s">
        <v>794</v>
      </c>
      <c r="B397" s="231" t="s">
        <v>707</v>
      </c>
      <c r="C397" s="231" t="s">
        <v>2341</v>
      </c>
      <c r="D397" s="231" t="s">
        <v>21</v>
      </c>
      <c r="E397" s="231" t="s">
        <v>521</v>
      </c>
      <c r="F397" s="231" t="s">
        <v>48</v>
      </c>
      <c r="G397" s="231" t="s">
        <v>521</v>
      </c>
      <c r="H397" s="231" t="s">
        <v>796</v>
      </c>
      <c r="I397" s="203">
        <v>1568</v>
      </c>
      <c r="J397" s="203">
        <v>768.28</v>
      </c>
      <c r="K397" s="203">
        <v>0</v>
      </c>
      <c r="L397" s="203">
        <v>799.72</v>
      </c>
      <c r="M397" s="231"/>
    </row>
    <row r="398" spans="1:13">
      <c r="A398" s="231" t="s">
        <v>794</v>
      </c>
      <c r="B398" s="231" t="s">
        <v>707</v>
      </c>
      <c r="C398" s="231" t="s">
        <v>2341</v>
      </c>
      <c r="D398" s="231" t="s">
        <v>21</v>
      </c>
      <c r="E398" s="231" t="s">
        <v>521</v>
      </c>
      <c r="F398" s="231" t="s">
        <v>48</v>
      </c>
      <c r="G398" s="231" t="s">
        <v>521</v>
      </c>
      <c r="H398" s="231" t="s">
        <v>796</v>
      </c>
      <c r="I398" s="203">
        <v>210</v>
      </c>
      <c r="J398" s="203">
        <v>210</v>
      </c>
      <c r="K398" s="203">
        <v>0</v>
      </c>
      <c r="L398" s="203">
        <v>0</v>
      </c>
      <c r="M398" s="231"/>
    </row>
    <row r="399" spans="1:13">
      <c r="A399" s="231" t="s">
        <v>794</v>
      </c>
      <c r="B399" s="231" t="s">
        <v>707</v>
      </c>
      <c r="C399" s="231" t="s">
        <v>2343</v>
      </c>
      <c r="D399" s="231" t="s">
        <v>21</v>
      </c>
      <c r="E399" s="231" t="s">
        <v>521</v>
      </c>
      <c r="F399" s="231" t="s">
        <v>48</v>
      </c>
      <c r="G399" s="231" t="s">
        <v>521</v>
      </c>
      <c r="H399" s="231" t="s">
        <v>796</v>
      </c>
      <c r="I399" s="203">
        <v>2822</v>
      </c>
      <c r="J399" s="203">
        <v>2075.25</v>
      </c>
      <c r="K399" s="203">
        <v>230.46</v>
      </c>
      <c r="L399" s="203">
        <v>516.29</v>
      </c>
      <c r="M399" s="231"/>
    </row>
    <row r="400" spans="1:13">
      <c r="A400" s="231" t="s">
        <v>794</v>
      </c>
      <c r="B400" s="231" t="s">
        <v>707</v>
      </c>
      <c r="C400" s="231" t="s">
        <v>2343</v>
      </c>
      <c r="D400" s="231" t="s">
        <v>21</v>
      </c>
      <c r="E400" s="231" t="s">
        <v>521</v>
      </c>
      <c r="F400" s="231" t="s">
        <v>48</v>
      </c>
      <c r="G400" s="231" t="s">
        <v>521</v>
      </c>
      <c r="H400" s="231" t="s">
        <v>796</v>
      </c>
      <c r="I400" s="203">
        <v>34.99</v>
      </c>
      <c r="J400" s="203">
        <v>34.99</v>
      </c>
      <c r="K400" s="203">
        <v>0</v>
      </c>
      <c r="L400" s="203">
        <v>0</v>
      </c>
      <c r="M400" s="231"/>
    </row>
    <row r="401" spans="1:13">
      <c r="A401" s="231" t="s">
        <v>794</v>
      </c>
      <c r="B401" s="231" t="s">
        <v>707</v>
      </c>
      <c r="C401" s="231" t="s">
        <v>2345</v>
      </c>
      <c r="D401" s="231" t="s">
        <v>21</v>
      </c>
      <c r="E401" s="231" t="s">
        <v>521</v>
      </c>
      <c r="F401" s="231" t="s">
        <v>48</v>
      </c>
      <c r="G401" s="231" t="s">
        <v>521</v>
      </c>
      <c r="H401" s="231" t="s">
        <v>796</v>
      </c>
      <c r="I401" s="203">
        <v>1400</v>
      </c>
      <c r="J401" s="203">
        <v>1400</v>
      </c>
      <c r="K401" s="203">
        <v>0</v>
      </c>
      <c r="L401" s="203">
        <v>0</v>
      </c>
      <c r="M401" s="231"/>
    </row>
    <row r="402" spans="1:13">
      <c r="A402" s="231" t="s">
        <v>794</v>
      </c>
      <c r="B402" s="231" t="s">
        <v>706</v>
      </c>
      <c r="C402" s="231" t="s">
        <v>794</v>
      </c>
      <c r="D402" s="231" t="s">
        <v>21</v>
      </c>
      <c r="E402" s="231" t="s">
        <v>521</v>
      </c>
      <c r="F402" s="231" t="s">
        <v>48</v>
      </c>
      <c r="G402" s="231" t="s">
        <v>521</v>
      </c>
      <c r="H402" s="231" t="s">
        <v>796</v>
      </c>
      <c r="I402" s="203">
        <v>161333</v>
      </c>
      <c r="J402" s="203">
        <v>142770.79999999999</v>
      </c>
      <c r="K402" s="203">
        <v>18759.52</v>
      </c>
      <c r="L402" s="203">
        <v>-197.32</v>
      </c>
      <c r="M402" s="231"/>
    </row>
    <row r="403" spans="1:13">
      <c r="A403" s="231" t="s">
        <v>794</v>
      </c>
      <c r="B403" s="231" t="s">
        <v>706</v>
      </c>
      <c r="C403" s="231" t="s">
        <v>812</v>
      </c>
      <c r="D403" s="231" t="s">
        <v>21</v>
      </c>
      <c r="E403" s="231" t="s">
        <v>521</v>
      </c>
      <c r="F403" s="231" t="s">
        <v>48</v>
      </c>
      <c r="G403" s="231" t="s">
        <v>521</v>
      </c>
      <c r="H403" s="231" t="s">
        <v>796</v>
      </c>
      <c r="I403" s="203">
        <v>69161</v>
      </c>
      <c r="J403" s="203">
        <v>64689.2</v>
      </c>
      <c r="K403" s="203">
        <v>5182.66</v>
      </c>
      <c r="L403" s="203">
        <v>-710.86</v>
      </c>
      <c r="M403" s="231"/>
    </row>
    <row r="404" spans="1:13">
      <c r="A404" s="231" t="s">
        <v>794</v>
      </c>
      <c r="B404" s="231" t="s">
        <v>706</v>
      </c>
      <c r="C404" s="231" t="s">
        <v>2341</v>
      </c>
      <c r="D404" s="231" t="s">
        <v>21</v>
      </c>
      <c r="E404" s="231" t="s">
        <v>521</v>
      </c>
      <c r="F404" s="231" t="s">
        <v>48</v>
      </c>
      <c r="G404" s="231" t="s">
        <v>521</v>
      </c>
      <c r="H404" s="231" t="s">
        <v>796</v>
      </c>
      <c r="I404" s="203">
        <v>6154.35</v>
      </c>
      <c r="J404" s="203">
        <v>4070.52</v>
      </c>
      <c r="K404" s="203">
        <v>2083.83</v>
      </c>
      <c r="L404" s="203">
        <v>0</v>
      </c>
      <c r="M404" s="231"/>
    </row>
    <row r="405" spans="1:13">
      <c r="A405" s="231" t="s">
        <v>794</v>
      </c>
      <c r="B405" s="231" t="s">
        <v>706</v>
      </c>
      <c r="C405" s="231" t="s">
        <v>2341</v>
      </c>
      <c r="D405" s="231" t="s">
        <v>21</v>
      </c>
      <c r="E405" s="231" t="s">
        <v>521</v>
      </c>
      <c r="F405" s="231" t="s">
        <v>48</v>
      </c>
      <c r="G405" s="231" t="s">
        <v>521</v>
      </c>
      <c r="H405" s="231" t="s">
        <v>796</v>
      </c>
      <c r="I405" s="203">
        <v>37264</v>
      </c>
      <c r="J405" s="203">
        <v>29817.84</v>
      </c>
      <c r="K405" s="203">
        <v>0</v>
      </c>
      <c r="L405" s="203">
        <v>7446.16</v>
      </c>
      <c r="M405" s="231"/>
    </row>
    <row r="406" spans="1:13">
      <c r="A406" s="231" t="s">
        <v>794</v>
      </c>
      <c r="B406" s="231" t="s">
        <v>706</v>
      </c>
      <c r="C406" s="231" t="s">
        <v>2341</v>
      </c>
      <c r="D406" s="231" t="s">
        <v>21</v>
      </c>
      <c r="E406" s="231" t="s">
        <v>521</v>
      </c>
      <c r="F406" s="231" t="s">
        <v>48</v>
      </c>
      <c r="G406" s="231" t="s">
        <v>521</v>
      </c>
      <c r="H406" s="231" t="s">
        <v>796</v>
      </c>
      <c r="I406" s="203">
        <v>425.09</v>
      </c>
      <c r="J406" s="203">
        <v>0</v>
      </c>
      <c r="K406" s="203">
        <v>0</v>
      </c>
      <c r="L406" s="203">
        <v>425.09</v>
      </c>
      <c r="M406" s="231"/>
    </row>
    <row r="407" spans="1:13">
      <c r="A407" s="231" t="s">
        <v>794</v>
      </c>
      <c r="B407" s="231" t="s">
        <v>706</v>
      </c>
      <c r="C407" s="231" t="s">
        <v>2341</v>
      </c>
      <c r="D407" s="231" t="s">
        <v>21</v>
      </c>
      <c r="E407" s="231" t="s">
        <v>521</v>
      </c>
      <c r="F407" s="231" t="s">
        <v>48</v>
      </c>
      <c r="G407" s="231" t="s">
        <v>521</v>
      </c>
      <c r="H407" s="231" t="s">
        <v>796</v>
      </c>
      <c r="I407" s="203">
        <v>2346</v>
      </c>
      <c r="J407" s="203">
        <v>2298</v>
      </c>
      <c r="K407" s="203">
        <v>48</v>
      </c>
      <c r="L407" s="203">
        <v>0</v>
      </c>
      <c r="M407" s="231"/>
    </row>
    <row r="408" spans="1:13">
      <c r="A408" s="231" t="s">
        <v>794</v>
      </c>
      <c r="B408" s="231" t="s">
        <v>706</v>
      </c>
      <c r="C408" s="231" t="s">
        <v>2342</v>
      </c>
      <c r="D408" s="231" t="s">
        <v>21</v>
      </c>
      <c r="E408" s="231" t="s">
        <v>521</v>
      </c>
      <c r="F408" s="231" t="s">
        <v>48</v>
      </c>
      <c r="G408" s="231" t="s">
        <v>521</v>
      </c>
      <c r="H408" s="231" t="s">
        <v>796</v>
      </c>
      <c r="I408" s="203">
        <v>80454</v>
      </c>
      <c r="J408" s="203">
        <v>65062.87</v>
      </c>
      <c r="K408" s="203">
        <v>0</v>
      </c>
      <c r="L408" s="203">
        <v>15391.13</v>
      </c>
      <c r="M408" s="231"/>
    </row>
    <row r="409" spans="1:13">
      <c r="A409" s="231" t="s">
        <v>794</v>
      </c>
      <c r="B409" s="231" t="s">
        <v>706</v>
      </c>
      <c r="C409" s="231" t="s">
        <v>2342</v>
      </c>
      <c r="D409" s="231" t="s">
        <v>21</v>
      </c>
      <c r="E409" s="231" t="s">
        <v>521</v>
      </c>
      <c r="F409" s="231" t="s">
        <v>48</v>
      </c>
      <c r="G409" s="231" t="s">
        <v>521</v>
      </c>
      <c r="H409" s="231" t="s">
        <v>796</v>
      </c>
      <c r="I409" s="203">
        <v>616.72</v>
      </c>
      <c r="J409" s="203">
        <v>396.39</v>
      </c>
      <c r="K409" s="203">
        <v>0</v>
      </c>
      <c r="L409" s="203">
        <v>220.33</v>
      </c>
      <c r="M409" s="231"/>
    </row>
    <row r="410" spans="1:13">
      <c r="A410" s="231" t="s">
        <v>794</v>
      </c>
      <c r="B410" s="231" t="s">
        <v>706</v>
      </c>
      <c r="C410" s="231" t="s">
        <v>2343</v>
      </c>
      <c r="D410" s="231" t="s">
        <v>21</v>
      </c>
      <c r="E410" s="231" t="s">
        <v>521</v>
      </c>
      <c r="F410" s="231" t="s">
        <v>48</v>
      </c>
      <c r="G410" s="231" t="s">
        <v>521</v>
      </c>
      <c r="H410" s="231" t="s">
        <v>796</v>
      </c>
      <c r="I410" s="203">
        <v>23303.21</v>
      </c>
      <c r="J410" s="203">
        <v>21203.88</v>
      </c>
      <c r="K410" s="203">
        <v>0</v>
      </c>
      <c r="L410" s="203">
        <v>2099.33</v>
      </c>
      <c r="M410" s="231"/>
    </row>
    <row r="411" spans="1:13">
      <c r="A411" s="231" t="s">
        <v>794</v>
      </c>
      <c r="B411" s="231" t="s">
        <v>706</v>
      </c>
      <c r="C411" s="231" t="s">
        <v>2344</v>
      </c>
      <c r="D411" s="231" t="s">
        <v>21</v>
      </c>
      <c r="E411" s="231" t="s">
        <v>521</v>
      </c>
      <c r="F411" s="231" t="s">
        <v>48</v>
      </c>
      <c r="G411" s="231" t="s">
        <v>521</v>
      </c>
      <c r="H411" s="231" t="s">
        <v>796</v>
      </c>
      <c r="I411" s="203">
        <v>3741.6</v>
      </c>
      <c r="J411" s="203">
        <v>3003.91</v>
      </c>
      <c r="K411" s="203">
        <v>0</v>
      </c>
      <c r="L411" s="203">
        <v>737.69</v>
      </c>
      <c r="M411" s="231"/>
    </row>
    <row r="412" spans="1:13">
      <c r="A412" s="231" t="s">
        <v>794</v>
      </c>
      <c r="B412" s="231" t="s">
        <v>709</v>
      </c>
      <c r="C412" s="231" t="s">
        <v>794</v>
      </c>
      <c r="D412" s="231" t="s">
        <v>21</v>
      </c>
      <c r="E412" s="231" t="s">
        <v>521</v>
      </c>
      <c r="F412" s="231" t="s">
        <v>48</v>
      </c>
      <c r="G412" s="231" t="s">
        <v>521</v>
      </c>
      <c r="H412" s="231" t="s">
        <v>796</v>
      </c>
      <c r="I412" s="203">
        <v>64307.040000000001</v>
      </c>
      <c r="J412" s="203">
        <v>58948.12</v>
      </c>
      <c r="K412" s="203">
        <v>5358.92</v>
      </c>
      <c r="L412" s="203">
        <v>0</v>
      </c>
      <c r="M412" s="231"/>
    </row>
    <row r="413" spans="1:13">
      <c r="A413" s="231" t="s">
        <v>794</v>
      </c>
      <c r="B413" s="231" t="s">
        <v>709</v>
      </c>
      <c r="C413" s="231" t="s">
        <v>812</v>
      </c>
      <c r="D413" s="231" t="s">
        <v>21</v>
      </c>
      <c r="E413" s="231" t="s">
        <v>521</v>
      </c>
      <c r="F413" s="231" t="s">
        <v>48</v>
      </c>
      <c r="G413" s="231" t="s">
        <v>521</v>
      </c>
      <c r="H413" s="231" t="s">
        <v>796</v>
      </c>
      <c r="I413" s="203">
        <v>33067.550000000003</v>
      </c>
      <c r="J413" s="203">
        <v>31786.240000000002</v>
      </c>
      <c r="K413" s="203">
        <v>1534.4</v>
      </c>
      <c r="L413" s="203">
        <v>-253.09</v>
      </c>
      <c r="M413" s="231"/>
    </row>
    <row r="414" spans="1:13">
      <c r="A414" s="231" t="s">
        <v>794</v>
      </c>
      <c r="B414" s="231" t="s">
        <v>709</v>
      </c>
      <c r="C414" s="231" t="s">
        <v>2343</v>
      </c>
      <c r="D414" s="231" t="s">
        <v>21</v>
      </c>
      <c r="E414" s="231" t="s">
        <v>521</v>
      </c>
      <c r="F414" s="231" t="s">
        <v>48</v>
      </c>
      <c r="G414" s="231" t="s">
        <v>521</v>
      </c>
      <c r="H414" s="231" t="s">
        <v>796</v>
      </c>
      <c r="I414" s="203">
        <v>8569</v>
      </c>
      <c r="J414" s="203">
        <v>0</v>
      </c>
      <c r="K414" s="203">
        <v>0</v>
      </c>
      <c r="L414" s="203">
        <v>8569</v>
      </c>
      <c r="M414" s="231"/>
    </row>
    <row r="415" spans="1:13">
      <c r="A415" s="231" t="s">
        <v>794</v>
      </c>
      <c r="B415" s="231" t="s">
        <v>808</v>
      </c>
      <c r="C415" s="231" t="s">
        <v>2341</v>
      </c>
      <c r="D415" s="231" t="s">
        <v>21</v>
      </c>
      <c r="E415" s="231" t="s">
        <v>830</v>
      </c>
      <c r="F415" s="231" t="s">
        <v>48</v>
      </c>
      <c r="G415" s="231" t="s">
        <v>521</v>
      </c>
      <c r="H415" s="231" t="s">
        <v>796</v>
      </c>
      <c r="I415" s="203">
        <v>890.77</v>
      </c>
      <c r="J415" s="203">
        <v>318</v>
      </c>
      <c r="K415" s="203">
        <v>0</v>
      </c>
      <c r="L415" s="203">
        <v>572.77</v>
      </c>
      <c r="M415" s="231"/>
    </row>
    <row r="416" spans="1:13">
      <c r="A416" s="231" t="s">
        <v>794</v>
      </c>
      <c r="B416" s="231" t="s">
        <v>833</v>
      </c>
      <c r="C416" s="231" t="s">
        <v>2345</v>
      </c>
      <c r="D416" s="231" t="s">
        <v>21</v>
      </c>
      <c r="E416" s="231" t="s">
        <v>830</v>
      </c>
      <c r="F416" s="231" t="s">
        <v>48</v>
      </c>
      <c r="G416" s="231" t="s">
        <v>521</v>
      </c>
      <c r="H416" s="231" t="s">
        <v>796</v>
      </c>
      <c r="I416" s="203">
        <v>142.84</v>
      </c>
      <c r="J416" s="203">
        <v>142.84</v>
      </c>
      <c r="K416" s="203">
        <v>0</v>
      </c>
      <c r="L416" s="203">
        <v>0</v>
      </c>
      <c r="M416" s="231"/>
    </row>
    <row r="417" spans="1:13">
      <c r="A417" s="231" t="s">
        <v>794</v>
      </c>
      <c r="B417" s="231" t="s">
        <v>701</v>
      </c>
      <c r="C417" s="231" t="s">
        <v>2341</v>
      </c>
      <c r="D417" s="231" t="s">
        <v>21</v>
      </c>
      <c r="E417" s="231" t="s">
        <v>830</v>
      </c>
      <c r="F417" s="231" t="s">
        <v>48</v>
      </c>
      <c r="G417" s="231" t="s">
        <v>521</v>
      </c>
      <c r="H417" s="231" t="s">
        <v>796</v>
      </c>
      <c r="I417" s="203">
        <v>5993.55</v>
      </c>
      <c r="J417" s="203">
        <v>2046.1</v>
      </c>
      <c r="K417" s="203">
        <v>245.6</v>
      </c>
      <c r="L417" s="203">
        <v>3701.85</v>
      </c>
      <c r="M417" s="231"/>
    </row>
    <row r="418" spans="1:13">
      <c r="A418" s="231" t="s">
        <v>794</v>
      </c>
      <c r="B418" s="231" t="s">
        <v>702</v>
      </c>
      <c r="C418" s="231" t="s">
        <v>2341</v>
      </c>
      <c r="D418" s="231" t="s">
        <v>21</v>
      </c>
      <c r="E418" s="231" t="s">
        <v>830</v>
      </c>
      <c r="F418" s="231" t="s">
        <v>48</v>
      </c>
      <c r="G418" s="231" t="s">
        <v>521</v>
      </c>
      <c r="H418" s="231" t="s">
        <v>796</v>
      </c>
      <c r="I418" s="203">
        <v>299</v>
      </c>
      <c r="J418" s="203">
        <v>299</v>
      </c>
      <c r="K418" s="203">
        <v>0</v>
      </c>
      <c r="L418" s="203">
        <v>0</v>
      </c>
      <c r="M418" s="231"/>
    </row>
    <row r="419" spans="1:13">
      <c r="A419" s="231" t="s">
        <v>794</v>
      </c>
      <c r="B419" s="231" t="s">
        <v>702</v>
      </c>
      <c r="C419" s="231" t="s">
        <v>2341</v>
      </c>
      <c r="D419" s="231" t="s">
        <v>21</v>
      </c>
      <c r="E419" s="231" t="s">
        <v>830</v>
      </c>
      <c r="F419" s="231" t="s">
        <v>48</v>
      </c>
      <c r="G419" s="231" t="s">
        <v>521</v>
      </c>
      <c r="H419" s="231" t="s">
        <v>796</v>
      </c>
      <c r="I419" s="203">
        <v>240</v>
      </c>
      <c r="J419" s="203">
        <v>0</v>
      </c>
      <c r="K419" s="203">
        <v>0</v>
      </c>
      <c r="L419" s="203">
        <v>240</v>
      </c>
      <c r="M419" s="231"/>
    </row>
    <row r="420" spans="1:13">
      <c r="A420" s="231" t="s">
        <v>794</v>
      </c>
      <c r="B420" s="231" t="s">
        <v>808</v>
      </c>
      <c r="C420" s="231" t="s">
        <v>2341</v>
      </c>
      <c r="D420" s="231" t="s">
        <v>21</v>
      </c>
      <c r="E420" s="231" t="s">
        <v>710</v>
      </c>
      <c r="F420" s="231" t="s">
        <v>48</v>
      </c>
      <c r="G420" s="231" t="s">
        <v>521</v>
      </c>
      <c r="H420" s="231" t="s">
        <v>796</v>
      </c>
      <c r="I420" s="203">
        <v>19436</v>
      </c>
      <c r="J420" s="203">
        <v>15884.99</v>
      </c>
      <c r="K420" s="203">
        <v>0</v>
      </c>
      <c r="L420" s="203">
        <v>3551.01</v>
      </c>
      <c r="M420" s="231"/>
    </row>
    <row r="421" spans="1:13">
      <c r="A421" s="231" t="s">
        <v>794</v>
      </c>
      <c r="B421" s="231" t="s">
        <v>808</v>
      </c>
      <c r="C421" s="231" t="s">
        <v>2341</v>
      </c>
      <c r="D421" s="231" t="s">
        <v>21</v>
      </c>
      <c r="E421" s="231" t="s">
        <v>710</v>
      </c>
      <c r="F421" s="231" t="s">
        <v>48</v>
      </c>
      <c r="G421" s="231" t="s">
        <v>521</v>
      </c>
      <c r="H421" s="231" t="s">
        <v>796</v>
      </c>
      <c r="I421" s="203">
        <v>6350</v>
      </c>
      <c r="J421" s="203">
        <v>4040.38</v>
      </c>
      <c r="K421" s="203">
        <v>0</v>
      </c>
      <c r="L421" s="203">
        <v>2309.62</v>
      </c>
      <c r="M421" s="231"/>
    </row>
    <row r="422" spans="1:13">
      <c r="A422" s="231" t="s">
        <v>794</v>
      </c>
      <c r="B422" s="231" t="s">
        <v>808</v>
      </c>
      <c r="C422" s="231" t="s">
        <v>2343</v>
      </c>
      <c r="D422" s="231" t="s">
        <v>21</v>
      </c>
      <c r="E422" s="231" t="s">
        <v>710</v>
      </c>
      <c r="F422" s="231" t="s">
        <v>48</v>
      </c>
      <c r="G422" s="231" t="s">
        <v>521</v>
      </c>
      <c r="H422" s="231" t="s">
        <v>796</v>
      </c>
      <c r="I422" s="203">
        <v>87340.27</v>
      </c>
      <c r="J422" s="203">
        <v>7719.26</v>
      </c>
      <c r="K422" s="203">
        <v>1631.9</v>
      </c>
      <c r="L422" s="203">
        <v>77989.11</v>
      </c>
      <c r="M422" s="231"/>
    </row>
    <row r="423" spans="1:13">
      <c r="A423" s="231" t="s">
        <v>794</v>
      </c>
      <c r="B423" s="231" t="s">
        <v>808</v>
      </c>
      <c r="C423" s="231" t="s">
        <v>2343</v>
      </c>
      <c r="D423" s="231" t="s">
        <v>21</v>
      </c>
      <c r="E423" s="231" t="s">
        <v>710</v>
      </c>
      <c r="F423" s="231" t="s">
        <v>48</v>
      </c>
      <c r="G423" s="231" t="s">
        <v>521</v>
      </c>
      <c r="H423" s="231" t="s">
        <v>796</v>
      </c>
      <c r="I423" s="203">
        <v>104.78</v>
      </c>
      <c r="J423" s="203">
        <v>48.11</v>
      </c>
      <c r="K423" s="203">
        <v>0</v>
      </c>
      <c r="L423" s="203">
        <v>56.67</v>
      </c>
      <c r="M423" s="231"/>
    </row>
    <row r="424" spans="1:13">
      <c r="A424" s="231" t="s">
        <v>794</v>
      </c>
      <c r="B424" s="231" t="s">
        <v>808</v>
      </c>
      <c r="C424" s="231" t="s">
        <v>2344</v>
      </c>
      <c r="D424" s="231" t="s">
        <v>21</v>
      </c>
      <c r="E424" s="231" t="s">
        <v>710</v>
      </c>
      <c r="F424" s="231" t="s">
        <v>48</v>
      </c>
      <c r="G424" s="231" t="s">
        <v>521</v>
      </c>
      <c r="H424" s="231" t="s">
        <v>796</v>
      </c>
      <c r="I424" s="203">
        <v>350</v>
      </c>
      <c r="J424" s="203">
        <v>71.98</v>
      </c>
      <c r="K424" s="203">
        <v>0</v>
      </c>
      <c r="L424" s="203">
        <v>278.02</v>
      </c>
      <c r="M424" s="231"/>
    </row>
    <row r="425" spans="1:13">
      <c r="A425" s="231" t="s">
        <v>794</v>
      </c>
      <c r="B425" s="231" t="s">
        <v>808</v>
      </c>
      <c r="C425" s="231" t="s">
        <v>2344</v>
      </c>
      <c r="D425" s="231" t="s">
        <v>21</v>
      </c>
      <c r="E425" s="231" t="s">
        <v>710</v>
      </c>
      <c r="F425" s="231" t="s">
        <v>48</v>
      </c>
      <c r="G425" s="231" t="s">
        <v>521</v>
      </c>
      <c r="H425" s="231" t="s">
        <v>796</v>
      </c>
      <c r="I425" s="203">
        <v>1983.38</v>
      </c>
      <c r="J425" s="203">
        <v>0</v>
      </c>
      <c r="K425" s="203">
        <v>0</v>
      </c>
      <c r="L425" s="203">
        <v>1983.38</v>
      </c>
      <c r="M425" s="231"/>
    </row>
    <row r="426" spans="1:13">
      <c r="A426" s="231" t="s">
        <v>794</v>
      </c>
      <c r="B426" s="231" t="s">
        <v>808</v>
      </c>
      <c r="C426" s="231" t="s">
        <v>2345</v>
      </c>
      <c r="D426" s="231" t="s">
        <v>21</v>
      </c>
      <c r="E426" s="231" t="s">
        <v>710</v>
      </c>
      <c r="F426" s="231" t="s">
        <v>48</v>
      </c>
      <c r="G426" s="231" t="s">
        <v>521</v>
      </c>
      <c r="H426" s="231" t="s">
        <v>796</v>
      </c>
      <c r="I426" s="203">
        <v>5999.28</v>
      </c>
      <c r="J426" s="203">
        <v>5999.28</v>
      </c>
      <c r="K426" s="203">
        <v>0</v>
      </c>
      <c r="L426" s="203">
        <v>0</v>
      </c>
      <c r="M426" s="231"/>
    </row>
    <row r="427" spans="1:13">
      <c r="A427" s="231" t="s">
        <v>794</v>
      </c>
      <c r="B427" s="231" t="s">
        <v>833</v>
      </c>
      <c r="C427" s="231" t="s">
        <v>794</v>
      </c>
      <c r="D427" s="231" t="s">
        <v>21</v>
      </c>
      <c r="E427" s="231" t="s">
        <v>710</v>
      </c>
      <c r="F427" s="231" t="s">
        <v>48</v>
      </c>
      <c r="G427" s="231" t="s">
        <v>521</v>
      </c>
      <c r="H427" s="231" t="s">
        <v>796</v>
      </c>
      <c r="I427" s="203">
        <v>385.89</v>
      </c>
      <c r="J427" s="203">
        <v>385.89</v>
      </c>
      <c r="K427" s="203">
        <v>0</v>
      </c>
      <c r="L427" s="203">
        <v>0</v>
      </c>
      <c r="M427" s="231"/>
    </row>
    <row r="428" spans="1:13">
      <c r="A428" s="231" t="s">
        <v>794</v>
      </c>
      <c r="B428" s="231" t="s">
        <v>833</v>
      </c>
      <c r="C428" s="231" t="s">
        <v>812</v>
      </c>
      <c r="D428" s="231" t="s">
        <v>21</v>
      </c>
      <c r="E428" s="231" t="s">
        <v>710</v>
      </c>
      <c r="F428" s="231" t="s">
        <v>48</v>
      </c>
      <c r="G428" s="231" t="s">
        <v>521</v>
      </c>
      <c r="H428" s="231" t="s">
        <v>796</v>
      </c>
      <c r="I428" s="203">
        <v>10.6</v>
      </c>
      <c r="J428" s="203">
        <v>9.5299999999999994</v>
      </c>
      <c r="K428" s="203">
        <v>0</v>
      </c>
      <c r="L428" s="203">
        <v>1.07</v>
      </c>
      <c r="M428" s="231"/>
    </row>
    <row r="429" spans="1:13">
      <c r="A429" s="231" t="s">
        <v>794</v>
      </c>
      <c r="B429" s="231" t="s">
        <v>833</v>
      </c>
      <c r="C429" s="231" t="s">
        <v>2345</v>
      </c>
      <c r="D429" s="231" t="s">
        <v>21</v>
      </c>
      <c r="E429" s="231" t="s">
        <v>710</v>
      </c>
      <c r="F429" s="231" t="s">
        <v>48</v>
      </c>
      <c r="G429" s="231" t="s">
        <v>521</v>
      </c>
      <c r="H429" s="231" t="s">
        <v>796</v>
      </c>
      <c r="I429" s="203">
        <v>857.04</v>
      </c>
      <c r="J429" s="203">
        <v>857.04</v>
      </c>
      <c r="K429" s="203">
        <v>0</v>
      </c>
      <c r="L429" s="203">
        <v>0</v>
      </c>
      <c r="M429" s="231"/>
    </row>
    <row r="430" spans="1:13">
      <c r="A430" s="231" t="s">
        <v>794</v>
      </c>
      <c r="B430" s="231" t="s">
        <v>701</v>
      </c>
      <c r="C430" s="231" t="s">
        <v>2345</v>
      </c>
      <c r="D430" s="231" t="s">
        <v>21</v>
      </c>
      <c r="E430" s="231" t="s">
        <v>710</v>
      </c>
      <c r="F430" s="231" t="s">
        <v>48</v>
      </c>
      <c r="G430" s="231" t="s">
        <v>521</v>
      </c>
      <c r="H430" s="231" t="s">
        <v>796</v>
      </c>
      <c r="I430" s="203">
        <v>285.68</v>
      </c>
      <c r="J430" s="203">
        <v>285.68</v>
      </c>
      <c r="K430" s="203">
        <v>0</v>
      </c>
      <c r="L430" s="203">
        <v>0</v>
      </c>
      <c r="M430" s="231"/>
    </row>
    <row r="431" spans="1:13">
      <c r="A431" s="231" t="s">
        <v>794</v>
      </c>
      <c r="B431" s="231" t="s">
        <v>707</v>
      </c>
      <c r="C431" s="231" t="s">
        <v>794</v>
      </c>
      <c r="D431" s="231" t="s">
        <v>21</v>
      </c>
      <c r="E431" s="231" t="s">
        <v>710</v>
      </c>
      <c r="F431" s="231" t="s">
        <v>48</v>
      </c>
      <c r="G431" s="231" t="s">
        <v>521</v>
      </c>
      <c r="H431" s="231" t="s">
        <v>796</v>
      </c>
      <c r="I431" s="203">
        <v>0</v>
      </c>
      <c r="J431" s="203">
        <v>480</v>
      </c>
      <c r="K431" s="203">
        <v>0</v>
      </c>
      <c r="L431" s="203">
        <v>-480</v>
      </c>
      <c r="M431" s="231"/>
    </row>
    <row r="432" spans="1:13">
      <c r="A432" s="231" t="s">
        <v>794</v>
      </c>
      <c r="B432" s="231" t="s">
        <v>707</v>
      </c>
      <c r="C432" s="231" t="s">
        <v>812</v>
      </c>
      <c r="D432" s="231" t="s">
        <v>21</v>
      </c>
      <c r="E432" s="231" t="s">
        <v>710</v>
      </c>
      <c r="F432" s="231" t="s">
        <v>48</v>
      </c>
      <c r="G432" s="231" t="s">
        <v>521</v>
      </c>
      <c r="H432" s="231" t="s">
        <v>796</v>
      </c>
      <c r="I432" s="203">
        <v>0</v>
      </c>
      <c r="J432" s="203">
        <v>105.74</v>
      </c>
      <c r="K432" s="203">
        <v>0</v>
      </c>
      <c r="L432" s="203">
        <v>-105.74</v>
      </c>
      <c r="M432" s="231"/>
    </row>
    <row r="433" spans="1:13">
      <c r="A433" s="231" t="s">
        <v>794</v>
      </c>
      <c r="B433" s="231" t="s">
        <v>707</v>
      </c>
      <c r="C433" s="231" t="s">
        <v>2343</v>
      </c>
      <c r="D433" s="231" t="s">
        <v>21</v>
      </c>
      <c r="E433" s="231" t="s">
        <v>710</v>
      </c>
      <c r="F433" s="231" t="s">
        <v>48</v>
      </c>
      <c r="G433" s="231" t="s">
        <v>521</v>
      </c>
      <c r="H433" s="231" t="s">
        <v>796</v>
      </c>
      <c r="I433" s="203">
        <v>1968.9</v>
      </c>
      <c r="J433" s="203">
        <v>0</v>
      </c>
      <c r="K433" s="203">
        <v>0</v>
      </c>
      <c r="L433" s="203">
        <v>1968.9</v>
      </c>
      <c r="M433" s="231"/>
    </row>
    <row r="434" spans="1:13">
      <c r="A434" s="231" t="s">
        <v>794</v>
      </c>
      <c r="B434" s="231" t="s">
        <v>242</v>
      </c>
      <c r="C434" s="231" t="s">
        <v>2344</v>
      </c>
      <c r="D434" s="231" t="s">
        <v>21</v>
      </c>
      <c r="E434" s="231" t="s">
        <v>710</v>
      </c>
      <c r="F434" s="231" t="s">
        <v>48</v>
      </c>
      <c r="G434" s="231" t="s">
        <v>521</v>
      </c>
      <c r="H434" s="231" t="s">
        <v>796</v>
      </c>
      <c r="I434" s="203">
        <v>109590.25</v>
      </c>
      <c r="J434" s="203">
        <v>106721.97</v>
      </c>
      <c r="K434" s="203">
        <v>0</v>
      </c>
      <c r="L434" s="203">
        <v>2868.28</v>
      </c>
      <c r="M434" s="231"/>
    </row>
    <row r="435" spans="1:13">
      <c r="A435" s="231" t="s">
        <v>794</v>
      </c>
      <c r="B435" s="231" t="s">
        <v>706</v>
      </c>
      <c r="C435" s="231" t="s">
        <v>794</v>
      </c>
      <c r="D435" s="231" t="s">
        <v>21</v>
      </c>
      <c r="E435" s="231" t="s">
        <v>710</v>
      </c>
      <c r="F435" s="231" t="s">
        <v>48</v>
      </c>
      <c r="G435" s="231" t="s">
        <v>521</v>
      </c>
      <c r="H435" s="231" t="s">
        <v>796</v>
      </c>
      <c r="I435" s="203">
        <v>2959.09</v>
      </c>
      <c r="J435" s="203">
        <v>2959.09</v>
      </c>
      <c r="K435" s="203">
        <v>0</v>
      </c>
      <c r="L435" s="203">
        <v>0</v>
      </c>
      <c r="M435" s="231"/>
    </row>
    <row r="436" spans="1:13">
      <c r="A436" s="231" t="s">
        <v>794</v>
      </c>
      <c r="B436" s="231" t="s">
        <v>706</v>
      </c>
      <c r="C436" s="231" t="s">
        <v>812</v>
      </c>
      <c r="D436" s="231" t="s">
        <v>21</v>
      </c>
      <c r="E436" s="231" t="s">
        <v>710</v>
      </c>
      <c r="F436" s="231" t="s">
        <v>48</v>
      </c>
      <c r="G436" s="231" t="s">
        <v>521</v>
      </c>
      <c r="H436" s="231" t="s">
        <v>796</v>
      </c>
      <c r="I436" s="203">
        <v>766.84</v>
      </c>
      <c r="J436" s="203">
        <v>752.12</v>
      </c>
      <c r="K436" s="203">
        <v>0</v>
      </c>
      <c r="L436" s="203">
        <v>14.72</v>
      </c>
      <c r="M436" s="231"/>
    </row>
    <row r="437" spans="1:13">
      <c r="A437" s="231" t="s">
        <v>794</v>
      </c>
      <c r="B437" s="231" t="s">
        <v>706</v>
      </c>
      <c r="C437" s="231" t="s">
        <v>2343</v>
      </c>
      <c r="D437" s="231" t="s">
        <v>21</v>
      </c>
      <c r="E437" s="231" t="s">
        <v>710</v>
      </c>
      <c r="F437" s="231" t="s">
        <v>48</v>
      </c>
      <c r="G437" s="231" t="s">
        <v>521</v>
      </c>
      <c r="H437" s="231" t="s">
        <v>796</v>
      </c>
      <c r="I437" s="203">
        <v>488.19</v>
      </c>
      <c r="J437" s="203">
        <v>0</v>
      </c>
      <c r="K437" s="203">
        <v>0</v>
      </c>
      <c r="L437" s="203">
        <v>488.19</v>
      </c>
      <c r="M437" s="231"/>
    </row>
    <row r="438" spans="1:13">
      <c r="A438" s="231" t="s">
        <v>794</v>
      </c>
      <c r="B438" s="231" t="s">
        <v>706</v>
      </c>
      <c r="C438" s="231" t="s">
        <v>2345</v>
      </c>
      <c r="D438" s="231" t="s">
        <v>21</v>
      </c>
      <c r="E438" s="231" t="s">
        <v>710</v>
      </c>
      <c r="F438" s="231" t="s">
        <v>48</v>
      </c>
      <c r="G438" s="231" t="s">
        <v>521</v>
      </c>
      <c r="H438" s="231" t="s">
        <v>796</v>
      </c>
      <c r="I438" s="203">
        <v>2108.06</v>
      </c>
      <c r="J438" s="203">
        <v>2108.06</v>
      </c>
      <c r="K438" s="203">
        <v>0</v>
      </c>
      <c r="L438" s="203">
        <v>0</v>
      </c>
      <c r="M438" s="231"/>
    </row>
    <row r="439" spans="1:13">
      <c r="A439" s="231" t="s">
        <v>794</v>
      </c>
      <c r="B439" s="231" t="s">
        <v>367</v>
      </c>
      <c r="C439" s="231" t="s">
        <v>2343</v>
      </c>
      <c r="D439" s="231" t="s">
        <v>21</v>
      </c>
      <c r="E439" s="231" t="s">
        <v>710</v>
      </c>
      <c r="F439" s="231" t="s">
        <v>48</v>
      </c>
      <c r="G439" s="231" t="s">
        <v>521</v>
      </c>
      <c r="H439" s="231" t="s">
        <v>796</v>
      </c>
      <c r="I439" s="203">
        <v>5757.32</v>
      </c>
      <c r="J439" s="203">
        <v>0</v>
      </c>
      <c r="K439" s="203">
        <v>0</v>
      </c>
      <c r="L439" s="203">
        <v>5757.32</v>
      </c>
      <c r="M439" s="231"/>
    </row>
    <row r="440" spans="1:13">
      <c r="A440" s="231" t="s">
        <v>794</v>
      </c>
      <c r="B440" s="231" t="s">
        <v>808</v>
      </c>
      <c r="C440" s="231" t="s">
        <v>794</v>
      </c>
      <c r="D440" s="231" t="s">
        <v>21</v>
      </c>
      <c r="E440" s="231" t="s">
        <v>2086</v>
      </c>
      <c r="F440" s="231" t="s">
        <v>48</v>
      </c>
      <c r="G440" s="231" t="s">
        <v>521</v>
      </c>
      <c r="H440" s="231" t="s">
        <v>796</v>
      </c>
      <c r="I440" s="203">
        <v>0</v>
      </c>
      <c r="J440" s="203">
        <v>8860</v>
      </c>
      <c r="K440" s="203">
        <v>0</v>
      </c>
      <c r="L440" s="203">
        <v>-8860</v>
      </c>
      <c r="M440" s="231"/>
    </row>
    <row r="441" spans="1:13">
      <c r="A441" s="231" t="s">
        <v>794</v>
      </c>
      <c r="B441" s="231" t="s">
        <v>808</v>
      </c>
      <c r="C441" s="231" t="s">
        <v>812</v>
      </c>
      <c r="D441" s="231" t="s">
        <v>21</v>
      </c>
      <c r="E441" s="231" t="s">
        <v>2086</v>
      </c>
      <c r="F441" s="231" t="s">
        <v>48</v>
      </c>
      <c r="G441" s="231" t="s">
        <v>521</v>
      </c>
      <c r="H441" s="231" t="s">
        <v>796</v>
      </c>
      <c r="I441" s="203">
        <v>0</v>
      </c>
      <c r="J441" s="203">
        <v>1863.45</v>
      </c>
      <c r="K441" s="203">
        <v>0</v>
      </c>
      <c r="L441" s="203">
        <v>-1863.45</v>
      </c>
      <c r="M441" s="231"/>
    </row>
    <row r="442" spans="1:13">
      <c r="A442" s="231" t="s">
        <v>794</v>
      </c>
      <c r="B442" s="231" t="s">
        <v>244</v>
      </c>
      <c r="C442" s="231" t="s">
        <v>794</v>
      </c>
      <c r="D442" s="231" t="s">
        <v>21</v>
      </c>
      <c r="E442" s="231" t="s">
        <v>2082</v>
      </c>
      <c r="F442" s="231" t="s">
        <v>48</v>
      </c>
      <c r="G442" s="231" t="s">
        <v>521</v>
      </c>
      <c r="H442" s="231" t="s">
        <v>796</v>
      </c>
      <c r="I442" s="203">
        <v>52065</v>
      </c>
      <c r="J442" s="203">
        <v>47726.239999999998</v>
      </c>
      <c r="K442" s="203">
        <v>4338.76</v>
      </c>
      <c r="L442" s="203">
        <v>0</v>
      </c>
      <c r="M442" s="231"/>
    </row>
    <row r="443" spans="1:13">
      <c r="A443" s="231" t="s">
        <v>794</v>
      </c>
      <c r="B443" s="231" t="s">
        <v>244</v>
      </c>
      <c r="C443" s="231" t="s">
        <v>812</v>
      </c>
      <c r="D443" s="231" t="s">
        <v>21</v>
      </c>
      <c r="E443" s="231" t="s">
        <v>2082</v>
      </c>
      <c r="F443" s="231" t="s">
        <v>48</v>
      </c>
      <c r="G443" s="231" t="s">
        <v>521</v>
      </c>
      <c r="H443" s="231" t="s">
        <v>796</v>
      </c>
      <c r="I443" s="203">
        <v>25257.13</v>
      </c>
      <c r="J443" s="203">
        <v>24373.040000000001</v>
      </c>
      <c r="K443" s="203">
        <v>901.5</v>
      </c>
      <c r="L443" s="203">
        <v>-17.41</v>
      </c>
      <c r="M443" s="231"/>
    </row>
    <row r="444" spans="1:13">
      <c r="A444" s="231" t="s">
        <v>794</v>
      </c>
      <c r="B444" s="231" t="s">
        <v>703</v>
      </c>
      <c r="C444" s="231" t="s">
        <v>794</v>
      </c>
      <c r="D444" s="231" t="s">
        <v>21</v>
      </c>
      <c r="E444" s="231" t="s">
        <v>2092</v>
      </c>
      <c r="F444" s="231" t="s">
        <v>48</v>
      </c>
      <c r="G444" s="231" t="s">
        <v>521</v>
      </c>
      <c r="H444" s="231" t="s">
        <v>796</v>
      </c>
      <c r="I444" s="203">
        <v>42774.22</v>
      </c>
      <c r="J444" s="203">
        <v>36061.86</v>
      </c>
      <c r="K444" s="203">
        <v>6712.36</v>
      </c>
      <c r="L444" s="203">
        <v>0</v>
      </c>
      <c r="M444" s="231"/>
    </row>
    <row r="445" spans="1:13">
      <c r="A445" s="231" t="s">
        <v>794</v>
      </c>
      <c r="B445" s="231" t="s">
        <v>703</v>
      </c>
      <c r="C445" s="231" t="s">
        <v>812</v>
      </c>
      <c r="D445" s="231" t="s">
        <v>21</v>
      </c>
      <c r="E445" s="231" t="s">
        <v>2092</v>
      </c>
      <c r="F445" s="231" t="s">
        <v>48</v>
      </c>
      <c r="G445" s="231" t="s">
        <v>521</v>
      </c>
      <c r="H445" s="231" t="s">
        <v>796</v>
      </c>
      <c r="I445" s="203">
        <v>23119.95</v>
      </c>
      <c r="J445" s="203">
        <v>21743.07</v>
      </c>
      <c r="K445" s="203">
        <v>1388.84</v>
      </c>
      <c r="L445" s="203">
        <v>-11.96</v>
      </c>
      <c r="M445" s="231"/>
    </row>
    <row r="446" spans="1:13">
      <c r="A446" s="231" t="s">
        <v>794</v>
      </c>
      <c r="B446" s="231" t="s">
        <v>808</v>
      </c>
      <c r="C446" s="231" t="s">
        <v>794</v>
      </c>
      <c r="D446" s="231" t="s">
        <v>21</v>
      </c>
      <c r="E446" s="231" t="s">
        <v>263</v>
      </c>
      <c r="F446" s="231" t="s">
        <v>48</v>
      </c>
      <c r="G446" s="231" t="s">
        <v>521</v>
      </c>
      <c r="H446" s="231" t="s">
        <v>796</v>
      </c>
      <c r="I446" s="203">
        <v>27360</v>
      </c>
      <c r="J446" s="203">
        <v>22433.22</v>
      </c>
      <c r="K446" s="203">
        <v>806.43</v>
      </c>
      <c r="L446" s="203">
        <v>4120.3500000000004</v>
      </c>
      <c r="M446" s="231"/>
    </row>
    <row r="447" spans="1:13">
      <c r="A447" s="231" t="s">
        <v>794</v>
      </c>
      <c r="B447" s="231" t="s">
        <v>808</v>
      </c>
      <c r="C447" s="231" t="s">
        <v>794</v>
      </c>
      <c r="D447" s="231" t="s">
        <v>21</v>
      </c>
      <c r="E447" s="231" t="s">
        <v>263</v>
      </c>
      <c r="F447" s="231" t="s">
        <v>48</v>
      </c>
      <c r="G447" s="231" t="s">
        <v>521</v>
      </c>
      <c r="H447" s="231" t="s">
        <v>796</v>
      </c>
      <c r="I447" s="203">
        <v>9.5299999999999994</v>
      </c>
      <c r="J447" s="203">
        <v>0</v>
      </c>
      <c r="K447" s="203">
        <v>0</v>
      </c>
      <c r="L447" s="203">
        <v>9.5299999999999994</v>
      </c>
      <c r="M447" s="231"/>
    </row>
    <row r="448" spans="1:13">
      <c r="A448" s="231" t="s">
        <v>794</v>
      </c>
      <c r="B448" s="231" t="s">
        <v>808</v>
      </c>
      <c r="C448" s="231" t="s">
        <v>812</v>
      </c>
      <c r="D448" s="231" t="s">
        <v>21</v>
      </c>
      <c r="E448" s="231" t="s">
        <v>263</v>
      </c>
      <c r="F448" s="231" t="s">
        <v>48</v>
      </c>
      <c r="G448" s="231" t="s">
        <v>521</v>
      </c>
      <c r="H448" s="231" t="s">
        <v>796</v>
      </c>
      <c r="I448" s="203">
        <v>5472</v>
      </c>
      <c r="J448" s="203">
        <v>5113.74</v>
      </c>
      <c r="K448" s="203">
        <v>165.96</v>
      </c>
      <c r="L448" s="203">
        <v>192.3</v>
      </c>
      <c r="M448" s="231"/>
    </row>
    <row r="449" spans="1:13">
      <c r="A449" s="231" t="s">
        <v>794</v>
      </c>
      <c r="B449" s="231" t="s">
        <v>808</v>
      </c>
      <c r="C449" s="231" t="s">
        <v>2341</v>
      </c>
      <c r="D449" s="231" t="s">
        <v>21</v>
      </c>
      <c r="E449" s="231" t="s">
        <v>263</v>
      </c>
      <c r="F449" s="231" t="s">
        <v>48</v>
      </c>
      <c r="G449" s="231" t="s">
        <v>521</v>
      </c>
      <c r="H449" s="231" t="s">
        <v>796</v>
      </c>
      <c r="I449" s="203">
        <v>4300</v>
      </c>
      <c r="J449" s="203">
        <v>4295</v>
      </c>
      <c r="K449" s="203">
        <v>0</v>
      </c>
      <c r="L449" s="203">
        <v>5</v>
      </c>
      <c r="M449" s="231"/>
    </row>
    <row r="450" spans="1:13">
      <c r="A450" s="231" t="s">
        <v>794</v>
      </c>
      <c r="B450" s="231" t="s">
        <v>706</v>
      </c>
      <c r="C450" s="231" t="s">
        <v>2345</v>
      </c>
      <c r="D450" s="231" t="s">
        <v>21</v>
      </c>
      <c r="E450" s="231" t="s">
        <v>263</v>
      </c>
      <c r="F450" s="231" t="s">
        <v>48</v>
      </c>
      <c r="G450" s="231" t="s">
        <v>521</v>
      </c>
      <c r="H450" s="231" t="s">
        <v>796</v>
      </c>
      <c r="I450" s="203">
        <v>24259.8</v>
      </c>
      <c r="J450" s="203">
        <v>14523.32</v>
      </c>
      <c r="K450" s="203">
        <v>0</v>
      </c>
      <c r="L450" s="203">
        <v>9736.48</v>
      </c>
      <c r="M450" s="231"/>
    </row>
    <row r="451" spans="1:13">
      <c r="A451" s="231" t="s">
        <v>794</v>
      </c>
      <c r="B451" s="231" t="s">
        <v>367</v>
      </c>
      <c r="C451" s="231" t="s">
        <v>794</v>
      </c>
      <c r="D451" s="231" t="s">
        <v>21</v>
      </c>
      <c r="E451" s="231" t="s">
        <v>263</v>
      </c>
      <c r="F451" s="231" t="s">
        <v>48</v>
      </c>
      <c r="G451" s="231" t="s">
        <v>521</v>
      </c>
      <c r="H451" s="231" t="s">
        <v>796</v>
      </c>
      <c r="I451" s="203">
        <v>86567.97</v>
      </c>
      <c r="J451" s="203">
        <v>35444.17</v>
      </c>
      <c r="K451" s="203">
        <v>7088.84</v>
      </c>
      <c r="L451" s="203">
        <v>44034.96</v>
      </c>
      <c r="M451" s="231"/>
    </row>
    <row r="452" spans="1:13">
      <c r="A452" s="231" t="s">
        <v>794</v>
      </c>
      <c r="B452" s="231" t="s">
        <v>367</v>
      </c>
      <c r="C452" s="231" t="s">
        <v>794</v>
      </c>
      <c r="D452" s="231" t="s">
        <v>21</v>
      </c>
      <c r="E452" s="231" t="s">
        <v>263</v>
      </c>
      <c r="F452" s="231" t="s">
        <v>48</v>
      </c>
      <c r="G452" s="231" t="s">
        <v>521</v>
      </c>
      <c r="H452" s="231" t="s">
        <v>796</v>
      </c>
      <c r="I452" s="203">
        <v>253785.99</v>
      </c>
      <c r="J452" s="203">
        <v>93651.06</v>
      </c>
      <c r="K452" s="203">
        <v>3664.15</v>
      </c>
      <c r="L452" s="203">
        <v>156470.78</v>
      </c>
      <c r="M452" s="231"/>
    </row>
    <row r="453" spans="1:13">
      <c r="A453" s="231" t="s">
        <v>794</v>
      </c>
      <c r="B453" s="231" t="s">
        <v>367</v>
      </c>
      <c r="C453" s="231" t="s">
        <v>812</v>
      </c>
      <c r="D453" s="231" t="s">
        <v>21</v>
      </c>
      <c r="E453" s="231" t="s">
        <v>263</v>
      </c>
      <c r="F453" s="231" t="s">
        <v>48</v>
      </c>
      <c r="G453" s="231" t="s">
        <v>521</v>
      </c>
      <c r="H453" s="231" t="s">
        <v>796</v>
      </c>
      <c r="I453" s="203">
        <v>121629.16</v>
      </c>
      <c r="J453" s="203">
        <v>61328.76</v>
      </c>
      <c r="K453" s="203">
        <v>2230.35</v>
      </c>
      <c r="L453" s="203">
        <v>58070.05</v>
      </c>
      <c r="M453" s="231"/>
    </row>
    <row r="454" spans="1:13">
      <c r="A454" s="231" t="s">
        <v>794</v>
      </c>
      <c r="B454" s="231" t="s">
        <v>367</v>
      </c>
      <c r="C454" s="231" t="s">
        <v>2341</v>
      </c>
      <c r="D454" s="231" t="s">
        <v>21</v>
      </c>
      <c r="E454" s="231" t="s">
        <v>263</v>
      </c>
      <c r="F454" s="231" t="s">
        <v>48</v>
      </c>
      <c r="G454" s="231" t="s">
        <v>521</v>
      </c>
      <c r="H454" s="231" t="s">
        <v>796</v>
      </c>
      <c r="I454" s="203">
        <v>3150</v>
      </c>
      <c r="J454" s="203">
        <v>0</v>
      </c>
      <c r="K454" s="203">
        <v>0</v>
      </c>
      <c r="L454" s="203">
        <v>3150</v>
      </c>
      <c r="M454" s="231"/>
    </row>
    <row r="455" spans="1:13">
      <c r="A455" s="231" t="s">
        <v>794</v>
      </c>
      <c r="B455" s="231" t="s">
        <v>367</v>
      </c>
      <c r="C455" s="231" t="s">
        <v>2341</v>
      </c>
      <c r="D455" s="231" t="s">
        <v>21</v>
      </c>
      <c r="E455" s="231" t="s">
        <v>263</v>
      </c>
      <c r="F455" s="231" t="s">
        <v>48</v>
      </c>
      <c r="G455" s="231" t="s">
        <v>521</v>
      </c>
      <c r="H455" s="231" t="s">
        <v>796</v>
      </c>
      <c r="I455" s="203">
        <v>823.95</v>
      </c>
      <c r="J455" s="203">
        <v>0</v>
      </c>
      <c r="K455" s="203">
        <v>0</v>
      </c>
      <c r="L455" s="203">
        <v>823.95</v>
      </c>
      <c r="M455" s="231"/>
    </row>
    <row r="456" spans="1:13">
      <c r="A456" s="231" t="s">
        <v>794</v>
      </c>
      <c r="B456" s="231" t="s">
        <v>367</v>
      </c>
      <c r="C456" s="231" t="s">
        <v>2341</v>
      </c>
      <c r="D456" s="231" t="s">
        <v>21</v>
      </c>
      <c r="E456" s="231" t="s">
        <v>263</v>
      </c>
      <c r="F456" s="231" t="s">
        <v>48</v>
      </c>
      <c r="G456" s="231" t="s">
        <v>521</v>
      </c>
      <c r="H456" s="231" t="s">
        <v>796</v>
      </c>
      <c r="I456" s="203">
        <v>2643.3</v>
      </c>
      <c r="J456" s="203">
        <v>0</v>
      </c>
      <c r="K456" s="203">
        <v>0</v>
      </c>
      <c r="L456" s="203">
        <v>2643.3</v>
      </c>
      <c r="M456" s="231"/>
    </row>
    <row r="457" spans="1:13">
      <c r="A457" s="231" t="s">
        <v>794</v>
      </c>
      <c r="B457" s="231" t="s">
        <v>367</v>
      </c>
      <c r="C457" s="231" t="s">
        <v>2341</v>
      </c>
      <c r="D457" s="231" t="s">
        <v>21</v>
      </c>
      <c r="E457" s="231" t="s">
        <v>263</v>
      </c>
      <c r="F457" s="231" t="s">
        <v>48</v>
      </c>
      <c r="G457" s="231" t="s">
        <v>521</v>
      </c>
      <c r="H457" s="231" t="s">
        <v>796</v>
      </c>
      <c r="I457" s="203">
        <v>1078.1199999999999</v>
      </c>
      <c r="J457" s="203">
        <v>0</v>
      </c>
      <c r="K457" s="203">
        <v>0</v>
      </c>
      <c r="L457" s="203">
        <v>1078.1199999999999</v>
      </c>
      <c r="M457" s="231"/>
    </row>
    <row r="458" spans="1:13">
      <c r="A458" s="231" t="s">
        <v>794</v>
      </c>
      <c r="B458" s="231" t="s">
        <v>367</v>
      </c>
      <c r="C458" s="231" t="s">
        <v>2341</v>
      </c>
      <c r="D458" s="231" t="s">
        <v>21</v>
      </c>
      <c r="E458" s="231" t="s">
        <v>263</v>
      </c>
      <c r="F458" s="231" t="s">
        <v>48</v>
      </c>
      <c r="G458" s="231" t="s">
        <v>521</v>
      </c>
      <c r="H458" s="231" t="s">
        <v>796</v>
      </c>
      <c r="I458" s="203">
        <v>200.65</v>
      </c>
      <c r="J458" s="203">
        <v>0</v>
      </c>
      <c r="K458" s="203">
        <v>0</v>
      </c>
      <c r="L458" s="203">
        <v>200.65</v>
      </c>
      <c r="M458" s="231"/>
    </row>
    <row r="459" spans="1:13">
      <c r="A459" s="231" t="s">
        <v>794</v>
      </c>
      <c r="B459" s="231" t="s">
        <v>367</v>
      </c>
      <c r="C459" s="231" t="s">
        <v>2343</v>
      </c>
      <c r="D459" s="231" t="s">
        <v>21</v>
      </c>
      <c r="E459" s="231" t="s">
        <v>263</v>
      </c>
      <c r="F459" s="231" t="s">
        <v>48</v>
      </c>
      <c r="G459" s="231" t="s">
        <v>521</v>
      </c>
      <c r="H459" s="231" t="s">
        <v>796</v>
      </c>
      <c r="I459" s="203">
        <v>60281.98</v>
      </c>
      <c r="J459" s="203">
        <v>9729.27</v>
      </c>
      <c r="K459" s="203">
        <v>3000</v>
      </c>
      <c r="L459" s="203">
        <v>47552.71</v>
      </c>
      <c r="M459" s="231"/>
    </row>
    <row r="460" spans="1:13">
      <c r="A460" s="231" t="s">
        <v>794</v>
      </c>
      <c r="B460" s="231" t="s">
        <v>367</v>
      </c>
      <c r="C460" s="231" t="s">
        <v>2344</v>
      </c>
      <c r="D460" s="231" t="s">
        <v>21</v>
      </c>
      <c r="E460" s="231" t="s">
        <v>263</v>
      </c>
      <c r="F460" s="231" t="s">
        <v>48</v>
      </c>
      <c r="G460" s="231" t="s">
        <v>521</v>
      </c>
      <c r="H460" s="231" t="s">
        <v>796</v>
      </c>
      <c r="I460" s="203">
        <v>6779.32</v>
      </c>
      <c r="J460" s="203">
        <v>199.99</v>
      </c>
      <c r="K460" s="203">
        <v>0</v>
      </c>
      <c r="L460" s="203">
        <v>6579.33</v>
      </c>
      <c r="M460" s="231"/>
    </row>
    <row r="461" spans="1:13">
      <c r="A461" s="231" t="s">
        <v>794</v>
      </c>
      <c r="B461" s="231" t="s">
        <v>367</v>
      </c>
      <c r="C461" s="231" t="s">
        <v>2344</v>
      </c>
      <c r="D461" s="231" t="s">
        <v>21</v>
      </c>
      <c r="E461" s="231" t="s">
        <v>263</v>
      </c>
      <c r="F461" s="231" t="s">
        <v>48</v>
      </c>
      <c r="G461" s="231" t="s">
        <v>521</v>
      </c>
      <c r="H461" s="231" t="s">
        <v>796</v>
      </c>
      <c r="I461" s="203">
        <v>1250</v>
      </c>
      <c r="J461" s="203">
        <v>513.80999999999995</v>
      </c>
      <c r="K461" s="203">
        <v>0</v>
      </c>
      <c r="L461" s="203">
        <v>736.19</v>
      </c>
      <c r="M461" s="231"/>
    </row>
    <row r="462" spans="1:13">
      <c r="A462" s="231" t="s">
        <v>794</v>
      </c>
      <c r="B462" s="231" t="s">
        <v>702</v>
      </c>
      <c r="C462" s="231" t="s">
        <v>794</v>
      </c>
      <c r="D462" s="231" t="s">
        <v>21</v>
      </c>
      <c r="E462" s="231" t="s">
        <v>1098</v>
      </c>
      <c r="F462" s="231" t="s">
        <v>48</v>
      </c>
      <c r="G462" s="231" t="s">
        <v>521</v>
      </c>
      <c r="H462" s="231" t="s">
        <v>796</v>
      </c>
      <c r="I462" s="203">
        <v>67293</v>
      </c>
      <c r="J462" s="203">
        <v>56077.48</v>
      </c>
      <c r="K462" s="203">
        <v>11215.52</v>
      </c>
      <c r="L462" s="203">
        <v>0</v>
      </c>
      <c r="M462" s="231"/>
    </row>
    <row r="463" spans="1:13">
      <c r="A463" s="231" t="s">
        <v>794</v>
      </c>
      <c r="B463" s="231" t="s">
        <v>702</v>
      </c>
      <c r="C463" s="231" t="s">
        <v>812</v>
      </c>
      <c r="D463" s="231" t="s">
        <v>21</v>
      </c>
      <c r="E463" s="231" t="s">
        <v>1098</v>
      </c>
      <c r="F463" s="231" t="s">
        <v>48</v>
      </c>
      <c r="G463" s="231" t="s">
        <v>521</v>
      </c>
      <c r="H463" s="231" t="s">
        <v>796</v>
      </c>
      <c r="I463" s="203">
        <v>22389.18</v>
      </c>
      <c r="J463" s="203">
        <v>20140.509999999998</v>
      </c>
      <c r="K463" s="203">
        <v>2327.84</v>
      </c>
      <c r="L463" s="203">
        <v>-79.17</v>
      </c>
      <c r="M463" s="231"/>
    </row>
    <row r="464" spans="1:13">
      <c r="A464" s="231" t="s">
        <v>794</v>
      </c>
      <c r="B464" s="231" t="s">
        <v>808</v>
      </c>
      <c r="C464" s="231" t="s">
        <v>794</v>
      </c>
      <c r="D464" s="231" t="s">
        <v>832</v>
      </c>
      <c r="E464" s="231" t="s">
        <v>521</v>
      </c>
      <c r="F464" s="231" t="s">
        <v>48</v>
      </c>
      <c r="G464" s="231" t="s">
        <v>521</v>
      </c>
      <c r="H464" s="231" t="s">
        <v>796</v>
      </c>
      <c r="I464" s="203">
        <v>1772755</v>
      </c>
      <c r="J464" s="203">
        <v>1528272.88</v>
      </c>
      <c r="K464" s="203">
        <v>265378.48</v>
      </c>
      <c r="L464" s="203">
        <v>-20896.36</v>
      </c>
      <c r="M464" s="231"/>
    </row>
    <row r="465" spans="1:13">
      <c r="A465" s="231" t="s">
        <v>794</v>
      </c>
      <c r="B465" s="231" t="s">
        <v>808</v>
      </c>
      <c r="C465" s="231" t="s">
        <v>794</v>
      </c>
      <c r="D465" s="231" t="s">
        <v>832</v>
      </c>
      <c r="E465" s="231" t="s">
        <v>521</v>
      </c>
      <c r="F465" s="231" t="s">
        <v>48</v>
      </c>
      <c r="G465" s="231" t="s">
        <v>521</v>
      </c>
      <c r="H465" s="231" t="s">
        <v>796</v>
      </c>
      <c r="I465" s="203">
        <v>35926.800000000003</v>
      </c>
      <c r="J465" s="203">
        <v>34771.07</v>
      </c>
      <c r="K465" s="203">
        <v>1283.0999999999999</v>
      </c>
      <c r="L465" s="203">
        <v>-127.37</v>
      </c>
      <c r="M465" s="231"/>
    </row>
    <row r="466" spans="1:13">
      <c r="A466" s="231" t="s">
        <v>794</v>
      </c>
      <c r="B466" s="231" t="s">
        <v>808</v>
      </c>
      <c r="C466" s="231" t="s">
        <v>812</v>
      </c>
      <c r="D466" s="231" t="s">
        <v>832</v>
      </c>
      <c r="E466" s="231" t="s">
        <v>521</v>
      </c>
      <c r="F466" s="231" t="s">
        <v>48</v>
      </c>
      <c r="G466" s="231" t="s">
        <v>521</v>
      </c>
      <c r="H466" s="231" t="s">
        <v>796</v>
      </c>
      <c r="I466" s="203">
        <v>728537</v>
      </c>
      <c r="J466" s="203">
        <v>694378.12</v>
      </c>
      <c r="K466" s="203">
        <v>55348.21</v>
      </c>
      <c r="L466" s="203">
        <v>-21189.33</v>
      </c>
      <c r="M466" s="231"/>
    </row>
    <row r="467" spans="1:13">
      <c r="A467" s="231" t="s">
        <v>794</v>
      </c>
      <c r="B467" s="231" t="s">
        <v>808</v>
      </c>
      <c r="C467" s="231" t="s">
        <v>2341</v>
      </c>
      <c r="D467" s="231" t="s">
        <v>832</v>
      </c>
      <c r="E467" s="231" t="s">
        <v>521</v>
      </c>
      <c r="F467" s="231" t="s">
        <v>48</v>
      </c>
      <c r="G467" s="231" t="s">
        <v>521</v>
      </c>
      <c r="H467" s="231" t="s">
        <v>796</v>
      </c>
      <c r="I467" s="203">
        <v>7828.7</v>
      </c>
      <c r="J467" s="203">
        <v>5433.84</v>
      </c>
      <c r="K467" s="203">
        <v>1811.28</v>
      </c>
      <c r="L467" s="203">
        <v>583.58000000000004</v>
      </c>
      <c r="M467" s="231"/>
    </row>
    <row r="468" spans="1:13">
      <c r="A468" s="231" t="s">
        <v>794</v>
      </c>
      <c r="B468" s="231" t="s">
        <v>808</v>
      </c>
      <c r="C468" s="231" t="s">
        <v>2343</v>
      </c>
      <c r="D468" s="231" t="s">
        <v>832</v>
      </c>
      <c r="E468" s="231" t="s">
        <v>521</v>
      </c>
      <c r="F468" s="231" t="s">
        <v>48</v>
      </c>
      <c r="G468" s="231" t="s">
        <v>521</v>
      </c>
      <c r="H468" s="231" t="s">
        <v>796</v>
      </c>
      <c r="I468" s="203">
        <v>15851.6</v>
      </c>
      <c r="J468" s="203">
        <v>12058.57</v>
      </c>
      <c r="K468" s="203">
        <v>375.53</v>
      </c>
      <c r="L468" s="203">
        <v>3417.5</v>
      </c>
      <c r="M468" s="231"/>
    </row>
    <row r="469" spans="1:13">
      <c r="A469" s="231" t="s">
        <v>794</v>
      </c>
      <c r="B469" s="231" t="s">
        <v>808</v>
      </c>
      <c r="C469" s="231" t="s">
        <v>2343</v>
      </c>
      <c r="D469" s="231" t="s">
        <v>832</v>
      </c>
      <c r="E469" s="231" t="s">
        <v>521</v>
      </c>
      <c r="F469" s="231" t="s">
        <v>48</v>
      </c>
      <c r="G469" s="231" t="s">
        <v>521</v>
      </c>
      <c r="H469" s="231" t="s">
        <v>796</v>
      </c>
      <c r="I469" s="203">
        <v>212.04</v>
      </c>
      <c r="J469" s="203">
        <v>52.04</v>
      </c>
      <c r="K469" s="203">
        <v>155.27000000000001</v>
      </c>
      <c r="L469" s="203">
        <v>4.7300000000000004</v>
      </c>
      <c r="M469" s="231"/>
    </row>
    <row r="470" spans="1:13">
      <c r="A470" s="231" t="s">
        <v>794</v>
      </c>
      <c r="B470" s="231" t="s">
        <v>808</v>
      </c>
      <c r="C470" s="231" t="s">
        <v>2343</v>
      </c>
      <c r="D470" s="231" t="s">
        <v>832</v>
      </c>
      <c r="E470" s="231" t="s">
        <v>521</v>
      </c>
      <c r="F470" s="231" t="s">
        <v>48</v>
      </c>
      <c r="G470" s="231" t="s">
        <v>521</v>
      </c>
      <c r="H470" s="231" t="s">
        <v>796</v>
      </c>
      <c r="I470" s="203">
        <v>102267.81</v>
      </c>
      <c r="J470" s="203">
        <v>101769.79</v>
      </c>
      <c r="K470" s="203">
        <v>498.02</v>
      </c>
      <c r="L470" s="203">
        <v>0</v>
      </c>
      <c r="M470" s="231"/>
    </row>
    <row r="471" spans="1:13">
      <c r="A471" s="231" t="s">
        <v>794</v>
      </c>
      <c r="B471" s="231" t="s">
        <v>808</v>
      </c>
      <c r="C471" s="231" t="s">
        <v>2344</v>
      </c>
      <c r="D471" s="231" t="s">
        <v>832</v>
      </c>
      <c r="E471" s="231" t="s">
        <v>521</v>
      </c>
      <c r="F471" s="231" t="s">
        <v>48</v>
      </c>
      <c r="G471" s="231" t="s">
        <v>521</v>
      </c>
      <c r="H471" s="231" t="s">
        <v>796</v>
      </c>
      <c r="I471" s="203">
        <v>2000</v>
      </c>
      <c r="J471" s="203">
        <v>1716.36</v>
      </c>
      <c r="K471" s="203">
        <v>0</v>
      </c>
      <c r="L471" s="203">
        <v>283.64</v>
      </c>
      <c r="M471" s="231"/>
    </row>
    <row r="472" spans="1:13">
      <c r="A472" s="231" t="s">
        <v>794</v>
      </c>
      <c r="B472" s="231" t="s">
        <v>808</v>
      </c>
      <c r="C472" s="231" t="s">
        <v>2344</v>
      </c>
      <c r="D472" s="231" t="s">
        <v>832</v>
      </c>
      <c r="E472" s="231" t="s">
        <v>521</v>
      </c>
      <c r="F472" s="231" t="s">
        <v>48</v>
      </c>
      <c r="G472" s="231" t="s">
        <v>521</v>
      </c>
      <c r="H472" s="231" t="s">
        <v>796</v>
      </c>
      <c r="I472" s="203">
        <v>930</v>
      </c>
      <c r="J472" s="203">
        <v>0</v>
      </c>
      <c r="K472" s="203">
        <v>702.89</v>
      </c>
      <c r="L472" s="203">
        <v>227.11</v>
      </c>
      <c r="M472" s="231"/>
    </row>
    <row r="473" spans="1:13">
      <c r="A473" s="231" t="s">
        <v>794</v>
      </c>
      <c r="B473" s="231" t="s">
        <v>808</v>
      </c>
      <c r="C473" s="231" t="s">
        <v>2344</v>
      </c>
      <c r="D473" s="231" t="s">
        <v>832</v>
      </c>
      <c r="E473" s="231" t="s">
        <v>521</v>
      </c>
      <c r="F473" s="231" t="s">
        <v>48</v>
      </c>
      <c r="G473" s="231" t="s">
        <v>521</v>
      </c>
      <c r="H473" s="231" t="s">
        <v>796</v>
      </c>
      <c r="I473" s="203">
        <v>75</v>
      </c>
      <c r="J473" s="203">
        <v>0</v>
      </c>
      <c r="K473" s="203">
        <v>74.88</v>
      </c>
      <c r="L473" s="203">
        <v>0.12</v>
      </c>
      <c r="M473" s="231"/>
    </row>
    <row r="474" spans="1:13">
      <c r="A474" s="231" t="s">
        <v>794</v>
      </c>
      <c r="B474" s="231" t="s">
        <v>808</v>
      </c>
      <c r="C474" s="231" t="s">
        <v>2345</v>
      </c>
      <c r="D474" s="231" t="s">
        <v>832</v>
      </c>
      <c r="E474" s="231" t="s">
        <v>521</v>
      </c>
      <c r="F474" s="231" t="s">
        <v>48</v>
      </c>
      <c r="G474" s="231" t="s">
        <v>521</v>
      </c>
      <c r="H474" s="231" t="s">
        <v>796</v>
      </c>
      <c r="I474" s="203">
        <v>261.36</v>
      </c>
      <c r="J474" s="203">
        <v>261.36</v>
      </c>
      <c r="K474" s="203">
        <v>0</v>
      </c>
      <c r="L474" s="203">
        <v>0</v>
      </c>
      <c r="M474" s="231"/>
    </row>
    <row r="475" spans="1:13">
      <c r="A475" s="231" t="s">
        <v>794</v>
      </c>
      <c r="B475" s="231" t="s">
        <v>808</v>
      </c>
      <c r="C475" s="231" t="s">
        <v>2345</v>
      </c>
      <c r="D475" s="231" t="s">
        <v>832</v>
      </c>
      <c r="E475" s="231" t="s">
        <v>521</v>
      </c>
      <c r="F475" s="231" t="s">
        <v>48</v>
      </c>
      <c r="G475" s="231" t="s">
        <v>521</v>
      </c>
      <c r="H475" s="231" t="s">
        <v>796</v>
      </c>
      <c r="I475" s="203">
        <v>43372</v>
      </c>
      <c r="J475" s="203">
        <v>42339.49</v>
      </c>
      <c r="K475" s="203">
        <v>0</v>
      </c>
      <c r="L475" s="203">
        <v>1032.51</v>
      </c>
      <c r="M475" s="231"/>
    </row>
    <row r="476" spans="1:13">
      <c r="A476" s="231" t="s">
        <v>794</v>
      </c>
      <c r="B476" s="231" t="s">
        <v>833</v>
      </c>
      <c r="C476" s="231" t="s">
        <v>794</v>
      </c>
      <c r="D476" s="231" t="s">
        <v>832</v>
      </c>
      <c r="E476" s="231" t="s">
        <v>521</v>
      </c>
      <c r="F476" s="231" t="s">
        <v>48</v>
      </c>
      <c r="G476" s="231" t="s">
        <v>521</v>
      </c>
      <c r="H476" s="231" t="s">
        <v>796</v>
      </c>
      <c r="I476" s="203">
        <v>474814</v>
      </c>
      <c r="J476" s="203">
        <v>392034.67</v>
      </c>
      <c r="K476" s="203">
        <v>70778.080000000002</v>
      </c>
      <c r="L476" s="203">
        <v>12001.25</v>
      </c>
      <c r="M476" s="231"/>
    </row>
    <row r="477" spans="1:13">
      <c r="A477" s="231" t="s">
        <v>794</v>
      </c>
      <c r="B477" s="231" t="s">
        <v>833</v>
      </c>
      <c r="C477" s="231" t="s">
        <v>794</v>
      </c>
      <c r="D477" s="231" t="s">
        <v>832</v>
      </c>
      <c r="E477" s="231" t="s">
        <v>521</v>
      </c>
      <c r="F477" s="231" t="s">
        <v>48</v>
      </c>
      <c r="G477" s="231" t="s">
        <v>521</v>
      </c>
      <c r="H477" s="231" t="s">
        <v>796</v>
      </c>
      <c r="I477" s="203">
        <v>125253.88</v>
      </c>
      <c r="J477" s="203">
        <v>122060</v>
      </c>
      <c r="K477" s="203">
        <v>4461.96</v>
      </c>
      <c r="L477" s="203">
        <v>-1268.08</v>
      </c>
      <c r="M477" s="231"/>
    </row>
    <row r="478" spans="1:13">
      <c r="A478" s="231" t="s">
        <v>794</v>
      </c>
      <c r="B478" s="231" t="s">
        <v>833</v>
      </c>
      <c r="C478" s="231" t="s">
        <v>812</v>
      </c>
      <c r="D478" s="231" t="s">
        <v>832</v>
      </c>
      <c r="E478" s="231" t="s">
        <v>521</v>
      </c>
      <c r="F478" s="231" t="s">
        <v>48</v>
      </c>
      <c r="G478" s="231" t="s">
        <v>521</v>
      </c>
      <c r="H478" s="231" t="s">
        <v>796</v>
      </c>
      <c r="I478" s="203">
        <v>253390</v>
      </c>
      <c r="J478" s="203">
        <v>235295.54</v>
      </c>
      <c r="K478" s="203">
        <v>16584.240000000002</v>
      </c>
      <c r="L478" s="203">
        <v>1510.22</v>
      </c>
      <c r="M478" s="231"/>
    </row>
    <row r="479" spans="1:13">
      <c r="A479" s="231" t="s">
        <v>794</v>
      </c>
      <c r="B479" s="231" t="s">
        <v>833</v>
      </c>
      <c r="C479" s="231" t="s">
        <v>2345</v>
      </c>
      <c r="D479" s="231" t="s">
        <v>832</v>
      </c>
      <c r="E479" s="231" t="s">
        <v>521</v>
      </c>
      <c r="F479" s="231" t="s">
        <v>48</v>
      </c>
      <c r="G479" s="231" t="s">
        <v>521</v>
      </c>
      <c r="H479" s="231" t="s">
        <v>796</v>
      </c>
      <c r="I479" s="203">
        <v>6511.9</v>
      </c>
      <c r="J479" s="203">
        <v>18883.55</v>
      </c>
      <c r="K479" s="203">
        <v>0</v>
      </c>
      <c r="L479" s="203">
        <v>-12371.65</v>
      </c>
      <c r="M479" s="231"/>
    </row>
    <row r="480" spans="1:13">
      <c r="A480" s="231" t="s">
        <v>794</v>
      </c>
      <c r="B480" s="231" t="s">
        <v>806</v>
      </c>
      <c r="C480" s="231" t="s">
        <v>2343</v>
      </c>
      <c r="D480" s="231" t="s">
        <v>832</v>
      </c>
      <c r="E480" s="231" t="s">
        <v>521</v>
      </c>
      <c r="F480" s="231" t="s">
        <v>48</v>
      </c>
      <c r="G480" s="231" t="s">
        <v>521</v>
      </c>
      <c r="H480" s="231" t="s">
        <v>796</v>
      </c>
      <c r="I480" s="203">
        <v>4999</v>
      </c>
      <c r="J480" s="203">
        <v>0</v>
      </c>
      <c r="K480" s="203">
        <v>0</v>
      </c>
      <c r="L480" s="203">
        <v>4999</v>
      </c>
      <c r="M480" s="231"/>
    </row>
    <row r="481" spans="1:13">
      <c r="A481" s="231" t="s">
        <v>794</v>
      </c>
      <c r="B481" s="231" t="s">
        <v>703</v>
      </c>
      <c r="C481" s="231" t="s">
        <v>794</v>
      </c>
      <c r="D481" s="231" t="s">
        <v>832</v>
      </c>
      <c r="E481" s="231" t="s">
        <v>521</v>
      </c>
      <c r="F481" s="231" t="s">
        <v>48</v>
      </c>
      <c r="G481" s="231" t="s">
        <v>521</v>
      </c>
      <c r="H481" s="231" t="s">
        <v>796</v>
      </c>
      <c r="I481" s="203">
        <v>161968</v>
      </c>
      <c r="J481" s="203">
        <v>91612.05</v>
      </c>
      <c r="K481" s="203">
        <v>17878.36</v>
      </c>
      <c r="L481" s="203">
        <v>52477.59</v>
      </c>
      <c r="M481" s="231"/>
    </row>
    <row r="482" spans="1:13">
      <c r="A482" s="231" t="s">
        <v>794</v>
      </c>
      <c r="B482" s="231" t="s">
        <v>703</v>
      </c>
      <c r="C482" s="231" t="s">
        <v>794</v>
      </c>
      <c r="D482" s="231" t="s">
        <v>832</v>
      </c>
      <c r="E482" s="231" t="s">
        <v>521</v>
      </c>
      <c r="F482" s="231" t="s">
        <v>48</v>
      </c>
      <c r="G482" s="231" t="s">
        <v>521</v>
      </c>
      <c r="H482" s="231" t="s">
        <v>796</v>
      </c>
      <c r="I482" s="203">
        <v>58310</v>
      </c>
      <c r="J482" s="203">
        <v>53218.69</v>
      </c>
      <c r="K482" s="203">
        <v>4816.97</v>
      </c>
      <c r="L482" s="203">
        <v>274.33999999999997</v>
      </c>
      <c r="M482" s="231"/>
    </row>
    <row r="483" spans="1:13">
      <c r="A483" s="231" t="s">
        <v>794</v>
      </c>
      <c r="B483" s="231" t="s">
        <v>703</v>
      </c>
      <c r="C483" s="231" t="s">
        <v>812</v>
      </c>
      <c r="D483" s="231" t="s">
        <v>832</v>
      </c>
      <c r="E483" s="231" t="s">
        <v>521</v>
      </c>
      <c r="F483" s="231" t="s">
        <v>48</v>
      </c>
      <c r="G483" s="231" t="s">
        <v>521</v>
      </c>
      <c r="H483" s="231" t="s">
        <v>796</v>
      </c>
      <c r="I483" s="203">
        <v>97566</v>
      </c>
      <c r="J483" s="203">
        <v>68276.649999999994</v>
      </c>
      <c r="K483" s="203">
        <v>4710.3900000000003</v>
      </c>
      <c r="L483" s="203">
        <v>24578.959999999999</v>
      </c>
      <c r="M483" s="231"/>
    </row>
    <row r="484" spans="1:13">
      <c r="A484" s="231" t="s">
        <v>794</v>
      </c>
      <c r="B484" s="231" t="s">
        <v>703</v>
      </c>
      <c r="C484" s="231" t="s">
        <v>2343</v>
      </c>
      <c r="D484" s="231" t="s">
        <v>832</v>
      </c>
      <c r="E484" s="231" t="s">
        <v>521</v>
      </c>
      <c r="F484" s="231" t="s">
        <v>48</v>
      </c>
      <c r="G484" s="231" t="s">
        <v>521</v>
      </c>
      <c r="H484" s="231" t="s">
        <v>796</v>
      </c>
      <c r="I484" s="203">
        <v>1190</v>
      </c>
      <c r="J484" s="203">
        <v>1088.1400000000001</v>
      </c>
      <c r="K484" s="203">
        <v>0</v>
      </c>
      <c r="L484" s="203">
        <v>101.86</v>
      </c>
      <c r="M484" s="231"/>
    </row>
    <row r="485" spans="1:13">
      <c r="A485" s="231" t="s">
        <v>794</v>
      </c>
      <c r="B485" s="231" t="s">
        <v>701</v>
      </c>
      <c r="C485" s="231" t="s">
        <v>794</v>
      </c>
      <c r="D485" s="231" t="s">
        <v>832</v>
      </c>
      <c r="E485" s="231" t="s">
        <v>521</v>
      </c>
      <c r="F485" s="231" t="s">
        <v>48</v>
      </c>
      <c r="G485" s="231" t="s">
        <v>521</v>
      </c>
      <c r="H485" s="231" t="s">
        <v>796</v>
      </c>
      <c r="I485" s="203">
        <v>49656</v>
      </c>
      <c r="J485" s="203">
        <v>41428.18</v>
      </c>
      <c r="K485" s="203">
        <v>8236.68</v>
      </c>
      <c r="L485" s="203">
        <v>-8.86</v>
      </c>
      <c r="M485" s="231"/>
    </row>
    <row r="486" spans="1:13">
      <c r="A486" s="231" t="s">
        <v>794</v>
      </c>
      <c r="B486" s="231" t="s">
        <v>701</v>
      </c>
      <c r="C486" s="231" t="s">
        <v>794</v>
      </c>
      <c r="D486" s="231" t="s">
        <v>832</v>
      </c>
      <c r="E486" s="231" t="s">
        <v>521</v>
      </c>
      <c r="F486" s="231" t="s">
        <v>48</v>
      </c>
      <c r="G486" s="231" t="s">
        <v>521</v>
      </c>
      <c r="H486" s="231" t="s">
        <v>796</v>
      </c>
      <c r="I486" s="203">
        <v>23931</v>
      </c>
      <c r="J486" s="203">
        <v>22836.03</v>
      </c>
      <c r="K486" s="203">
        <v>845.77</v>
      </c>
      <c r="L486" s="203">
        <v>249.2</v>
      </c>
      <c r="M486" s="231"/>
    </row>
    <row r="487" spans="1:13">
      <c r="A487" s="231" t="s">
        <v>794</v>
      </c>
      <c r="B487" s="231" t="s">
        <v>701</v>
      </c>
      <c r="C487" s="231" t="s">
        <v>812</v>
      </c>
      <c r="D487" s="231" t="s">
        <v>832</v>
      </c>
      <c r="E487" s="231" t="s">
        <v>521</v>
      </c>
      <c r="F487" s="231" t="s">
        <v>48</v>
      </c>
      <c r="G487" s="231" t="s">
        <v>521</v>
      </c>
      <c r="H487" s="231" t="s">
        <v>796</v>
      </c>
      <c r="I487" s="203">
        <v>36771.230000000003</v>
      </c>
      <c r="J487" s="203">
        <v>35254.36</v>
      </c>
      <c r="K487" s="203">
        <v>1885.73</v>
      </c>
      <c r="L487" s="203">
        <v>-368.86</v>
      </c>
      <c r="M487" s="231"/>
    </row>
    <row r="488" spans="1:13">
      <c r="A488" s="231" t="s">
        <v>794</v>
      </c>
      <c r="B488" s="231" t="s">
        <v>701</v>
      </c>
      <c r="C488" s="231" t="s">
        <v>2341</v>
      </c>
      <c r="D488" s="231" t="s">
        <v>832</v>
      </c>
      <c r="E488" s="231" t="s">
        <v>521</v>
      </c>
      <c r="F488" s="231" t="s">
        <v>48</v>
      </c>
      <c r="G488" s="231" t="s">
        <v>521</v>
      </c>
      <c r="H488" s="231" t="s">
        <v>796</v>
      </c>
      <c r="I488" s="203">
        <v>212.54</v>
      </c>
      <c r="J488" s="203">
        <v>212.54</v>
      </c>
      <c r="K488" s="203">
        <v>0</v>
      </c>
      <c r="L488" s="203">
        <v>0</v>
      </c>
      <c r="M488" s="231"/>
    </row>
    <row r="489" spans="1:13">
      <c r="A489" s="231" t="s">
        <v>794</v>
      </c>
      <c r="B489" s="231" t="s">
        <v>701</v>
      </c>
      <c r="C489" s="231" t="s">
        <v>2343</v>
      </c>
      <c r="D489" s="231" t="s">
        <v>832</v>
      </c>
      <c r="E489" s="231" t="s">
        <v>521</v>
      </c>
      <c r="F489" s="231" t="s">
        <v>48</v>
      </c>
      <c r="G489" s="231" t="s">
        <v>521</v>
      </c>
      <c r="H489" s="231" t="s">
        <v>796</v>
      </c>
      <c r="I489" s="203">
        <v>782.46</v>
      </c>
      <c r="J489" s="203">
        <v>225.01</v>
      </c>
      <c r="K489" s="203">
        <v>0</v>
      </c>
      <c r="L489" s="203">
        <v>557.45000000000005</v>
      </c>
      <c r="M489" s="231"/>
    </row>
    <row r="490" spans="1:13">
      <c r="A490" s="231" t="s">
        <v>794</v>
      </c>
      <c r="B490" s="231" t="s">
        <v>701</v>
      </c>
      <c r="C490" s="231" t="s">
        <v>2344</v>
      </c>
      <c r="D490" s="231" t="s">
        <v>832</v>
      </c>
      <c r="E490" s="231" t="s">
        <v>521</v>
      </c>
      <c r="F490" s="231" t="s">
        <v>48</v>
      </c>
      <c r="G490" s="231" t="s">
        <v>521</v>
      </c>
      <c r="H490" s="231" t="s">
        <v>796</v>
      </c>
      <c r="I490" s="203">
        <v>3527</v>
      </c>
      <c r="J490" s="203">
        <v>3323.89</v>
      </c>
      <c r="K490" s="203">
        <v>0</v>
      </c>
      <c r="L490" s="203">
        <v>203.11</v>
      </c>
      <c r="M490" s="231"/>
    </row>
    <row r="491" spans="1:13">
      <c r="A491" s="231" t="s">
        <v>794</v>
      </c>
      <c r="B491" s="231" t="s">
        <v>707</v>
      </c>
      <c r="C491" s="231" t="s">
        <v>794</v>
      </c>
      <c r="D491" s="231" t="s">
        <v>832</v>
      </c>
      <c r="E491" s="231" t="s">
        <v>521</v>
      </c>
      <c r="F491" s="231" t="s">
        <v>48</v>
      </c>
      <c r="G491" s="231" t="s">
        <v>521</v>
      </c>
      <c r="H491" s="231" t="s">
        <v>796</v>
      </c>
      <c r="I491" s="203">
        <v>232354</v>
      </c>
      <c r="J491" s="203">
        <v>210903.59</v>
      </c>
      <c r="K491" s="203">
        <v>20404</v>
      </c>
      <c r="L491" s="203">
        <v>1046.4100000000001</v>
      </c>
      <c r="M491" s="231"/>
    </row>
    <row r="492" spans="1:13">
      <c r="A492" s="231" t="s">
        <v>794</v>
      </c>
      <c r="B492" s="231" t="s">
        <v>707</v>
      </c>
      <c r="C492" s="231" t="s">
        <v>794</v>
      </c>
      <c r="D492" s="231" t="s">
        <v>832</v>
      </c>
      <c r="E492" s="231" t="s">
        <v>521</v>
      </c>
      <c r="F492" s="231" t="s">
        <v>48</v>
      </c>
      <c r="G492" s="231" t="s">
        <v>521</v>
      </c>
      <c r="H492" s="231" t="s">
        <v>796</v>
      </c>
      <c r="I492" s="203">
        <v>41751.699999999997</v>
      </c>
      <c r="J492" s="203">
        <v>37697.07</v>
      </c>
      <c r="K492" s="203">
        <v>4804.72</v>
      </c>
      <c r="L492" s="203">
        <v>-750.09</v>
      </c>
      <c r="M492" s="231"/>
    </row>
    <row r="493" spans="1:13">
      <c r="A493" s="231" t="s">
        <v>794</v>
      </c>
      <c r="B493" s="231" t="s">
        <v>707</v>
      </c>
      <c r="C493" s="231" t="s">
        <v>812</v>
      </c>
      <c r="D493" s="231" t="s">
        <v>832</v>
      </c>
      <c r="E493" s="231" t="s">
        <v>521</v>
      </c>
      <c r="F493" s="231" t="s">
        <v>48</v>
      </c>
      <c r="G493" s="231" t="s">
        <v>521</v>
      </c>
      <c r="H493" s="231" t="s">
        <v>796</v>
      </c>
      <c r="I493" s="203">
        <v>103721</v>
      </c>
      <c r="J493" s="203">
        <v>99526.68</v>
      </c>
      <c r="K493" s="203">
        <v>5583.29</v>
      </c>
      <c r="L493" s="203">
        <v>-1388.97</v>
      </c>
      <c r="M493" s="231"/>
    </row>
    <row r="494" spans="1:13">
      <c r="A494" s="231" t="s">
        <v>794</v>
      </c>
      <c r="B494" s="231" t="s">
        <v>707</v>
      </c>
      <c r="C494" s="231" t="s">
        <v>2341</v>
      </c>
      <c r="D494" s="231" t="s">
        <v>832</v>
      </c>
      <c r="E494" s="231" t="s">
        <v>521</v>
      </c>
      <c r="F494" s="231" t="s">
        <v>48</v>
      </c>
      <c r="G494" s="231" t="s">
        <v>521</v>
      </c>
      <c r="H494" s="231" t="s">
        <v>796</v>
      </c>
      <c r="I494" s="203">
        <v>2532.38</v>
      </c>
      <c r="J494" s="203">
        <v>2420.5700000000002</v>
      </c>
      <c r="K494" s="203">
        <v>0</v>
      </c>
      <c r="L494" s="203">
        <v>111.81</v>
      </c>
      <c r="M494" s="231"/>
    </row>
    <row r="495" spans="1:13">
      <c r="A495" s="231" t="s">
        <v>794</v>
      </c>
      <c r="B495" s="231" t="s">
        <v>707</v>
      </c>
      <c r="C495" s="231" t="s">
        <v>2341</v>
      </c>
      <c r="D495" s="231" t="s">
        <v>832</v>
      </c>
      <c r="E495" s="231" t="s">
        <v>521</v>
      </c>
      <c r="F495" s="231" t="s">
        <v>48</v>
      </c>
      <c r="G495" s="231" t="s">
        <v>521</v>
      </c>
      <c r="H495" s="231" t="s">
        <v>796</v>
      </c>
      <c r="I495" s="203">
        <v>952</v>
      </c>
      <c r="J495" s="203">
        <v>0</v>
      </c>
      <c r="K495" s="203">
        <v>0</v>
      </c>
      <c r="L495" s="203">
        <v>952</v>
      </c>
      <c r="M495" s="231"/>
    </row>
    <row r="496" spans="1:13">
      <c r="A496" s="231" t="s">
        <v>794</v>
      </c>
      <c r="B496" s="231" t="s">
        <v>707</v>
      </c>
      <c r="C496" s="231" t="s">
        <v>2341</v>
      </c>
      <c r="D496" s="231" t="s">
        <v>832</v>
      </c>
      <c r="E496" s="231" t="s">
        <v>521</v>
      </c>
      <c r="F496" s="231" t="s">
        <v>48</v>
      </c>
      <c r="G496" s="231" t="s">
        <v>521</v>
      </c>
      <c r="H496" s="231" t="s">
        <v>796</v>
      </c>
      <c r="I496" s="203">
        <v>6369.24</v>
      </c>
      <c r="J496" s="203">
        <v>4728.87</v>
      </c>
      <c r="K496" s="203">
        <v>1639.53</v>
      </c>
      <c r="L496" s="203">
        <v>0.84</v>
      </c>
      <c r="M496" s="231"/>
    </row>
    <row r="497" spans="1:13">
      <c r="A497" s="231" t="s">
        <v>794</v>
      </c>
      <c r="B497" s="231" t="s">
        <v>707</v>
      </c>
      <c r="C497" s="231" t="s">
        <v>2341</v>
      </c>
      <c r="D497" s="231" t="s">
        <v>832</v>
      </c>
      <c r="E497" s="231" t="s">
        <v>521</v>
      </c>
      <c r="F497" s="231" t="s">
        <v>48</v>
      </c>
      <c r="G497" s="231" t="s">
        <v>521</v>
      </c>
      <c r="H497" s="231" t="s">
        <v>796</v>
      </c>
      <c r="I497" s="203">
        <v>1033.06</v>
      </c>
      <c r="J497" s="203">
        <v>665.73</v>
      </c>
      <c r="K497" s="203">
        <v>221.91</v>
      </c>
      <c r="L497" s="203">
        <v>145.41999999999999</v>
      </c>
      <c r="M497" s="231"/>
    </row>
    <row r="498" spans="1:13">
      <c r="A498" s="231" t="s">
        <v>794</v>
      </c>
      <c r="B498" s="231" t="s">
        <v>707</v>
      </c>
      <c r="C498" s="231" t="s">
        <v>2341</v>
      </c>
      <c r="D498" s="231" t="s">
        <v>832</v>
      </c>
      <c r="E498" s="231" t="s">
        <v>521</v>
      </c>
      <c r="F498" s="231" t="s">
        <v>48</v>
      </c>
      <c r="G498" s="231" t="s">
        <v>521</v>
      </c>
      <c r="H498" s="231" t="s">
        <v>796</v>
      </c>
      <c r="I498" s="203">
        <v>1576.5</v>
      </c>
      <c r="J498" s="203">
        <v>1575.98</v>
      </c>
      <c r="K498" s="203">
        <v>0</v>
      </c>
      <c r="L498" s="203">
        <v>0.52</v>
      </c>
      <c r="M498" s="231"/>
    </row>
    <row r="499" spans="1:13">
      <c r="A499" s="231" t="s">
        <v>794</v>
      </c>
      <c r="B499" s="231" t="s">
        <v>707</v>
      </c>
      <c r="C499" s="231" t="s">
        <v>2341</v>
      </c>
      <c r="D499" s="231" t="s">
        <v>832</v>
      </c>
      <c r="E499" s="231" t="s">
        <v>521</v>
      </c>
      <c r="F499" s="231" t="s">
        <v>48</v>
      </c>
      <c r="G499" s="231" t="s">
        <v>521</v>
      </c>
      <c r="H499" s="231" t="s">
        <v>796</v>
      </c>
      <c r="I499" s="203">
        <v>885.45</v>
      </c>
      <c r="J499" s="203">
        <v>841.89</v>
      </c>
      <c r="K499" s="203">
        <v>0</v>
      </c>
      <c r="L499" s="203">
        <v>43.56</v>
      </c>
      <c r="M499" s="231"/>
    </row>
    <row r="500" spans="1:13">
      <c r="A500" s="231" t="s">
        <v>794</v>
      </c>
      <c r="B500" s="231" t="s">
        <v>707</v>
      </c>
      <c r="C500" s="231" t="s">
        <v>2343</v>
      </c>
      <c r="D500" s="231" t="s">
        <v>832</v>
      </c>
      <c r="E500" s="231" t="s">
        <v>521</v>
      </c>
      <c r="F500" s="231" t="s">
        <v>48</v>
      </c>
      <c r="G500" s="231" t="s">
        <v>521</v>
      </c>
      <c r="H500" s="231" t="s">
        <v>796</v>
      </c>
      <c r="I500" s="203">
        <v>3225.79</v>
      </c>
      <c r="J500" s="203">
        <v>3067.05</v>
      </c>
      <c r="K500" s="203">
        <v>69.78</v>
      </c>
      <c r="L500" s="203">
        <v>88.96</v>
      </c>
      <c r="M500" s="231"/>
    </row>
    <row r="501" spans="1:13">
      <c r="A501" s="231" t="s">
        <v>794</v>
      </c>
      <c r="B501" s="231" t="s">
        <v>707</v>
      </c>
      <c r="C501" s="231" t="s">
        <v>2343</v>
      </c>
      <c r="D501" s="231" t="s">
        <v>832</v>
      </c>
      <c r="E501" s="231" t="s">
        <v>521</v>
      </c>
      <c r="F501" s="231" t="s">
        <v>48</v>
      </c>
      <c r="G501" s="231" t="s">
        <v>521</v>
      </c>
      <c r="H501" s="231" t="s">
        <v>796</v>
      </c>
      <c r="I501" s="203">
        <v>44.68</v>
      </c>
      <c r="J501" s="203">
        <v>44.68</v>
      </c>
      <c r="K501" s="203">
        <v>0</v>
      </c>
      <c r="L501" s="203">
        <v>0</v>
      </c>
      <c r="M501" s="231"/>
    </row>
    <row r="502" spans="1:13">
      <c r="A502" s="231" t="s">
        <v>794</v>
      </c>
      <c r="B502" s="231" t="s">
        <v>707</v>
      </c>
      <c r="C502" s="231" t="s">
        <v>2344</v>
      </c>
      <c r="D502" s="231" t="s">
        <v>832</v>
      </c>
      <c r="E502" s="231" t="s">
        <v>521</v>
      </c>
      <c r="F502" s="231" t="s">
        <v>48</v>
      </c>
      <c r="G502" s="231" t="s">
        <v>521</v>
      </c>
      <c r="H502" s="231" t="s">
        <v>796</v>
      </c>
      <c r="I502" s="203">
        <v>175</v>
      </c>
      <c r="J502" s="203">
        <v>170.49</v>
      </c>
      <c r="K502" s="203">
        <v>0</v>
      </c>
      <c r="L502" s="203">
        <v>4.51</v>
      </c>
      <c r="M502" s="231"/>
    </row>
    <row r="503" spans="1:13">
      <c r="A503" s="231" t="s">
        <v>794</v>
      </c>
      <c r="B503" s="231" t="s">
        <v>707</v>
      </c>
      <c r="C503" s="231" t="s">
        <v>2344</v>
      </c>
      <c r="D503" s="231" t="s">
        <v>832</v>
      </c>
      <c r="E503" s="231" t="s">
        <v>521</v>
      </c>
      <c r="F503" s="231" t="s">
        <v>48</v>
      </c>
      <c r="G503" s="231" t="s">
        <v>521</v>
      </c>
      <c r="H503" s="231" t="s">
        <v>796</v>
      </c>
      <c r="I503" s="203">
        <v>398.54</v>
      </c>
      <c r="J503" s="203">
        <v>389.63</v>
      </c>
      <c r="K503" s="203">
        <v>0</v>
      </c>
      <c r="L503" s="203">
        <v>8.91</v>
      </c>
      <c r="M503" s="231"/>
    </row>
    <row r="504" spans="1:13">
      <c r="A504" s="231" t="s">
        <v>794</v>
      </c>
      <c r="B504" s="231" t="s">
        <v>707</v>
      </c>
      <c r="C504" s="231" t="s">
        <v>2344</v>
      </c>
      <c r="D504" s="231" t="s">
        <v>832</v>
      </c>
      <c r="E504" s="231" t="s">
        <v>521</v>
      </c>
      <c r="F504" s="231" t="s">
        <v>48</v>
      </c>
      <c r="G504" s="231" t="s">
        <v>521</v>
      </c>
      <c r="H504" s="231" t="s">
        <v>796</v>
      </c>
      <c r="I504" s="203">
        <v>239.97</v>
      </c>
      <c r="J504" s="203">
        <v>239.97</v>
      </c>
      <c r="K504" s="203">
        <v>0</v>
      </c>
      <c r="L504" s="203">
        <v>0</v>
      </c>
      <c r="M504" s="231"/>
    </row>
    <row r="505" spans="1:13">
      <c r="A505" s="231" t="s">
        <v>794</v>
      </c>
      <c r="B505" s="231" t="s">
        <v>707</v>
      </c>
      <c r="C505" s="231" t="s">
        <v>2345</v>
      </c>
      <c r="D505" s="231" t="s">
        <v>832</v>
      </c>
      <c r="E505" s="231" t="s">
        <v>521</v>
      </c>
      <c r="F505" s="231" t="s">
        <v>48</v>
      </c>
      <c r="G505" s="231" t="s">
        <v>521</v>
      </c>
      <c r="H505" s="231" t="s">
        <v>796</v>
      </c>
      <c r="I505" s="203">
        <v>1622</v>
      </c>
      <c r="J505" s="203">
        <v>1622</v>
      </c>
      <c r="K505" s="203">
        <v>0</v>
      </c>
      <c r="L505" s="203">
        <v>0</v>
      </c>
      <c r="M505" s="231"/>
    </row>
    <row r="506" spans="1:13">
      <c r="A506" s="231" t="s">
        <v>794</v>
      </c>
      <c r="B506" s="231" t="s">
        <v>706</v>
      </c>
      <c r="C506" s="231" t="s">
        <v>794</v>
      </c>
      <c r="D506" s="231" t="s">
        <v>832</v>
      </c>
      <c r="E506" s="231" t="s">
        <v>521</v>
      </c>
      <c r="F506" s="231" t="s">
        <v>48</v>
      </c>
      <c r="G506" s="231" t="s">
        <v>521</v>
      </c>
      <c r="H506" s="231" t="s">
        <v>796</v>
      </c>
      <c r="I506" s="203">
        <v>224836.67</v>
      </c>
      <c r="J506" s="203">
        <v>199651.47</v>
      </c>
      <c r="K506" s="203">
        <v>25935.279999999999</v>
      </c>
      <c r="L506" s="203">
        <v>-750.08</v>
      </c>
      <c r="M506" s="231"/>
    </row>
    <row r="507" spans="1:13">
      <c r="A507" s="231" t="s">
        <v>794</v>
      </c>
      <c r="B507" s="231" t="s">
        <v>706</v>
      </c>
      <c r="C507" s="231" t="s">
        <v>812</v>
      </c>
      <c r="D507" s="231" t="s">
        <v>832</v>
      </c>
      <c r="E507" s="231" t="s">
        <v>521</v>
      </c>
      <c r="F507" s="231" t="s">
        <v>48</v>
      </c>
      <c r="G507" s="231" t="s">
        <v>521</v>
      </c>
      <c r="H507" s="231" t="s">
        <v>796</v>
      </c>
      <c r="I507" s="203">
        <v>102384</v>
      </c>
      <c r="J507" s="203">
        <v>96288.06</v>
      </c>
      <c r="K507" s="203">
        <v>7460.07</v>
      </c>
      <c r="L507" s="203">
        <v>-1364.13</v>
      </c>
      <c r="M507" s="231"/>
    </row>
    <row r="508" spans="1:13">
      <c r="A508" s="231" t="s">
        <v>794</v>
      </c>
      <c r="B508" s="231" t="s">
        <v>706</v>
      </c>
      <c r="C508" s="231" t="s">
        <v>2341</v>
      </c>
      <c r="D508" s="231" t="s">
        <v>832</v>
      </c>
      <c r="E508" s="231" t="s">
        <v>521</v>
      </c>
      <c r="F508" s="231" t="s">
        <v>48</v>
      </c>
      <c r="G508" s="231" t="s">
        <v>521</v>
      </c>
      <c r="H508" s="231" t="s">
        <v>796</v>
      </c>
      <c r="I508" s="203">
        <v>7835</v>
      </c>
      <c r="J508" s="203">
        <v>2485.6</v>
      </c>
      <c r="K508" s="203">
        <v>4919.7</v>
      </c>
      <c r="L508" s="203">
        <v>429.7</v>
      </c>
      <c r="M508" s="231"/>
    </row>
    <row r="509" spans="1:13">
      <c r="A509" s="231" t="s">
        <v>794</v>
      </c>
      <c r="B509" s="231" t="s">
        <v>706</v>
      </c>
      <c r="C509" s="231" t="s">
        <v>2341</v>
      </c>
      <c r="D509" s="231" t="s">
        <v>832</v>
      </c>
      <c r="E509" s="231" t="s">
        <v>521</v>
      </c>
      <c r="F509" s="231" t="s">
        <v>48</v>
      </c>
      <c r="G509" s="231" t="s">
        <v>521</v>
      </c>
      <c r="H509" s="231" t="s">
        <v>796</v>
      </c>
      <c r="I509" s="203">
        <v>41021.949999999997</v>
      </c>
      <c r="J509" s="203">
        <v>41021.949999999997</v>
      </c>
      <c r="K509" s="203">
        <v>0</v>
      </c>
      <c r="L509" s="203">
        <v>0</v>
      </c>
      <c r="M509" s="231"/>
    </row>
    <row r="510" spans="1:13">
      <c r="A510" s="231" t="s">
        <v>794</v>
      </c>
      <c r="B510" s="231" t="s">
        <v>706</v>
      </c>
      <c r="C510" s="231" t="s">
        <v>2341</v>
      </c>
      <c r="D510" s="231" t="s">
        <v>832</v>
      </c>
      <c r="E510" s="231" t="s">
        <v>521</v>
      </c>
      <c r="F510" s="231" t="s">
        <v>48</v>
      </c>
      <c r="G510" s="231" t="s">
        <v>521</v>
      </c>
      <c r="H510" s="231" t="s">
        <v>796</v>
      </c>
      <c r="I510" s="203">
        <v>8828.2999999999993</v>
      </c>
      <c r="J510" s="203">
        <v>7371.64</v>
      </c>
      <c r="K510" s="203">
        <v>1456.66</v>
      </c>
      <c r="L510" s="203">
        <v>0</v>
      </c>
      <c r="M510" s="231"/>
    </row>
    <row r="511" spans="1:13">
      <c r="A511" s="231" t="s">
        <v>794</v>
      </c>
      <c r="B511" s="231" t="s">
        <v>706</v>
      </c>
      <c r="C511" s="231" t="s">
        <v>2341</v>
      </c>
      <c r="D511" s="231" t="s">
        <v>832</v>
      </c>
      <c r="E511" s="231" t="s">
        <v>521</v>
      </c>
      <c r="F511" s="231" t="s">
        <v>48</v>
      </c>
      <c r="G511" s="231" t="s">
        <v>521</v>
      </c>
      <c r="H511" s="231" t="s">
        <v>796</v>
      </c>
      <c r="I511" s="203">
        <v>11600</v>
      </c>
      <c r="J511" s="203">
        <v>5449.69</v>
      </c>
      <c r="K511" s="203">
        <v>24</v>
      </c>
      <c r="L511" s="203">
        <v>6126.31</v>
      </c>
      <c r="M511" s="231"/>
    </row>
    <row r="512" spans="1:13">
      <c r="A512" s="231" t="s">
        <v>794</v>
      </c>
      <c r="B512" s="231" t="s">
        <v>706</v>
      </c>
      <c r="C512" s="231" t="s">
        <v>2342</v>
      </c>
      <c r="D512" s="231" t="s">
        <v>832</v>
      </c>
      <c r="E512" s="231" t="s">
        <v>521</v>
      </c>
      <c r="F512" s="231" t="s">
        <v>48</v>
      </c>
      <c r="G512" s="231" t="s">
        <v>521</v>
      </c>
      <c r="H512" s="231" t="s">
        <v>796</v>
      </c>
      <c r="I512" s="203">
        <v>120006</v>
      </c>
      <c r="J512" s="203">
        <v>108833.77</v>
      </c>
      <c r="K512" s="203">
        <v>0</v>
      </c>
      <c r="L512" s="203">
        <v>11172.23</v>
      </c>
      <c r="M512" s="231"/>
    </row>
    <row r="513" spans="1:13">
      <c r="A513" s="231" t="s">
        <v>794</v>
      </c>
      <c r="B513" s="231" t="s">
        <v>706</v>
      </c>
      <c r="C513" s="231" t="s">
        <v>2342</v>
      </c>
      <c r="D513" s="231" t="s">
        <v>832</v>
      </c>
      <c r="E513" s="231" t="s">
        <v>521</v>
      </c>
      <c r="F513" s="231" t="s">
        <v>48</v>
      </c>
      <c r="G513" s="231" t="s">
        <v>521</v>
      </c>
      <c r="H513" s="231" t="s">
        <v>796</v>
      </c>
      <c r="I513" s="203">
        <v>5436.2</v>
      </c>
      <c r="J513" s="203">
        <v>5436.2</v>
      </c>
      <c r="K513" s="203">
        <v>0</v>
      </c>
      <c r="L513" s="203">
        <v>0</v>
      </c>
      <c r="M513" s="231"/>
    </row>
    <row r="514" spans="1:13">
      <c r="A514" s="231" t="s">
        <v>794</v>
      </c>
      <c r="B514" s="231" t="s">
        <v>706</v>
      </c>
      <c r="C514" s="231" t="s">
        <v>2342</v>
      </c>
      <c r="D514" s="231" t="s">
        <v>832</v>
      </c>
      <c r="E514" s="231" t="s">
        <v>521</v>
      </c>
      <c r="F514" s="231" t="s">
        <v>48</v>
      </c>
      <c r="G514" s="231" t="s">
        <v>521</v>
      </c>
      <c r="H514" s="231" t="s">
        <v>796</v>
      </c>
      <c r="I514" s="203">
        <v>55.6</v>
      </c>
      <c r="J514" s="203">
        <v>55.6</v>
      </c>
      <c r="K514" s="203">
        <v>0</v>
      </c>
      <c r="L514" s="203">
        <v>0</v>
      </c>
      <c r="M514" s="231"/>
    </row>
    <row r="515" spans="1:13">
      <c r="A515" s="231" t="s">
        <v>794</v>
      </c>
      <c r="B515" s="231" t="s">
        <v>706</v>
      </c>
      <c r="C515" s="231" t="s">
        <v>2342</v>
      </c>
      <c r="D515" s="231" t="s">
        <v>832</v>
      </c>
      <c r="E515" s="231" t="s">
        <v>521</v>
      </c>
      <c r="F515" s="231" t="s">
        <v>48</v>
      </c>
      <c r="G515" s="231" t="s">
        <v>521</v>
      </c>
      <c r="H515" s="231" t="s">
        <v>796</v>
      </c>
      <c r="I515" s="203">
        <v>1600</v>
      </c>
      <c r="J515" s="203">
        <v>0</v>
      </c>
      <c r="K515" s="203">
        <v>0</v>
      </c>
      <c r="L515" s="203">
        <v>1600</v>
      </c>
      <c r="M515" s="231"/>
    </row>
    <row r="516" spans="1:13">
      <c r="A516" s="231" t="s">
        <v>794</v>
      </c>
      <c r="B516" s="231" t="s">
        <v>706</v>
      </c>
      <c r="C516" s="231" t="s">
        <v>2343</v>
      </c>
      <c r="D516" s="231" t="s">
        <v>832</v>
      </c>
      <c r="E516" s="231" t="s">
        <v>521</v>
      </c>
      <c r="F516" s="231" t="s">
        <v>48</v>
      </c>
      <c r="G516" s="231" t="s">
        <v>521</v>
      </c>
      <c r="H516" s="231" t="s">
        <v>796</v>
      </c>
      <c r="I516" s="203">
        <v>22587.4</v>
      </c>
      <c r="J516" s="203">
        <v>18900.150000000001</v>
      </c>
      <c r="K516" s="203">
        <v>0</v>
      </c>
      <c r="L516" s="203">
        <v>3687.25</v>
      </c>
      <c r="M516" s="231"/>
    </row>
    <row r="517" spans="1:13">
      <c r="A517" s="231" t="s">
        <v>794</v>
      </c>
      <c r="B517" s="231" t="s">
        <v>709</v>
      </c>
      <c r="C517" s="231" t="s">
        <v>794</v>
      </c>
      <c r="D517" s="231" t="s">
        <v>832</v>
      </c>
      <c r="E517" s="231" t="s">
        <v>521</v>
      </c>
      <c r="F517" s="231" t="s">
        <v>48</v>
      </c>
      <c r="G517" s="231" t="s">
        <v>521</v>
      </c>
      <c r="H517" s="231" t="s">
        <v>796</v>
      </c>
      <c r="I517" s="203">
        <v>62340</v>
      </c>
      <c r="J517" s="203">
        <v>56882.84</v>
      </c>
      <c r="K517" s="203">
        <v>5171.16</v>
      </c>
      <c r="L517" s="203">
        <v>286</v>
      </c>
      <c r="M517" s="231"/>
    </row>
    <row r="518" spans="1:13">
      <c r="A518" s="231" t="s">
        <v>794</v>
      </c>
      <c r="B518" s="231" t="s">
        <v>709</v>
      </c>
      <c r="C518" s="231" t="s">
        <v>812</v>
      </c>
      <c r="D518" s="231" t="s">
        <v>832</v>
      </c>
      <c r="E518" s="231" t="s">
        <v>521</v>
      </c>
      <c r="F518" s="231" t="s">
        <v>48</v>
      </c>
      <c r="G518" s="231" t="s">
        <v>521</v>
      </c>
      <c r="H518" s="231" t="s">
        <v>796</v>
      </c>
      <c r="I518" s="203">
        <v>27561.26</v>
      </c>
      <c r="J518" s="203">
        <v>26755.89</v>
      </c>
      <c r="K518" s="203">
        <v>1074.3</v>
      </c>
      <c r="L518" s="203">
        <v>-268.93</v>
      </c>
      <c r="M518" s="231"/>
    </row>
    <row r="519" spans="1:13">
      <c r="A519" s="231" t="s">
        <v>794</v>
      </c>
      <c r="B519" s="231" t="s">
        <v>709</v>
      </c>
      <c r="C519" s="231" t="s">
        <v>2341</v>
      </c>
      <c r="D519" s="231" t="s">
        <v>832</v>
      </c>
      <c r="E519" s="231" t="s">
        <v>521</v>
      </c>
      <c r="F519" s="231" t="s">
        <v>48</v>
      </c>
      <c r="G519" s="231" t="s">
        <v>521</v>
      </c>
      <c r="H519" s="231" t="s">
        <v>796</v>
      </c>
      <c r="I519" s="203">
        <v>465</v>
      </c>
      <c r="J519" s="203">
        <v>458.73</v>
      </c>
      <c r="K519" s="203">
        <v>0</v>
      </c>
      <c r="L519" s="203">
        <v>6.27</v>
      </c>
      <c r="M519" s="231"/>
    </row>
    <row r="520" spans="1:13">
      <c r="A520" s="231" t="s">
        <v>794</v>
      </c>
      <c r="B520" s="231" t="s">
        <v>709</v>
      </c>
      <c r="C520" s="231" t="s">
        <v>2343</v>
      </c>
      <c r="D520" s="231" t="s">
        <v>832</v>
      </c>
      <c r="E520" s="231" t="s">
        <v>521</v>
      </c>
      <c r="F520" s="231" t="s">
        <v>48</v>
      </c>
      <c r="G520" s="231" t="s">
        <v>521</v>
      </c>
      <c r="H520" s="231" t="s">
        <v>796</v>
      </c>
      <c r="I520" s="203">
        <v>10455</v>
      </c>
      <c r="J520" s="203">
        <v>0</v>
      </c>
      <c r="K520" s="203">
        <v>0</v>
      </c>
      <c r="L520" s="203">
        <v>10455</v>
      </c>
      <c r="M520" s="231"/>
    </row>
    <row r="521" spans="1:13">
      <c r="A521" s="231" t="s">
        <v>794</v>
      </c>
      <c r="B521" s="231" t="s">
        <v>808</v>
      </c>
      <c r="C521" s="231" t="s">
        <v>2343</v>
      </c>
      <c r="D521" s="231" t="s">
        <v>832</v>
      </c>
      <c r="E521" s="231" t="s">
        <v>830</v>
      </c>
      <c r="F521" s="231" t="s">
        <v>48</v>
      </c>
      <c r="G521" s="231" t="s">
        <v>521</v>
      </c>
      <c r="H521" s="231" t="s">
        <v>796</v>
      </c>
      <c r="I521" s="203">
        <v>10061.969999999999</v>
      </c>
      <c r="J521" s="203">
        <v>4182.7299999999996</v>
      </c>
      <c r="K521" s="203">
        <v>0</v>
      </c>
      <c r="L521" s="203">
        <v>5879.24</v>
      </c>
      <c r="M521" s="231"/>
    </row>
    <row r="522" spans="1:13">
      <c r="A522" s="231" t="s">
        <v>794</v>
      </c>
      <c r="B522" s="231" t="s">
        <v>808</v>
      </c>
      <c r="C522" s="231" t="s">
        <v>2344</v>
      </c>
      <c r="D522" s="231" t="s">
        <v>832</v>
      </c>
      <c r="E522" s="231" t="s">
        <v>830</v>
      </c>
      <c r="F522" s="231" t="s">
        <v>48</v>
      </c>
      <c r="G522" s="231" t="s">
        <v>521</v>
      </c>
      <c r="H522" s="231" t="s">
        <v>796</v>
      </c>
      <c r="I522" s="203">
        <v>330.74</v>
      </c>
      <c r="J522" s="203">
        <v>330.74</v>
      </c>
      <c r="K522" s="203">
        <v>0</v>
      </c>
      <c r="L522" s="203">
        <v>0</v>
      </c>
      <c r="M522" s="231"/>
    </row>
    <row r="523" spans="1:13">
      <c r="A523" s="231" t="s">
        <v>794</v>
      </c>
      <c r="B523" s="231" t="s">
        <v>366</v>
      </c>
      <c r="C523" s="231" t="s">
        <v>2345</v>
      </c>
      <c r="D523" s="231" t="s">
        <v>832</v>
      </c>
      <c r="E523" s="231" t="s">
        <v>830</v>
      </c>
      <c r="F523" s="231" t="s">
        <v>48</v>
      </c>
      <c r="G523" s="231" t="s">
        <v>521</v>
      </c>
      <c r="H523" s="231" t="s">
        <v>796</v>
      </c>
      <c r="I523" s="203">
        <v>127</v>
      </c>
      <c r="J523" s="203">
        <v>126.58</v>
      </c>
      <c r="K523" s="203">
        <v>0</v>
      </c>
      <c r="L523" s="203">
        <v>0.42</v>
      </c>
      <c r="M523" s="231"/>
    </row>
    <row r="524" spans="1:13">
      <c r="A524" s="231" t="s">
        <v>794</v>
      </c>
      <c r="B524" s="231" t="s">
        <v>808</v>
      </c>
      <c r="C524" s="231" t="s">
        <v>2343</v>
      </c>
      <c r="D524" s="231" t="s">
        <v>832</v>
      </c>
      <c r="E524" s="231" t="s">
        <v>999</v>
      </c>
      <c r="F524" s="231" t="s">
        <v>48</v>
      </c>
      <c r="G524" s="231" t="s">
        <v>521</v>
      </c>
      <c r="H524" s="231" t="s">
        <v>796</v>
      </c>
      <c r="I524" s="203">
        <v>12782</v>
      </c>
      <c r="J524" s="203">
        <v>12781.56</v>
      </c>
      <c r="K524" s="203">
        <v>0</v>
      </c>
      <c r="L524" s="203">
        <v>0.44</v>
      </c>
      <c r="M524" s="231"/>
    </row>
    <row r="525" spans="1:13">
      <c r="A525" s="231" t="s">
        <v>794</v>
      </c>
      <c r="B525" s="231" t="s">
        <v>808</v>
      </c>
      <c r="C525" s="231" t="s">
        <v>2344</v>
      </c>
      <c r="D525" s="231" t="s">
        <v>832</v>
      </c>
      <c r="E525" s="231" t="s">
        <v>999</v>
      </c>
      <c r="F525" s="231" t="s">
        <v>48</v>
      </c>
      <c r="G525" s="231" t="s">
        <v>521</v>
      </c>
      <c r="H525" s="231" t="s">
        <v>796</v>
      </c>
      <c r="I525" s="203">
        <v>1160</v>
      </c>
      <c r="J525" s="203">
        <v>0</v>
      </c>
      <c r="K525" s="203">
        <v>1158</v>
      </c>
      <c r="L525" s="203">
        <v>2</v>
      </c>
      <c r="M525" s="231"/>
    </row>
    <row r="526" spans="1:13">
      <c r="A526" s="231" t="s">
        <v>794</v>
      </c>
      <c r="B526" s="231" t="s">
        <v>808</v>
      </c>
      <c r="C526" s="231" t="s">
        <v>2344</v>
      </c>
      <c r="D526" s="231" t="s">
        <v>832</v>
      </c>
      <c r="E526" s="231" t="s">
        <v>999</v>
      </c>
      <c r="F526" s="231" t="s">
        <v>48</v>
      </c>
      <c r="G526" s="231" t="s">
        <v>521</v>
      </c>
      <c r="H526" s="231" t="s">
        <v>796</v>
      </c>
      <c r="I526" s="203">
        <v>2517</v>
      </c>
      <c r="J526" s="203">
        <v>96.07</v>
      </c>
      <c r="K526" s="203">
        <v>2416</v>
      </c>
      <c r="L526" s="203">
        <v>4.93</v>
      </c>
      <c r="M526" s="231"/>
    </row>
    <row r="527" spans="1:13">
      <c r="A527" s="231" t="s">
        <v>794</v>
      </c>
      <c r="B527" s="231" t="s">
        <v>808</v>
      </c>
      <c r="C527" s="231" t="s">
        <v>2344</v>
      </c>
      <c r="D527" s="231" t="s">
        <v>832</v>
      </c>
      <c r="E527" s="231" t="s">
        <v>999</v>
      </c>
      <c r="F527" s="231" t="s">
        <v>48</v>
      </c>
      <c r="G527" s="231" t="s">
        <v>521</v>
      </c>
      <c r="H527" s="231" t="s">
        <v>796</v>
      </c>
      <c r="I527" s="203">
        <v>4350</v>
      </c>
      <c r="J527" s="203">
        <v>800</v>
      </c>
      <c r="K527" s="203">
        <v>3537</v>
      </c>
      <c r="L527" s="203">
        <v>13</v>
      </c>
      <c r="M527" s="231"/>
    </row>
    <row r="528" spans="1:13">
      <c r="A528" s="231" t="s">
        <v>794</v>
      </c>
      <c r="B528" s="231" t="s">
        <v>804</v>
      </c>
      <c r="C528" s="231" t="s">
        <v>794</v>
      </c>
      <c r="D528" s="231" t="s">
        <v>832</v>
      </c>
      <c r="E528" s="231" t="s">
        <v>999</v>
      </c>
      <c r="F528" s="231" t="s">
        <v>48</v>
      </c>
      <c r="G528" s="231" t="s">
        <v>521</v>
      </c>
      <c r="H528" s="231" t="s">
        <v>796</v>
      </c>
      <c r="I528" s="203">
        <v>6900</v>
      </c>
      <c r="J528" s="203">
        <v>6837.55</v>
      </c>
      <c r="K528" s="203">
        <v>0</v>
      </c>
      <c r="L528" s="203">
        <v>62.45</v>
      </c>
      <c r="M528" s="231"/>
    </row>
    <row r="529" spans="1:13">
      <c r="A529" s="231" t="s">
        <v>794</v>
      </c>
      <c r="B529" s="231" t="s">
        <v>804</v>
      </c>
      <c r="C529" s="231" t="s">
        <v>812</v>
      </c>
      <c r="D529" s="231" t="s">
        <v>832</v>
      </c>
      <c r="E529" s="231" t="s">
        <v>999</v>
      </c>
      <c r="F529" s="231" t="s">
        <v>48</v>
      </c>
      <c r="G529" s="231" t="s">
        <v>521</v>
      </c>
      <c r="H529" s="231" t="s">
        <v>796</v>
      </c>
      <c r="I529" s="203">
        <v>1610</v>
      </c>
      <c r="J529" s="203">
        <v>1593.63</v>
      </c>
      <c r="K529" s="203">
        <v>0</v>
      </c>
      <c r="L529" s="203">
        <v>16.37</v>
      </c>
      <c r="M529" s="231"/>
    </row>
    <row r="530" spans="1:13">
      <c r="A530" s="231" t="s">
        <v>794</v>
      </c>
      <c r="B530" s="231" t="s">
        <v>366</v>
      </c>
      <c r="C530" s="231" t="s">
        <v>2345</v>
      </c>
      <c r="D530" s="231" t="s">
        <v>832</v>
      </c>
      <c r="E530" s="231" t="s">
        <v>1005</v>
      </c>
      <c r="F530" s="231" t="s">
        <v>48</v>
      </c>
      <c r="G530" s="231" t="s">
        <v>521</v>
      </c>
      <c r="H530" s="231" t="s">
        <v>796</v>
      </c>
      <c r="I530" s="203">
        <v>2000</v>
      </c>
      <c r="J530" s="203">
        <v>825.93</v>
      </c>
      <c r="K530" s="203">
        <v>0</v>
      </c>
      <c r="L530" s="203">
        <v>1174.07</v>
      </c>
      <c r="M530" s="231"/>
    </row>
    <row r="531" spans="1:13">
      <c r="A531" s="231" t="s">
        <v>794</v>
      </c>
      <c r="B531" s="231" t="s">
        <v>703</v>
      </c>
      <c r="C531" s="231" t="s">
        <v>794</v>
      </c>
      <c r="D531" s="231" t="s">
        <v>832</v>
      </c>
      <c r="E531" s="231" t="s">
        <v>1097</v>
      </c>
      <c r="F531" s="231" t="s">
        <v>48</v>
      </c>
      <c r="G531" s="231" t="s">
        <v>521</v>
      </c>
      <c r="H531" s="231" t="s">
        <v>796</v>
      </c>
      <c r="I531" s="203">
        <v>4640</v>
      </c>
      <c r="J531" s="203">
        <v>0</v>
      </c>
      <c r="K531" s="203">
        <v>0</v>
      </c>
      <c r="L531" s="203">
        <v>4640</v>
      </c>
      <c r="M531" s="231"/>
    </row>
    <row r="532" spans="1:13">
      <c r="A532" s="231" t="s">
        <v>794</v>
      </c>
      <c r="B532" s="231" t="s">
        <v>703</v>
      </c>
      <c r="C532" s="231" t="s">
        <v>794</v>
      </c>
      <c r="D532" s="231" t="s">
        <v>832</v>
      </c>
      <c r="E532" s="231" t="s">
        <v>1097</v>
      </c>
      <c r="F532" s="231" t="s">
        <v>48</v>
      </c>
      <c r="G532" s="231" t="s">
        <v>521</v>
      </c>
      <c r="H532" s="231" t="s">
        <v>796</v>
      </c>
      <c r="I532" s="203">
        <v>140</v>
      </c>
      <c r="J532" s="203">
        <v>136.11000000000001</v>
      </c>
      <c r="K532" s="203">
        <v>0</v>
      </c>
      <c r="L532" s="203">
        <v>3.89</v>
      </c>
      <c r="M532" s="231"/>
    </row>
    <row r="533" spans="1:13">
      <c r="A533" s="231" t="s">
        <v>794</v>
      </c>
      <c r="B533" s="231" t="s">
        <v>703</v>
      </c>
      <c r="C533" s="231" t="s">
        <v>812</v>
      </c>
      <c r="D533" s="231" t="s">
        <v>832</v>
      </c>
      <c r="E533" s="231" t="s">
        <v>1097</v>
      </c>
      <c r="F533" s="231" t="s">
        <v>48</v>
      </c>
      <c r="G533" s="231" t="s">
        <v>521</v>
      </c>
      <c r="H533" s="231" t="s">
        <v>796</v>
      </c>
      <c r="I533" s="203">
        <v>1052</v>
      </c>
      <c r="J533" s="203">
        <v>31.39</v>
      </c>
      <c r="K533" s="203">
        <v>0</v>
      </c>
      <c r="L533" s="203">
        <v>1020.61</v>
      </c>
      <c r="M533" s="231"/>
    </row>
    <row r="534" spans="1:13">
      <c r="A534" s="231" t="s">
        <v>794</v>
      </c>
      <c r="B534" s="231" t="s">
        <v>808</v>
      </c>
      <c r="C534" s="231" t="s">
        <v>794</v>
      </c>
      <c r="D534" s="231" t="s">
        <v>832</v>
      </c>
      <c r="E534" s="231" t="s">
        <v>1105</v>
      </c>
      <c r="F534" s="231" t="s">
        <v>48</v>
      </c>
      <c r="G534" s="231" t="s">
        <v>521</v>
      </c>
      <c r="H534" s="231" t="s">
        <v>796</v>
      </c>
      <c r="I534" s="203">
        <v>24125.279999999999</v>
      </c>
      <c r="J534" s="203">
        <v>23014.92</v>
      </c>
      <c r="K534" s="203">
        <v>863.62</v>
      </c>
      <c r="L534" s="203">
        <v>246.74</v>
      </c>
      <c r="M534" s="231"/>
    </row>
    <row r="535" spans="1:13">
      <c r="A535" s="231" t="s">
        <v>794</v>
      </c>
      <c r="B535" s="231" t="s">
        <v>808</v>
      </c>
      <c r="C535" s="231" t="s">
        <v>812</v>
      </c>
      <c r="D535" s="231" t="s">
        <v>832</v>
      </c>
      <c r="E535" s="231" t="s">
        <v>1105</v>
      </c>
      <c r="F535" s="231" t="s">
        <v>48</v>
      </c>
      <c r="G535" s="231" t="s">
        <v>521</v>
      </c>
      <c r="H535" s="231" t="s">
        <v>796</v>
      </c>
      <c r="I535" s="203">
        <v>9539.51</v>
      </c>
      <c r="J535" s="203">
        <v>12470.05</v>
      </c>
      <c r="K535" s="203">
        <v>179.88</v>
      </c>
      <c r="L535" s="203">
        <v>-3110.42</v>
      </c>
      <c r="M535" s="231"/>
    </row>
    <row r="536" spans="1:13">
      <c r="A536" s="231" t="s">
        <v>794</v>
      </c>
      <c r="B536" s="231" t="s">
        <v>808</v>
      </c>
      <c r="C536" s="231" t="s">
        <v>2341</v>
      </c>
      <c r="D536" s="231" t="s">
        <v>832</v>
      </c>
      <c r="E536" s="231" t="s">
        <v>1105</v>
      </c>
      <c r="F536" s="231" t="s">
        <v>48</v>
      </c>
      <c r="G536" s="231" t="s">
        <v>521</v>
      </c>
      <c r="H536" s="231" t="s">
        <v>796</v>
      </c>
      <c r="I536" s="203">
        <v>468</v>
      </c>
      <c r="J536" s="203">
        <v>0</v>
      </c>
      <c r="K536" s="203">
        <v>0</v>
      </c>
      <c r="L536" s="203">
        <v>468</v>
      </c>
      <c r="M536" s="231"/>
    </row>
    <row r="537" spans="1:13">
      <c r="A537" s="231" t="s">
        <v>794</v>
      </c>
      <c r="B537" s="231" t="s">
        <v>808</v>
      </c>
      <c r="C537" s="231" t="s">
        <v>2343</v>
      </c>
      <c r="D537" s="231" t="s">
        <v>832</v>
      </c>
      <c r="E537" s="231" t="s">
        <v>1105</v>
      </c>
      <c r="F537" s="231" t="s">
        <v>48</v>
      </c>
      <c r="G537" s="231" t="s">
        <v>521</v>
      </c>
      <c r="H537" s="231" t="s">
        <v>796</v>
      </c>
      <c r="I537" s="203">
        <v>2457.4899999999998</v>
      </c>
      <c r="J537" s="203">
        <v>0</v>
      </c>
      <c r="K537" s="203">
        <v>0</v>
      </c>
      <c r="L537" s="203">
        <v>2457.4899999999998</v>
      </c>
      <c r="M537" s="231"/>
    </row>
    <row r="538" spans="1:13">
      <c r="A538" s="231" t="s">
        <v>794</v>
      </c>
      <c r="B538" s="231" t="s">
        <v>808</v>
      </c>
      <c r="C538" s="231" t="s">
        <v>2344</v>
      </c>
      <c r="D538" s="231" t="s">
        <v>832</v>
      </c>
      <c r="E538" s="231" t="s">
        <v>1105</v>
      </c>
      <c r="F538" s="231" t="s">
        <v>48</v>
      </c>
      <c r="G538" s="231" t="s">
        <v>521</v>
      </c>
      <c r="H538" s="231" t="s">
        <v>796</v>
      </c>
      <c r="I538" s="203">
        <v>129.59</v>
      </c>
      <c r="J538" s="203">
        <v>0</v>
      </c>
      <c r="K538" s="203">
        <v>0</v>
      </c>
      <c r="L538" s="203">
        <v>129.59</v>
      </c>
      <c r="M538" s="231"/>
    </row>
    <row r="539" spans="1:13">
      <c r="A539" s="231" t="s">
        <v>794</v>
      </c>
      <c r="B539" s="231" t="s">
        <v>808</v>
      </c>
      <c r="C539" s="231" t="s">
        <v>2344</v>
      </c>
      <c r="D539" s="231" t="s">
        <v>832</v>
      </c>
      <c r="E539" s="231" t="s">
        <v>1105</v>
      </c>
      <c r="F539" s="231" t="s">
        <v>48</v>
      </c>
      <c r="G539" s="231" t="s">
        <v>521</v>
      </c>
      <c r="H539" s="231" t="s">
        <v>796</v>
      </c>
      <c r="I539" s="203">
        <v>980</v>
      </c>
      <c r="J539" s="203">
        <v>0</v>
      </c>
      <c r="K539" s="203">
        <v>0</v>
      </c>
      <c r="L539" s="203">
        <v>980</v>
      </c>
      <c r="M539" s="231"/>
    </row>
    <row r="540" spans="1:13">
      <c r="A540" s="231" t="s">
        <v>794</v>
      </c>
      <c r="B540" s="231" t="s">
        <v>366</v>
      </c>
      <c r="C540" s="231" t="s">
        <v>2345</v>
      </c>
      <c r="D540" s="231" t="s">
        <v>832</v>
      </c>
      <c r="E540" s="231" t="s">
        <v>1105</v>
      </c>
      <c r="F540" s="231" t="s">
        <v>48</v>
      </c>
      <c r="G540" s="231" t="s">
        <v>521</v>
      </c>
      <c r="H540" s="231" t="s">
        <v>796</v>
      </c>
      <c r="I540" s="203">
        <v>280.13</v>
      </c>
      <c r="J540" s="203">
        <v>0</v>
      </c>
      <c r="K540" s="203">
        <v>0</v>
      </c>
      <c r="L540" s="203">
        <v>280.13</v>
      </c>
      <c r="M540" s="231"/>
    </row>
    <row r="541" spans="1:13">
      <c r="A541" s="231" t="s">
        <v>794</v>
      </c>
      <c r="B541" s="231" t="s">
        <v>808</v>
      </c>
      <c r="C541" s="231" t="s">
        <v>2341</v>
      </c>
      <c r="D541" s="231" t="s">
        <v>832</v>
      </c>
      <c r="E541" s="231" t="s">
        <v>710</v>
      </c>
      <c r="F541" s="231" t="s">
        <v>48</v>
      </c>
      <c r="G541" s="231" t="s">
        <v>521</v>
      </c>
      <c r="H541" s="231" t="s">
        <v>796</v>
      </c>
      <c r="I541" s="203">
        <v>90</v>
      </c>
      <c r="J541" s="203">
        <v>90</v>
      </c>
      <c r="K541" s="203">
        <v>0</v>
      </c>
      <c r="L541" s="203">
        <v>0</v>
      </c>
      <c r="M541" s="231"/>
    </row>
    <row r="542" spans="1:13">
      <c r="A542" s="231" t="s">
        <v>794</v>
      </c>
      <c r="B542" s="231" t="s">
        <v>808</v>
      </c>
      <c r="C542" s="231" t="s">
        <v>2343</v>
      </c>
      <c r="D542" s="231" t="s">
        <v>832</v>
      </c>
      <c r="E542" s="231" t="s">
        <v>710</v>
      </c>
      <c r="F542" s="231" t="s">
        <v>48</v>
      </c>
      <c r="G542" s="231" t="s">
        <v>521</v>
      </c>
      <c r="H542" s="231" t="s">
        <v>796</v>
      </c>
      <c r="I542" s="203">
        <v>20533.39</v>
      </c>
      <c r="J542" s="203">
        <v>988.25</v>
      </c>
      <c r="K542" s="203">
        <v>0</v>
      </c>
      <c r="L542" s="203">
        <v>19545.14</v>
      </c>
      <c r="M542" s="231"/>
    </row>
    <row r="543" spans="1:13">
      <c r="A543" s="231" t="s">
        <v>794</v>
      </c>
      <c r="B543" s="231" t="s">
        <v>808</v>
      </c>
      <c r="C543" s="231" t="s">
        <v>2345</v>
      </c>
      <c r="D543" s="231" t="s">
        <v>832</v>
      </c>
      <c r="E543" s="231" t="s">
        <v>710</v>
      </c>
      <c r="F543" s="231" t="s">
        <v>48</v>
      </c>
      <c r="G543" s="231" t="s">
        <v>521</v>
      </c>
      <c r="H543" s="231" t="s">
        <v>796</v>
      </c>
      <c r="I543" s="203">
        <v>3515.45</v>
      </c>
      <c r="J543" s="203">
        <v>2885.37</v>
      </c>
      <c r="K543" s="203">
        <v>0</v>
      </c>
      <c r="L543" s="203">
        <v>630.08000000000004</v>
      </c>
      <c r="M543" s="231"/>
    </row>
    <row r="544" spans="1:13">
      <c r="A544" s="231" t="s">
        <v>794</v>
      </c>
      <c r="B544" s="231" t="s">
        <v>707</v>
      </c>
      <c r="C544" s="231" t="s">
        <v>2341</v>
      </c>
      <c r="D544" s="231" t="s">
        <v>832</v>
      </c>
      <c r="E544" s="231" t="s">
        <v>710</v>
      </c>
      <c r="F544" s="231" t="s">
        <v>48</v>
      </c>
      <c r="G544" s="231" t="s">
        <v>521</v>
      </c>
      <c r="H544" s="231" t="s">
        <v>796</v>
      </c>
      <c r="I544" s="203">
        <v>252.62</v>
      </c>
      <c r="J544" s="203">
        <v>252.62</v>
      </c>
      <c r="K544" s="203">
        <v>0</v>
      </c>
      <c r="L544" s="203">
        <v>0</v>
      </c>
      <c r="M544" s="231"/>
    </row>
    <row r="545" spans="1:13">
      <c r="A545" s="231" t="s">
        <v>794</v>
      </c>
      <c r="B545" s="231" t="s">
        <v>707</v>
      </c>
      <c r="C545" s="231" t="s">
        <v>2343</v>
      </c>
      <c r="D545" s="231" t="s">
        <v>832</v>
      </c>
      <c r="E545" s="231" t="s">
        <v>710</v>
      </c>
      <c r="F545" s="231" t="s">
        <v>48</v>
      </c>
      <c r="G545" s="231" t="s">
        <v>521</v>
      </c>
      <c r="H545" s="231" t="s">
        <v>796</v>
      </c>
      <c r="I545" s="203">
        <v>81.97</v>
      </c>
      <c r="J545" s="203">
        <v>81.97</v>
      </c>
      <c r="K545" s="203">
        <v>0</v>
      </c>
      <c r="L545" s="203">
        <v>0</v>
      </c>
      <c r="M545" s="231"/>
    </row>
    <row r="546" spans="1:13">
      <c r="A546" s="231" t="s">
        <v>794</v>
      </c>
      <c r="B546" s="231" t="s">
        <v>242</v>
      </c>
      <c r="C546" s="231" t="s">
        <v>2344</v>
      </c>
      <c r="D546" s="231" t="s">
        <v>832</v>
      </c>
      <c r="E546" s="231" t="s">
        <v>710</v>
      </c>
      <c r="F546" s="231" t="s">
        <v>48</v>
      </c>
      <c r="G546" s="231" t="s">
        <v>521</v>
      </c>
      <c r="H546" s="231" t="s">
        <v>796</v>
      </c>
      <c r="I546" s="203">
        <v>2930.77</v>
      </c>
      <c r="J546" s="203">
        <v>2930.77</v>
      </c>
      <c r="K546" s="203">
        <v>0</v>
      </c>
      <c r="L546" s="203">
        <v>0</v>
      </c>
      <c r="M546" s="231"/>
    </row>
    <row r="547" spans="1:13">
      <c r="A547" s="231" t="s">
        <v>794</v>
      </c>
      <c r="B547" s="231" t="s">
        <v>242</v>
      </c>
      <c r="C547" s="231" t="s">
        <v>2344</v>
      </c>
      <c r="D547" s="231" t="s">
        <v>832</v>
      </c>
      <c r="E547" s="231" t="s">
        <v>710</v>
      </c>
      <c r="F547" s="231" t="s">
        <v>48</v>
      </c>
      <c r="G547" s="231" t="s">
        <v>521</v>
      </c>
      <c r="H547" s="231" t="s">
        <v>796</v>
      </c>
      <c r="I547" s="203">
        <v>17917.43</v>
      </c>
      <c r="J547" s="203">
        <v>17917.43</v>
      </c>
      <c r="K547" s="203">
        <v>0</v>
      </c>
      <c r="L547" s="203">
        <v>0</v>
      </c>
      <c r="M547" s="231"/>
    </row>
    <row r="548" spans="1:13">
      <c r="A548" s="231" t="s">
        <v>794</v>
      </c>
      <c r="B548" s="231" t="s">
        <v>243</v>
      </c>
      <c r="C548" s="231" t="s">
        <v>2345</v>
      </c>
      <c r="D548" s="231" t="s">
        <v>832</v>
      </c>
      <c r="E548" s="231" t="s">
        <v>710</v>
      </c>
      <c r="F548" s="231" t="s">
        <v>48</v>
      </c>
      <c r="G548" s="231" t="s">
        <v>521</v>
      </c>
      <c r="H548" s="231" t="s">
        <v>796</v>
      </c>
      <c r="I548" s="203">
        <v>341.48</v>
      </c>
      <c r="J548" s="203">
        <v>224.39</v>
      </c>
      <c r="K548" s="203">
        <v>0</v>
      </c>
      <c r="L548" s="203">
        <v>117.09</v>
      </c>
      <c r="M548" s="231"/>
    </row>
    <row r="549" spans="1:13">
      <c r="A549" s="231" t="s">
        <v>794</v>
      </c>
      <c r="B549" s="231" t="s">
        <v>366</v>
      </c>
      <c r="C549" s="231" t="s">
        <v>2345</v>
      </c>
      <c r="D549" s="231" t="s">
        <v>832</v>
      </c>
      <c r="E549" s="231" t="s">
        <v>710</v>
      </c>
      <c r="F549" s="231" t="s">
        <v>48</v>
      </c>
      <c r="G549" s="231" t="s">
        <v>521</v>
      </c>
      <c r="H549" s="231" t="s">
        <v>796</v>
      </c>
      <c r="I549" s="203">
        <v>823.35</v>
      </c>
      <c r="J549" s="203">
        <v>823.35</v>
      </c>
      <c r="K549" s="203">
        <v>0</v>
      </c>
      <c r="L549" s="203">
        <v>0</v>
      </c>
      <c r="M549" s="231"/>
    </row>
    <row r="550" spans="1:13">
      <c r="A550" s="231" t="s">
        <v>794</v>
      </c>
      <c r="B550" s="231" t="s">
        <v>706</v>
      </c>
      <c r="C550" s="231" t="s">
        <v>794</v>
      </c>
      <c r="D550" s="231" t="s">
        <v>832</v>
      </c>
      <c r="E550" s="231" t="s">
        <v>710</v>
      </c>
      <c r="F550" s="231" t="s">
        <v>48</v>
      </c>
      <c r="G550" s="231" t="s">
        <v>521</v>
      </c>
      <c r="H550" s="231" t="s">
        <v>796</v>
      </c>
      <c r="I550" s="203">
        <v>5058.2700000000004</v>
      </c>
      <c r="J550" s="203">
        <v>4144.91</v>
      </c>
      <c r="K550" s="203">
        <v>0</v>
      </c>
      <c r="L550" s="203">
        <v>913.36</v>
      </c>
      <c r="M550" s="231"/>
    </row>
    <row r="551" spans="1:13">
      <c r="A551" s="231" t="s">
        <v>794</v>
      </c>
      <c r="B551" s="231" t="s">
        <v>706</v>
      </c>
      <c r="C551" s="231" t="s">
        <v>812</v>
      </c>
      <c r="D551" s="231" t="s">
        <v>832</v>
      </c>
      <c r="E551" s="231" t="s">
        <v>710</v>
      </c>
      <c r="F551" s="231" t="s">
        <v>48</v>
      </c>
      <c r="G551" s="231" t="s">
        <v>521</v>
      </c>
      <c r="H551" s="231" t="s">
        <v>796</v>
      </c>
      <c r="I551" s="203">
        <v>1031.1400000000001</v>
      </c>
      <c r="J551" s="203">
        <v>1049.19</v>
      </c>
      <c r="K551" s="203">
        <v>0</v>
      </c>
      <c r="L551" s="203">
        <v>-18.05</v>
      </c>
      <c r="M551" s="231"/>
    </row>
    <row r="552" spans="1:13">
      <c r="A552" s="231" t="s">
        <v>794</v>
      </c>
      <c r="B552" s="231" t="s">
        <v>706</v>
      </c>
      <c r="C552" s="231" t="s">
        <v>2345</v>
      </c>
      <c r="D552" s="231" t="s">
        <v>832</v>
      </c>
      <c r="E552" s="231" t="s">
        <v>710</v>
      </c>
      <c r="F552" s="231" t="s">
        <v>48</v>
      </c>
      <c r="G552" s="231" t="s">
        <v>521</v>
      </c>
      <c r="H552" s="231" t="s">
        <v>796</v>
      </c>
      <c r="I552" s="203">
        <v>1683.29</v>
      </c>
      <c r="J552" s="203">
        <v>1645.38</v>
      </c>
      <c r="K552" s="203">
        <v>0</v>
      </c>
      <c r="L552" s="203">
        <v>37.909999999999997</v>
      </c>
      <c r="M552" s="231"/>
    </row>
    <row r="553" spans="1:13">
      <c r="A553" s="231" t="s">
        <v>794</v>
      </c>
      <c r="B553" s="231" t="s">
        <v>808</v>
      </c>
      <c r="C553" s="231" t="s">
        <v>794</v>
      </c>
      <c r="D553" s="231" t="s">
        <v>832</v>
      </c>
      <c r="E553" s="231" t="s">
        <v>2086</v>
      </c>
      <c r="F553" s="231" t="s">
        <v>48</v>
      </c>
      <c r="G553" s="231" t="s">
        <v>521</v>
      </c>
      <c r="H553" s="231" t="s">
        <v>796</v>
      </c>
      <c r="I553" s="203">
        <v>7250</v>
      </c>
      <c r="J553" s="203">
        <v>31995</v>
      </c>
      <c r="K553" s="203">
        <v>0</v>
      </c>
      <c r="L553" s="203">
        <v>-24745</v>
      </c>
      <c r="M553" s="231"/>
    </row>
    <row r="554" spans="1:13">
      <c r="A554" s="231" t="s">
        <v>794</v>
      </c>
      <c r="B554" s="231" t="s">
        <v>808</v>
      </c>
      <c r="C554" s="231" t="s">
        <v>812</v>
      </c>
      <c r="D554" s="231" t="s">
        <v>832</v>
      </c>
      <c r="E554" s="231" t="s">
        <v>2086</v>
      </c>
      <c r="F554" s="231" t="s">
        <v>48</v>
      </c>
      <c r="G554" s="231" t="s">
        <v>521</v>
      </c>
      <c r="H554" s="231" t="s">
        <v>796</v>
      </c>
      <c r="I554" s="203">
        <v>1637.97</v>
      </c>
      <c r="J554" s="203">
        <v>7044.62</v>
      </c>
      <c r="K554" s="203">
        <v>0</v>
      </c>
      <c r="L554" s="203">
        <v>-5406.65</v>
      </c>
      <c r="M554" s="231"/>
    </row>
    <row r="555" spans="1:13">
      <c r="A555" s="231" t="s">
        <v>794</v>
      </c>
      <c r="B555" s="231" t="s">
        <v>808</v>
      </c>
      <c r="C555" s="231" t="s">
        <v>2341</v>
      </c>
      <c r="D555" s="231" t="s">
        <v>832</v>
      </c>
      <c r="E555" s="231" t="s">
        <v>2086</v>
      </c>
      <c r="F555" s="231" t="s">
        <v>48</v>
      </c>
      <c r="G555" s="231" t="s">
        <v>521</v>
      </c>
      <c r="H555" s="231" t="s">
        <v>796</v>
      </c>
      <c r="I555" s="203">
        <v>2000</v>
      </c>
      <c r="J555" s="203">
        <v>2000</v>
      </c>
      <c r="K555" s="203">
        <v>0</v>
      </c>
      <c r="L555" s="203">
        <v>0</v>
      </c>
      <c r="M555" s="231"/>
    </row>
    <row r="556" spans="1:13">
      <c r="A556" s="231" t="s">
        <v>794</v>
      </c>
      <c r="B556" s="231" t="s">
        <v>244</v>
      </c>
      <c r="C556" s="231" t="s">
        <v>794</v>
      </c>
      <c r="D556" s="231" t="s">
        <v>832</v>
      </c>
      <c r="E556" s="231" t="s">
        <v>2082</v>
      </c>
      <c r="F556" s="231" t="s">
        <v>48</v>
      </c>
      <c r="G556" s="231" t="s">
        <v>521</v>
      </c>
      <c r="H556" s="231" t="s">
        <v>796</v>
      </c>
      <c r="I556" s="203">
        <v>52585</v>
      </c>
      <c r="J556" s="203">
        <v>48202.92</v>
      </c>
      <c r="K556" s="203">
        <v>4382.08</v>
      </c>
      <c r="L556" s="203">
        <v>0</v>
      </c>
      <c r="M556" s="231"/>
    </row>
    <row r="557" spans="1:13">
      <c r="A557" s="231" t="s">
        <v>794</v>
      </c>
      <c r="B557" s="231" t="s">
        <v>244</v>
      </c>
      <c r="C557" s="231" t="s">
        <v>812</v>
      </c>
      <c r="D557" s="231" t="s">
        <v>832</v>
      </c>
      <c r="E557" s="231" t="s">
        <v>2082</v>
      </c>
      <c r="F557" s="231" t="s">
        <v>48</v>
      </c>
      <c r="G557" s="231" t="s">
        <v>521</v>
      </c>
      <c r="H557" s="231" t="s">
        <v>796</v>
      </c>
      <c r="I557" s="203">
        <v>23561</v>
      </c>
      <c r="J557" s="203">
        <v>22681.91</v>
      </c>
      <c r="K557" s="203">
        <v>910.5</v>
      </c>
      <c r="L557" s="203">
        <v>-31.41</v>
      </c>
      <c r="M557" s="231"/>
    </row>
    <row r="558" spans="1:13">
      <c r="A558" s="231" t="s">
        <v>794</v>
      </c>
      <c r="B558" s="231" t="s">
        <v>833</v>
      </c>
      <c r="C558" s="231" t="s">
        <v>794</v>
      </c>
      <c r="D558" s="231" t="s">
        <v>832</v>
      </c>
      <c r="E558" s="231" t="s">
        <v>1967</v>
      </c>
      <c r="F558" s="231" t="s">
        <v>48</v>
      </c>
      <c r="G558" s="231" t="s">
        <v>521</v>
      </c>
      <c r="H558" s="231" t="s">
        <v>796</v>
      </c>
      <c r="I558" s="203">
        <v>76141.100000000006</v>
      </c>
      <c r="J558" s="203">
        <v>65277.27</v>
      </c>
      <c r="K558" s="203">
        <v>12321.92</v>
      </c>
      <c r="L558" s="203">
        <v>-1458.09</v>
      </c>
      <c r="M558" s="231"/>
    </row>
    <row r="559" spans="1:13">
      <c r="A559" s="231" t="s">
        <v>794</v>
      </c>
      <c r="B559" s="231" t="s">
        <v>833</v>
      </c>
      <c r="C559" s="231" t="s">
        <v>794</v>
      </c>
      <c r="D559" s="231" t="s">
        <v>832</v>
      </c>
      <c r="E559" s="231" t="s">
        <v>1967</v>
      </c>
      <c r="F559" s="231" t="s">
        <v>48</v>
      </c>
      <c r="G559" s="231" t="s">
        <v>521</v>
      </c>
      <c r="H559" s="231" t="s">
        <v>796</v>
      </c>
      <c r="I559" s="203">
        <v>65406.42</v>
      </c>
      <c r="J559" s="203">
        <v>61508.639999999999</v>
      </c>
      <c r="K559" s="203">
        <v>2373.5100000000002</v>
      </c>
      <c r="L559" s="203">
        <v>1524.27</v>
      </c>
      <c r="M559" s="231"/>
    </row>
    <row r="560" spans="1:13">
      <c r="A560" s="231" t="s">
        <v>794</v>
      </c>
      <c r="B560" s="231" t="s">
        <v>833</v>
      </c>
      <c r="C560" s="231" t="s">
        <v>812</v>
      </c>
      <c r="D560" s="231" t="s">
        <v>832</v>
      </c>
      <c r="E560" s="231" t="s">
        <v>1967</v>
      </c>
      <c r="F560" s="231" t="s">
        <v>48</v>
      </c>
      <c r="G560" s="231" t="s">
        <v>521</v>
      </c>
      <c r="H560" s="231" t="s">
        <v>796</v>
      </c>
      <c r="I560" s="203">
        <v>60557.72</v>
      </c>
      <c r="J560" s="203">
        <v>57579.98</v>
      </c>
      <c r="K560" s="203">
        <v>3051.85</v>
      </c>
      <c r="L560" s="203">
        <v>-74.11</v>
      </c>
      <c r="M560" s="231"/>
    </row>
    <row r="561" spans="1:13">
      <c r="A561" s="231" t="s">
        <v>794</v>
      </c>
      <c r="B561" s="231" t="s">
        <v>833</v>
      </c>
      <c r="C561" s="231" t="s">
        <v>2345</v>
      </c>
      <c r="D561" s="231" t="s">
        <v>832</v>
      </c>
      <c r="E561" s="231" t="s">
        <v>1967</v>
      </c>
      <c r="F561" s="231" t="s">
        <v>48</v>
      </c>
      <c r="G561" s="231" t="s">
        <v>521</v>
      </c>
      <c r="H561" s="231" t="s">
        <v>796</v>
      </c>
      <c r="I561" s="203">
        <v>2304.42</v>
      </c>
      <c r="J561" s="203">
        <v>2371.1</v>
      </c>
      <c r="K561" s="203">
        <v>0</v>
      </c>
      <c r="L561" s="203">
        <v>-66.680000000000007</v>
      </c>
      <c r="M561" s="231"/>
    </row>
    <row r="562" spans="1:13">
      <c r="A562" s="231" t="s">
        <v>794</v>
      </c>
      <c r="B562" s="231" t="s">
        <v>707</v>
      </c>
      <c r="C562" s="231" t="s">
        <v>794</v>
      </c>
      <c r="D562" s="231" t="s">
        <v>832</v>
      </c>
      <c r="E562" s="231" t="s">
        <v>1967</v>
      </c>
      <c r="F562" s="231" t="s">
        <v>48</v>
      </c>
      <c r="G562" s="231" t="s">
        <v>521</v>
      </c>
      <c r="H562" s="231" t="s">
        <v>796</v>
      </c>
      <c r="I562" s="203">
        <v>79069.56</v>
      </c>
      <c r="J562" s="203">
        <v>69459.3</v>
      </c>
      <c r="K562" s="203">
        <v>9610.26</v>
      </c>
      <c r="L562" s="203">
        <v>0</v>
      </c>
      <c r="M562" s="231"/>
    </row>
    <row r="563" spans="1:13">
      <c r="A563" s="231" t="s">
        <v>794</v>
      </c>
      <c r="B563" s="231" t="s">
        <v>707</v>
      </c>
      <c r="C563" s="231" t="s">
        <v>812</v>
      </c>
      <c r="D563" s="231" t="s">
        <v>832</v>
      </c>
      <c r="E563" s="231" t="s">
        <v>1967</v>
      </c>
      <c r="F563" s="231" t="s">
        <v>48</v>
      </c>
      <c r="G563" s="231" t="s">
        <v>521</v>
      </c>
      <c r="H563" s="231" t="s">
        <v>796</v>
      </c>
      <c r="I563" s="203">
        <v>26062.82</v>
      </c>
      <c r="J563" s="203">
        <v>24106.1</v>
      </c>
      <c r="K563" s="203">
        <v>1995.66</v>
      </c>
      <c r="L563" s="203">
        <v>-38.94</v>
      </c>
      <c r="M563" s="231"/>
    </row>
    <row r="564" spans="1:13">
      <c r="A564" s="231" t="s">
        <v>794</v>
      </c>
      <c r="B564" s="231" t="s">
        <v>703</v>
      </c>
      <c r="C564" s="231" t="s">
        <v>794</v>
      </c>
      <c r="D564" s="231" t="s">
        <v>832</v>
      </c>
      <c r="E564" s="231" t="s">
        <v>2092</v>
      </c>
      <c r="F564" s="231" t="s">
        <v>48</v>
      </c>
      <c r="G564" s="231" t="s">
        <v>521</v>
      </c>
      <c r="H564" s="231" t="s">
        <v>796</v>
      </c>
      <c r="I564" s="203">
        <v>42275</v>
      </c>
      <c r="J564" s="203">
        <v>35645.839999999997</v>
      </c>
      <c r="K564" s="203">
        <v>6629.16</v>
      </c>
      <c r="L564" s="203">
        <v>0</v>
      </c>
      <c r="M564" s="231"/>
    </row>
    <row r="565" spans="1:13">
      <c r="A565" s="231" t="s">
        <v>794</v>
      </c>
      <c r="B565" s="231" t="s">
        <v>703</v>
      </c>
      <c r="C565" s="231" t="s">
        <v>812</v>
      </c>
      <c r="D565" s="231" t="s">
        <v>832</v>
      </c>
      <c r="E565" s="231" t="s">
        <v>2092</v>
      </c>
      <c r="F565" s="231" t="s">
        <v>48</v>
      </c>
      <c r="G565" s="231" t="s">
        <v>521</v>
      </c>
      <c r="H565" s="231" t="s">
        <v>796</v>
      </c>
      <c r="I565" s="203">
        <v>16851.95</v>
      </c>
      <c r="J565" s="203">
        <v>15445.68</v>
      </c>
      <c r="K565" s="203">
        <v>1375.96</v>
      </c>
      <c r="L565" s="203">
        <v>30.31</v>
      </c>
      <c r="M565" s="231"/>
    </row>
    <row r="566" spans="1:13">
      <c r="A566" s="231" t="s">
        <v>794</v>
      </c>
      <c r="B566" s="231" t="s">
        <v>808</v>
      </c>
      <c r="C566" s="231" t="s">
        <v>794</v>
      </c>
      <c r="D566" s="231" t="s">
        <v>832</v>
      </c>
      <c r="E566" s="231" t="s">
        <v>1004</v>
      </c>
      <c r="F566" s="231" t="s">
        <v>48</v>
      </c>
      <c r="G566" s="231" t="s">
        <v>521</v>
      </c>
      <c r="H566" s="231" t="s">
        <v>796</v>
      </c>
      <c r="I566" s="203">
        <v>187688.25</v>
      </c>
      <c r="J566" s="203">
        <v>159706.56</v>
      </c>
      <c r="K566" s="203">
        <v>24878.84</v>
      </c>
      <c r="L566" s="203">
        <v>3102.85</v>
      </c>
      <c r="M566" s="231"/>
    </row>
    <row r="567" spans="1:13">
      <c r="A567" s="231" t="s">
        <v>794</v>
      </c>
      <c r="B567" s="231" t="s">
        <v>808</v>
      </c>
      <c r="C567" s="231" t="s">
        <v>812</v>
      </c>
      <c r="D567" s="231" t="s">
        <v>832</v>
      </c>
      <c r="E567" s="231" t="s">
        <v>1004</v>
      </c>
      <c r="F567" s="231" t="s">
        <v>48</v>
      </c>
      <c r="G567" s="231" t="s">
        <v>521</v>
      </c>
      <c r="H567" s="231" t="s">
        <v>796</v>
      </c>
      <c r="I567" s="203">
        <v>66951.16</v>
      </c>
      <c r="J567" s="203">
        <v>57223.6</v>
      </c>
      <c r="K567" s="203">
        <v>5162.07</v>
      </c>
      <c r="L567" s="203">
        <v>4565.49</v>
      </c>
      <c r="M567" s="231"/>
    </row>
    <row r="568" spans="1:13">
      <c r="A568" s="231" t="s">
        <v>794</v>
      </c>
      <c r="B568" s="231" t="s">
        <v>808</v>
      </c>
      <c r="C568" s="231" t="s">
        <v>2341</v>
      </c>
      <c r="D568" s="231" t="s">
        <v>832</v>
      </c>
      <c r="E568" s="231" t="s">
        <v>1004</v>
      </c>
      <c r="F568" s="231" t="s">
        <v>48</v>
      </c>
      <c r="G568" s="231" t="s">
        <v>521</v>
      </c>
      <c r="H568" s="231" t="s">
        <v>796</v>
      </c>
      <c r="I568" s="203">
        <v>22456.25</v>
      </c>
      <c r="J568" s="203">
        <v>22456.25</v>
      </c>
      <c r="K568" s="203">
        <v>0</v>
      </c>
      <c r="L568" s="203">
        <v>0</v>
      </c>
      <c r="M568" s="231"/>
    </row>
    <row r="569" spans="1:13">
      <c r="A569" s="231" t="s">
        <v>794</v>
      </c>
      <c r="B569" s="231" t="s">
        <v>808</v>
      </c>
      <c r="C569" s="231" t="s">
        <v>2341</v>
      </c>
      <c r="D569" s="231" t="s">
        <v>832</v>
      </c>
      <c r="E569" s="231" t="s">
        <v>1004</v>
      </c>
      <c r="F569" s="231" t="s">
        <v>48</v>
      </c>
      <c r="G569" s="231" t="s">
        <v>521</v>
      </c>
      <c r="H569" s="231" t="s">
        <v>796</v>
      </c>
      <c r="I569" s="203">
        <v>468</v>
      </c>
      <c r="J569" s="203">
        <v>468</v>
      </c>
      <c r="K569" s="203">
        <v>0</v>
      </c>
      <c r="L569" s="203">
        <v>0</v>
      </c>
      <c r="M569" s="231"/>
    </row>
    <row r="570" spans="1:13">
      <c r="A570" s="231" t="s">
        <v>794</v>
      </c>
      <c r="B570" s="231" t="s">
        <v>808</v>
      </c>
      <c r="C570" s="231" t="s">
        <v>2343</v>
      </c>
      <c r="D570" s="231" t="s">
        <v>832</v>
      </c>
      <c r="E570" s="231" t="s">
        <v>1004</v>
      </c>
      <c r="F570" s="231" t="s">
        <v>48</v>
      </c>
      <c r="G570" s="231" t="s">
        <v>521</v>
      </c>
      <c r="H570" s="231" t="s">
        <v>796</v>
      </c>
      <c r="I570" s="203">
        <v>2457.4899999999998</v>
      </c>
      <c r="J570" s="203">
        <v>2457.4899999999998</v>
      </c>
      <c r="K570" s="203">
        <v>0</v>
      </c>
      <c r="L570" s="203">
        <v>0</v>
      </c>
      <c r="M570" s="231"/>
    </row>
    <row r="571" spans="1:13">
      <c r="A571" s="231" t="s">
        <v>794</v>
      </c>
      <c r="B571" s="231" t="s">
        <v>808</v>
      </c>
      <c r="C571" s="231" t="s">
        <v>2344</v>
      </c>
      <c r="D571" s="231" t="s">
        <v>832</v>
      </c>
      <c r="E571" s="231" t="s">
        <v>1004</v>
      </c>
      <c r="F571" s="231" t="s">
        <v>48</v>
      </c>
      <c r="G571" s="231" t="s">
        <v>521</v>
      </c>
      <c r="H571" s="231" t="s">
        <v>796</v>
      </c>
      <c r="I571" s="203">
        <v>129.59</v>
      </c>
      <c r="J571" s="203">
        <v>129.59</v>
      </c>
      <c r="K571" s="203">
        <v>0</v>
      </c>
      <c r="L571" s="203">
        <v>0</v>
      </c>
      <c r="M571" s="231"/>
    </row>
    <row r="572" spans="1:13">
      <c r="A572" s="231" t="s">
        <v>794</v>
      </c>
      <c r="B572" s="231" t="s">
        <v>808</v>
      </c>
      <c r="C572" s="231" t="s">
        <v>2344</v>
      </c>
      <c r="D572" s="231" t="s">
        <v>832</v>
      </c>
      <c r="E572" s="231" t="s">
        <v>1004</v>
      </c>
      <c r="F572" s="231" t="s">
        <v>48</v>
      </c>
      <c r="G572" s="231" t="s">
        <v>521</v>
      </c>
      <c r="H572" s="231" t="s">
        <v>796</v>
      </c>
      <c r="I572" s="203">
        <v>980</v>
      </c>
      <c r="J572" s="203">
        <v>980</v>
      </c>
      <c r="K572" s="203">
        <v>0</v>
      </c>
      <c r="L572" s="203">
        <v>0</v>
      </c>
      <c r="M572" s="231"/>
    </row>
    <row r="573" spans="1:13">
      <c r="A573" s="231" t="s">
        <v>794</v>
      </c>
      <c r="B573" s="231" t="s">
        <v>808</v>
      </c>
      <c r="C573" s="231" t="s">
        <v>2345</v>
      </c>
      <c r="D573" s="231" t="s">
        <v>832</v>
      </c>
      <c r="E573" s="231" t="s">
        <v>1004</v>
      </c>
      <c r="F573" s="231" t="s">
        <v>48</v>
      </c>
      <c r="G573" s="231" t="s">
        <v>521</v>
      </c>
      <c r="H573" s="231" t="s">
        <v>796</v>
      </c>
      <c r="I573" s="203">
        <v>4359.4799999999996</v>
      </c>
      <c r="J573" s="203">
        <v>4359.4799999999996</v>
      </c>
      <c r="K573" s="203">
        <v>0</v>
      </c>
      <c r="L573" s="203">
        <v>0</v>
      </c>
      <c r="M573" s="231"/>
    </row>
    <row r="574" spans="1:13">
      <c r="A574" s="231" t="s">
        <v>794</v>
      </c>
      <c r="B574" s="231" t="s">
        <v>833</v>
      </c>
      <c r="C574" s="231" t="s">
        <v>794</v>
      </c>
      <c r="D574" s="231" t="s">
        <v>832</v>
      </c>
      <c r="E574" s="231" t="s">
        <v>1004</v>
      </c>
      <c r="F574" s="231" t="s">
        <v>48</v>
      </c>
      <c r="G574" s="231" t="s">
        <v>521</v>
      </c>
      <c r="H574" s="231" t="s">
        <v>796</v>
      </c>
      <c r="I574" s="203">
        <v>25928.87</v>
      </c>
      <c r="J574" s="203">
        <v>21423.02</v>
      </c>
      <c r="K574" s="203">
        <v>4289.16</v>
      </c>
      <c r="L574" s="203">
        <v>216.69</v>
      </c>
      <c r="M574" s="231"/>
    </row>
    <row r="575" spans="1:13">
      <c r="A575" s="231" t="s">
        <v>794</v>
      </c>
      <c r="B575" s="231" t="s">
        <v>833</v>
      </c>
      <c r="C575" s="231" t="s">
        <v>794</v>
      </c>
      <c r="D575" s="231" t="s">
        <v>832</v>
      </c>
      <c r="E575" s="231" t="s">
        <v>1004</v>
      </c>
      <c r="F575" s="231" t="s">
        <v>48</v>
      </c>
      <c r="G575" s="231" t="s">
        <v>521</v>
      </c>
      <c r="H575" s="231" t="s">
        <v>796</v>
      </c>
      <c r="I575" s="203">
        <v>13105</v>
      </c>
      <c r="J575" s="203">
        <v>12559.05</v>
      </c>
      <c r="K575" s="203">
        <v>465.15</v>
      </c>
      <c r="L575" s="203">
        <v>80.8</v>
      </c>
      <c r="M575" s="231"/>
    </row>
    <row r="576" spans="1:13">
      <c r="A576" s="231" t="s">
        <v>794</v>
      </c>
      <c r="B576" s="231" t="s">
        <v>833</v>
      </c>
      <c r="C576" s="231" t="s">
        <v>812</v>
      </c>
      <c r="D576" s="231" t="s">
        <v>832</v>
      </c>
      <c r="E576" s="231" t="s">
        <v>1004</v>
      </c>
      <c r="F576" s="231" t="s">
        <v>48</v>
      </c>
      <c r="G576" s="231" t="s">
        <v>521</v>
      </c>
      <c r="H576" s="231" t="s">
        <v>796</v>
      </c>
      <c r="I576" s="203">
        <v>15198</v>
      </c>
      <c r="J576" s="203">
        <v>15071.54</v>
      </c>
      <c r="K576" s="203">
        <v>986.84</v>
      </c>
      <c r="L576" s="203">
        <v>-860.38</v>
      </c>
      <c r="M576" s="231"/>
    </row>
    <row r="577" spans="1:13">
      <c r="A577" s="231" t="s">
        <v>794</v>
      </c>
      <c r="B577" s="231" t="s">
        <v>833</v>
      </c>
      <c r="C577" s="231" t="s">
        <v>2345</v>
      </c>
      <c r="D577" s="231" t="s">
        <v>832</v>
      </c>
      <c r="E577" s="231" t="s">
        <v>1004</v>
      </c>
      <c r="F577" s="231" t="s">
        <v>48</v>
      </c>
      <c r="G577" s="231" t="s">
        <v>521</v>
      </c>
      <c r="H577" s="231" t="s">
        <v>796</v>
      </c>
      <c r="I577" s="203">
        <v>914.97</v>
      </c>
      <c r="J577" s="203">
        <v>914.97</v>
      </c>
      <c r="K577" s="203">
        <v>0</v>
      </c>
      <c r="L577" s="203">
        <v>0</v>
      </c>
      <c r="M577" s="231"/>
    </row>
    <row r="578" spans="1:13">
      <c r="A578" s="231" t="s">
        <v>794</v>
      </c>
      <c r="B578" s="231" t="s">
        <v>702</v>
      </c>
      <c r="C578" s="231" t="s">
        <v>2341</v>
      </c>
      <c r="D578" s="231" t="s">
        <v>832</v>
      </c>
      <c r="E578" s="231" t="s">
        <v>1004</v>
      </c>
      <c r="F578" s="231" t="s">
        <v>48</v>
      </c>
      <c r="G578" s="231" t="s">
        <v>521</v>
      </c>
      <c r="H578" s="231" t="s">
        <v>796</v>
      </c>
      <c r="I578" s="203">
        <v>4832</v>
      </c>
      <c r="J578" s="203">
        <v>4706.6099999999997</v>
      </c>
      <c r="K578" s="203">
        <v>0</v>
      </c>
      <c r="L578" s="203">
        <v>125.39</v>
      </c>
      <c r="M578" s="231"/>
    </row>
    <row r="579" spans="1:13">
      <c r="A579" s="231" t="s">
        <v>794</v>
      </c>
      <c r="B579" s="231" t="s">
        <v>702</v>
      </c>
      <c r="C579" s="231" t="s">
        <v>2345</v>
      </c>
      <c r="D579" s="231" t="s">
        <v>832</v>
      </c>
      <c r="E579" s="231" t="s">
        <v>1004</v>
      </c>
      <c r="F579" s="231" t="s">
        <v>48</v>
      </c>
      <c r="G579" s="231" t="s">
        <v>521</v>
      </c>
      <c r="H579" s="231" t="s">
        <v>796</v>
      </c>
      <c r="I579" s="203">
        <v>17453.810000000001</v>
      </c>
      <c r="J579" s="203">
        <v>11641.49</v>
      </c>
      <c r="K579" s="203">
        <v>0</v>
      </c>
      <c r="L579" s="203">
        <v>5812.32</v>
      </c>
      <c r="M579" s="231"/>
    </row>
    <row r="580" spans="1:13">
      <c r="A580" s="231" t="s">
        <v>794</v>
      </c>
      <c r="B580" s="231" t="s">
        <v>366</v>
      </c>
      <c r="C580" s="231" t="s">
        <v>2345</v>
      </c>
      <c r="D580" s="231" t="s">
        <v>832</v>
      </c>
      <c r="E580" s="231" t="s">
        <v>1004</v>
      </c>
      <c r="F580" s="231" t="s">
        <v>48</v>
      </c>
      <c r="G580" s="231" t="s">
        <v>521</v>
      </c>
      <c r="H580" s="231" t="s">
        <v>796</v>
      </c>
      <c r="I580" s="203">
        <v>280.13</v>
      </c>
      <c r="J580" s="203">
        <v>280.13</v>
      </c>
      <c r="K580" s="203">
        <v>0</v>
      </c>
      <c r="L580" s="203">
        <v>0</v>
      </c>
      <c r="M580" s="231"/>
    </row>
    <row r="581" spans="1:13">
      <c r="A581" s="231" t="s">
        <v>794</v>
      </c>
      <c r="B581" s="231" t="s">
        <v>702</v>
      </c>
      <c r="C581" s="231" t="s">
        <v>794</v>
      </c>
      <c r="D581" s="231" t="s">
        <v>832</v>
      </c>
      <c r="E581" s="231" t="s">
        <v>1098</v>
      </c>
      <c r="F581" s="231" t="s">
        <v>48</v>
      </c>
      <c r="G581" s="231" t="s">
        <v>521</v>
      </c>
      <c r="H581" s="231" t="s">
        <v>796</v>
      </c>
      <c r="I581" s="203">
        <v>58303</v>
      </c>
      <c r="J581" s="203">
        <v>49431.68</v>
      </c>
      <c r="K581" s="203">
        <v>9700.52</v>
      </c>
      <c r="L581" s="203">
        <v>-829.2</v>
      </c>
      <c r="M581" s="231"/>
    </row>
    <row r="582" spans="1:13">
      <c r="A582" s="231" t="s">
        <v>794</v>
      </c>
      <c r="B582" s="231" t="s">
        <v>702</v>
      </c>
      <c r="C582" s="231" t="s">
        <v>812</v>
      </c>
      <c r="D582" s="231" t="s">
        <v>832</v>
      </c>
      <c r="E582" s="231" t="s">
        <v>1098</v>
      </c>
      <c r="F582" s="231" t="s">
        <v>48</v>
      </c>
      <c r="G582" s="231" t="s">
        <v>521</v>
      </c>
      <c r="H582" s="231" t="s">
        <v>796</v>
      </c>
      <c r="I582" s="203">
        <v>20253.11</v>
      </c>
      <c r="J582" s="203">
        <v>18494.54</v>
      </c>
      <c r="K582" s="203">
        <v>2013.48</v>
      </c>
      <c r="L582" s="203">
        <v>-254.91</v>
      </c>
      <c r="M582" s="231"/>
    </row>
    <row r="583" spans="1:13">
      <c r="A583" s="231" t="s">
        <v>794</v>
      </c>
      <c r="B583" s="231" t="s">
        <v>808</v>
      </c>
      <c r="C583" s="231" t="s">
        <v>794</v>
      </c>
      <c r="D583" s="231" t="s">
        <v>818</v>
      </c>
      <c r="E583" s="231" t="s">
        <v>521</v>
      </c>
      <c r="F583" s="231" t="s">
        <v>48</v>
      </c>
      <c r="G583" s="231" t="s">
        <v>521</v>
      </c>
      <c r="H583" s="231" t="s">
        <v>796</v>
      </c>
      <c r="I583" s="203">
        <v>3422542.61</v>
      </c>
      <c r="J583" s="203">
        <v>2955606.78</v>
      </c>
      <c r="K583" s="203">
        <v>513182.6</v>
      </c>
      <c r="L583" s="203">
        <v>-46246.77</v>
      </c>
      <c r="M583" s="231"/>
    </row>
    <row r="584" spans="1:13">
      <c r="A584" s="231" t="s">
        <v>794</v>
      </c>
      <c r="B584" s="231" t="s">
        <v>808</v>
      </c>
      <c r="C584" s="231" t="s">
        <v>812</v>
      </c>
      <c r="D584" s="231" t="s">
        <v>818</v>
      </c>
      <c r="E584" s="231" t="s">
        <v>521</v>
      </c>
      <c r="F584" s="231" t="s">
        <v>48</v>
      </c>
      <c r="G584" s="231" t="s">
        <v>521</v>
      </c>
      <c r="H584" s="231" t="s">
        <v>796</v>
      </c>
      <c r="I584" s="203">
        <v>1296218</v>
      </c>
      <c r="J584" s="203">
        <v>1224311.1200000001</v>
      </c>
      <c r="K584" s="203">
        <v>106131</v>
      </c>
      <c r="L584" s="203">
        <v>-34224.120000000003</v>
      </c>
      <c r="M584" s="231"/>
    </row>
    <row r="585" spans="1:13">
      <c r="A585" s="231" t="s">
        <v>794</v>
      </c>
      <c r="B585" s="231" t="s">
        <v>808</v>
      </c>
      <c r="C585" s="231" t="s">
        <v>2341</v>
      </c>
      <c r="D585" s="231" t="s">
        <v>818</v>
      </c>
      <c r="E585" s="231" t="s">
        <v>521</v>
      </c>
      <c r="F585" s="231" t="s">
        <v>48</v>
      </c>
      <c r="G585" s="231" t="s">
        <v>521</v>
      </c>
      <c r="H585" s="231" t="s">
        <v>796</v>
      </c>
      <c r="I585" s="203">
        <v>8076.53</v>
      </c>
      <c r="J585" s="203">
        <v>4623.53</v>
      </c>
      <c r="K585" s="203">
        <v>696.51</v>
      </c>
      <c r="L585" s="203">
        <v>2756.49</v>
      </c>
      <c r="M585" s="231"/>
    </row>
    <row r="586" spans="1:13">
      <c r="A586" s="231" t="s">
        <v>794</v>
      </c>
      <c r="B586" s="231" t="s">
        <v>808</v>
      </c>
      <c r="C586" s="231" t="s">
        <v>2341</v>
      </c>
      <c r="D586" s="231" t="s">
        <v>818</v>
      </c>
      <c r="E586" s="231" t="s">
        <v>521</v>
      </c>
      <c r="F586" s="231" t="s">
        <v>48</v>
      </c>
      <c r="G586" s="231" t="s">
        <v>521</v>
      </c>
      <c r="H586" s="231" t="s">
        <v>796</v>
      </c>
      <c r="I586" s="203">
        <v>5656.16</v>
      </c>
      <c r="J586" s="203">
        <v>6072.16</v>
      </c>
      <c r="K586" s="203">
        <v>0</v>
      </c>
      <c r="L586" s="203">
        <v>-416</v>
      </c>
      <c r="M586" s="231"/>
    </row>
    <row r="587" spans="1:13">
      <c r="A587" s="231" t="s">
        <v>794</v>
      </c>
      <c r="B587" s="231" t="s">
        <v>808</v>
      </c>
      <c r="C587" s="231" t="s">
        <v>2343</v>
      </c>
      <c r="D587" s="231" t="s">
        <v>818</v>
      </c>
      <c r="E587" s="231" t="s">
        <v>521</v>
      </c>
      <c r="F587" s="231" t="s">
        <v>48</v>
      </c>
      <c r="G587" s="231" t="s">
        <v>521</v>
      </c>
      <c r="H587" s="231" t="s">
        <v>796</v>
      </c>
      <c r="I587" s="203">
        <v>28061.41</v>
      </c>
      <c r="J587" s="203">
        <v>24762.720000000001</v>
      </c>
      <c r="K587" s="203">
        <v>0</v>
      </c>
      <c r="L587" s="203">
        <v>3298.69</v>
      </c>
      <c r="M587" s="231"/>
    </row>
    <row r="588" spans="1:13">
      <c r="A588" s="231" t="s">
        <v>794</v>
      </c>
      <c r="B588" s="231" t="s">
        <v>808</v>
      </c>
      <c r="C588" s="231" t="s">
        <v>2343</v>
      </c>
      <c r="D588" s="231" t="s">
        <v>818</v>
      </c>
      <c r="E588" s="231" t="s">
        <v>521</v>
      </c>
      <c r="F588" s="231" t="s">
        <v>48</v>
      </c>
      <c r="G588" s="231" t="s">
        <v>521</v>
      </c>
      <c r="H588" s="231" t="s">
        <v>796</v>
      </c>
      <c r="I588" s="203">
        <v>1462.18</v>
      </c>
      <c r="J588" s="203">
        <v>1562.18</v>
      </c>
      <c r="K588" s="203">
        <v>0</v>
      </c>
      <c r="L588" s="203">
        <v>-100</v>
      </c>
      <c r="M588" s="231"/>
    </row>
    <row r="589" spans="1:13">
      <c r="A589" s="231" t="s">
        <v>794</v>
      </c>
      <c r="B589" s="231" t="s">
        <v>808</v>
      </c>
      <c r="C589" s="231" t="s">
        <v>2343</v>
      </c>
      <c r="D589" s="231" t="s">
        <v>818</v>
      </c>
      <c r="E589" s="231" t="s">
        <v>521</v>
      </c>
      <c r="F589" s="231" t="s">
        <v>48</v>
      </c>
      <c r="G589" s="231" t="s">
        <v>521</v>
      </c>
      <c r="H589" s="231" t="s">
        <v>796</v>
      </c>
      <c r="I589" s="203">
        <v>81768.63</v>
      </c>
      <c r="J589" s="203">
        <v>77668.210000000006</v>
      </c>
      <c r="K589" s="203">
        <v>4100.42</v>
      </c>
      <c r="L589" s="203">
        <v>0</v>
      </c>
      <c r="M589" s="231"/>
    </row>
    <row r="590" spans="1:13">
      <c r="A590" s="231" t="s">
        <v>794</v>
      </c>
      <c r="B590" s="231" t="s">
        <v>808</v>
      </c>
      <c r="C590" s="231" t="s">
        <v>2343</v>
      </c>
      <c r="D590" s="231" t="s">
        <v>818</v>
      </c>
      <c r="E590" s="231" t="s">
        <v>521</v>
      </c>
      <c r="F590" s="231" t="s">
        <v>48</v>
      </c>
      <c r="G590" s="231" t="s">
        <v>521</v>
      </c>
      <c r="H590" s="231" t="s">
        <v>796</v>
      </c>
      <c r="I590" s="203">
        <v>37665.03</v>
      </c>
      <c r="J590" s="203">
        <v>32924.03</v>
      </c>
      <c r="K590" s="203">
        <v>0</v>
      </c>
      <c r="L590" s="203">
        <v>4741</v>
      </c>
      <c r="M590" s="231"/>
    </row>
    <row r="591" spans="1:13">
      <c r="A591" s="231" t="s">
        <v>794</v>
      </c>
      <c r="B591" s="231" t="s">
        <v>808</v>
      </c>
      <c r="C591" s="231" t="s">
        <v>2344</v>
      </c>
      <c r="D591" s="231" t="s">
        <v>818</v>
      </c>
      <c r="E591" s="231" t="s">
        <v>521</v>
      </c>
      <c r="F591" s="231" t="s">
        <v>48</v>
      </c>
      <c r="G591" s="231" t="s">
        <v>521</v>
      </c>
      <c r="H591" s="231" t="s">
        <v>796</v>
      </c>
      <c r="I591" s="203">
        <v>725</v>
      </c>
      <c r="J591" s="203">
        <v>562.94000000000005</v>
      </c>
      <c r="K591" s="203">
        <v>0</v>
      </c>
      <c r="L591" s="203">
        <v>162.06</v>
      </c>
      <c r="M591" s="231"/>
    </row>
    <row r="592" spans="1:13">
      <c r="A592" s="231" t="s">
        <v>794</v>
      </c>
      <c r="B592" s="231" t="s">
        <v>808</v>
      </c>
      <c r="C592" s="231" t="s">
        <v>2345</v>
      </c>
      <c r="D592" s="231" t="s">
        <v>818</v>
      </c>
      <c r="E592" s="231" t="s">
        <v>521</v>
      </c>
      <c r="F592" s="231" t="s">
        <v>48</v>
      </c>
      <c r="G592" s="231" t="s">
        <v>521</v>
      </c>
      <c r="H592" s="231" t="s">
        <v>796</v>
      </c>
      <c r="I592" s="203">
        <v>858</v>
      </c>
      <c r="J592" s="203">
        <v>640.4</v>
      </c>
      <c r="K592" s="203">
        <v>0</v>
      </c>
      <c r="L592" s="203">
        <v>217.6</v>
      </c>
      <c r="M592" s="231"/>
    </row>
    <row r="593" spans="1:13">
      <c r="A593" s="231" t="s">
        <v>794</v>
      </c>
      <c r="B593" s="231" t="s">
        <v>808</v>
      </c>
      <c r="C593" s="231" t="s">
        <v>2345</v>
      </c>
      <c r="D593" s="231" t="s">
        <v>818</v>
      </c>
      <c r="E593" s="231" t="s">
        <v>521</v>
      </c>
      <c r="F593" s="231" t="s">
        <v>48</v>
      </c>
      <c r="G593" s="231" t="s">
        <v>521</v>
      </c>
      <c r="H593" s="231" t="s">
        <v>796</v>
      </c>
      <c r="I593" s="203">
        <v>78030</v>
      </c>
      <c r="J593" s="203">
        <v>152816.37</v>
      </c>
      <c r="K593" s="203">
        <v>0</v>
      </c>
      <c r="L593" s="203">
        <v>-74786.37</v>
      </c>
      <c r="M593" s="231"/>
    </row>
    <row r="594" spans="1:13">
      <c r="A594" s="231" t="s">
        <v>794</v>
      </c>
      <c r="B594" s="231" t="s">
        <v>833</v>
      </c>
      <c r="C594" s="231" t="s">
        <v>794</v>
      </c>
      <c r="D594" s="231" t="s">
        <v>818</v>
      </c>
      <c r="E594" s="231" t="s">
        <v>521</v>
      </c>
      <c r="F594" s="231" t="s">
        <v>48</v>
      </c>
      <c r="G594" s="231" t="s">
        <v>521</v>
      </c>
      <c r="H594" s="231" t="s">
        <v>796</v>
      </c>
      <c r="I594" s="203">
        <v>843780</v>
      </c>
      <c r="J594" s="203">
        <v>714909.45</v>
      </c>
      <c r="K594" s="203">
        <v>112998.6</v>
      </c>
      <c r="L594" s="203">
        <v>15871.95</v>
      </c>
      <c r="M594" s="231"/>
    </row>
    <row r="595" spans="1:13">
      <c r="A595" s="231" t="s">
        <v>794</v>
      </c>
      <c r="B595" s="231" t="s">
        <v>833</v>
      </c>
      <c r="C595" s="231" t="s">
        <v>794</v>
      </c>
      <c r="D595" s="231" t="s">
        <v>818</v>
      </c>
      <c r="E595" s="231" t="s">
        <v>521</v>
      </c>
      <c r="F595" s="231" t="s">
        <v>48</v>
      </c>
      <c r="G595" s="231" t="s">
        <v>521</v>
      </c>
      <c r="H595" s="231" t="s">
        <v>796</v>
      </c>
      <c r="I595" s="203">
        <v>222941.26</v>
      </c>
      <c r="J595" s="203">
        <v>213931.64</v>
      </c>
      <c r="K595" s="203">
        <v>8159.22</v>
      </c>
      <c r="L595" s="203">
        <v>850.4</v>
      </c>
      <c r="M595" s="231"/>
    </row>
    <row r="596" spans="1:13">
      <c r="A596" s="231" t="s">
        <v>794</v>
      </c>
      <c r="B596" s="231" t="s">
        <v>833</v>
      </c>
      <c r="C596" s="231" t="s">
        <v>812</v>
      </c>
      <c r="D596" s="231" t="s">
        <v>818</v>
      </c>
      <c r="E596" s="231" t="s">
        <v>521</v>
      </c>
      <c r="F596" s="231" t="s">
        <v>48</v>
      </c>
      <c r="G596" s="231" t="s">
        <v>521</v>
      </c>
      <c r="H596" s="231" t="s">
        <v>796</v>
      </c>
      <c r="I596" s="203">
        <v>437544</v>
      </c>
      <c r="J596" s="203">
        <v>412753</v>
      </c>
      <c r="K596" s="203">
        <v>25152.77</v>
      </c>
      <c r="L596" s="203">
        <v>-361.77</v>
      </c>
      <c r="M596" s="231"/>
    </row>
    <row r="597" spans="1:13">
      <c r="A597" s="231" t="s">
        <v>794</v>
      </c>
      <c r="B597" s="231" t="s">
        <v>833</v>
      </c>
      <c r="C597" s="231" t="s">
        <v>2345</v>
      </c>
      <c r="D597" s="231" t="s">
        <v>818</v>
      </c>
      <c r="E597" s="231" t="s">
        <v>521</v>
      </c>
      <c r="F597" s="231" t="s">
        <v>48</v>
      </c>
      <c r="G597" s="231" t="s">
        <v>521</v>
      </c>
      <c r="H597" s="231" t="s">
        <v>796</v>
      </c>
      <c r="I597" s="203">
        <v>3310.55</v>
      </c>
      <c r="J597" s="203">
        <v>7652.51</v>
      </c>
      <c r="K597" s="203">
        <v>0</v>
      </c>
      <c r="L597" s="203">
        <v>-4341.96</v>
      </c>
      <c r="M597" s="231"/>
    </row>
    <row r="598" spans="1:13">
      <c r="A598" s="231" t="s">
        <v>794</v>
      </c>
      <c r="B598" s="231" t="s">
        <v>806</v>
      </c>
      <c r="C598" s="231" t="s">
        <v>794</v>
      </c>
      <c r="D598" s="231" t="s">
        <v>818</v>
      </c>
      <c r="E598" s="231" t="s">
        <v>521</v>
      </c>
      <c r="F598" s="231" t="s">
        <v>48</v>
      </c>
      <c r="G598" s="231" t="s">
        <v>521</v>
      </c>
      <c r="H598" s="231" t="s">
        <v>796</v>
      </c>
      <c r="I598" s="203">
        <v>113410.8</v>
      </c>
      <c r="J598" s="203">
        <v>96682.12</v>
      </c>
      <c r="K598" s="203">
        <v>18428.68</v>
      </c>
      <c r="L598" s="203">
        <v>-1700</v>
      </c>
      <c r="M598" s="231"/>
    </row>
    <row r="599" spans="1:13">
      <c r="A599" s="231" t="s">
        <v>794</v>
      </c>
      <c r="B599" s="231" t="s">
        <v>806</v>
      </c>
      <c r="C599" s="231" t="s">
        <v>812</v>
      </c>
      <c r="D599" s="231" t="s">
        <v>818</v>
      </c>
      <c r="E599" s="231" t="s">
        <v>521</v>
      </c>
      <c r="F599" s="231" t="s">
        <v>48</v>
      </c>
      <c r="G599" s="231" t="s">
        <v>521</v>
      </c>
      <c r="H599" s="231" t="s">
        <v>796</v>
      </c>
      <c r="I599" s="203">
        <v>40715.72</v>
      </c>
      <c r="J599" s="203">
        <v>37871.57</v>
      </c>
      <c r="K599" s="203">
        <v>3825.04</v>
      </c>
      <c r="L599" s="203">
        <v>-980.89</v>
      </c>
      <c r="M599" s="231"/>
    </row>
    <row r="600" spans="1:13">
      <c r="A600" s="231" t="s">
        <v>794</v>
      </c>
      <c r="B600" s="231" t="s">
        <v>806</v>
      </c>
      <c r="C600" s="231" t="s">
        <v>2341</v>
      </c>
      <c r="D600" s="231" t="s">
        <v>818</v>
      </c>
      <c r="E600" s="231" t="s">
        <v>521</v>
      </c>
      <c r="F600" s="231" t="s">
        <v>48</v>
      </c>
      <c r="G600" s="231" t="s">
        <v>521</v>
      </c>
      <c r="H600" s="231" t="s">
        <v>796</v>
      </c>
      <c r="I600" s="203">
        <v>12214</v>
      </c>
      <c r="J600" s="203">
        <v>12214</v>
      </c>
      <c r="K600" s="203">
        <v>0</v>
      </c>
      <c r="L600" s="203">
        <v>0</v>
      </c>
      <c r="M600" s="231"/>
    </row>
    <row r="601" spans="1:13">
      <c r="A601" s="231" t="s">
        <v>794</v>
      </c>
      <c r="B601" s="231" t="s">
        <v>806</v>
      </c>
      <c r="C601" s="231" t="s">
        <v>2341</v>
      </c>
      <c r="D601" s="231" t="s">
        <v>818</v>
      </c>
      <c r="E601" s="231" t="s">
        <v>521</v>
      </c>
      <c r="F601" s="231" t="s">
        <v>48</v>
      </c>
      <c r="G601" s="231" t="s">
        <v>521</v>
      </c>
      <c r="H601" s="231" t="s">
        <v>796</v>
      </c>
      <c r="I601" s="203">
        <v>127</v>
      </c>
      <c r="J601" s="203">
        <v>127</v>
      </c>
      <c r="K601" s="203">
        <v>0</v>
      </c>
      <c r="L601" s="203">
        <v>0</v>
      </c>
      <c r="M601" s="231"/>
    </row>
    <row r="602" spans="1:13">
      <c r="A602" s="231" t="s">
        <v>794</v>
      </c>
      <c r="B602" s="231" t="s">
        <v>806</v>
      </c>
      <c r="C602" s="231" t="s">
        <v>2343</v>
      </c>
      <c r="D602" s="231" t="s">
        <v>818</v>
      </c>
      <c r="E602" s="231" t="s">
        <v>521</v>
      </c>
      <c r="F602" s="231" t="s">
        <v>48</v>
      </c>
      <c r="G602" s="231" t="s">
        <v>521</v>
      </c>
      <c r="H602" s="231" t="s">
        <v>796</v>
      </c>
      <c r="I602" s="203">
        <v>1763.59</v>
      </c>
      <c r="J602" s="203">
        <v>1422.46</v>
      </c>
      <c r="K602" s="203">
        <v>0</v>
      </c>
      <c r="L602" s="203">
        <v>341.13</v>
      </c>
      <c r="M602" s="231"/>
    </row>
    <row r="603" spans="1:13">
      <c r="A603" s="231" t="s">
        <v>794</v>
      </c>
      <c r="B603" s="231" t="s">
        <v>806</v>
      </c>
      <c r="C603" s="231" t="s">
        <v>2345</v>
      </c>
      <c r="D603" s="231" t="s">
        <v>818</v>
      </c>
      <c r="E603" s="231" t="s">
        <v>521</v>
      </c>
      <c r="F603" s="231" t="s">
        <v>48</v>
      </c>
      <c r="G603" s="231" t="s">
        <v>521</v>
      </c>
      <c r="H603" s="231" t="s">
        <v>796</v>
      </c>
      <c r="I603" s="203">
        <v>457.09</v>
      </c>
      <c r="J603" s="203">
        <v>1199.8699999999999</v>
      </c>
      <c r="K603" s="203">
        <v>0</v>
      </c>
      <c r="L603" s="203">
        <v>-742.78</v>
      </c>
      <c r="M603" s="231"/>
    </row>
    <row r="604" spans="1:13">
      <c r="A604" s="231" t="s">
        <v>794</v>
      </c>
      <c r="B604" s="231" t="s">
        <v>703</v>
      </c>
      <c r="C604" s="231" t="s">
        <v>794</v>
      </c>
      <c r="D604" s="231" t="s">
        <v>818</v>
      </c>
      <c r="E604" s="231" t="s">
        <v>521</v>
      </c>
      <c r="F604" s="231" t="s">
        <v>48</v>
      </c>
      <c r="G604" s="231" t="s">
        <v>521</v>
      </c>
      <c r="H604" s="231" t="s">
        <v>796</v>
      </c>
      <c r="I604" s="203">
        <v>371247</v>
      </c>
      <c r="J604" s="203">
        <v>346287.8</v>
      </c>
      <c r="K604" s="203">
        <v>46732.36</v>
      </c>
      <c r="L604" s="203">
        <v>-21773.16</v>
      </c>
      <c r="M604" s="231"/>
    </row>
    <row r="605" spans="1:13">
      <c r="A605" s="231" t="s">
        <v>794</v>
      </c>
      <c r="B605" s="231" t="s">
        <v>703</v>
      </c>
      <c r="C605" s="231" t="s">
        <v>794</v>
      </c>
      <c r="D605" s="231" t="s">
        <v>818</v>
      </c>
      <c r="E605" s="231" t="s">
        <v>521</v>
      </c>
      <c r="F605" s="231" t="s">
        <v>48</v>
      </c>
      <c r="G605" s="231" t="s">
        <v>521</v>
      </c>
      <c r="H605" s="231" t="s">
        <v>796</v>
      </c>
      <c r="I605" s="203">
        <v>87902.07</v>
      </c>
      <c r="J605" s="203">
        <v>80436.22</v>
      </c>
      <c r="K605" s="203">
        <v>9455.98</v>
      </c>
      <c r="L605" s="203">
        <v>-1990.13</v>
      </c>
      <c r="M605" s="231"/>
    </row>
    <row r="606" spans="1:13">
      <c r="A606" s="231" t="s">
        <v>794</v>
      </c>
      <c r="B606" s="231" t="s">
        <v>703</v>
      </c>
      <c r="C606" s="231" t="s">
        <v>812</v>
      </c>
      <c r="D606" s="231" t="s">
        <v>818</v>
      </c>
      <c r="E606" s="231" t="s">
        <v>521</v>
      </c>
      <c r="F606" s="231" t="s">
        <v>48</v>
      </c>
      <c r="G606" s="231" t="s">
        <v>521</v>
      </c>
      <c r="H606" s="231" t="s">
        <v>796</v>
      </c>
      <c r="I606" s="203">
        <v>174226</v>
      </c>
      <c r="J606" s="203">
        <v>174450.88</v>
      </c>
      <c r="K606" s="203">
        <v>11660.01</v>
      </c>
      <c r="L606" s="203">
        <v>-11884.89</v>
      </c>
      <c r="M606" s="231"/>
    </row>
    <row r="607" spans="1:13">
      <c r="A607" s="231" t="s">
        <v>794</v>
      </c>
      <c r="B607" s="231" t="s">
        <v>703</v>
      </c>
      <c r="C607" s="231" t="s">
        <v>2343</v>
      </c>
      <c r="D607" s="231" t="s">
        <v>818</v>
      </c>
      <c r="E607" s="231" t="s">
        <v>521</v>
      </c>
      <c r="F607" s="231" t="s">
        <v>48</v>
      </c>
      <c r="G607" s="231" t="s">
        <v>521</v>
      </c>
      <c r="H607" s="231" t="s">
        <v>796</v>
      </c>
      <c r="I607" s="203">
        <v>1976.01</v>
      </c>
      <c r="J607" s="203">
        <v>1047.49</v>
      </c>
      <c r="K607" s="203">
        <v>395.19</v>
      </c>
      <c r="L607" s="203">
        <v>533.33000000000004</v>
      </c>
      <c r="M607" s="231"/>
    </row>
    <row r="608" spans="1:13">
      <c r="A608" s="231" t="s">
        <v>794</v>
      </c>
      <c r="B608" s="231" t="s">
        <v>703</v>
      </c>
      <c r="C608" s="231" t="s">
        <v>2344</v>
      </c>
      <c r="D608" s="231" t="s">
        <v>818</v>
      </c>
      <c r="E608" s="231" t="s">
        <v>521</v>
      </c>
      <c r="F608" s="231" t="s">
        <v>48</v>
      </c>
      <c r="G608" s="231" t="s">
        <v>521</v>
      </c>
      <c r="H608" s="231" t="s">
        <v>796</v>
      </c>
      <c r="I608" s="203">
        <v>637.98</v>
      </c>
      <c r="J608" s="203">
        <v>532.54999999999995</v>
      </c>
      <c r="K608" s="203">
        <v>0</v>
      </c>
      <c r="L608" s="203">
        <v>105.43</v>
      </c>
      <c r="M608" s="231"/>
    </row>
    <row r="609" spans="1:13">
      <c r="A609" s="231" t="s">
        <v>794</v>
      </c>
      <c r="B609" s="231" t="s">
        <v>701</v>
      </c>
      <c r="C609" s="231" t="s">
        <v>794</v>
      </c>
      <c r="D609" s="231" t="s">
        <v>818</v>
      </c>
      <c r="E609" s="231" t="s">
        <v>521</v>
      </c>
      <c r="F609" s="231" t="s">
        <v>48</v>
      </c>
      <c r="G609" s="231" t="s">
        <v>521</v>
      </c>
      <c r="H609" s="231" t="s">
        <v>796</v>
      </c>
      <c r="I609" s="203">
        <v>51656</v>
      </c>
      <c r="J609" s="203">
        <v>52485.15</v>
      </c>
      <c r="K609" s="203">
        <v>0</v>
      </c>
      <c r="L609" s="203">
        <v>-829.15</v>
      </c>
      <c r="M609" s="231"/>
    </row>
    <row r="610" spans="1:13">
      <c r="A610" s="231" t="s">
        <v>794</v>
      </c>
      <c r="B610" s="231" t="s">
        <v>701</v>
      </c>
      <c r="C610" s="231" t="s">
        <v>794</v>
      </c>
      <c r="D610" s="231" t="s">
        <v>818</v>
      </c>
      <c r="E610" s="231" t="s">
        <v>521</v>
      </c>
      <c r="F610" s="231" t="s">
        <v>48</v>
      </c>
      <c r="G610" s="231" t="s">
        <v>521</v>
      </c>
      <c r="H610" s="231" t="s">
        <v>796</v>
      </c>
      <c r="I610" s="203">
        <v>34750.800000000003</v>
      </c>
      <c r="J610" s="203">
        <v>33509.699999999997</v>
      </c>
      <c r="K610" s="203">
        <v>1241.0999999999999</v>
      </c>
      <c r="L610" s="203">
        <v>0</v>
      </c>
      <c r="M610" s="231"/>
    </row>
    <row r="611" spans="1:13">
      <c r="A611" s="231" t="s">
        <v>794</v>
      </c>
      <c r="B611" s="231" t="s">
        <v>701</v>
      </c>
      <c r="C611" s="231" t="s">
        <v>812</v>
      </c>
      <c r="D611" s="231" t="s">
        <v>818</v>
      </c>
      <c r="E611" s="231" t="s">
        <v>521</v>
      </c>
      <c r="F611" s="231" t="s">
        <v>48</v>
      </c>
      <c r="G611" s="231" t="s">
        <v>521</v>
      </c>
      <c r="H611" s="231" t="s">
        <v>796</v>
      </c>
      <c r="I611" s="203">
        <v>34432</v>
      </c>
      <c r="J611" s="203">
        <v>34109.78</v>
      </c>
      <c r="K611" s="203">
        <v>258.3</v>
      </c>
      <c r="L611" s="203">
        <v>63.92</v>
      </c>
      <c r="M611" s="231"/>
    </row>
    <row r="612" spans="1:13">
      <c r="A612" s="231" t="s">
        <v>794</v>
      </c>
      <c r="B612" s="231" t="s">
        <v>701</v>
      </c>
      <c r="C612" s="231" t="s">
        <v>2341</v>
      </c>
      <c r="D612" s="231" t="s">
        <v>818</v>
      </c>
      <c r="E612" s="231" t="s">
        <v>521</v>
      </c>
      <c r="F612" s="231" t="s">
        <v>48</v>
      </c>
      <c r="G612" s="231" t="s">
        <v>521</v>
      </c>
      <c r="H612" s="231" t="s">
        <v>796</v>
      </c>
      <c r="I612" s="203">
        <v>5010</v>
      </c>
      <c r="J612" s="203">
        <v>4991.99</v>
      </c>
      <c r="K612" s="203">
        <v>0</v>
      </c>
      <c r="L612" s="203">
        <v>18.010000000000002</v>
      </c>
      <c r="M612" s="231"/>
    </row>
    <row r="613" spans="1:13">
      <c r="A613" s="231" t="s">
        <v>794</v>
      </c>
      <c r="B613" s="231" t="s">
        <v>701</v>
      </c>
      <c r="C613" s="231" t="s">
        <v>2343</v>
      </c>
      <c r="D613" s="231" t="s">
        <v>818</v>
      </c>
      <c r="E613" s="231" t="s">
        <v>521</v>
      </c>
      <c r="F613" s="231" t="s">
        <v>48</v>
      </c>
      <c r="G613" s="231" t="s">
        <v>521</v>
      </c>
      <c r="H613" s="231" t="s">
        <v>796</v>
      </c>
      <c r="I613" s="203">
        <v>1456.48</v>
      </c>
      <c r="J613" s="203">
        <v>169.36</v>
      </c>
      <c r="K613" s="203">
        <v>0</v>
      </c>
      <c r="L613" s="203">
        <v>1287.1199999999999</v>
      </c>
      <c r="M613" s="231"/>
    </row>
    <row r="614" spans="1:13">
      <c r="A614" s="231" t="s">
        <v>794</v>
      </c>
      <c r="B614" s="231" t="s">
        <v>701</v>
      </c>
      <c r="C614" s="231" t="s">
        <v>2343</v>
      </c>
      <c r="D614" s="231" t="s">
        <v>818</v>
      </c>
      <c r="E614" s="231" t="s">
        <v>521</v>
      </c>
      <c r="F614" s="231" t="s">
        <v>48</v>
      </c>
      <c r="G614" s="231" t="s">
        <v>521</v>
      </c>
      <c r="H614" s="231" t="s">
        <v>796</v>
      </c>
      <c r="I614" s="203">
        <v>63.22</v>
      </c>
      <c r="J614" s="203">
        <v>63.22</v>
      </c>
      <c r="K614" s="203">
        <v>0</v>
      </c>
      <c r="L614" s="203">
        <v>0</v>
      </c>
      <c r="M614" s="231"/>
    </row>
    <row r="615" spans="1:13">
      <c r="A615" s="231" t="s">
        <v>794</v>
      </c>
      <c r="B615" s="231" t="s">
        <v>701</v>
      </c>
      <c r="C615" s="231" t="s">
        <v>2344</v>
      </c>
      <c r="D615" s="231" t="s">
        <v>818</v>
      </c>
      <c r="E615" s="231" t="s">
        <v>521</v>
      </c>
      <c r="F615" s="231" t="s">
        <v>48</v>
      </c>
      <c r="G615" s="231" t="s">
        <v>521</v>
      </c>
      <c r="H615" s="231" t="s">
        <v>796</v>
      </c>
      <c r="I615" s="203">
        <v>3141.3</v>
      </c>
      <c r="J615" s="203">
        <v>3297.33</v>
      </c>
      <c r="K615" s="203">
        <v>0</v>
      </c>
      <c r="L615" s="203">
        <v>-156.03</v>
      </c>
      <c r="M615" s="231"/>
    </row>
    <row r="616" spans="1:13">
      <c r="A616" s="231" t="s">
        <v>794</v>
      </c>
      <c r="B616" s="231" t="s">
        <v>704</v>
      </c>
      <c r="C616" s="231" t="s">
        <v>794</v>
      </c>
      <c r="D616" s="231" t="s">
        <v>818</v>
      </c>
      <c r="E616" s="231" t="s">
        <v>521</v>
      </c>
      <c r="F616" s="231" t="s">
        <v>48</v>
      </c>
      <c r="G616" s="231" t="s">
        <v>521</v>
      </c>
      <c r="H616" s="231" t="s">
        <v>796</v>
      </c>
      <c r="I616" s="203">
        <v>14442</v>
      </c>
      <c r="J616" s="203">
        <v>11654.59</v>
      </c>
      <c r="K616" s="203">
        <v>2330.92</v>
      </c>
      <c r="L616" s="203">
        <v>456.49</v>
      </c>
      <c r="M616" s="231"/>
    </row>
    <row r="617" spans="1:13">
      <c r="A617" s="231" t="s">
        <v>794</v>
      </c>
      <c r="B617" s="231" t="s">
        <v>704</v>
      </c>
      <c r="C617" s="231" t="s">
        <v>812</v>
      </c>
      <c r="D617" s="231" t="s">
        <v>818</v>
      </c>
      <c r="E617" s="231" t="s">
        <v>521</v>
      </c>
      <c r="F617" s="231" t="s">
        <v>48</v>
      </c>
      <c r="G617" s="231" t="s">
        <v>521</v>
      </c>
      <c r="H617" s="231" t="s">
        <v>796</v>
      </c>
      <c r="I617" s="203">
        <v>5264</v>
      </c>
      <c r="J617" s="203">
        <v>4378.9799999999996</v>
      </c>
      <c r="K617" s="203">
        <v>483.8</v>
      </c>
      <c r="L617" s="203">
        <v>401.22</v>
      </c>
      <c r="M617" s="231"/>
    </row>
    <row r="618" spans="1:13">
      <c r="A618" s="231" t="s">
        <v>794</v>
      </c>
      <c r="B618" s="231" t="s">
        <v>707</v>
      </c>
      <c r="C618" s="231" t="s">
        <v>794</v>
      </c>
      <c r="D618" s="231" t="s">
        <v>818</v>
      </c>
      <c r="E618" s="231" t="s">
        <v>521</v>
      </c>
      <c r="F618" s="231" t="s">
        <v>48</v>
      </c>
      <c r="G618" s="231" t="s">
        <v>521</v>
      </c>
      <c r="H618" s="231" t="s">
        <v>796</v>
      </c>
      <c r="I618" s="203">
        <v>518492</v>
      </c>
      <c r="J618" s="203">
        <v>497226.81</v>
      </c>
      <c r="K618" s="203">
        <v>48153.62</v>
      </c>
      <c r="L618" s="203">
        <v>-26888.43</v>
      </c>
      <c r="M618" s="231"/>
    </row>
    <row r="619" spans="1:13">
      <c r="A619" s="231" t="s">
        <v>794</v>
      </c>
      <c r="B619" s="231" t="s">
        <v>707</v>
      </c>
      <c r="C619" s="231" t="s">
        <v>794</v>
      </c>
      <c r="D619" s="231" t="s">
        <v>818</v>
      </c>
      <c r="E619" s="231" t="s">
        <v>521</v>
      </c>
      <c r="F619" s="231" t="s">
        <v>48</v>
      </c>
      <c r="G619" s="231" t="s">
        <v>521</v>
      </c>
      <c r="H619" s="231" t="s">
        <v>796</v>
      </c>
      <c r="I619" s="203">
        <v>74256</v>
      </c>
      <c r="J619" s="203">
        <v>67363.789999999994</v>
      </c>
      <c r="K619" s="203">
        <v>5921.92</v>
      </c>
      <c r="L619" s="203">
        <v>970.29</v>
      </c>
      <c r="M619" s="231"/>
    </row>
    <row r="620" spans="1:13">
      <c r="A620" s="231" t="s">
        <v>794</v>
      </c>
      <c r="B620" s="231" t="s">
        <v>707</v>
      </c>
      <c r="C620" s="231" t="s">
        <v>812</v>
      </c>
      <c r="D620" s="231" t="s">
        <v>818</v>
      </c>
      <c r="E620" s="231" t="s">
        <v>521</v>
      </c>
      <c r="F620" s="231" t="s">
        <v>48</v>
      </c>
      <c r="G620" s="231" t="s">
        <v>521</v>
      </c>
      <c r="H620" s="231" t="s">
        <v>796</v>
      </c>
      <c r="I620" s="203">
        <v>198502</v>
      </c>
      <c r="J620" s="203">
        <v>199548.98</v>
      </c>
      <c r="K620" s="203">
        <v>11224.9</v>
      </c>
      <c r="L620" s="203">
        <v>-12271.88</v>
      </c>
      <c r="M620" s="231"/>
    </row>
    <row r="621" spans="1:13">
      <c r="A621" s="231" t="s">
        <v>794</v>
      </c>
      <c r="B621" s="231" t="s">
        <v>707</v>
      </c>
      <c r="C621" s="231" t="s">
        <v>2341</v>
      </c>
      <c r="D621" s="231" t="s">
        <v>818</v>
      </c>
      <c r="E621" s="231" t="s">
        <v>521</v>
      </c>
      <c r="F621" s="231" t="s">
        <v>48</v>
      </c>
      <c r="G621" s="231" t="s">
        <v>521</v>
      </c>
      <c r="H621" s="231" t="s">
        <v>796</v>
      </c>
      <c r="I621" s="203">
        <v>190</v>
      </c>
      <c r="J621" s="203">
        <v>0</v>
      </c>
      <c r="K621" s="203">
        <v>0</v>
      </c>
      <c r="L621" s="203">
        <v>190</v>
      </c>
      <c r="M621" s="231"/>
    </row>
    <row r="622" spans="1:13">
      <c r="A622" s="231" t="s">
        <v>794</v>
      </c>
      <c r="B622" s="231" t="s">
        <v>707</v>
      </c>
      <c r="C622" s="231" t="s">
        <v>2341</v>
      </c>
      <c r="D622" s="231" t="s">
        <v>818</v>
      </c>
      <c r="E622" s="231" t="s">
        <v>521</v>
      </c>
      <c r="F622" s="231" t="s">
        <v>48</v>
      </c>
      <c r="G622" s="231" t="s">
        <v>521</v>
      </c>
      <c r="H622" s="231" t="s">
        <v>796</v>
      </c>
      <c r="I622" s="203">
        <v>2036</v>
      </c>
      <c r="J622" s="203">
        <v>0</v>
      </c>
      <c r="K622" s="203">
        <v>0</v>
      </c>
      <c r="L622" s="203">
        <v>2036</v>
      </c>
      <c r="M622" s="231"/>
    </row>
    <row r="623" spans="1:13">
      <c r="A623" s="231" t="s">
        <v>794</v>
      </c>
      <c r="B623" s="231" t="s">
        <v>707</v>
      </c>
      <c r="C623" s="231" t="s">
        <v>2341</v>
      </c>
      <c r="D623" s="231" t="s">
        <v>818</v>
      </c>
      <c r="E623" s="231" t="s">
        <v>521</v>
      </c>
      <c r="F623" s="231" t="s">
        <v>48</v>
      </c>
      <c r="G623" s="231" t="s">
        <v>521</v>
      </c>
      <c r="H623" s="231" t="s">
        <v>796</v>
      </c>
      <c r="I623" s="203">
        <v>14037.42</v>
      </c>
      <c r="J623" s="203">
        <v>13988.31</v>
      </c>
      <c r="K623" s="203">
        <v>49.11</v>
      </c>
      <c r="L623" s="203">
        <v>0</v>
      </c>
      <c r="M623" s="231"/>
    </row>
    <row r="624" spans="1:13">
      <c r="A624" s="231" t="s">
        <v>794</v>
      </c>
      <c r="B624" s="231" t="s">
        <v>707</v>
      </c>
      <c r="C624" s="231" t="s">
        <v>2341</v>
      </c>
      <c r="D624" s="231" t="s">
        <v>818</v>
      </c>
      <c r="E624" s="231" t="s">
        <v>521</v>
      </c>
      <c r="F624" s="231" t="s">
        <v>48</v>
      </c>
      <c r="G624" s="231" t="s">
        <v>521</v>
      </c>
      <c r="H624" s="231" t="s">
        <v>796</v>
      </c>
      <c r="I624" s="203">
        <v>1816.68</v>
      </c>
      <c r="J624" s="203">
        <v>1362.51</v>
      </c>
      <c r="K624" s="203">
        <v>454.17</v>
      </c>
      <c r="L624" s="203">
        <v>0</v>
      </c>
      <c r="M624" s="231"/>
    </row>
    <row r="625" spans="1:13">
      <c r="A625" s="231" t="s">
        <v>794</v>
      </c>
      <c r="B625" s="231" t="s">
        <v>707</v>
      </c>
      <c r="C625" s="231" t="s">
        <v>2341</v>
      </c>
      <c r="D625" s="231" t="s">
        <v>818</v>
      </c>
      <c r="E625" s="231" t="s">
        <v>521</v>
      </c>
      <c r="F625" s="231" t="s">
        <v>48</v>
      </c>
      <c r="G625" s="231" t="s">
        <v>521</v>
      </c>
      <c r="H625" s="231" t="s">
        <v>796</v>
      </c>
      <c r="I625" s="203">
        <v>20292.97</v>
      </c>
      <c r="J625" s="203">
        <v>15934.24</v>
      </c>
      <c r="K625" s="203">
        <v>3628.08</v>
      </c>
      <c r="L625" s="203">
        <v>730.65</v>
      </c>
      <c r="M625" s="231"/>
    </row>
    <row r="626" spans="1:13">
      <c r="A626" s="231" t="s">
        <v>794</v>
      </c>
      <c r="B626" s="231" t="s">
        <v>707</v>
      </c>
      <c r="C626" s="231" t="s">
        <v>2341</v>
      </c>
      <c r="D626" s="231" t="s">
        <v>818</v>
      </c>
      <c r="E626" s="231" t="s">
        <v>521</v>
      </c>
      <c r="F626" s="231" t="s">
        <v>48</v>
      </c>
      <c r="G626" s="231" t="s">
        <v>521</v>
      </c>
      <c r="H626" s="231" t="s">
        <v>796</v>
      </c>
      <c r="I626" s="203">
        <v>4554</v>
      </c>
      <c r="J626" s="203">
        <v>1285.31</v>
      </c>
      <c r="K626" s="203">
        <v>423.03</v>
      </c>
      <c r="L626" s="203">
        <v>2845.66</v>
      </c>
      <c r="M626" s="231"/>
    </row>
    <row r="627" spans="1:13">
      <c r="A627" s="231" t="s">
        <v>794</v>
      </c>
      <c r="B627" s="231" t="s">
        <v>707</v>
      </c>
      <c r="C627" s="231" t="s">
        <v>2341</v>
      </c>
      <c r="D627" s="231" t="s">
        <v>818</v>
      </c>
      <c r="E627" s="231" t="s">
        <v>521</v>
      </c>
      <c r="F627" s="231" t="s">
        <v>48</v>
      </c>
      <c r="G627" s="231" t="s">
        <v>521</v>
      </c>
      <c r="H627" s="231" t="s">
        <v>796</v>
      </c>
      <c r="I627" s="203">
        <v>1336</v>
      </c>
      <c r="J627" s="203">
        <v>1613.98</v>
      </c>
      <c r="K627" s="203">
        <v>0</v>
      </c>
      <c r="L627" s="203">
        <v>-277.98</v>
      </c>
      <c r="M627" s="231"/>
    </row>
    <row r="628" spans="1:13">
      <c r="A628" s="231" t="s">
        <v>794</v>
      </c>
      <c r="B628" s="231" t="s">
        <v>707</v>
      </c>
      <c r="C628" s="231" t="s">
        <v>2343</v>
      </c>
      <c r="D628" s="231" t="s">
        <v>818</v>
      </c>
      <c r="E628" s="231" t="s">
        <v>521</v>
      </c>
      <c r="F628" s="231" t="s">
        <v>48</v>
      </c>
      <c r="G628" s="231" t="s">
        <v>521</v>
      </c>
      <c r="H628" s="231" t="s">
        <v>796</v>
      </c>
      <c r="I628" s="203">
        <v>11768.69</v>
      </c>
      <c r="J628" s="203">
        <v>7576.38</v>
      </c>
      <c r="K628" s="203">
        <v>14.99</v>
      </c>
      <c r="L628" s="203">
        <v>4177.32</v>
      </c>
      <c r="M628" s="231"/>
    </row>
    <row r="629" spans="1:13">
      <c r="A629" s="231" t="s">
        <v>794</v>
      </c>
      <c r="B629" s="231" t="s">
        <v>707</v>
      </c>
      <c r="C629" s="231" t="s">
        <v>2343</v>
      </c>
      <c r="D629" s="231" t="s">
        <v>818</v>
      </c>
      <c r="E629" s="231" t="s">
        <v>521</v>
      </c>
      <c r="F629" s="231" t="s">
        <v>48</v>
      </c>
      <c r="G629" s="231" t="s">
        <v>521</v>
      </c>
      <c r="H629" s="231" t="s">
        <v>796</v>
      </c>
      <c r="I629" s="203">
        <v>27.58</v>
      </c>
      <c r="J629" s="203">
        <v>27.58</v>
      </c>
      <c r="K629" s="203">
        <v>0</v>
      </c>
      <c r="L629" s="203">
        <v>0</v>
      </c>
      <c r="M629" s="231"/>
    </row>
    <row r="630" spans="1:13">
      <c r="A630" s="231" t="s">
        <v>794</v>
      </c>
      <c r="B630" s="231" t="s">
        <v>707</v>
      </c>
      <c r="C630" s="231" t="s">
        <v>2344</v>
      </c>
      <c r="D630" s="231" t="s">
        <v>818</v>
      </c>
      <c r="E630" s="231" t="s">
        <v>521</v>
      </c>
      <c r="F630" s="231" t="s">
        <v>48</v>
      </c>
      <c r="G630" s="231" t="s">
        <v>521</v>
      </c>
      <c r="H630" s="231" t="s">
        <v>796</v>
      </c>
      <c r="I630" s="203">
        <v>250</v>
      </c>
      <c r="J630" s="203">
        <v>199.77</v>
      </c>
      <c r="K630" s="203">
        <v>0</v>
      </c>
      <c r="L630" s="203">
        <v>50.23</v>
      </c>
      <c r="M630" s="231"/>
    </row>
    <row r="631" spans="1:13">
      <c r="A631" s="231" t="s">
        <v>794</v>
      </c>
      <c r="B631" s="231" t="s">
        <v>707</v>
      </c>
      <c r="C631" s="231" t="s">
        <v>2345</v>
      </c>
      <c r="D631" s="231" t="s">
        <v>818</v>
      </c>
      <c r="E631" s="231" t="s">
        <v>521</v>
      </c>
      <c r="F631" s="231" t="s">
        <v>48</v>
      </c>
      <c r="G631" s="231" t="s">
        <v>521</v>
      </c>
      <c r="H631" s="231" t="s">
        <v>796</v>
      </c>
      <c r="I631" s="203">
        <v>1400</v>
      </c>
      <c r="J631" s="203">
        <v>1400</v>
      </c>
      <c r="K631" s="203">
        <v>0</v>
      </c>
      <c r="L631" s="203">
        <v>0</v>
      </c>
      <c r="M631" s="231"/>
    </row>
    <row r="632" spans="1:13">
      <c r="A632" s="231" t="s">
        <v>794</v>
      </c>
      <c r="B632" s="231" t="s">
        <v>706</v>
      </c>
      <c r="C632" s="231" t="s">
        <v>794</v>
      </c>
      <c r="D632" s="231" t="s">
        <v>818</v>
      </c>
      <c r="E632" s="231" t="s">
        <v>521</v>
      </c>
      <c r="F632" s="231" t="s">
        <v>48</v>
      </c>
      <c r="G632" s="231" t="s">
        <v>521</v>
      </c>
      <c r="H632" s="231" t="s">
        <v>796</v>
      </c>
      <c r="I632" s="203">
        <v>409774.56</v>
      </c>
      <c r="J632" s="203">
        <v>359004.41</v>
      </c>
      <c r="K632" s="203">
        <v>43486.080000000002</v>
      </c>
      <c r="L632" s="203">
        <v>7284.07</v>
      </c>
      <c r="M632" s="231"/>
    </row>
    <row r="633" spans="1:13">
      <c r="A633" s="231" t="s">
        <v>794</v>
      </c>
      <c r="B633" s="231" t="s">
        <v>706</v>
      </c>
      <c r="C633" s="231" t="s">
        <v>812</v>
      </c>
      <c r="D633" s="231" t="s">
        <v>818</v>
      </c>
      <c r="E633" s="231" t="s">
        <v>521</v>
      </c>
      <c r="F633" s="231" t="s">
        <v>48</v>
      </c>
      <c r="G633" s="231" t="s">
        <v>521</v>
      </c>
      <c r="H633" s="231" t="s">
        <v>796</v>
      </c>
      <c r="I633" s="203">
        <v>187037</v>
      </c>
      <c r="J633" s="203">
        <v>173542.28</v>
      </c>
      <c r="K633" s="203">
        <v>11681.66</v>
      </c>
      <c r="L633" s="203">
        <v>1813.06</v>
      </c>
      <c r="M633" s="231"/>
    </row>
    <row r="634" spans="1:13">
      <c r="A634" s="231" t="s">
        <v>794</v>
      </c>
      <c r="B634" s="231" t="s">
        <v>706</v>
      </c>
      <c r="C634" s="231" t="s">
        <v>2341</v>
      </c>
      <c r="D634" s="231" t="s">
        <v>818</v>
      </c>
      <c r="E634" s="231" t="s">
        <v>521</v>
      </c>
      <c r="F634" s="231" t="s">
        <v>48</v>
      </c>
      <c r="G634" s="231" t="s">
        <v>521</v>
      </c>
      <c r="H634" s="231" t="s">
        <v>796</v>
      </c>
      <c r="I634" s="203">
        <v>9100</v>
      </c>
      <c r="J634" s="203">
        <v>8492.3799999999992</v>
      </c>
      <c r="K634" s="203">
        <v>99.6</v>
      </c>
      <c r="L634" s="203">
        <v>508.02</v>
      </c>
      <c r="M634" s="231"/>
    </row>
    <row r="635" spans="1:13">
      <c r="A635" s="231" t="s">
        <v>794</v>
      </c>
      <c r="B635" s="231" t="s">
        <v>706</v>
      </c>
      <c r="C635" s="231" t="s">
        <v>2341</v>
      </c>
      <c r="D635" s="231" t="s">
        <v>818</v>
      </c>
      <c r="E635" s="231" t="s">
        <v>521</v>
      </c>
      <c r="F635" s="231" t="s">
        <v>48</v>
      </c>
      <c r="G635" s="231" t="s">
        <v>521</v>
      </c>
      <c r="H635" s="231" t="s">
        <v>796</v>
      </c>
      <c r="I635" s="203">
        <v>0</v>
      </c>
      <c r="J635" s="203">
        <v>137.09</v>
      </c>
      <c r="K635" s="203">
        <v>0</v>
      </c>
      <c r="L635" s="203">
        <v>-137.09</v>
      </c>
      <c r="M635" s="231"/>
    </row>
    <row r="636" spans="1:13">
      <c r="A636" s="231" t="s">
        <v>794</v>
      </c>
      <c r="B636" s="231" t="s">
        <v>706</v>
      </c>
      <c r="C636" s="231" t="s">
        <v>2341</v>
      </c>
      <c r="D636" s="231" t="s">
        <v>818</v>
      </c>
      <c r="E636" s="231" t="s">
        <v>521</v>
      </c>
      <c r="F636" s="231" t="s">
        <v>48</v>
      </c>
      <c r="G636" s="231" t="s">
        <v>521</v>
      </c>
      <c r="H636" s="231" t="s">
        <v>796</v>
      </c>
      <c r="I636" s="203">
        <v>42407</v>
      </c>
      <c r="J636" s="203">
        <v>36740.089999999997</v>
      </c>
      <c r="K636" s="203">
        <v>0</v>
      </c>
      <c r="L636" s="203">
        <v>5666.91</v>
      </c>
      <c r="M636" s="231"/>
    </row>
    <row r="637" spans="1:13">
      <c r="A637" s="231" t="s">
        <v>794</v>
      </c>
      <c r="B637" s="231" t="s">
        <v>706</v>
      </c>
      <c r="C637" s="231" t="s">
        <v>2341</v>
      </c>
      <c r="D637" s="231" t="s">
        <v>818</v>
      </c>
      <c r="E637" s="231" t="s">
        <v>521</v>
      </c>
      <c r="F637" s="231" t="s">
        <v>48</v>
      </c>
      <c r="G637" s="231" t="s">
        <v>521</v>
      </c>
      <c r="H637" s="231" t="s">
        <v>796</v>
      </c>
      <c r="I637" s="203">
        <v>18075.88</v>
      </c>
      <c r="J637" s="203">
        <v>15461.28</v>
      </c>
      <c r="K637" s="203">
        <v>2614.6</v>
      </c>
      <c r="L637" s="203">
        <v>0</v>
      </c>
      <c r="M637" s="231"/>
    </row>
    <row r="638" spans="1:13">
      <c r="A638" s="231" t="s">
        <v>794</v>
      </c>
      <c r="B638" s="231" t="s">
        <v>706</v>
      </c>
      <c r="C638" s="231" t="s">
        <v>2341</v>
      </c>
      <c r="D638" s="231" t="s">
        <v>818</v>
      </c>
      <c r="E638" s="231" t="s">
        <v>521</v>
      </c>
      <c r="F638" s="231" t="s">
        <v>48</v>
      </c>
      <c r="G638" s="231" t="s">
        <v>521</v>
      </c>
      <c r="H638" s="231" t="s">
        <v>796</v>
      </c>
      <c r="I638" s="203">
        <v>626</v>
      </c>
      <c r="J638" s="203">
        <v>597</v>
      </c>
      <c r="K638" s="203">
        <v>29</v>
      </c>
      <c r="L638" s="203">
        <v>0</v>
      </c>
      <c r="M638" s="231"/>
    </row>
    <row r="639" spans="1:13">
      <c r="A639" s="231" t="s">
        <v>794</v>
      </c>
      <c r="B639" s="231" t="s">
        <v>706</v>
      </c>
      <c r="C639" s="231" t="s">
        <v>2342</v>
      </c>
      <c r="D639" s="231" t="s">
        <v>818</v>
      </c>
      <c r="E639" s="231" t="s">
        <v>521</v>
      </c>
      <c r="F639" s="231" t="s">
        <v>48</v>
      </c>
      <c r="G639" s="231" t="s">
        <v>521</v>
      </c>
      <c r="H639" s="231" t="s">
        <v>796</v>
      </c>
      <c r="I639" s="203">
        <v>7070.81</v>
      </c>
      <c r="J639" s="203">
        <v>7070.81</v>
      </c>
      <c r="K639" s="203">
        <v>0</v>
      </c>
      <c r="L639" s="203">
        <v>0</v>
      </c>
      <c r="M639" s="231"/>
    </row>
    <row r="640" spans="1:13">
      <c r="A640" s="231" t="s">
        <v>794</v>
      </c>
      <c r="B640" s="231" t="s">
        <v>706</v>
      </c>
      <c r="C640" s="231" t="s">
        <v>2342</v>
      </c>
      <c r="D640" s="231" t="s">
        <v>818</v>
      </c>
      <c r="E640" s="231" t="s">
        <v>521</v>
      </c>
      <c r="F640" s="231" t="s">
        <v>48</v>
      </c>
      <c r="G640" s="231" t="s">
        <v>521</v>
      </c>
      <c r="H640" s="231" t="s">
        <v>796</v>
      </c>
      <c r="I640" s="203">
        <v>237219</v>
      </c>
      <c r="J640" s="203">
        <v>209580.77</v>
      </c>
      <c r="K640" s="203">
        <v>0</v>
      </c>
      <c r="L640" s="203">
        <v>27638.23</v>
      </c>
      <c r="M640" s="231"/>
    </row>
    <row r="641" spans="1:13">
      <c r="A641" s="231" t="s">
        <v>794</v>
      </c>
      <c r="B641" s="231" t="s">
        <v>706</v>
      </c>
      <c r="C641" s="231" t="s">
        <v>2342</v>
      </c>
      <c r="D641" s="231" t="s">
        <v>818</v>
      </c>
      <c r="E641" s="231" t="s">
        <v>521</v>
      </c>
      <c r="F641" s="231" t="s">
        <v>48</v>
      </c>
      <c r="G641" s="231" t="s">
        <v>521</v>
      </c>
      <c r="H641" s="231" t="s">
        <v>796</v>
      </c>
      <c r="I641" s="203">
        <v>1276.82</v>
      </c>
      <c r="J641" s="203">
        <v>1367.61</v>
      </c>
      <c r="K641" s="203">
        <v>0</v>
      </c>
      <c r="L641" s="203">
        <v>-90.79</v>
      </c>
      <c r="M641" s="231"/>
    </row>
    <row r="642" spans="1:13">
      <c r="A642" s="231" t="s">
        <v>794</v>
      </c>
      <c r="B642" s="231" t="s">
        <v>706</v>
      </c>
      <c r="C642" s="231" t="s">
        <v>2342</v>
      </c>
      <c r="D642" s="231" t="s">
        <v>818</v>
      </c>
      <c r="E642" s="231" t="s">
        <v>521</v>
      </c>
      <c r="F642" s="231" t="s">
        <v>48</v>
      </c>
      <c r="G642" s="231" t="s">
        <v>521</v>
      </c>
      <c r="H642" s="231" t="s">
        <v>796</v>
      </c>
      <c r="I642" s="203">
        <v>488.73</v>
      </c>
      <c r="J642" s="203">
        <v>488.73</v>
      </c>
      <c r="K642" s="203">
        <v>0</v>
      </c>
      <c r="L642" s="203">
        <v>0</v>
      </c>
      <c r="M642" s="231"/>
    </row>
    <row r="643" spans="1:13">
      <c r="A643" s="231" t="s">
        <v>794</v>
      </c>
      <c r="B643" s="231" t="s">
        <v>706</v>
      </c>
      <c r="C643" s="231" t="s">
        <v>2343</v>
      </c>
      <c r="D643" s="231" t="s">
        <v>818</v>
      </c>
      <c r="E643" s="231" t="s">
        <v>521</v>
      </c>
      <c r="F643" s="231" t="s">
        <v>48</v>
      </c>
      <c r="G643" s="231" t="s">
        <v>521</v>
      </c>
      <c r="H643" s="231" t="s">
        <v>796</v>
      </c>
      <c r="I643" s="203">
        <v>50917.599999999999</v>
      </c>
      <c r="J643" s="203">
        <v>54308.82</v>
      </c>
      <c r="K643" s="203">
        <v>0</v>
      </c>
      <c r="L643" s="203">
        <v>-3391.22</v>
      </c>
      <c r="M643" s="231"/>
    </row>
    <row r="644" spans="1:13">
      <c r="A644" s="231" t="s">
        <v>794</v>
      </c>
      <c r="B644" s="231" t="s">
        <v>706</v>
      </c>
      <c r="C644" s="231" t="s">
        <v>2344</v>
      </c>
      <c r="D644" s="231" t="s">
        <v>818</v>
      </c>
      <c r="E644" s="231" t="s">
        <v>521</v>
      </c>
      <c r="F644" s="231" t="s">
        <v>48</v>
      </c>
      <c r="G644" s="231" t="s">
        <v>521</v>
      </c>
      <c r="H644" s="231" t="s">
        <v>796</v>
      </c>
      <c r="I644" s="203">
        <v>1713.79</v>
      </c>
      <c r="J644" s="203">
        <v>1672.67</v>
      </c>
      <c r="K644" s="203">
        <v>0</v>
      </c>
      <c r="L644" s="203">
        <v>41.12</v>
      </c>
      <c r="M644" s="231"/>
    </row>
    <row r="645" spans="1:13">
      <c r="A645" s="231" t="s">
        <v>794</v>
      </c>
      <c r="B645" s="231" t="s">
        <v>706</v>
      </c>
      <c r="C645" s="231" t="s">
        <v>2345</v>
      </c>
      <c r="D645" s="231" t="s">
        <v>818</v>
      </c>
      <c r="E645" s="231" t="s">
        <v>521</v>
      </c>
      <c r="F645" s="231" t="s">
        <v>48</v>
      </c>
      <c r="G645" s="231" t="s">
        <v>521</v>
      </c>
      <c r="H645" s="231" t="s">
        <v>796</v>
      </c>
      <c r="I645" s="203">
        <v>275</v>
      </c>
      <c r="J645" s="203">
        <v>275</v>
      </c>
      <c r="K645" s="203">
        <v>0</v>
      </c>
      <c r="L645" s="203">
        <v>0</v>
      </c>
      <c r="M645" s="231"/>
    </row>
    <row r="646" spans="1:13">
      <c r="A646" s="231" t="s">
        <v>794</v>
      </c>
      <c r="B646" s="231" t="s">
        <v>709</v>
      </c>
      <c r="C646" s="231" t="s">
        <v>794</v>
      </c>
      <c r="D646" s="231" t="s">
        <v>818</v>
      </c>
      <c r="E646" s="231" t="s">
        <v>521</v>
      </c>
      <c r="F646" s="231" t="s">
        <v>48</v>
      </c>
      <c r="G646" s="231" t="s">
        <v>521</v>
      </c>
      <c r="H646" s="231" t="s">
        <v>796</v>
      </c>
      <c r="I646" s="203">
        <v>71263</v>
      </c>
      <c r="J646" s="203">
        <v>64701.08</v>
      </c>
      <c r="K646" s="203">
        <v>5881.92</v>
      </c>
      <c r="L646" s="203">
        <v>680</v>
      </c>
      <c r="M646" s="231"/>
    </row>
    <row r="647" spans="1:13">
      <c r="A647" s="231" t="s">
        <v>794</v>
      </c>
      <c r="B647" s="231" t="s">
        <v>709</v>
      </c>
      <c r="C647" s="231" t="s">
        <v>812</v>
      </c>
      <c r="D647" s="231" t="s">
        <v>818</v>
      </c>
      <c r="E647" s="231" t="s">
        <v>521</v>
      </c>
      <c r="F647" s="231" t="s">
        <v>48</v>
      </c>
      <c r="G647" s="231" t="s">
        <v>521</v>
      </c>
      <c r="H647" s="231" t="s">
        <v>796</v>
      </c>
      <c r="I647" s="203">
        <v>29488</v>
      </c>
      <c r="J647" s="203">
        <v>28465.77</v>
      </c>
      <c r="K647" s="203">
        <v>1221.82</v>
      </c>
      <c r="L647" s="203">
        <v>-199.59</v>
      </c>
      <c r="M647" s="231"/>
    </row>
    <row r="648" spans="1:13">
      <c r="A648" s="231" t="s">
        <v>794</v>
      </c>
      <c r="B648" s="231" t="s">
        <v>709</v>
      </c>
      <c r="C648" s="231" t="s">
        <v>2341</v>
      </c>
      <c r="D648" s="231" t="s">
        <v>818</v>
      </c>
      <c r="E648" s="231" t="s">
        <v>521</v>
      </c>
      <c r="F648" s="231" t="s">
        <v>48</v>
      </c>
      <c r="G648" s="231" t="s">
        <v>521</v>
      </c>
      <c r="H648" s="231" t="s">
        <v>796</v>
      </c>
      <c r="I648" s="203">
        <v>4946.5600000000004</v>
      </c>
      <c r="J648" s="203">
        <v>4342.5600000000004</v>
      </c>
      <c r="K648" s="203">
        <v>603</v>
      </c>
      <c r="L648" s="203">
        <v>1</v>
      </c>
      <c r="M648" s="231"/>
    </row>
    <row r="649" spans="1:13">
      <c r="A649" s="231" t="s">
        <v>794</v>
      </c>
      <c r="B649" s="231" t="s">
        <v>709</v>
      </c>
      <c r="C649" s="231" t="s">
        <v>2341</v>
      </c>
      <c r="D649" s="231" t="s">
        <v>818</v>
      </c>
      <c r="E649" s="231" t="s">
        <v>521</v>
      </c>
      <c r="F649" s="231" t="s">
        <v>48</v>
      </c>
      <c r="G649" s="231" t="s">
        <v>521</v>
      </c>
      <c r="H649" s="231" t="s">
        <v>796</v>
      </c>
      <c r="I649" s="203">
        <v>2777.93</v>
      </c>
      <c r="J649" s="203">
        <v>2777.93</v>
      </c>
      <c r="K649" s="203">
        <v>0</v>
      </c>
      <c r="L649" s="203">
        <v>0</v>
      </c>
      <c r="M649" s="231"/>
    </row>
    <row r="650" spans="1:13">
      <c r="A650" s="231" t="s">
        <v>794</v>
      </c>
      <c r="B650" s="231" t="s">
        <v>709</v>
      </c>
      <c r="C650" s="231" t="s">
        <v>2343</v>
      </c>
      <c r="D650" s="231" t="s">
        <v>818</v>
      </c>
      <c r="E650" s="231" t="s">
        <v>521</v>
      </c>
      <c r="F650" s="231" t="s">
        <v>48</v>
      </c>
      <c r="G650" s="231" t="s">
        <v>521</v>
      </c>
      <c r="H650" s="231" t="s">
        <v>796</v>
      </c>
      <c r="I650" s="203">
        <v>7329.39</v>
      </c>
      <c r="J650" s="203">
        <v>5788.32</v>
      </c>
      <c r="K650" s="203">
        <v>0</v>
      </c>
      <c r="L650" s="203">
        <v>1541.07</v>
      </c>
      <c r="M650" s="231"/>
    </row>
    <row r="651" spans="1:13">
      <c r="A651" s="231" t="s">
        <v>794</v>
      </c>
      <c r="B651" s="231" t="s">
        <v>709</v>
      </c>
      <c r="C651" s="231" t="s">
        <v>2344</v>
      </c>
      <c r="D651" s="231" t="s">
        <v>818</v>
      </c>
      <c r="E651" s="231" t="s">
        <v>521</v>
      </c>
      <c r="F651" s="231" t="s">
        <v>48</v>
      </c>
      <c r="G651" s="231" t="s">
        <v>521</v>
      </c>
      <c r="H651" s="231" t="s">
        <v>796</v>
      </c>
      <c r="I651" s="203">
        <v>888.12</v>
      </c>
      <c r="J651" s="203">
        <v>888.12</v>
      </c>
      <c r="K651" s="203">
        <v>0</v>
      </c>
      <c r="L651" s="203">
        <v>0</v>
      </c>
      <c r="M651" s="231"/>
    </row>
    <row r="652" spans="1:13">
      <c r="A652" s="231" t="s">
        <v>794</v>
      </c>
      <c r="B652" s="231" t="s">
        <v>808</v>
      </c>
      <c r="C652" s="231" t="s">
        <v>2341</v>
      </c>
      <c r="D652" s="231" t="s">
        <v>818</v>
      </c>
      <c r="E652" s="231" t="s">
        <v>830</v>
      </c>
      <c r="F652" s="231" t="s">
        <v>48</v>
      </c>
      <c r="G652" s="231" t="s">
        <v>521</v>
      </c>
      <c r="H652" s="231" t="s">
        <v>796</v>
      </c>
      <c r="I652" s="203">
        <v>250</v>
      </c>
      <c r="J652" s="203">
        <v>250</v>
      </c>
      <c r="K652" s="203">
        <v>0</v>
      </c>
      <c r="L652" s="203">
        <v>0</v>
      </c>
      <c r="M652" s="231"/>
    </row>
    <row r="653" spans="1:13">
      <c r="A653" s="231" t="s">
        <v>794</v>
      </c>
      <c r="B653" s="231" t="s">
        <v>808</v>
      </c>
      <c r="C653" s="231" t="s">
        <v>2343</v>
      </c>
      <c r="D653" s="231" t="s">
        <v>818</v>
      </c>
      <c r="E653" s="231" t="s">
        <v>830</v>
      </c>
      <c r="F653" s="231" t="s">
        <v>48</v>
      </c>
      <c r="G653" s="231" t="s">
        <v>521</v>
      </c>
      <c r="H653" s="231" t="s">
        <v>796</v>
      </c>
      <c r="I653" s="203">
        <v>1675.4</v>
      </c>
      <c r="J653" s="203">
        <v>124.92</v>
      </c>
      <c r="K653" s="203">
        <v>0</v>
      </c>
      <c r="L653" s="203">
        <v>1550.48</v>
      </c>
      <c r="M653" s="231"/>
    </row>
    <row r="654" spans="1:13">
      <c r="A654" s="231" t="s">
        <v>794</v>
      </c>
      <c r="B654" s="231" t="s">
        <v>808</v>
      </c>
      <c r="C654" s="231" t="s">
        <v>2344</v>
      </c>
      <c r="D654" s="231" t="s">
        <v>818</v>
      </c>
      <c r="E654" s="231" t="s">
        <v>830</v>
      </c>
      <c r="F654" s="231" t="s">
        <v>48</v>
      </c>
      <c r="G654" s="231" t="s">
        <v>521</v>
      </c>
      <c r="H654" s="231" t="s">
        <v>796</v>
      </c>
      <c r="I654" s="203">
        <v>0.1</v>
      </c>
      <c r="J654" s="203">
        <v>0</v>
      </c>
      <c r="K654" s="203">
        <v>0</v>
      </c>
      <c r="L654" s="203">
        <v>0.1</v>
      </c>
      <c r="M654" s="231"/>
    </row>
    <row r="655" spans="1:13">
      <c r="A655" s="231" t="s">
        <v>794</v>
      </c>
      <c r="B655" s="231" t="s">
        <v>702</v>
      </c>
      <c r="C655" s="231" t="s">
        <v>2341</v>
      </c>
      <c r="D655" s="231" t="s">
        <v>818</v>
      </c>
      <c r="E655" s="231" t="s">
        <v>830</v>
      </c>
      <c r="F655" s="231" t="s">
        <v>48</v>
      </c>
      <c r="G655" s="231" t="s">
        <v>521</v>
      </c>
      <c r="H655" s="231" t="s">
        <v>796</v>
      </c>
      <c r="I655" s="203">
        <v>72</v>
      </c>
      <c r="J655" s="203">
        <v>0</v>
      </c>
      <c r="K655" s="203">
        <v>0</v>
      </c>
      <c r="L655" s="203">
        <v>72</v>
      </c>
      <c r="M655" s="231"/>
    </row>
    <row r="656" spans="1:13">
      <c r="A656" s="231" t="s">
        <v>794</v>
      </c>
      <c r="B656" s="231" t="s">
        <v>366</v>
      </c>
      <c r="C656" s="231" t="s">
        <v>2341</v>
      </c>
      <c r="D656" s="231" t="s">
        <v>818</v>
      </c>
      <c r="E656" s="231" t="s">
        <v>830</v>
      </c>
      <c r="F656" s="231" t="s">
        <v>48</v>
      </c>
      <c r="G656" s="231" t="s">
        <v>521</v>
      </c>
      <c r="H656" s="231" t="s">
        <v>796</v>
      </c>
      <c r="I656" s="203">
        <v>9.31</v>
      </c>
      <c r="J656" s="203">
        <v>0</v>
      </c>
      <c r="K656" s="203">
        <v>0</v>
      </c>
      <c r="L656" s="203">
        <v>9.31</v>
      </c>
      <c r="M656" s="231"/>
    </row>
    <row r="657" spans="1:13">
      <c r="A657" s="231" t="s">
        <v>794</v>
      </c>
      <c r="B657" s="231" t="s">
        <v>808</v>
      </c>
      <c r="C657" s="231" t="s">
        <v>794</v>
      </c>
      <c r="D657" s="231" t="s">
        <v>818</v>
      </c>
      <c r="E657" s="231" t="s">
        <v>1006</v>
      </c>
      <c r="F657" s="231" t="s">
        <v>48</v>
      </c>
      <c r="G657" s="231" t="s">
        <v>521</v>
      </c>
      <c r="H657" s="231" t="s">
        <v>796</v>
      </c>
      <c r="I657" s="203">
        <v>212169.56</v>
      </c>
      <c r="J657" s="203">
        <v>192608.07</v>
      </c>
      <c r="K657" s="203">
        <v>20885.16</v>
      </c>
      <c r="L657" s="203">
        <v>-1323.67</v>
      </c>
      <c r="M657" s="231"/>
    </row>
    <row r="658" spans="1:13">
      <c r="A658" s="231" t="s">
        <v>794</v>
      </c>
      <c r="B658" s="231" t="s">
        <v>808</v>
      </c>
      <c r="C658" s="231" t="s">
        <v>812</v>
      </c>
      <c r="D658" s="231" t="s">
        <v>818</v>
      </c>
      <c r="E658" s="231" t="s">
        <v>1006</v>
      </c>
      <c r="F658" s="231" t="s">
        <v>48</v>
      </c>
      <c r="G658" s="231" t="s">
        <v>521</v>
      </c>
      <c r="H658" s="231" t="s">
        <v>796</v>
      </c>
      <c r="I658" s="203">
        <v>67693.100000000006</v>
      </c>
      <c r="J658" s="203">
        <v>62670.98</v>
      </c>
      <c r="K658" s="203">
        <v>4334.92</v>
      </c>
      <c r="L658" s="203">
        <v>687.2</v>
      </c>
      <c r="M658" s="231"/>
    </row>
    <row r="659" spans="1:13">
      <c r="A659" s="231" t="s">
        <v>794</v>
      </c>
      <c r="B659" s="231" t="s">
        <v>808</v>
      </c>
      <c r="C659" s="231" t="s">
        <v>2341</v>
      </c>
      <c r="D659" s="231" t="s">
        <v>818</v>
      </c>
      <c r="E659" s="231" t="s">
        <v>1006</v>
      </c>
      <c r="F659" s="231" t="s">
        <v>48</v>
      </c>
      <c r="G659" s="231" t="s">
        <v>521</v>
      </c>
      <c r="H659" s="231" t="s">
        <v>796</v>
      </c>
      <c r="I659" s="203">
        <v>140.47999999999999</v>
      </c>
      <c r="J659" s="203">
        <v>140.47999999999999</v>
      </c>
      <c r="K659" s="203">
        <v>0</v>
      </c>
      <c r="L659" s="203">
        <v>0</v>
      </c>
      <c r="M659" s="231"/>
    </row>
    <row r="660" spans="1:13">
      <c r="A660" s="231" t="s">
        <v>794</v>
      </c>
      <c r="B660" s="231" t="s">
        <v>808</v>
      </c>
      <c r="C660" s="231" t="s">
        <v>2341</v>
      </c>
      <c r="D660" s="231" t="s">
        <v>818</v>
      </c>
      <c r="E660" s="231" t="s">
        <v>1006</v>
      </c>
      <c r="F660" s="231" t="s">
        <v>48</v>
      </c>
      <c r="G660" s="231" t="s">
        <v>521</v>
      </c>
      <c r="H660" s="231" t="s">
        <v>796</v>
      </c>
      <c r="I660" s="203">
        <v>980.5</v>
      </c>
      <c r="J660" s="203">
        <v>980.5</v>
      </c>
      <c r="K660" s="203">
        <v>0</v>
      </c>
      <c r="L660" s="203">
        <v>0</v>
      </c>
      <c r="M660" s="231"/>
    </row>
    <row r="661" spans="1:13">
      <c r="A661" s="231" t="s">
        <v>794</v>
      </c>
      <c r="B661" s="231" t="s">
        <v>808</v>
      </c>
      <c r="C661" s="231" t="s">
        <v>2341</v>
      </c>
      <c r="D661" s="231" t="s">
        <v>818</v>
      </c>
      <c r="E661" s="231" t="s">
        <v>1006</v>
      </c>
      <c r="F661" s="231" t="s">
        <v>48</v>
      </c>
      <c r="G661" s="231" t="s">
        <v>521</v>
      </c>
      <c r="H661" s="231" t="s">
        <v>796</v>
      </c>
      <c r="I661" s="203">
        <v>18316.54</v>
      </c>
      <c r="J661" s="203">
        <v>18316.54</v>
      </c>
      <c r="K661" s="203">
        <v>0</v>
      </c>
      <c r="L661" s="203">
        <v>0</v>
      </c>
      <c r="M661" s="231"/>
    </row>
    <row r="662" spans="1:13">
      <c r="A662" s="231" t="s">
        <v>794</v>
      </c>
      <c r="B662" s="231" t="s">
        <v>808</v>
      </c>
      <c r="C662" s="231" t="s">
        <v>2341</v>
      </c>
      <c r="D662" s="231" t="s">
        <v>818</v>
      </c>
      <c r="E662" s="231" t="s">
        <v>1006</v>
      </c>
      <c r="F662" s="231" t="s">
        <v>48</v>
      </c>
      <c r="G662" s="231" t="s">
        <v>521</v>
      </c>
      <c r="H662" s="231" t="s">
        <v>796</v>
      </c>
      <c r="I662" s="203">
        <v>7323.22</v>
      </c>
      <c r="J662" s="203">
        <v>5353.67</v>
      </c>
      <c r="K662" s="203">
        <v>0</v>
      </c>
      <c r="L662" s="203">
        <v>1969.55</v>
      </c>
      <c r="M662" s="231"/>
    </row>
    <row r="663" spans="1:13">
      <c r="A663" s="231" t="s">
        <v>794</v>
      </c>
      <c r="B663" s="231" t="s">
        <v>808</v>
      </c>
      <c r="C663" s="231" t="s">
        <v>2341</v>
      </c>
      <c r="D663" s="231" t="s">
        <v>818</v>
      </c>
      <c r="E663" s="231" t="s">
        <v>1006</v>
      </c>
      <c r="F663" s="231" t="s">
        <v>48</v>
      </c>
      <c r="G663" s="231" t="s">
        <v>521</v>
      </c>
      <c r="H663" s="231" t="s">
        <v>796</v>
      </c>
      <c r="I663" s="203">
        <v>280.54000000000002</v>
      </c>
      <c r="J663" s="203">
        <v>280.54000000000002</v>
      </c>
      <c r="K663" s="203">
        <v>0</v>
      </c>
      <c r="L663" s="203">
        <v>0</v>
      </c>
      <c r="M663" s="231"/>
    </row>
    <row r="664" spans="1:13">
      <c r="A664" s="231" t="s">
        <v>794</v>
      </c>
      <c r="B664" s="231" t="s">
        <v>808</v>
      </c>
      <c r="C664" s="231" t="s">
        <v>2343</v>
      </c>
      <c r="D664" s="231" t="s">
        <v>818</v>
      </c>
      <c r="E664" s="231" t="s">
        <v>1006</v>
      </c>
      <c r="F664" s="231" t="s">
        <v>48</v>
      </c>
      <c r="G664" s="231" t="s">
        <v>521</v>
      </c>
      <c r="H664" s="231" t="s">
        <v>796</v>
      </c>
      <c r="I664" s="203">
        <v>392645.65</v>
      </c>
      <c r="J664" s="203">
        <v>336631.44</v>
      </c>
      <c r="K664" s="203">
        <v>136.86000000000001</v>
      </c>
      <c r="L664" s="203">
        <v>55877.35</v>
      </c>
      <c r="M664" s="231"/>
    </row>
    <row r="665" spans="1:13">
      <c r="A665" s="231" t="s">
        <v>794</v>
      </c>
      <c r="B665" s="231" t="s">
        <v>808</v>
      </c>
      <c r="C665" s="231" t="s">
        <v>2343</v>
      </c>
      <c r="D665" s="231" t="s">
        <v>818</v>
      </c>
      <c r="E665" s="231" t="s">
        <v>1006</v>
      </c>
      <c r="F665" s="231" t="s">
        <v>48</v>
      </c>
      <c r="G665" s="231" t="s">
        <v>521</v>
      </c>
      <c r="H665" s="231" t="s">
        <v>796</v>
      </c>
      <c r="I665" s="203">
        <v>222.79</v>
      </c>
      <c r="J665" s="203">
        <v>222.79</v>
      </c>
      <c r="K665" s="203">
        <v>0</v>
      </c>
      <c r="L665" s="203">
        <v>0</v>
      </c>
      <c r="M665" s="231"/>
    </row>
    <row r="666" spans="1:13">
      <c r="A666" s="231" t="s">
        <v>794</v>
      </c>
      <c r="B666" s="231" t="s">
        <v>808</v>
      </c>
      <c r="C666" s="231" t="s">
        <v>2344</v>
      </c>
      <c r="D666" s="231" t="s">
        <v>818</v>
      </c>
      <c r="E666" s="231" t="s">
        <v>1006</v>
      </c>
      <c r="F666" s="231" t="s">
        <v>48</v>
      </c>
      <c r="G666" s="231" t="s">
        <v>521</v>
      </c>
      <c r="H666" s="231" t="s">
        <v>796</v>
      </c>
      <c r="I666" s="203">
        <v>5353.44</v>
      </c>
      <c r="J666" s="203">
        <v>5353.44</v>
      </c>
      <c r="K666" s="203">
        <v>0</v>
      </c>
      <c r="L666" s="203">
        <v>0</v>
      </c>
      <c r="M666" s="231"/>
    </row>
    <row r="667" spans="1:13">
      <c r="A667" s="231" t="s">
        <v>794</v>
      </c>
      <c r="B667" s="231" t="s">
        <v>808</v>
      </c>
      <c r="C667" s="231" t="s">
        <v>2344</v>
      </c>
      <c r="D667" s="231" t="s">
        <v>818</v>
      </c>
      <c r="E667" s="231" t="s">
        <v>1006</v>
      </c>
      <c r="F667" s="231" t="s">
        <v>48</v>
      </c>
      <c r="G667" s="231" t="s">
        <v>521</v>
      </c>
      <c r="H667" s="231" t="s">
        <v>796</v>
      </c>
      <c r="I667" s="203">
        <v>555.97</v>
      </c>
      <c r="J667" s="203">
        <v>555.97</v>
      </c>
      <c r="K667" s="203">
        <v>0</v>
      </c>
      <c r="L667" s="203">
        <v>0</v>
      </c>
      <c r="M667" s="231"/>
    </row>
    <row r="668" spans="1:13">
      <c r="A668" s="231" t="s">
        <v>794</v>
      </c>
      <c r="B668" s="231" t="s">
        <v>808</v>
      </c>
      <c r="C668" s="231" t="s">
        <v>2345</v>
      </c>
      <c r="D668" s="231" t="s">
        <v>818</v>
      </c>
      <c r="E668" s="231" t="s">
        <v>1006</v>
      </c>
      <c r="F668" s="231" t="s">
        <v>48</v>
      </c>
      <c r="G668" s="231" t="s">
        <v>521</v>
      </c>
      <c r="H668" s="231" t="s">
        <v>796</v>
      </c>
      <c r="I668" s="203">
        <v>13976.35</v>
      </c>
      <c r="J668" s="203">
        <v>13940.05</v>
      </c>
      <c r="K668" s="203">
        <v>0</v>
      </c>
      <c r="L668" s="203">
        <v>36.299999999999997</v>
      </c>
      <c r="M668" s="231"/>
    </row>
    <row r="669" spans="1:13">
      <c r="A669" s="231" t="s">
        <v>794</v>
      </c>
      <c r="B669" s="231" t="s">
        <v>808</v>
      </c>
      <c r="C669" s="231" t="s">
        <v>2345</v>
      </c>
      <c r="D669" s="231" t="s">
        <v>818</v>
      </c>
      <c r="E669" s="231" t="s">
        <v>1006</v>
      </c>
      <c r="F669" s="231" t="s">
        <v>48</v>
      </c>
      <c r="G669" s="231" t="s">
        <v>521</v>
      </c>
      <c r="H669" s="231" t="s">
        <v>796</v>
      </c>
      <c r="I669" s="203">
        <v>13198.48</v>
      </c>
      <c r="J669" s="203">
        <v>17069.45</v>
      </c>
      <c r="K669" s="203">
        <v>0</v>
      </c>
      <c r="L669" s="203">
        <v>-3870.97</v>
      </c>
      <c r="M669" s="231"/>
    </row>
    <row r="670" spans="1:13">
      <c r="A670" s="231" t="s">
        <v>794</v>
      </c>
      <c r="B670" s="231" t="s">
        <v>833</v>
      </c>
      <c r="C670" s="231" t="s">
        <v>794</v>
      </c>
      <c r="D670" s="231" t="s">
        <v>818</v>
      </c>
      <c r="E670" s="231" t="s">
        <v>1006</v>
      </c>
      <c r="F670" s="231" t="s">
        <v>48</v>
      </c>
      <c r="G670" s="231" t="s">
        <v>521</v>
      </c>
      <c r="H670" s="231" t="s">
        <v>796</v>
      </c>
      <c r="I670" s="203">
        <v>62358.92</v>
      </c>
      <c r="J670" s="203">
        <v>37306.160000000003</v>
      </c>
      <c r="K670" s="203">
        <v>7296.32</v>
      </c>
      <c r="L670" s="203">
        <v>17756.439999999999</v>
      </c>
      <c r="M670" s="231"/>
    </row>
    <row r="671" spans="1:13">
      <c r="A671" s="231" t="s">
        <v>794</v>
      </c>
      <c r="B671" s="231" t="s">
        <v>833</v>
      </c>
      <c r="C671" s="231" t="s">
        <v>812</v>
      </c>
      <c r="D671" s="231" t="s">
        <v>818</v>
      </c>
      <c r="E671" s="231" t="s">
        <v>1006</v>
      </c>
      <c r="F671" s="231" t="s">
        <v>48</v>
      </c>
      <c r="G671" s="231" t="s">
        <v>521</v>
      </c>
      <c r="H671" s="231" t="s">
        <v>796</v>
      </c>
      <c r="I671" s="203">
        <v>16200</v>
      </c>
      <c r="J671" s="203">
        <v>14826.45</v>
      </c>
      <c r="K671" s="203">
        <v>1514.4</v>
      </c>
      <c r="L671" s="203">
        <v>-140.85</v>
      </c>
      <c r="M671" s="231"/>
    </row>
    <row r="672" spans="1:13">
      <c r="A672" s="231" t="s">
        <v>794</v>
      </c>
      <c r="B672" s="231" t="s">
        <v>833</v>
      </c>
      <c r="C672" s="231" t="s">
        <v>2345</v>
      </c>
      <c r="D672" s="231" t="s">
        <v>818</v>
      </c>
      <c r="E672" s="231" t="s">
        <v>1006</v>
      </c>
      <c r="F672" s="231" t="s">
        <v>48</v>
      </c>
      <c r="G672" s="231" t="s">
        <v>521</v>
      </c>
      <c r="H672" s="231" t="s">
        <v>796</v>
      </c>
      <c r="I672" s="203">
        <v>582.79999999999995</v>
      </c>
      <c r="J672" s="203">
        <v>711.36</v>
      </c>
      <c r="K672" s="203">
        <v>0</v>
      </c>
      <c r="L672" s="203">
        <v>-128.56</v>
      </c>
      <c r="M672" s="231"/>
    </row>
    <row r="673" spans="1:13">
      <c r="A673" s="231" t="s">
        <v>794</v>
      </c>
      <c r="B673" s="231" t="s">
        <v>806</v>
      </c>
      <c r="C673" s="231" t="s">
        <v>794</v>
      </c>
      <c r="D673" s="231" t="s">
        <v>818</v>
      </c>
      <c r="E673" s="231" t="s">
        <v>1006</v>
      </c>
      <c r="F673" s="231" t="s">
        <v>48</v>
      </c>
      <c r="G673" s="231" t="s">
        <v>521</v>
      </c>
      <c r="H673" s="231" t="s">
        <v>796</v>
      </c>
      <c r="I673" s="203">
        <v>51795.83</v>
      </c>
      <c r="J673" s="203">
        <v>41779.300000000003</v>
      </c>
      <c r="K673" s="203">
        <v>8287.32</v>
      </c>
      <c r="L673" s="203">
        <v>1729.21</v>
      </c>
      <c r="M673" s="231"/>
    </row>
    <row r="674" spans="1:13">
      <c r="A674" s="231" t="s">
        <v>794</v>
      </c>
      <c r="B674" s="231" t="s">
        <v>806</v>
      </c>
      <c r="C674" s="231" t="s">
        <v>812</v>
      </c>
      <c r="D674" s="231" t="s">
        <v>818</v>
      </c>
      <c r="E674" s="231" t="s">
        <v>1006</v>
      </c>
      <c r="F674" s="231" t="s">
        <v>48</v>
      </c>
      <c r="G674" s="231" t="s">
        <v>521</v>
      </c>
      <c r="H674" s="231" t="s">
        <v>796</v>
      </c>
      <c r="I674" s="203">
        <v>25574.99</v>
      </c>
      <c r="J674" s="203">
        <v>22954.03</v>
      </c>
      <c r="K674" s="203">
        <v>1720.12</v>
      </c>
      <c r="L674" s="203">
        <v>900.84</v>
      </c>
      <c r="M674" s="231"/>
    </row>
    <row r="675" spans="1:13">
      <c r="A675" s="231" t="s">
        <v>794</v>
      </c>
      <c r="B675" s="231" t="s">
        <v>806</v>
      </c>
      <c r="C675" s="231" t="s">
        <v>2345</v>
      </c>
      <c r="D675" s="231" t="s">
        <v>818</v>
      </c>
      <c r="E675" s="231" t="s">
        <v>1006</v>
      </c>
      <c r="F675" s="231" t="s">
        <v>48</v>
      </c>
      <c r="G675" s="231" t="s">
        <v>521</v>
      </c>
      <c r="H675" s="231" t="s">
        <v>796</v>
      </c>
      <c r="I675" s="203">
        <v>1856.93</v>
      </c>
      <c r="J675" s="203">
        <v>2314.02</v>
      </c>
      <c r="K675" s="203">
        <v>0</v>
      </c>
      <c r="L675" s="203">
        <v>-457.09</v>
      </c>
      <c r="M675" s="231"/>
    </row>
    <row r="676" spans="1:13">
      <c r="A676" s="231" t="s">
        <v>794</v>
      </c>
      <c r="B676" s="231" t="s">
        <v>703</v>
      </c>
      <c r="C676" s="231" t="s">
        <v>794</v>
      </c>
      <c r="D676" s="231" t="s">
        <v>818</v>
      </c>
      <c r="E676" s="231" t="s">
        <v>1006</v>
      </c>
      <c r="F676" s="231" t="s">
        <v>48</v>
      </c>
      <c r="G676" s="231" t="s">
        <v>521</v>
      </c>
      <c r="H676" s="231" t="s">
        <v>796</v>
      </c>
      <c r="I676" s="203">
        <v>29416.97</v>
      </c>
      <c r="J676" s="203">
        <v>28568.1</v>
      </c>
      <c r="K676" s="203">
        <v>4614.4799999999996</v>
      </c>
      <c r="L676" s="203">
        <v>-3765.61</v>
      </c>
      <c r="M676" s="231"/>
    </row>
    <row r="677" spans="1:13">
      <c r="A677" s="231" t="s">
        <v>794</v>
      </c>
      <c r="B677" s="231" t="s">
        <v>703</v>
      </c>
      <c r="C677" s="231" t="s">
        <v>794</v>
      </c>
      <c r="D677" s="231" t="s">
        <v>818</v>
      </c>
      <c r="E677" s="231" t="s">
        <v>1006</v>
      </c>
      <c r="F677" s="231" t="s">
        <v>48</v>
      </c>
      <c r="G677" s="231" t="s">
        <v>521</v>
      </c>
      <c r="H677" s="231" t="s">
        <v>796</v>
      </c>
      <c r="I677" s="203">
        <v>18682.89</v>
      </c>
      <c r="J677" s="203">
        <v>17146.84</v>
      </c>
      <c r="K677" s="203">
        <v>632.36</v>
      </c>
      <c r="L677" s="203">
        <v>903.69</v>
      </c>
      <c r="M677" s="231"/>
    </row>
    <row r="678" spans="1:13">
      <c r="A678" s="231" t="s">
        <v>794</v>
      </c>
      <c r="B678" s="231" t="s">
        <v>703</v>
      </c>
      <c r="C678" s="231" t="s">
        <v>812</v>
      </c>
      <c r="D678" s="231" t="s">
        <v>818</v>
      </c>
      <c r="E678" s="231" t="s">
        <v>1006</v>
      </c>
      <c r="F678" s="231" t="s">
        <v>48</v>
      </c>
      <c r="G678" s="231" t="s">
        <v>521</v>
      </c>
      <c r="H678" s="231" t="s">
        <v>796</v>
      </c>
      <c r="I678" s="203">
        <v>20703.810000000001</v>
      </c>
      <c r="J678" s="203">
        <v>19766.740000000002</v>
      </c>
      <c r="K678" s="203">
        <v>1089.47</v>
      </c>
      <c r="L678" s="203">
        <v>-152.4</v>
      </c>
      <c r="M678" s="231"/>
    </row>
    <row r="679" spans="1:13">
      <c r="A679" s="231" t="s">
        <v>794</v>
      </c>
      <c r="B679" s="231" t="s">
        <v>702</v>
      </c>
      <c r="C679" s="231" t="s">
        <v>794</v>
      </c>
      <c r="D679" s="231" t="s">
        <v>818</v>
      </c>
      <c r="E679" s="231" t="s">
        <v>1006</v>
      </c>
      <c r="F679" s="231" t="s">
        <v>48</v>
      </c>
      <c r="G679" s="231" t="s">
        <v>521</v>
      </c>
      <c r="H679" s="231" t="s">
        <v>796</v>
      </c>
      <c r="I679" s="203">
        <v>1378.01</v>
      </c>
      <c r="J679" s="203">
        <v>1378.01</v>
      </c>
      <c r="K679" s="203">
        <v>0</v>
      </c>
      <c r="L679" s="203">
        <v>0</v>
      </c>
      <c r="M679" s="231"/>
    </row>
    <row r="680" spans="1:13">
      <c r="A680" s="231" t="s">
        <v>794</v>
      </c>
      <c r="B680" s="231" t="s">
        <v>702</v>
      </c>
      <c r="C680" s="231" t="s">
        <v>812</v>
      </c>
      <c r="D680" s="231" t="s">
        <v>818</v>
      </c>
      <c r="E680" s="231" t="s">
        <v>1006</v>
      </c>
      <c r="F680" s="231" t="s">
        <v>48</v>
      </c>
      <c r="G680" s="231" t="s">
        <v>521</v>
      </c>
      <c r="H680" s="231" t="s">
        <v>796</v>
      </c>
      <c r="I680" s="203">
        <v>320.61</v>
      </c>
      <c r="J680" s="203">
        <v>317.63</v>
      </c>
      <c r="K680" s="203">
        <v>0</v>
      </c>
      <c r="L680" s="203">
        <v>2.98</v>
      </c>
      <c r="M680" s="231"/>
    </row>
    <row r="681" spans="1:13">
      <c r="A681" s="231" t="s">
        <v>794</v>
      </c>
      <c r="B681" s="231" t="s">
        <v>702</v>
      </c>
      <c r="C681" s="231" t="s">
        <v>2341</v>
      </c>
      <c r="D681" s="231" t="s">
        <v>818</v>
      </c>
      <c r="E681" s="231" t="s">
        <v>1006</v>
      </c>
      <c r="F681" s="231" t="s">
        <v>48</v>
      </c>
      <c r="G681" s="231" t="s">
        <v>521</v>
      </c>
      <c r="H681" s="231" t="s">
        <v>796</v>
      </c>
      <c r="I681" s="203">
        <v>8647.2000000000007</v>
      </c>
      <c r="J681" s="203">
        <v>6288.05</v>
      </c>
      <c r="K681" s="203">
        <v>333.4</v>
      </c>
      <c r="L681" s="203">
        <v>2025.75</v>
      </c>
      <c r="M681" s="231"/>
    </row>
    <row r="682" spans="1:13">
      <c r="A682" s="231" t="s">
        <v>794</v>
      </c>
      <c r="B682" s="231" t="s">
        <v>702</v>
      </c>
      <c r="C682" s="231" t="s">
        <v>2341</v>
      </c>
      <c r="D682" s="231" t="s">
        <v>818</v>
      </c>
      <c r="E682" s="231" t="s">
        <v>1006</v>
      </c>
      <c r="F682" s="231" t="s">
        <v>48</v>
      </c>
      <c r="G682" s="231" t="s">
        <v>521</v>
      </c>
      <c r="H682" s="231" t="s">
        <v>796</v>
      </c>
      <c r="I682" s="203">
        <v>140</v>
      </c>
      <c r="J682" s="203">
        <v>140</v>
      </c>
      <c r="K682" s="203">
        <v>0</v>
      </c>
      <c r="L682" s="203">
        <v>0</v>
      </c>
      <c r="M682" s="231"/>
    </row>
    <row r="683" spans="1:13">
      <c r="A683" s="231" t="s">
        <v>794</v>
      </c>
      <c r="B683" s="231" t="s">
        <v>702</v>
      </c>
      <c r="C683" s="231" t="s">
        <v>2341</v>
      </c>
      <c r="D683" s="231" t="s">
        <v>818</v>
      </c>
      <c r="E683" s="231" t="s">
        <v>1006</v>
      </c>
      <c r="F683" s="231" t="s">
        <v>48</v>
      </c>
      <c r="G683" s="231" t="s">
        <v>521</v>
      </c>
      <c r="H683" s="231" t="s">
        <v>796</v>
      </c>
      <c r="I683" s="203">
        <v>552</v>
      </c>
      <c r="J683" s="203">
        <v>552</v>
      </c>
      <c r="K683" s="203">
        <v>0</v>
      </c>
      <c r="L683" s="203">
        <v>0</v>
      </c>
      <c r="M683" s="231"/>
    </row>
    <row r="684" spans="1:13">
      <c r="A684" s="231" t="s">
        <v>794</v>
      </c>
      <c r="B684" s="231" t="s">
        <v>366</v>
      </c>
      <c r="C684" s="231" t="s">
        <v>2345</v>
      </c>
      <c r="D684" s="231" t="s">
        <v>818</v>
      </c>
      <c r="E684" s="231" t="s">
        <v>1006</v>
      </c>
      <c r="F684" s="231" t="s">
        <v>48</v>
      </c>
      <c r="G684" s="231" t="s">
        <v>521</v>
      </c>
      <c r="H684" s="231" t="s">
        <v>796</v>
      </c>
      <c r="I684" s="203">
        <v>705.55</v>
      </c>
      <c r="J684" s="203">
        <v>430.55</v>
      </c>
      <c r="K684" s="203">
        <v>0</v>
      </c>
      <c r="L684" s="203">
        <v>275</v>
      </c>
      <c r="M684" s="231"/>
    </row>
    <row r="685" spans="1:13">
      <c r="A685" s="231" t="s">
        <v>794</v>
      </c>
      <c r="B685" s="231" t="s">
        <v>808</v>
      </c>
      <c r="C685" s="231" t="s">
        <v>794</v>
      </c>
      <c r="D685" s="231" t="s">
        <v>818</v>
      </c>
      <c r="E685" s="231" t="s">
        <v>836</v>
      </c>
      <c r="F685" s="231" t="s">
        <v>48</v>
      </c>
      <c r="G685" s="231" t="s">
        <v>521</v>
      </c>
      <c r="H685" s="231" t="s">
        <v>796</v>
      </c>
      <c r="I685" s="203">
        <v>183102.95</v>
      </c>
      <c r="J685" s="203">
        <v>152542.45000000001</v>
      </c>
      <c r="K685" s="203">
        <v>24725.16</v>
      </c>
      <c r="L685" s="203">
        <v>5835.34</v>
      </c>
      <c r="M685" s="231"/>
    </row>
    <row r="686" spans="1:13">
      <c r="A686" s="231" t="s">
        <v>794</v>
      </c>
      <c r="B686" s="231" t="s">
        <v>808</v>
      </c>
      <c r="C686" s="231" t="s">
        <v>812</v>
      </c>
      <c r="D686" s="231" t="s">
        <v>818</v>
      </c>
      <c r="E686" s="231" t="s">
        <v>836</v>
      </c>
      <c r="F686" s="231" t="s">
        <v>48</v>
      </c>
      <c r="G686" s="231" t="s">
        <v>521</v>
      </c>
      <c r="H686" s="231" t="s">
        <v>796</v>
      </c>
      <c r="I686" s="203">
        <v>70823.460000000006</v>
      </c>
      <c r="J686" s="203">
        <v>63554.95</v>
      </c>
      <c r="K686" s="203">
        <v>5131.72</v>
      </c>
      <c r="L686" s="203">
        <v>2136.79</v>
      </c>
      <c r="M686" s="231"/>
    </row>
    <row r="687" spans="1:13">
      <c r="A687" s="231" t="s">
        <v>794</v>
      </c>
      <c r="B687" s="231" t="s">
        <v>808</v>
      </c>
      <c r="C687" s="231" t="s">
        <v>2343</v>
      </c>
      <c r="D687" s="231" t="s">
        <v>818</v>
      </c>
      <c r="E687" s="231" t="s">
        <v>836</v>
      </c>
      <c r="F687" s="231" t="s">
        <v>48</v>
      </c>
      <c r="G687" s="231" t="s">
        <v>521</v>
      </c>
      <c r="H687" s="231" t="s">
        <v>796</v>
      </c>
      <c r="I687" s="203">
        <v>134728.48000000001</v>
      </c>
      <c r="J687" s="203">
        <v>6205.74</v>
      </c>
      <c r="K687" s="203">
        <v>48423</v>
      </c>
      <c r="L687" s="203">
        <v>80099.740000000005</v>
      </c>
      <c r="M687" s="231"/>
    </row>
    <row r="688" spans="1:13">
      <c r="A688" s="231" t="s">
        <v>794</v>
      </c>
      <c r="B688" s="231" t="s">
        <v>808</v>
      </c>
      <c r="C688" s="231" t="s">
        <v>2345</v>
      </c>
      <c r="D688" s="231" t="s">
        <v>818</v>
      </c>
      <c r="E688" s="231" t="s">
        <v>836</v>
      </c>
      <c r="F688" s="231" t="s">
        <v>48</v>
      </c>
      <c r="G688" s="231" t="s">
        <v>521</v>
      </c>
      <c r="H688" s="231" t="s">
        <v>796</v>
      </c>
      <c r="I688" s="203">
        <v>5329.37</v>
      </c>
      <c r="J688" s="203">
        <v>6000.72</v>
      </c>
      <c r="K688" s="203">
        <v>0</v>
      </c>
      <c r="L688" s="203">
        <v>-671.35</v>
      </c>
      <c r="M688" s="231"/>
    </row>
    <row r="689" spans="1:13">
      <c r="A689" s="231" t="s">
        <v>794</v>
      </c>
      <c r="B689" s="231" t="s">
        <v>703</v>
      </c>
      <c r="C689" s="231" t="s">
        <v>794</v>
      </c>
      <c r="D689" s="231" t="s">
        <v>818</v>
      </c>
      <c r="E689" s="231" t="s">
        <v>836</v>
      </c>
      <c r="F689" s="231" t="s">
        <v>48</v>
      </c>
      <c r="G689" s="231" t="s">
        <v>521</v>
      </c>
      <c r="H689" s="231" t="s">
        <v>796</v>
      </c>
      <c r="I689" s="203">
        <v>307.44</v>
      </c>
      <c r="J689" s="203">
        <v>0</v>
      </c>
      <c r="K689" s="203">
        <v>0</v>
      </c>
      <c r="L689" s="203">
        <v>307.44</v>
      </c>
      <c r="M689" s="231"/>
    </row>
    <row r="690" spans="1:13">
      <c r="A690" s="231" t="s">
        <v>794</v>
      </c>
      <c r="B690" s="231" t="s">
        <v>702</v>
      </c>
      <c r="C690" s="231" t="s">
        <v>2341</v>
      </c>
      <c r="D690" s="231" t="s">
        <v>818</v>
      </c>
      <c r="E690" s="231" t="s">
        <v>836</v>
      </c>
      <c r="F690" s="231" t="s">
        <v>48</v>
      </c>
      <c r="G690" s="231" t="s">
        <v>521</v>
      </c>
      <c r="H690" s="231" t="s">
        <v>796</v>
      </c>
      <c r="I690" s="203">
        <v>821.54</v>
      </c>
      <c r="J690" s="203">
        <v>0</v>
      </c>
      <c r="K690" s="203">
        <v>0</v>
      </c>
      <c r="L690" s="203">
        <v>821.54</v>
      </c>
      <c r="M690" s="231"/>
    </row>
    <row r="691" spans="1:13">
      <c r="A691" s="231" t="s">
        <v>794</v>
      </c>
      <c r="B691" s="231" t="s">
        <v>703</v>
      </c>
      <c r="C691" s="231" t="s">
        <v>794</v>
      </c>
      <c r="D691" s="231" t="s">
        <v>818</v>
      </c>
      <c r="E691" s="231" t="s">
        <v>1097</v>
      </c>
      <c r="F691" s="231" t="s">
        <v>48</v>
      </c>
      <c r="G691" s="231" t="s">
        <v>521</v>
      </c>
      <c r="H691" s="231" t="s">
        <v>796</v>
      </c>
      <c r="I691" s="203">
        <v>10080</v>
      </c>
      <c r="J691" s="203">
        <v>7368.43</v>
      </c>
      <c r="K691" s="203">
        <v>0</v>
      </c>
      <c r="L691" s="203">
        <v>2711.57</v>
      </c>
      <c r="M691" s="231"/>
    </row>
    <row r="692" spans="1:13">
      <c r="A692" s="231" t="s">
        <v>794</v>
      </c>
      <c r="B692" s="231" t="s">
        <v>703</v>
      </c>
      <c r="C692" s="231" t="s">
        <v>812</v>
      </c>
      <c r="D692" s="231" t="s">
        <v>818</v>
      </c>
      <c r="E692" s="231" t="s">
        <v>1097</v>
      </c>
      <c r="F692" s="231" t="s">
        <v>48</v>
      </c>
      <c r="G692" s="231" t="s">
        <v>521</v>
      </c>
      <c r="H692" s="231" t="s">
        <v>796</v>
      </c>
      <c r="I692" s="203">
        <v>2218</v>
      </c>
      <c r="J692" s="203">
        <v>1698.85</v>
      </c>
      <c r="K692" s="203">
        <v>0</v>
      </c>
      <c r="L692" s="203">
        <v>519.15</v>
      </c>
      <c r="M692" s="231"/>
    </row>
    <row r="693" spans="1:13">
      <c r="A693" s="231" t="s">
        <v>794</v>
      </c>
      <c r="B693" s="231" t="s">
        <v>808</v>
      </c>
      <c r="C693" s="231" t="s">
        <v>794</v>
      </c>
      <c r="D693" s="231" t="s">
        <v>818</v>
      </c>
      <c r="E693" s="231" t="s">
        <v>1105</v>
      </c>
      <c r="F693" s="231" t="s">
        <v>48</v>
      </c>
      <c r="G693" s="231" t="s">
        <v>521</v>
      </c>
      <c r="H693" s="231" t="s">
        <v>796</v>
      </c>
      <c r="I693" s="203">
        <v>24400</v>
      </c>
      <c r="J693" s="203">
        <v>20692.400000000001</v>
      </c>
      <c r="K693" s="203">
        <v>4053.48</v>
      </c>
      <c r="L693" s="203">
        <v>-345.88</v>
      </c>
      <c r="M693" s="231"/>
    </row>
    <row r="694" spans="1:13">
      <c r="A694" s="231" t="s">
        <v>794</v>
      </c>
      <c r="B694" s="231" t="s">
        <v>808</v>
      </c>
      <c r="C694" s="231" t="s">
        <v>812</v>
      </c>
      <c r="D694" s="231" t="s">
        <v>818</v>
      </c>
      <c r="E694" s="231" t="s">
        <v>1105</v>
      </c>
      <c r="F694" s="231" t="s">
        <v>48</v>
      </c>
      <c r="G694" s="231" t="s">
        <v>521</v>
      </c>
      <c r="H694" s="231" t="s">
        <v>796</v>
      </c>
      <c r="I694" s="203">
        <v>9200</v>
      </c>
      <c r="J694" s="203">
        <v>8329.01</v>
      </c>
      <c r="K694" s="203">
        <v>841.32</v>
      </c>
      <c r="L694" s="203">
        <v>29.67</v>
      </c>
      <c r="M694" s="231"/>
    </row>
    <row r="695" spans="1:13">
      <c r="A695" s="231" t="s">
        <v>794</v>
      </c>
      <c r="B695" s="231" t="s">
        <v>808</v>
      </c>
      <c r="C695" s="231" t="s">
        <v>2341</v>
      </c>
      <c r="D695" s="231" t="s">
        <v>818</v>
      </c>
      <c r="E695" s="231" t="s">
        <v>1105</v>
      </c>
      <c r="F695" s="231" t="s">
        <v>48</v>
      </c>
      <c r="G695" s="231" t="s">
        <v>521</v>
      </c>
      <c r="H695" s="231" t="s">
        <v>796</v>
      </c>
      <c r="I695" s="203">
        <v>2107.3200000000002</v>
      </c>
      <c r="J695" s="203">
        <v>0</v>
      </c>
      <c r="K695" s="203">
        <v>0</v>
      </c>
      <c r="L695" s="203">
        <v>2107.3200000000002</v>
      </c>
      <c r="M695" s="231"/>
    </row>
    <row r="696" spans="1:13">
      <c r="A696" s="231" t="s">
        <v>794</v>
      </c>
      <c r="B696" s="231" t="s">
        <v>808</v>
      </c>
      <c r="C696" s="231" t="s">
        <v>2345</v>
      </c>
      <c r="D696" s="231" t="s">
        <v>818</v>
      </c>
      <c r="E696" s="231" t="s">
        <v>1105</v>
      </c>
      <c r="F696" s="231" t="s">
        <v>48</v>
      </c>
      <c r="G696" s="231" t="s">
        <v>521</v>
      </c>
      <c r="H696" s="231" t="s">
        <v>796</v>
      </c>
      <c r="I696" s="203">
        <v>1542.68</v>
      </c>
      <c r="J696" s="203">
        <v>1542.68</v>
      </c>
      <c r="K696" s="203">
        <v>0</v>
      </c>
      <c r="L696" s="203">
        <v>0</v>
      </c>
      <c r="M696" s="231"/>
    </row>
    <row r="697" spans="1:13">
      <c r="A697" s="231" t="s">
        <v>794</v>
      </c>
      <c r="B697" s="231" t="s">
        <v>808</v>
      </c>
      <c r="C697" s="231" t="s">
        <v>2341</v>
      </c>
      <c r="D697" s="231" t="s">
        <v>818</v>
      </c>
      <c r="E697" s="231" t="s">
        <v>710</v>
      </c>
      <c r="F697" s="231" t="s">
        <v>48</v>
      </c>
      <c r="G697" s="231" t="s">
        <v>521</v>
      </c>
      <c r="H697" s="231" t="s">
        <v>796</v>
      </c>
      <c r="I697" s="203">
        <v>1409.77</v>
      </c>
      <c r="J697" s="203">
        <v>1409.77</v>
      </c>
      <c r="K697" s="203">
        <v>0</v>
      </c>
      <c r="L697" s="203">
        <v>0</v>
      </c>
      <c r="M697" s="231"/>
    </row>
    <row r="698" spans="1:13">
      <c r="A698" s="231" t="s">
        <v>794</v>
      </c>
      <c r="B698" s="231" t="s">
        <v>808</v>
      </c>
      <c r="C698" s="231" t="s">
        <v>2341</v>
      </c>
      <c r="D698" s="231" t="s">
        <v>818</v>
      </c>
      <c r="E698" s="231" t="s">
        <v>710</v>
      </c>
      <c r="F698" s="231" t="s">
        <v>48</v>
      </c>
      <c r="G698" s="231" t="s">
        <v>521</v>
      </c>
      <c r="H698" s="231" t="s">
        <v>796</v>
      </c>
      <c r="I698" s="203">
        <v>4984.5200000000004</v>
      </c>
      <c r="J698" s="203">
        <v>4234.28</v>
      </c>
      <c r="K698" s="203">
        <v>0</v>
      </c>
      <c r="L698" s="203">
        <v>750.24</v>
      </c>
      <c r="M698" s="231"/>
    </row>
    <row r="699" spans="1:13">
      <c r="A699" s="231" t="s">
        <v>794</v>
      </c>
      <c r="B699" s="231" t="s">
        <v>808</v>
      </c>
      <c r="C699" s="231" t="s">
        <v>2343</v>
      </c>
      <c r="D699" s="231" t="s">
        <v>818</v>
      </c>
      <c r="E699" s="231" t="s">
        <v>710</v>
      </c>
      <c r="F699" s="231" t="s">
        <v>48</v>
      </c>
      <c r="G699" s="231" t="s">
        <v>521</v>
      </c>
      <c r="H699" s="231" t="s">
        <v>796</v>
      </c>
      <c r="I699" s="203">
        <v>36672.81</v>
      </c>
      <c r="J699" s="203">
        <v>21520.82</v>
      </c>
      <c r="K699" s="203">
        <v>492.04</v>
      </c>
      <c r="L699" s="203">
        <v>14659.95</v>
      </c>
      <c r="M699" s="231"/>
    </row>
    <row r="700" spans="1:13">
      <c r="A700" s="231" t="s">
        <v>794</v>
      </c>
      <c r="B700" s="231" t="s">
        <v>808</v>
      </c>
      <c r="C700" s="231" t="s">
        <v>2344</v>
      </c>
      <c r="D700" s="231" t="s">
        <v>818</v>
      </c>
      <c r="E700" s="231" t="s">
        <v>710</v>
      </c>
      <c r="F700" s="231" t="s">
        <v>48</v>
      </c>
      <c r="G700" s="231" t="s">
        <v>521</v>
      </c>
      <c r="H700" s="231" t="s">
        <v>796</v>
      </c>
      <c r="I700" s="203">
        <v>4467.92</v>
      </c>
      <c r="J700" s="203">
        <v>4222.83</v>
      </c>
      <c r="K700" s="203">
        <v>0</v>
      </c>
      <c r="L700" s="203">
        <v>245.09</v>
      </c>
      <c r="M700" s="231"/>
    </row>
    <row r="701" spans="1:13">
      <c r="A701" s="231" t="s">
        <v>794</v>
      </c>
      <c r="B701" s="231" t="s">
        <v>808</v>
      </c>
      <c r="C701" s="231" t="s">
        <v>2344</v>
      </c>
      <c r="D701" s="231" t="s">
        <v>818</v>
      </c>
      <c r="E701" s="231" t="s">
        <v>710</v>
      </c>
      <c r="F701" s="231" t="s">
        <v>48</v>
      </c>
      <c r="G701" s="231" t="s">
        <v>521</v>
      </c>
      <c r="H701" s="231" t="s">
        <v>796</v>
      </c>
      <c r="I701" s="203">
        <v>4626.8100000000004</v>
      </c>
      <c r="J701" s="203">
        <v>4326.8100000000004</v>
      </c>
      <c r="K701" s="203">
        <v>0</v>
      </c>
      <c r="L701" s="203">
        <v>300</v>
      </c>
      <c r="M701" s="231"/>
    </row>
    <row r="702" spans="1:13">
      <c r="A702" s="231" t="s">
        <v>794</v>
      </c>
      <c r="B702" s="231" t="s">
        <v>808</v>
      </c>
      <c r="C702" s="231" t="s">
        <v>2345</v>
      </c>
      <c r="D702" s="231" t="s">
        <v>818</v>
      </c>
      <c r="E702" s="231" t="s">
        <v>710</v>
      </c>
      <c r="F702" s="231" t="s">
        <v>48</v>
      </c>
      <c r="G702" s="231" t="s">
        <v>521</v>
      </c>
      <c r="H702" s="231" t="s">
        <v>796</v>
      </c>
      <c r="I702" s="203">
        <v>385</v>
      </c>
      <c r="J702" s="203">
        <v>385</v>
      </c>
      <c r="K702" s="203">
        <v>0</v>
      </c>
      <c r="L702" s="203">
        <v>0</v>
      </c>
      <c r="M702" s="231"/>
    </row>
    <row r="703" spans="1:13">
      <c r="A703" s="231" t="s">
        <v>794</v>
      </c>
      <c r="B703" s="231" t="s">
        <v>808</v>
      </c>
      <c r="C703" s="231" t="s">
        <v>2345</v>
      </c>
      <c r="D703" s="231" t="s">
        <v>818</v>
      </c>
      <c r="E703" s="231" t="s">
        <v>710</v>
      </c>
      <c r="F703" s="231" t="s">
        <v>48</v>
      </c>
      <c r="G703" s="231" t="s">
        <v>521</v>
      </c>
      <c r="H703" s="231" t="s">
        <v>796</v>
      </c>
      <c r="I703" s="203">
        <v>18725.990000000002</v>
      </c>
      <c r="J703" s="203">
        <v>22039.29</v>
      </c>
      <c r="K703" s="203">
        <v>0</v>
      </c>
      <c r="L703" s="203">
        <v>-3313.3</v>
      </c>
      <c r="M703" s="231"/>
    </row>
    <row r="704" spans="1:13">
      <c r="A704" s="231" t="s">
        <v>794</v>
      </c>
      <c r="B704" s="231" t="s">
        <v>804</v>
      </c>
      <c r="C704" s="231" t="s">
        <v>794</v>
      </c>
      <c r="D704" s="231" t="s">
        <v>818</v>
      </c>
      <c r="E704" s="231" t="s">
        <v>710</v>
      </c>
      <c r="F704" s="231" t="s">
        <v>48</v>
      </c>
      <c r="G704" s="231" t="s">
        <v>521</v>
      </c>
      <c r="H704" s="231" t="s">
        <v>796</v>
      </c>
      <c r="I704" s="203">
        <v>8014.92</v>
      </c>
      <c r="J704" s="203">
        <v>8014.92</v>
      </c>
      <c r="K704" s="203">
        <v>0</v>
      </c>
      <c r="L704" s="203">
        <v>0</v>
      </c>
      <c r="M704" s="231"/>
    </row>
    <row r="705" spans="1:13">
      <c r="A705" s="231" t="s">
        <v>794</v>
      </c>
      <c r="B705" s="231" t="s">
        <v>804</v>
      </c>
      <c r="C705" s="231" t="s">
        <v>812</v>
      </c>
      <c r="D705" s="231" t="s">
        <v>818</v>
      </c>
      <c r="E705" s="231" t="s">
        <v>710</v>
      </c>
      <c r="F705" s="231" t="s">
        <v>48</v>
      </c>
      <c r="G705" s="231" t="s">
        <v>521</v>
      </c>
      <c r="H705" s="231" t="s">
        <v>796</v>
      </c>
      <c r="I705" s="203">
        <v>1844.62</v>
      </c>
      <c r="J705" s="203">
        <v>1846.49</v>
      </c>
      <c r="K705" s="203">
        <v>0</v>
      </c>
      <c r="L705" s="203">
        <v>-1.87</v>
      </c>
      <c r="M705" s="231"/>
    </row>
    <row r="706" spans="1:13">
      <c r="A706" s="231" t="s">
        <v>794</v>
      </c>
      <c r="B706" s="231" t="s">
        <v>804</v>
      </c>
      <c r="C706" s="231" t="s">
        <v>2341</v>
      </c>
      <c r="D706" s="231" t="s">
        <v>818</v>
      </c>
      <c r="E706" s="231" t="s">
        <v>710</v>
      </c>
      <c r="F706" s="231" t="s">
        <v>48</v>
      </c>
      <c r="G706" s="231" t="s">
        <v>521</v>
      </c>
      <c r="H706" s="231" t="s">
        <v>796</v>
      </c>
      <c r="I706" s="203">
        <v>24407.09</v>
      </c>
      <c r="J706" s="203">
        <v>29682.31</v>
      </c>
      <c r="K706" s="203">
        <v>0</v>
      </c>
      <c r="L706" s="203">
        <v>-5275.22</v>
      </c>
      <c r="M706" s="231"/>
    </row>
    <row r="707" spans="1:13">
      <c r="A707" s="231" t="s">
        <v>794</v>
      </c>
      <c r="B707" s="231" t="s">
        <v>804</v>
      </c>
      <c r="C707" s="231" t="s">
        <v>2341</v>
      </c>
      <c r="D707" s="231" t="s">
        <v>818</v>
      </c>
      <c r="E707" s="231" t="s">
        <v>710</v>
      </c>
      <c r="F707" s="231" t="s">
        <v>48</v>
      </c>
      <c r="G707" s="231" t="s">
        <v>521</v>
      </c>
      <c r="H707" s="231" t="s">
        <v>796</v>
      </c>
      <c r="I707" s="203">
        <v>690.31</v>
      </c>
      <c r="J707" s="203">
        <v>690.31</v>
      </c>
      <c r="K707" s="203">
        <v>0</v>
      </c>
      <c r="L707" s="203">
        <v>0</v>
      </c>
      <c r="M707" s="231"/>
    </row>
    <row r="708" spans="1:13">
      <c r="A708" s="231" t="s">
        <v>794</v>
      </c>
      <c r="B708" s="231" t="s">
        <v>804</v>
      </c>
      <c r="C708" s="231" t="s">
        <v>2341</v>
      </c>
      <c r="D708" s="231" t="s">
        <v>818</v>
      </c>
      <c r="E708" s="231" t="s">
        <v>710</v>
      </c>
      <c r="F708" s="231" t="s">
        <v>48</v>
      </c>
      <c r="G708" s="231" t="s">
        <v>521</v>
      </c>
      <c r="H708" s="231" t="s">
        <v>796</v>
      </c>
      <c r="I708" s="203">
        <v>625</v>
      </c>
      <c r="J708" s="203">
        <v>625</v>
      </c>
      <c r="K708" s="203">
        <v>0</v>
      </c>
      <c r="L708" s="203">
        <v>0</v>
      </c>
      <c r="M708" s="231"/>
    </row>
    <row r="709" spans="1:13">
      <c r="A709" s="231" t="s">
        <v>794</v>
      </c>
      <c r="B709" s="231" t="s">
        <v>804</v>
      </c>
      <c r="C709" s="231" t="s">
        <v>2341</v>
      </c>
      <c r="D709" s="231" t="s">
        <v>818</v>
      </c>
      <c r="E709" s="231" t="s">
        <v>710</v>
      </c>
      <c r="F709" s="231" t="s">
        <v>48</v>
      </c>
      <c r="G709" s="231" t="s">
        <v>521</v>
      </c>
      <c r="H709" s="231" t="s">
        <v>796</v>
      </c>
      <c r="I709" s="203">
        <v>2134.42</v>
      </c>
      <c r="J709" s="203">
        <v>2288.3200000000002</v>
      </c>
      <c r="K709" s="203">
        <v>0</v>
      </c>
      <c r="L709" s="203">
        <v>-153.9</v>
      </c>
      <c r="M709" s="231"/>
    </row>
    <row r="710" spans="1:13">
      <c r="A710" s="231" t="s">
        <v>794</v>
      </c>
      <c r="B710" s="231" t="s">
        <v>804</v>
      </c>
      <c r="C710" s="231" t="s">
        <v>2342</v>
      </c>
      <c r="D710" s="231" t="s">
        <v>818</v>
      </c>
      <c r="E710" s="231" t="s">
        <v>710</v>
      </c>
      <c r="F710" s="231" t="s">
        <v>48</v>
      </c>
      <c r="G710" s="231" t="s">
        <v>521</v>
      </c>
      <c r="H710" s="231" t="s">
        <v>796</v>
      </c>
      <c r="I710" s="203">
        <v>51.35</v>
      </c>
      <c r="J710" s="203">
        <v>51.35</v>
      </c>
      <c r="K710" s="203">
        <v>0</v>
      </c>
      <c r="L710" s="203">
        <v>0</v>
      </c>
      <c r="M710" s="231"/>
    </row>
    <row r="711" spans="1:13">
      <c r="A711" s="231" t="s">
        <v>794</v>
      </c>
      <c r="B711" s="231" t="s">
        <v>804</v>
      </c>
      <c r="C711" s="231" t="s">
        <v>2343</v>
      </c>
      <c r="D711" s="231" t="s">
        <v>818</v>
      </c>
      <c r="E711" s="231" t="s">
        <v>710</v>
      </c>
      <c r="F711" s="231" t="s">
        <v>48</v>
      </c>
      <c r="G711" s="231" t="s">
        <v>521</v>
      </c>
      <c r="H711" s="231" t="s">
        <v>796</v>
      </c>
      <c r="I711" s="203">
        <v>4835.2299999999996</v>
      </c>
      <c r="J711" s="203">
        <v>5508.4</v>
      </c>
      <c r="K711" s="203">
        <v>0</v>
      </c>
      <c r="L711" s="203">
        <v>-673.17</v>
      </c>
      <c r="M711" s="231"/>
    </row>
    <row r="712" spans="1:13">
      <c r="A712" s="231" t="s">
        <v>794</v>
      </c>
      <c r="B712" s="231" t="s">
        <v>804</v>
      </c>
      <c r="C712" s="231" t="s">
        <v>2344</v>
      </c>
      <c r="D712" s="231" t="s">
        <v>818</v>
      </c>
      <c r="E712" s="231" t="s">
        <v>710</v>
      </c>
      <c r="F712" s="231" t="s">
        <v>48</v>
      </c>
      <c r="G712" s="231" t="s">
        <v>521</v>
      </c>
      <c r="H712" s="231" t="s">
        <v>796</v>
      </c>
      <c r="I712" s="203">
        <v>6100</v>
      </c>
      <c r="J712" s="203">
        <v>6100</v>
      </c>
      <c r="K712" s="203">
        <v>0</v>
      </c>
      <c r="L712" s="203">
        <v>0</v>
      </c>
      <c r="M712" s="231"/>
    </row>
    <row r="713" spans="1:13">
      <c r="A713" s="231" t="s">
        <v>794</v>
      </c>
      <c r="B713" s="231" t="s">
        <v>804</v>
      </c>
      <c r="C713" s="231" t="s">
        <v>2345</v>
      </c>
      <c r="D713" s="231" t="s">
        <v>818</v>
      </c>
      <c r="E713" s="231" t="s">
        <v>710</v>
      </c>
      <c r="F713" s="231" t="s">
        <v>48</v>
      </c>
      <c r="G713" s="231" t="s">
        <v>521</v>
      </c>
      <c r="H713" s="231" t="s">
        <v>796</v>
      </c>
      <c r="I713" s="203">
        <v>300</v>
      </c>
      <c r="J713" s="203">
        <v>483.05</v>
      </c>
      <c r="K713" s="203">
        <v>0</v>
      </c>
      <c r="L713" s="203">
        <v>-183.05</v>
      </c>
      <c r="M713" s="231"/>
    </row>
    <row r="714" spans="1:13">
      <c r="A714" s="231" t="s">
        <v>794</v>
      </c>
      <c r="B714" s="231" t="s">
        <v>804</v>
      </c>
      <c r="C714" s="231" t="s">
        <v>2345</v>
      </c>
      <c r="D714" s="231" t="s">
        <v>818</v>
      </c>
      <c r="E714" s="231" t="s">
        <v>710</v>
      </c>
      <c r="F714" s="231" t="s">
        <v>48</v>
      </c>
      <c r="G714" s="231" t="s">
        <v>521</v>
      </c>
      <c r="H714" s="231" t="s">
        <v>796</v>
      </c>
      <c r="I714" s="203">
        <v>285.68</v>
      </c>
      <c r="J714" s="203">
        <v>285.68</v>
      </c>
      <c r="K714" s="203">
        <v>0</v>
      </c>
      <c r="L714" s="203">
        <v>0</v>
      </c>
      <c r="M714" s="231"/>
    </row>
    <row r="715" spans="1:13">
      <c r="A715" s="231" t="s">
        <v>794</v>
      </c>
      <c r="B715" s="231" t="s">
        <v>702</v>
      </c>
      <c r="C715" s="231" t="s">
        <v>2345</v>
      </c>
      <c r="D715" s="231" t="s">
        <v>818</v>
      </c>
      <c r="E715" s="231" t="s">
        <v>710</v>
      </c>
      <c r="F715" s="231" t="s">
        <v>48</v>
      </c>
      <c r="G715" s="231" t="s">
        <v>521</v>
      </c>
      <c r="H715" s="231" t="s">
        <v>796</v>
      </c>
      <c r="I715" s="203">
        <v>150</v>
      </c>
      <c r="J715" s="203">
        <v>150</v>
      </c>
      <c r="K715" s="203">
        <v>0</v>
      </c>
      <c r="L715" s="203">
        <v>0</v>
      </c>
      <c r="M715" s="231"/>
    </row>
    <row r="716" spans="1:13">
      <c r="A716" s="231" t="s">
        <v>794</v>
      </c>
      <c r="B716" s="231" t="s">
        <v>707</v>
      </c>
      <c r="C716" s="231" t="s">
        <v>2341</v>
      </c>
      <c r="D716" s="231" t="s">
        <v>818</v>
      </c>
      <c r="E716" s="231" t="s">
        <v>710</v>
      </c>
      <c r="F716" s="231" t="s">
        <v>48</v>
      </c>
      <c r="G716" s="231" t="s">
        <v>521</v>
      </c>
      <c r="H716" s="231" t="s">
        <v>796</v>
      </c>
      <c r="I716" s="203">
        <v>148.21</v>
      </c>
      <c r="J716" s="203">
        <v>148.21</v>
      </c>
      <c r="K716" s="203">
        <v>0</v>
      </c>
      <c r="L716" s="203">
        <v>0</v>
      </c>
      <c r="M716" s="231"/>
    </row>
    <row r="717" spans="1:13">
      <c r="A717" s="231" t="s">
        <v>794</v>
      </c>
      <c r="B717" s="231" t="s">
        <v>707</v>
      </c>
      <c r="C717" s="231" t="s">
        <v>2341</v>
      </c>
      <c r="D717" s="231" t="s">
        <v>818</v>
      </c>
      <c r="E717" s="231" t="s">
        <v>710</v>
      </c>
      <c r="F717" s="231" t="s">
        <v>48</v>
      </c>
      <c r="G717" s="231" t="s">
        <v>521</v>
      </c>
      <c r="H717" s="231" t="s">
        <v>796</v>
      </c>
      <c r="I717" s="203">
        <v>336.36</v>
      </c>
      <c r="J717" s="203">
        <v>168.68</v>
      </c>
      <c r="K717" s="203">
        <v>0</v>
      </c>
      <c r="L717" s="203">
        <v>167.68</v>
      </c>
      <c r="M717" s="231"/>
    </row>
    <row r="718" spans="1:13">
      <c r="A718" s="231" t="s">
        <v>794</v>
      </c>
      <c r="B718" s="231" t="s">
        <v>707</v>
      </c>
      <c r="C718" s="231" t="s">
        <v>2343</v>
      </c>
      <c r="D718" s="231" t="s">
        <v>818</v>
      </c>
      <c r="E718" s="231" t="s">
        <v>710</v>
      </c>
      <c r="F718" s="231" t="s">
        <v>48</v>
      </c>
      <c r="G718" s="231" t="s">
        <v>521</v>
      </c>
      <c r="H718" s="231" t="s">
        <v>796</v>
      </c>
      <c r="I718" s="203">
        <v>1275.45</v>
      </c>
      <c r="J718" s="203">
        <v>630.41999999999996</v>
      </c>
      <c r="K718" s="203">
        <v>349.98</v>
      </c>
      <c r="L718" s="203">
        <v>295.05</v>
      </c>
      <c r="M718" s="231"/>
    </row>
    <row r="719" spans="1:13">
      <c r="A719" s="231" t="s">
        <v>794</v>
      </c>
      <c r="B719" s="231" t="s">
        <v>707</v>
      </c>
      <c r="C719" s="231" t="s">
        <v>2344</v>
      </c>
      <c r="D719" s="231" t="s">
        <v>818</v>
      </c>
      <c r="E719" s="231" t="s">
        <v>710</v>
      </c>
      <c r="F719" s="231" t="s">
        <v>48</v>
      </c>
      <c r="G719" s="231" t="s">
        <v>521</v>
      </c>
      <c r="H719" s="231" t="s">
        <v>796</v>
      </c>
      <c r="I719" s="203">
        <v>460.79</v>
      </c>
      <c r="J719" s="203">
        <v>460.79</v>
      </c>
      <c r="K719" s="203">
        <v>0</v>
      </c>
      <c r="L719" s="203">
        <v>0</v>
      </c>
      <c r="M719" s="231"/>
    </row>
    <row r="720" spans="1:13">
      <c r="A720" s="231" t="s">
        <v>794</v>
      </c>
      <c r="B720" s="231" t="s">
        <v>707</v>
      </c>
      <c r="C720" s="231" t="s">
        <v>2344</v>
      </c>
      <c r="D720" s="231" t="s">
        <v>818</v>
      </c>
      <c r="E720" s="231" t="s">
        <v>710</v>
      </c>
      <c r="F720" s="231" t="s">
        <v>48</v>
      </c>
      <c r="G720" s="231" t="s">
        <v>521</v>
      </c>
      <c r="H720" s="231" t="s">
        <v>796</v>
      </c>
      <c r="I720" s="203">
        <v>5500</v>
      </c>
      <c r="J720" s="203">
        <v>2210</v>
      </c>
      <c r="K720" s="203">
        <v>2060</v>
      </c>
      <c r="L720" s="203">
        <v>1230</v>
      </c>
      <c r="M720" s="231"/>
    </row>
    <row r="721" spans="1:13">
      <c r="A721" s="231" t="s">
        <v>794</v>
      </c>
      <c r="B721" s="231" t="s">
        <v>242</v>
      </c>
      <c r="C721" s="231" t="s">
        <v>2344</v>
      </c>
      <c r="D721" s="231" t="s">
        <v>818</v>
      </c>
      <c r="E721" s="231" t="s">
        <v>710</v>
      </c>
      <c r="F721" s="231" t="s">
        <v>48</v>
      </c>
      <c r="G721" s="231" t="s">
        <v>521</v>
      </c>
      <c r="H721" s="231" t="s">
        <v>796</v>
      </c>
      <c r="I721" s="203">
        <v>1550</v>
      </c>
      <c r="J721" s="203">
        <v>1550</v>
      </c>
      <c r="K721" s="203">
        <v>0</v>
      </c>
      <c r="L721" s="203">
        <v>0</v>
      </c>
      <c r="M721" s="231"/>
    </row>
    <row r="722" spans="1:13">
      <c r="A722" s="231" t="s">
        <v>794</v>
      </c>
      <c r="B722" s="231" t="s">
        <v>242</v>
      </c>
      <c r="C722" s="231" t="s">
        <v>2344</v>
      </c>
      <c r="D722" s="231" t="s">
        <v>818</v>
      </c>
      <c r="E722" s="231" t="s">
        <v>710</v>
      </c>
      <c r="F722" s="231" t="s">
        <v>48</v>
      </c>
      <c r="G722" s="231" t="s">
        <v>521</v>
      </c>
      <c r="H722" s="231" t="s">
        <v>796</v>
      </c>
      <c r="I722" s="203">
        <v>49709.63</v>
      </c>
      <c r="J722" s="203">
        <v>49709.63</v>
      </c>
      <c r="K722" s="203">
        <v>0</v>
      </c>
      <c r="L722" s="203">
        <v>0</v>
      </c>
      <c r="M722" s="231"/>
    </row>
    <row r="723" spans="1:13">
      <c r="A723" s="231" t="s">
        <v>794</v>
      </c>
      <c r="B723" s="231" t="s">
        <v>243</v>
      </c>
      <c r="C723" s="231" t="s">
        <v>2345</v>
      </c>
      <c r="D723" s="231" t="s">
        <v>818</v>
      </c>
      <c r="E723" s="231" t="s">
        <v>710</v>
      </c>
      <c r="F723" s="231" t="s">
        <v>48</v>
      </c>
      <c r="G723" s="231" t="s">
        <v>521</v>
      </c>
      <c r="H723" s="231" t="s">
        <v>796</v>
      </c>
      <c r="I723" s="203">
        <v>240</v>
      </c>
      <c r="J723" s="203">
        <v>0</v>
      </c>
      <c r="K723" s="203">
        <v>0</v>
      </c>
      <c r="L723" s="203">
        <v>240</v>
      </c>
      <c r="M723" s="231"/>
    </row>
    <row r="724" spans="1:13">
      <c r="A724" s="231" t="s">
        <v>794</v>
      </c>
      <c r="B724" s="231" t="s">
        <v>706</v>
      </c>
      <c r="C724" s="231" t="s">
        <v>794</v>
      </c>
      <c r="D724" s="231" t="s">
        <v>818</v>
      </c>
      <c r="E724" s="231" t="s">
        <v>710</v>
      </c>
      <c r="F724" s="231" t="s">
        <v>48</v>
      </c>
      <c r="G724" s="231" t="s">
        <v>521</v>
      </c>
      <c r="H724" s="231" t="s">
        <v>796</v>
      </c>
      <c r="I724" s="203">
        <v>33158.269999999997</v>
      </c>
      <c r="J724" s="203">
        <v>32102.15</v>
      </c>
      <c r="K724" s="203">
        <v>1050.52</v>
      </c>
      <c r="L724" s="203">
        <v>5.6</v>
      </c>
      <c r="M724" s="231"/>
    </row>
    <row r="725" spans="1:13">
      <c r="A725" s="231" t="s">
        <v>794</v>
      </c>
      <c r="B725" s="231" t="s">
        <v>706</v>
      </c>
      <c r="C725" s="231" t="s">
        <v>812</v>
      </c>
      <c r="D725" s="231" t="s">
        <v>818</v>
      </c>
      <c r="E725" s="231" t="s">
        <v>710</v>
      </c>
      <c r="F725" s="231" t="s">
        <v>48</v>
      </c>
      <c r="G725" s="231" t="s">
        <v>521</v>
      </c>
      <c r="H725" s="231" t="s">
        <v>796</v>
      </c>
      <c r="I725" s="203">
        <v>14809.08</v>
      </c>
      <c r="J725" s="203">
        <v>14676.61</v>
      </c>
      <c r="K725" s="203">
        <v>218.72</v>
      </c>
      <c r="L725" s="203">
        <v>-86.25</v>
      </c>
      <c r="M725" s="231"/>
    </row>
    <row r="726" spans="1:13">
      <c r="A726" s="231" t="s">
        <v>794</v>
      </c>
      <c r="B726" s="231" t="s">
        <v>706</v>
      </c>
      <c r="C726" s="231" t="s">
        <v>2341</v>
      </c>
      <c r="D726" s="231" t="s">
        <v>818</v>
      </c>
      <c r="E726" s="231" t="s">
        <v>710</v>
      </c>
      <c r="F726" s="231" t="s">
        <v>48</v>
      </c>
      <c r="G726" s="231" t="s">
        <v>521</v>
      </c>
      <c r="H726" s="231" t="s">
        <v>796</v>
      </c>
      <c r="I726" s="203">
        <v>523</v>
      </c>
      <c r="J726" s="203">
        <v>523</v>
      </c>
      <c r="K726" s="203">
        <v>0</v>
      </c>
      <c r="L726" s="203">
        <v>0</v>
      </c>
      <c r="M726" s="231"/>
    </row>
    <row r="727" spans="1:13">
      <c r="A727" s="231" t="s">
        <v>794</v>
      </c>
      <c r="B727" s="231" t="s">
        <v>706</v>
      </c>
      <c r="C727" s="231" t="s">
        <v>2343</v>
      </c>
      <c r="D727" s="231" t="s">
        <v>818</v>
      </c>
      <c r="E727" s="231" t="s">
        <v>710</v>
      </c>
      <c r="F727" s="231" t="s">
        <v>48</v>
      </c>
      <c r="G727" s="231" t="s">
        <v>521</v>
      </c>
      <c r="H727" s="231" t="s">
        <v>796</v>
      </c>
      <c r="I727" s="203">
        <v>1877</v>
      </c>
      <c r="J727" s="203">
        <v>1877</v>
      </c>
      <c r="K727" s="203">
        <v>0</v>
      </c>
      <c r="L727" s="203">
        <v>0</v>
      </c>
      <c r="M727" s="231"/>
    </row>
    <row r="728" spans="1:13">
      <c r="A728" s="231" t="s">
        <v>794</v>
      </c>
      <c r="B728" s="231" t="s">
        <v>706</v>
      </c>
      <c r="C728" s="231" t="s">
        <v>2345</v>
      </c>
      <c r="D728" s="231" t="s">
        <v>818</v>
      </c>
      <c r="E728" s="231" t="s">
        <v>710</v>
      </c>
      <c r="F728" s="231" t="s">
        <v>48</v>
      </c>
      <c r="G728" s="231" t="s">
        <v>521</v>
      </c>
      <c r="H728" s="231" t="s">
        <v>796</v>
      </c>
      <c r="I728" s="203">
        <v>760.59</v>
      </c>
      <c r="J728" s="203">
        <v>520.59</v>
      </c>
      <c r="K728" s="203">
        <v>0</v>
      </c>
      <c r="L728" s="203">
        <v>240</v>
      </c>
      <c r="M728" s="231"/>
    </row>
    <row r="729" spans="1:13">
      <c r="A729" s="231" t="s">
        <v>794</v>
      </c>
      <c r="B729" s="231" t="s">
        <v>808</v>
      </c>
      <c r="C729" s="231" t="s">
        <v>794</v>
      </c>
      <c r="D729" s="231" t="s">
        <v>818</v>
      </c>
      <c r="E729" s="231" t="s">
        <v>2086</v>
      </c>
      <c r="F729" s="231" t="s">
        <v>48</v>
      </c>
      <c r="G729" s="231" t="s">
        <v>521</v>
      </c>
      <c r="H729" s="231" t="s">
        <v>796</v>
      </c>
      <c r="I729" s="203">
        <v>82036.25</v>
      </c>
      <c r="J729" s="203">
        <v>169437.91</v>
      </c>
      <c r="K729" s="203">
        <v>0</v>
      </c>
      <c r="L729" s="203">
        <v>-87401.66</v>
      </c>
      <c r="M729" s="231"/>
    </row>
    <row r="730" spans="1:13">
      <c r="A730" s="231" t="s">
        <v>794</v>
      </c>
      <c r="B730" s="231" t="s">
        <v>808</v>
      </c>
      <c r="C730" s="231" t="s">
        <v>812</v>
      </c>
      <c r="D730" s="231" t="s">
        <v>818</v>
      </c>
      <c r="E730" s="231" t="s">
        <v>2086</v>
      </c>
      <c r="F730" s="231" t="s">
        <v>48</v>
      </c>
      <c r="G730" s="231" t="s">
        <v>521</v>
      </c>
      <c r="H730" s="231" t="s">
        <v>796</v>
      </c>
      <c r="I730" s="203">
        <v>18412.75</v>
      </c>
      <c r="J730" s="203">
        <v>37367.449999999997</v>
      </c>
      <c r="K730" s="203">
        <v>0</v>
      </c>
      <c r="L730" s="203">
        <v>-18954.7</v>
      </c>
      <c r="M730" s="231"/>
    </row>
    <row r="731" spans="1:13">
      <c r="A731" s="231" t="s">
        <v>794</v>
      </c>
      <c r="B731" s="231" t="s">
        <v>808</v>
      </c>
      <c r="C731" s="231" t="s">
        <v>2341</v>
      </c>
      <c r="D731" s="231" t="s">
        <v>818</v>
      </c>
      <c r="E731" s="231" t="s">
        <v>2086</v>
      </c>
      <c r="F731" s="231" t="s">
        <v>48</v>
      </c>
      <c r="G731" s="231" t="s">
        <v>521</v>
      </c>
      <c r="H731" s="231" t="s">
        <v>796</v>
      </c>
      <c r="I731" s="203">
        <v>93209.8</v>
      </c>
      <c r="J731" s="203">
        <v>93209.8</v>
      </c>
      <c r="K731" s="203">
        <v>0</v>
      </c>
      <c r="L731" s="203">
        <v>0</v>
      </c>
      <c r="M731" s="231"/>
    </row>
    <row r="732" spans="1:13">
      <c r="A732" s="231" t="s">
        <v>794</v>
      </c>
      <c r="B732" s="231" t="s">
        <v>244</v>
      </c>
      <c r="C732" s="231" t="s">
        <v>794</v>
      </c>
      <c r="D732" s="231" t="s">
        <v>818</v>
      </c>
      <c r="E732" s="231" t="s">
        <v>2082</v>
      </c>
      <c r="F732" s="231" t="s">
        <v>48</v>
      </c>
      <c r="G732" s="231" t="s">
        <v>521</v>
      </c>
      <c r="H732" s="231" t="s">
        <v>796</v>
      </c>
      <c r="I732" s="203">
        <v>44847</v>
      </c>
      <c r="J732" s="203">
        <v>41109.74</v>
      </c>
      <c r="K732" s="203">
        <v>3737.26</v>
      </c>
      <c r="L732" s="203">
        <v>0</v>
      </c>
      <c r="M732" s="231"/>
    </row>
    <row r="733" spans="1:13">
      <c r="A733" s="231" t="s">
        <v>794</v>
      </c>
      <c r="B733" s="231" t="s">
        <v>244</v>
      </c>
      <c r="C733" s="231" t="s">
        <v>812</v>
      </c>
      <c r="D733" s="231" t="s">
        <v>818</v>
      </c>
      <c r="E733" s="231" t="s">
        <v>2082</v>
      </c>
      <c r="F733" s="231" t="s">
        <v>48</v>
      </c>
      <c r="G733" s="231" t="s">
        <v>521</v>
      </c>
      <c r="H733" s="231" t="s">
        <v>796</v>
      </c>
      <c r="I733" s="203">
        <v>23743.51</v>
      </c>
      <c r="J733" s="203">
        <v>22976.66</v>
      </c>
      <c r="K733" s="203">
        <v>776.66</v>
      </c>
      <c r="L733" s="203">
        <v>-9.81</v>
      </c>
      <c r="M733" s="231"/>
    </row>
    <row r="734" spans="1:13">
      <c r="A734" s="231" t="s">
        <v>794</v>
      </c>
      <c r="B734" s="231" t="s">
        <v>808</v>
      </c>
      <c r="C734" s="231" t="s">
        <v>794</v>
      </c>
      <c r="D734" s="231" t="s">
        <v>818</v>
      </c>
      <c r="E734" s="231" t="s">
        <v>2090</v>
      </c>
      <c r="F734" s="231" t="s">
        <v>48</v>
      </c>
      <c r="G734" s="231" t="s">
        <v>521</v>
      </c>
      <c r="H734" s="231" t="s">
        <v>796</v>
      </c>
      <c r="I734" s="203">
        <v>47909.01</v>
      </c>
      <c r="J734" s="203">
        <v>39924.17</v>
      </c>
      <c r="K734" s="203">
        <v>7984.84</v>
      </c>
      <c r="L734" s="203">
        <v>0</v>
      </c>
      <c r="M734" s="231"/>
    </row>
    <row r="735" spans="1:13">
      <c r="A735" s="231" t="s">
        <v>794</v>
      </c>
      <c r="B735" s="231" t="s">
        <v>808</v>
      </c>
      <c r="C735" s="231" t="s">
        <v>812</v>
      </c>
      <c r="D735" s="231" t="s">
        <v>818</v>
      </c>
      <c r="E735" s="231" t="s">
        <v>2090</v>
      </c>
      <c r="F735" s="231" t="s">
        <v>48</v>
      </c>
      <c r="G735" s="231" t="s">
        <v>521</v>
      </c>
      <c r="H735" s="231" t="s">
        <v>796</v>
      </c>
      <c r="I735" s="203">
        <v>17899</v>
      </c>
      <c r="J735" s="203">
        <v>16280.28</v>
      </c>
      <c r="K735" s="203">
        <v>1657.32</v>
      </c>
      <c r="L735" s="203">
        <v>-38.6</v>
      </c>
      <c r="M735" s="231"/>
    </row>
    <row r="736" spans="1:13">
      <c r="A736" s="231" t="s">
        <v>794</v>
      </c>
      <c r="B736" s="231" t="s">
        <v>833</v>
      </c>
      <c r="C736" s="231" t="s">
        <v>794</v>
      </c>
      <c r="D736" s="231" t="s">
        <v>818</v>
      </c>
      <c r="E736" s="231" t="s">
        <v>1967</v>
      </c>
      <c r="F736" s="231" t="s">
        <v>48</v>
      </c>
      <c r="G736" s="231" t="s">
        <v>521</v>
      </c>
      <c r="H736" s="231" t="s">
        <v>796</v>
      </c>
      <c r="I736" s="203">
        <v>165676.28</v>
      </c>
      <c r="J736" s="203">
        <v>149297.24</v>
      </c>
      <c r="K736" s="203">
        <v>19324.04</v>
      </c>
      <c r="L736" s="203">
        <v>-2945</v>
      </c>
      <c r="M736" s="231"/>
    </row>
    <row r="737" spans="1:13">
      <c r="A737" s="231" t="s">
        <v>794</v>
      </c>
      <c r="B737" s="231" t="s">
        <v>833</v>
      </c>
      <c r="C737" s="231" t="s">
        <v>794</v>
      </c>
      <c r="D737" s="231" t="s">
        <v>818</v>
      </c>
      <c r="E737" s="231" t="s">
        <v>1967</v>
      </c>
      <c r="F737" s="231" t="s">
        <v>48</v>
      </c>
      <c r="G737" s="231" t="s">
        <v>521</v>
      </c>
      <c r="H737" s="231" t="s">
        <v>796</v>
      </c>
      <c r="I737" s="203">
        <v>113195.03</v>
      </c>
      <c r="J737" s="203">
        <v>108048.67</v>
      </c>
      <c r="K737" s="203">
        <v>4530.53</v>
      </c>
      <c r="L737" s="203">
        <v>615.83000000000004</v>
      </c>
      <c r="M737" s="231"/>
    </row>
    <row r="738" spans="1:13">
      <c r="A738" s="231" t="s">
        <v>794</v>
      </c>
      <c r="B738" s="231" t="s">
        <v>833</v>
      </c>
      <c r="C738" s="231" t="s">
        <v>812</v>
      </c>
      <c r="D738" s="231" t="s">
        <v>818</v>
      </c>
      <c r="E738" s="231" t="s">
        <v>1967</v>
      </c>
      <c r="F738" s="231" t="s">
        <v>48</v>
      </c>
      <c r="G738" s="231" t="s">
        <v>521</v>
      </c>
      <c r="H738" s="231" t="s">
        <v>796</v>
      </c>
      <c r="I738" s="203">
        <v>134507.25</v>
      </c>
      <c r="J738" s="203">
        <v>130365.61</v>
      </c>
      <c r="K738" s="203">
        <v>4954.21</v>
      </c>
      <c r="L738" s="203">
        <v>-812.57</v>
      </c>
      <c r="M738" s="231"/>
    </row>
    <row r="739" spans="1:13">
      <c r="A739" s="231" t="s">
        <v>794</v>
      </c>
      <c r="B739" s="231" t="s">
        <v>833</v>
      </c>
      <c r="C739" s="231" t="s">
        <v>2345</v>
      </c>
      <c r="D739" s="231" t="s">
        <v>818</v>
      </c>
      <c r="E739" s="231" t="s">
        <v>1967</v>
      </c>
      <c r="F739" s="231" t="s">
        <v>48</v>
      </c>
      <c r="G739" s="231" t="s">
        <v>521</v>
      </c>
      <c r="H739" s="231" t="s">
        <v>796</v>
      </c>
      <c r="I739" s="203">
        <v>3671.41</v>
      </c>
      <c r="J739" s="203">
        <v>3991.08</v>
      </c>
      <c r="K739" s="203">
        <v>0</v>
      </c>
      <c r="L739" s="203">
        <v>-319.67</v>
      </c>
      <c r="M739" s="231"/>
    </row>
    <row r="740" spans="1:13">
      <c r="A740" s="231" t="s">
        <v>794</v>
      </c>
      <c r="B740" s="231" t="s">
        <v>703</v>
      </c>
      <c r="C740" s="231" t="s">
        <v>794</v>
      </c>
      <c r="D740" s="231" t="s">
        <v>818</v>
      </c>
      <c r="E740" s="231" t="s">
        <v>2092</v>
      </c>
      <c r="F740" s="231" t="s">
        <v>48</v>
      </c>
      <c r="G740" s="231" t="s">
        <v>521</v>
      </c>
      <c r="H740" s="231" t="s">
        <v>796</v>
      </c>
      <c r="I740" s="203">
        <v>24557.89</v>
      </c>
      <c r="J740" s="203">
        <v>24426.7</v>
      </c>
      <c r="K740" s="203">
        <v>0</v>
      </c>
      <c r="L740" s="203">
        <v>131.19</v>
      </c>
      <c r="M740" s="231"/>
    </row>
    <row r="741" spans="1:13">
      <c r="A741" s="231" t="s">
        <v>794</v>
      </c>
      <c r="B741" s="231" t="s">
        <v>703</v>
      </c>
      <c r="C741" s="231" t="s">
        <v>812</v>
      </c>
      <c r="D741" s="231" t="s">
        <v>818</v>
      </c>
      <c r="E741" s="231" t="s">
        <v>2092</v>
      </c>
      <c r="F741" s="231" t="s">
        <v>48</v>
      </c>
      <c r="G741" s="231" t="s">
        <v>521</v>
      </c>
      <c r="H741" s="231" t="s">
        <v>796</v>
      </c>
      <c r="I741" s="203">
        <v>13389</v>
      </c>
      <c r="J741" s="203">
        <v>13369.73</v>
      </c>
      <c r="K741" s="203">
        <v>0</v>
      </c>
      <c r="L741" s="203">
        <v>19.27</v>
      </c>
      <c r="M741" s="231"/>
    </row>
    <row r="742" spans="1:13">
      <c r="A742" s="231" t="s">
        <v>794</v>
      </c>
      <c r="B742" s="231" t="s">
        <v>804</v>
      </c>
      <c r="C742" s="231" t="s">
        <v>794</v>
      </c>
      <c r="D742" s="231" t="s">
        <v>818</v>
      </c>
      <c r="E742" s="231" t="s">
        <v>338</v>
      </c>
      <c r="F742" s="231" t="s">
        <v>48</v>
      </c>
      <c r="G742" s="231" t="s">
        <v>521</v>
      </c>
      <c r="H742" s="231" t="s">
        <v>796</v>
      </c>
      <c r="I742" s="203">
        <v>2326.86</v>
      </c>
      <c r="J742" s="203">
        <v>2326.86</v>
      </c>
      <c r="K742" s="203">
        <v>0</v>
      </c>
      <c r="L742" s="203">
        <v>0</v>
      </c>
      <c r="M742" s="231"/>
    </row>
    <row r="743" spans="1:13">
      <c r="A743" s="231" t="s">
        <v>794</v>
      </c>
      <c r="B743" s="231" t="s">
        <v>804</v>
      </c>
      <c r="C743" s="231" t="s">
        <v>812</v>
      </c>
      <c r="D743" s="231" t="s">
        <v>818</v>
      </c>
      <c r="E743" s="231" t="s">
        <v>338</v>
      </c>
      <c r="F743" s="231" t="s">
        <v>48</v>
      </c>
      <c r="G743" s="231" t="s">
        <v>521</v>
      </c>
      <c r="H743" s="231" t="s">
        <v>796</v>
      </c>
      <c r="I743" s="203">
        <v>541.34</v>
      </c>
      <c r="J743" s="203">
        <v>536.29</v>
      </c>
      <c r="K743" s="203">
        <v>0</v>
      </c>
      <c r="L743" s="203">
        <v>5.05</v>
      </c>
      <c r="M743" s="231"/>
    </row>
    <row r="744" spans="1:13">
      <c r="A744" s="231" t="s">
        <v>794</v>
      </c>
      <c r="B744" s="231" t="s">
        <v>804</v>
      </c>
      <c r="C744" s="231" t="s">
        <v>2341</v>
      </c>
      <c r="D744" s="231" t="s">
        <v>818</v>
      </c>
      <c r="E744" s="231" t="s">
        <v>338</v>
      </c>
      <c r="F744" s="231" t="s">
        <v>48</v>
      </c>
      <c r="G744" s="231" t="s">
        <v>521</v>
      </c>
      <c r="H744" s="231" t="s">
        <v>796</v>
      </c>
      <c r="I744" s="203">
        <v>2050</v>
      </c>
      <c r="J744" s="203">
        <v>2050</v>
      </c>
      <c r="K744" s="203">
        <v>0</v>
      </c>
      <c r="L744" s="203">
        <v>0</v>
      </c>
      <c r="M744" s="231"/>
    </row>
    <row r="745" spans="1:13">
      <c r="A745" s="231" t="s">
        <v>794</v>
      </c>
      <c r="B745" s="231" t="s">
        <v>804</v>
      </c>
      <c r="C745" s="231" t="s">
        <v>2343</v>
      </c>
      <c r="D745" s="231" t="s">
        <v>818</v>
      </c>
      <c r="E745" s="231" t="s">
        <v>338</v>
      </c>
      <c r="F745" s="231" t="s">
        <v>48</v>
      </c>
      <c r="G745" s="231" t="s">
        <v>521</v>
      </c>
      <c r="H745" s="231" t="s">
        <v>796</v>
      </c>
      <c r="I745" s="203">
        <v>1511.61</v>
      </c>
      <c r="J745" s="203">
        <v>0</v>
      </c>
      <c r="K745" s="203">
        <v>0</v>
      </c>
      <c r="L745" s="203">
        <v>1511.61</v>
      </c>
      <c r="M745" s="231"/>
    </row>
    <row r="746" spans="1:13">
      <c r="A746" s="231" t="s">
        <v>794</v>
      </c>
      <c r="B746" s="231" t="s">
        <v>706</v>
      </c>
      <c r="C746" s="231" t="s">
        <v>2345</v>
      </c>
      <c r="D746" s="231" t="s">
        <v>818</v>
      </c>
      <c r="E746" s="231" t="s">
        <v>338</v>
      </c>
      <c r="F746" s="231" t="s">
        <v>48</v>
      </c>
      <c r="G746" s="231" t="s">
        <v>521</v>
      </c>
      <c r="H746" s="231" t="s">
        <v>796</v>
      </c>
      <c r="I746" s="203">
        <v>148.5</v>
      </c>
      <c r="J746" s="203">
        <v>148.5</v>
      </c>
      <c r="K746" s="203">
        <v>0</v>
      </c>
      <c r="L746" s="203">
        <v>0</v>
      </c>
      <c r="M746" s="231"/>
    </row>
    <row r="747" spans="1:13">
      <c r="A747" s="231" t="s">
        <v>794</v>
      </c>
      <c r="B747" s="231" t="s">
        <v>808</v>
      </c>
      <c r="C747" s="231" t="s">
        <v>794</v>
      </c>
      <c r="D747" s="231" t="s">
        <v>818</v>
      </c>
      <c r="E747" s="231" t="s">
        <v>1004</v>
      </c>
      <c r="F747" s="231" t="s">
        <v>48</v>
      </c>
      <c r="G747" s="231" t="s">
        <v>521</v>
      </c>
      <c r="H747" s="231" t="s">
        <v>796</v>
      </c>
      <c r="I747" s="203">
        <v>157096.60999999999</v>
      </c>
      <c r="J747" s="203">
        <v>130588.79</v>
      </c>
      <c r="K747" s="203">
        <v>23198.959999999999</v>
      </c>
      <c r="L747" s="203">
        <v>3308.86</v>
      </c>
      <c r="M747" s="231"/>
    </row>
    <row r="748" spans="1:13">
      <c r="A748" s="231" t="s">
        <v>794</v>
      </c>
      <c r="B748" s="231" t="s">
        <v>808</v>
      </c>
      <c r="C748" s="231" t="s">
        <v>812</v>
      </c>
      <c r="D748" s="231" t="s">
        <v>818</v>
      </c>
      <c r="E748" s="231" t="s">
        <v>1004</v>
      </c>
      <c r="F748" s="231" t="s">
        <v>48</v>
      </c>
      <c r="G748" s="231" t="s">
        <v>521</v>
      </c>
      <c r="H748" s="231" t="s">
        <v>796</v>
      </c>
      <c r="I748" s="203">
        <v>58911</v>
      </c>
      <c r="J748" s="203">
        <v>55804.79</v>
      </c>
      <c r="K748" s="203">
        <v>4815.2</v>
      </c>
      <c r="L748" s="203">
        <v>-1708.99</v>
      </c>
      <c r="M748" s="231"/>
    </row>
    <row r="749" spans="1:13">
      <c r="A749" s="231" t="s">
        <v>794</v>
      </c>
      <c r="B749" s="231" t="s">
        <v>808</v>
      </c>
      <c r="C749" s="231" t="s">
        <v>2345</v>
      </c>
      <c r="D749" s="231" t="s">
        <v>818</v>
      </c>
      <c r="E749" s="231" t="s">
        <v>1004</v>
      </c>
      <c r="F749" s="231" t="s">
        <v>48</v>
      </c>
      <c r="G749" s="231" t="s">
        <v>521</v>
      </c>
      <c r="H749" s="231" t="s">
        <v>796</v>
      </c>
      <c r="I749" s="203">
        <v>3992.39</v>
      </c>
      <c r="J749" s="203">
        <v>3992.39</v>
      </c>
      <c r="K749" s="203">
        <v>0</v>
      </c>
      <c r="L749" s="203">
        <v>0</v>
      </c>
      <c r="M749" s="231"/>
    </row>
    <row r="750" spans="1:13">
      <c r="A750" s="231" t="s">
        <v>794</v>
      </c>
      <c r="B750" s="231" t="s">
        <v>702</v>
      </c>
      <c r="C750" s="231" t="s">
        <v>794</v>
      </c>
      <c r="D750" s="231" t="s">
        <v>818</v>
      </c>
      <c r="E750" s="231" t="s">
        <v>1098</v>
      </c>
      <c r="F750" s="231" t="s">
        <v>48</v>
      </c>
      <c r="G750" s="231" t="s">
        <v>521</v>
      </c>
      <c r="H750" s="231" t="s">
        <v>796</v>
      </c>
      <c r="I750" s="203">
        <v>51590</v>
      </c>
      <c r="J750" s="203">
        <v>43841.68</v>
      </c>
      <c r="K750" s="203">
        <v>8598.32</v>
      </c>
      <c r="L750" s="203">
        <v>-850</v>
      </c>
      <c r="M750" s="231"/>
    </row>
    <row r="751" spans="1:13">
      <c r="A751" s="231" t="s">
        <v>794</v>
      </c>
      <c r="B751" s="231" t="s">
        <v>702</v>
      </c>
      <c r="C751" s="231" t="s">
        <v>812</v>
      </c>
      <c r="D751" s="231" t="s">
        <v>818</v>
      </c>
      <c r="E751" s="231" t="s">
        <v>1098</v>
      </c>
      <c r="F751" s="231" t="s">
        <v>48</v>
      </c>
      <c r="G751" s="231" t="s">
        <v>521</v>
      </c>
      <c r="H751" s="231" t="s">
        <v>796</v>
      </c>
      <c r="I751" s="203">
        <v>18784.29</v>
      </c>
      <c r="J751" s="203">
        <v>17205.3</v>
      </c>
      <c r="K751" s="203">
        <v>1784.68</v>
      </c>
      <c r="L751" s="203">
        <v>-205.69</v>
      </c>
      <c r="M751" s="231"/>
    </row>
    <row r="752" spans="1:13">
      <c r="A752" s="231" t="s">
        <v>794</v>
      </c>
      <c r="B752" s="231" t="s">
        <v>808</v>
      </c>
      <c r="C752" s="231" t="s">
        <v>794</v>
      </c>
      <c r="D752" s="231" t="s">
        <v>848</v>
      </c>
      <c r="E752" s="231" t="s">
        <v>521</v>
      </c>
      <c r="F752" s="231" t="s">
        <v>48</v>
      </c>
      <c r="G752" s="231" t="s">
        <v>521</v>
      </c>
      <c r="H752" s="231" t="s">
        <v>796</v>
      </c>
      <c r="I752" s="203">
        <v>1451400.08</v>
      </c>
      <c r="J752" s="203">
        <v>1228658.52</v>
      </c>
      <c r="K752" s="203">
        <v>204293.68</v>
      </c>
      <c r="L752" s="203">
        <v>18447.88</v>
      </c>
      <c r="M752" s="231"/>
    </row>
    <row r="753" spans="1:13">
      <c r="A753" s="231" t="s">
        <v>794</v>
      </c>
      <c r="B753" s="231" t="s">
        <v>808</v>
      </c>
      <c r="C753" s="231" t="s">
        <v>812</v>
      </c>
      <c r="D753" s="231" t="s">
        <v>848</v>
      </c>
      <c r="E753" s="231" t="s">
        <v>521</v>
      </c>
      <c r="F753" s="231" t="s">
        <v>48</v>
      </c>
      <c r="G753" s="231" t="s">
        <v>521</v>
      </c>
      <c r="H753" s="231" t="s">
        <v>796</v>
      </c>
      <c r="I753" s="203">
        <v>588507.68000000005</v>
      </c>
      <c r="J753" s="203">
        <v>548527.29</v>
      </c>
      <c r="K753" s="203">
        <v>42403.199999999997</v>
      </c>
      <c r="L753" s="203">
        <v>-2422.81</v>
      </c>
      <c r="M753" s="231"/>
    </row>
    <row r="754" spans="1:13">
      <c r="A754" s="231" t="s">
        <v>794</v>
      </c>
      <c r="B754" s="231" t="s">
        <v>808</v>
      </c>
      <c r="C754" s="231" t="s">
        <v>2341</v>
      </c>
      <c r="D754" s="231" t="s">
        <v>848</v>
      </c>
      <c r="E754" s="231" t="s">
        <v>521</v>
      </c>
      <c r="F754" s="231" t="s">
        <v>48</v>
      </c>
      <c r="G754" s="231" t="s">
        <v>521</v>
      </c>
      <c r="H754" s="231" t="s">
        <v>796</v>
      </c>
      <c r="I754" s="203">
        <v>4118.3100000000004</v>
      </c>
      <c r="J754" s="203">
        <v>3203.38</v>
      </c>
      <c r="K754" s="203">
        <v>914.93</v>
      </c>
      <c r="L754" s="203">
        <v>0</v>
      </c>
      <c r="M754" s="231"/>
    </row>
    <row r="755" spans="1:13">
      <c r="A755" s="231" t="s">
        <v>794</v>
      </c>
      <c r="B755" s="231" t="s">
        <v>808</v>
      </c>
      <c r="C755" s="231" t="s">
        <v>2341</v>
      </c>
      <c r="D755" s="231" t="s">
        <v>848</v>
      </c>
      <c r="E755" s="231" t="s">
        <v>521</v>
      </c>
      <c r="F755" s="231" t="s">
        <v>48</v>
      </c>
      <c r="G755" s="231" t="s">
        <v>521</v>
      </c>
      <c r="H755" s="231" t="s">
        <v>796</v>
      </c>
      <c r="I755" s="203">
        <v>5335.02</v>
      </c>
      <c r="J755" s="203">
        <v>3180.6</v>
      </c>
      <c r="K755" s="203">
        <v>1060.2</v>
      </c>
      <c r="L755" s="203">
        <v>1094.22</v>
      </c>
      <c r="M755" s="231"/>
    </row>
    <row r="756" spans="1:13">
      <c r="A756" s="231" t="s">
        <v>794</v>
      </c>
      <c r="B756" s="231" t="s">
        <v>808</v>
      </c>
      <c r="C756" s="231" t="s">
        <v>2343</v>
      </c>
      <c r="D756" s="231" t="s">
        <v>848</v>
      </c>
      <c r="E756" s="231" t="s">
        <v>521</v>
      </c>
      <c r="F756" s="231" t="s">
        <v>48</v>
      </c>
      <c r="G756" s="231" t="s">
        <v>521</v>
      </c>
      <c r="H756" s="231" t="s">
        <v>796</v>
      </c>
      <c r="I756" s="203">
        <v>9870.7800000000007</v>
      </c>
      <c r="J756" s="203">
        <v>9716.8700000000008</v>
      </c>
      <c r="K756" s="203">
        <v>0</v>
      </c>
      <c r="L756" s="203">
        <v>153.91</v>
      </c>
      <c r="M756" s="231"/>
    </row>
    <row r="757" spans="1:13">
      <c r="A757" s="231" t="s">
        <v>794</v>
      </c>
      <c r="B757" s="231" t="s">
        <v>808</v>
      </c>
      <c r="C757" s="231" t="s">
        <v>2343</v>
      </c>
      <c r="D757" s="231" t="s">
        <v>848</v>
      </c>
      <c r="E757" s="231" t="s">
        <v>521</v>
      </c>
      <c r="F757" s="231" t="s">
        <v>48</v>
      </c>
      <c r="G757" s="231" t="s">
        <v>521</v>
      </c>
      <c r="H757" s="231" t="s">
        <v>796</v>
      </c>
      <c r="I757" s="203">
        <v>38519.14</v>
      </c>
      <c r="J757" s="203">
        <v>38110.550000000003</v>
      </c>
      <c r="K757" s="203">
        <v>408.59</v>
      </c>
      <c r="L757" s="203">
        <v>0</v>
      </c>
      <c r="M757" s="231"/>
    </row>
    <row r="758" spans="1:13">
      <c r="A758" s="231" t="s">
        <v>794</v>
      </c>
      <c r="B758" s="231" t="s">
        <v>808</v>
      </c>
      <c r="C758" s="231" t="s">
        <v>2345</v>
      </c>
      <c r="D758" s="231" t="s">
        <v>848</v>
      </c>
      <c r="E758" s="231" t="s">
        <v>521</v>
      </c>
      <c r="F758" s="231" t="s">
        <v>48</v>
      </c>
      <c r="G758" s="231" t="s">
        <v>521</v>
      </c>
      <c r="H758" s="231" t="s">
        <v>796</v>
      </c>
      <c r="I758" s="203">
        <v>199</v>
      </c>
      <c r="J758" s="203">
        <v>199</v>
      </c>
      <c r="K758" s="203">
        <v>0</v>
      </c>
      <c r="L758" s="203">
        <v>0</v>
      </c>
      <c r="M758" s="231"/>
    </row>
    <row r="759" spans="1:13">
      <c r="A759" s="231" t="s">
        <v>794</v>
      </c>
      <c r="B759" s="231" t="s">
        <v>808</v>
      </c>
      <c r="C759" s="231" t="s">
        <v>2345</v>
      </c>
      <c r="D759" s="231" t="s">
        <v>848</v>
      </c>
      <c r="E759" s="231" t="s">
        <v>521</v>
      </c>
      <c r="F759" s="231" t="s">
        <v>48</v>
      </c>
      <c r="G759" s="231" t="s">
        <v>521</v>
      </c>
      <c r="H759" s="231" t="s">
        <v>796</v>
      </c>
      <c r="I759" s="203">
        <v>15025.45</v>
      </c>
      <c r="J759" s="203">
        <v>56079.12</v>
      </c>
      <c r="K759" s="203">
        <v>0</v>
      </c>
      <c r="L759" s="203">
        <v>-41053.67</v>
      </c>
      <c r="M759" s="231"/>
    </row>
    <row r="760" spans="1:13">
      <c r="A760" s="231" t="s">
        <v>794</v>
      </c>
      <c r="B760" s="231" t="s">
        <v>833</v>
      </c>
      <c r="C760" s="231" t="s">
        <v>794</v>
      </c>
      <c r="D760" s="231" t="s">
        <v>848</v>
      </c>
      <c r="E760" s="231" t="s">
        <v>521</v>
      </c>
      <c r="F760" s="231" t="s">
        <v>48</v>
      </c>
      <c r="G760" s="231" t="s">
        <v>521</v>
      </c>
      <c r="H760" s="231" t="s">
        <v>796</v>
      </c>
      <c r="I760" s="203">
        <v>584973.87</v>
      </c>
      <c r="J760" s="203">
        <v>510831.81</v>
      </c>
      <c r="K760" s="203">
        <v>79341.919999999998</v>
      </c>
      <c r="L760" s="203">
        <v>-5199.8599999999997</v>
      </c>
      <c r="M760" s="231"/>
    </row>
    <row r="761" spans="1:13">
      <c r="A761" s="231" t="s">
        <v>794</v>
      </c>
      <c r="B761" s="231" t="s">
        <v>833</v>
      </c>
      <c r="C761" s="231" t="s">
        <v>794</v>
      </c>
      <c r="D761" s="231" t="s">
        <v>848</v>
      </c>
      <c r="E761" s="231" t="s">
        <v>521</v>
      </c>
      <c r="F761" s="231" t="s">
        <v>48</v>
      </c>
      <c r="G761" s="231" t="s">
        <v>521</v>
      </c>
      <c r="H761" s="231" t="s">
        <v>796</v>
      </c>
      <c r="I761" s="203">
        <v>254089.66</v>
      </c>
      <c r="J761" s="203">
        <v>234724.33</v>
      </c>
      <c r="K761" s="203">
        <v>8957.6200000000008</v>
      </c>
      <c r="L761" s="203">
        <v>10407.709999999999</v>
      </c>
      <c r="M761" s="231"/>
    </row>
    <row r="762" spans="1:13">
      <c r="A762" s="231" t="s">
        <v>794</v>
      </c>
      <c r="B762" s="231" t="s">
        <v>833</v>
      </c>
      <c r="C762" s="231" t="s">
        <v>812</v>
      </c>
      <c r="D762" s="231" t="s">
        <v>848</v>
      </c>
      <c r="E762" s="231" t="s">
        <v>521</v>
      </c>
      <c r="F762" s="231" t="s">
        <v>48</v>
      </c>
      <c r="G762" s="231" t="s">
        <v>521</v>
      </c>
      <c r="H762" s="231" t="s">
        <v>796</v>
      </c>
      <c r="I762" s="203">
        <v>358852.08</v>
      </c>
      <c r="J762" s="203">
        <v>342539.08</v>
      </c>
      <c r="K762" s="203">
        <v>19083.009999999998</v>
      </c>
      <c r="L762" s="203">
        <v>-2770.01</v>
      </c>
      <c r="M762" s="231"/>
    </row>
    <row r="763" spans="1:13">
      <c r="A763" s="231" t="s">
        <v>794</v>
      </c>
      <c r="B763" s="231" t="s">
        <v>833</v>
      </c>
      <c r="C763" s="231" t="s">
        <v>2345</v>
      </c>
      <c r="D763" s="231" t="s">
        <v>848</v>
      </c>
      <c r="E763" s="231" t="s">
        <v>521</v>
      </c>
      <c r="F763" s="231" t="s">
        <v>48</v>
      </c>
      <c r="G763" s="231" t="s">
        <v>521</v>
      </c>
      <c r="H763" s="231" t="s">
        <v>796</v>
      </c>
      <c r="I763" s="203">
        <v>13279.06</v>
      </c>
      <c r="J763" s="203">
        <v>38019.480000000003</v>
      </c>
      <c r="K763" s="203">
        <v>0</v>
      </c>
      <c r="L763" s="203">
        <v>-24740.42</v>
      </c>
      <c r="M763" s="231"/>
    </row>
    <row r="764" spans="1:13">
      <c r="A764" s="231" t="s">
        <v>794</v>
      </c>
      <c r="B764" s="231" t="s">
        <v>703</v>
      </c>
      <c r="C764" s="231" t="s">
        <v>794</v>
      </c>
      <c r="D764" s="231" t="s">
        <v>848</v>
      </c>
      <c r="E764" s="231" t="s">
        <v>521</v>
      </c>
      <c r="F764" s="231" t="s">
        <v>48</v>
      </c>
      <c r="G764" s="231" t="s">
        <v>521</v>
      </c>
      <c r="H764" s="231" t="s">
        <v>796</v>
      </c>
      <c r="I764" s="203">
        <v>51656</v>
      </c>
      <c r="J764" s="203">
        <v>44115.01</v>
      </c>
      <c r="K764" s="203">
        <v>8107</v>
      </c>
      <c r="L764" s="203">
        <v>-566.01</v>
      </c>
      <c r="M764" s="231"/>
    </row>
    <row r="765" spans="1:13">
      <c r="A765" s="231" t="s">
        <v>794</v>
      </c>
      <c r="B765" s="231" t="s">
        <v>703</v>
      </c>
      <c r="C765" s="231" t="s">
        <v>794</v>
      </c>
      <c r="D765" s="231" t="s">
        <v>848</v>
      </c>
      <c r="E765" s="231" t="s">
        <v>521</v>
      </c>
      <c r="F765" s="231" t="s">
        <v>48</v>
      </c>
      <c r="G765" s="231" t="s">
        <v>521</v>
      </c>
      <c r="H765" s="231" t="s">
        <v>796</v>
      </c>
      <c r="I765" s="203">
        <v>38709</v>
      </c>
      <c r="J765" s="203">
        <v>33503.25</v>
      </c>
      <c r="K765" s="203">
        <v>4317.5200000000004</v>
      </c>
      <c r="L765" s="203">
        <v>888.23</v>
      </c>
      <c r="M765" s="231"/>
    </row>
    <row r="766" spans="1:13">
      <c r="A766" s="231" t="s">
        <v>794</v>
      </c>
      <c r="B766" s="231" t="s">
        <v>703</v>
      </c>
      <c r="C766" s="231" t="s">
        <v>812</v>
      </c>
      <c r="D766" s="231" t="s">
        <v>848</v>
      </c>
      <c r="E766" s="231" t="s">
        <v>521</v>
      </c>
      <c r="F766" s="231" t="s">
        <v>48</v>
      </c>
      <c r="G766" s="231" t="s">
        <v>521</v>
      </c>
      <c r="H766" s="231" t="s">
        <v>796</v>
      </c>
      <c r="I766" s="203">
        <v>41320</v>
      </c>
      <c r="J766" s="203">
        <v>38602.28</v>
      </c>
      <c r="K766" s="203">
        <v>2577.73</v>
      </c>
      <c r="L766" s="203">
        <v>139.99</v>
      </c>
      <c r="M766" s="231"/>
    </row>
    <row r="767" spans="1:13">
      <c r="A767" s="231" t="s">
        <v>794</v>
      </c>
      <c r="B767" s="231" t="s">
        <v>703</v>
      </c>
      <c r="C767" s="231" t="s">
        <v>2343</v>
      </c>
      <c r="D767" s="231" t="s">
        <v>848</v>
      </c>
      <c r="E767" s="231" t="s">
        <v>521</v>
      </c>
      <c r="F767" s="231" t="s">
        <v>48</v>
      </c>
      <c r="G767" s="231" t="s">
        <v>521</v>
      </c>
      <c r="H767" s="231" t="s">
        <v>796</v>
      </c>
      <c r="I767" s="203">
        <v>703</v>
      </c>
      <c r="J767" s="203">
        <v>333</v>
      </c>
      <c r="K767" s="203">
        <v>0</v>
      </c>
      <c r="L767" s="203">
        <v>370</v>
      </c>
      <c r="M767" s="231"/>
    </row>
    <row r="768" spans="1:13">
      <c r="A768" s="231" t="s">
        <v>794</v>
      </c>
      <c r="B768" s="231" t="s">
        <v>701</v>
      </c>
      <c r="C768" s="231" t="s">
        <v>794</v>
      </c>
      <c r="D768" s="231" t="s">
        <v>848</v>
      </c>
      <c r="E768" s="231" t="s">
        <v>521</v>
      </c>
      <c r="F768" s="231" t="s">
        <v>48</v>
      </c>
      <c r="G768" s="231" t="s">
        <v>521</v>
      </c>
      <c r="H768" s="231" t="s">
        <v>796</v>
      </c>
      <c r="I768" s="203">
        <v>56656</v>
      </c>
      <c r="J768" s="203">
        <v>48179.07</v>
      </c>
      <c r="K768" s="203">
        <v>8912.68</v>
      </c>
      <c r="L768" s="203">
        <v>-435.75</v>
      </c>
      <c r="M768" s="231"/>
    </row>
    <row r="769" spans="1:13">
      <c r="A769" s="231" t="s">
        <v>794</v>
      </c>
      <c r="B769" s="231" t="s">
        <v>701</v>
      </c>
      <c r="C769" s="231" t="s">
        <v>794</v>
      </c>
      <c r="D769" s="231" t="s">
        <v>848</v>
      </c>
      <c r="E769" s="231" t="s">
        <v>521</v>
      </c>
      <c r="F769" s="231" t="s">
        <v>48</v>
      </c>
      <c r="G769" s="231" t="s">
        <v>521</v>
      </c>
      <c r="H769" s="231" t="s">
        <v>796</v>
      </c>
      <c r="I769" s="203">
        <v>25103</v>
      </c>
      <c r="J769" s="203">
        <v>24019.98</v>
      </c>
      <c r="K769" s="203">
        <v>887.77</v>
      </c>
      <c r="L769" s="203">
        <v>195.25</v>
      </c>
      <c r="M769" s="231"/>
    </row>
    <row r="770" spans="1:13">
      <c r="A770" s="231" t="s">
        <v>794</v>
      </c>
      <c r="B770" s="231" t="s">
        <v>701</v>
      </c>
      <c r="C770" s="231" t="s">
        <v>812</v>
      </c>
      <c r="D770" s="231" t="s">
        <v>848</v>
      </c>
      <c r="E770" s="231" t="s">
        <v>521</v>
      </c>
      <c r="F770" s="231" t="s">
        <v>48</v>
      </c>
      <c r="G770" s="231" t="s">
        <v>521</v>
      </c>
      <c r="H770" s="231" t="s">
        <v>796</v>
      </c>
      <c r="I770" s="203">
        <v>44986.62</v>
      </c>
      <c r="J770" s="203">
        <v>43432.4</v>
      </c>
      <c r="K770" s="203">
        <v>2034.73</v>
      </c>
      <c r="L770" s="203">
        <v>-480.51</v>
      </c>
      <c r="M770" s="231"/>
    </row>
    <row r="771" spans="1:13">
      <c r="A771" s="231" t="s">
        <v>794</v>
      </c>
      <c r="B771" s="231" t="s">
        <v>701</v>
      </c>
      <c r="C771" s="231" t="s">
        <v>2341</v>
      </c>
      <c r="D771" s="231" t="s">
        <v>848</v>
      </c>
      <c r="E771" s="231" t="s">
        <v>521</v>
      </c>
      <c r="F771" s="231" t="s">
        <v>48</v>
      </c>
      <c r="G771" s="231" t="s">
        <v>521</v>
      </c>
      <c r="H771" s="231" t="s">
        <v>796</v>
      </c>
      <c r="I771" s="203">
        <v>349</v>
      </c>
      <c r="J771" s="203">
        <v>0</v>
      </c>
      <c r="K771" s="203">
        <v>0</v>
      </c>
      <c r="L771" s="203">
        <v>349</v>
      </c>
      <c r="M771" s="231"/>
    </row>
    <row r="772" spans="1:13">
      <c r="A772" s="231" t="s">
        <v>794</v>
      </c>
      <c r="B772" s="231" t="s">
        <v>701</v>
      </c>
      <c r="C772" s="231" t="s">
        <v>2341</v>
      </c>
      <c r="D772" s="231" t="s">
        <v>848</v>
      </c>
      <c r="E772" s="231" t="s">
        <v>521</v>
      </c>
      <c r="F772" s="231" t="s">
        <v>48</v>
      </c>
      <c r="G772" s="231" t="s">
        <v>521</v>
      </c>
      <c r="H772" s="231" t="s">
        <v>796</v>
      </c>
      <c r="I772" s="203">
        <v>287.54000000000002</v>
      </c>
      <c r="J772" s="203">
        <v>287.54000000000002</v>
      </c>
      <c r="K772" s="203">
        <v>0</v>
      </c>
      <c r="L772" s="203">
        <v>0</v>
      </c>
      <c r="M772" s="231"/>
    </row>
    <row r="773" spans="1:13">
      <c r="A773" s="231" t="s">
        <v>794</v>
      </c>
      <c r="B773" s="231" t="s">
        <v>701</v>
      </c>
      <c r="C773" s="231" t="s">
        <v>2343</v>
      </c>
      <c r="D773" s="231" t="s">
        <v>848</v>
      </c>
      <c r="E773" s="231" t="s">
        <v>521</v>
      </c>
      <c r="F773" s="231" t="s">
        <v>48</v>
      </c>
      <c r="G773" s="231" t="s">
        <v>521</v>
      </c>
      <c r="H773" s="231" t="s">
        <v>796</v>
      </c>
      <c r="I773" s="203">
        <v>893.65</v>
      </c>
      <c r="J773" s="203">
        <v>893.65</v>
      </c>
      <c r="K773" s="203">
        <v>0</v>
      </c>
      <c r="L773" s="203">
        <v>0</v>
      </c>
      <c r="M773" s="231"/>
    </row>
    <row r="774" spans="1:13">
      <c r="A774" s="231" t="s">
        <v>794</v>
      </c>
      <c r="B774" s="231" t="s">
        <v>701</v>
      </c>
      <c r="C774" s="231" t="s">
        <v>2344</v>
      </c>
      <c r="D774" s="231" t="s">
        <v>848</v>
      </c>
      <c r="E774" s="231" t="s">
        <v>521</v>
      </c>
      <c r="F774" s="231" t="s">
        <v>48</v>
      </c>
      <c r="G774" s="231" t="s">
        <v>521</v>
      </c>
      <c r="H774" s="231" t="s">
        <v>796</v>
      </c>
      <c r="I774" s="203">
        <v>1139.81</v>
      </c>
      <c r="J774" s="203">
        <v>814.73</v>
      </c>
      <c r="K774" s="203">
        <v>0</v>
      </c>
      <c r="L774" s="203">
        <v>325.08</v>
      </c>
      <c r="M774" s="231"/>
    </row>
    <row r="775" spans="1:13">
      <c r="A775" s="231" t="s">
        <v>794</v>
      </c>
      <c r="B775" s="231" t="s">
        <v>701</v>
      </c>
      <c r="C775" s="231" t="s">
        <v>2345</v>
      </c>
      <c r="D775" s="231" t="s">
        <v>848</v>
      </c>
      <c r="E775" s="231" t="s">
        <v>521</v>
      </c>
      <c r="F775" s="231" t="s">
        <v>48</v>
      </c>
      <c r="G775" s="231" t="s">
        <v>521</v>
      </c>
      <c r="H775" s="231" t="s">
        <v>796</v>
      </c>
      <c r="I775" s="203">
        <v>0</v>
      </c>
      <c r="J775" s="203">
        <v>385.67</v>
      </c>
      <c r="K775" s="203">
        <v>0</v>
      </c>
      <c r="L775" s="203">
        <v>-385.67</v>
      </c>
      <c r="M775" s="231"/>
    </row>
    <row r="776" spans="1:13">
      <c r="A776" s="231" t="s">
        <v>794</v>
      </c>
      <c r="B776" s="231" t="s">
        <v>707</v>
      </c>
      <c r="C776" s="231" t="s">
        <v>794</v>
      </c>
      <c r="D776" s="231" t="s">
        <v>848</v>
      </c>
      <c r="E776" s="231" t="s">
        <v>521</v>
      </c>
      <c r="F776" s="231" t="s">
        <v>48</v>
      </c>
      <c r="G776" s="231" t="s">
        <v>521</v>
      </c>
      <c r="H776" s="231" t="s">
        <v>796</v>
      </c>
      <c r="I776" s="203">
        <v>259100.77</v>
      </c>
      <c r="J776" s="203">
        <v>237252.35</v>
      </c>
      <c r="K776" s="203">
        <v>21848.42</v>
      </c>
      <c r="L776" s="203">
        <v>0</v>
      </c>
      <c r="M776" s="231"/>
    </row>
    <row r="777" spans="1:13">
      <c r="A777" s="231" t="s">
        <v>794</v>
      </c>
      <c r="B777" s="231" t="s">
        <v>707</v>
      </c>
      <c r="C777" s="231" t="s">
        <v>794</v>
      </c>
      <c r="D777" s="231" t="s">
        <v>848</v>
      </c>
      <c r="E777" s="231" t="s">
        <v>521</v>
      </c>
      <c r="F777" s="231" t="s">
        <v>48</v>
      </c>
      <c r="G777" s="231" t="s">
        <v>521</v>
      </c>
      <c r="H777" s="231" t="s">
        <v>796</v>
      </c>
      <c r="I777" s="203">
        <v>31281.599999999999</v>
      </c>
      <c r="J777" s="203">
        <v>30164.400000000001</v>
      </c>
      <c r="K777" s="203">
        <v>1117.2</v>
      </c>
      <c r="L777" s="203">
        <v>0</v>
      </c>
      <c r="M777" s="231"/>
    </row>
    <row r="778" spans="1:13">
      <c r="A778" s="231" t="s">
        <v>794</v>
      </c>
      <c r="B778" s="231" t="s">
        <v>707</v>
      </c>
      <c r="C778" s="231" t="s">
        <v>812</v>
      </c>
      <c r="D778" s="231" t="s">
        <v>848</v>
      </c>
      <c r="E778" s="231" t="s">
        <v>521</v>
      </c>
      <c r="F778" s="231" t="s">
        <v>48</v>
      </c>
      <c r="G778" s="231" t="s">
        <v>521</v>
      </c>
      <c r="H778" s="231" t="s">
        <v>796</v>
      </c>
      <c r="I778" s="203">
        <v>99585</v>
      </c>
      <c r="J778" s="203">
        <v>96531.61</v>
      </c>
      <c r="K778" s="203">
        <v>4762.9399999999996</v>
      </c>
      <c r="L778" s="203">
        <v>-1709.55</v>
      </c>
      <c r="M778" s="231"/>
    </row>
    <row r="779" spans="1:13">
      <c r="A779" s="231" t="s">
        <v>794</v>
      </c>
      <c r="B779" s="231" t="s">
        <v>707</v>
      </c>
      <c r="C779" s="231" t="s">
        <v>2341</v>
      </c>
      <c r="D779" s="231" t="s">
        <v>848</v>
      </c>
      <c r="E779" s="231" t="s">
        <v>521</v>
      </c>
      <c r="F779" s="231" t="s">
        <v>48</v>
      </c>
      <c r="G779" s="231" t="s">
        <v>521</v>
      </c>
      <c r="H779" s="231" t="s">
        <v>796</v>
      </c>
      <c r="I779" s="203">
        <v>152</v>
      </c>
      <c r="J779" s="203">
        <v>0</v>
      </c>
      <c r="K779" s="203">
        <v>0</v>
      </c>
      <c r="L779" s="203">
        <v>152</v>
      </c>
      <c r="M779" s="231"/>
    </row>
    <row r="780" spans="1:13">
      <c r="A780" s="231" t="s">
        <v>794</v>
      </c>
      <c r="B780" s="231" t="s">
        <v>707</v>
      </c>
      <c r="C780" s="231" t="s">
        <v>2341</v>
      </c>
      <c r="D780" s="231" t="s">
        <v>848</v>
      </c>
      <c r="E780" s="231" t="s">
        <v>521</v>
      </c>
      <c r="F780" s="231" t="s">
        <v>48</v>
      </c>
      <c r="G780" s="231" t="s">
        <v>521</v>
      </c>
      <c r="H780" s="231" t="s">
        <v>796</v>
      </c>
      <c r="I780" s="203">
        <v>562</v>
      </c>
      <c r="J780" s="203">
        <v>0</v>
      </c>
      <c r="K780" s="203">
        <v>0</v>
      </c>
      <c r="L780" s="203">
        <v>562</v>
      </c>
      <c r="M780" s="231"/>
    </row>
    <row r="781" spans="1:13">
      <c r="A781" s="231" t="s">
        <v>794</v>
      </c>
      <c r="B781" s="231" t="s">
        <v>707</v>
      </c>
      <c r="C781" s="231" t="s">
        <v>2341</v>
      </c>
      <c r="D781" s="231" t="s">
        <v>848</v>
      </c>
      <c r="E781" s="231" t="s">
        <v>521</v>
      </c>
      <c r="F781" s="231" t="s">
        <v>48</v>
      </c>
      <c r="G781" s="231" t="s">
        <v>521</v>
      </c>
      <c r="H781" s="231" t="s">
        <v>796</v>
      </c>
      <c r="I781" s="203">
        <v>343</v>
      </c>
      <c r="J781" s="203">
        <v>6.08</v>
      </c>
      <c r="K781" s="203">
        <v>0</v>
      </c>
      <c r="L781" s="203">
        <v>336.92</v>
      </c>
      <c r="M781" s="231"/>
    </row>
    <row r="782" spans="1:13">
      <c r="A782" s="231" t="s">
        <v>794</v>
      </c>
      <c r="B782" s="231" t="s">
        <v>707</v>
      </c>
      <c r="C782" s="231" t="s">
        <v>2341</v>
      </c>
      <c r="D782" s="231" t="s">
        <v>848</v>
      </c>
      <c r="E782" s="231" t="s">
        <v>521</v>
      </c>
      <c r="F782" s="231" t="s">
        <v>48</v>
      </c>
      <c r="G782" s="231" t="s">
        <v>521</v>
      </c>
      <c r="H782" s="231" t="s">
        <v>796</v>
      </c>
      <c r="I782" s="203">
        <v>370</v>
      </c>
      <c r="J782" s="203">
        <v>362.35</v>
      </c>
      <c r="K782" s="203">
        <v>0</v>
      </c>
      <c r="L782" s="203">
        <v>7.65</v>
      </c>
      <c r="M782" s="231"/>
    </row>
    <row r="783" spans="1:13">
      <c r="A783" s="231" t="s">
        <v>794</v>
      </c>
      <c r="B783" s="231" t="s">
        <v>707</v>
      </c>
      <c r="C783" s="231" t="s">
        <v>2343</v>
      </c>
      <c r="D783" s="231" t="s">
        <v>848</v>
      </c>
      <c r="E783" s="231" t="s">
        <v>521</v>
      </c>
      <c r="F783" s="231" t="s">
        <v>48</v>
      </c>
      <c r="G783" s="231" t="s">
        <v>521</v>
      </c>
      <c r="H783" s="231" t="s">
        <v>796</v>
      </c>
      <c r="I783" s="203">
        <v>4685.45</v>
      </c>
      <c r="J783" s="203">
        <v>4085.87</v>
      </c>
      <c r="K783" s="203">
        <v>0</v>
      </c>
      <c r="L783" s="203">
        <v>599.58000000000004</v>
      </c>
      <c r="M783" s="231"/>
    </row>
    <row r="784" spans="1:13">
      <c r="A784" s="231" t="s">
        <v>794</v>
      </c>
      <c r="B784" s="231" t="s">
        <v>707</v>
      </c>
      <c r="C784" s="231" t="s">
        <v>2344</v>
      </c>
      <c r="D784" s="231" t="s">
        <v>848</v>
      </c>
      <c r="E784" s="231" t="s">
        <v>521</v>
      </c>
      <c r="F784" s="231" t="s">
        <v>48</v>
      </c>
      <c r="G784" s="231" t="s">
        <v>521</v>
      </c>
      <c r="H784" s="231" t="s">
        <v>796</v>
      </c>
      <c r="I784" s="203">
        <v>250</v>
      </c>
      <c r="J784" s="203">
        <v>189</v>
      </c>
      <c r="K784" s="203">
        <v>0</v>
      </c>
      <c r="L784" s="203">
        <v>61</v>
      </c>
      <c r="M784" s="231"/>
    </row>
    <row r="785" spans="1:13">
      <c r="A785" s="231" t="s">
        <v>794</v>
      </c>
      <c r="B785" s="231" t="s">
        <v>707</v>
      </c>
      <c r="C785" s="231" t="s">
        <v>2345</v>
      </c>
      <c r="D785" s="231" t="s">
        <v>848</v>
      </c>
      <c r="E785" s="231" t="s">
        <v>521</v>
      </c>
      <c r="F785" s="231" t="s">
        <v>48</v>
      </c>
      <c r="G785" s="231" t="s">
        <v>521</v>
      </c>
      <c r="H785" s="231" t="s">
        <v>796</v>
      </c>
      <c r="I785" s="203">
        <v>1400</v>
      </c>
      <c r="J785" s="203">
        <v>1400</v>
      </c>
      <c r="K785" s="203">
        <v>0</v>
      </c>
      <c r="L785" s="203">
        <v>0</v>
      </c>
      <c r="M785" s="231"/>
    </row>
    <row r="786" spans="1:13">
      <c r="A786" s="231" t="s">
        <v>794</v>
      </c>
      <c r="B786" s="231" t="s">
        <v>706</v>
      </c>
      <c r="C786" s="231" t="s">
        <v>794</v>
      </c>
      <c r="D786" s="231" t="s">
        <v>848</v>
      </c>
      <c r="E786" s="231" t="s">
        <v>521</v>
      </c>
      <c r="F786" s="231" t="s">
        <v>48</v>
      </c>
      <c r="G786" s="231" t="s">
        <v>521</v>
      </c>
      <c r="H786" s="231" t="s">
        <v>796</v>
      </c>
      <c r="I786" s="203">
        <v>184948.53</v>
      </c>
      <c r="J786" s="203">
        <v>163665.04999999999</v>
      </c>
      <c r="K786" s="203">
        <v>21283.68</v>
      </c>
      <c r="L786" s="203">
        <v>-0.2</v>
      </c>
      <c r="M786" s="231"/>
    </row>
    <row r="787" spans="1:13">
      <c r="A787" s="231" t="s">
        <v>794</v>
      </c>
      <c r="B787" s="231" t="s">
        <v>706</v>
      </c>
      <c r="C787" s="231" t="s">
        <v>812</v>
      </c>
      <c r="D787" s="231" t="s">
        <v>848</v>
      </c>
      <c r="E787" s="231" t="s">
        <v>521</v>
      </c>
      <c r="F787" s="231" t="s">
        <v>48</v>
      </c>
      <c r="G787" s="231" t="s">
        <v>521</v>
      </c>
      <c r="H787" s="231" t="s">
        <v>796</v>
      </c>
      <c r="I787" s="203">
        <v>83653</v>
      </c>
      <c r="J787" s="203">
        <v>78783.360000000001</v>
      </c>
      <c r="K787" s="203">
        <v>5668.05</v>
      </c>
      <c r="L787" s="203">
        <v>-798.41</v>
      </c>
      <c r="M787" s="231"/>
    </row>
    <row r="788" spans="1:13">
      <c r="A788" s="231" t="s">
        <v>794</v>
      </c>
      <c r="B788" s="231" t="s">
        <v>706</v>
      </c>
      <c r="C788" s="231" t="s">
        <v>2341</v>
      </c>
      <c r="D788" s="231" t="s">
        <v>848</v>
      </c>
      <c r="E788" s="231" t="s">
        <v>521</v>
      </c>
      <c r="F788" s="231" t="s">
        <v>48</v>
      </c>
      <c r="G788" s="231" t="s">
        <v>521</v>
      </c>
      <c r="H788" s="231" t="s">
        <v>796</v>
      </c>
      <c r="I788" s="203">
        <v>2810</v>
      </c>
      <c r="J788" s="203">
        <v>2427.29</v>
      </c>
      <c r="K788" s="203">
        <v>0</v>
      </c>
      <c r="L788" s="203">
        <v>382.71</v>
      </c>
      <c r="M788" s="231"/>
    </row>
    <row r="789" spans="1:13">
      <c r="A789" s="231" t="s">
        <v>794</v>
      </c>
      <c r="B789" s="231" t="s">
        <v>706</v>
      </c>
      <c r="C789" s="231" t="s">
        <v>2341</v>
      </c>
      <c r="D789" s="231" t="s">
        <v>848</v>
      </c>
      <c r="E789" s="231" t="s">
        <v>521</v>
      </c>
      <c r="F789" s="231" t="s">
        <v>48</v>
      </c>
      <c r="G789" s="231" t="s">
        <v>521</v>
      </c>
      <c r="H789" s="231" t="s">
        <v>796</v>
      </c>
      <c r="I789" s="203">
        <v>30198</v>
      </c>
      <c r="J789" s="203">
        <v>23631.89</v>
      </c>
      <c r="K789" s="203">
        <v>0</v>
      </c>
      <c r="L789" s="203">
        <v>6566.11</v>
      </c>
      <c r="M789" s="231"/>
    </row>
    <row r="790" spans="1:13">
      <c r="A790" s="231" t="s">
        <v>794</v>
      </c>
      <c r="B790" s="231" t="s">
        <v>706</v>
      </c>
      <c r="C790" s="231" t="s">
        <v>2341</v>
      </c>
      <c r="D790" s="231" t="s">
        <v>848</v>
      </c>
      <c r="E790" s="231" t="s">
        <v>521</v>
      </c>
      <c r="F790" s="231" t="s">
        <v>48</v>
      </c>
      <c r="G790" s="231" t="s">
        <v>521</v>
      </c>
      <c r="H790" s="231" t="s">
        <v>796</v>
      </c>
      <c r="I790" s="203">
        <v>7277.13</v>
      </c>
      <c r="J790" s="203">
        <v>6012.29</v>
      </c>
      <c r="K790" s="203">
        <v>1264.8399999999999</v>
      </c>
      <c r="L790" s="203">
        <v>0</v>
      </c>
      <c r="M790" s="231"/>
    </row>
    <row r="791" spans="1:13">
      <c r="A791" s="231" t="s">
        <v>794</v>
      </c>
      <c r="B791" s="231" t="s">
        <v>706</v>
      </c>
      <c r="C791" s="231" t="s">
        <v>2341</v>
      </c>
      <c r="D791" s="231" t="s">
        <v>848</v>
      </c>
      <c r="E791" s="231" t="s">
        <v>521</v>
      </c>
      <c r="F791" s="231" t="s">
        <v>48</v>
      </c>
      <c r="G791" s="231" t="s">
        <v>521</v>
      </c>
      <c r="H791" s="231" t="s">
        <v>796</v>
      </c>
      <c r="I791" s="203">
        <v>4000</v>
      </c>
      <c r="J791" s="203">
        <v>2820</v>
      </c>
      <c r="K791" s="203">
        <v>48</v>
      </c>
      <c r="L791" s="203">
        <v>1132</v>
      </c>
      <c r="M791" s="231"/>
    </row>
    <row r="792" spans="1:13">
      <c r="A792" s="231" t="s">
        <v>794</v>
      </c>
      <c r="B792" s="231" t="s">
        <v>706</v>
      </c>
      <c r="C792" s="231" t="s">
        <v>2342</v>
      </c>
      <c r="D792" s="231" t="s">
        <v>848</v>
      </c>
      <c r="E792" s="231" t="s">
        <v>521</v>
      </c>
      <c r="F792" s="231" t="s">
        <v>48</v>
      </c>
      <c r="G792" s="231" t="s">
        <v>521</v>
      </c>
      <c r="H792" s="231" t="s">
        <v>796</v>
      </c>
      <c r="I792" s="203">
        <v>83598</v>
      </c>
      <c r="J792" s="203">
        <v>69833.119999999995</v>
      </c>
      <c r="K792" s="203">
        <v>0</v>
      </c>
      <c r="L792" s="203">
        <v>13764.88</v>
      </c>
      <c r="M792" s="231"/>
    </row>
    <row r="793" spans="1:13">
      <c r="A793" s="231" t="s">
        <v>794</v>
      </c>
      <c r="B793" s="231" t="s">
        <v>706</v>
      </c>
      <c r="C793" s="231" t="s">
        <v>2342</v>
      </c>
      <c r="D793" s="231" t="s">
        <v>848</v>
      </c>
      <c r="E793" s="231" t="s">
        <v>521</v>
      </c>
      <c r="F793" s="231" t="s">
        <v>48</v>
      </c>
      <c r="G793" s="231" t="s">
        <v>521</v>
      </c>
      <c r="H793" s="231" t="s">
        <v>796</v>
      </c>
      <c r="I793" s="203">
        <v>50</v>
      </c>
      <c r="J793" s="203">
        <v>43.52</v>
      </c>
      <c r="K793" s="203">
        <v>0</v>
      </c>
      <c r="L793" s="203">
        <v>6.48</v>
      </c>
      <c r="M793" s="231"/>
    </row>
    <row r="794" spans="1:13">
      <c r="A794" s="231" t="s">
        <v>794</v>
      </c>
      <c r="B794" s="231" t="s">
        <v>706</v>
      </c>
      <c r="C794" s="231" t="s">
        <v>2343</v>
      </c>
      <c r="D794" s="231" t="s">
        <v>848</v>
      </c>
      <c r="E794" s="231" t="s">
        <v>521</v>
      </c>
      <c r="F794" s="231" t="s">
        <v>48</v>
      </c>
      <c r="G794" s="231" t="s">
        <v>521</v>
      </c>
      <c r="H794" s="231" t="s">
        <v>796</v>
      </c>
      <c r="I794" s="203">
        <v>25812</v>
      </c>
      <c r="J794" s="203">
        <v>17747.189999999999</v>
      </c>
      <c r="K794" s="203">
        <v>553.9</v>
      </c>
      <c r="L794" s="203">
        <v>7510.91</v>
      </c>
      <c r="M794" s="231"/>
    </row>
    <row r="795" spans="1:13">
      <c r="A795" s="231" t="s">
        <v>794</v>
      </c>
      <c r="B795" s="231" t="s">
        <v>706</v>
      </c>
      <c r="C795" s="231" t="s">
        <v>2344</v>
      </c>
      <c r="D795" s="231" t="s">
        <v>848</v>
      </c>
      <c r="E795" s="231" t="s">
        <v>521</v>
      </c>
      <c r="F795" s="231" t="s">
        <v>48</v>
      </c>
      <c r="G795" s="231" t="s">
        <v>521</v>
      </c>
      <c r="H795" s="231" t="s">
        <v>796</v>
      </c>
      <c r="I795" s="203">
        <v>5475</v>
      </c>
      <c r="J795" s="203">
        <v>5419.98</v>
      </c>
      <c r="K795" s="203">
        <v>0</v>
      </c>
      <c r="L795" s="203">
        <v>55.02</v>
      </c>
      <c r="M795" s="231"/>
    </row>
    <row r="796" spans="1:13">
      <c r="A796" s="231" t="s">
        <v>794</v>
      </c>
      <c r="B796" s="231" t="s">
        <v>709</v>
      </c>
      <c r="C796" s="231" t="s">
        <v>794</v>
      </c>
      <c r="D796" s="231" t="s">
        <v>848</v>
      </c>
      <c r="E796" s="231" t="s">
        <v>521</v>
      </c>
      <c r="F796" s="231" t="s">
        <v>48</v>
      </c>
      <c r="G796" s="231" t="s">
        <v>521</v>
      </c>
      <c r="H796" s="231" t="s">
        <v>796</v>
      </c>
      <c r="I796" s="203">
        <v>61810.04</v>
      </c>
      <c r="J796" s="203">
        <v>56659.199999999997</v>
      </c>
      <c r="K796" s="203">
        <v>5150.84</v>
      </c>
      <c r="L796" s="203">
        <v>0</v>
      </c>
      <c r="M796" s="231"/>
    </row>
    <row r="797" spans="1:13">
      <c r="A797" s="231" t="s">
        <v>794</v>
      </c>
      <c r="B797" s="231" t="s">
        <v>709</v>
      </c>
      <c r="C797" s="231" t="s">
        <v>812</v>
      </c>
      <c r="D797" s="231" t="s">
        <v>848</v>
      </c>
      <c r="E797" s="231" t="s">
        <v>521</v>
      </c>
      <c r="F797" s="231" t="s">
        <v>48</v>
      </c>
      <c r="G797" s="231" t="s">
        <v>521</v>
      </c>
      <c r="H797" s="231" t="s">
        <v>796</v>
      </c>
      <c r="I797" s="203">
        <v>21135</v>
      </c>
      <c r="J797" s="203">
        <v>20111.259999999998</v>
      </c>
      <c r="K797" s="203">
        <v>1065.52</v>
      </c>
      <c r="L797" s="203">
        <v>-41.78</v>
      </c>
      <c r="M797" s="231"/>
    </row>
    <row r="798" spans="1:13">
      <c r="A798" s="231" t="s">
        <v>794</v>
      </c>
      <c r="B798" s="231" t="s">
        <v>709</v>
      </c>
      <c r="C798" s="231" t="s">
        <v>2341</v>
      </c>
      <c r="D798" s="231" t="s">
        <v>848</v>
      </c>
      <c r="E798" s="231" t="s">
        <v>521</v>
      </c>
      <c r="F798" s="231" t="s">
        <v>48</v>
      </c>
      <c r="G798" s="231" t="s">
        <v>521</v>
      </c>
      <c r="H798" s="231" t="s">
        <v>796</v>
      </c>
      <c r="I798" s="203">
        <v>3400</v>
      </c>
      <c r="J798" s="203">
        <v>3065.91</v>
      </c>
      <c r="K798" s="203">
        <v>0</v>
      </c>
      <c r="L798" s="203">
        <v>334.09</v>
      </c>
      <c r="M798" s="231"/>
    </row>
    <row r="799" spans="1:13">
      <c r="A799" s="231" t="s">
        <v>794</v>
      </c>
      <c r="B799" s="231" t="s">
        <v>709</v>
      </c>
      <c r="C799" s="231" t="s">
        <v>2341</v>
      </c>
      <c r="D799" s="231" t="s">
        <v>848</v>
      </c>
      <c r="E799" s="231" t="s">
        <v>521</v>
      </c>
      <c r="F799" s="231" t="s">
        <v>48</v>
      </c>
      <c r="G799" s="231" t="s">
        <v>521</v>
      </c>
      <c r="H799" s="231" t="s">
        <v>796</v>
      </c>
      <c r="I799" s="203">
        <v>1400</v>
      </c>
      <c r="J799" s="203">
        <v>418.3</v>
      </c>
      <c r="K799" s="203">
        <v>0</v>
      </c>
      <c r="L799" s="203">
        <v>981.7</v>
      </c>
      <c r="M799" s="231"/>
    </row>
    <row r="800" spans="1:13">
      <c r="A800" s="231" t="s">
        <v>794</v>
      </c>
      <c r="B800" s="231" t="s">
        <v>709</v>
      </c>
      <c r="C800" s="231" t="s">
        <v>2343</v>
      </c>
      <c r="D800" s="231" t="s">
        <v>848</v>
      </c>
      <c r="E800" s="231" t="s">
        <v>521</v>
      </c>
      <c r="F800" s="231" t="s">
        <v>48</v>
      </c>
      <c r="G800" s="231" t="s">
        <v>521</v>
      </c>
      <c r="H800" s="231" t="s">
        <v>796</v>
      </c>
      <c r="I800" s="203">
        <v>3909.23</v>
      </c>
      <c r="J800" s="203">
        <v>590.20000000000005</v>
      </c>
      <c r="K800" s="203">
        <v>0</v>
      </c>
      <c r="L800" s="203">
        <v>3319.03</v>
      </c>
      <c r="M800" s="231"/>
    </row>
    <row r="801" spans="1:13">
      <c r="A801" s="231" t="s">
        <v>794</v>
      </c>
      <c r="B801" s="231" t="s">
        <v>709</v>
      </c>
      <c r="C801" s="231" t="s">
        <v>2344</v>
      </c>
      <c r="D801" s="231" t="s">
        <v>848</v>
      </c>
      <c r="E801" s="231" t="s">
        <v>521</v>
      </c>
      <c r="F801" s="231" t="s">
        <v>48</v>
      </c>
      <c r="G801" s="231" t="s">
        <v>521</v>
      </c>
      <c r="H801" s="231" t="s">
        <v>796</v>
      </c>
      <c r="I801" s="203">
        <v>827.77</v>
      </c>
      <c r="J801" s="203">
        <v>827.77</v>
      </c>
      <c r="K801" s="203">
        <v>0</v>
      </c>
      <c r="L801" s="203">
        <v>0</v>
      </c>
      <c r="M801" s="231"/>
    </row>
    <row r="802" spans="1:13">
      <c r="A802" s="231" t="s">
        <v>794</v>
      </c>
      <c r="B802" s="231" t="s">
        <v>808</v>
      </c>
      <c r="C802" s="231" t="s">
        <v>2341</v>
      </c>
      <c r="D802" s="231" t="s">
        <v>848</v>
      </c>
      <c r="E802" s="231" t="s">
        <v>830</v>
      </c>
      <c r="F802" s="231" t="s">
        <v>48</v>
      </c>
      <c r="G802" s="231" t="s">
        <v>521</v>
      </c>
      <c r="H802" s="231" t="s">
        <v>796</v>
      </c>
      <c r="I802" s="203">
        <v>827.08</v>
      </c>
      <c r="J802" s="203">
        <v>827.08</v>
      </c>
      <c r="K802" s="203">
        <v>0</v>
      </c>
      <c r="L802" s="203">
        <v>0</v>
      </c>
      <c r="M802" s="231"/>
    </row>
    <row r="803" spans="1:13">
      <c r="A803" s="231" t="s">
        <v>794</v>
      </c>
      <c r="B803" s="231" t="s">
        <v>808</v>
      </c>
      <c r="C803" s="231" t="s">
        <v>2341</v>
      </c>
      <c r="D803" s="231" t="s">
        <v>848</v>
      </c>
      <c r="E803" s="231" t="s">
        <v>830</v>
      </c>
      <c r="F803" s="231" t="s">
        <v>48</v>
      </c>
      <c r="G803" s="231" t="s">
        <v>521</v>
      </c>
      <c r="H803" s="231" t="s">
        <v>796</v>
      </c>
      <c r="I803" s="203">
        <v>40</v>
      </c>
      <c r="J803" s="203">
        <v>0</v>
      </c>
      <c r="K803" s="203">
        <v>0</v>
      </c>
      <c r="L803" s="203">
        <v>40</v>
      </c>
      <c r="M803" s="231"/>
    </row>
    <row r="804" spans="1:13">
      <c r="A804" s="231" t="s">
        <v>794</v>
      </c>
      <c r="B804" s="231" t="s">
        <v>808</v>
      </c>
      <c r="C804" s="231" t="s">
        <v>2343</v>
      </c>
      <c r="D804" s="231" t="s">
        <v>848</v>
      </c>
      <c r="E804" s="231" t="s">
        <v>830</v>
      </c>
      <c r="F804" s="231" t="s">
        <v>48</v>
      </c>
      <c r="G804" s="231" t="s">
        <v>521</v>
      </c>
      <c r="H804" s="231" t="s">
        <v>796</v>
      </c>
      <c r="I804" s="203">
        <v>7173.09</v>
      </c>
      <c r="J804" s="203">
        <v>0</v>
      </c>
      <c r="K804" s="203">
        <v>0</v>
      </c>
      <c r="L804" s="203">
        <v>7173.09</v>
      </c>
      <c r="M804" s="231"/>
    </row>
    <row r="805" spans="1:13">
      <c r="A805" s="231" t="s">
        <v>794</v>
      </c>
      <c r="B805" s="231" t="s">
        <v>808</v>
      </c>
      <c r="C805" s="231" t="s">
        <v>2344</v>
      </c>
      <c r="D805" s="231" t="s">
        <v>848</v>
      </c>
      <c r="E805" s="231" t="s">
        <v>830</v>
      </c>
      <c r="F805" s="231" t="s">
        <v>48</v>
      </c>
      <c r="G805" s="231" t="s">
        <v>521</v>
      </c>
      <c r="H805" s="231" t="s">
        <v>796</v>
      </c>
      <c r="I805" s="203">
        <v>70.05</v>
      </c>
      <c r="J805" s="203">
        <v>0</v>
      </c>
      <c r="K805" s="203">
        <v>0</v>
      </c>
      <c r="L805" s="203">
        <v>70.05</v>
      </c>
      <c r="M805" s="231"/>
    </row>
    <row r="806" spans="1:13">
      <c r="A806" s="231" t="s">
        <v>794</v>
      </c>
      <c r="B806" s="231" t="s">
        <v>808</v>
      </c>
      <c r="C806" s="231" t="s">
        <v>2345</v>
      </c>
      <c r="D806" s="231" t="s">
        <v>848</v>
      </c>
      <c r="E806" s="231" t="s">
        <v>830</v>
      </c>
      <c r="F806" s="231" t="s">
        <v>48</v>
      </c>
      <c r="G806" s="231" t="s">
        <v>521</v>
      </c>
      <c r="H806" s="231" t="s">
        <v>796</v>
      </c>
      <c r="I806" s="203">
        <v>285.68</v>
      </c>
      <c r="J806" s="203">
        <v>285.68</v>
      </c>
      <c r="K806" s="203">
        <v>0</v>
      </c>
      <c r="L806" s="203">
        <v>0</v>
      </c>
      <c r="M806" s="231"/>
    </row>
    <row r="807" spans="1:13">
      <c r="A807" s="231" t="s">
        <v>794</v>
      </c>
      <c r="B807" s="231" t="s">
        <v>701</v>
      </c>
      <c r="C807" s="231" t="s">
        <v>2341</v>
      </c>
      <c r="D807" s="231" t="s">
        <v>848</v>
      </c>
      <c r="E807" s="231" t="s">
        <v>830</v>
      </c>
      <c r="F807" s="231" t="s">
        <v>48</v>
      </c>
      <c r="G807" s="231" t="s">
        <v>521</v>
      </c>
      <c r="H807" s="231" t="s">
        <v>796</v>
      </c>
      <c r="I807" s="203">
        <v>887.24</v>
      </c>
      <c r="J807" s="203">
        <v>797</v>
      </c>
      <c r="K807" s="203">
        <v>0</v>
      </c>
      <c r="L807" s="203">
        <v>90.24</v>
      </c>
      <c r="M807" s="231"/>
    </row>
    <row r="808" spans="1:13">
      <c r="A808" s="231" t="s">
        <v>794</v>
      </c>
      <c r="B808" s="231" t="s">
        <v>808</v>
      </c>
      <c r="C808" s="231" t="s">
        <v>2341</v>
      </c>
      <c r="D808" s="231" t="s">
        <v>848</v>
      </c>
      <c r="E808" s="231" t="s">
        <v>710</v>
      </c>
      <c r="F808" s="231" t="s">
        <v>48</v>
      </c>
      <c r="G808" s="231" t="s">
        <v>521</v>
      </c>
      <c r="H808" s="231" t="s">
        <v>796</v>
      </c>
      <c r="I808" s="203">
        <v>1682.97</v>
      </c>
      <c r="J808" s="203">
        <v>1682.97</v>
      </c>
      <c r="K808" s="203">
        <v>0</v>
      </c>
      <c r="L808" s="203">
        <v>0</v>
      </c>
      <c r="M808" s="231"/>
    </row>
    <row r="809" spans="1:13">
      <c r="A809" s="231" t="s">
        <v>794</v>
      </c>
      <c r="B809" s="231" t="s">
        <v>808</v>
      </c>
      <c r="C809" s="231" t="s">
        <v>2341</v>
      </c>
      <c r="D809" s="231" t="s">
        <v>848</v>
      </c>
      <c r="E809" s="231" t="s">
        <v>710</v>
      </c>
      <c r="F809" s="231" t="s">
        <v>48</v>
      </c>
      <c r="G809" s="231" t="s">
        <v>521</v>
      </c>
      <c r="H809" s="231" t="s">
        <v>796</v>
      </c>
      <c r="I809" s="203">
        <v>6625</v>
      </c>
      <c r="J809" s="203">
        <v>6625</v>
      </c>
      <c r="K809" s="203">
        <v>0</v>
      </c>
      <c r="L809" s="203">
        <v>0</v>
      </c>
      <c r="M809" s="231"/>
    </row>
    <row r="810" spans="1:13">
      <c r="A810" s="231" t="s">
        <v>794</v>
      </c>
      <c r="B810" s="231" t="s">
        <v>808</v>
      </c>
      <c r="C810" s="231" t="s">
        <v>2343</v>
      </c>
      <c r="D810" s="231" t="s">
        <v>848</v>
      </c>
      <c r="E810" s="231" t="s">
        <v>710</v>
      </c>
      <c r="F810" s="231" t="s">
        <v>48</v>
      </c>
      <c r="G810" s="231" t="s">
        <v>521</v>
      </c>
      <c r="H810" s="231" t="s">
        <v>796</v>
      </c>
      <c r="I810" s="203">
        <v>2934.64</v>
      </c>
      <c r="J810" s="203">
        <v>608.70000000000005</v>
      </c>
      <c r="K810" s="203">
        <v>0</v>
      </c>
      <c r="L810" s="203">
        <v>2325.94</v>
      </c>
      <c r="M810" s="231"/>
    </row>
    <row r="811" spans="1:13">
      <c r="A811" s="231" t="s">
        <v>794</v>
      </c>
      <c r="B811" s="231" t="s">
        <v>808</v>
      </c>
      <c r="C811" s="231" t="s">
        <v>2343</v>
      </c>
      <c r="D811" s="231" t="s">
        <v>848</v>
      </c>
      <c r="E811" s="231" t="s">
        <v>710</v>
      </c>
      <c r="F811" s="231" t="s">
        <v>48</v>
      </c>
      <c r="G811" s="231" t="s">
        <v>521</v>
      </c>
      <c r="H811" s="231" t="s">
        <v>796</v>
      </c>
      <c r="I811" s="203">
        <v>1389.92</v>
      </c>
      <c r="J811" s="203">
        <v>1340.65</v>
      </c>
      <c r="K811" s="203">
        <v>0</v>
      </c>
      <c r="L811" s="203">
        <v>49.27</v>
      </c>
      <c r="M811" s="231"/>
    </row>
    <row r="812" spans="1:13">
      <c r="A812" s="231" t="s">
        <v>794</v>
      </c>
      <c r="B812" s="231" t="s">
        <v>808</v>
      </c>
      <c r="C812" s="231" t="s">
        <v>2344</v>
      </c>
      <c r="D812" s="231" t="s">
        <v>848</v>
      </c>
      <c r="E812" s="231" t="s">
        <v>710</v>
      </c>
      <c r="F812" s="231" t="s">
        <v>48</v>
      </c>
      <c r="G812" s="231" t="s">
        <v>521</v>
      </c>
      <c r="H812" s="231" t="s">
        <v>796</v>
      </c>
      <c r="I812" s="203">
        <v>9342.08</v>
      </c>
      <c r="J812" s="203">
        <v>6766.98</v>
      </c>
      <c r="K812" s="203">
        <v>0</v>
      </c>
      <c r="L812" s="203">
        <v>2575.1</v>
      </c>
      <c r="M812" s="231"/>
    </row>
    <row r="813" spans="1:13">
      <c r="A813" s="231" t="s">
        <v>794</v>
      </c>
      <c r="B813" s="231" t="s">
        <v>701</v>
      </c>
      <c r="C813" s="231" t="s">
        <v>2345</v>
      </c>
      <c r="D813" s="231" t="s">
        <v>848</v>
      </c>
      <c r="E813" s="231" t="s">
        <v>710</v>
      </c>
      <c r="F813" s="231" t="s">
        <v>48</v>
      </c>
      <c r="G813" s="231" t="s">
        <v>521</v>
      </c>
      <c r="H813" s="231" t="s">
        <v>796</v>
      </c>
      <c r="I813" s="203">
        <v>828.48</v>
      </c>
      <c r="J813" s="203">
        <v>828.48</v>
      </c>
      <c r="K813" s="203">
        <v>0</v>
      </c>
      <c r="L813" s="203">
        <v>0</v>
      </c>
      <c r="M813" s="231"/>
    </row>
    <row r="814" spans="1:13">
      <c r="A814" s="231" t="s">
        <v>794</v>
      </c>
      <c r="B814" s="231" t="s">
        <v>707</v>
      </c>
      <c r="C814" s="231" t="s">
        <v>2341</v>
      </c>
      <c r="D814" s="231" t="s">
        <v>848</v>
      </c>
      <c r="E814" s="231" t="s">
        <v>710</v>
      </c>
      <c r="F814" s="231" t="s">
        <v>48</v>
      </c>
      <c r="G814" s="231" t="s">
        <v>521</v>
      </c>
      <c r="H814" s="231" t="s">
        <v>796</v>
      </c>
      <c r="I814" s="203">
        <v>190.44</v>
      </c>
      <c r="J814" s="203">
        <v>0</v>
      </c>
      <c r="K814" s="203">
        <v>0</v>
      </c>
      <c r="L814" s="203">
        <v>190.44</v>
      </c>
      <c r="M814" s="231"/>
    </row>
    <row r="815" spans="1:13">
      <c r="A815" s="231" t="s">
        <v>794</v>
      </c>
      <c r="B815" s="231" t="s">
        <v>707</v>
      </c>
      <c r="C815" s="231" t="s">
        <v>2341</v>
      </c>
      <c r="D815" s="231" t="s">
        <v>848</v>
      </c>
      <c r="E815" s="231" t="s">
        <v>710</v>
      </c>
      <c r="F815" s="231" t="s">
        <v>48</v>
      </c>
      <c r="G815" s="231" t="s">
        <v>521</v>
      </c>
      <c r="H815" s="231" t="s">
        <v>796</v>
      </c>
      <c r="I815" s="203">
        <v>104.67</v>
      </c>
      <c r="J815" s="203">
        <v>0</v>
      </c>
      <c r="K815" s="203">
        <v>0</v>
      </c>
      <c r="L815" s="203">
        <v>104.67</v>
      </c>
      <c r="M815" s="231"/>
    </row>
    <row r="816" spans="1:13">
      <c r="A816" s="231" t="s">
        <v>794</v>
      </c>
      <c r="B816" s="231" t="s">
        <v>707</v>
      </c>
      <c r="C816" s="231" t="s">
        <v>2341</v>
      </c>
      <c r="D816" s="231" t="s">
        <v>848</v>
      </c>
      <c r="E816" s="231" t="s">
        <v>710</v>
      </c>
      <c r="F816" s="231" t="s">
        <v>48</v>
      </c>
      <c r="G816" s="231" t="s">
        <v>521</v>
      </c>
      <c r="H816" s="231" t="s">
        <v>796</v>
      </c>
      <c r="I816" s="203">
        <v>40214.14</v>
      </c>
      <c r="J816" s="203">
        <v>0</v>
      </c>
      <c r="K816" s="203">
        <v>0</v>
      </c>
      <c r="L816" s="203">
        <v>40214.14</v>
      </c>
      <c r="M816" s="231"/>
    </row>
    <row r="817" spans="1:13">
      <c r="A817" s="231" t="s">
        <v>794</v>
      </c>
      <c r="B817" s="231" t="s">
        <v>707</v>
      </c>
      <c r="C817" s="231" t="s">
        <v>2343</v>
      </c>
      <c r="D817" s="231" t="s">
        <v>848</v>
      </c>
      <c r="E817" s="231" t="s">
        <v>710</v>
      </c>
      <c r="F817" s="231" t="s">
        <v>48</v>
      </c>
      <c r="G817" s="231" t="s">
        <v>521</v>
      </c>
      <c r="H817" s="231" t="s">
        <v>796</v>
      </c>
      <c r="I817" s="203">
        <v>8278.36</v>
      </c>
      <c r="J817" s="203">
        <v>104.14</v>
      </c>
      <c r="K817" s="203">
        <v>0</v>
      </c>
      <c r="L817" s="203">
        <v>8174.22</v>
      </c>
      <c r="M817" s="231"/>
    </row>
    <row r="818" spans="1:13">
      <c r="A818" s="231" t="s">
        <v>794</v>
      </c>
      <c r="B818" s="231" t="s">
        <v>707</v>
      </c>
      <c r="C818" s="231" t="s">
        <v>2344</v>
      </c>
      <c r="D818" s="231" t="s">
        <v>848</v>
      </c>
      <c r="E818" s="231" t="s">
        <v>710</v>
      </c>
      <c r="F818" s="231" t="s">
        <v>48</v>
      </c>
      <c r="G818" s="231" t="s">
        <v>521</v>
      </c>
      <c r="H818" s="231" t="s">
        <v>796</v>
      </c>
      <c r="I818" s="203">
        <v>848.75</v>
      </c>
      <c r="J818" s="203">
        <v>77.959999999999994</v>
      </c>
      <c r="K818" s="203">
        <v>0</v>
      </c>
      <c r="L818" s="203">
        <v>770.79</v>
      </c>
      <c r="M818" s="231"/>
    </row>
    <row r="819" spans="1:13">
      <c r="A819" s="231" t="s">
        <v>794</v>
      </c>
      <c r="B819" s="231" t="s">
        <v>242</v>
      </c>
      <c r="C819" s="231" t="s">
        <v>2344</v>
      </c>
      <c r="D819" s="231" t="s">
        <v>848</v>
      </c>
      <c r="E819" s="231" t="s">
        <v>710</v>
      </c>
      <c r="F819" s="231" t="s">
        <v>48</v>
      </c>
      <c r="G819" s="231" t="s">
        <v>521</v>
      </c>
      <c r="H819" s="231" t="s">
        <v>796</v>
      </c>
      <c r="I819" s="203">
        <v>253.01</v>
      </c>
      <c r="J819" s="203">
        <v>0</v>
      </c>
      <c r="K819" s="203">
        <v>0</v>
      </c>
      <c r="L819" s="203">
        <v>253.01</v>
      </c>
      <c r="M819" s="231"/>
    </row>
    <row r="820" spans="1:13">
      <c r="A820" s="231" t="s">
        <v>794</v>
      </c>
      <c r="B820" s="231" t="s">
        <v>706</v>
      </c>
      <c r="C820" s="231" t="s">
        <v>2341</v>
      </c>
      <c r="D820" s="231" t="s">
        <v>848</v>
      </c>
      <c r="E820" s="231" t="s">
        <v>710</v>
      </c>
      <c r="F820" s="231" t="s">
        <v>48</v>
      </c>
      <c r="G820" s="231" t="s">
        <v>521</v>
      </c>
      <c r="H820" s="231" t="s">
        <v>796</v>
      </c>
      <c r="I820" s="203">
        <v>564</v>
      </c>
      <c r="J820" s="203">
        <v>0</v>
      </c>
      <c r="K820" s="203">
        <v>0</v>
      </c>
      <c r="L820" s="203">
        <v>564</v>
      </c>
      <c r="M820" s="231"/>
    </row>
    <row r="821" spans="1:13">
      <c r="A821" s="231" t="s">
        <v>794</v>
      </c>
      <c r="B821" s="231" t="s">
        <v>706</v>
      </c>
      <c r="C821" s="231" t="s">
        <v>2343</v>
      </c>
      <c r="D821" s="231" t="s">
        <v>848</v>
      </c>
      <c r="E821" s="231" t="s">
        <v>710</v>
      </c>
      <c r="F821" s="231" t="s">
        <v>48</v>
      </c>
      <c r="G821" s="231" t="s">
        <v>521</v>
      </c>
      <c r="H821" s="231" t="s">
        <v>796</v>
      </c>
      <c r="I821" s="203">
        <v>95.5</v>
      </c>
      <c r="J821" s="203">
        <v>0</v>
      </c>
      <c r="K821" s="203">
        <v>0</v>
      </c>
      <c r="L821" s="203">
        <v>95.5</v>
      </c>
      <c r="M821" s="231"/>
    </row>
    <row r="822" spans="1:13">
      <c r="A822" s="231" t="s">
        <v>794</v>
      </c>
      <c r="B822" s="231" t="s">
        <v>706</v>
      </c>
      <c r="C822" s="231" t="s">
        <v>2345</v>
      </c>
      <c r="D822" s="231" t="s">
        <v>848</v>
      </c>
      <c r="E822" s="231" t="s">
        <v>710</v>
      </c>
      <c r="F822" s="231" t="s">
        <v>48</v>
      </c>
      <c r="G822" s="231" t="s">
        <v>521</v>
      </c>
      <c r="H822" s="231" t="s">
        <v>796</v>
      </c>
      <c r="I822" s="203">
        <v>540</v>
      </c>
      <c r="J822" s="203">
        <v>540</v>
      </c>
      <c r="K822" s="203">
        <v>0</v>
      </c>
      <c r="L822" s="203">
        <v>0</v>
      </c>
      <c r="M822" s="231"/>
    </row>
    <row r="823" spans="1:13">
      <c r="A823" s="231" t="s">
        <v>794</v>
      </c>
      <c r="B823" s="231" t="s">
        <v>709</v>
      </c>
      <c r="C823" s="231" t="s">
        <v>2341</v>
      </c>
      <c r="D823" s="231" t="s">
        <v>848</v>
      </c>
      <c r="E823" s="231" t="s">
        <v>710</v>
      </c>
      <c r="F823" s="231" t="s">
        <v>48</v>
      </c>
      <c r="G823" s="231" t="s">
        <v>521</v>
      </c>
      <c r="H823" s="231" t="s">
        <v>796</v>
      </c>
      <c r="I823" s="203">
        <v>310.33</v>
      </c>
      <c r="J823" s="203">
        <v>0</v>
      </c>
      <c r="K823" s="203">
        <v>0</v>
      </c>
      <c r="L823" s="203">
        <v>310.33</v>
      </c>
      <c r="M823" s="231"/>
    </row>
    <row r="824" spans="1:13">
      <c r="A824" s="231" t="s">
        <v>794</v>
      </c>
      <c r="B824" s="231" t="s">
        <v>709</v>
      </c>
      <c r="C824" s="231" t="s">
        <v>2343</v>
      </c>
      <c r="D824" s="231" t="s">
        <v>848</v>
      </c>
      <c r="E824" s="231" t="s">
        <v>710</v>
      </c>
      <c r="F824" s="231" t="s">
        <v>48</v>
      </c>
      <c r="G824" s="231" t="s">
        <v>521</v>
      </c>
      <c r="H824" s="231" t="s">
        <v>796</v>
      </c>
      <c r="I824" s="203">
        <v>741.67</v>
      </c>
      <c r="J824" s="203">
        <v>0</v>
      </c>
      <c r="K824" s="203">
        <v>0</v>
      </c>
      <c r="L824" s="203">
        <v>741.67</v>
      </c>
      <c r="M824" s="231"/>
    </row>
    <row r="825" spans="1:13">
      <c r="A825" s="231" t="s">
        <v>794</v>
      </c>
      <c r="B825" s="231" t="s">
        <v>808</v>
      </c>
      <c r="C825" s="231" t="s">
        <v>794</v>
      </c>
      <c r="D825" s="231" t="s">
        <v>848</v>
      </c>
      <c r="E825" s="231" t="s">
        <v>2086</v>
      </c>
      <c r="F825" s="231" t="s">
        <v>48</v>
      </c>
      <c r="G825" s="231" t="s">
        <v>521</v>
      </c>
      <c r="H825" s="231" t="s">
        <v>796</v>
      </c>
      <c r="I825" s="203">
        <v>1369</v>
      </c>
      <c r="J825" s="203">
        <v>10690</v>
      </c>
      <c r="K825" s="203">
        <v>0</v>
      </c>
      <c r="L825" s="203">
        <v>-9321</v>
      </c>
      <c r="M825" s="231"/>
    </row>
    <row r="826" spans="1:13">
      <c r="A826" s="231" t="s">
        <v>794</v>
      </c>
      <c r="B826" s="231" t="s">
        <v>808</v>
      </c>
      <c r="C826" s="231" t="s">
        <v>812</v>
      </c>
      <c r="D826" s="231" t="s">
        <v>848</v>
      </c>
      <c r="E826" s="231" t="s">
        <v>2086</v>
      </c>
      <c r="F826" s="231" t="s">
        <v>48</v>
      </c>
      <c r="G826" s="231" t="s">
        <v>521</v>
      </c>
      <c r="H826" s="231" t="s">
        <v>796</v>
      </c>
      <c r="I826" s="203">
        <v>310.47000000000003</v>
      </c>
      <c r="J826" s="203">
        <v>2331.92</v>
      </c>
      <c r="K826" s="203">
        <v>0</v>
      </c>
      <c r="L826" s="203">
        <v>-2021.45</v>
      </c>
      <c r="M826" s="231"/>
    </row>
    <row r="827" spans="1:13">
      <c r="A827" s="231" t="s">
        <v>794</v>
      </c>
      <c r="B827" s="231" t="s">
        <v>833</v>
      </c>
      <c r="C827" s="231" t="s">
        <v>794</v>
      </c>
      <c r="D827" s="231" t="s">
        <v>848</v>
      </c>
      <c r="E827" s="231" t="s">
        <v>1967</v>
      </c>
      <c r="F827" s="231" t="s">
        <v>48</v>
      </c>
      <c r="G827" s="231" t="s">
        <v>521</v>
      </c>
      <c r="H827" s="231" t="s">
        <v>796</v>
      </c>
      <c r="I827" s="203">
        <v>170101.07</v>
      </c>
      <c r="J827" s="203">
        <v>144188.04999999999</v>
      </c>
      <c r="K827" s="203">
        <v>28725.24</v>
      </c>
      <c r="L827" s="203">
        <v>-2812.22</v>
      </c>
      <c r="M827" s="231"/>
    </row>
    <row r="828" spans="1:13">
      <c r="A828" s="231" t="s">
        <v>794</v>
      </c>
      <c r="B828" s="231" t="s">
        <v>833</v>
      </c>
      <c r="C828" s="231" t="s">
        <v>794</v>
      </c>
      <c r="D828" s="231" t="s">
        <v>848</v>
      </c>
      <c r="E828" s="231" t="s">
        <v>1967</v>
      </c>
      <c r="F828" s="231" t="s">
        <v>48</v>
      </c>
      <c r="G828" s="231" t="s">
        <v>521</v>
      </c>
      <c r="H828" s="231" t="s">
        <v>796</v>
      </c>
      <c r="I828" s="203">
        <v>117379.11</v>
      </c>
      <c r="J828" s="203">
        <v>114995.5</v>
      </c>
      <c r="K828" s="203">
        <v>4203.6099999999997</v>
      </c>
      <c r="L828" s="203">
        <v>-1820</v>
      </c>
      <c r="M828" s="231"/>
    </row>
    <row r="829" spans="1:13">
      <c r="A829" s="231" t="s">
        <v>794</v>
      </c>
      <c r="B829" s="231" t="s">
        <v>833</v>
      </c>
      <c r="C829" s="231" t="s">
        <v>812</v>
      </c>
      <c r="D829" s="231" t="s">
        <v>848</v>
      </c>
      <c r="E829" s="231" t="s">
        <v>1967</v>
      </c>
      <c r="F829" s="231" t="s">
        <v>48</v>
      </c>
      <c r="G829" s="231" t="s">
        <v>521</v>
      </c>
      <c r="H829" s="231" t="s">
        <v>796</v>
      </c>
      <c r="I829" s="203">
        <v>134293.59</v>
      </c>
      <c r="J829" s="203">
        <v>128690.07</v>
      </c>
      <c r="K829" s="203">
        <v>6837.23</v>
      </c>
      <c r="L829" s="203">
        <v>-1233.71</v>
      </c>
      <c r="M829" s="231"/>
    </row>
    <row r="830" spans="1:13">
      <c r="A830" s="231" t="s">
        <v>794</v>
      </c>
      <c r="B830" s="231" t="s">
        <v>833</v>
      </c>
      <c r="C830" s="231" t="s">
        <v>2345</v>
      </c>
      <c r="D830" s="231" t="s">
        <v>848</v>
      </c>
      <c r="E830" s="231" t="s">
        <v>1967</v>
      </c>
      <c r="F830" s="231" t="s">
        <v>48</v>
      </c>
      <c r="G830" s="231" t="s">
        <v>521</v>
      </c>
      <c r="H830" s="231" t="s">
        <v>796</v>
      </c>
      <c r="I830" s="203">
        <v>5665.19</v>
      </c>
      <c r="J830" s="203">
        <v>7040.43</v>
      </c>
      <c r="K830" s="203">
        <v>0</v>
      </c>
      <c r="L830" s="203">
        <v>-1375.24</v>
      </c>
      <c r="M830" s="231"/>
    </row>
    <row r="831" spans="1:13">
      <c r="A831" s="231" t="s">
        <v>794</v>
      </c>
      <c r="B831" s="231" t="s">
        <v>707</v>
      </c>
      <c r="C831" s="231" t="s">
        <v>794</v>
      </c>
      <c r="D831" s="231" t="s">
        <v>848</v>
      </c>
      <c r="E831" s="231" t="s">
        <v>1967</v>
      </c>
      <c r="F831" s="231" t="s">
        <v>48</v>
      </c>
      <c r="G831" s="231" t="s">
        <v>521</v>
      </c>
      <c r="H831" s="231" t="s">
        <v>796</v>
      </c>
      <c r="I831" s="203">
        <v>83895.99</v>
      </c>
      <c r="J831" s="203">
        <v>76904.649999999994</v>
      </c>
      <c r="K831" s="203">
        <v>6991.34</v>
      </c>
      <c r="L831" s="203">
        <v>0</v>
      </c>
      <c r="M831" s="231"/>
    </row>
    <row r="832" spans="1:13">
      <c r="A832" s="231" t="s">
        <v>794</v>
      </c>
      <c r="B832" s="231" t="s">
        <v>707</v>
      </c>
      <c r="C832" s="231" t="s">
        <v>812</v>
      </c>
      <c r="D832" s="231" t="s">
        <v>848</v>
      </c>
      <c r="E832" s="231" t="s">
        <v>1967</v>
      </c>
      <c r="F832" s="231" t="s">
        <v>48</v>
      </c>
      <c r="G832" s="231" t="s">
        <v>521</v>
      </c>
      <c r="H832" s="231" t="s">
        <v>796</v>
      </c>
      <c r="I832" s="203">
        <v>26365.200000000001</v>
      </c>
      <c r="J832" s="203">
        <v>24961.91</v>
      </c>
      <c r="K832" s="203">
        <v>1452</v>
      </c>
      <c r="L832" s="203">
        <v>-48.71</v>
      </c>
      <c r="M832" s="231"/>
    </row>
    <row r="833" spans="1:13">
      <c r="A833" s="231" t="s">
        <v>794</v>
      </c>
      <c r="B833" s="231" t="s">
        <v>703</v>
      </c>
      <c r="C833" s="231" t="s">
        <v>794</v>
      </c>
      <c r="D833" s="231" t="s">
        <v>848</v>
      </c>
      <c r="E833" s="231" t="s">
        <v>2092</v>
      </c>
      <c r="F833" s="231" t="s">
        <v>48</v>
      </c>
      <c r="G833" s="231" t="s">
        <v>521</v>
      </c>
      <c r="H833" s="231" t="s">
        <v>796</v>
      </c>
      <c r="I833" s="203">
        <v>44784</v>
      </c>
      <c r="J833" s="203">
        <v>37685</v>
      </c>
      <c r="K833" s="203">
        <v>7037</v>
      </c>
      <c r="L833" s="203">
        <v>62</v>
      </c>
      <c r="M833" s="231"/>
    </row>
    <row r="834" spans="1:13">
      <c r="A834" s="231" t="s">
        <v>794</v>
      </c>
      <c r="B834" s="231" t="s">
        <v>703</v>
      </c>
      <c r="C834" s="231" t="s">
        <v>812</v>
      </c>
      <c r="D834" s="231" t="s">
        <v>848</v>
      </c>
      <c r="E834" s="231" t="s">
        <v>2092</v>
      </c>
      <c r="F834" s="231" t="s">
        <v>48</v>
      </c>
      <c r="G834" s="231" t="s">
        <v>521</v>
      </c>
      <c r="H834" s="231" t="s">
        <v>796</v>
      </c>
      <c r="I834" s="203">
        <v>23534</v>
      </c>
      <c r="J834" s="203">
        <v>21950.68</v>
      </c>
      <c r="K834" s="203">
        <v>1460.6</v>
      </c>
      <c r="L834" s="203">
        <v>122.72</v>
      </c>
      <c r="M834" s="231"/>
    </row>
    <row r="835" spans="1:13">
      <c r="A835" s="231" t="s">
        <v>794</v>
      </c>
      <c r="B835" s="231" t="s">
        <v>808</v>
      </c>
      <c r="C835" s="231" t="s">
        <v>794</v>
      </c>
      <c r="D835" s="231" t="s">
        <v>848</v>
      </c>
      <c r="E835" s="231" t="s">
        <v>1004</v>
      </c>
      <c r="F835" s="231" t="s">
        <v>48</v>
      </c>
      <c r="G835" s="231" t="s">
        <v>521</v>
      </c>
      <c r="H835" s="231" t="s">
        <v>796</v>
      </c>
      <c r="I835" s="203">
        <v>14567.17</v>
      </c>
      <c r="J835" s="203">
        <v>22063.84</v>
      </c>
      <c r="K835" s="203">
        <v>0</v>
      </c>
      <c r="L835" s="203">
        <v>-7496.67</v>
      </c>
      <c r="M835" s="231"/>
    </row>
    <row r="836" spans="1:13">
      <c r="A836" s="231" t="s">
        <v>794</v>
      </c>
      <c r="B836" s="231" t="s">
        <v>808</v>
      </c>
      <c r="C836" s="231" t="s">
        <v>812</v>
      </c>
      <c r="D836" s="231" t="s">
        <v>848</v>
      </c>
      <c r="E836" s="231" t="s">
        <v>1004</v>
      </c>
      <c r="F836" s="231" t="s">
        <v>48</v>
      </c>
      <c r="G836" s="231" t="s">
        <v>521</v>
      </c>
      <c r="H836" s="231" t="s">
        <v>796</v>
      </c>
      <c r="I836" s="203">
        <v>2952.83</v>
      </c>
      <c r="J836" s="203">
        <v>5038.08</v>
      </c>
      <c r="K836" s="203">
        <v>0</v>
      </c>
      <c r="L836" s="203">
        <v>-2085.25</v>
      </c>
      <c r="M836" s="231"/>
    </row>
    <row r="837" spans="1:13">
      <c r="A837" s="231" t="s">
        <v>794</v>
      </c>
      <c r="B837" s="231" t="s">
        <v>808</v>
      </c>
      <c r="C837" s="231" t="s">
        <v>2341</v>
      </c>
      <c r="D837" s="231" t="s">
        <v>848</v>
      </c>
      <c r="E837" s="231" t="s">
        <v>1004</v>
      </c>
      <c r="F837" s="231" t="s">
        <v>48</v>
      </c>
      <c r="G837" s="231" t="s">
        <v>521</v>
      </c>
      <c r="H837" s="231" t="s">
        <v>796</v>
      </c>
      <c r="I837" s="203">
        <v>7462.5</v>
      </c>
      <c r="J837" s="203">
        <v>7462.5</v>
      </c>
      <c r="K837" s="203">
        <v>0</v>
      </c>
      <c r="L837" s="203">
        <v>0</v>
      </c>
      <c r="M837" s="231"/>
    </row>
    <row r="838" spans="1:13">
      <c r="A838" s="231" t="s">
        <v>794</v>
      </c>
      <c r="B838" s="231" t="s">
        <v>808</v>
      </c>
      <c r="C838" s="231" t="s">
        <v>794</v>
      </c>
      <c r="D838" s="231" t="s">
        <v>848</v>
      </c>
      <c r="E838" s="231" t="s">
        <v>1098</v>
      </c>
      <c r="F838" s="231" t="s">
        <v>48</v>
      </c>
      <c r="G838" s="231" t="s">
        <v>521</v>
      </c>
      <c r="H838" s="231" t="s">
        <v>796</v>
      </c>
      <c r="I838" s="203">
        <v>14414.96</v>
      </c>
      <c r="J838" s="203">
        <v>14414.96</v>
      </c>
      <c r="K838" s="203">
        <v>0</v>
      </c>
      <c r="L838" s="203">
        <v>0</v>
      </c>
      <c r="M838" s="231"/>
    </row>
    <row r="839" spans="1:13">
      <c r="A839" s="231" t="s">
        <v>794</v>
      </c>
      <c r="B839" s="231" t="s">
        <v>808</v>
      </c>
      <c r="C839" s="231" t="s">
        <v>812</v>
      </c>
      <c r="D839" s="231" t="s">
        <v>848</v>
      </c>
      <c r="E839" s="231" t="s">
        <v>1098</v>
      </c>
      <c r="F839" s="231" t="s">
        <v>48</v>
      </c>
      <c r="G839" s="231" t="s">
        <v>521</v>
      </c>
      <c r="H839" s="231" t="s">
        <v>796</v>
      </c>
      <c r="I839" s="203">
        <v>3453.52</v>
      </c>
      <c r="J839" s="203">
        <v>3322.36</v>
      </c>
      <c r="K839" s="203">
        <v>0</v>
      </c>
      <c r="L839" s="203">
        <v>131.16</v>
      </c>
      <c r="M839" s="231"/>
    </row>
    <row r="840" spans="1:13">
      <c r="A840" s="231" t="s">
        <v>794</v>
      </c>
      <c r="B840" s="231" t="s">
        <v>702</v>
      </c>
      <c r="C840" s="231" t="s">
        <v>794</v>
      </c>
      <c r="D840" s="231" t="s">
        <v>848</v>
      </c>
      <c r="E840" s="231" t="s">
        <v>1098</v>
      </c>
      <c r="F840" s="231" t="s">
        <v>48</v>
      </c>
      <c r="G840" s="231" t="s">
        <v>521</v>
      </c>
      <c r="H840" s="231" t="s">
        <v>796</v>
      </c>
      <c r="I840" s="203">
        <v>63993</v>
      </c>
      <c r="J840" s="203">
        <v>54177.48</v>
      </c>
      <c r="K840" s="203">
        <v>10665.52</v>
      </c>
      <c r="L840" s="203">
        <v>-850</v>
      </c>
      <c r="M840" s="231"/>
    </row>
    <row r="841" spans="1:13">
      <c r="A841" s="231" t="s">
        <v>794</v>
      </c>
      <c r="B841" s="231" t="s">
        <v>702</v>
      </c>
      <c r="C841" s="231" t="s">
        <v>812</v>
      </c>
      <c r="D841" s="231" t="s">
        <v>848</v>
      </c>
      <c r="E841" s="231" t="s">
        <v>1098</v>
      </c>
      <c r="F841" s="231" t="s">
        <v>48</v>
      </c>
      <c r="G841" s="231" t="s">
        <v>521</v>
      </c>
      <c r="H841" s="231" t="s">
        <v>796</v>
      </c>
      <c r="I841" s="203">
        <v>21600.38</v>
      </c>
      <c r="J841" s="203">
        <v>19679.89</v>
      </c>
      <c r="K841" s="203">
        <v>2213.64</v>
      </c>
      <c r="L841" s="203">
        <v>-293.14999999999998</v>
      </c>
      <c r="M841" s="231"/>
    </row>
    <row r="842" spans="1:13">
      <c r="A842" s="231" t="s">
        <v>794</v>
      </c>
      <c r="B842" s="231" t="s">
        <v>856</v>
      </c>
      <c r="C842" s="231" t="s">
        <v>794</v>
      </c>
      <c r="D842" s="231" t="s">
        <v>848</v>
      </c>
      <c r="E842" s="231" t="s">
        <v>257</v>
      </c>
      <c r="F842" s="231" t="s">
        <v>48</v>
      </c>
      <c r="G842" s="231" t="s">
        <v>521</v>
      </c>
      <c r="H842" s="231" t="s">
        <v>796</v>
      </c>
      <c r="I842" s="203">
        <v>32400</v>
      </c>
      <c r="J842" s="203">
        <v>27725.13</v>
      </c>
      <c r="K842" s="203">
        <v>5091.04</v>
      </c>
      <c r="L842" s="203">
        <v>-416.17</v>
      </c>
      <c r="M842" s="231"/>
    </row>
    <row r="843" spans="1:13">
      <c r="A843" s="231" t="s">
        <v>794</v>
      </c>
      <c r="B843" s="231" t="s">
        <v>856</v>
      </c>
      <c r="C843" s="231" t="s">
        <v>794</v>
      </c>
      <c r="D843" s="231" t="s">
        <v>848</v>
      </c>
      <c r="E843" s="231" t="s">
        <v>257</v>
      </c>
      <c r="F843" s="231" t="s">
        <v>48</v>
      </c>
      <c r="G843" s="231" t="s">
        <v>521</v>
      </c>
      <c r="H843" s="231" t="s">
        <v>796</v>
      </c>
      <c r="I843" s="203">
        <v>14100</v>
      </c>
      <c r="J843" s="203">
        <v>13182.94</v>
      </c>
      <c r="K843" s="203">
        <v>541.95000000000005</v>
      </c>
      <c r="L843" s="203">
        <v>375.11</v>
      </c>
      <c r="M843" s="231"/>
    </row>
    <row r="844" spans="1:13">
      <c r="A844" s="231" t="s">
        <v>794</v>
      </c>
      <c r="B844" s="231" t="s">
        <v>856</v>
      </c>
      <c r="C844" s="231" t="s">
        <v>812</v>
      </c>
      <c r="D844" s="231" t="s">
        <v>848</v>
      </c>
      <c r="E844" s="231" t="s">
        <v>257</v>
      </c>
      <c r="F844" s="231" t="s">
        <v>48</v>
      </c>
      <c r="G844" s="231" t="s">
        <v>521</v>
      </c>
      <c r="H844" s="231" t="s">
        <v>796</v>
      </c>
      <c r="I844" s="203">
        <v>20800</v>
      </c>
      <c r="J844" s="203">
        <v>19755.03</v>
      </c>
      <c r="K844" s="203">
        <v>1169.57</v>
      </c>
      <c r="L844" s="203">
        <v>-124.6</v>
      </c>
      <c r="M844" s="231"/>
    </row>
    <row r="845" spans="1:13">
      <c r="A845" s="231" t="s">
        <v>794</v>
      </c>
      <c r="B845" s="231" t="s">
        <v>856</v>
      </c>
      <c r="C845" s="231" t="s">
        <v>2345</v>
      </c>
      <c r="D845" s="231" t="s">
        <v>848</v>
      </c>
      <c r="E845" s="231" t="s">
        <v>257</v>
      </c>
      <c r="F845" s="231" t="s">
        <v>48</v>
      </c>
      <c r="G845" s="231" t="s">
        <v>521</v>
      </c>
      <c r="H845" s="231" t="s">
        <v>796</v>
      </c>
      <c r="I845" s="203">
        <v>1362.99</v>
      </c>
      <c r="J845" s="203">
        <v>1448.7</v>
      </c>
      <c r="K845" s="203">
        <v>0</v>
      </c>
      <c r="L845" s="203">
        <v>-85.71</v>
      </c>
      <c r="M845" s="231"/>
    </row>
    <row r="846" spans="1:13">
      <c r="A846" s="231" t="s">
        <v>794</v>
      </c>
      <c r="B846" s="231" t="s">
        <v>808</v>
      </c>
      <c r="C846" s="231" t="s">
        <v>794</v>
      </c>
      <c r="D846" s="231" t="s">
        <v>18</v>
      </c>
      <c r="E846" s="231" t="s">
        <v>521</v>
      </c>
      <c r="F846" s="231" t="s">
        <v>48</v>
      </c>
      <c r="G846" s="231" t="s">
        <v>521</v>
      </c>
      <c r="H846" s="231" t="s">
        <v>796</v>
      </c>
      <c r="I846" s="203">
        <v>2770028.6</v>
      </c>
      <c r="J846" s="203">
        <v>2342935.2400000002</v>
      </c>
      <c r="K846" s="203">
        <v>425951.08</v>
      </c>
      <c r="L846" s="203">
        <v>1142.28</v>
      </c>
      <c r="M846" s="231"/>
    </row>
    <row r="847" spans="1:13">
      <c r="A847" s="231" t="s">
        <v>794</v>
      </c>
      <c r="B847" s="231" t="s">
        <v>808</v>
      </c>
      <c r="C847" s="231" t="s">
        <v>794</v>
      </c>
      <c r="D847" s="231" t="s">
        <v>18</v>
      </c>
      <c r="E847" s="231" t="s">
        <v>521</v>
      </c>
      <c r="F847" s="231" t="s">
        <v>48</v>
      </c>
      <c r="G847" s="231" t="s">
        <v>521</v>
      </c>
      <c r="H847" s="231" t="s">
        <v>796</v>
      </c>
      <c r="I847" s="203">
        <v>33721.800000000003</v>
      </c>
      <c r="J847" s="203">
        <v>32517.46</v>
      </c>
      <c r="K847" s="203">
        <v>1204.3499999999999</v>
      </c>
      <c r="L847" s="203">
        <v>-0.01</v>
      </c>
      <c r="M847" s="231"/>
    </row>
    <row r="848" spans="1:13">
      <c r="A848" s="231" t="s">
        <v>794</v>
      </c>
      <c r="B848" s="231" t="s">
        <v>808</v>
      </c>
      <c r="C848" s="231" t="s">
        <v>812</v>
      </c>
      <c r="D848" s="231" t="s">
        <v>18</v>
      </c>
      <c r="E848" s="231" t="s">
        <v>521</v>
      </c>
      <c r="F848" s="231" t="s">
        <v>48</v>
      </c>
      <c r="G848" s="231" t="s">
        <v>521</v>
      </c>
      <c r="H848" s="231" t="s">
        <v>796</v>
      </c>
      <c r="I848" s="203">
        <v>1087564</v>
      </c>
      <c r="J848" s="203">
        <v>1022380.48</v>
      </c>
      <c r="K848" s="203">
        <v>89684.95</v>
      </c>
      <c r="L848" s="203">
        <v>-24501.43</v>
      </c>
      <c r="M848" s="231"/>
    </row>
    <row r="849" spans="1:13">
      <c r="A849" s="231" t="s">
        <v>794</v>
      </c>
      <c r="B849" s="231" t="s">
        <v>808</v>
      </c>
      <c r="C849" s="231" t="s">
        <v>2341</v>
      </c>
      <c r="D849" s="231" t="s">
        <v>18</v>
      </c>
      <c r="E849" s="231" t="s">
        <v>521</v>
      </c>
      <c r="F849" s="231" t="s">
        <v>48</v>
      </c>
      <c r="G849" s="231" t="s">
        <v>521</v>
      </c>
      <c r="H849" s="231" t="s">
        <v>796</v>
      </c>
      <c r="I849" s="203">
        <v>10305.09</v>
      </c>
      <c r="J849" s="203">
        <v>8340.01</v>
      </c>
      <c r="K849" s="203">
        <v>1965.08</v>
      </c>
      <c r="L849" s="203">
        <v>0</v>
      </c>
      <c r="M849" s="231"/>
    </row>
    <row r="850" spans="1:13">
      <c r="A850" s="231" t="s">
        <v>794</v>
      </c>
      <c r="B850" s="231" t="s">
        <v>808</v>
      </c>
      <c r="C850" s="231" t="s">
        <v>2341</v>
      </c>
      <c r="D850" s="231" t="s">
        <v>18</v>
      </c>
      <c r="E850" s="231" t="s">
        <v>521</v>
      </c>
      <c r="F850" s="231" t="s">
        <v>48</v>
      </c>
      <c r="G850" s="231" t="s">
        <v>521</v>
      </c>
      <c r="H850" s="231" t="s">
        <v>796</v>
      </c>
      <c r="I850" s="203">
        <v>8616.98</v>
      </c>
      <c r="J850" s="203">
        <v>5716.44</v>
      </c>
      <c r="K850" s="203">
        <v>1905.48</v>
      </c>
      <c r="L850" s="203">
        <v>995.06</v>
      </c>
      <c r="M850" s="231"/>
    </row>
    <row r="851" spans="1:13">
      <c r="A851" s="231" t="s">
        <v>794</v>
      </c>
      <c r="B851" s="231" t="s">
        <v>808</v>
      </c>
      <c r="C851" s="231" t="s">
        <v>2343</v>
      </c>
      <c r="D851" s="231" t="s">
        <v>18</v>
      </c>
      <c r="E851" s="231" t="s">
        <v>521</v>
      </c>
      <c r="F851" s="231" t="s">
        <v>48</v>
      </c>
      <c r="G851" s="231" t="s">
        <v>521</v>
      </c>
      <c r="H851" s="231" t="s">
        <v>796</v>
      </c>
      <c r="I851" s="203">
        <v>21391.759999999998</v>
      </c>
      <c r="J851" s="203">
        <v>17346.23</v>
      </c>
      <c r="K851" s="203">
        <v>0</v>
      </c>
      <c r="L851" s="203">
        <v>4045.53</v>
      </c>
      <c r="M851" s="231"/>
    </row>
    <row r="852" spans="1:13">
      <c r="A852" s="231" t="s">
        <v>794</v>
      </c>
      <c r="B852" s="231" t="s">
        <v>808</v>
      </c>
      <c r="C852" s="231" t="s">
        <v>2343</v>
      </c>
      <c r="D852" s="231" t="s">
        <v>18</v>
      </c>
      <c r="E852" s="231" t="s">
        <v>521</v>
      </c>
      <c r="F852" s="231" t="s">
        <v>48</v>
      </c>
      <c r="G852" s="231" t="s">
        <v>521</v>
      </c>
      <c r="H852" s="231" t="s">
        <v>796</v>
      </c>
      <c r="I852" s="203">
        <v>1028.46</v>
      </c>
      <c r="J852" s="203">
        <v>500.5</v>
      </c>
      <c r="K852" s="203">
        <v>109.55</v>
      </c>
      <c r="L852" s="203">
        <v>418.41</v>
      </c>
      <c r="M852" s="231"/>
    </row>
    <row r="853" spans="1:13">
      <c r="A853" s="231" t="s">
        <v>794</v>
      </c>
      <c r="B853" s="231" t="s">
        <v>808</v>
      </c>
      <c r="C853" s="231" t="s">
        <v>2343</v>
      </c>
      <c r="D853" s="231" t="s">
        <v>18</v>
      </c>
      <c r="E853" s="231" t="s">
        <v>521</v>
      </c>
      <c r="F853" s="231" t="s">
        <v>48</v>
      </c>
      <c r="G853" s="231" t="s">
        <v>521</v>
      </c>
      <c r="H853" s="231" t="s">
        <v>796</v>
      </c>
      <c r="I853" s="203">
        <v>64561.13</v>
      </c>
      <c r="J853" s="203">
        <v>63996.98</v>
      </c>
      <c r="K853" s="203">
        <v>564.15</v>
      </c>
      <c r="L853" s="203">
        <v>0</v>
      </c>
      <c r="M853" s="231"/>
    </row>
    <row r="854" spans="1:13">
      <c r="A854" s="231" t="s">
        <v>794</v>
      </c>
      <c r="B854" s="231" t="s">
        <v>808</v>
      </c>
      <c r="C854" s="231" t="s">
        <v>2344</v>
      </c>
      <c r="D854" s="231" t="s">
        <v>18</v>
      </c>
      <c r="E854" s="231" t="s">
        <v>521</v>
      </c>
      <c r="F854" s="231" t="s">
        <v>48</v>
      </c>
      <c r="G854" s="231" t="s">
        <v>521</v>
      </c>
      <c r="H854" s="231" t="s">
        <v>796</v>
      </c>
      <c r="I854" s="203">
        <v>500</v>
      </c>
      <c r="J854" s="203">
        <v>109.99</v>
      </c>
      <c r="K854" s="203">
        <v>0</v>
      </c>
      <c r="L854" s="203">
        <v>390.01</v>
      </c>
      <c r="M854" s="231"/>
    </row>
    <row r="855" spans="1:13">
      <c r="A855" s="231" t="s">
        <v>794</v>
      </c>
      <c r="B855" s="231" t="s">
        <v>808</v>
      </c>
      <c r="C855" s="231" t="s">
        <v>2344</v>
      </c>
      <c r="D855" s="231" t="s">
        <v>18</v>
      </c>
      <c r="E855" s="231" t="s">
        <v>521</v>
      </c>
      <c r="F855" s="231" t="s">
        <v>48</v>
      </c>
      <c r="G855" s="231" t="s">
        <v>521</v>
      </c>
      <c r="H855" s="231" t="s">
        <v>796</v>
      </c>
      <c r="I855" s="203">
        <v>300</v>
      </c>
      <c r="J855" s="203">
        <v>149</v>
      </c>
      <c r="K855" s="203">
        <v>0</v>
      </c>
      <c r="L855" s="203">
        <v>151</v>
      </c>
      <c r="M855" s="231"/>
    </row>
    <row r="856" spans="1:13">
      <c r="A856" s="231" t="s">
        <v>794</v>
      </c>
      <c r="B856" s="231" t="s">
        <v>808</v>
      </c>
      <c r="C856" s="231" t="s">
        <v>2344</v>
      </c>
      <c r="D856" s="231" t="s">
        <v>18</v>
      </c>
      <c r="E856" s="231" t="s">
        <v>521</v>
      </c>
      <c r="F856" s="231" t="s">
        <v>48</v>
      </c>
      <c r="G856" s="231" t="s">
        <v>521</v>
      </c>
      <c r="H856" s="231" t="s">
        <v>796</v>
      </c>
      <c r="I856" s="203">
        <v>1900</v>
      </c>
      <c r="J856" s="203">
        <v>1900</v>
      </c>
      <c r="K856" s="203">
        <v>0</v>
      </c>
      <c r="L856" s="203">
        <v>0</v>
      </c>
      <c r="M856" s="231"/>
    </row>
    <row r="857" spans="1:13">
      <c r="A857" s="231" t="s">
        <v>794</v>
      </c>
      <c r="B857" s="231" t="s">
        <v>808</v>
      </c>
      <c r="C857" s="231" t="s">
        <v>2345</v>
      </c>
      <c r="D857" s="231" t="s">
        <v>18</v>
      </c>
      <c r="E857" s="231" t="s">
        <v>521</v>
      </c>
      <c r="F857" s="231" t="s">
        <v>48</v>
      </c>
      <c r="G857" s="231" t="s">
        <v>521</v>
      </c>
      <c r="H857" s="231" t="s">
        <v>796</v>
      </c>
      <c r="I857" s="203">
        <v>199</v>
      </c>
      <c r="J857" s="203">
        <v>199</v>
      </c>
      <c r="K857" s="203">
        <v>0</v>
      </c>
      <c r="L857" s="203">
        <v>0</v>
      </c>
      <c r="M857" s="231"/>
    </row>
    <row r="858" spans="1:13">
      <c r="A858" s="231" t="s">
        <v>794</v>
      </c>
      <c r="B858" s="231" t="s">
        <v>808</v>
      </c>
      <c r="C858" s="231" t="s">
        <v>2345</v>
      </c>
      <c r="D858" s="231" t="s">
        <v>18</v>
      </c>
      <c r="E858" s="231" t="s">
        <v>521</v>
      </c>
      <c r="F858" s="231" t="s">
        <v>48</v>
      </c>
      <c r="G858" s="231" t="s">
        <v>521</v>
      </c>
      <c r="H858" s="231" t="s">
        <v>796</v>
      </c>
      <c r="I858" s="203">
        <v>64879</v>
      </c>
      <c r="J858" s="203">
        <v>93951.69</v>
      </c>
      <c r="K858" s="203">
        <v>0</v>
      </c>
      <c r="L858" s="203">
        <v>-29072.69</v>
      </c>
      <c r="M858" s="231"/>
    </row>
    <row r="859" spans="1:13">
      <c r="A859" s="231" t="s">
        <v>794</v>
      </c>
      <c r="B859" s="231" t="s">
        <v>833</v>
      </c>
      <c r="C859" s="231" t="s">
        <v>794</v>
      </c>
      <c r="D859" s="231" t="s">
        <v>18</v>
      </c>
      <c r="E859" s="231" t="s">
        <v>521</v>
      </c>
      <c r="F859" s="231" t="s">
        <v>48</v>
      </c>
      <c r="G859" s="231" t="s">
        <v>521</v>
      </c>
      <c r="H859" s="231" t="s">
        <v>796</v>
      </c>
      <c r="I859" s="203">
        <v>323543</v>
      </c>
      <c r="J859" s="203">
        <v>270695.46999999997</v>
      </c>
      <c r="K859" s="203">
        <v>53310.84</v>
      </c>
      <c r="L859" s="203">
        <v>-463.31</v>
      </c>
      <c r="M859" s="231"/>
    </row>
    <row r="860" spans="1:13">
      <c r="A860" s="231" t="s">
        <v>794</v>
      </c>
      <c r="B860" s="231" t="s">
        <v>833</v>
      </c>
      <c r="C860" s="231" t="s">
        <v>794</v>
      </c>
      <c r="D860" s="231" t="s">
        <v>18</v>
      </c>
      <c r="E860" s="231" t="s">
        <v>521</v>
      </c>
      <c r="F860" s="231" t="s">
        <v>48</v>
      </c>
      <c r="G860" s="231" t="s">
        <v>521</v>
      </c>
      <c r="H860" s="231" t="s">
        <v>796</v>
      </c>
      <c r="I860" s="203">
        <v>123444.34</v>
      </c>
      <c r="J860" s="203">
        <v>119535.71</v>
      </c>
      <c r="K860" s="203">
        <v>4408.7299999999996</v>
      </c>
      <c r="L860" s="203">
        <v>-500.1</v>
      </c>
      <c r="M860" s="231"/>
    </row>
    <row r="861" spans="1:13">
      <c r="A861" s="231" t="s">
        <v>794</v>
      </c>
      <c r="B861" s="231" t="s">
        <v>833</v>
      </c>
      <c r="C861" s="231" t="s">
        <v>812</v>
      </c>
      <c r="D861" s="231" t="s">
        <v>18</v>
      </c>
      <c r="E861" s="231" t="s">
        <v>521</v>
      </c>
      <c r="F861" s="231" t="s">
        <v>48</v>
      </c>
      <c r="G861" s="231" t="s">
        <v>521</v>
      </c>
      <c r="H861" s="231" t="s">
        <v>796</v>
      </c>
      <c r="I861" s="203">
        <v>201037</v>
      </c>
      <c r="J861" s="203">
        <v>189746.46</v>
      </c>
      <c r="K861" s="203">
        <v>11982.83</v>
      </c>
      <c r="L861" s="203">
        <v>-692.29</v>
      </c>
      <c r="M861" s="231"/>
    </row>
    <row r="862" spans="1:13">
      <c r="A862" s="231" t="s">
        <v>794</v>
      </c>
      <c r="B862" s="231" t="s">
        <v>833</v>
      </c>
      <c r="C862" s="231" t="s">
        <v>2345</v>
      </c>
      <c r="D862" s="231" t="s">
        <v>18</v>
      </c>
      <c r="E862" s="231" t="s">
        <v>521</v>
      </c>
      <c r="F862" s="231" t="s">
        <v>48</v>
      </c>
      <c r="G862" s="231" t="s">
        <v>521</v>
      </c>
      <c r="H862" s="231" t="s">
        <v>796</v>
      </c>
      <c r="I862" s="203">
        <v>6064.85</v>
      </c>
      <c r="J862" s="203">
        <v>9518.17</v>
      </c>
      <c r="K862" s="203">
        <v>0</v>
      </c>
      <c r="L862" s="203">
        <v>-3453.32</v>
      </c>
      <c r="M862" s="231"/>
    </row>
    <row r="863" spans="1:13">
      <c r="A863" s="231" t="s">
        <v>794</v>
      </c>
      <c r="B863" s="231" t="s">
        <v>703</v>
      </c>
      <c r="C863" s="231" t="s">
        <v>794</v>
      </c>
      <c r="D863" s="231" t="s">
        <v>18</v>
      </c>
      <c r="E863" s="231" t="s">
        <v>521</v>
      </c>
      <c r="F863" s="231" t="s">
        <v>48</v>
      </c>
      <c r="G863" s="231" t="s">
        <v>521</v>
      </c>
      <c r="H863" s="231" t="s">
        <v>796</v>
      </c>
      <c r="I863" s="203">
        <v>66642.990000000005</v>
      </c>
      <c r="J863" s="203">
        <v>55535.83</v>
      </c>
      <c r="K863" s="203">
        <v>11107.16</v>
      </c>
      <c r="L863" s="203">
        <v>0</v>
      </c>
      <c r="M863" s="231"/>
    </row>
    <row r="864" spans="1:13">
      <c r="A864" s="231" t="s">
        <v>794</v>
      </c>
      <c r="B864" s="231" t="s">
        <v>703</v>
      </c>
      <c r="C864" s="231" t="s">
        <v>794</v>
      </c>
      <c r="D864" s="231" t="s">
        <v>18</v>
      </c>
      <c r="E864" s="231" t="s">
        <v>521</v>
      </c>
      <c r="F864" s="231" t="s">
        <v>48</v>
      </c>
      <c r="G864" s="231" t="s">
        <v>521</v>
      </c>
      <c r="H864" s="231" t="s">
        <v>796</v>
      </c>
      <c r="I864" s="203">
        <v>71839.199999999997</v>
      </c>
      <c r="J864" s="203">
        <v>65642.05</v>
      </c>
      <c r="K864" s="203">
        <v>6197.4</v>
      </c>
      <c r="L864" s="203">
        <v>-0.25</v>
      </c>
      <c r="M864" s="231"/>
    </row>
    <row r="865" spans="1:13">
      <c r="A865" s="231" t="s">
        <v>794</v>
      </c>
      <c r="B865" s="231" t="s">
        <v>703</v>
      </c>
      <c r="C865" s="231" t="s">
        <v>812</v>
      </c>
      <c r="D865" s="231" t="s">
        <v>18</v>
      </c>
      <c r="E865" s="231" t="s">
        <v>521</v>
      </c>
      <c r="F865" s="231" t="s">
        <v>48</v>
      </c>
      <c r="G865" s="231" t="s">
        <v>521</v>
      </c>
      <c r="H865" s="231" t="s">
        <v>796</v>
      </c>
      <c r="I865" s="203">
        <v>65257.95</v>
      </c>
      <c r="J865" s="203">
        <v>61471.78</v>
      </c>
      <c r="K865" s="203">
        <v>4478.21</v>
      </c>
      <c r="L865" s="203">
        <v>-692.04</v>
      </c>
      <c r="M865" s="231"/>
    </row>
    <row r="866" spans="1:13">
      <c r="A866" s="231" t="s">
        <v>794</v>
      </c>
      <c r="B866" s="231" t="s">
        <v>703</v>
      </c>
      <c r="C866" s="231" t="s">
        <v>2343</v>
      </c>
      <c r="D866" s="231" t="s">
        <v>18</v>
      </c>
      <c r="E866" s="231" t="s">
        <v>521</v>
      </c>
      <c r="F866" s="231" t="s">
        <v>48</v>
      </c>
      <c r="G866" s="231" t="s">
        <v>521</v>
      </c>
      <c r="H866" s="231" t="s">
        <v>796</v>
      </c>
      <c r="I866" s="203">
        <v>1450</v>
      </c>
      <c r="J866" s="203">
        <v>809.12</v>
      </c>
      <c r="K866" s="203">
        <v>0</v>
      </c>
      <c r="L866" s="203">
        <v>640.88</v>
      </c>
      <c r="M866" s="231"/>
    </row>
    <row r="867" spans="1:13">
      <c r="A867" s="231" t="s">
        <v>794</v>
      </c>
      <c r="B867" s="231" t="s">
        <v>701</v>
      </c>
      <c r="C867" s="231" t="s">
        <v>794</v>
      </c>
      <c r="D867" s="231" t="s">
        <v>18</v>
      </c>
      <c r="E867" s="231" t="s">
        <v>521</v>
      </c>
      <c r="F867" s="231" t="s">
        <v>48</v>
      </c>
      <c r="G867" s="231" t="s">
        <v>521</v>
      </c>
      <c r="H867" s="231" t="s">
        <v>796</v>
      </c>
      <c r="I867" s="203">
        <v>62285</v>
      </c>
      <c r="J867" s="203">
        <v>51904.160000000003</v>
      </c>
      <c r="K867" s="203">
        <v>10380.84</v>
      </c>
      <c r="L867" s="203">
        <v>0</v>
      </c>
      <c r="M867" s="231"/>
    </row>
    <row r="868" spans="1:13">
      <c r="A868" s="231" t="s">
        <v>794</v>
      </c>
      <c r="B868" s="231" t="s">
        <v>701</v>
      </c>
      <c r="C868" s="231" t="s">
        <v>794</v>
      </c>
      <c r="D868" s="231" t="s">
        <v>18</v>
      </c>
      <c r="E868" s="231" t="s">
        <v>521</v>
      </c>
      <c r="F868" s="231" t="s">
        <v>48</v>
      </c>
      <c r="G868" s="231" t="s">
        <v>521</v>
      </c>
      <c r="H868" s="231" t="s">
        <v>796</v>
      </c>
      <c r="I868" s="203">
        <v>15671</v>
      </c>
      <c r="J868" s="203">
        <v>14489.29</v>
      </c>
      <c r="K868" s="203">
        <v>576.97</v>
      </c>
      <c r="L868" s="203">
        <v>604.74</v>
      </c>
      <c r="M868" s="231"/>
    </row>
    <row r="869" spans="1:13">
      <c r="A869" s="231" t="s">
        <v>794</v>
      </c>
      <c r="B869" s="231" t="s">
        <v>701</v>
      </c>
      <c r="C869" s="231" t="s">
        <v>812</v>
      </c>
      <c r="D869" s="231" t="s">
        <v>18</v>
      </c>
      <c r="E869" s="231" t="s">
        <v>521</v>
      </c>
      <c r="F869" s="231" t="s">
        <v>48</v>
      </c>
      <c r="G869" s="231" t="s">
        <v>521</v>
      </c>
      <c r="H869" s="231" t="s">
        <v>796</v>
      </c>
      <c r="I869" s="203">
        <v>31753</v>
      </c>
      <c r="J869" s="203">
        <v>29540.65</v>
      </c>
      <c r="K869" s="203">
        <v>2274.91</v>
      </c>
      <c r="L869" s="203">
        <v>-62.56</v>
      </c>
      <c r="M869" s="231"/>
    </row>
    <row r="870" spans="1:13">
      <c r="A870" s="231" t="s">
        <v>794</v>
      </c>
      <c r="B870" s="231" t="s">
        <v>701</v>
      </c>
      <c r="C870" s="231" t="s">
        <v>2341</v>
      </c>
      <c r="D870" s="231" t="s">
        <v>18</v>
      </c>
      <c r="E870" s="231" t="s">
        <v>521</v>
      </c>
      <c r="F870" s="231" t="s">
        <v>48</v>
      </c>
      <c r="G870" s="231" t="s">
        <v>521</v>
      </c>
      <c r="H870" s="231" t="s">
        <v>796</v>
      </c>
      <c r="I870" s="203">
        <v>333.73</v>
      </c>
      <c r="J870" s="203">
        <v>333.73</v>
      </c>
      <c r="K870" s="203">
        <v>0</v>
      </c>
      <c r="L870" s="203">
        <v>0</v>
      </c>
      <c r="M870" s="231"/>
    </row>
    <row r="871" spans="1:13">
      <c r="A871" s="231" t="s">
        <v>794</v>
      </c>
      <c r="B871" s="231" t="s">
        <v>701</v>
      </c>
      <c r="C871" s="231" t="s">
        <v>2343</v>
      </c>
      <c r="D871" s="231" t="s">
        <v>18</v>
      </c>
      <c r="E871" s="231" t="s">
        <v>521</v>
      </c>
      <c r="F871" s="231" t="s">
        <v>48</v>
      </c>
      <c r="G871" s="231" t="s">
        <v>521</v>
      </c>
      <c r="H871" s="231" t="s">
        <v>796</v>
      </c>
      <c r="I871" s="203">
        <v>918.58</v>
      </c>
      <c r="J871" s="203">
        <v>908.38</v>
      </c>
      <c r="K871" s="203">
        <v>0</v>
      </c>
      <c r="L871" s="203">
        <v>10.199999999999999</v>
      </c>
      <c r="M871" s="231"/>
    </row>
    <row r="872" spans="1:13">
      <c r="A872" s="231" t="s">
        <v>794</v>
      </c>
      <c r="B872" s="231" t="s">
        <v>701</v>
      </c>
      <c r="C872" s="231" t="s">
        <v>2344</v>
      </c>
      <c r="D872" s="231" t="s">
        <v>18</v>
      </c>
      <c r="E872" s="231" t="s">
        <v>521</v>
      </c>
      <c r="F872" s="231" t="s">
        <v>48</v>
      </c>
      <c r="G872" s="231" t="s">
        <v>521</v>
      </c>
      <c r="H872" s="231" t="s">
        <v>796</v>
      </c>
      <c r="I872" s="203">
        <v>4182.6899999999996</v>
      </c>
      <c r="J872" s="203">
        <v>4182.6899999999996</v>
      </c>
      <c r="K872" s="203">
        <v>0</v>
      </c>
      <c r="L872" s="203">
        <v>0</v>
      </c>
      <c r="M872" s="231"/>
    </row>
    <row r="873" spans="1:13">
      <c r="A873" s="231" t="s">
        <v>794</v>
      </c>
      <c r="B873" s="231" t="s">
        <v>701</v>
      </c>
      <c r="C873" s="231" t="s">
        <v>2345</v>
      </c>
      <c r="D873" s="231" t="s">
        <v>18</v>
      </c>
      <c r="E873" s="231" t="s">
        <v>521</v>
      </c>
      <c r="F873" s="231" t="s">
        <v>48</v>
      </c>
      <c r="G873" s="231" t="s">
        <v>521</v>
      </c>
      <c r="H873" s="231" t="s">
        <v>796</v>
      </c>
      <c r="I873" s="203">
        <v>75</v>
      </c>
      <c r="J873" s="203">
        <v>75</v>
      </c>
      <c r="K873" s="203">
        <v>0</v>
      </c>
      <c r="L873" s="203">
        <v>0</v>
      </c>
      <c r="M873" s="231"/>
    </row>
    <row r="874" spans="1:13">
      <c r="A874" s="231" t="s">
        <v>794</v>
      </c>
      <c r="B874" s="231" t="s">
        <v>701</v>
      </c>
      <c r="C874" s="231" t="s">
        <v>2345</v>
      </c>
      <c r="D874" s="231" t="s">
        <v>18</v>
      </c>
      <c r="E874" s="231" t="s">
        <v>521</v>
      </c>
      <c r="F874" s="231" t="s">
        <v>48</v>
      </c>
      <c r="G874" s="231" t="s">
        <v>521</v>
      </c>
      <c r="H874" s="231" t="s">
        <v>796</v>
      </c>
      <c r="I874" s="203">
        <v>1114.1600000000001</v>
      </c>
      <c r="J874" s="203">
        <v>1528.4</v>
      </c>
      <c r="K874" s="203">
        <v>0</v>
      </c>
      <c r="L874" s="203">
        <v>-414.24</v>
      </c>
      <c r="M874" s="231"/>
    </row>
    <row r="875" spans="1:13">
      <c r="A875" s="231" t="s">
        <v>794</v>
      </c>
      <c r="B875" s="231" t="s">
        <v>707</v>
      </c>
      <c r="C875" s="231" t="s">
        <v>794</v>
      </c>
      <c r="D875" s="231" t="s">
        <v>18</v>
      </c>
      <c r="E875" s="231" t="s">
        <v>521</v>
      </c>
      <c r="F875" s="231" t="s">
        <v>48</v>
      </c>
      <c r="G875" s="231" t="s">
        <v>521</v>
      </c>
      <c r="H875" s="231" t="s">
        <v>796</v>
      </c>
      <c r="I875" s="203">
        <v>240393</v>
      </c>
      <c r="J875" s="203">
        <v>220211.78</v>
      </c>
      <c r="K875" s="203">
        <v>20012.54</v>
      </c>
      <c r="L875" s="203">
        <v>168.68</v>
      </c>
      <c r="M875" s="231"/>
    </row>
    <row r="876" spans="1:13">
      <c r="A876" s="231" t="s">
        <v>794</v>
      </c>
      <c r="B876" s="231" t="s">
        <v>707</v>
      </c>
      <c r="C876" s="231" t="s">
        <v>812</v>
      </c>
      <c r="D876" s="231" t="s">
        <v>18</v>
      </c>
      <c r="E876" s="231" t="s">
        <v>521</v>
      </c>
      <c r="F876" s="231" t="s">
        <v>48</v>
      </c>
      <c r="G876" s="231" t="s">
        <v>521</v>
      </c>
      <c r="H876" s="231" t="s">
        <v>796</v>
      </c>
      <c r="I876" s="203">
        <v>75923</v>
      </c>
      <c r="J876" s="203">
        <v>72711.16</v>
      </c>
      <c r="K876" s="203">
        <v>4154.5</v>
      </c>
      <c r="L876" s="203">
        <v>-942.66</v>
      </c>
      <c r="M876" s="231"/>
    </row>
    <row r="877" spans="1:13">
      <c r="A877" s="231" t="s">
        <v>794</v>
      </c>
      <c r="B877" s="231" t="s">
        <v>707</v>
      </c>
      <c r="C877" s="231" t="s">
        <v>2341</v>
      </c>
      <c r="D877" s="231" t="s">
        <v>18</v>
      </c>
      <c r="E877" s="231" t="s">
        <v>521</v>
      </c>
      <c r="F877" s="231" t="s">
        <v>48</v>
      </c>
      <c r="G877" s="231" t="s">
        <v>521</v>
      </c>
      <c r="H877" s="231" t="s">
        <v>796</v>
      </c>
      <c r="I877" s="203">
        <v>593.75</v>
      </c>
      <c r="J877" s="203">
        <v>99.96</v>
      </c>
      <c r="K877" s="203">
        <v>0</v>
      </c>
      <c r="L877" s="203">
        <v>493.79</v>
      </c>
      <c r="M877" s="231"/>
    </row>
    <row r="878" spans="1:13">
      <c r="A878" s="231" t="s">
        <v>794</v>
      </c>
      <c r="B878" s="231" t="s">
        <v>707</v>
      </c>
      <c r="C878" s="231" t="s">
        <v>2341</v>
      </c>
      <c r="D878" s="231" t="s">
        <v>18</v>
      </c>
      <c r="E878" s="231" t="s">
        <v>521</v>
      </c>
      <c r="F878" s="231" t="s">
        <v>48</v>
      </c>
      <c r="G878" s="231" t="s">
        <v>521</v>
      </c>
      <c r="H878" s="231" t="s">
        <v>796</v>
      </c>
      <c r="I878" s="203">
        <v>1160</v>
      </c>
      <c r="J878" s="203">
        <v>0</v>
      </c>
      <c r="K878" s="203">
        <v>0</v>
      </c>
      <c r="L878" s="203">
        <v>1160</v>
      </c>
      <c r="M878" s="231"/>
    </row>
    <row r="879" spans="1:13">
      <c r="A879" s="231" t="s">
        <v>794</v>
      </c>
      <c r="B879" s="231" t="s">
        <v>707</v>
      </c>
      <c r="C879" s="231" t="s">
        <v>2341</v>
      </c>
      <c r="D879" s="231" t="s">
        <v>18</v>
      </c>
      <c r="E879" s="231" t="s">
        <v>521</v>
      </c>
      <c r="F879" s="231" t="s">
        <v>48</v>
      </c>
      <c r="G879" s="231" t="s">
        <v>521</v>
      </c>
      <c r="H879" s="231" t="s">
        <v>796</v>
      </c>
      <c r="I879" s="203">
        <v>740</v>
      </c>
      <c r="J879" s="203">
        <v>64.760000000000005</v>
      </c>
      <c r="K879" s="203">
        <v>0</v>
      </c>
      <c r="L879" s="203">
        <v>675.24</v>
      </c>
      <c r="M879" s="231"/>
    </row>
    <row r="880" spans="1:13">
      <c r="A880" s="231" t="s">
        <v>794</v>
      </c>
      <c r="B880" s="231" t="s">
        <v>707</v>
      </c>
      <c r="C880" s="231" t="s">
        <v>2341</v>
      </c>
      <c r="D880" s="231" t="s">
        <v>18</v>
      </c>
      <c r="E880" s="231" t="s">
        <v>521</v>
      </c>
      <c r="F880" s="231" t="s">
        <v>48</v>
      </c>
      <c r="G880" s="231" t="s">
        <v>521</v>
      </c>
      <c r="H880" s="231" t="s">
        <v>796</v>
      </c>
      <c r="I880" s="203">
        <v>220.88</v>
      </c>
      <c r="J880" s="203">
        <v>220.88</v>
      </c>
      <c r="K880" s="203">
        <v>0</v>
      </c>
      <c r="L880" s="203">
        <v>0</v>
      </c>
      <c r="M880" s="231"/>
    </row>
    <row r="881" spans="1:13">
      <c r="A881" s="231" t="s">
        <v>794</v>
      </c>
      <c r="B881" s="231" t="s">
        <v>707</v>
      </c>
      <c r="C881" s="231" t="s">
        <v>2343</v>
      </c>
      <c r="D881" s="231" t="s">
        <v>18</v>
      </c>
      <c r="E881" s="231" t="s">
        <v>521</v>
      </c>
      <c r="F881" s="231" t="s">
        <v>48</v>
      </c>
      <c r="G881" s="231" t="s">
        <v>521</v>
      </c>
      <c r="H881" s="231" t="s">
        <v>796</v>
      </c>
      <c r="I881" s="203">
        <v>4766.33</v>
      </c>
      <c r="J881" s="203">
        <v>3502.46</v>
      </c>
      <c r="K881" s="203">
        <v>329.26</v>
      </c>
      <c r="L881" s="203">
        <v>934.61</v>
      </c>
      <c r="M881" s="231"/>
    </row>
    <row r="882" spans="1:13">
      <c r="A882" s="231" t="s">
        <v>794</v>
      </c>
      <c r="B882" s="231" t="s">
        <v>707</v>
      </c>
      <c r="C882" s="231" t="s">
        <v>2343</v>
      </c>
      <c r="D882" s="231" t="s">
        <v>18</v>
      </c>
      <c r="E882" s="231" t="s">
        <v>521</v>
      </c>
      <c r="F882" s="231" t="s">
        <v>48</v>
      </c>
      <c r="G882" s="231" t="s">
        <v>521</v>
      </c>
      <c r="H882" s="231" t="s">
        <v>796</v>
      </c>
      <c r="I882" s="203">
        <v>200</v>
      </c>
      <c r="J882" s="203">
        <v>68.430000000000007</v>
      </c>
      <c r="K882" s="203">
        <v>0</v>
      </c>
      <c r="L882" s="203">
        <v>131.57</v>
      </c>
      <c r="M882" s="231"/>
    </row>
    <row r="883" spans="1:13">
      <c r="A883" s="231" t="s">
        <v>794</v>
      </c>
      <c r="B883" s="231" t="s">
        <v>707</v>
      </c>
      <c r="C883" s="231" t="s">
        <v>2344</v>
      </c>
      <c r="D883" s="231" t="s">
        <v>18</v>
      </c>
      <c r="E883" s="231" t="s">
        <v>521</v>
      </c>
      <c r="F883" s="231" t="s">
        <v>48</v>
      </c>
      <c r="G883" s="231" t="s">
        <v>521</v>
      </c>
      <c r="H883" s="231" t="s">
        <v>796</v>
      </c>
      <c r="I883" s="203">
        <v>200</v>
      </c>
      <c r="J883" s="203">
        <v>85.49</v>
      </c>
      <c r="K883" s="203">
        <v>0</v>
      </c>
      <c r="L883" s="203">
        <v>114.51</v>
      </c>
      <c r="M883" s="231"/>
    </row>
    <row r="884" spans="1:13">
      <c r="A884" s="231" t="s">
        <v>794</v>
      </c>
      <c r="B884" s="231" t="s">
        <v>707</v>
      </c>
      <c r="C884" s="231" t="s">
        <v>2344</v>
      </c>
      <c r="D884" s="231" t="s">
        <v>18</v>
      </c>
      <c r="E884" s="231" t="s">
        <v>521</v>
      </c>
      <c r="F884" s="231" t="s">
        <v>48</v>
      </c>
      <c r="G884" s="231" t="s">
        <v>521</v>
      </c>
      <c r="H884" s="231" t="s">
        <v>796</v>
      </c>
      <c r="I884" s="203">
        <v>450</v>
      </c>
      <c r="J884" s="203">
        <v>0</v>
      </c>
      <c r="K884" s="203">
        <v>399.99</v>
      </c>
      <c r="L884" s="203">
        <v>50.01</v>
      </c>
      <c r="M884" s="231"/>
    </row>
    <row r="885" spans="1:13">
      <c r="A885" s="231" t="s">
        <v>794</v>
      </c>
      <c r="B885" s="231" t="s">
        <v>707</v>
      </c>
      <c r="C885" s="231" t="s">
        <v>2344</v>
      </c>
      <c r="D885" s="231" t="s">
        <v>18</v>
      </c>
      <c r="E885" s="231" t="s">
        <v>521</v>
      </c>
      <c r="F885" s="231" t="s">
        <v>48</v>
      </c>
      <c r="G885" s="231" t="s">
        <v>521</v>
      </c>
      <c r="H885" s="231" t="s">
        <v>796</v>
      </c>
      <c r="I885" s="203">
        <v>100</v>
      </c>
      <c r="J885" s="203">
        <v>0</v>
      </c>
      <c r="K885" s="203">
        <v>0</v>
      </c>
      <c r="L885" s="203">
        <v>100</v>
      </c>
      <c r="M885" s="231"/>
    </row>
    <row r="886" spans="1:13">
      <c r="A886" s="231" t="s">
        <v>794</v>
      </c>
      <c r="B886" s="231" t="s">
        <v>707</v>
      </c>
      <c r="C886" s="231" t="s">
        <v>2345</v>
      </c>
      <c r="D886" s="231" t="s">
        <v>18</v>
      </c>
      <c r="E886" s="231" t="s">
        <v>521</v>
      </c>
      <c r="F886" s="231" t="s">
        <v>48</v>
      </c>
      <c r="G886" s="231" t="s">
        <v>521</v>
      </c>
      <c r="H886" s="231" t="s">
        <v>796</v>
      </c>
      <c r="I886" s="203">
        <v>1600.95</v>
      </c>
      <c r="J886" s="203">
        <v>1600.95</v>
      </c>
      <c r="K886" s="203">
        <v>0</v>
      </c>
      <c r="L886" s="203">
        <v>0</v>
      </c>
      <c r="M886" s="231"/>
    </row>
    <row r="887" spans="1:13">
      <c r="A887" s="231" t="s">
        <v>794</v>
      </c>
      <c r="B887" s="231" t="s">
        <v>706</v>
      </c>
      <c r="C887" s="231" t="s">
        <v>794</v>
      </c>
      <c r="D887" s="231" t="s">
        <v>18</v>
      </c>
      <c r="E887" s="231" t="s">
        <v>521</v>
      </c>
      <c r="F887" s="231" t="s">
        <v>48</v>
      </c>
      <c r="G887" s="231" t="s">
        <v>521</v>
      </c>
      <c r="H887" s="231" t="s">
        <v>796</v>
      </c>
      <c r="I887" s="203">
        <v>204494</v>
      </c>
      <c r="J887" s="203">
        <v>183294.72</v>
      </c>
      <c r="K887" s="203">
        <v>25614.3</v>
      </c>
      <c r="L887" s="203">
        <v>-4415.0200000000004</v>
      </c>
      <c r="M887" s="231"/>
    </row>
    <row r="888" spans="1:13">
      <c r="A888" s="231" t="s">
        <v>794</v>
      </c>
      <c r="B888" s="231" t="s">
        <v>706</v>
      </c>
      <c r="C888" s="231" t="s">
        <v>812</v>
      </c>
      <c r="D888" s="231" t="s">
        <v>18</v>
      </c>
      <c r="E888" s="231" t="s">
        <v>521</v>
      </c>
      <c r="F888" s="231" t="s">
        <v>48</v>
      </c>
      <c r="G888" s="231" t="s">
        <v>521</v>
      </c>
      <c r="H888" s="231" t="s">
        <v>796</v>
      </c>
      <c r="I888" s="203">
        <v>95178</v>
      </c>
      <c r="J888" s="203">
        <v>91469.8</v>
      </c>
      <c r="K888" s="203">
        <v>5989.47</v>
      </c>
      <c r="L888" s="203">
        <v>-2281.27</v>
      </c>
      <c r="M888" s="231"/>
    </row>
    <row r="889" spans="1:13">
      <c r="A889" s="231" t="s">
        <v>794</v>
      </c>
      <c r="B889" s="231" t="s">
        <v>706</v>
      </c>
      <c r="C889" s="231" t="s">
        <v>2341</v>
      </c>
      <c r="D889" s="231" t="s">
        <v>18</v>
      </c>
      <c r="E889" s="231" t="s">
        <v>521</v>
      </c>
      <c r="F889" s="231" t="s">
        <v>48</v>
      </c>
      <c r="G889" s="231" t="s">
        <v>521</v>
      </c>
      <c r="H889" s="231" t="s">
        <v>796</v>
      </c>
      <c r="I889" s="203">
        <v>8794.7999999999993</v>
      </c>
      <c r="J889" s="203">
        <v>7329</v>
      </c>
      <c r="K889" s="203">
        <v>1465.8</v>
      </c>
      <c r="L889" s="203">
        <v>0</v>
      </c>
      <c r="M889" s="231"/>
    </row>
    <row r="890" spans="1:13">
      <c r="A890" s="231" t="s">
        <v>794</v>
      </c>
      <c r="B890" s="231" t="s">
        <v>706</v>
      </c>
      <c r="C890" s="231" t="s">
        <v>2341</v>
      </c>
      <c r="D890" s="231" t="s">
        <v>18</v>
      </c>
      <c r="E890" s="231" t="s">
        <v>521</v>
      </c>
      <c r="F890" s="231" t="s">
        <v>48</v>
      </c>
      <c r="G890" s="231" t="s">
        <v>521</v>
      </c>
      <c r="H890" s="231" t="s">
        <v>796</v>
      </c>
      <c r="I890" s="203">
        <v>21596</v>
      </c>
      <c r="J890" s="203">
        <v>19784.64</v>
      </c>
      <c r="K890" s="203">
        <v>0</v>
      </c>
      <c r="L890" s="203">
        <v>1811.36</v>
      </c>
      <c r="M890" s="231"/>
    </row>
    <row r="891" spans="1:13">
      <c r="A891" s="231" t="s">
        <v>794</v>
      </c>
      <c r="B891" s="231" t="s">
        <v>706</v>
      </c>
      <c r="C891" s="231" t="s">
        <v>2341</v>
      </c>
      <c r="D891" s="231" t="s">
        <v>18</v>
      </c>
      <c r="E891" s="231" t="s">
        <v>521</v>
      </c>
      <c r="F891" s="231" t="s">
        <v>48</v>
      </c>
      <c r="G891" s="231" t="s">
        <v>521</v>
      </c>
      <c r="H891" s="231" t="s">
        <v>796</v>
      </c>
      <c r="I891" s="203">
        <v>12392.6</v>
      </c>
      <c r="J891" s="203">
        <v>8788.6200000000008</v>
      </c>
      <c r="K891" s="203">
        <v>1698.3</v>
      </c>
      <c r="L891" s="203">
        <v>1905.68</v>
      </c>
      <c r="M891" s="231"/>
    </row>
    <row r="892" spans="1:13">
      <c r="A892" s="231" t="s">
        <v>794</v>
      </c>
      <c r="B892" s="231" t="s">
        <v>706</v>
      </c>
      <c r="C892" s="231" t="s">
        <v>2341</v>
      </c>
      <c r="D892" s="231" t="s">
        <v>18</v>
      </c>
      <c r="E892" s="231" t="s">
        <v>521</v>
      </c>
      <c r="F892" s="231" t="s">
        <v>48</v>
      </c>
      <c r="G892" s="231" t="s">
        <v>521</v>
      </c>
      <c r="H892" s="231" t="s">
        <v>796</v>
      </c>
      <c r="I892" s="203">
        <v>642</v>
      </c>
      <c r="J892" s="203">
        <v>618</v>
      </c>
      <c r="K892" s="203">
        <v>24</v>
      </c>
      <c r="L892" s="203">
        <v>0</v>
      </c>
      <c r="M892" s="231"/>
    </row>
    <row r="893" spans="1:13">
      <c r="A893" s="231" t="s">
        <v>794</v>
      </c>
      <c r="B893" s="231" t="s">
        <v>706</v>
      </c>
      <c r="C893" s="231" t="s">
        <v>2342</v>
      </c>
      <c r="D893" s="231" t="s">
        <v>18</v>
      </c>
      <c r="E893" s="231" t="s">
        <v>521</v>
      </c>
      <c r="F893" s="231" t="s">
        <v>48</v>
      </c>
      <c r="G893" s="231" t="s">
        <v>521</v>
      </c>
      <c r="H893" s="231" t="s">
        <v>796</v>
      </c>
      <c r="I893" s="203">
        <v>152234</v>
      </c>
      <c r="J893" s="203">
        <v>116456.4</v>
      </c>
      <c r="K893" s="203">
        <v>0</v>
      </c>
      <c r="L893" s="203">
        <v>35777.599999999999</v>
      </c>
      <c r="M893" s="231"/>
    </row>
    <row r="894" spans="1:13">
      <c r="A894" s="231" t="s">
        <v>794</v>
      </c>
      <c r="B894" s="231" t="s">
        <v>706</v>
      </c>
      <c r="C894" s="231" t="s">
        <v>2342</v>
      </c>
      <c r="D894" s="231" t="s">
        <v>18</v>
      </c>
      <c r="E894" s="231" t="s">
        <v>521</v>
      </c>
      <c r="F894" s="231" t="s">
        <v>48</v>
      </c>
      <c r="G894" s="231" t="s">
        <v>521</v>
      </c>
      <c r="H894" s="231" t="s">
        <v>796</v>
      </c>
      <c r="I894" s="203">
        <v>200</v>
      </c>
      <c r="J894" s="203">
        <v>239.88</v>
      </c>
      <c r="K894" s="203">
        <v>0</v>
      </c>
      <c r="L894" s="203">
        <v>-39.880000000000003</v>
      </c>
      <c r="M894" s="231"/>
    </row>
    <row r="895" spans="1:13">
      <c r="A895" s="231" t="s">
        <v>794</v>
      </c>
      <c r="B895" s="231" t="s">
        <v>706</v>
      </c>
      <c r="C895" s="231" t="s">
        <v>2343</v>
      </c>
      <c r="D895" s="231" t="s">
        <v>18</v>
      </c>
      <c r="E895" s="231" t="s">
        <v>521</v>
      </c>
      <c r="F895" s="231" t="s">
        <v>48</v>
      </c>
      <c r="G895" s="231" t="s">
        <v>521</v>
      </c>
      <c r="H895" s="231" t="s">
        <v>796</v>
      </c>
      <c r="I895" s="203">
        <v>27596.560000000001</v>
      </c>
      <c r="J895" s="203">
        <v>27596.560000000001</v>
      </c>
      <c r="K895" s="203">
        <v>0</v>
      </c>
      <c r="L895" s="203">
        <v>0</v>
      </c>
      <c r="M895" s="231"/>
    </row>
    <row r="896" spans="1:13">
      <c r="A896" s="231" t="s">
        <v>794</v>
      </c>
      <c r="B896" s="231" t="s">
        <v>706</v>
      </c>
      <c r="C896" s="231" t="s">
        <v>2344</v>
      </c>
      <c r="D896" s="231" t="s">
        <v>18</v>
      </c>
      <c r="E896" s="231" t="s">
        <v>521</v>
      </c>
      <c r="F896" s="231" t="s">
        <v>48</v>
      </c>
      <c r="G896" s="231" t="s">
        <v>521</v>
      </c>
      <c r="H896" s="231" t="s">
        <v>796</v>
      </c>
      <c r="I896" s="203">
        <v>1524</v>
      </c>
      <c r="J896" s="203">
        <v>1524</v>
      </c>
      <c r="K896" s="203">
        <v>0</v>
      </c>
      <c r="L896" s="203">
        <v>0</v>
      </c>
      <c r="M896" s="231"/>
    </row>
    <row r="897" spans="1:13">
      <c r="A897" s="231" t="s">
        <v>794</v>
      </c>
      <c r="B897" s="231" t="s">
        <v>706</v>
      </c>
      <c r="C897" s="231" t="s">
        <v>2344</v>
      </c>
      <c r="D897" s="231" t="s">
        <v>18</v>
      </c>
      <c r="E897" s="231" t="s">
        <v>521</v>
      </c>
      <c r="F897" s="231" t="s">
        <v>48</v>
      </c>
      <c r="G897" s="231" t="s">
        <v>521</v>
      </c>
      <c r="H897" s="231" t="s">
        <v>796</v>
      </c>
      <c r="I897" s="203">
        <v>109.99</v>
      </c>
      <c r="J897" s="203">
        <v>109.99</v>
      </c>
      <c r="K897" s="203">
        <v>0</v>
      </c>
      <c r="L897" s="203">
        <v>0</v>
      </c>
      <c r="M897" s="231"/>
    </row>
    <row r="898" spans="1:13">
      <c r="A898" s="231" t="s">
        <v>794</v>
      </c>
      <c r="B898" s="231" t="s">
        <v>706</v>
      </c>
      <c r="C898" s="231" t="s">
        <v>2344</v>
      </c>
      <c r="D898" s="231" t="s">
        <v>18</v>
      </c>
      <c r="E898" s="231" t="s">
        <v>521</v>
      </c>
      <c r="F898" s="231" t="s">
        <v>48</v>
      </c>
      <c r="G898" s="231" t="s">
        <v>521</v>
      </c>
      <c r="H898" s="231" t="s">
        <v>796</v>
      </c>
      <c r="I898" s="203">
        <v>168</v>
      </c>
      <c r="J898" s="203">
        <v>168</v>
      </c>
      <c r="K898" s="203">
        <v>0</v>
      </c>
      <c r="L898" s="203">
        <v>0</v>
      </c>
      <c r="M898" s="231"/>
    </row>
    <row r="899" spans="1:13">
      <c r="A899" s="231" t="s">
        <v>794</v>
      </c>
      <c r="B899" s="231" t="s">
        <v>709</v>
      </c>
      <c r="C899" s="231" t="s">
        <v>794</v>
      </c>
      <c r="D899" s="231" t="s">
        <v>18</v>
      </c>
      <c r="E899" s="231" t="s">
        <v>521</v>
      </c>
      <c r="F899" s="231" t="s">
        <v>48</v>
      </c>
      <c r="G899" s="231" t="s">
        <v>521</v>
      </c>
      <c r="H899" s="231" t="s">
        <v>796</v>
      </c>
      <c r="I899" s="203">
        <v>58205</v>
      </c>
      <c r="J899" s="203">
        <v>53053.919999999998</v>
      </c>
      <c r="K899" s="203">
        <v>4823.08</v>
      </c>
      <c r="L899" s="203">
        <v>328</v>
      </c>
      <c r="M899" s="231"/>
    </row>
    <row r="900" spans="1:13">
      <c r="A900" s="231" t="s">
        <v>794</v>
      </c>
      <c r="B900" s="231" t="s">
        <v>709</v>
      </c>
      <c r="C900" s="231" t="s">
        <v>812</v>
      </c>
      <c r="D900" s="231" t="s">
        <v>18</v>
      </c>
      <c r="E900" s="231" t="s">
        <v>521</v>
      </c>
      <c r="F900" s="231" t="s">
        <v>48</v>
      </c>
      <c r="G900" s="231" t="s">
        <v>521</v>
      </c>
      <c r="H900" s="231" t="s">
        <v>796</v>
      </c>
      <c r="I900" s="203">
        <v>21635</v>
      </c>
      <c r="J900" s="203">
        <v>20658.060000000001</v>
      </c>
      <c r="K900" s="203">
        <v>1002.02</v>
      </c>
      <c r="L900" s="203">
        <v>-25.08</v>
      </c>
      <c r="M900" s="231"/>
    </row>
    <row r="901" spans="1:13">
      <c r="A901" s="231" t="s">
        <v>794</v>
      </c>
      <c r="B901" s="231" t="s">
        <v>709</v>
      </c>
      <c r="C901" s="231" t="s">
        <v>2341</v>
      </c>
      <c r="D901" s="231" t="s">
        <v>18</v>
      </c>
      <c r="E901" s="231" t="s">
        <v>521</v>
      </c>
      <c r="F901" s="231" t="s">
        <v>48</v>
      </c>
      <c r="G901" s="231" t="s">
        <v>521</v>
      </c>
      <c r="H901" s="231" t="s">
        <v>796</v>
      </c>
      <c r="I901" s="203">
        <v>6177.85</v>
      </c>
      <c r="J901" s="203">
        <v>6177.85</v>
      </c>
      <c r="K901" s="203">
        <v>0</v>
      </c>
      <c r="L901" s="203">
        <v>0</v>
      </c>
      <c r="M901" s="231"/>
    </row>
    <row r="902" spans="1:13">
      <c r="A902" s="231" t="s">
        <v>794</v>
      </c>
      <c r="B902" s="231" t="s">
        <v>709</v>
      </c>
      <c r="C902" s="231" t="s">
        <v>2341</v>
      </c>
      <c r="D902" s="231" t="s">
        <v>18</v>
      </c>
      <c r="E902" s="231" t="s">
        <v>521</v>
      </c>
      <c r="F902" s="231" t="s">
        <v>48</v>
      </c>
      <c r="G902" s="231" t="s">
        <v>521</v>
      </c>
      <c r="H902" s="231" t="s">
        <v>796</v>
      </c>
      <c r="I902" s="203">
        <v>347.75</v>
      </c>
      <c r="J902" s="203">
        <v>347.75</v>
      </c>
      <c r="K902" s="203">
        <v>0</v>
      </c>
      <c r="L902" s="203">
        <v>0</v>
      </c>
      <c r="M902" s="231"/>
    </row>
    <row r="903" spans="1:13">
      <c r="A903" s="231" t="s">
        <v>794</v>
      </c>
      <c r="B903" s="231" t="s">
        <v>709</v>
      </c>
      <c r="C903" s="231" t="s">
        <v>2343</v>
      </c>
      <c r="D903" s="231" t="s">
        <v>18</v>
      </c>
      <c r="E903" s="231" t="s">
        <v>521</v>
      </c>
      <c r="F903" s="231" t="s">
        <v>48</v>
      </c>
      <c r="G903" s="231" t="s">
        <v>521</v>
      </c>
      <c r="H903" s="231" t="s">
        <v>796</v>
      </c>
      <c r="I903" s="203">
        <v>239.15</v>
      </c>
      <c r="J903" s="203">
        <v>239.15</v>
      </c>
      <c r="K903" s="203">
        <v>0</v>
      </c>
      <c r="L903" s="203">
        <v>0</v>
      </c>
      <c r="M903" s="231"/>
    </row>
    <row r="904" spans="1:13">
      <c r="A904" s="231" t="s">
        <v>794</v>
      </c>
      <c r="B904" s="231" t="s">
        <v>709</v>
      </c>
      <c r="C904" s="231" t="s">
        <v>2344</v>
      </c>
      <c r="D904" s="231" t="s">
        <v>18</v>
      </c>
      <c r="E904" s="231" t="s">
        <v>521</v>
      </c>
      <c r="F904" s="231" t="s">
        <v>48</v>
      </c>
      <c r="G904" s="231" t="s">
        <v>521</v>
      </c>
      <c r="H904" s="231" t="s">
        <v>796</v>
      </c>
      <c r="I904" s="203">
        <v>44</v>
      </c>
      <c r="J904" s="203">
        <v>44</v>
      </c>
      <c r="K904" s="203">
        <v>0</v>
      </c>
      <c r="L904" s="203">
        <v>0</v>
      </c>
      <c r="M904" s="231"/>
    </row>
    <row r="905" spans="1:13">
      <c r="A905" s="231" t="s">
        <v>794</v>
      </c>
      <c r="B905" s="231" t="s">
        <v>709</v>
      </c>
      <c r="C905" s="231" t="s">
        <v>2344</v>
      </c>
      <c r="D905" s="231" t="s">
        <v>18</v>
      </c>
      <c r="E905" s="231" t="s">
        <v>521</v>
      </c>
      <c r="F905" s="231" t="s">
        <v>48</v>
      </c>
      <c r="G905" s="231" t="s">
        <v>521</v>
      </c>
      <c r="H905" s="231" t="s">
        <v>796</v>
      </c>
      <c r="I905" s="203">
        <v>1783.36</v>
      </c>
      <c r="J905" s="203">
        <v>1783.36</v>
      </c>
      <c r="K905" s="203">
        <v>0</v>
      </c>
      <c r="L905" s="203">
        <v>0</v>
      </c>
      <c r="M905" s="231"/>
    </row>
    <row r="906" spans="1:13">
      <c r="A906" s="231" t="s">
        <v>794</v>
      </c>
      <c r="B906" s="231" t="s">
        <v>808</v>
      </c>
      <c r="C906" s="231" t="s">
        <v>2343</v>
      </c>
      <c r="D906" s="231" t="s">
        <v>18</v>
      </c>
      <c r="E906" s="231" t="s">
        <v>830</v>
      </c>
      <c r="F906" s="231" t="s">
        <v>48</v>
      </c>
      <c r="G906" s="231" t="s">
        <v>521</v>
      </c>
      <c r="H906" s="231" t="s">
        <v>796</v>
      </c>
      <c r="I906" s="203">
        <v>795.51</v>
      </c>
      <c r="J906" s="203">
        <v>352.17</v>
      </c>
      <c r="K906" s="203">
        <v>0</v>
      </c>
      <c r="L906" s="203">
        <v>443.34</v>
      </c>
      <c r="M906" s="231"/>
    </row>
    <row r="907" spans="1:13">
      <c r="A907" s="231" t="s">
        <v>794</v>
      </c>
      <c r="B907" s="231" t="s">
        <v>808</v>
      </c>
      <c r="C907" s="231" t="s">
        <v>794</v>
      </c>
      <c r="D907" s="231" t="s">
        <v>18</v>
      </c>
      <c r="E907" s="231" t="s">
        <v>710</v>
      </c>
      <c r="F907" s="231" t="s">
        <v>48</v>
      </c>
      <c r="G907" s="231" t="s">
        <v>521</v>
      </c>
      <c r="H907" s="231" t="s">
        <v>796</v>
      </c>
      <c r="I907" s="203">
        <v>8964.1</v>
      </c>
      <c r="J907" s="203">
        <v>6841.04</v>
      </c>
      <c r="K907" s="203">
        <v>1985.64</v>
      </c>
      <c r="L907" s="203">
        <v>137.41999999999999</v>
      </c>
      <c r="M907" s="231"/>
    </row>
    <row r="908" spans="1:13">
      <c r="A908" s="231" t="s">
        <v>794</v>
      </c>
      <c r="B908" s="231" t="s">
        <v>808</v>
      </c>
      <c r="C908" s="231" t="s">
        <v>812</v>
      </c>
      <c r="D908" s="231" t="s">
        <v>18</v>
      </c>
      <c r="E908" s="231" t="s">
        <v>710</v>
      </c>
      <c r="F908" s="231" t="s">
        <v>48</v>
      </c>
      <c r="G908" s="231" t="s">
        <v>521</v>
      </c>
      <c r="H908" s="231" t="s">
        <v>796</v>
      </c>
      <c r="I908" s="203">
        <v>2031.74</v>
      </c>
      <c r="J908" s="203">
        <v>1576.4</v>
      </c>
      <c r="K908" s="203">
        <v>412.2</v>
      </c>
      <c r="L908" s="203">
        <v>43.14</v>
      </c>
      <c r="M908" s="231"/>
    </row>
    <row r="909" spans="1:13">
      <c r="A909" s="231" t="s">
        <v>794</v>
      </c>
      <c r="B909" s="231" t="s">
        <v>808</v>
      </c>
      <c r="C909" s="231" t="s">
        <v>2341</v>
      </c>
      <c r="D909" s="231" t="s">
        <v>18</v>
      </c>
      <c r="E909" s="231" t="s">
        <v>710</v>
      </c>
      <c r="F909" s="231" t="s">
        <v>48</v>
      </c>
      <c r="G909" s="231" t="s">
        <v>521</v>
      </c>
      <c r="H909" s="231" t="s">
        <v>796</v>
      </c>
      <c r="I909" s="203">
        <v>20528.75</v>
      </c>
      <c r="J909" s="203">
        <v>16208.5</v>
      </c>
      <c r="K909" s="203">
        <v>0</v>
      </c>
      <c r="L909" s="203">
        <v>4320.25</v>
      </c>
      <c r="M909" s="231"/>
    </row>
    <row r="910" spans="1:13">
      <c r="A910" s="231" t="s">
        <v>794</v>
      </c>
      <c r="B910" s="231" t="s">
        <v>808</v>
      </c>
      <c r="C910" s="231" t="s">
        <v>2341</v>
      </c>
      <c r="D910" s="231" t="s">
        <v>18</v>
      </c>
      <c r="E910" s="231" t="s">
        <v>710</v>
      </c>
      <c r="F910" s="231" t="s">
        <v>48</v>
      </c>
      <c r="G910" s="231" t="s">
        <v>521</v>
      </c>
      <c r="H910" s="231" t="s">
        <v>796</v>
      </c>
      <c r="I910" s="203">
        <v>0</v>
      </c>
      <c r="J910" s="203">
        <v>2150.25</v>
      </c>
      <c r="K910" s="203">
        <v>0</v>
      </c>
      <c r="L910" s="203">
        <v>-2150.25</v>
      </c>
      <c r="M910" s="231"/>
    </row>
    <row r="911" spans="1:13">
      <c r="A911" s="231" t="s">
        <v>794</v>
      </c>
      <c r="B911" s="231" t="s">
        <v>808</v>
      </c>
      <c r="C911" s="231" t="s">
        <v>2343</v>
      </c>
      <c r="D911" s="231" t="s">
        <v>18</v>
      </c>
      <c r="E911" s="231" t="s">
        <v>710</v>
      </c>
      <c r="F911" s="231" t="s">
        <v>48</v>
      </c>
      <c r="G911" s="231" t="s">
        <v>521</v>
      </c>
      <c r="H911" s="231" t="s">
        <v>796</v>
      </c>
      <c r="I911" s="203">
        <v>23993.38</v>
      </c>
      <c r="J911" s="203">
        <v>64.67</v>
      </c>
      <c r="K911" s="203">
        <v>10.02</v>
      </c>
      <c r="L911" s="203">
        <v>23918.69</v>
      </c>
      <c r="M911" s="231"/>
    </row>
    <row r="912" spans="1:13">
      <c r="A912" s="231" t="s">
        <v>794</v>
      </c>
      <c r="B912" s="231" t="s">
        <v>808</v>
      </c>
      <c r="C912" s="231" t="s">
        <v>2344</v>
      </c>
      <c r="D912" s="231" t="s">
        <v>18</v>
      </c>
      <c r="E912" s="231" t="s">
        <v>710</v>
      </c>
      <c r="F912" s="231" t="s">
        <v>48</v>
      </c>
      <c r="G912" s="231" t="s">
        <v>521</v>
      </c>
      <c r="H912" s="231" t="s">
        <v>796</v>
      </c>
      <c r="I912" s="203">
        <v>15300</v>
      </c>
      <c r="J912" s="203">
        <v>15300</v>
      </c>
      <c r="K912" s="203">
        <v>0</v>
      </c>
      <c r="L912" s="203">
        <v>0</v>
      </c>
      <c r="M912" s="231"/>
    </row>
    <row r="913" spans="1:13">
      <c r="A913" s="231" t="s">
        <v>794</v>
      </c>
      <c r="B913" s="231" t="s">
        <v>808</v>
      </c>
      <c r="C913" s="231" t="s">
        <v>2345</v>
      </c>
      <c r="D913" s="231" t="s">
        <v>18</v>
      </c>
      <c r="E913" s="231" t="s">
        <v>710</v>
      </c>
      <c r="F913" s="231" t="s">
        <v>48</v>
      </c>
      <c r="G913" s="231" t="s">
        <v>521</v>
      </c>
      <c r="H913" s="231" t="s">
        <v>796</v>
      </c>
      <c r="I913" s="203">
        <v>7250</v>
      </c>
      <c r="J913" s="203">
        <v>6302.87</v>
      </c>
      <c r="K913" s="203">
        <v>0</v>
      </c>
      <c r="L913" s="203">
        <v>947.13</v>
      </c>
      <c r="M913" s="231"/>
    </row>
    <row r="914" spans="1:13">
      <c r="A914" s="231" t="s">
        <v>794</v>
      </c>
      <c r="B914" s="231" t="s">
        <v>833</v>
      </c>
      <c r="C914" s="231" t="s">
        <v>794</v>
      </c>
      <c r="D914" s="231" t="s">
        <v>18</v>
      </c>
      <c r="E914" s="231" t="s">
        <v>710</v>
      </c>
      <c r="F914" s="231" t="s">
        <v>48</v>
      </c>
      <c r="G914" s="231" t="s">
        <v>521</v>
      </c>
      <c r="H914" s="231" t="s">
        <v>796</v>
      </c>
      <c r="I914" s="203">
        <v>7611.69</v>
      </c>
      <c r="J914" s="203">
        <v>7322.55</v>
      </c>
      <c r="K914" s="203">
        <v>271.20999999999998</v>
      </c>
      <c r="L914" s="203">
        <v>17.93</v>
      </c>
      <c r="M914" s="231"/>
    </row>
    <row r="915" spans="1:13">
      <c r="A915" s="231" t="s">
        <v>794</v>
      </c>
      <c r="B915" s="231" t="s">
        <v>833</v>
      </c>
      <c r="C915" s="231" t="s">
        <v>812</v>
      </c>
      <c r="D915" s="231" t="s">
        <v>18</v>
      </c>
      <c r="E915" s="231" t="s">
        <v>710</v>
      </c>
      <c r="F915" s="231" t="s">
        <v>48</v>
      </c>
      <c r="G915" s="231" t="s">
        <v>521</v>
      </c>
      <c r="H915" s="231" t="s">
        <v>796</v>
      </c>
      <c r="I915" s="203">
        <v>3905.17</v>
      </c>
      <c r="J915" s="203">
        <v>3812.46</v>
      </c>
      <c r="K915" s="203">
        <v>56.48</v>
      </c>
      <c r="L915" s="203">
        <v>36.229999999999997</v>
      </c>
      <c r="M915" s="231"/>
    </row>
    <row r="916" spans="1:13">
      <c r="A916" s="231" t="s">
        <v>794</v>
      </c>
      <c r="B916" s="231" t="s">
        <v>833</v>
      </c>
      <c r="C916" s="231" t="s">
        <v>2345</v>
      </c>
      <c r="D916" s="231" t="s">
        <v>18</v>
      </c>
      <c r="E916" s="231" t="s">
        <v>710</v>
      </c>
      <c r="F916" s="231" t="s">
        <v>48</v>
      </c>
      <c r="G916" s="231" t="s">
        <v>521</v>
      </c>
      <c r="H916" s="231" t="s">
        <v>796</v>
      </c>
      <c r="I916" s="203">
        <v>270.02999999999997</v>
      </c>
      <c r="J916" s="203">
        <v>270.02999999999997</v>
      </c>
      <c r="K916" s="203">
        <v>0</v>
      </c>
      <c r="L916" s="203">
        <v>0</v>
      </c>
      <c r="M916" s="231"/>
    </row>
    <row r="917" spans="1:13">
      <c r="A917" s="231" t="s">
        <v>794</v>
      </c>
      <c r="B917" s="231" t="s">
        <v>701</v>
      </c>
      <c r="C917" s="231" t="s">
        <v>2343</v>
      </c>
      <c r="D917" s="231" t="s">
        <v>18</v>
      </c>
      <c r="E917" s="231" t="s">
        <v>710</v>
      </c>
      <c r="F917" s="231" t="s">
        <v>48</v>
      </c>
      <c r="G917" s="231" t="s">
        <v>521</v>
      </c>
      <c r="H917" s="231" t="s">
        <v>796</v>
      </c>
      <c r="I917" s="203">
        <v>0</v>
      </c>
      <c r="J917" s="203">
        <v>88.21</v>
      </c>
      <c r="K917" s="203">
        <v>0</v>
      </c>
      <c r="L917" s="203">
        <v>-88.21</v>
      </c>
      <c r="M917" s="231"/>
    </row>
    <row r="918" spans="1:13">
      <c r="A918" s="231" t="s">
        <v>794</v>
      </c>
      <c r="B918" s="231" t="s">
        <v>701</v>
      </c>
      <c r="C918" s="231" t="s">
        <v>2344</v>
      </c>
      <c r="D918" s="231" t="s">
        <v>18</v>
      </c>
      <c r="E918" s="231" t="s">
        <v>710</v>
      </c>
      <c r="F918" s="231" t="s">
        <v>48</v>
      </c>
      <c r="G918" s="231" t="s">
        <v>521</v>
      </c>
      <c r="H918" s="231" t="s">
        <v>796</v>
      </c>
      <c r="I918" s="203">
        <v>1687.8</v>
      </c>
      <c r="J918" s="203">
        <v>1037.1099999999999</v>
      </c>
      <c r="K918" s="203">
        <v>0</v>
      </c>
      <c r="L918" s="203">
        <v>650.69000000000005</v>
      </c>
      <c r="M918" s="231"/>
    </row>
    <row r="919" spans="1:13">
      <c r="A919" s="231" t="s">
        <v>794</v>
      </c>
      <c r="B919" s="231" t="s">
        <v>701</v>
      </c>
      <c r="C919" s="231" t="s">
        <v>2344</v>
      </c>
      <c r="D919" s="231" t="s">
        <v>18</v>
      </c>
      <c r="E919" s="231" t="s">
        <v>710</v>
      </c>
      <c r="F919" s="231" t="s">
        <v>48</v>
      </c>
      <c r="G919" s="231" t="s">
        <v>521</v>
      </c>
      <c r="H919" s="231" t="s">
        <v>796</v>
      </c>
      <c r="I919" s="203">
        <v>0</v>
      </c>
      <c r="J919" s="203">
        <v>95.98</v>
      </c>
      <c r="K919" s="203">
        <v>0</v>
      </c>
      <c r="L919" s="203">
        <v>-95.98</v>
      </c>
      <c r="M919" s="231"/>
    </row>
    <row r="920" spans="1:13">
      <c r="A920" s="231" t="s">
        <v>794</v>
      </c>
      <c r="B920" s="231" t="s">
        <v>701</v>
      </c>
      <c r="C920" s="231" t="s">
        <v>2345</v>
      </c>
      <c r="D920" s="231" t="s">
        <v>18</v>
      </c>
      <c r="E920" s="231" t="s">
        <v>710</v>
      </c>
      <c r="F920" s="231" t="s">
        <v>48</v>
      </c>
      <c r="G920" s="231" t="s">
        <v>521</v>
      </c>
      <c r="H920" s="231" t="s">
        <v>796</v>
      </c>
      <c r="I920" s="203">
        <v>380</v>
      </c>
      <c r="J920" s="203">
        <v>342.82</v>
      </c>
      <c r="K920" s="203">
        <v>0</v>
      </c>
      <c r="L920" s="203">
        <v>37.18</v>
      </c>
      <c r="M920" s="231"/>
    </row>
    <row r="921" spans="1:13">
      <c r="A921" s="231" t="s">
        <v>794</v>
      </c>
      <c r="B921" s="231" t="s">
        <v>707</v>
      </c>
      <c r="C921" s="231" t="s">
        <v>794</v>
      </c>
      <c r="D921" s="231" t="s">
        <v>18</v>
      </c>
      <c r="E921" s="231" t="s">
        <v>710</v>
      </c>
      <c r="F921" s="231" t="s">
        <v>48</v>
      </c>
      <c r="G921" s="231" t="s">
        <v>521</v>
      </c>
      <c r="H921" s="231" t="s">
        <v>796</v>
      </c>
      <c r="I921" s="203">
        <v>1163.8399999999999</v>
      </c>
      <c r="J921" s="203">
        <v>710.16</v>
      </c>
      <c r="K921" s="203">
        <v>0</v>
      </c>
      <c r="L921" s="203">
        <v>453.68</v>
      </c>
      <c r="M921" s="231"/>
    </row>
    <row r="922" spans="1:13">
      <c r="A922" s="231" t="s">
        <v>794</v>
      </c>
      <c r="B922" s="231" t="s">
        <v>707</v>
      </c>
      <c r="C922" s="231" t="s">
        <v>812</v>
      </c>
      <c r="D922" s="231" t="s">
        <v>18</v>
      </c>
      <c r="E922" s="231" t="s">
        <v>710</v>
      </c>
      <c r="F922" s="231" t="s">
        <v>48</v>
      </c>
      <c r="G922" s="231" t="s">
        <v>521</v>
      </c>
      <c r="H922" s="231" t="s">
        <v>796</v>
      </c>
      <c r="I922" s="203">
        <v>806.7</v>
      </c>
      <c r="J922" s="203">
        <v>163.63</v>
      </c>
      <c r="K922" s="203">
        <v>0</v>
      </c>
      <c r="L922" s="203">
        <v>643.07000000000005</v>
      </c>
      <c r="M922" s="231"/>
    </row>
    <row r="923" spans="1:13">
      <c r="A923" s="231" t="s">
        <v>794</v>
      </c>
      <c r="B923" s="231" t="s">
        <v>707</v>
      </c>
      <c r="C923" s="231" t="s">
        <v>2341</v>
      </c>
      <c r="D923" s="231" t="s">
        <v>18</v>
      </c>
      <c r="E923" s="231" t="s">
        <v>710</v>
      </c>
      <c r="F923" s="231" t="s">
        <v>48</v>
      </c>
      <c r="G923" s="231" t="s">
        <v>521</v>
      </c>
      <c r="H923" s="231" t="s">
        <v>796</v>
      </c>
      <c r="I923" s="203">
        <v>175</v>
      </c>
      <c r="J923" s="203">
        <v>172.5</v>
      </c>
      <c r="K923" s="203">
        <v>0</v>
      </c>
      <c r="L923" s="203">
        <v>2.5</v>
      </c>
      <c r="M923" s="231"/>
    </row>
    <row r="924" spans="1:13">
      <c r="A924" s="231" t="s">
        <v>794</v>
      </c>
      <c r="B924" s="231" t="s">
        <v>707</v>
      </c>
      <c r="C924" s="231" t="s">
        <v>2343</v>
      </c>
      <c r="D924" s="231" t="s">
        <v>18</v>
      </c>
      <c r="E924" s="231" t="s">
        <v>710</v>
      </c>
      <c r="F924" s="231" t="s">
        <v>48</v>
      </c>
      <c r="G924" s="231" t="s">
        <v>521</v>
      </c>
      <c r="H924" s="231" t="s">
        <v>796</v>
      </c>
      <c r="I924" s="203">
        <v>2500</v>
      </c>
      <c r="J924" s="203">
        <v>369.52</v>
      </c>
      <c r="K924" s="203">
        <v>44.68</v>
      </c>
      <c r="L924" s="203">
        <v>2085.8000000000002</v>
      </c>
      <c r="M924" s="231"/>
    </row>
    <row r="925" spans="1:13">
      <c r="A925" s="231" t="s">
        <v>794</v>
      </c>
      <c r="B925" s="231" t="s">
        <v>242</v>
      </c>
      <c r="C925" s="231" t="s">
        <v>2344</v>
      </c>
      <c r="D925" s="231" t="s">
        <v>18</v>
      </c>
      <c r="E925" s="231" t="s">
        <v>710</v>
      </c>
      <c r="F925" s="231" t="s">
        <v>48</v>
      </c>
      <c r="G925" s="231" t="s">
        <v>521</v>
      </c>
      <c r="H925" s="231" t="s">
        <v>796</v>
      </c>
      <c r="I925" s="203">
        <v>58969.04</v>
      </c>
      <c r="J925" s="203">
        <v>58969.04</v>
      </c>
      <c r="K925" s="203">
        <v>0</v>
      </c>
      <c r="L925" s="203">
        <v>0</v>
      </c>
      <c r="M925" s="231"/>
    </row>
    <row r="926" spans="1:13">
      <c r="A926" s="231" t="s">
        <v>794</v>
      </c>
      <c r="B926" s="231" t="s">
        <v>242</v>
      </c>
      <c r="C926" s="231" t="s">
        <v>2344</v>
      </c>
      <c r="D926" s="231" t="s">
        <v>18</v>
      </c>
      <c r="E926" s="231" t="s">
        <v>710</v>
      </c>
      <c r="F926" s="231" t="s">
        <v>48</v>
      </c>
      <c r="G926" s="231" t="s">
        <v>521</v>
      </c>
      <c r="H926" s="231" t="s">
        <v>796</v>
      </c>
      <c r="I926" s="203">
        <v>1440</v>
      </c>
      <c r="J926" s="203">
        <v>440</v>
      </c>
      <c r="K926" s="203">
        <v>0</v>
      </c>
      <c r="L926" s="203">
        <v>1000</v>
      </c>
      <c r="M926" s="231"/>
    </row>
    <row r="927" spans="1:13">
      <c r="A927" s="231" t="s">
        <v>794</v>
      </c>
      <c r="B927" s="231" t="s">
        <v>706</v>
      </c>
      <c r="C927" s="231" t="s">
        <v>794</v>
      </c>
      <c r="D927" s="231" t="s">
        <v>18</v>
      </c>
      <c r="E927" s="231" t="s">
        <v>710</v>
      </c>
      <c r="F927" s="231" t="s">
        <v>48</v>
      </c>
      <c r="G927" s="231" t="s">
        <v>521</v>
      </c>
      <c r="H927" s="231" t="s">
        <v>796</v>
      </c>
      <c r="I927" s="203">
        <v>8176.08</v>
      </c>
      <c r="J927" s="203">
        <v>8676.9500000000007</v>
      </c>
      <c r="K927" s="203">
        <v>0</v>
      </c>
      <c r="L927" s="203">
        <v>-500.87</v>
      </c>
      <c r="M927" s="231"/>
    </row>
    <row r="928" spans="1:13">
      <c r="A928" s="231" t="s">
        <v>794</v>
      </c>
      <c r="B928" s="231" t="s">
        <v>706</v>
      </c>
      <c r="C928" s="231" t="s">
        <v>812</v>
      </c>
      <c r="D928" s="231" t="s">
        <v>18</v>
      </c>
      <c r="E928" s="231" t="s">
        <v>710</v>
      </c>
      <c r="F928" s="231" t="s">
        <v>48</v>
      </c>
      <c r="G928" s="231" t="s">
        <v>521</v>
      </c>
      <c r="H928" s="231" t="s">
        <v>796</v>
      </c>
      <c r="I928" s="203">
        <v>2323</v>
      </c>
      <c r="J928" s="203">
        <v>1183.51</v>
      </c>
      <c r="K928" s="203">
        <v>0</v>
      </c>
      <c r="L928" s="203">
        <v>1139.49</v>
      </c>
      <c r="M928" s="231"/>
    </row>
    <row r="929" spans="1:13">
      <c r="A929" s="231" t="s">
        <v>794</v>
      </c>
      <c r="B929" s="231" t="s">
        <v>706</v>
      </c>
      <c r="C929" s="231" t="s">
        <v>2343</v>
      </c>
      <c r="D929" s="231" t="s">
        <v>18</v>
      </c>
      <c r="E929" s="231" t="s">
        <v>710</v>
      </c>
      <c r="F929" s="231" t="s">
        <v>48</v>
      </c>
      <c r="G929" s="231" t="s">
        <v>521</v>
      </c>
      <c r="H929" s="231" t="s">
        <v>796</v>
      </c>
      <c r="I929" s="203">
        <v>352.66</v>
      </c>
      <c r="J929" s="203">
        <v>32.99</v>
      </c>
      <c r="K929" s="203">
        <v>32.4</v>
      </c>
      <c r="L929" s="203">
        <v>287.27</v>
      </c>
      <c r="M929" s="231"/>
    </row>
    <row r="930" spans="1:13">
      <c r="A930" s="231" t="s">
        <v>794</v>
      </c>
      <c r="B930" s="231" t="s">
        <v>706</v>
      </c>
      <c r="C930" s="231" t="s">
        <v>2345</v>
      </c>
      <c r="D930" s="231" t="s">
        <v>18</v>
      </c>
      <c r="E930" s="231" t="s">
        <v>710</v>
      </c>
      <c r="F930" s="231" t="s">
        <v>48</v>
      </c>
      <c r="G930" s="231" t="s">
        <v>521</v>
      </c>
      <c r="H930" s="231" t="s">
        <v>796</v>
      </c>
      <c r="I930" s="203">
        <v>2395.61</v>
      </c>
      <c r="J930" s="203">
        <v>2198.29</v>
      </c>
      <c r="K930" s="203">
        <v>0</v>
      </c>
      <c r="L930" s="203">
        <v>197.32</v>
      </c>
      <c r="M930" s="231"/>
    </row>
    <row r="931" spans="1:13">
      <c r="A931" s="231" t="s">
        <v>794</v>
      </c>
      <c r="B931" s="231" t="s">
        <v>808</v>
      </c>
      <c r="C931" s="231" t="s">
        <v>794</v>
      </c>
      <c r="D931" s="231" t="s">
        <v>18</v>
      </c>
      <c r="E931" s="231" t="s">
        <v>2086</v>
      </c>
      <c r="F931" s="231" t="s">
        <v>48</v>
      </c>
      <c r="G931" s="231" t="s">
        <v>521</v>
      </c>
      <c r="H931" s="231" t="s">
        <v>796</v>
      </c>
      <c r="I931" s="203">
        <v>5000</v>
      </c>
      <c r="J931" s="203">
        <v>18905</v>
      </c>
      <c r="K931" s="203">
        <v>0</v>
      </c>
      <c r="L931" s="203">
        <v>-13905</v>
      </c>
      <c r="M931" s="231"/>
    </row>
    <row r="932" spans="1:13">
      <c r="A932" s="231" t="s">
        <v>794</v>
      </c>
      <c r="B932" s="231" t="s">
        <v>808</v>
      </c>
      <c r="C932" s="231" t="s">
        <v>812</v>
      </c>
      <c r="D932" s="231" t="s">
        <v>18</v>
      </c>
      <c r="E932" s="231" t="s">
        <v>2086</v>
      </c>
      <c r="F932" s="231" t="s">
        <v>48</v>
      </c>
      <c r="G932" s="231" t="s">
        <v>521</v>
      </c>
      <c r="H932" s="231" t="s">
        <v>796</v>
      </c>
      <c r="I932" s="203">
        <v>1163.2</v>
      </c>
      <c r="J932" s="203">
        <v>4175.41</v>
      </c>
      <c r="K932" s="203">
        <v>0</v>
      </c>
      <c r="L932" s="203">
        <v>-3012.21</v>
      </c>
      <c r="M932" s="231"/>
    </row>
    <row r="933" spans="1:13">
      <c r="A933" s="231" t="s">
        <v>794</v>
      </c>
      <c r="B933" s="231" t="s">
        <v>244</v>
      </c>
      <c r="C933" s="231" t="s">
        <v>794</v>
      </c>
      <c r="D933" s="231" t="s">
        <v>18</v>
      </c>
      <c r="E933" s="231" t="s">
        <v>2082</v>
      </c>
      <c r="F933" s="231" t="s">
        <v>48</v>
      </c>
      <c r="G933" s="231" t="s">
        <v>521</v>
      </c>
      <c r="H933" s="231" t="s">
        <v>796</v>
      </c>
      <c r="I933" s="203">
        <v>48561</v>
      </c>
      <c r="J933" s="203">
        <v>44514.239999999998</v>
      </c>
      <c r="K933" s="203">
        <v>4046.76</v>
      </c>
      <c r="L933" s="203">
        <v>0</v>
      </c>
      <c r="M933" s="231"/>
    </row>
    <row r="934" spans="1:13">
      <c r="A934" s="231" t="s">
        <v>794</v>
      </c>
      <c r="B934" s="231" t="s">
        <v>244</v>
      </c>
      <c r="C934" s="231" t="s">
        <v>812</v>
      </c>
      <c r="D934" s="231" t="s">
        <v>18</v>
      </c>
      <c r="E934" s="231" t="s">
        <v>2082</v>
      </c>
      <c r="F934" s="231" t="s">
        <v>48</v>
      </c>
      <c r="G934" s="231" t="s">
        <v>521</v>
      </c>
      <c r="H934" s="231" t="s">
        <v>796</v>
      </c>
      <c r="I934" s="203">
        <v>18205.919999999998</v>
      </c>
      <c r="J934" s="203">
        <v>17401.68</v>
      </c>
      <c r="K934" s="203">
        <v>840.92</v>
      </c>
      <c r="L934" s="203">
        <v>-36.68</v>
      </c>
      <c r="M934" s="231"/>
    </row>
    <row r="935" spans="1:13">
      <c r="A935" s="231" t="s">
        <v>794</v>
      </c>
      <c r="B935" s="231" t="s">
        <v>703</v>
      </c>
      <c r="C935" s="231" t="s">
        <v>794</v>
      </c>
      <c r="D935" s="231" t="s">
        <v>18</v>
      </c>
      <c r="E935" s="231" t="s">
        <v>2092</v>
      </c>
      <c r="F935" s="231" t="s">
        <v>48</v>
      </c>
      <c r="G935" s="231" t="s">
        <v>521</v>
      </c>
      <c r="H935" s="231" t="s">
        <v>796</v>
      </c>
      <c r="I935" s="203">
        <v>43906.51</v>
      </c>
      <c r="J935" s="203">
        <v>36939.19</v>
      </c>
      <c r="K935" s="203">
        <v>6967.32</v>
      </c>
      <c r="L935" s="203">
        <v>0</v>
      </c>
      <c r="M935" s="231"/>
    </row>
    <row r="936" spans="1:13">
      <c r="A936" s="231" t="s">
        <v>794</v>
      </c>
      <c r="B936" s="231" t="s">
        <v>703</v>
      </c>
      <c r="C936" s="231" t="s">
        <v>812</v>
      </c>
      <c r="D936" s="231" t="s">
        <v>18</v>
      </c>
      <c r="E936" s="231" t="s">
        <v>2092</v>
      </c>
      <c r="F936" s="231" t="s">
        <v>48</v>
      </c>
      <c r="G936" s="231" t="s">
        <v>521</v>
      </c>
      <c r="H936" s="231" t="s">
        <v>796</v>
      </c>
      <c r="I936" s="203">
        <v>17033.72</v>
      </c>
      <c r="J936" s="203">
        <v>15620.04</v>
      </c>
      <c r="K936" s="203">
        <v>1446.12</v>
      </c>
      <c r="L936" s="203">
        <v>-32.44</v>
      </c>
      <c r="M936" s="231"/>
    </row>
    <row r="937" spans="1:13">
      <c r="A937" s="231" t="s">
        <v>794</v>
      </c>
      <c r="B937" s="231" t="s">
        <v>833</v>
      </c>
      <c r="C937" s="231" t="s">
        <v>794</v>
      </c>
      <c r="D937" s="231" t="s">
        <v>18</v>
      </c>
      <c r="E937" s="231" t="s">
        <v>263</v>
      </c>
      <c r="F937" s="231" t="s">
        <v>48</v>
      </c>
      <c r="G937" s="231" t="s">
        <v>521</v>
      </c>
      <c r="H937" s="231" t="s">
        <v>796</v>
      </c>
      <c r="I937" s="203">
        <v>15237.98</v>
      </c>
      <c r="J937" s="203">
        <v>12759.98</v>
      </c>
      <c r="K937" s="203">
        <v>2537</v>
      </c>
      <c r="L937" s="203">
        <v>-59</v>
      </c>
      <c r="M937" s="231"/>
    </row>
    <row r="938" spans="1:13">
      <c r="A938" s="231" t="s">
        <v>794</v>
      </c>
      <c r="B938" s="231" t="s">
        <v>833</v>
      </c>
      <c r="C938" s="231" t="s">
        <v>812</v>
      </c>
      <c r="D938" s="231" t="s">
        <v>18</v>
      </c>
      <c r="E938" s="231" t="s">
        <v>263</v>
      </c>
      <c r="F938" s="231" t="s">
        <v>48</v>
      </c>
      <c r="G938" s="231" t="s">
        <v>521</v>
      </c>
      <c r="H938" s="231" t="s">
        <v>796</v>
      </c>
      <c r="I938" s="203">
        <v>5627.38</v>
      </c>
      <c r="J938" s="203">
        <v>5103.1499999999996</v>
      </c>
      <c r="K938" s="203">
        <v>526.6</v>
      </c>
      <c r="L938" s="203">
        <v>-2.37</v>
      </c>
      <c r="M938" s="231"/>
    </row>
    <row r="939" spans="1:13">
      <c r="A939" s="231" t="s">
        <v>794</v>
      </c>
      <c r="B939" s="231" t="s">
        <v>833</v>
      </c>
      <c r="C939" s="231" t="s">
        <v>2345</v>
      </c>
      <c r="D939" s="231" t="s">
        <v>18</v>
      </c>
      <c r="E939" s="231" t="s">
        <v>263</v>
      </c>
      <c r="F939" s="231" t="s">
        <v>48</v>
      </c>
      <c r="G939" s="231" t="s">
        <v>521</v>
      </c>
      <c r="H939" s="231" t="s">
        <v>796</v>
      </c>
      <c r="I939" s="203">
        <v>214.25</v>
      </c>
      <c r="J939" s="203">
        <v>257.10000000000002</v>
      </c>
      <c r="K939" s="203">
        <v>0</v>
      </c>
      <c r="L939" s="203">
        <v>-42.85</v>
      </c>
      <c r="M939" s="231"/>
    </row>
    <row r="940" spans="1:13">
      <c r="A940" s="231" t="s">
        <v>794</v>
      </c>
      <c r="B940" s="231" t="s">
        <v>804</v>
      </c>
      <c r="C940" s="231" t="s">
        <v>794</v>
      </c>
      <c r="D940" s="231" t="s">
        <v>18</v>
      </c>
      <c r="E940" s="231" t="s">
        <v>263</v>
      </c>
      <c r="F940" s="231" t="s">
        <v>48</v>
      </c>
      <c r="G940" s="231" t="s">
        <v>521</v>
      </c>
      <c r="H940" s="231" t="s">
        <v>796</v>
      </c>
      <c r="I940" s="203">
        <v>9638.16</v>
      </c>
      <c r="J940" s="203">
        <v>9638.16</v>
      </c>
      <c r="K940" s="203">
        <v>0</v>
      </c>
      <c r="L940" s="203">
        <v>0</v>
      </c>
      <c r="M940" s="231"/>
    </row>
    <row r="941" spans="1:13">
      <c r="A941" s="231" t="s">
        <v>794</v>
      </c>
      <c r="B941" s="231" t="s">
        <v>804</v>
      </c>
      <c r="C941" s="231" t="s">
        <v>812</v>
      </c>
      <c r="D941" s="231" t="s">
        <v>18</v>
      </c>
      <c r="E941" s="231" t="s">
        <v>263</v>
      </c>
      <c r="F941" s="231" t="s">
        <v>48</v>
      </c>
      <c r="G941" s="231" t="s">
        <v>521</v>
      </c>
      <c r="H941" s="231" t="s">
        <v>796</v>
      </c>
      <c r="I941" s="203">
        <v>118.91</v>
      </c>
      <c r="J941" s="203">
        <v>98.08</v>
      </c>
      <c r="K941" s="203">
        <v>0</v>
      </c>
      <c r="L941" s="203">
        <v>20.83</v>
      </c>
      <c r="M941" s="231"/>
    </row>
    <row r="942" spans="1:13">
      <c r="A942" s="231" t="s">
        <v>794</v>
      </c>
      <c r="B942" s="231" t="s">
        <v>703</v>
      </c>
      <c r="C942" s="231" t="s">
        <v>794</v>
      </c>
      <c r="D942" s="231" t="s">
        <v>18</v>
      </c>
      <c r="E942" s="231" t="s">
        <v>263</v>
      </c>
      <c r="F942" s="231" t="s">
        <v>48</v>
      </c>
      <c r="G942" s="231" t="s">
        <v>521</v>
      </c>
      <c r="H942" s="231" t="s">
        <v>796</v>
      </c>
      <c r="I942" s="203">
        <v>101089.51</v>
      </c>
      <c r="J942" s="203">
        <v>73231.17</v>
      </c>
      <c r="K942" s="203">
        <v>0</v>
      </c>
      <c r="L942" s="203">
        <v>27858.34</v>
      </c>
      <c r="M942" s="231"/>
    </row>
    <row r="943" spans="1:13">
      <c r="A943" s="231" t="s">
        <v>794</v>
      </c>
      <c r="B943" s="231" t="s">
        <v>703</v>
      </c>
      <c r="C943" s="231" t="s">
        <v>812</v>
      </c>
      <c r="D943" s="231" t="s">
        <v>18</v>
      </c>
      <c r="E943" s="231" t="s">
        <v>263</v>
      </c>
      <c r="F943" s="231" t="s">
        <v>48</v>
      </c>
      <c r="G943" s="231" t="s">
        <v>521</v>
      </c>
      <c r="H943" s="231" t="s">
        <v>796</v>
      </c>
      <c r="I943" s="203">
        <v>36023.480000000003</v>
      </c>
      <c r="J943" s="203">
        <v>28253.439999999999</v>
      </c>
      <c r="K943" s="203">
        <v>0</v>
      </c>
      <c r="L943" s="203">
        <v>7770.04</v>
      </c>
      <c r="M943" s="231"/>
    </row>
    <row r="944" spans="1:13">
      <c r="A944" s="231" t="s">
        <v>794</v>
      </c>
      <c r="B944" s="231" t="s">
        <v>703</v>
      </c>
      <c r="C944" s="231" t="s">
        <v>2345</v>
      </c>
      <c r="D944" s="231" t="s">
        <v>18</v>
      </c>
      <c r="E944" s="231" t="s">
        <v>263</v>
      </c>
      <c r="F944" s="231" t="s">
        <v>48</v>
      </c>
      <c r="G944" s="231" t="s">
        <v>521</v>
      </c>
      <c r="H944" s="231" t="s">
        <v>796</v>
      </c>
      <c r="I944" s="203">
        <v>457.09</v>
      </c>
      <c r="J944" s="203">
        <v>457.09</v>
      </c>
      <c r="K944" s="203">
        <v>0</v>
      </c>
      <c r="L944" s="203">
        <v>0</v>
      </c>
      <c r="M944" s="231"/>
    </row>
    <row r="945" spans="1:13">
      <c r="A945" s="231" t="s">
        <v>794</v>
      </c>
      <c r="B945" s="231" t="s">
        <v>707</v>
      </c>
      <c r="C945" s="231" t="s">
        <v>794</v>
      </c>
      <c r="D945" s="231" t="s">
        <v>18</v>
      </c>
      <c r="E945" s="231" t="s">
        <v>263</v>
      </c>
      <c r="F945" s="231" t="s">
        <v>48</v>
      </c>
      <c r="G945" s="231" t="s">
        <v>521</v>
      </c>
      <c r="H945" s="231" t="s">
        <v>796</v>
      </c>
      <c r="I945" s="203">
        <v>12920.2</v>
      </c>
      <c r="J945" s="203">
        <v>11457.08</v>
      </c>
      <c r="K945" s="203">
        <v>494.55</v>
      </c>
      <c r="L945" s="203">
        <v>968.57</v>
      </c>
      <c r="M945" s="231"/>
    </row>
    <row r="946" spans="1:13">
      <c r="A946" s="231" t="s">
        <v>794</v>
      </c>
      <c r="B946" s="231" t="s">
        <v>707</v>
      </c>
      <c r="C946" s="231" t="s">
        <v>812</v>
      </c>
      <c r="D946" s="231" t="s">
        <v>18</v>
      </c>
      <c r="E946" s="231" t="s">
        <v>263</v>
      </c>
      <c r="F946" s="231" t="s">
        <v>48</v>
      </c>
      <c r="G946" s="231" t="s">
        <v>521</v>
      </c>
      <c r="H946" s="231" t="s">
        <v>796</v>
      </c>
      <c r="I946" s="203">
        <v>2682.36</v>
      </c>
      <c r="J946" s="203">
        <v>2611.75</v>
      </c>
      <c r="K946" s="203">
        <v>101.78</v>
      </c>
      <c r="L946" s="203">
        <v>-31.17</v>
      </c>
      <c r="M946" s="231"/>
    </row>
    <row r="947" spans="1:13">
      <c r="A947" s="231" t="s">
        <v>794</v>
      </c>
      <c r="B947" s="231" t="s">
        <v>706</v>
      </c>
      <c r="C947" s="231" t="s">
        <v>2343</v>
      </c>
      <c r="D947" s="231" t="s">
        <v>18</v>
      </c>
      <c r="E947" s="231" t="s">
        <v>263</v>
      </c>
      <c r="F947" s="231" t="s">
        <v>48</v>
      </c>
      <c r="G947" s="231" t="s">
        <v>521</v>
      </c>
      <c r="H947" s="231" t="s">
        <v>796</v>
      </c>
      <c r="I947" s="203">
        <v>0</v>
      </c>
      <c r="J947" s="203">
        <v>14.35</v>
      </c>
      <c r="K947" s="203">
        <v>0</v>
      </c>
      <c r="L947" s="203">
        <v>-14.35</v>
      </c>
      <c r="M947" s="231"/>
    </row>
    <row r="948" spans="1:13">
      <c r="A948" s="231" t="s">
        <v>794</v>
      </c>
      <c r="B948" s="231" t="s">
        <v>706</v>
      </c>
      <c r="C948" s="231" t="s">
        <v>2345</v>
      </c>
      <c r="D948" s="231" t="s">
        <v>18</v>
      </c>
      <c r="E948" s="231" t="s">
        <v>263</v>
      </c>
      <c r="F948" s="231" t="s">
        <v>48</v>
      </c>
      <c r="G948" s="231" t="s">
        <v>521</v>
      </c>
      <c r="H948" s="231" t="s">
        <v>796</v>
      </c>
      <c r="I948" s="203">
        <v>33255</v>
      </c>
      <c r="J948" s="203">
        <v>29434.55</v>
      </c>
      <c r="K948" s="203">
        <v>0</v>
      </c>
      <c r="L948" s="203">
        <v>3820.45</v>
      </c>
      <c r="M948" s="231"/>
    </row>
    <row r="949" spans="1:13">
      <c r="A949" s="231" t="s">
        <v>794</v>
      </c>
      <c r="B949" s="231" t="s">
        <v>367</v>
      </c>
      <c r="C949" s="231" t="s">
        <v>794</v>
      </c>
      <c r="D949" s="231" t="s">
        <v>18</v>
      </c>
      <c r="E949" s="231" t="s">
        <v>263</v>
      </c>
      <c r="F949" s="231" t="s">
        <v>48</v>
      </c>
      <c r="G949" s="231" t="s">
        <v>521</v>
      </c>
      <c r="H949" s="231" t="s">
        <v>796</v>
      </c>
      <c r="I949" s="203">
        <v>46281.48</v>
      </c>
      <c r="J949" s="203">
        <v>35900.300000000003</v>
      </c>
      <c r="K949" s="203">
        <v>7675.84</v>
      </c>
      <c r="L949" s="203">
        <v>2705.34</v>
      </c>
      <c r="M949" s="231"/>
    </row>
    <row r="950" spans="1:13">
      <c r="A950" s="231" t="s">
        <v>794</v>
      </c>
      <c r="B950" s="231" t="s">
        <v>367</v>
      </c>
      <c r="C950" s="231" t="s">
        <v>794</v>
      </c>
      <c r="D950" s="231" t="s">
        <v>18</v>
      </c>
      <c r="E950" s="231" t="s">
        <v>263</v>
      </c>
      <c r="F950" s="231" t="s">
        <v>48</v>
      </c>
      <c r="G950" s="231" t="s">
        <v>521</v>
      </c>
      <c r="H950" s="231" t="s">
        <v>796</v>
      </c>
      <c r="I950" s="203">
        <v>229021.29</v>
      </c>
      <c r="J950" s="203">
        <v>208249.53</v>
      </c>
      <c r="K950" s="203">
        <v>7618.84</v>
      </c>
      <c r="L950" s="203">
        <v>13152.92</v>
      </c>
      <c r="M950" s="231"/>
    </row>
    <row r="951" spans="1:13">
      <c r="A951" s="231" t="s">
        <v>794</v>
      </c>
      <c r="B951" s="231" t="s">
        <v>367</v>
      </c>
      <c r="C951" s="231" t="s">
        <v>812</v>
      </c>
      <c r="D951" s="231" t="s">
        <v>18</v>
      </c>
      <c r="E951" s="231" t="s">
        <v>263</v>
      </c>
      <c r="F951" s="231" t="s">
        <v>48</v>
      </c>
      <c r="G951" s="231" t="s">
        <v>521</v>
      </c>
      <c r="H951" s="231" t="s">
        <v>796</v>
      </c>
      <c r="I951" s="203">
        <v>133459.72</v>
      </c>
      <c r="J951" s="203">
        <v>118132</v>
      </c>
      <c r="K951" s="203">
        <v>3175.54</v>
      </c>
      <c r="L951" s="203">
        <v>12152.18</v>
      </c>
      <c r="M951" s="231"/>
    </row>
    <row r="952" spans="1:13">
      <c r="A952" s="231" t="s">
        <v>794</v>
      </c>
      <c r="B952" s="231" t="s">
        <v>367</v>
      </c>
      <c r="C952" s="231" t="s">
        <v>2341</v>
      </c>
      <c r="D952" s="231" t="s">
        <v>18</v>
      </c>
      <c r="E952" s="231" t="s">
        <v>263</v>
      </c>
      <c r="F952" s="231" t="s">
        <v>48</v>
      </c>
      <c r="G952" s="231" t="s">
        <v>521</v>
      </c>
      <c r="H952" s="231" t="s">
        <v>796</v>
      </c>
      <c r="I952" s="203">
        <v>1838.69</v>
      </c>
      <c r="J952" s="203">
        <v>1616.78</v>
      </c>
      <c r="K952" s="203">
        <v>221.91</v>
      </c>
      <c r="L952" s="203">
        <v>0</v>
      </c>
      <c r="M952" s="231"/>
    </row>
    <row r="953" spans="1:13">
      <c r="A953" s="231" t="s">
        <v>794</v>
      </c>
      <c r="B953" s="231" t="s">
        <v>367</v>
      </c>
      <c r="C953" s="231" t="s">
        <v>2341</v>
      </c>
      <c r="D953" s="231" t="s">
        <v>18</v>
      </c>
      <c r="E953" s="231" t="s">
        <v>263</v>
      </c>
      <c r="F953" s="231" t="s">
        <v>48</v>
      </c>
      <c r="G953" s="231" t="s">
        <v>521</v>
      </c>
      <c r="H953" s="231" t="s">
        <v>796</v>
      </c>
      <c r="I953" s="203">
        <v>585.91</v>
      </c>
      <c r="J953" s="203">
        <v>585.91</v>
      </c>
      <c r="K953" s="203">
        <v>0</v>
      </c>
      <c r="L953" s="203">
        <v>0</v>
      </c>
      <c r="M953" s="231"/>
    </row>
    <row r="954" spans="1:13">
      <c r="A954" s="231" t="s">
        <v>794</v>
      </c>
      <c r="B954" s="231" t="s">
        <v>367</v>
      </c>
      <c r="C954" s="231" t="s">
        <v>2343</v>
      </c>
      <c r="D954" s="231" t="s">
        <v>18</v>
      </c>
      <c r="E954" s="231" t="s">
        <v>263</v>
      </c>
      <c r="F954" s="231" t="s">
        <v>48</v>
      </c>
      <c r="G954" s="231" t="s">
        <v>521</v>
      </c>
      <c r="H954" s="231" t="s">
        <v>796</v>
      </c>
      <c r="I954" s="203">
        <v>27058.12</v>
      </c>
      <c r="J954" s="203">
        <v>23962.31</v>
      </c>
      <c r="K954" s="203">
        <v>14.99</v>
      </c>
      <c r="L954" s="203">
        <v>3080.82</v>
      </c>
      <c r="M954" s="231"/>
    </row>
    <row r="955" spans="1:13">
      <c r="A955" s="231" t="s">
        <v>794</v>
      </c>
      <c r="B955" s="231" t="s">
        <v>367</v>
      </c>
      <c r="C955" s="231" t="s">
        <v>2343</v>
      </c>
      <c r="D955" s="231" t="s">
        <v>18</v>
      </c>
      <c r="E955" s="231" t="s">
        <v>263</v>
      </c>
      <c r="F955" s="231" t="s">
        <v>48</v>
      </c>
      <c r="G955" s="231" t="s">
        <v>521</v>
      </c>
      <c r="H955" s="231" t="s">
        <v>796</v>
      </c>
      <c r="I955" s="203">
        <v>75.98</v>
      </c>
      <c r="J955" s="203">
        <v>75.98</v>
      </c>
      <c r="K955" s="203">
        <v>0</v>
      </c>
      <c r="L955" s="203">
        <v>0</v>
      </c>
      <c r="M955" s="231"/>
    </row>
    <row r="956" spans="1:13">
      <c r="A956" s="231" t="s">
        <v>794</v>
      </c>
      <c r="B956" s="231" t="s">
        <v>367</v>
      </c>
      <c r="C956" s="231" t="s">
        <v>2344</v>
      </c>
      <c r="D956" s="231" t="s">
        <v>18</v>
      </c>
      <c r="E956" s="231" t="s">
        <v>263</v>
      </c>
      <c r="F956" s="231" t="s">
        <v>48</v>
      </c>
      <c r="G956" s="231" t="s">
        <v>521</v>
      </c>
      <c r="H956" s="231" t="s">
        <v>796</v>
      </c>
      <c r="I956" s="203">
        <v>1366.98</v>
      </c>
      <c r="J956" s="203">
        <v>1366.98</v>
      </c>
      <c r="K956" s="203">
        <v>0</v>
      </c>
      <c r="L956" s="203">
        <v>0</v>
      </c>
      <c r="M956" s="231"/>
    </row>
    <row r="957" spans="1:13">
      <c r="A957" s="231" t="s">
        <v>794</v>
      </c>
      <c r="B957" s="231" t="s">
        <v>367</v>
      </c>
      <c r="C957" s="231" t="s">
        <v>2344</v>
      </c>
      <c r="D957" s="231" t="s">
        <v>18</v>
      </c>
      <c r="E957" s="231" t="s">
        <v>263</v>
      </c>
      <c r="F957" s="231" t="s">
        <v>48</v>
      </c>
      <c r="G957" s="231" t="s">
        <v>521</v>
      </c>
      <c r="H957" s="231" t="s">
        <v>796</v>
      </c>
      <c r="I957" s="203">
        <v>85.81</v>
      </c>
      <c r="J957" s="203">
        <v>85.81</v>
      </c>
      <c r="K957" s="203">
        <v>0</v>
      </c>
      <c r="L957" s="203">
        <v>0</v>
      </c>
      <c r="M957" s="231"/>
    </row>
    <row r="958" spans="1:13">
      <c r="A958" s="231" t="s">
        <v>794</v>
      </c>
      <c r="B958" s="231" t="s">
        <v>702</v>
      </c>
      <c r="C958" s="231" t="s">
        <v>794</v>
      </c>
      <c r="D958" s="231" t="s">
        <v>18</v>
      </c>
      <c r="E958" s="231" t="s">
        <v>1098</v>
      </c>
      <c r="F958" s="231" t="s">
        <v>48</v>
      </c>
      <c r="G958" s="231" t="s">
        <v>521</v>
      </c>
      <c r="H958" s="231" t="s">
        <v>796</v>
      </c>
      <c r="I958" s="203">
        <v>75818</v>
      </c>
      <c r="J958" s="203">
        <v>62931.68</v>
      </c>
      <c r="K958" s="203">
        <v>12586.32</v>
      </c>
      <c r="L958" s="203">
        <v>300</v>
      </c>
      <c r="M958" s="231"/>
    </row>
    <row r="959" spans="1:13">
      <c r="A959" s="231" t="s">
        <v>794</v>
      </c>
      <c r="B959" s="231" t="s">
        <v>702</v>
      </c>
      <c r="C959" s="231" t="s">
        <v>812</v>
      </c>
      <c r="D959" s="231" t="s">
        <v>18</v>
      </c>
      <c r="E959" s="231" t="s">
        <v>1098</v>
      </c>
      <c r="F959" s="231" t="s">
        <v>48</v>
      </c>
      <c r="G959" s="231" t="s">
        <v>521</v>
      </c>
      <c r="H959" s="231" t="s">
        <v>796</v>
      </c>
      <c r="I959" s="203">
        <v>23865.84</v>
      </c>
      <c r="J959" s="203">
        <v>21636.58</v>
      </c>
      <c r="K959" s="203">
        <v>2612.48</v>
      </c>
      <c r="L959" s="203">
        <v>-383.22</v>
      </c>
      <c r="M959" s="231"/>
    </row>
    <row r="960" spans="1:13">
      <c r="A960" s="231" t="s">
        <v>794</v>
      </c>
      <c r="B960" s="231" t="s">
        <v>808</v>
      </c>
      <c r="C960" s="231" t="s">
        <v>794</v>
      </c>
      <c r="D960" s="231" t="s">
        <v>835</v>
      </c>
      <c r="E960" s="231" t="s">
        <v>521</v>
      </c>
      <c r="F960" s="231" t="s">
        <v>48</v>
      </c>
      <c r="G960" s="231" t="s">
        <v>521</v>
      </c>
      <c r="H960" s="231" t="s">
        <v>796</v>
      </c>
      <c r="I960" s="203">
        <v>4415171</v>
      </c>
      <c r="J960" s="203">
        <v>3742826.27</v>
      </c>
      <c r="K960" s="203">
        <v>660343.02</v>
      </c>
      <c r="L960" s="203">
        <v>12001.71</v>
      </c>
      <c r="M960" s="231"/>
    </row>
    <row r="961" spans="1:13">
      <c r="A961" s="231" t="s">
        <v>794</v>
      </c>
      <c r="B961" s="231" t="s">
        <v>808</v>
      </c>
      <c r="C961" s="231" t="s">
        <v>812</v>
      </c>
      <c r="D961" s="231" t="s">
        <v>835</v>
      </c>
      <c r="E961" s="231" t="s">
        <v>521</v>
      </c>
      <c r="F961" s="231" t="s">
        <v>48</v>
      </c>
      <c r="G961" s="231" t="s">
        <v>521</v>
      </c>
      <c r="H961" s="231" t="s">
        <v>796</v>
      </c>
      <c r="I961" s="203">
        <v>1691426</v>
      </c>
      <c r="J961" s="203">
        <v>1563822.65</v>
      </c>
      <c r="K961" s="203">
        <v>139035.84</v>
      </c>
      <c r="L961" s="203">
        <v>-11432.49</v>
      </c>
      <c r="M961" s="231"/>
    </row>
    <row r="962" spans="1:13">
      <c r="A962" s="231" t="s">
        <v>794</v>
      </c>
      <c r="B962" s="231" t="s">
        <v>808</v>
      </c>
      <c r="C962" s="231" t="s">
        <v>2341</v>
      </c>
      <c r="D962" s="231" t="s">
        <v>835</v>
      </c>
      <c r="E962" s="231" t="s">
        <v>521</v>
      </c>
      <c r="F962" s="231" t="s">
        <v>48</v>
      </c>
      <c r="G962" s="231" t="s">
        <v>521</v>
      </c>
      <c r="H962" s="231" t="s">
        <v>796</v>
      </c>
      <c r="I962" s="203">
        <v>1538</v>
      </c>
      <c r="J962" s="203">
        <v>0</v>
      </c>
      <c r="K962" s="203">
        <v>1538</v>
      </c>
      <c r="L962" s="203">
        <v>0</v>
      </c>
      <c r="M962" s="231"/>
    </row>
    <row r="963" spans="1:13">
      <c r="A963" s="231" t="s">
        <v>794</v>
      </c>
      <c r="B963" s="231" t="s">
        <v>808</v>
      </c>
      <c r="C963" s="231" t="s">
        <v>2341</v>
      </c>
      <c r="D963" s="231" t="s">
        <v>835</v>
      </c>
      <c r="E963" s="231" t="s">
        <v>521</v>
      </c>
      <c r="F963" s="231" t="s">
        <v>48</v>
      </c>
      <c r="G963" s="231" t="s">
        <v>521</v>
      </c>
      <c r="H963" s="231" t="s">
        <v>796</v>
      </c>
      <c r="I963" s="203">
        <v>19233.599999999999</v>
      </c>
      <c r="J963" s="203">
        <v>16405.11</v>
      </c>
      <c r="K963" s="203">
        <v>997.68</v>
      </c>
      <c r="L963" s="203">
        <v>1830.81</v>
      </c>
      <c r="M963" s="231"/>
    </row>
    <row r="964" spans="1:13">
      <c r="A964" s="231" t="s">
        <v>794</v>
      </c>
      <c r="B964" s="231" t="s">
        <v>808</v>
      </c>
      <c r="C964" s="231" t="s">
        <v>2341</v>
      </c>
      <c r="D964" s="231" t="s">
        <v>835</v>
      </c>
      <c r="E964" s="231" t="s">
        <v>521</v>
      </c>
      <c r="F964" s="231" t="s">
        <v>48</v>
      </c>
      <c r="G964" s="231" t="s">
        <v>521</v>
      </c>
      <c r="H964" s="231" t="s">
        <v>796</v>
      </c>
      <c r="I964" s="203">
        <v>1063.68</v>
      </c>
      <c r="J964" s="203">
        <v>1063.68</v>
      </c>
      <c r="K964" s="203">
        <v>0</v>
      </c>
      <c r="L964" s="203">
        <v>0</v>
      </c>
      <c r="M964" s="231"/>
    </row>
    <row r="965" spans="1:13">
      <c r="A965" s="231" t="s">
        <v>794</v>
      </c>
      <c r="B965" s="231" t="s">
        <v>808</v>
      </c>
      <c r="C965" s="231" t="s">
        <v>2341</v>
      </c>
      <c r="D965" s="231" t="s">
        <v>835</v>
      </c>
      <c r="E965" s="231" t="s">
        <v>521</v>
      </c>
      <c r="F965" s="231" t="s">
        <v>48</v>
      </c>
      <c r="G965" s="231" t="s">
        <v>521</v>
      </c>
      <c r="H965" s="231" t="s">
        <v>796</v>
      </c>
      <c r="I965" s="203">
        <v>8029.5</v>
      </c>
      <c r="J965" s="203">
        <v>7952</v>
      </c>
      <c r="K965" s="203">
        <v>0</v>
      </c>
      <c r="L965" s="203">
        <v>77.5</v>
      </c>
      <c r="M965" s="231"/>
    </row>
    <row r="966" spans="1:13">
      <c r="A966" s="231" t="s">
        <v>794</v>
      </c>
      <c r="B966" s="231" t="s">
        <v>808</v>
      </c>
      <c r="C966" s="231" t="s">
        <v>2341</v>
      </c>
      <c r="D966" s="231" t="s">
        <v>835</v>
      </c>
      <c r="E966" s="231" t="s">
        <v>521</v>
      </c>
      <c r="F966" s="231" t="s">
        <v>48</v>
      </c>
      <c r="G966" s="231" t="s">
        <v>521</v>
      </c>
      <c r="H966" s="231" t="s">
        <v>796</v>
      </c>
      <c r="I966" s="203">
        <v>2124.4499999999998</v>
      </c>
      <c r="J966" s="203">
        <v>1113.45</v>
      </c>
      <c r="K966" s="203">
        <v>0</v>
      </c>
      <c r="L966" s="203">
        <v>1011</v>
      </c>
      <c r="M966" s="231"/>
    </row>
    <row r="967" spans="1:13">
      <c r="A967" s="231" t="s">
        <v>794</v>
      </c>
      <c r="B967" s="231" t="s">
        <v>808</v>
      </c>
      <c r="C967" s="231" t="s">
        <v>2341</v>
      </c>
      <c r="D967" s="231" t="s">
        <v>835</v>
      </c>
      <c r="E967" s="231" t="s">
        <v>521</v>
      </c>
      <c r="F967" s="231" t="s">
        <v>48</v>
      </c>
      <c r="G967" s="231" t="s">
        <v>521</v>
      </c>
      <c r="H967" s="231" t="s">
        <v>796</v>
      </c>
      <c r="I967" s="203">
        <v>0</v>
      </c>
      <c r="J967" s="203">
        <v>77.5</v>
      </c>
      <c r="K967" s="203">
        <v>0</v>
      </c>
      <c r="L967" s="203">
        <v>-77.5</v>
      </c>
      <c r="M967" s="231"/>
    </row>
    <row r="968" spans="1:13">
      <c r="A968" s="231" t="s">
        <v>794</v>
      </c>
      <c r="B968" s="231" t="s">
        <v>808</v>
      </c>
      <c r="C968" s="231" t="s">
        <v>2343</v>
      </c>
      <c r="D968" s="231" t="s">
        <v>835</v>
      </c>
      <c r="E968" s="231" t="s">
        <v>521</v>
      </c>
      <c r="F968" s="231" t="s">
        <v>48</v>
      </c>
      <c r="G968" s="231" t="s">
        <v>521</v>
      </c>
      <c r="H968" s="231" t="s">
        <v>796</v>
      </c>
      <c r="I968" s="203">
        <v>34654.239999999998</v>
      </c>
      <c r="J968" s="203">
        <v>26090.61</v>
      </c>
      <c r="K968" s="203">
        <v>5879.88</v>
      </c>
      <c r="L968" s="203">
        <v>2683.75</v>
      </c>
      <c r="M968" s="231"/>
    </row>
    <row r="969" spans="1:13">
      <c r="A969" s="231" t="s">
        <v>794</v>
      </c>
      <c r="B969" s="231" t="s">
        <v>808</v>
      </c>
      <c r="C969" s="231" t="s">
        <v>2343</v>
      </c>
      <c r="D969" s="231" t="s">
        <v>835</v>
      </c>
      <c r="E969" s="231" t="s">
        <v>521</v>
      </c>
      <c r="F969" s="231" t="s">
        <v>48</v>
      </c>
      <c r="G969" s="231" t="s">
        <v>521</v>
      </c>
      <c r="H969" s="231" t="s">
        <v>796</v>
      </c>
      <c r="I969" s="203">
        <v>879.84</v>
      </c>
      <c r="J969" s="203">
        <v>808.72</v>
      </c>
      <c r="K969" s="203">
        <v>0</v>
      </c>
      <c r="L969" s="203">
        <v>71.12</v>
      </c>
      <c r="M969" s="231"/>
    </row>
    <row r="970" spans="1:13">
      <c r="A970" s="231" t="s">
        <v>794</v>
      </c>
      <c r="B970" s="231" t="s">
        <v>808</v>
      </c>
      <c r="C970" s="231" t="s">
        <v>2343</v>
      </c>
      <c r="D970" s="231" t="s">
        <v>835</v>
      </c>
      <c r="E970" s="231" t="s">
        <v>521</v>
      </c>
      <c r="F970" s="231" t="s">
        <v>48</v>
      </c>
      <c r="G970" s="231" t="s">
        <v>521</v>
      </c>
      <c r="H970" s="231" t="s">
        <v>796</v>
      </c>
      <c r="I970" s="203">
        <v>147804.74</v>
      </c>
      <c r="J970" s="203">
        <v>144184.49</v>
      </c>
      <c r="K970" s="203">
        <v>3620.25</v>
      </c>
      <c r="L970" s="203">
        <v>0</v>
      </c>
      <c r="M970" s="231"/>
    </row>
    <row r="971" spans="1:13">
      <c r="A971" s="231" t="s">
        <v>794</v>
      </c>
      <c r="B971" s="231" t="s">
        <v>808</v>
      </c>
      <c r="C971" s="231" t="s">
        <v>2343</v>
      </c>
      <c r="D971" s="231" t="s">
        <v>835</v>
      </c>
      <c r="E971" s="231" t="s">
        <v>521</v>
      </c>
      <c r="F971" s="231" t="s">
        <v>48</v>
      </c>
      <c r="G971" s="231" t="s">
        <v>521</v>
      </c>
      <c r="H971" s="231" t="s">
        <v>796</v>
      </c>
      <c r="I971" s="203">
        <v>7440</v>
      </c>
      <c r="J971" s="203">
        <v>7440</v>
      </c>
      <c r="K971" s="203">
        <v>0</v>
      </c>
      <c r="L971" s="203">
        <v>0</v>
      </c>
      <c r="M971" s="231"/>
    </row>
    <row r="972" spans="1:13">
      <c r="A972" s="231" t="s">
        <v>794</v>
      </c>
      <c r="B972" s="231" t="s">
        <v>808</v>
      </c>
      <c r="C972" s="231" t="s">
        <v>2344</v>
      </c>
      <c r="D972" s="231" t="s">
        <v>835</v>
      </c>
      <c r="E972" s="231" t="s">
        <v>521</v>
      </c>
      <c r="F972" s="231" t="s">
        <v>48</v>
      </c>
      <c r="G972" s="231" t="s">
        <v>521</v>
      </c>
      <c r="H972" s="231" t="s">
        <v>796</v>
      </c>
      <c r="I972" s="203">
        <v>940</v>
      </c>
      <c r="J972" s="203">
        <v>937.37</v>
      </c>
      <c r="K972" s="203">
        <v>0</v>
      </c>
      <c r="L972" s="203">
        <v>2.63</v>
      </c>
      <c r="M972" s="231"/>
    </row>
    <row r="973" spans="1:13">
      <c r="A973" s="231" t="s">
        <v>794</v>
      </c>
      <c r="B973" s="231" t="s">
        <v>808</v>
      </c>
      <c r="C973" s="231" t="s">
        <v>2344</v>
      </c>
      <c r="D973" s="231" t="s">
        <v>835</v>
      </c>
      <c r="E973" s="231" t="s">
        <v>521</v>
      </c>
      <c r="F973" s="231" t="s">
        <v>48</v>
      </c>
      <c r="G973" s="231" t="s">
        <v>521</v>
      </c>
      <c r="H973" s="231" t="s">
        <v>796</v>
      </c>
      <c r="I973" s="203">
        <v>1358.9</v>
      </c>
      <c r="J973" s="203">
        <v>1197.24</v>
      </c>
      <c r="K973" s="203">
        <v>0</v>
      </c>
      <c r="L973" s="203">
        <v>161.66</v>
      </c>
      <c r="M973" s="231"/>
    </row>
    <row r="974" spans="1:13">
      <c r="A974" s="231" t="s">
        <v>794</v>
      </c>
      <c r="B974" s="231" t="s">
        <v>808</v>
      </c>
      <c r="C974" s="231" t="s">
        <v>2344</v>
      </c>
      <c r="D974" s="231" t="s">
        <v>835</v>
      </c>
      <c r="E974" s="231" t="s">
        <v>521</v>
      </c>
      <c r="F974" s="231" t="s">
        <v>48</v>
      </c>
      <c r="G974" s="231" t="s">
        <v>521</v>
      </c>
      <c r="H974" s="231" t="s">
        <v>796</v>
      </c>
      <c r="I974" s="203">
        <v>1263.19</v>
      </c>
      <c r="J974" s="203">
        <v>1263.19</v>
      </c>
      <c r="K974" s="203">
        <v>0</v>
      </c>
      <c r="L974" s="203">
        <v>0</v>
      </c>
      <c r="M974" s="231"/>
    </row>
    <row r="975" spans="1:13">
      <c r="A975" s="231" t="s">
        <v>794</v>
      </c>
      <c r="B975" s="231" t="s">
        <v>808</v>
      </c>
      <c r="C975" s="231" t="s">
        <v>2345</v>
      </c>
      <c r="D975" s="231" t="s">
        <v>835</v>
      </c>
      <c r="E975" s="231" t="s">
        <v>521</v>
      </c>
      <c r="F975" s="231" t="s">
        <v>48</v>
      </c>
      <c r="G975" s="231" t="s">
        <v>521</v>
      </c>
      <c r="H975" s="231" t="s">
        <v>796</v>
      </c>
      <c r="I975" s="203">
        <v>948</v>
      </c>
      <c r="J975" s="203">
        <v>790.4</v>
      </c>
      <c r="K975" s="203">
        <v>0</v>
      </c>
      <c r="L975" s="203">
        <v>157.6</v>
      </c>
      <c r="M975" s="231"/>
    </row>
    <row r="976" spans="1:13">
      <c r="A976" s="231" t="s">
        <v>794</v>
      </c>
      <c r="B976" s="231" t="s">
        <v>808</v>
      </c>
      <c r="C976" s="231" t="s">
        <v>2345</v>
      </c>
      <c r="D976" s="231" t="s">
        <v>835</v>
      </c>
      <c r="E976" s="231" t="s">
        <v>521</v>
      </c>
      <c r="F976" s="231" t="s">
        <v>48</v>
      </c>
      <c r="G976" s="231" t="s">
        <v>521</v>
      </c>
      <c r="H976" s="231" t="s">
        <v>796</v>
      </c>
      <c r="I976" s="203">
        <v>99665</v>
      </c>
      <c r="J976" s="203">
        <v>117033.08</v>
      </c>
      <c r="K976" s="203">
        <v>0</v>
      </c>
      <c r="L976" s="203">
        <v>-17368.080000000002</v>
      </c>
      <c r="M976" s="231"/>
    </row>
    <row r="977" spans="1:13">
      <c r="A977" s="231" t="s">
        <v>794</v>
      </c>
      <c r="B977" s="231" t="s">
        <v>833</v>
      </c>
      <c r="C977" s="231" t="s">
        <v>794</v>
      </c>
      <c r="D977" s="231" t="s">
        <v>835</v>
      </c>
      <c r="E977" s="231" t="s">
        <v>521</v>
      </c>
      <c r="F977" s="231" t="s">
        <v>48</v>
      </c>
      <c r="G977" s="231" t="s">
        <v>521</v>
      </c>
      <c r="H977" s="231" t="s">
        <v>796</v>
      </c>
      <c r="I977" s="203">
        <v>478729</v>
      </c>
      <c r="J977" s="203">
        <v>406658.49</v>
      </c>
      <c r="K977" s="203">
        <v>63042.720000000001</v>
      </c>
      <c r="L977" s="203">
        <v>9027.7900000000009</v>
      </c>
      <c r="M977" s="231"/>
    </row>
    <row r="978" spans="1:13">
      <c r="A978" s="231" t="s">
        <v>794</v>
      </c>
      <c r="B978" s="231" t="s">
        <v>833</v>
      </c>
      <c r="C978" s="231" t="s">
        <v>794</v>
      </c>
      <c r="D978" s="231" t="s">
        <v>835</v>
      </c>
      <c r="E978" s="231" t="s">
        <v>521</v>
      </c>
      <c r="F978" s="231" t="s">
        <v>48</v>
      </c>
      <c r="G978" s="231" t="s">
        <v>521</v>
      </c>
      <c r="H978" s="231" t="s">
        <v>796</v>
      </c>
      <c r="I978" s="203">
        <v>81499</v>
      </c>
      <c r="J978" s="203">
        <v>74945.429999999993</v>
      </c>
      <c r="K978" s="203">
        <v>3195.93</v>
      </c>
      <c r="L978" s="203">
        <v>3357.64</v>
      </c>
      <c r="M978" s="231"/>
    </row>
    <row r="979" spans="1:13">
      <c r="A979" s="231" t="s">
        <v>794</v>
      </c>
      <c r="B979" s="231" t="s">
        <v>833</v>
      </c>
      <c r="C979" s="231" t="s">
        <v>812</v>
      </c>
      <c r="D979" s="231" t="s">
        <v>835</v>
      </c>
      <c r="E979" s="231" t="s">
        <v>521</v>
      </c>
      <c r="F979" s="231" t="s">
        <v>48</v>
      </c>
      <c r="G979" s="231" t="s">
        <v>521</v>
      </c>
      <c r="H979" s="231" t="s">
        <v>796</v>
      </c>
      <c r="I979" s="203">
        <v>238850</v>
      </c>
      <c r="J979" s="203">
        <v>220591.01</v>
      </c>
      <c r="K979" s="203">
        <v>13748.88</v>
      </c>
      <c r="L979" s="203">
        <v>4510.1099999999997</v>
      </c>
      <c r="M979" s="231"/>
    </row>
    <row r="980" spans="1:13">
      <c r="A980" s="231" t="s">
        <v>794</v>
      </c>
      <c r="B980" s="231" t="s">
        <v>833</v>
      </c>
      <c r="C980" s="231" t="s">
        <v>2345</v>
      </c>
      <c r="D980" s="231" t="s">
        <v>835</v>
      </c>
      <c r="E980" s="231" t="s">
        <v>521</v>
      </c>
      <c r="F980" s="231" t="s">
        <v>48</v>
      </c>
      <c r="G980" s="231" t="s">
        <v>521</v>
      </c>
      <c r="H980" s="231" t="s">
        <v>796</v>
      </c>
      <c r="I980" s="203">
        <v>3830.63</v>
      </c>
      <c r="J980" s="203">
        <v>8589.69</v>
      </c>
      <c r="K980" s="203">
        <v>0</v>
      </c>
      <c r="L980" s="203">
        <v>-4759.0600000000004</v>
      </c>
      <c r="M980" s="231"/>
    </row>
    <row r="981" spans="1:13">
      <c r="A981" s="231" t="s">
        <v>794</v>
      </c>
      <c r="B981" s="231" t="s">
        <v>806</v>
      </c>
      <c r="C981" s="231" t="s">
        <v>794</v>
      </c>
      <c r="D981" s="231" t="s">
        <v>835</v>
      </c>
      <c r="E981" s="231" t="s">
        <v>521</v>
      </c>
      <c r="F981" s="231" t="s">
        <v>48</v>
      </c>
      <c r="G981" s="231" t="s">
        <v>521</v>
      </c>
      <c r="H981" s="231" t="s">
        <v>796</v>
      </c>
      <c r="I981" s="203">
        <v>306410.01</v>
      </c>
      <c r="J981" s="203">
        <v>260459.35</v>
      </c>
      <c r="K981" s="203">
        <v>45987</v>
      </c>
      <c r="L981" s="203">
        <v>-36.340000000000003</v>
      </c>
      <c r="M981" s="231"/>
    </row>
    <row r="982" spans="1:13">
      <c r="A982" s="231" t="s">
        <v>794</v>
      </c>
      <c r="B982" s="231" t="s">
        <v>806</v>
      </c>
      <c r="C982" s="231" t="s">
        <v>812</v>
      </c>
      <c r="D982" s="231" t="s">
        <v>835</v>
      </c>
      <c r="E982" s="231" t="s">
        <v>521</v>
      </c>
      <c r="F982" s="231" t="s">
        <v>48</v>
      </c>
      <c r="G982" s="231" t="s">
        <v>521</v>
      </c>
      <c r="H982" s="231" t="s">
        <v>796</v>
      </c>
      <c r="I982" s="203">
        <v>122021.49</v>
      </c>
      <c r="J982" s="203">
        <v>113788.04</v>
      </c>
      <c r="K982" s="203">
        <v>9544.84</v>
      </c>
      <c r="L982" s="203">
        <v>-1311.39</v>
      </c>
      <c r="M982" s="231"/>
    </row>
    <row r="983" spans="1:13">
      <c r="A983" s="231" t="s">
        <v>794</v>
      </c>
      <c r="B983" s="231" t="s">
        <v>806</v>
      </c>
      <c r="C983" s="231" t="s">
        <v>2341</v>
      </c>
      <c r="D983" s="231" t="s">
        <v>835</v>
      </c>
      <c r="E983" s="231" t="s">
        <v>521</v>
      </c>
      <c r="F983" s="231" t="s">
        <v>48</v>
      </c>
      <c r="G983" s="231" t="s">
        <v>521</v>
      </c>
      <c r="H983" s="231" t="s">
        <v>796</v>
      </c>
      <c r="I983" s="203">
        <v>7570.55</v>
      </c>
      <c r="J983" s="203">
        <v>7105.46</v>
      </c>
      <c r="K983" s="203">
        <v>0</v>
      </c>
      <c r="L983" s="203">
        <v>465.09</v>
      </c>
      <c r="M983" s="231"/>
    </row>
    <row r="984" spans="1:13">
      <c r="A984" s="231" t="s">
        <v>794</v>
      </c>
      <c r="B984" s="231" t="s">
        <v>806</v>
      </c>
      <c r="C984" s="231" t="s">
        <v>2341</v>
      </c>
      <c r="D984" s="231" t="s">
        <v>835</v>
      </c>
      <c r="E984" s="231" t="s">
        <v>521</v>
      </c>
      <c r="F984" s="231" t="s">
        <v>48</v>
      </c>
      <c r="G984" s="231" t="s">
        <v>521</v>
      </c>
      <c r="H984" s="231" t="s">
        <v>796</v>
      </c>
      <c r="I984" s="203">
        <v>2534.35</v>
      </c>
      <c r="J984" s="203">
        <v>2534.35</v>
      </c>
      <c r="K984" s="203">
        <v>0</v>
      </c>
      <c r="L984" s="203">
        <v>0</v>
      </c>
      <c r="M984" s="231"/>
    </row>
    <row r="985" spans="1:13">
      <c r="A985" s="231" t="s">
        <v>794</v>
      </c>
      <c r="B985" s="231" t="s">
        <v>806</v>
      </c>
      <c r="C985" s="231" t="s">
        <v>2343</v>
      </c>
      <c r="D985" s="231" t="s">
        <v>835</v>
      </c>
      <c r="E985" s="231" t="s">
        <v>521</v>
      </c>
      <c r="F985" s="231" t="s">
        <v>48</v>
      </c>
      <c r="G985" s="231" t="s">
        <v>521</v>
      </c>
      <c r="H985" s="231" t="s">
        <v>796</v>
      </c>
      <c r="I985" s="203">
        <v>4235.07</v>
      </c>
      <c r="J985" s="203">
        <v>1043.75</v>
      </c>
      <c r="K985" s="203">
        <v>0</v>
      </c>
      <c r="L985" s="203">
        <v>3191.32</v>
      </c>
      <c r="M985" s="231"/>
    </row>
    <row r="986" spans="1:13">
      <c r="A986" s="231" t="s">
        <v>794</v>
      </c>
      <c r="B986" s="231" t="s">
        <v>806</v>
      </c>
      <c r="C986" s="231" t="s">
        <v>2343</v>
      </c>
      <c r="D986" s="231" t="s">
        <v>835</v>
      </c>
      <c r="E986" s="231" t="s">
        <v>521</v>
      </c>
      <c r="F986" s="231" t="s">
        <v>48</v>
      </c>
      <c r="G986" s="231" t="s">
        <v>521</v>
      </c>
      <c r="H986" s="231" t="s">
        <v>796</v>
      </c>
      <c r="I986" s="203">
        <v>32</v>
      </c>
      <c r="J986" s="203">
        <v>30.98</v>
      </c>
      <c r="K986" s="203">
        <v>0</v>
      </c>
      <c r="L986" s="203">
        <v>1.02</v>
      </c>
      <c r="M986" s="231"/>
    </row>
    <row r="987" spans="1:13">
      <c r="A987" s="231" t="s">
        <v>794</v>
      </c>
      <c r="B987" s="231" t="s">
        <v>806</v>
      </c>
      <c r="C987" s="231" t="s">
        <v>2344</v>
      </c>
      <c r="D987" s="231" t="s">
        <v>835</v>
      </c>
      <c r="E987" s="231" t="s">
        <v>521</v>
      </c>
      <c r="F987" s="231" t="s">
        <v>48</v>
      </c>
      <c r="G987" s="231" t="s">
        <v>521</v>
      </c>
      <c r="H987" s="231" t="s">
        <v>796</v>
      </c>
      <c r="I987" s="203">
        <v>266.02999999999997</v>
      </c>
      <c r="J987" s="203">
        <v>266.02999999999997</v>
      </c>
      <c r="K987" s="203">
        <v>0</v>
      </c>
      <c r="L987" s="203">
        <v>0</v>
      </c>
      <c r="M987" s="231"/>
    </row>
    <row r="988" spans="1:13">
      <c r="A988" s="231" t="s">
        <v>794</v>
      </c>
      <c r="B988" s="231" t="s">
        <v>806</v>
      </c>
      <c r="C988" s="231" t="s">
        <v>2344</v>
      </c>
      <c r="D988" s="231" t="s">
        <v>835</v>
      </c>
      <c r="E988" s="231" t="s">
        <v>521</v>
      </c>
      <c r="F988" s="231" t="s">
        <v>48</v>
      </c>
      <c r="G988" s="231" t="s">
        <v>521</v>
      </c>
      <c r="H988" s="231" t="s">
        <v>796</v>
      </c>
      <c r="I988" s="203">
        <v>103.88</v>
      </c>
      <c r="J988" s="203">
        <v>103.88</v>
      </c>
      <c r="K988" s="203">
        <v>0</v>
      </c>
      <c r="L988" s="203">
        <v>0</v>
      </c>
      <c r="M988" s="231"/>
    </row>
    <row r="989" spans="1:13">
      <c r="A989" s="231" t="s">
        <v>794</v>
      </c>
      <c r="B989" s="231" t="s">
        <v>806</v>
      </c>
      <c r="C989" s="231" t="s">
        <v>2344</v>
      </c>
      <c r="D989" s="231" t="s">
        <v>835</v>
      </c>
      <c r="E989" s="231" t="s">
        <v>521</v>
      </c>
      <c r="F989" s="231" t="s">
        <v>48</v>
      </c>
      <c r="G989" s="231" t="s">
        <v>521</v>
      </c>
      <c r="H989" s="231" t="s">
        <v>796</v>
      </c>
      <c r="I989" s="203">
        <v>149</v>
      </c>
      <c r="J989" s="203">
        <v>132.09</v>
      </c>
      <c r="K989" s="203">
        <v>0</v>
      </c>
      <c r="L989" s="203">
        <v>16.91</v>
      </c>
      <c r="M989" s="231"/>
    </row>
    <row r="990" spans="1:13">
      <c r="A990" s="231" t="s">
        <v>794</v>
      </c>
      <c r="B990" s="231" t="s">
        <v>806</v>
      </c>
      <c r="C990" s="231" t="s">
        <v>2345</v>
      </c>
      <c r="D990" s="231" t="s">
        <v>835</v>
      </c>
      <c r="E990" s="231" t="s">
        <v>521</v>
      </c>
      <c r="F990" s="231" t="s">
        <v>48</v>
      </c>
      <c r="G990" s="231" t="s">
        <v>521</v>
      </c>
      <c r="H990" s="231" t="s">
        <v>796</v>
      </c>
      <c r="I990" s="203">
        <v>119.76</v>
      </c>
      <c r="J990" s="203">
        <v>0</v>
      </c>
      <c r="K990" s="203">
        <v>0</v>
      </c>
      <c r="L990" s="203">
        <v>119.76</v>
      </c>
      <c r="M990" s="231"/>
    </row>
    <row r="991" spans="1:13">
      <c r="A991" s="231" t="s">
        <v>794</v>
      </c>
      <c r="B991" s="231" t="s">
        <v>806</v>
      </c>
      <c r="C991" s="231" t="s">
        <v>2345</v>
      </c>
      <c r="D991" s="231" t="s">
        <v>835</v>
      </c>
      <c r="E991" s="231" t="s">
        <v>521</v>
      </c>
      <c r="F991" s="231" t="s">
        <v>48</v>
      </c>
      <c r="G991" s="231" t="s">
        <v>521</v>
      </c>
      <c r="H991" s="231" t="s">
        <v>796</v>
      </c>
      <c r="I991" s="203">
        <v>3056.78</v>
      </c>
      <c r="J991" s="203">
        <v>5627.9</v>
      </c>
      <c r="K991" s="203">
        <v>0</v>
      </c>
      <c r="L991" s="203">
        <v>-2571.12</v>
      </c>
      <c r="M991" s="231"/>
    </row>
    <row r="992" spans="1:13">
      <c r="A992" s="231" t="s">
        <v>794</v>
      </c>
      <c r="B992" s="231" t="s">
        <v>703</v>
      </c>
      <c r="C992" s="231" t="s">
        <v>794</v>
      </c>
      <c r="D992" s="231" t="s">
        <v>835</v>
      </c>
      <c r="E992" s="231" t="s">
        <v>521</v>
      </c>
      <c r="F992" s="231" t="s">
        <v>48</v>
      </c>
      <c r="G992" s="231" t="s">
        <v>521</v>
      </c>
      <c r="H992" s="231" t="s">
        <v>796</v>
      </c>
      <c r="I992" s="203">
        <v>470861.82</v>
      </c>
      <c r="J992" s="203">
        <v>405169.24</v>
      </c>
      <c r="K992" s="203">
        <v>64555.64</v>
      </c>
      <c r="L992" s="203">
        <v>1136.94</v>
      </c>
      <c r="M992" s="231"/>
    </row>
    <row r="993" spans="1:13">
      <c r="A993" s="231" t="s">
        <v>794</v>
      </c>
      <c r="B993" s="231" t="s">
        <v>703</v>
      </c>
      <c r="C993" s="231" t="s">
        <v>794</v>
      </c>
      <c r="D993" s="231" t="s">
        <v>835</v>
      </c>
      <c r="E993" s="231" t="s">
        <v>521</v>
      </c>
      <c r="F993" s="231" t="s">
        <v>48</v>
      </c>
      <c r="G993" s="231" t="s">
        <v>521</v>
      </c>
      <c r="H993" s="231" t="s">
        <v>796</v>
      </c>
      <c r="I993" s="203">
        <v>113863</v>
      </c>
      <c r="J993" s="203">
        <v>100638.19</v>
      </c>
      <c r="K993" s="203">
        <v>13272.72</v>
      </c>
      <c r="L993" s="203">
        <v>-47.91</v>
      </c>
      <c r="M993" s="231"/>
    </row>
    <row r="994" spans="1:13">
      <c r="A994" s="231" t="s">
        <v>794</v>
      </c>
      <c r="B994" s="231" t="s">
        <v>703</v>
      </c>
      <c r="C994" s="231" t="s">
        <v>812</v>
      </c>
      <c r="D994" s="231" t="s">
        <v>835</v>
      </c>
      <c r="E994" s="231" t="s">
        <v>521</v>
      </c>
      <c r="F994" s="231" t="s">
        <v>48</v>
      </c>
      <c r="G994" s="231" t="s">
        <v>521</v>
      </c>
      <c r="H994" s="231" t="s">
        <v>796</v>
      </c>
      <c r="I994" s="203">
        <v>238699</v>
      </c>
      <c r="J994" s="203">
        <v>224403.6</v>
      </c>
      <c r="K994" s="203">
        <v>17253.46</v>
      </c>
      <c r="L994" s="203">
        <v>-2958.06</v>
      </c>
      <c r="M994" s="231"/>
    </row>
    <row r="995" spans="1:13">
      <c r="A995" s="231" t="s">
        <v>794</v>
      </c>
      <c r="B995" s="231" t="s">
        <v>703</v>
      </c>
      <c r="C995" s="231" t="s">
        <v>2341</v>
      </c>
      <c r="D995" s="231" t="s">
        <v>835</v>
      </c>
      <c r="E995" s="231" t="s">
        <v>521</v>
      </c>
      <c r="F995" s="231" t="s">
        <v>48</v>
      </c>
      <c r="G995" s="231" t="s">
        <v>521</v>
      </c>
      <c r="H995" s="231" t="s">
        <v>796</v>
      </c>
      <c r="I995" s="203">
        <v>198</v>
      </c>
      <c r="J995" s="203">
        <v>198</v>
      </c>
      <c r="K995" s="203">
        <v>0</v>
      </c>
      <c r="L995" s="203">
        <v>0</v>
      </c>
      <c r="M995" s="231"/>
    </row>
    <row r="996" spans="1:13">
      <c r="A996" s="231" t="s">
        <v>794</v>
      </c>
      <c r="B996" s="231" t="s">
        <v>703</v>
      </c>
      <c r="C996" s="231" t="s">
        <v>2343</v>
      </c>
      <c r="D996" s="231" t="s">
        <v>835</v>
      </c>
      <c r="E996" s="231" t="s">
        <v>521</v>
      </c>
      <c r="F996" s="231" t="s">
        <v>48</v>
      </c>
      <c r="G996" s="231" t="s">
        <v>521</v>
      </c>
      <c r="H996" s="231" t="s">
        <v>796</v>
      </c>
      <c r="I996" s="203">
        <v>1953.9</v>
      </c>
      <c r="J996" s="203">
        <v>1609.24</v>
      </c>
      <c r="K996" s="203">
        <v>0</v>
      </c>
      <c r="L996" s="203">
        <v>344.66</v>
      </c>
      <c r="M996" s="231"/>
    </row>
    <row r="997" spans="1:13">
      <c r="A997" s="231" t="s">
        <v>794</v>
      </c>
      <c r="B997" s="231" t="s">
        <v>703</v>
      </c>
      <c r="C997" s="231" t="s">
        <v>2343</v>
      </c>
      <c r="D997" s="231" t="s">
        <v>835</v>
      </c>
      <c r="E997" s="231" t="s">
        <v>521</v>
      </c>
      <c r="F997" s="231" t="s">
        <v>48</v>
      </c>
      <c r="G997" s="231" t="s">
        <v>521</v>
      </c>
      <c r="H997" s="231" t="s">
        <v>796</v>
      </c>
      <c r="I997" s="203">
        <v>50</v>
      </c>
      <c r="J997" s="203">
        <v>46.35</v>
      </c>
      <c r="K997" s="203">
        <v>0</v>
      </c>
      <c r="L997" s="203">
        <v>3.65</v>
      </c>
      <c r="M997" s="231"/>
    </row>
    <row r="998" spans="1:13">
      <c r="A998" s="231" t="s">
        <v>794</v>
      </c>
      <c r="B998" s="231" t="s">
        <v>703</v>
      </c>
      <c r="C998" s="231" t="s">
        <v>2344</v>
      </c>
      <c r="D998" s="231" t="s">
        <v>835</v>
      </c>
      <c r="E998" s="231" t="s">
        <v>521</v>
      </c>
      <c r="F998" s="231" t="s">
        <v>48</v>
      </c>
      <c r="G998" s="231" t="s">
        <v>521</v>
      </c>
      <c r="H998" s="231" t="s">
        <v>796</v>
      </c>
      <c r="I998" s="203">
        <v>49.99</v>
      </c>
      <c r="J998" s="203">
        <v>171.98</v>
      </c>
      <c r="K998" s="203">
        <v>0</v>
      </c>
      <c r="L998" s="203">
        <v>-121.99</v>
      </c>
      <c r="M998" s="231"/>
    </row>
    <row r="999" spans="1:13">
      <c r="A999" s="231" t="s">
        <v>794</v>
      </c>
      <c r="B999" s="231" t="s">
        <v>703</v>
      </c>
      <c r="C999" s="231" t="s">
        <v>2344</v>
      </c>
      <c r="D999" s="231" t="s">
        <v>835</v>
      </c>
      <c r="E999" s="231" t="s">
        <v>521</v>
      </c>
      <c r="F999" s="231" t="s">
        <v>48</v>
      </c>
      <c r="G999" s="231" t="s">
        <v>521</v>
      </c>
      <c r="H999" s="231" t="s">
        <v>796</v>
      </c>
      <c r="I999" s="203">
        <v>1071.1099999999999</v>
      </c>
      <c r="J999" s="203">
        <v>1071.1099999999999</v>
      </c>
      <c r="K999" s="203">
        <v>0</v>
      </c>
      <c r="L999" s="203">
        <v>0</v>
      </c>
      <c r="M999" s="231"/>
    </row>
    <row r="1000" spans="1:13">
      <c r="A1000" s="231" t="s">
        <v>794</v>
      </c>
      <c r="B1000" s="231" t="s">
        <v>701</v>
      </c>
      <c r="C1000" s="231" t="s">
        <v>794</v>
      </c>
      <c r="D1000" s="231" t="s">
        <v>835</v>
      </c>
      <c r="E1000" s="231" t="s">
        <v>521</v>
      </c>
      <c r="F1000" s="231" t="s">
        <v>48</v>
      </c>
      <c r="G1000" s="231" t="s">
        <v>521</v>
      </c>
      <c r="H1000" s="231" t="s">
        <v>796</v>
      </c>
      <c r="I1000" s="203">
        <v>69356.53</v>
      </c>
      <c r="J1000" s="203">
        <v>58008.88</v>
      </c>
      <c r="K1000" s="203">
        <v>11536</v>
      </c>
      <c r="L1000" s="203">
        <v>-188.35</v>
      </c>
      <c r="M1000" s="231"/>
    </row>
    <row r="1001" spans="1:13">
      <c r="A1001" s="231" t="s">
        <v>794</v>
      </c>
      <c r="B1001" s="231" t="s">
        <v>701</v>
      </c>
      <c r="C1001" s="231" t="s">
        <v>794</v>
      </c>
      <c r="D1001" s="231" t="s">
        <v>835</v>
      </c>
      <c r="E1001" s="231" t="s">
        <v>521</v>
      </c>
      <c r="F1001" s="231" t="s">
        <v>48</v>
      </c>
      <c r="G1001" s="231" t="s">
        <v>521</v>
      </c>
      <c r="H1001" s="231" t="s">
        <v>796</v>
      </c>
      <c r="I1001" s="203">
        <v>33721.800000000003</v>
      </c>
      <c r="J1001" s="203">
        <v>33342.449999999997</v>
      </c>
      <c r="K1001" s="203">
        <v>1204.3499999999999</v>
      </c>
      <c r="L1001" s="203">
        <v>-825</v>
      </c>
      <c r="M1001" s="231"/>
    </row>
    <row r="1002" spans="1:13">
      <c r="A1002" s="231" t="s">
        <v>794</v>
      </c>
      <c r="B1002" s="231" t="s">
        <v>701</v>
      </c>
      <c r="C1002" s="231" t="s">
        <v>812</v>
      </c>
      <c r="D1002" s="231" t="s">
        <v>835</v>
      </c>
      <c r="E1002" s="231" t="s">
        <v>521</v>
      </c>
      <c r="F1002" s="231" t="s">
        <v>48</v>
      </c>
      <c r="G1002" s="231" t="s">
        <v>521</v>
      </c>
      <c r="H1002" s="231" t="s">
        <v>796</v>
      </c>
      <c r="I1002" s="203">
        <v>45253.63</v>
      </c>
      <c r="J1002" s="203">
        <v>42412.52</v>
      </c>
      <c r="K1002" s="203">
        <v>3663.02</v>
      </c>
      <c r="L1002" s="203">
        <v>-821.91</v>
      </c>
      <c r="M1002" s="231"/>
    </row>
    <row r="1003" spans="1:13">
      <c r="A1003" s="231" t="s">
        <v>794</v>
      </c>
      <c r="B1003" s="231" t="s">
        <v>701</v>
      </c>
      <c r="C1003" s="231" t="s">
        <v>2341</v>
      </c>
      <c r="D1003" s="231" t="s">
        <v>835</v>
      </c>
      <c r="E1003" s="231" t="s">
        <v>521</v>
      </c>
      <c r="F1003" s="231" t="s">
        <v>48</v>
      </c>
      <c r="G1003" s="231" t="s">
        <v>521</v>
      </c>
      <c r="H1003" s="231" t="s">
        <v>796</v>
      </c>
      <c r="I1003" s="203">
        <v>2724.56</v>
      </c>
      <c r="J1003" s="203">
        <v>2382.56</v>
      </c>
      <c r="K1003" s="203">
        <v>333.87</v>
      </c>
      <c r="L1003" s="203">
        <v>8.1300000000000008</v>
      </c>
      <c r="M1003" s="231"/>
    </row>
    <row r="1004" spans="1:13">
      <c r="A1004" s="231" t="s">
        <v>794</v>
      </c>
      <c r="B1004" s="231" t="s">
        <v>701</v>
      </c>
      <c r="C1004" s="231" t="s">
        <v>2343</v>
      </c>
      <c r="D1004" s="231" t="s">
        <v>835</v>
      </c>
      <c r="E1004" s="231" t="s">
        <v>521</v>
      </c>
      <c r="F1004" s="231" t="s">
        <v>48</v>
      </c>
      <c r="G1004" s="231" t="s">
        <v>521</v>
      </c>
      <c r="H1004" s="231" t="s">
        <v>796</v>
      </c>
      <c r="I1004" s="203">
        <v>3915.94</v>
      </c>
      <c r="J1004" s="203">
        <v>1063.76</v>
      </c>
      <c r="K1004" s="203">
        <v>0</v>
      </c>
      <c r="L1004" s="203">
        <v>2852.18</v>
      </c>
      <c r="M1004" s="231"/>
    </row>
    <row r="1005" spans="1:13">
      <c r="A1005" s="231" t="s">
        <v>794</v>
      </c>
      <c r="B1005" s="231" t="s">
        <v>701</v>
      </c>
      <c r="C1005" s="231" t="s">
        <v>2344</v>
      </c>
      <c r="D1005" s="231" t="s">
        <v>835</v>
      </c>
      <c r="E1005" s="231" t="s">
        <v>521</v>
      </c>
      <c r="F1005" s="231" t="s">
        <v>48</v>
      </c>
      <c r="G1005" s="231" t="s">
        <v>521</v>
      </c>
      <c r="H1005" s="231" t="s">
        <v>796</v>
      </c>
      <c r="I1005" s="203">
        <v>5507.58</v>
      </c>
      <c r="J1005" s="203">
        <v>5001.3900000000003</v>
      </c>
      <c r="K1005" s="203">
        <v>979.26</v>
      </c>
      <c r="L1005" s="203">
        <v>-473.07</v>
      </c>
      <c r="M1005" s="231"/>
    </row>
    <row r="1006" spans="1:13">
      <c r="A1006" s="231" t="s">
        <v>794</v>
      </c>
      <c r="B1006" s="231" t="s">
        <v>701</v>
      </c>
      <c r="C1006" s="231" t="s">
        <v>2344</v>
      </c>
      <c r="D1006" s="231" t="s">
        <v>835</v>
      </c>
      <c r="E1006" s="231" t="s">
        <v>521</v>
      </c>
      <c r="F1006" s="231" t="s">
        <v>48</v>
      </c>
      <c r="G1006" s="231" t="s">
        <v>521</v>
      </c>
      <c r="H1006" s="231" t="s">
        <v>796</v>
      </c>
      <c r="I1006" s="203">
        <v>159.97999999999999</v>
      </c>
      <c r="J1006" s="203">
        <v>159.97</v>
      </c>
      <c r="K1006" s="203">
        <v>0</v>
      </c>
      <c r="L1006" s="203">
        <v>0.01</v>
      </c>
      <c r="M1006" s="231"/>
    </row>
    <row r="1007" spans="1:13">
      <c r="A1007" s="231" t="s">
        <v>794</v>
      </c>
      <c r="B1007" s="231" t="s">
        <v>701</v>
      </c>
      <c r="C1007" s="231" t="s">
        <v>2344</v>
      </c>
      <c r="D1007" s="231" t="s">
        <v>835</v>
      </c>
      <c r="E1007" s="231" t="s">
        <v>521</v>
      </c>
      <c r="F1007" s="231" t="s">
        <v>48</v>
      </c>
      <c r="G1007" s="231" t="s">
        <v>521</v>
      </c>
      <c r="H1007" s="231" t="s">
        <v>796</v>
      </c>
      <c r="I1007" s="203">
        <v>499.84</v>
      </c>
      <c r="J1007" s="203">
        <v>499.84</v>
      </c>
      <c r="K1007" s="203">
        <v>0</v>
      </c>
      <c r="L1007" s="203">
        <v>0</v>
      </c>
      <c r="M1007" s="231"/>
    </row>
    <row r="1008" spans="1:13">
      <c r="A1008" s="231" t="s">
        <v>794</v>
      </c>
      <c r="B1008" s="231" t="s">
        <v>704</v>
      </c>
      <c r="C1008" s="231" t="s">
        <v>794</v>
      </c>
      <c r="D1008" s="231" t="s">
        <v>835</v>
      </c>
      <c r="E1008" s="231" t="s">
        <v>521</v>
      </c>
      <c r="F1008" s="231" t="s">
        <v>48</v>
      </c>
      <c r="G1008" s="231" t="s">
        <v>521</v>
      </c>
      <c r="H1008" s="231" t="s">
        <v>796</v>
      </c>
      <c r="I1008" s="203">
        <v>14442</v>
      </c>
      <c r="J1008" s="203">
        <v>12002.58</v>
      </c>
      <c r="K1008" s="203">
        <v>2400.52</v>
      </c>
      <c r="L1008" s="203">
        <v>38.9</v>
      </c>
      <c r="M1008" s="231"/>
    </row>
    <row r="1009" spans="1:13">
      <c r="A1009" s="231" t="s">
        <v>794</v>
      </c>
      <c r="B1009" s="231" t="s">
        <v>704</v>
      </c>
      <c r="C1009" s="231" t="s">
        <v>812</v>
      </c>
      <c r="D1009" s="231" t="s">
        <v>835</v>
      </c>
      <c r="E1009" s="231" t="s">
        <v>521</v>
      </c>
      <c r="F1009" s="231" t="s">
        <v>48</v>
      </c>
      <c r="G1009" s="231" t="s">
        <v>521</v>
      </c>
      <c r="H1009" s="231" t="s">
        <v>796</v>
      </c>
      <c r="I1009" s="203">
        <v>5264</v>
      </c>
      <c r="J1009" s="203">
        <v>4182.32</v>
      </c>
      <c r="K1009" s="203">
        <v>498.28</v>
      </c>
      <c r="L1009" s="203">
        <v>583.4</v>
      </c>
      <c r="M1009" s="231"/>
    </row>
    <row r="1010" spans="1:13">
      <c r="A1010" s="231" t="s">
        <v>794</v>
      </c>
      <c r="B1010" s="231" t="s">
        <v>707</v>
      </c>
      <c r="C1010" s="231" t="s">
        <v>794</v>
      </c>
      <c r="D1010" s="231" t="s">
        <v>835</v>
      </c>
      <c r="E1010" s="231" t="s">
        <v>521</v>
      </c>
      <c r="F1010" s="231" t="s">
        <v>48</v>
      </c>
      <c r="G1010" s="231" t="s">
        <v>521</v>
      </c>
      <c r="H1010" s="231" t="s">
        <v>796</v>
      </c>
      <c r="I1010" s="203">
        <v>646119.03</v>
      </c>
      <c r="J1010" s="203">
        <v>588943.71</v>
      </c>
      <c r="K1010" s="203">
        <v>56510.12</v>
      </c>
      <c r="L1010" s="203">
        <v>665.2</v>
      </c>
      <c r="M1010" s="231"/>
    </row>
    <row r="1011" spans="1:13">
      <c r="A1011" s="231" t="s">
        <v>794</v>
      </c>
      <c r="B1011" s="231" t="s">
        <v>707</v>
      </c>
      <c r="C1011" s="231" t="s">
        <v>794</v>
      </c>
      <c r="D1011" s="231" t="s">
        <v>835</v>
      </c>
      <c r="E1011" s="231" t="s">
        <v>521</v>
      </c>
      <c r="F1011" s="231" t="s">
        <v>48</v>
      </c>
      <c r="G1011" s="231" t="s">
        <v>521</v>
      </c>
      <c r="H1011" s="231" t="s">
        <v>796</v>
      </c>
      <c r="I1011" s="203">
        <v>82186</v>
      </c>
      <c r="J1011" s="203">
        <v>75128.13</v>
      </c>
      <c r="K1011" s="203">
        <v>5581.52</v>
      </c>
      <c r="L1011" s="203">
        <v>1476.35</v>
      </c>
      <c r="M1011" s="231"/>
    </row>
    <row r="1012" spans="1:13">
      <c r="A1012" s="231" t="s">
        <v>794</v>
      </c>
      <c r="B1012" s="231" t="s">
        <v>707</v>
      </c>
      <c r="C1012" s="231" t="s">
        <v>812</v>
      </c>
      <c r="D1012" s="231" t="s">
        <v>835</v>
      </c>
      <c r="E1012" s="231" t="s">
        <v>521</v>
      </c>
      <c r="F1012" s="231" t="s">
        <v>48</v>
      </c>
      <c r="G1012" s="231" t="s">
        <v>521</v>
      </c>
      <c r="H1012" s="231" t="s">
        <v>796</v>
      </c>
      <c r="I1012" s="203">
        <v>272712</v>
      </c>
      <c r="J1012" s="203">
        <v>261813.35</v>
      </c>
      <c r="K1012" s="203">
        <v>14122.06</v>
      </c>
      <c r="L1012" s="203">
        <v>-3223.41</v>
      </c>
      <c r="M1012" s="231"/>
    </row>
    <row r="1013" spans="1:13">
      <c r="A1013" s="231" t="s">
        <v>794</v>
      </c>
      <c r="B1013" s="231" t="s">
        <v>707</v>
      </c>
      <c r="C1013" s="231" t="s">
        <v>2341</v>
      </c>
      <c r="D1013" s="231" t="s">
        <v>835</v>
      </c>
      <c r="E1013" s="231" t="s">
        <v>521</v>
      </c>
      <c r="F1013" s="231" t="s">
        <v>48</v>
      </c>
      <c r="G1013" s="231" t="s">
        <v>521</v>
      </c>
      <c r="H1013" s="231" t="s">
        <v>796</v>
      </c>
      <c r="I1013" s="203">
        <v>1477</v>
      </c>
      <c r="J1013" s="203">
        <v>1026.72</v>
      </c>
      <c r="K1013" s="203">
        <v>0</v>
      </c>
      <c r="L1013" s="203">
        <v>450.28</v>
      </c>
      <c r="M1013" s="231"/>
    </row>
    <row r="1014" spans="1:13">
      <c r="A1014" s="231" t="s">
        <v>794</v>
      </c>
      <c r="B1014" s="231" t="s">
        <v>707</v>
      </c>
      <c r="C1014" s="231" t="s">
        <v>2341</v>
      </c>
      <c r="D1014" s="231" t="s">
        <v>835</v>
      </c>
      <c r="E1014" s="231" t="s">
        <v>521</v>
      </c>
      <c r="F1014" s="231" t="s">
        <v>48</v>
      </c>
      <c r="G1014" s="231" t="s">
        <v>521</v>
      </c>
      <c r="H1014" s="231" t="s">
        <v>796</v>
      </c>
      <c r="I1014" s="203">
        <v>1593</v>
      </c>
      <c r="J1014" s="203">
        <v>0</v>
      </c>
      <c r="K1014" s="203">
        <v>0</v>
      </c>
      <c r="L1014" s="203">
        <v>1593</v>
      </c>
      <c r="M1014" s="231"/>
    </row>
    <row r="1015" spans="1:13">
      <c r="A1015" s="231" t="s">
        <v>794</v>
      </c>
      <c r="B1015" s="231" t="s">
        <v>707</v>
      </c>
      <c r="C1015" s="231" t="s">
        <v>2341</v>
      </c>
      <c r="D1015" s="231" t="s">
        <v>835</v>
      </c>
      <c r="E1015" s="231" t="s">
        <v>521</v>
      </c>
      <c r="F1015" s="231" t="s">
        <v>48</v>
      </c>
      <c r="G1015" s="231" t="s">
        <v>521</v>
      </c>
      <c r="H1015" s="231" t="s">
        <v>796</v>
      </c>
      <c r="I1015" s="203">
        <v>15723.82</v>
      </c>
      <c r="J1015" s="203">
        <v>10766.73</v>
      </c>
      <c r="K1015" s="203">
        <v>3425.91</v>
      </c>
      <c r="L1015" s="203">
        <v>1531.18</v>
      </c>
      <c r="M1015" s="231"/>
    </row>
    <row r="1016" spans="1:13">
      <c r="A1016" s="231" t="s">
        <v>794</v>
      </c>
      <c r="B1016" s="231" t="s">
        <v>707</v>
      </c>
      <c r="C1016" s="231" t="s">
        <v>2341</v>
      </c>
      <c r="D1016" s="231" t="s">
        <v>835</v>
      </c>
      <c r="E1016" s="231" t="s">
        <v>521</v>
      </c>
      <c r="F1016" s="231" t="s">
        <v>48</v>
      </c>
      <c r="G1016" s="231" t="s">
        <v>521</v>
      </c>
      <c r="H1016" s="231" t="s">
        <v>796</v>
      </c>
      <c r="I1016" s="203">
        <v>14942.02</v>
      </c>
      <c r="J1016" s="203">
        <v>1002.5</v>
      </c>
      <c r="K1016" s="203">
        <v>5021.5</v>
      </c>
      <c r="L1016" s="203">
        <v>8918.02</v>
      </c>
      <c r="M1016" s="231"/>
    </row>
    <row r="1017" spans="1:13">
      <c r="A1017" s="231" t="s">
        <v>794</v>
      </c>
      <c r="B1017" s="231" t="s">
        <v>707</v>
      </c>
      <c r="C1017" s="231" t="s">
        <v>2341</v>
      </c>
      <c r="D1017" s="231" t="s">
        <v>835</v>
      </c>
      <c r="E1017" s="231" t="s">
        <v>521</v>
      </c>
      <c r="F1017" s="231" t="s">
        <v>48</v>
      </c>
      <c r="G1017" s="231" t="s">
        <v>521</v>
      </c>
      <c r="H1017" s="231" t="s">
        <v>796</v>
      </c>
      <c r="I1017" s="203">
        <v>1616.96</v>
      </c>
      <c r="J1017" s="203">
        <v>1128.07</v>
      </c>
      <c r="K1017" s="203">
        <v>314.57</v>
      </c>
      <c r="L1017" s="203">
        <v>174.32</v>
      </c>
      <c r="M1017" s="231"/>
    </row>
    <row r="1018" spans="1:13">
      <c r="A1018" s="231" t="s">
        <v>794</v>
      </c>
      <c r="B1018" s="231" t="s">
        <v>707</v>
      </c>
      <c r="C1018" s="231" t="s">
        <v>2343</v>
      </c>
      <c r="D1018" s="231" t="s">
        <v>835</v>
      </c>
      <c r="E1018" s="231" t="s">
        <v>521</v>
      </c>
      <c r="F1018" s="231" t="s">
        <v>48</v>
      </c>
      <c r="G1018" s="231" t="s">
        <v>521</v>
      </c>
      <c r="H1018" s="231" t="s">
        <v>796</v>
      </c>
      <c r="I1018" s="203">
        <v>11357.05</v>
      </c>
      <c r="J1018" s="203">
        <v>9963.02</v>
      </c>
      <c r="K1018" s="203">
        <v>0</v>
      </c>
      <c r="L1018" s="203">
        <v>1394.03</v>
      </c>
      <c r="M1018" s="231"/>
    </row>
    <row r="1019" spans="1:13">
      <c r="A1019" s="231" t="s">
        <v>794</v>
      </c>
      <c r="B1019" s="231" t="s">
        <v>707</v>
      </c>
      <c r="C1019" s="231" t="s">
        <v>2343</v>
      </c>
      <c r="D1019" s="231" t="s">
        <v>835</v>
      </c>
      <c r="E1019" s="231" t="s">
        <v>521</v>
      </c>
      <c r="F1019" s="231" t="s">
        <v>48</v>
      </c>
      <c r="G1019" s="231" t="s">
        <v>521</v>
      </c>
      <c r="H1019" s="231" t="s">
        <v>796</v>
      </c>
      <c r="I1019" s="203">
        <v>362.62</v>
      </c>
      <c r="J1019" s="203">
        <v>357.7</v>
      </c>
      <c r="K1019" s="203">
        <v>0</v>
      </c>
      <c r="L1019" s="203">
        <v>4.92</v>
      </c>
      <c r="M1019" s="231"/>
    </row>
    <row r="1020" spans="1:13">
      <c r="A1020" s="231" t="s">
        <v>794</v>
      </c>
      <c r="B1020" s="231" t="s">
        <v>707</v>
      </c>
      <c r="C1020" s="231" t="s">
        <v>2344</v>
      </c>
      <c r="D1020" s="231" t="s">
        <v>835</v>
      </c>
      <c r="E1020" s="231" t="s">
        <v>521</v>
      </c>
      <c r="F1020" s="231" t="s">
        <v>48</v>
      </c>
      <c r="G1020" s="231" t="s">
        <v>521</v>
      </c>
      <c r="H1020" s="231" t="s">
        <v>796</v>
      </c>
      <c r="I1020" s="203">
        <v>424</v>
      </c>
      <c r="J1020" s="203">
        <v>424</v>
      </c>
      <c r="K1020" s="203">
        <v>0</v>
      </c>
      <c r="L1020" s="203">
        <v>0</v>
      </c>
      <c r="M1020" s="231"/>
    </row>
    <row r="1021" spans="1:13">
      <c r="A1021" s="231" t="s">
        <v>794</v>
      </c>
      <c r="B1021" s="231" t="s">
        <v>707</v>
      </c>
      <c r="C1021" s="231" t="s">
        <v>2344</v>
      </c>
      <c r="D1021" s="231" t="s">
        <v>835</v>
      </c>
      <c r="E1021" s="231" t="s">
        <v>521</v>
      </c>
      <c r="F1021" s="231" t="s">
        <v>48</v>
      </c>
      <c r="G1021" s="231" t="s">
        <v>521</v>
      </c>
      <c r="H1021" s="231" t="s">
        <v>796</v>
      </c>
      <c r="I1021" s="203">
        <v>789.27</v>
      </c>
      <c r="J1021" s="203">
        <v>789.24</v>
      </c>
      <c r="K1021" s="203">
        <v>0</v>
      </c>
      <c r="L1021" s="203">
        <v>0.03</v>
      </c>
      <c r="M1021" s="231"/>
    </row>
    <row r="1022" spans="1:13">
      <c r="A1022" s="231" t="s">
        <v>794</v>
      </c>
      <c r="B1022" s="231" t="s">
        <v>707</v>
      </c>
      <c r="C1022" s="231" t="s">
        <v>2344</v>
      </c>
      <c r="D1022" s="231" t="s">
        <v>835</v>
      </c>
      <c r="E1022" s="231" t="s">
        <v>521</v>
      </c>
      <c r="F1022" s="231" t="s">
        <v>48</v>
      </c>
      <c r="G1022" s="231" t="s">
        <v>521</v>
      </c>
      <c r="H1022" s="231" t="s">
        <v>796</v>
      </c>
      <c r="I1022" s="203">
        <v>1065</v>
      </c>
      <c r="J1022" s="203">
        <v>0</v>
      </c>
      <c r="K1022" s="203">
        <v>754.5</v>
      </c>
      <c r="L1022" s="203">
        <v>310.5</v>
      </c>
      <c r="M1022" s="231"/>
    </row>
    <row r="1023" spans="1:13">
      <c r="A1023" s="231" t="s">
        <v>794</v>
      </c>
      <c r="B1023" s="231" t="s">
        <v>707</v>
      </c>
      <c r="C1023" s="231" t="s">
        <v>2345</v>
      </c>
      <c r="D1023" s="231" t="s">
        <v>835</v>
      </c>
      <c r="E1023" s="231" t="s">
        <v>521</v>
      </c>
      <c r="F1023" s="231" t="s">
        <v>48</v>
      </c>
      <c r="G1023" s="231" t="s">
        <v>521</v>
      </c>
      <c r="H1023" s="231" t="s">
        <v>796</v>
      </c>
      <c r="I1023" s="203">
        <v>1400</v>
      </c>
      <c r="J1023" s="203">
        <v>1400</v>
      </c>
      <c r="K1023" s="203">
        <v>0</v>
      </c>
      <c r="L1023" s="203">
        <v>0</v>
      </c>
      <c r="M1023" s="231"/>
    </row>
    <row r="1024" spans="1:13">
      <c r="A1024" s="231" t="s">
        <v>794</v>
      </c>
      <c r="B1024" s="231" t="s">
        <v>706</v>
      </c>
      <c r="C1024" s="231" t="s">
        <v>794</v>
      </c>
      <c r="D1024" s="231" t="s">
        <v>835</v>
      </c>
      <c r="E1024" s="231" t="s">
        <v>521</v>
      </c>
      <c r="F1024" s="231" t="s">
        <v>48</v>
      </c>
      <c r="G1024" s="231" t="s">
        <v>521</v>
      </c>
      <c r="H1024" s="231" t="s">
        <v>796</v>
      </c>
      <c r="I1024" s="203">
        <v>520869</v>
      </c>
      <c r="J1024" s="203">
        <v>462750.94</v>
      </c>
      <c r="K1024" s="203">
        <v>58985.4</v>
      </c>
      <c r="L1024" s="203">
        <v>-867.34</v>
      </c>
      <c r="M1024" s="231"/>
    </row>
    <row r="1025" spans="1:13">
      <c r="A1025" s="231" t="s">
        <v>794</v>
      </c>
      <c r="B1025" s="231" t="s">
        <v>706</v>
      </c>
      <c r="C1025" s="231" t="s">
        <v>812</v>
      </c>
      <c r="D1025" s="231" t="s">
        <v>835</v>
      </c>
      <c r="E1025" s="231" t="s">
        <v>521</v>
      </c>
      <c r="F1025" s="231" t="s">
        <v>48</v>
      </c>
      <c r="G1025" s="231" t="s">
        <v>521</v>
      </c>
      <c r="H1025" s="231" t="s">
        <v>796</v>
      </c>
      <c r="I1025" s="203">
        <v>240959</v>
      </c>
      <c r="J1025" s="203">
        <v>228458.98</v>
      </c>
      <c r="K1025" s="203">
        <v>15054.14</v>
      </c>
      <c r="L1025" s="203">
        <v>-2554.12</v>
      </c>
      <c r="M1025" s="231"/>
    </row>
    <row r="1026" spans="1:13">
      <c r="A1026" s="231" t="s">
        <v>794</v>
      </c>
      <c r="B1026" s="231" t="s">
        <v>706</v>
      </c>
      <c r="C1026" s="231" t="s">
        <v>2341</v>
      </c>
      <c r="D1026" s="231" t="s">
        <v>835</v>
      </c>
      <c r="E1026" s="231" t="s">
        <v>521</v>
      </c>
      <c r="F1026" s="231" t="s">
        <v>48</v>
      </c>
      <c r="G1026" s="231" t="s">
        <v>521</v>
      </c>
      <c r="H1026" s="231" t="s">
        <v>796</v>
      </c>
      <c r="I1026" s="203">
        <v>19276.91</v>
      </c>
      <c r="J1026" s="203">
        <v>19588.13</v>
      </c>
      <c r="K1026" s="203">
        <v>0</v>
      </c>
      <c r="L1026" s="203">
        <v>-311.22000000000003</v>
      </c>
      <c r="M1026" s="231"/>
    </row>
    <row r="1027" spans="1:13">
      <c r="A1027" s="231" t="s">
        <v>794</v>
      </c>
      <c r="B1027" s="231" t="s">
        <v>706</v>
      </c>
      <c r="C1027" s="231" t="s">
        <v>2341</v>
      </c>
      <c r="D1027" s="231" t="s">
        <v>835</v>
      </c>
      <c r="E1027" s="231" t="s">
        <v>521</v>
      </c>
      <c r="F1027" s="231" t="s">
        <v>48</v>
      </c>
      <c r="G1027" s="231" t="s">
        <v>521</v>
      </c>
      <c r="H1027" s="231" t="s">
        <v>796</v>
      </c>
      <c r="I1027" s="203">
        <v>35426</v>
      </c>
      <c r="J1027" s="203">
        <v>32862.81</v>
      </c>
      <c r="K1027" s="203">
        <v>0</v>
      </c>
      <c r="L1027" s="203">
        <v>2563.19</v>
      </c>
      <c r="M1027" s="231"/>
    </row>
    <row r="1028" spans="1:13">
      <c r="A1028" s="231" t="s">
        <v>794</v>
      </c>
      <c r="B1028" s="231" t="s">
        <v>706</v>
      </c>
      <c r="C1028" s="231" t="s">
        <v>2341</v>
      </c>
      <c r="D1028" s="231" t="s">
        <v>835</v>
      </c>
      <c r="E1028" s="231" t="s">
        <v>521</v>
      </c>
      <c r="F1028" s="231" t="s">
        <v>48</v>
      </c>
      <c r="G1028" s="231" t="s">
        <v>521</v>
      </c>
      <c r="H1028" s="231" t="s">
        <v>796</v>
      </c>
      <c r="I1028" s="203">
        <v>20945.53</v>
      </c>
      <c r="J1028" s="203">
        <v>18238.36</v>
      </c>
      <c r="K1028" s="203">
        <v>2704.41</v>
      </c>
      <c r="L1028" s="203">
        <v>2.76</v>
      </c>
      <c r="M1028" s="231"/>
    </row>
    <row r="1029" spans="1:13">
      <c r="A1029" s="231" t="s">
        <v>794</v>
      </c>
      <c r="B1029" s="231" t="s">
        <v>706</v>
      </c>
      <c r="C1029" s="231" t="s">
        <v>2341</v>
      </c>
      <c r="D1029" s="231" t="s">
        <v>835</v>
      </c>
      <c r="E1029" s="231" t="s">
        <v>521</v>
      </c>
      <c r="F1029" s="231" t="s">
        <v>48</v>
      </c>
      <c r="G1029" s="231" t="s">
        <v>521</v>
      </c>
      <c r="H1029" s="231" t="s">
        <v>796</v>
      </c>
      <c r="I1029" s="203">
        <v>1852.88</v>
      </c>
      <c r="J1029" s="203">
        <v>1823.88</v>
      </c>
      <c r="K1029" s="203">
        <v>29</v>
      </c>
      <c r="L1029" s="203">
        <v>0</v>
      </c>
      <c r="M1029" s="231"/>
    </row>
    <row r="1030" spans="1:13">
      <c r="A1030" s="231" t="s">
        <v>794</v>
      </c>
      <c r="B1030" s="231" t="s">
        <v>706</v>
      </c>
      <c r="C1030" s="231" t="s">
        <v>2342</v>
      </c>
      <c r="D1030" s="231" t="s">
        <v>835</v>
      </c>
      <c r="E1030" s="231" t="s">
        <v>521</v>
      </c>
      <c r="F1030" s="231" t="s">
        <v>48</v>
      </c>
      <c r="G1030" s="231" t="s">
        <v>521</v>
      </c>
      <c r="H1030" s="231" t="s">
        <v>796</v>
      </c>
      <c r="I1030" s="203">
        <v>10928.67</v>
      </c>
      <c r="J1030" s="203">
        <v>10928.67</v>
      </c>
      <c r="K1030" s="203">
        <v>0</v>
      </c>
      <c r="L1030" s="203">
        <v>0</v>
      </c>
      <c r="M1030" s="231"/>
    </row>
    <row r="1031" spans="1:13">
      <c r="A1031" s="231" t="s">
        <v>794</v>
      </c>
      <c r="B1031" s="231" t="s">
        <v>706</v>
      </c>
      <c r="C1031" s="231" t="s">
        <v>2342</v>
      </c>
      <c r="D1031" s="231" t="s">
        <v>835</v>
      </c>
      <c r="E1031" s="231" t="s">
        <v>521</v>
      </c>
      <c r="F1031" s="231" t="s">
        <v>48</v>
      </c>
      <c r="G1031" s="231" t="s">
        <v>521</v>
      </c>
      <c r="H1031" s="231" t="s">
        <v>796</v>
      </c>
      <c r="I1031" s="203">
        <v>256030</v>
      </c>
      <c r="J1031" s="203">
        <v>229205.21</v>
      </c>
      <c r="K1031" s="203">
        <v>0</v>
      </c>
      <c r="L1031" s="203">
        <v>26824.79</v>
      </c>
      <c r="M1031" s="231"/>
    </row>
    <row r="1032" spans="1:13">
      <c r="A1032" s="231" t="s">
        <v>794</v>
      </c>
      <c r="B1032" s="231" t="s">
        <v>706</v>
      </c>
      <c r="C1032" s="231" t="s">
        <v>2342</v>
      </c>
      <c r="D1032" s="231" t="s">
        <v>835</v>
      </c>
      <c r="E1032" s="231" t="s">
        <v>521</v>
      </c>
      <c r="F1032" s="231" t="s">
        <v>48</v>
      </c>
      <c r="G1032" s="231" t="s">
        <v>521</v>
      </c>
      <c r="H1032" s="231" t="s">
        <v>796</v>
      </c>
      <c r="I1032" s="203">
        <v>1454.9</v>
      </c>
      <c r="J1032" s="203">
        <v>1931.14</v>
      </c>
      <c r="K1032" s="203">
        <v>0</v>
      </c>
      <c r="L1032" s="203">
        <v>-476.24</v>
      </c>
      <c r="M1032" s="231"/>
    </row>
    <row r="1033" spans="1:13">
      <c r="A1033" s="231" t="s">
        <v>794</v>
      </c>
      <c r="B1033" s="231" t="s">
        <v>706</v>
      </c>
      <c r="C1033" s="231" t="s">
        <v>2342</v>
      </c>
      <c r="D1033" s="231" t="s">
        <v>835</v>
      </c>
      <c r="E1033" s="231" t="s">
        <v>521</v>
      </c>
      <c r="F1033" s="231" t="s">
        <v>48</v>
      </c>
      <c r="G1033" s="231" t="s">
        <v>521</v>
      </c>
      <c r="H1033" s="231" t="s">
        <v>796</v>
      </c>
      <c r="I1033" s="203">
        <v>702.29</v>
      </c>
      <c r="J1033" s="203">
        <v>676.29</v>
      </c>
      <c r="K1033" s="203">
        <v>0</v>
      </c>
      <c r="L1033" s="203">
        <v>26</v>
      </c>
      <c r="M1033" s="231"/>
    </row>
    <row r="1034" spans="1:13">
      <c r="A1034" s="231" t="s">
        <v>794</v>
      </c>
      <c r="B1034" s="231" t="s">
        <v>706</v>
      </c>
      <c r="C1034" s="231" t="s">
        <v>2343</v>
      </c>
      <c r="D1034" s="231" t="s">
        <v>835</v>
      </c>
      <c r="E1034" s="231" t="s">
        <v>521</v>
      </c>
      <c r="F1034" s="231" t="s">
        <v>48</v>
      </c>
      <c r="G1034" s="231" t="s">
        <v>521</v>
      </c>
      <c r="H1034" s="231" t="s">
        <v>796</v>
      </c>
      <c r="I1034" s="203">
        <v>42376.37</v>
      </c>
      <c r="J1034" s="203">
        <v>39313.46</v>
      </c>
      <c r="K1034" s="203">
        <v>627.24</v>
      </c>
      <c r="L1034" s="203">
        <v>2435.67</v>
      </c>
      <c r="M1034" s="231"/>
    </row>
    <row r="1035" spans="1:13">
      <c r="A1035" s="231" t="s">
        <v>794</v>
      </c>
      <c r="B1035" s="231" t="s">
        <v>706</v>
      </c>
      <c r="C1035" s="231" t="s">
        <v>2344</v>
      </c>
      <c r="D1035" s="231" t="s">
        <v>835</v>
      </c>
      <c r="E1035" s="231" t="s">
        <v>521</v>
      </c>
      <c r="F1035" s="231" t="s">
        <v>48</v>
      </c>
      <c r="G1035" s="231" t="s">
        <v>521</v>
      </c>
      <c r="H1035" s="231" t="s">
        <v>796</v>
      </c>
      <c r="I1035" s="203">
        <v>5042.6899999999996</v>
      </c>
      <c r="J1035" s="203">
        <v>6735.66</v>
      </c>
      <c r="K1035" s="203">
        <v>0</v>
      </c>
      <c r="L1035" s="203">
        <v>-1692.97</v>
      </c>
      <c r="M1035" s="231"/>
    </row>
    <row r="1036" spans="1:13">
      <c r="A1036" s="231" t="s">
        <v>794</v>
      </c>
      <c r="B1036" s="231" t="s">
        <v>709</v>
      </c>
      <c r="C1036" s="231" t="s">
        <v>794</v>
      </c>
      <c r="D1036" s="231" t="s">
        <v>835</v>
      </c>
      <c r="E1036" s="231" t="s">
        <v>521</v>
      </c>
      <c r="F1036" s="231" t="s">
        <v>48</v>
      </c>
      <c r="G1036" s="231" t="s">
        <v>521</v>
      </c>
      <c r="H1036" s="231" t="s">
        <v>796</v>
      </c>
      <c r="I1036" s="203">
        <v>73263</v>
      </c>
      <c r="J1036" s="203">
        <v>66634.350000000006</v>
      </c>
      <c r="K1036" s="203">
        <v>6057.66</v>
      </c>
      <c r="L1036" s="203">
        <v>570.99</v>
      </c>
      <c r="M1036" s="231"/>
    </row>
    <row r="1037" spans="1:13">
      <c r="A1037" s="231" t="s">
        <v>794</v>
      </c>
      <c r="B1037" s="231" t="s">
        <v>709</v>
      </c>
      <c r="C1037" s="231" t="s">
        <v>812</v>
      </c>
      <c r="D1037" s="231" t="s">
        <v>835</v>
      </c>
      <c r="E1037" s="231" t="s">
        <v>521</v>
      </c>
      <c r="F1037" s="231" t="s">
        <v>48</v>
      </c>
      <c r="G1037" s="231" t="s">
        <v>521</v>
      </c>
      <c r="H1037" s="231" t="s">
        <v>796</v>
      </c>
      <c r="I1037" s="203">
        <v>24488</v>
      </c>
      <c r="J1037" s="203">
        <v>23075.14</v>
      </c>
      <c r="K1037" s="203">
        <v>1258.26</v>
      </c>
      <c r="L1037" s="203">
        <v>154.6</v>
      </c>
      <c r="M1037" s="231"/>
    </row>
    <row r="1038" spans="1:13">
      <c r="A1038" s="231" t="s">
        <v>794</v>
      </c>
      <c r="B1038" s="231" t="s">
        <v>709</v>
      </c>
      <c r="C1038" s="231" t="s">
        <v>2341</v>
      </c>
      <c r="D1038" s="231" t="s">
        <v>835</v>
      </c>
      <c r="E1038" s="231" t="s">
        <v>521</v>
      </c>
      <c r="F1038" s="231" t="s">
        <v>48</v>
      </c>
      <c r="G1038" s="231" t="s">
        <v>521</v>
      </c>
      <c r="H1038" s="231" t="s">
        <v>796</v>
      </c>
      <c r="I1038" s="203">
        <v>2295.88</v>
      </c>
      <c r="J1038" s="203">
        <v>2514.08</v>
      </c>
      <c r="K1038" s="203">
        <v>0</v>
      </c>
      <c r="L1038" s="203">
        <v>-218.2</v>
      </c>
      <c r="M1038" s="231"/>
    </row>
    <row r="1039" spans="1:13">
      <c r="A1039" s="231" t="s">
        <v>794</v>
      </c>
      <c r="B1039" s="231" t="s">
        <v>709</v>
      </c>
      <c r="C1039" s="231" t="s">
        <v>2343</v>
      </c>
      <c r="D1039" s="231" t="s">
        <v>835</v>
      </c>
      <c r="E1039" s="231" t="s">
        <v>521</v>
      </c>
      <c r="F1039" s="231" t="s">
        <v>48</v>
      </c>
      <c r="G1039" s="231" t="s">
        <v>521</v>
      </c>
      <c r="H1039" s="231" t="s">
        <v>796</v>
      </c>
      <c r="I1039" s="203">
        <v>10311.719999999999</v>
      </c>
      <c r="J1039" s="203">
        <v>9849.44</v>
      </c>
      <c r="K1039" s="203">
        <v>0</v>
      </c>
      <c r="L1039" s="203">
        <v>462.28</v>
      </c>
      <c r="M1039" s="231"/>
    </row>
    <row r="1040" spans="1:13">
      <c r="A1040" s="231" t="s">
        <v>794</v>
      </c>
      <c r="B1040" s="231" t="s">
        <v>709</v>
      </c>
      <c r="C1040" s="231" t="s">
        <v>2344</v>
      </c>
      <c r="D1040" s="231" t="s">
        <v>835</v>
      </c>
      <c r="E1040" s="231" t="s">
        <v>521</v>
      </c>
      <c r="F1040" s="231" t="s">
        <v>48</v>
      </c>
      <c r="G1040" s="231" t="s">
        <v>521</v>
      </c>
      <c r="H1040" s="231" t="s">
        <v>796</v>
      </c>
      <c r="I1040" s="203">
        <v>79.400000000000006</v>
      </c>
      <c r="J1040" s="203">
        <v>79.400000000000006</v>
      </c>
      <c r="K1040" s="203">
        <v>0</v>
      </c>
      <c r="L1040" s="203">
        <v>0</v>
      </c>
      <c r="M1040" s="231"/>
    </row>
    <row r="1041" spans="1:13">
      <c r="A1041" s="231" t="s">
        <v>794</v>
      </c>
      <c r="B1041" s="231" t="s">
        <v>808</v>
      </c>
      <c r="C1041" s="231" t="s">
        <v>2343</v>
      </c>
      <c r="D1041" s="231" t="s">
        <v>835</v>
      </c>
      <c r="E1041" s="231" t="s">
        <v>830</v>
      </c>
      <c r="F1041" s="231" t="s">
        <v>48</v>
      </c>
      <c r="G1041" s="231" t="s">
        <v>521</v>
      </c>
      <c r="H1041" s="231" t="s">
        <v>796</v>
      </c>
      <c r="I1041" s="203">
        <v>2556.14</v>
      </c>
      <c r="J1041" s="203">
        <v>2265.02</v>
      </c>
      <c r="K1041" s="203">
        <v>0</v>
      </c>
      <c r="L1041" s="203">
        <v>291.12</v>
      </c>
      <c r="M1041" s="231"/>
    </row>
    <row r="1042" spans="1:13">
      <c r="A1042" s="231" t="s">
        <v>794</v>
      </c>
      <c r="B1042" s="231" t="s">
        <v>808</v>
      </c>
      <c r="C1042" s="231" t="s">
        <v>2344</v>
      </c>
      <c r="D1042" s="231" t="s">
        <v>835</v>
      </c>
      <c r="E1042" s="231" t="s">
        <v>830</v>
      </c>
      <c r="F1042" s="231" t="s">
        <v>48</v>
      </c>
      <c r="G1042" s="231" t="s">
        <v>521</v>
      </c>
      <c r="H1042" s="231" t="s">
        <v>796</v>
      </c>
      <c r="I1042" s="203">
        <v>736.29</v>
      </c>
      <c r="J1042" s="203">
        <v>0</v>
      </c>
      <c r="K1042" s="203">
        <v>0</v>
      </c>
      <c r="L1042" s="203">
        <v>736.29</v>
      </c>
      <c r="M1042" s="231"/>
    </row>
    <row r="1043" spans="1:13">
      <c r="A1043" s="231" t="s">
        <v>794</v>
      </c>
      <c r="B1043" s="231" t="s">
        <v>702</v>
      </c>
      <c r="C1043" s="231" t="s">
        <v>2341</v>
      </c>
      <c r="D1043" s="231" t="s">
        <v>835</v>
      </c>
      <c r="E1043" s="231" t="s">
        <v>830</v>
      </c>
      <c r="F1043" s="231" t="s">
        <v>48</v>
      </c>
      <c r="G1043" s="231" t="s">
        <v>521</v>
      </c>
      <c r="H1043" s="231" t="s">
        <v>796</v>
      </c>
      <c r="I1043" s="203">
        <v>1061.79</v>
      </c>
      <c r="J1043" s="203">
        <v>741.2</v>
      </c>
      <c r="K1043" s="203">
        <v>0</v>
      </c>
      <c r="L1043" s="203">
        <v>320.58999999999997</v>
      </c>
      <c r="M1043" s="231"/>
    </row>
    <row r="1044" spans="1:13">
      <c r="A1044" s="231" t="s">
        <v>794</v>
      </c>
      <c r="B1044" s="231" t="s">
        <v>808</v>
      </c>
      <c r="C1044" s="231" t="s">
        <v>794</v>
      </c>
      <c r="D1044" s="231" t="s">
        <v>835</v>
      </c>
      <c r="E1044" s="231" t="s">
        <v>836</v>
      </c>
      <c r="F1044" s="231" t="s">
        <v>48</v>
      </c>
      <c r="G1044" s="231" t="s">
        <v>521</v>
      </c>
      <c r="H1044" s="231" t="s">
        <v>796</v>
      </c>
      <c r="I1044" s="203">
        <v>212189.54</v>
      </c>
      <c r="J1044" s="203">
        <v>207148.53</v>
      </c>
      <c r="K1044" s="203">
        <v>16545.12</v>
      </c>
      <c r="L1044" s="203">
        <v>-11504.11</v>
      </c>
      <c r="M1044" s="231"/>
    </row>
    <row r="1045" spans="1:13">
      <c r="A1045" s="231" t="s">
        <v>794</v>
      </c>
      <c r="B1045" s="231" t="s">
        <v>808</v>
      </c>
      <c r="C1045" s="231" t="s">
        <v>812</v>
      </c>
      <c r="D1045" s="231" t="s">
        <v>835</v>
      </c>
      <c r="E1045" s="231" t="s">
        <v>836</v>
      </c>
      <c r="F1045" s="231" t="s">
        <v>48</v>
      </c>
      <c r="G1045" s="231" t="s">
        <v>521</v>
      </c>
      <c r="H1045" s="231" t="s">
        <v>796</v>
      </c>
      <c r="I1045" s="203">
        <v>47164.12</v>
      </c>
      <c r="J1045" s="203">
        <v>46401.62</v>
      </c>
      <c r="K1045" s="203">
        <v>3434.2</v>
      </c>
      <c r="L1045" s="203">
        <v>-2671.7</v>
      </c>
      <c r="M1045" s="231"/>
    </row>
    <row r="1046" spans="1:13">
      <c r="A1046" s="231" t="s">
        <v>794</v>
      </c>
      <c r="B1046" s="231" t="s">
        <v>808</v>
      </c>
      <c r="C1046" s="231" t="s">
        <v>2341</v>
      </c>
      <c r="D1046" s="231" t="s">
        <v>835</v>
      </c>
      <c r="E1046" s="231" t="s">
        <v>836</v>
      </c>
      <c r="F1046" s="231" t="s">
        <v>48</v>
      </c>
      <c r="G1046" s="231" t="s">
        <v>521</v>
      </c>
      <c r="H1046" s="231" t="s">
        <v>796</v>
      </c>
      <c r="I1046" s="203">
        <v>446.08</v>
      </c>
      <c r="J1046" s="203">
        <v>446.08</v>
      </c>
      <c r="K1046" s="203">
        <v>0</v>
      </c>
      <c r="L1046" s="203">
        <v>0</v>
      </c>
      <c r="M1046" s="231"/>
    </row>
    <row r="1047" spans="1:13">
      <c r="A1047" s="231" t="s">
        <v>794</v>
      </c>
      <c r="B1047" s="231" t="s">
        <v>808</v>
      </c>
      <c r="C1047" s="231" t="s">
        <v>2341</v>
      </c>
      <c r="D1047" s="231" t="s">
        <v>835</v>
      </c>
      <c r="E1047" s="231" t="s">
        <v>836</v>
      </c>
      <c r="F1047" s="231" t="s">
        <v>48</v>
      </c>
      <c r="G1047" s="231" t="s">
        <v>521</v>
      </c>
      <c r="H1047" s="231" t="s">
        <v>796</v>
      </c>
      <c r="I1047" s="203">
        <v>2371</v>
      </c>
      <c r="J1047" s="203">
        <v>2371</v>
      </c>
      <c r="K1047" s="203">
        <v>0</v>
      </c>
      <c r="L1047" s="203">
        <v>0</v>
      </c>
      <c r="M1047" s="231"/>
    </row>
    <row r="1048" spans="1:13">
      <c r="A1048" s="231" t="s">
        <v>794</v>
      </c>
      <c r="B1048" s="231" t="s">
        <v>808</v>
      </c>
      <c r="C1048" s="231" t="s">
        <v>2341</v>
      </c>
      <c r="D1048" s="231" t="s">
        <v>835</v>
      </c>
      <c r="E1048" s="231" t="s">
        <v>836</v>
      </c>
      <c r="F1048" s="231" t="s">
        <v>48</v>
      </c>
      <c r="G1048" s="231" t="s">
        <v>521</v>
      </c>
      <c r="H1048" s="231" t="s">
        <v>796</v>
      </c>
      <c r="I1048" s="203">
        <v>16593.98</v>
      </c>
      <c r="J1048" s="203">
        <v>15335</v>
      </c>
      <c r="K1048" s="203">
        <v>0</v>
      </c>
      <c r="L1048" s="203">
        <v>1258.98</v>
      </c>
      <c r="M1048" s="231"/>
    </row>
    <row r="1049" spans="1:13">
      <c r="A1049" s="231" t="s">
        <v>794</v>
      </c>
      <c r="B1049" s="231" t="s">
        <v>808</v>
      </c>
      <c r="C1049" s="231" t="s">
        <v>2343</v>
      </c>
      <c r="D1049" s="231" t="s">
        <v>835</v>
      </c>
      <c r="E1049" s="231" t="s">
        <v>836</v>
      </c>
      <c r="F1049" s="231" t="s">
        <v>48</v>
      </c>
      <c r="G1049" s="231" t="s">
        <v>521</v>
      </c>
      <c r="H1049" s="231" t="s">
        <v>796</v>
      </c>
      <c r="I1049" s="203">
        <v>1799083.94</v>
      </c>
      <c r="J1049" s="203">
        <v>5757.55</v>
      </c>
      <c r="K1049" s="203">
        <v>222780</v>
      </c>
      <c r="L1049" s="203">
        <v>1570546.39</v>
      </c>
      <c r="M1049" s="231"/>
    </row>
    <row r="1050" spans="1:13">
      <c r="A1050" s="231" t="s">
        <v>794</v>
      </c>
      <c r="B1050" s="231" t="s">
        <v>808</v>
      </c>
      <c r="C1050" s="231" t="s">
        <v>2343</v>
      </c>
      <c r="D1050" s="231" t="s">
        <v>835</v>
      </c>
      <c r="E1050" s="231" t="s">
        <v>836</v>
      </c>
      <c r="F1050" s="231" t="s">
        <v>48</v>
      </c>
      <c r="G1050" s="231" t="s">
        <v>521</v>
      </c>
      <c r="H1050" s="231" t="s">
        <v>796</v>
      </c>
      <c r="I1050" s="203">
        <v>555.27</v>
      </c>
      <c r="J1050" s="203">
        <v>0</v>
      </c>
      <c r="K1050" s="203">
        <v>0</v>
      </c>
      <c r="L1050" s="203">
        <v>555.27</v>
      </c>
      <c r="M1050" s="231"/>
    </row>
    <row r="1051" spans="1:13">
      <c r="A1051" s="231" t="s">
        <v>794</v>
      </c>
      <c r="B1051" s="231" t="s">
        <v>808</v>
      </c>
      <c r="C1051" s="231" t="s">
        <v>2344</v>
      </c>
      <c r="D1051" s="231" t="s">
        <v>835</v>
      </c>
      <c r="E1051" s="231" t="s">
        <v>836</v>
      </c>
      <c r="F1051" s="231" t="s">
        <v>48</v>
      </c>
      <c r="G1051" s="231" t="s">
        <v>521</v>
      </c>
      <c r="H1051" s="231" t="s">
        <v>796</v>
      </c>
      <c r="I1051" s="203">
        <v>9905.1200000000008</v>
      </c>
      <c r="J1051" s="203">
        <v>0</v>
      </c>
      <c r="K1051" s="203">
        <v>0</v>
      </c>
      <c r="L1051" s="203">
        <v>9905.1200000000008</v>
      </c>
      <c r="M1051" s="231"/>
    </row>
    <row r="1052" spans="1:13">
      <c r="A1052" s="231" t="s">
        <v>794</v>
      </c>
      <c r="B1052" s="231" t="s">
        <v>808</v>
      </c>
      <c r="C1052" s="231" t="s">
        <v>2344</v>
      </c>
      <c r="D1052" s="231" t="s">
        <v>835</v>
      </c>
      <c r="E1052" s="231" t="s">
        <v>836</v>
      </c>
      <c r="F1052" s="231" t="s">
        <v>48</v>
      </c>
      <c r="G1052" s="231" t="s">
        <v>521</v>
      </c>
      <c r="H1052" s="231" t="s">
        <v>796</v>
      </c>
      <c r="I1052" s="203">
        <v>43300</v>
      </c>
      <c r="J1052" s="203">
        <v>0</v>
      </c>
      <c r="K1052" s="203">
        <v>43297.8</v>
      </c>
      <c r="L1052" s="203">
        <v>2.2000000000000002</v>
      </c>
      <c r="M1052" s="231"/>
    </row>
    <row r="1053" spans="1:13">
      <c r="A1053" s="231" t="s">
        <v>794</v>
      </c>
      <c r="B1053" s="231" t="s">
        <v>808</v>
      </c>
      <c r="C1053" s="231" t="s">
        <v>2344</v>
      </c>
      <c r="D1053" s="231" t="s">
        <v>835</v>
      </c>
      <c r="E1053" s="231" t="s">
        <v>836</v>
      </c>
      <c r="F1053" s="231" t="s">
        <v>48</v>
      </c>
      <c r="G1053" s="231" t="s">
        <v>521</v>
      </c>
      <c r="H1053" s="231" t="s">
        <v>796</v>
      </c>
      <c r="I1053" s="203">
        <v>2400</v>
      </c>
      <c r="J1053" s="203">
        <v>2400</v>
      </c>
      <c r="K1053" s="203">
        <v>0</v>
      </c>
      <c r="L1053" s="203">
        <v>0</v>
      </c>
      <c r="M1053" s="231"/>
    </row>
    <row r="1054" spans="1:13">
      <c r="A1054" s="231" t="s">
        <v>794</v>
      </c>
      <c r="B1054" s="231" t="s">
        <v>808</v>
      </c>
      <c r="C1054" s="231" t="s">
        <v>2345</v>
      </c>
      <c r="D1054" s="231" t="s">
        <v>835</v>
      </c>
      <c r="E1054" s="231" t="s">
        <v>836</v>
      </c>
      <c r="F1054" s="231" t="s">
        <v>48</v>
      </c>
      <c r="G1054" s="231" t="s">
        <v>521</v>
      </c>
      <c r="H1054" s="231" t="s">
        <v>796</v>
      </c>
      <c r="I1054" s="203">
        <v>9450</v>
      </c>
      <c r="J1054" s="203">
        <v>3149</v>
      </c>
      <c r="K1054" s="203">
        <v>0</v>
      </c>
      <c r="L1054" s="203">
        <v>6301</v>
      </c>
      <c r="M1054" s="231"/>
    </row>
    <row r="1055" spans="1:13">
      <c r="A1055" s="231" t="s">
        <v>794</v>
      </c>
      <c r="B1055" s="231" t="s">
        <v>808</v>
      </c>
      <c r="C1055" s="231" t="s">
        <v>2345</v>
      </c>
      <c r="D1055" s="231" t="s">
        <v>835</v>
      </c>
      <c r="E1055" s="231" t="s">
        <v>836</v>
      </c>
      <c r="F1055" s="231" t="s">
        <v>48</v>
      </c>
      <c r="G1055" s="231" t="s">
        <v>521</v>
      </c>
      <c r="H1055" s="231" t="s">
        <v>796</v>
      </c>
      <c r="I1055" s="203">
        <v>18779.66</v>
      </c>
      <c r="J1055" s="203">
        <v>24298.2</v>
      </c>
      <c r="K1055" s="203">
        <v>0</v>
      </c>
      <c r="L1055" s="203">
        <v>-5518.54</v>
      </c>
      <c r="M1055" s="231"/>
    </row>
    <row r="1056" spans="1:13">
      <c r="A1056" s="231" t="s">
        <v>794</v>
      </c>
      <c r="B1056" s="231" t="s">
        <v>833</v>
      </c>
      <c r="C1056" s="231" t="s">
        <v>794</v>
      </c>
      <c r="D1056" s="231" t="s">
        <v>835</v>
      </c>
      <c r="E1056" s="231" t="s">
        <v>836</v>
      </c>
      <c r="F1056" s="231" t="s">
        <v>48</v>
      </c>
      <c r="G1056" s="231" t="s">
        <v>521</v>
      </c>
      <c r="H1056" s="231" t="s">
        <v>796</v>
      </c>
      <c r="I1056" s="203">
        <v>11910.03</v>
      </c>
      <c r="J1056" s="203">
        <v>11590.12</v>
      </c>
      <c r="K1056" s="203">
        <v>0</v>
      </c>
      <c r="L1056" s="203">
        <v>319.91000000000003</v>
      </c>
      <c r="M1056" s="231"/>
    </row>
    <row r="1057" spans="1:13">
      <c r="A1057" s="231" t="s">
        <v>794</v>
      </c>
      <c r="B1057" s="231" t="s">
        <v>833</v>
      </c>
      <c r="C1057" s="231" t="s">
        <v>794</v>
      </c>
      <c r="D1057" s="231" t="s">
        <v>835</v>
      </c>
      <c r="E1057" s="231" t="s">
        <v>836</v>
      </c>
      <c r="F1057" s="231" t="s">
        <v>48</v>
      </c>
      <c r="G1057" s="231" t="s">
        <v>521</v>
      </c>
      <c r="H1057" s="231" t="s">
        <v>796</v>
      </c>
      <c r="I1057" s="203">
        <v>3334.4</v>
      </c>
      <c r="J1057" s="203">
        <v>2358.04</v>
      </c>
      <c r="K1057" s="203">
        <v>165.37</v>
      </c>
      <c r="L1057" s="203">
        <v>810.99</v>
      </c>
      <c r="M1057" s="231"/>
    </row>
    <row r="1058" spans="1:13">
      <c r="A1058" s="231" t="s">
        <v>794</v>
      </c>
      <c r="B1058" s="231" t="s">
        <v>833</v>
      </c>
      <c r="C1058" s="231" t="s">
        <v>812</v>
      </c>
      <c r="D1058" s="231" t="s">
        <v>835</v>
      </c>
      <c r="E1058" s="231" t="s">
        <v>836</v>
      </c>
      <c r="F1058" s="231" t="s">
        <v>48</v>
      </c>
      <c r="G1058" s="231" t="s">
        <v>521</v>
      </c>
      <c r="H1058" s="231" t="s">
        <v>796</v>
      </c>
      <c r="I1058" s="203">
        <v>8015.93</v>
      </c>
      <c r="J1058" s="203">
        <v>7090.37</v>
      </c>
      <c r="K1058" s="203">
        <v>34.450000000000003</v>
      </c>
      <c r="L1058" s="203">
        <v>891.11</v>
      </c>
      <c r="M1058" s="231"/>
    </row>
    <row r="1059" spans="1:13">
      <c r="A1059" s="231" t="s">
        <v>794</v>
      </c>
      <c r="B1059" s="231" t="s">
        <v>833</v>
      </c>
      <c r="C1059" s="231" t="s">
        <v>2345</v>
      </c>
      <c r="D1059" s="231" t="s">
        <v>835</v>
      </c>
      <c r="E1059" s="231" t="s">
        <v>836</v>
      </c>
      <c r="F1059" s="231" t="s">
        <v>48</v>
      </c>
      <c r="G1059" s="231" t="s">
        <v>521</v>
      </c>
      <c r="H1059" s="231" t="s">
        <v>796</v>
      </c>
      <c r="I1059" s="203">
        <v>257.12</v>
      </c>
      <c r="J1059" s="203">
        <v>285.69</v>
      </c>
      <c r="K1059" s="203">
        <v>0</v>
      </c>
      <c r="L1059" s="203">
        <v>-28.57</v>
      </c>
      <c r="M1059" s="231"/>
    </row>
    <row r="1060" spans="1:13">
      <c r="A1060" s="231" t="s">
        <v>794</v>
      </c>
      <c r="B1060" s="231" t="s">
        <v>806</v>
      </c>
      <c r="C1060" s="231" t="s">
        <v>794</v>
      </c>
      <c r="D1060" s="231" t="s">
        <v>835</v>
      </c>
      <c r="E1060" s="231" t="s">
        <v>836</v>
      </c>
      <c r="F1060" s="231" t="s">
        <v>48</v>
      </c>
      <c r="G1060" s="231" t="s">
        <v>521</v>
      </c>
      <c r="H1060" s="231" t="s">
        <v>796</v>
      </c>
      <c r="I1060" s="203">
        <v>30615</v>
      </c>
      <c r="J1060" s="203">
        <v>24492</v>
      </c>
      <c r="K1060" s="203">
        <v>4898.3999999999996</v>
      </c>
      <c r="L1060" s="203">
        <v>1224.5999999999999</v>
      </c>
      <c r="M1060" s="231"/>
    </row>
    <row r="1061" spans="1:13">
      <c r="A1061" s="231" t="s">
        <v>794</v>
      </c>
      <c r="B1061" s="231" t="s">
        <v>806</v>
      </c>
      <c r="C1061" s="231" t="s">
        <v>812</v>
      </c>
      <c r="D1061" s="231" t="s">
        <v>835</v>
      </c>
      <c r="E1061" s="231" t="s">
        <v>836</v>
      </c>
      <c r="F1061" s="231" t="s">
        <v>48</v>
      </c>
      <c r="G1061" s="231" t="s">
        <v>521</v>
      </c>
      <c r="H1061" s="231" t="s">
        <v>796</v>
      </c>
      <c r="I1061" s="203">
        <v>6709.69</v>
      </c>
      <c r="J1061" s="203">
        <v>5646.8</v>
      </c>
      <c r="K1061" s="203">
        <v>1016.72</v>
      </c>
      <c r="L1061" s="203">
        <v>46.17</v>
      </c>
      <c r="M1061" s="231"/>
    </row>
    <row r="1062" spans="1:13">
      <c r="A1062" s="231" t="s">
        <v>794</v>
      </c>
      <c r="B1062" s="231" t="s">
        <v>806</v>
      </c>
      <c r="C1062" s="231" t="s">
        <v>2345</v>
      </c>
      <c r="D1062" s="231" t="s">
        <v>835</v>
      </c>
      <c r="E1062" s="231" t="s">
        <v>836</v>
      </c>
      <c r="F1062" s="231" t="s">
        <v>48</v>
      </c>
      <c r="G1062" s="231" t="s">
        <v>521</v>
      </c>
      <c r="H1062" s="231" t="s">
        <v>796</v>
      </c>
      <c r="I1062" s="203">
        <v>314.25</v>
      </c>
      <c r="J1062" s="203">
        <v>314.25</v>
      </c>
      <c r="K1062" s="203">
        <v>0</v>
      </c>
      <c r="L1062" s="203">
        <v>0</v>
      </c>
      <c r="M1062" s="231"/>
    </row>
    <row r="1063" spans="1:13">
      <c r="A1063" s="231" t="s">
        <v>794</v>
      </c>
      <c r="B1063" s="231" t="s">
        <v>703</v>
      </c>
      <c r="C1063" s="231" t="s">
        <v>794</v>
      </c>
      <c r="D1063" s="231" t="s">
        <v>835</v>
      </c>
      <c r="E1063" s="231" t="s">
        <v>836</v>
      </c>
      <c r="F1063" s="231" t="s">
        <v>48</v>
      </c>
      <c r="G1063" s="231" t="s">
        <v>521</v>
      </c>
      <c r="H1063" s="231" t="s">
        <v>796</v>
      </c>
      <c r="I1063" s="203">
        <v>53891.5</v>
      </c>
      <c r="J1063" s="203">
        <v>43550</v>
      </c>
      <c r="K1063" s="203">
        <v>8164</v>
      </c>
      <c r="L1063" s="203">
        <v>2177.5</v>
      </c>
      <c r="M1063" s="231"/>
    </row>
    <row r="1064" spans="1:13">
      <c r="A1064" s="231" t="s">
        <v>794</v>
      </c>
      <c r="B1064" s="231" t="s">
        <v>703</v>
      </c>
      <c r="C1064" s="231" t="s">
        <v>812</v>
      </c>
      <c r="D1064" s="231" t="s">
        <v>835</v>
      </c>
      <c r="E1064" s="231" t="s">
        <v>836</v>
      </c>
      <c r="F1064" s="231" t="s">
        <v>48</v>
      </c>
      <c r="G1064" s="231" t="s">
        <v>521</v>
      </c>
      <c r="H1064" s="231" t="s">
        <v>796</v>
      </c>
      <c r="I1064" s="203">
        <v>19152.95</v>
      </c>
      <c r="J1064" s="203">
        <v>17131.09</v>
      </c>
      <c r="K1064" s="203">
        <v>1694.4</v>
      </c>
      <c r="L1064" s="203">
        <v>327.45999999999998</v>
      </c>
      <c r="M1064" s="231"/>
    </row>
    <row r="1065" spans="1:13">
      <c r="A1065" s="231" t="s">
        <v>794</v>
      </c>
      <c r="B1065" s="231" t="s">
        <v>701</v>
      </c>
      <c r="C1065" s="231" t="s">
        <v>794</v>
      </c>
      <c r="D1065" s="231" t="s">
        <v>835</v>
      </c>
      <c r="E1065" s="231" t="s">
        <v>836</v>
      </c>
      <c r="F1065" s="231" t="s">
        <v>48</v>
      </c>
      <c r="G1065" s="231" t="s">
        <v>521</v>
      </c>
      <c r="H1065" s="231" t="s">
        <v>796</v>
      </c>
      <c r="I1065" s="203">
        <v>1112.92</v>
      </c>
      <c r="J1065" s="203">
        <v>1112.92</v>
      </c>
      <c r="K1065" s="203">
        <v>0</v>
      </c>
      <c r="L1065" s="203">
        <v>0</v>
      </c>
      <c r="M1065" s="231"/>
    </row>
    <row r="1066" spans="1:13">
      <c r="A1066" s="231" t="s">
        <v>794</v>
      </c>
      <c r="B1066" s="231" t="s">
        <v>701</v>
      </c>
      <c r="C1066" s="231" t="s">
        <v>812</v>
      </c>
      <c r="D1066" s="231" t="s">
        <v>835</v>
      </c>
      <c r="E1066" s="231" t="s">
        <v>836</v>
      </c>
      <c r="F1066" s="231" t="s">
        <v>48</v>
      </c>
      <c r="G1066" s="231" t="s">
        <v>521</v>
      </c>
      <c r="H1066" s="231" t="s">
        <v>796</v>
      </c>
      <c r="I1066" s="203">
        <v>356.39</v>
      </c>
      <c r="J1066" s="203">
        <v>345.77</v>
      </c>
      <c r="K1066" s="203">
        <v>0</v>
      </c>
      <c r="L1066" s="203">
        <v>10.62</v>
      </c>
      <c r="M1066" s="231"/>
    </row>
    <row r="1067" spans="1:13">
      <c r="A1067" s="231" t="s">
        <v>794</v>
      </c>
      <c r="B1067" s="231" t="s">
        <v>702</v>
      </c>
      <c r="C1067" s="231" t="s">
        <v>2341</v>
      </c>
      <c r="D1067" s="231" t="s">
        <v>835</v>
      </c>
      <c r="E1067" s="231" t="s">
        <v>836</v>
      </c>
      <c r="F1067" s="231" t="s">
        <v>48</v>
      </c>
      <c r="G1067" s="231" t="s">
        <v>521</v>
      </c>
      <c r="H1067" s="231" t="s">
        <v>796</v>
      </c>
      <c r="I1067" s="203">
        <v>7783.46</v>
      </c>
      <c r="J1067" s="203">
        <v>4168.26</v>
      </c>
      <c r="K1067" s="203">
        <v>1159.22</v>
      </c>
      <c r="L1067" s="203">
        <v>2455.98</v>
      </c>
      <c r="M1067" s="231"/>
    </row>
    <row r="1068" spans="1:13">
      <c r="A1068" s="231" t="s">
        <v>794</v>
      </c>
      <c r="B1068" s="231" t="s">
        <v>702</v>
      </c>
      <c r="C1068" s="231" t="s">
        <v>2345</v>
      </c>
      <c r="D1068" s="231" t="s">
        <v>835</v>
      </c>
      <c r="E1068" s="231" t="s">
        <v>836</v>
      </c>
      <c r="F1068" s="231" t="s">
        <v>48</v>
      </c>
      <c r="G1068" s="231" t="s">
        <v>521</v>
      </c>
      <c r="H1068" s="231" t="s">
        <v>796</v>
      </c>
      <c r="I1068" s="203">
        <v>3526.95</v>
      </c>
      <c r="J1068" s="203">
        <v>675</v>
      </c>
      <c r="K1068" s="203">
        <v>0</v>
      </c>
      <c r="L1068" s="203">
        <v>2851.95</v>
      </c>
      <c r="M1068" s="231"/>
    </row>
    <row r="1069" spans="1:13">
      <c r="A1069" s="231" t="s">
        <v>794</v>
      </c>
      <c r="B1069" s="231" t="s">
        <v>707</v>
      </c>
      <c r="C1069" s="231" t="s">
        <v>794</v>
      </c>
      <c r="D1069" s="231" t="s">
        <v>835</v>
      </c>
      <c r="E1069" s="231" t="s">
        <v>836</v>
      </c>
      <c r="F1069" s="231" t="s">
        <v>48</v>
      </c>
      <c r="G1069" s="231" t="s">
        <v>521</v>
      </c>
      <c r="H1069" s="231" t="s">
        <v>796</v>
      </c>
      <c r="I1069" s="203">
        <v>2501.5500000000002</v>
      </c>
      <c r="J1069" s="203">
        <v>2501.5500000000002</v>
      </c>
      <c r="K1069" s="203">
        <v>0</v>
      </c>
      <c r="L1069" s="203">
        <v>0</v>
      </c>
      <c r="M1069" s="231"/>
    </row>
    <row r="1070" spans="1:13">
      <c r="A1070" s="231" t="s">
        <v>794</v>
      </c>
      <c r="B1070" s="231" t="s">
        <v>707</v>
      </c>
      <c r="C1070" s="231" t="s">
        <v>794</v>
      </c>
      <c r="D1070" s="231" t="s">
        <v>835</v>
      </c>
      <c r="E1070" s="231" t="s">
        <v>836</v>
      </c>
      <c r="F1070" s="231" t="s">
        <v>48</v>
      </c>
      <c r="G1070" s="231" t="s">
        <v>521</v>
      </c>
      <c r="H1070" s="231" t="s">
        <v>796</v>
      </c>
      <c r="I1070" s="203">
        <v>32496.03</v>
      </c>
      <c r="J1070" s="203">
        <v>30162.42</v>
      </c>
      <c r="K1070" s="203">
        <v>1960.96</v>
      </c>
      <c r="L1070" s="203">
        <v>372.65</v>
      </c>
      <c r="M1070" s="231"/>
    </row>
    <row r="1071" spans="1:13">
      <c r="A1071" s="231" t="s">
        <v>794</v>
      </c>
      <c r="B1071" s="231" t="s">
        <v>707</v>
      </c>
      <c r="C1071" s="231" t="s">
        <v>812</v>
      </c>
      <c r="D1071" s="231" t="s">
        <v>835</v>
      </c>
      <c r="E1071" s="231" t="s">
        <v>836</v>
      </c>
      <c r="F1071" s="231" t="s">
        <v>48</v>
      </c>
      <c r="G1071" s="231" t="s">
        <v>521</v>
      </c>
      <c r="H1071" s="231" t="s">
        <v>796</v>
      </c>
      <c r="I1071" s="203">
        <v>9615.2999999999993</v>
      </c>
      <c r="J1071" s="203">
        <v>9146.9500000000007</v>
      </c>
      <c r="K1071" s="203">
        <v>404.98</v>
      </c>
      <c r="L1071" s="203">
        <v>63.37</v>
      </c>
      <c r="M1071" s="231"/>
    </row>
    <row r="1072" spans="1:13">
      <c r="A1072" s="231" t="s">
        <v>794</v>
      </c>
      <c r="B1072" s="231" t="s">
        <v>707</v>
      </c>
      <c r="C1072" s="231" t="s">
        <v>2344</v>
      </c>
      <c r="D1072" s="231" t="s">
        <v>835</v>
      </c>
      <c r="E1072" s="231" t="s">
        <v>836</v>
      </c>
      <c r="F1072" s="231" t="s">
        <v>48</v>
      </c>
      <c r="G1072" s="231" t="s">
        <v>521</v>
      </c>
      <c r="H1072" s="231" t="s">
        <v>796</v>
      </c>
      <c r="I1072" s="203">
        <v>318.97000000000003</v>
      </c>
      <c r="J1072" s="203">
        <v>318.97000000000003</v>
      </c>
      <c r="K1072" s="203">
        <v>0</v>
      </c>
      <c r="L1072" s="203">
        <v>0</v>
      </c>
      <c r="M1072" s="231"/>
    </row>
    <row r="1073" spans="1:13">
      <c r="A1073" s="231" t="s">
        <v>794</v>
      </c>
      <c r="B1073" s="231" t="s">
        <v>707</v>
      </c>
      <c r="C1073" s="231" t="s">
        <v>2344</v>
      </c>
      <c r="D1073" s="231" t="s">
        <v>835</v>
      </c>
      <c r="E1073" s="231" t="s">
        <v>836</v>
      </c>
      <c r="F1073" s="231" t="s">
        <v>48</v>
      </c>
      <c r="G1073" s="231" t="s">
        <v>521</v>
      </c>
      <c r="H1073" s="231" t="s">
        <v>796</v>
      </c>
      <c r="I1073" s="203">
        <v>1500</v>
      </c>
      <c r="J1073" s="203">
        <v>0</v>
      </c>
      <c r="K1073" s="203">
        <v>0</v>
      </c>
      <c r="L1073" s="203">
        <v>1500</v>
      </c>
      <c r="M1073" s="231"/>
    </row>
    <row r="1074" spans="1:13">
      <c r="A1074" s="231" t="s">
        <v>794</v>
      </c>
      <c r="B1074" s="231" t="s">
        <v>707</v>
      </c>
      <c r="C1074" s="231" t="s">
        <v>2344</v>
      </c>
      <c r="D1074" s="231" t="s">
        <v>835</v>
      </c>
      <c r="E1074" s="231" t="s">
        <v>836</v>
      </c>
      <c r="F1074" s="231" t="s">
        <v>48</v>
      </c>
      <c r="G1074" s="231" t="s">
        <v>521</v>
      </c>
      <c r="H1074" s="231" t="s">
        <v>796</v>
      </c>
      <c r="I1074" s="203">
        <v>6215</v>
      </c>
      <c r="J1074" s="203">
        <v>6215</v>
      </c>
      <c r="K1074" s="203">
        <v>0</v>
      </c>
      <c r="L1074" s="203">
        <v>0</v>
      </c>
      <c r="M1074" s="231"/>
    </row>
    <row r="1075" spans="1:13">
      <c r="A1075" s="231" t="s">
        <v>794</v>
      </c>
      <c r="B1075" s="231" t="s">
        <v>242</v>
      </c>
      <c r="C1075" s="231" t="s">
        <v>2344</v>
      </c>
      <c r="D1075" s="231" t="s">
        <v>835</v>
      </c>
      <c r="E1075" s="231" t="s">
        <v>836</v>
      </c>
      <c r="F1075" s="231" t="s">
        <v>48</v>
      </c>
      <c r="G1075" s="231" t="s">
        <v>521</v>
      </c>
      <c r="H1075" s="231" t="s">
        <v>796</v>
      </c>
      <c r="I1075" s="203">
        <v>25478.58</v>
      </c>
      <c r="J1075" s="203">
        <v>0</v>
      </c>
      <c r="K1075" s="203">
        <v>0</v>
      </c>
      <c r="L1075" s="203">
        <v>25478.58</v>
      </c>
      <c r="M1075" s="231"/>
    </row>
    <row r="1076" spans="1:13">
      <c r="A1076" s="231" t="s">
        <v>794</v>
      </c>
      <c r="B1076" s="231" t="s">
        <v>366</v>
      </c>
      <c r="C1076" s="231" t="s">
        <v>2341</v>
      </c>
      <c r="D1076" s="231" t="s">
        <v>835</v>
      </c>
      <c r="E1076" s="231" t="s">
        <v>836</v>
      </c>
      <c r="F1076" s="231" t="s">
        <v>48</v>
      </c>
      <c r="G1076" s="231" t="s">
        <v>521</v>
      </c>
      <c r="H1076" s="231" t="s">
        <v>796</v>
      </c>
      <c r="I1076" s="203">
        <v>5354.21</v>
      </c>
      <c r="J1076" s="203">
        <v>0</v>
      </c>
      <c r="K1076" s="203">
        <v>0</v>
      </c>
      <c r="L1076" s="203">
        <v>5354.21</v>
      </c>
      <c r="M1076" s="231"/>
    </row>
    <row r="1077" spans="1:13">
      <c r="A1077" s="231" t="s">
        <v>794</v>
      </c>
      <c r="B1077" s="231" t="s">
        <v>808</v>
      </c>
      <c r="C1077" s="231" t="s">
        <v>794</v>
      </c>
      <c r="D1077" s="231" t="s">
        <v>835</v>
      </c>
      <c r="E1077" s="231" t="s">
        <v>849</v>
      </c>
      <c r="F1077" s="231" t="s">
        <v>48</v>
      </c>
      <c r="G1077" s="231" t="s">
        <v>521</v>
      </c>
      <c r="H1077" s="231" t="s">
        <v>796</v>
      </c>
      <c r="I1077" s="203">
        <v>92122.01</v>
      </c>
      <c r="J1077" s="203">
        <v>96015.01</v>
      </c>
      <c r="K1077" s="203">
        <v>8107</v>
      </c>
      <c r="L1077" s="203">
        <v>-12000</v>
      </c>
      <c r="M1077" s="231"/>
    </row>
    <row r="1078" spans="1:13">
      <c r="A1078" s="231" t="s">
        <v>794</v>
      </c>
      <c r="B1078" s="231" t="s">
        <v>808</v>
      </c>
      <c r="C1078" s="231" t="s">
        <v>812</v>
      </c>
      <c r="D1078" s="231" t="s">
        <v>835</v>
      </c>
      <c r="E1078" s="231" t="s">
        <v>849</v>
      </c>
      <c r="F1078" s="231" t="s">
        <v>48</v>
      </c>
      <c r="G1078" s="231" t="s">
        <v>521</v>
      </c>
      <c r="H1078" s="231" t="s">
        <v>796</v>
      </c>
      <c r="I1078" s="203">
        <v>30934.04</v>
      </c>
      <c r="J1078" s="203">
        <v>31903.95</v>
      </c>
      <c r="K1078" s="203">
        <v>1682.68</v>
      </c>
      <c r="L1078" s="203">
        <v>-2652.59</v>
      </c>
      <c r="M1078" s="231"/>
    </row>
    <row r="1079" spans="1:13">
      <c r="A1079" s="231" t="s">
        <v>794</v>
      </c>
      <c r="B1079" s="231" t="s">
        <v>808</v>
      </c>
      <c r="C1079" s="231" t="s">
        <v>2341</v>
      </c>
      <c r="D1079" s="231" t="s">
        <v>835</v>
      </c>
      <c r="E1079" s="231" t="s">
        <v>849</v>
      </c>
      <c r="F1079" s="231" t="s">
        <v>48</v>
      </c>
      <c r="G1079" s="231" t="s">
        <v>521</v>
      </c>
      <c r="H1079" s="231" t="s">
        <v>796</v>
      </c>
      <c r="I1079" s="203">
        <v>16237.77</v>
      </c>
      <c r="J1079" s="203">
        <v>15908.18</v>
      </c>
      <c r="K1079" s="203">
        <v>0</v>
      </c>
      <c r="L1079" s="203">
        <v>329.59</v>
      </c>
      <c r="M1079" s="231"/>
    </row>
    <row r="1080" spans="1:13">
      <c r="A1080" s="231" t="s">
        <v>794</v>
      </c>
      <c r="B1080" s="231" t="s">
        <v>808</v>
      </c>
      <c r="C1080" s="231" t="s">
        <v>2341</v>
      </c>
      <c r="D1080" s="231" t="s">
        <v>835</v>
      </c>
      <c r="E1080" s="231" t="s">
        <v>849</v>
      </c>
      <c r="F1080" s="231" t="s">
        <v>48</v>
      </c>
      <c r="G1080" s="231" t="s">
        <v>521</v>
      </c>
      <c r="H1080" s="231" t="s">
        <v>796</v>
      </c>
      <c r="I1080" s="203">
        <v>2726.65</v>
      </c>
      <c r="J1080" s="203">
        <v>172.5</v>
      </c>
      <c r="K1080" s="203">
        <v>2327.5</v>
      </c>
      <c r="L1080" s="203">
        <v>226.65</v>
      </c>
      <c r="M1080" s="231"/>
    </row>
    <row r="1081" spans="1:13">
      <c r="A1081" s="231" t="s">
        <v>794</v>
      </c>
      <c r="B1081" s="231" t="s">
        <v>808</v>
      </c>
      <c r="C1081" s="231" t="s">
        <v>2343</v>
      </c>
      <c r="D1081" s="231" t="s">
        <v>835</v>
      </c>
      <c r="E1081" s="231" t="s">
        <v>849</v>
      </c>
      <c r="F1081" s="231" t="s">
        <v>48</v>
      </c>
      <c r="G1081" s="231" t="s">
        <v>521</v>
      </c>
      <c r="H1081" s="231" t="s">
        <v>796</v>
      </c>
      <c r="I1081" s="203">
        <v>961222.18</v>
      </c>
      <c r="J1081" s="203">
        <v>13001.92</v>
      </c>
      <c r="K1081" s="203">
        <v>31968.23</v>
      </c>
      <c r="L1081" s="203">
        <v>916252.03</v>
      </c>
      <c r="M1081" s="231"/>
    </row>
    <row r="1082" spans="1:13">
      <c r="A1082" s="231" t="s">
        <v>794</v>
      </c>
      <c r="B1082" s="231" t="s">
        <v>808</v>
      </c>
      <c r="C1082" s="231" t="s">
        <v>2344</v>
      </c>
      <c r="D1082" s="231" t="s">
        <v>835</v>
      </c>
      <c r="E1082" s="231" t="s">
        <v>849</v>
      </c>
      <c r="F1082" s="231" t="s">
        <v>48</v>
      </c>
      <c r="G1082" s="231" t="s">
        <v>521</v>
      </c>
      <c r="H1082" s="231" t="s">
        <v>796</v>
      </c>
      <c r="I1082" s="203">
        <v>2052</v>
      </c>
      <c r="J1082" s="203">
        <v>0</v>
      </c>
      <c r="K1082" s="203">
        <v>0</v>
      </c>
      <c r="L1082" s="203">
        <v>2052</v>
      </c>
      <c r="M1082" s="231"/>
    </row>
    <row r="1083" spans="1:13">
      <c r="A1083" s="231" t="s">
        <v>794</v>
      </c>
      <c r="B1083" s="231" t="s">
        <v>808</v>
      </c>
      <c r="C1083" s="231" t="s">
        <v>2344</v>
      </c>
      <c r="D1083" s="231" t="s">
        <v>835</v>
      </c>
      <c r="E1083" s="231" t="s">
        <v>849</v>
      </c>
      <c r="F1083" s="231" t="s">
        <v>48</v>
      </c>
      <c r="G1083" s="231" t="s">
        <v>521</v>
      </c>
      <c r="H1083" s="231" t="s">
        <v>796</v>
      </c>
      <c r="I1083" s="203">
        <v>199.98</v>
      </c>
      <c r="J1083" s="203">
        <v>199.98</v>
      </c>
      <c r="K1083" s="203">
        <v>0</v>
      </c>
      <c r="L1083" s="203">
        <v>0</v>
      </c>
      <c r="M1083" s="231"/>
    </row>
    <row r="1084" spans="1:13">
      <c r="A1084" s="231" t="s">
        <v>794</v>
      </c>
      <c r="B1084" s="231" t="s">
        <v>808</v>
      </c>
      <c r="C1084" s="231" t="s">
        <v>2345</v>
      </c>
      <c r="D1084" s="231" t="s">
        <v>835</v>
      </c>
      <c r="E1084" s="231" t="s">
        <v>849</v>
      </c>
      <c r="F1084" s="231" t="s">
        <v>48</v>
      </c>
      <c r="G1084" s="231" t="s">
        <v>521</v>
      </c>
      <c r="H1084" s="231" t="s">
        <v>796</v>
      </c>
      <c r="I1084" s="203">
        <v>79937</v>
      </c>
      <c r="J1084" s="203">
        <v>79472.850000000006</v>
      </c>
      <c r="K1084" s="203">
        <v>0</v>
      </c>
      <c r="L1084" s="203">
        <v>464.15</v>
      </c>
      <c r="M1084" s="231"/>
    </row>
    <row r="1085" spans="1:13">
      <c r="A1085" s="231" t="s">
        <v>794</v>
      </c>
      <c r="B1085" s="231" t="s">
        <v>808</v>
      </c>
      <c r="C1085" s="231" t="s">
        <v>2345</v>
      </c>
      <c r="D1085" s="231" t="s">
        <v>835</v>
      </c>
      <c r="E1085" s="231" t="s">
        <v>849</v>
      </c>
      <c r="F1085" s="231" t="s">
        <v>48</v>
      </c>
      <c r="G1085" s="231" t="s">
        <v>521</v>
      </c>
      <c r="H1085" s="231" t="s">
        <v>796</v>
      </c>
      <c r="I1085" s="203">
        <v>5351.75</v>
      </c>
      <c r="J1085" s="203">
        <v>5637.43</v>
      </c>
      <c r="K1085" s="203">
        <v>0</v>
      </c>
      <c r="L1085" s="203">
        <v>-285.68</v>
      </c>
      <c r="M1085" s="231"/>
    </row>
    <row r="1086" spans="1:13">
      <c r="A1086" s="231" t="s">
        <v>794</v>
      </c>
      <c r="B1086" s="231" t="s">
        <v>833</v>
      </c>
      <c r="C1086" s="231" t="s">
        <v>794</v>
      </c>
      <c r="D1086" s="231" t="s">
        <v>835</v>
      </c>
      <c r="E1086" s="231" t="s">
        <v>849</v>
      </c>
      <c r="F1086" s="231" t="s">
        <v>48</v>
      </c>
      <c r="G1086" s="231" t="s">
        <v>521</v>
      </c>
      <c r="H1086" s="231" t="s">
        <v>796</v>
      </c>
      <c r="I1086" s="203">
        <v>59868.75</v>
      </c>
      <c r="J1086" s="203">
        <v>48816.24</v>
      </c>
      <c r="K1086" s="203">
        <v>9747.32</v>
      </c>
      <c r="L1086" s="203">
        <v>1305.19</v>
      </c>
      <c r="M1086" s="231"/>
    </row>
    <row r="1087" spans="1:13">
      <c r="A1087" s="231" t="s">
        <v>794</v>
      </c>
      <c r="B1087" s="231" t="s">
        <v>833</v>
      </c>
      <c r="C1087" s="231" t="s">
        <v>812</v>
      </c>
      <c r="D1087" s="231" t="s">
        <v>835</v>
      </c>
      <c r="E1087" s="231" t="s">
        <v>849</v>
      </c>
      <c r="F1087" s="231" t="s">
        <v>48</v>
      </c>
      <c r="G1087" s="231" t="s">
        <v>521</v>
      </c>
      <c r="H1087" s="231" t="s">
        <v>796</v>
      </c>
      <c r="I1087" s="203">
        <v>20468.47</v>
      </c>
      <c r="J1087" s="203">
        <v>18326.71</v>
      </c>
      <c r="K1087" s="203">
        <v>2023.08</v>
      </c>
      <c r="L1087" s="203">
        <v>118.68</v>
      </c>
      <c r="M1087" s="231"/>
    </row>
    <row r="1088" spans="1:13">
      <c r="A1088" s="231" t="s">
        <v>794</v>
      </c>
      <c r="B1088" s="231" t="s">
        <v>833</v>
      </c>
      <c r="C1088" s="231" t="s">
        <v>2345</v>
      </c>
      <c r="D1088" s="231" t="s">
        <v>835</v>
      </c>
      <c r="E1088" s="231" t="s">
        <v>849</v>
      </c>
      <c r="F1088" s="231" t="s">
        <v>48</v>
      </c>
      <c r="G1088" s="231" t="s">
        <v>521</v>
      </c>
      <c r="H1088" s="231" t="s">
        <v>796</v>
      </c>
      <c r="I1088" s="203">
        <v>2028.33</v>
      </c>
      <c r="J1088" s="203">
        <v>2028.33</v>
      </c>
      <c r="K1088" s="203">
        <v>0</v>
      </c>
      <c r="L1088" s="203">
        <v>0</v>
      </c>
      <c r="M1088" s="231"/>
    </row>
    <row r="1089" spans="1:13">
      <c r="A1089" s="231" t="s">
        <v>794</v>
      </c>
      <c r="B1089" s="231" t="s">
        <v>703</v>
      </c>
      <c r="C1089" s="231" t="s">
        <v>794</v>
      </c>
      <c r="D1089" s="231" t="s">
        <v>835</v>
      </c>
      <c r="E1089" s="231" t="s">
        <v>849</v>
      </c>
      <c r="F1089" s="231" t="s">
        <v>48</v>
      </c>
      <c r="G1089" s="231" t="s">
        <v>521</v>
      </c>
      <c r="H1089" s="231" t="s">
        <v>796</v>
      </c>
      <c r="I1089" s="203">
        <v>113419.62</v>
      </c>
      <c r="J1089" s="203">
        <v>92780.81</v>
      </c>
      <c r="K1089" s="203">
        <v>18010.2</v>
      </c>
      <c r="L1089" s="203">
        <v>2628.61</v>
      </c>
      <c r="M1089" s="231"/>
    </row>
    <row r="1090" spans="1:13">
      <c r="A1090" s="231" t="s">
        <v>794</v>
      </c>
      <c r="B1090" s="231" t="s">
        <v>703</v>
      </c>
      <c r="C1090" s="231" t="s">
        <v>812</v>
      </c>
      <c r="D1090" s="231" t="s">
        <v>835</v>
      </c>
      <c r="E1090" s="231" t="s">
        <v>849</v>
      </c>
      <c r="F1090" s="231" t="s">
        <v>48</v>
      </c>
      <c r="G1090" s="231" t="s">
        <v>521</v>
      </c>
      <c r="H1090" s="231" t="s">
        <v>796</v>
      </c>
      <c r="I1090" s="203">
        <v>46303.53</v>
      </c>
      <c r="J1090" s="203">
        <v>42090.96</v>
      </c>
      <c r="K1090" s="203">
        <v>3738.12</v>
      </c>
      <c r="L1090" s="203">
        <v>474.45</v>
      </c>
      <c r="M1090" s="231"/>
    </row>
    <row r="1091" spans="1:13">
      <c r="A1091" s="231" t="s">
        <v>794</v>
      </c>
      <c r="B1091" s="231" t="s">
        <v>701</v>
      </c>
      <c r="C1091" s="231" t="s">
        <v>2341</v>
      </c>
      <c r="D1091" s="231" t="s">
        <v>835</v>
      </c>
      <c r="E1091" s="231" t="s">
        <v>849</v>
      </c>
      <c r="F1091" s="231" t="s">
        <v>48</v>
      </c>
      <c r="G1091" s="231" t="s">
        <v>521</v>
      </c>
      <c r="H1091" s="231" t="s">
        <v>796</v>
      </c>
      <c r="I1091" s="203">
        <v>780</v>
      </c>
      <c r="J1091" s="203">
        <v>780</v>
      </c>
      <c r="K1091" s="203">
        <v>0</v>
      </c>
      <c r="L1091" s="203">
        <v>0</v>
      </c>
      <c r="M1091" s="231"/>
    </row>
    <row r="1092" spans="1:13">
      <c r="A1092" s="231" t="s">
        <v>794</v>
      </c>
      <c r="B1092" s="231" t="s">
        <v>702</v>
      </c>
      <c r="C1092" s="231" t="s">
        <v>2341</v>
      </c>
      <c r="D1092" s="231" t="s">
        <v>835</v>
      </c>
      <c r="E1092" s="231" t="s">
        <v>849</v>
      </c>
      <c r="F1092" s="231" t="s">
        <v>48</v>
      </c>
      <c r="G1092" s="231" t="s">
        <v>521</v>
      </c>
      <c r="H1092" s="231" t="s">
        <v>796</v>
      </c>
      <c r="I1092" s="203">
        <v>25494.15</v>
      </c>
      <c r="J1092" s="203">
        <v>15898.22</v>
      </c>
      <c r="K1092" s="203">
        <v>6749.14</v>
      </c>
      <c r="L1092" s="203">
        <v>2846.79</v>
      </c>
      <c r="M1092" s="231"/>
    </row>
    <row r="1093" spans="1:13">
      <c r="A1093" s="231" t="s">
        <v>794</v>
      </c>
      <c r="B1093" s="231" t="s">
        <v>806</v>
      </c>
      <c r="C1093" s="231" t="s">
        <v>794</v>
      </c>
      <c r="D1093" s="231" t="s">
        <v>835</v>
      </c>
      <c r="E1093" s="231" t="s">
        <v>828</v>
      </c>
      <c r="F1093" s="231" t="s">
        <v>48</v>
      </c>
      <c r="G1093" s="231" t="s">
        <v>521</v>
      </c>
      <c r="H1093" s="231" t="s">
        <v>796</v>
      </c>
      <c r="I1093" s="203">
        <v>61650</v>
      </c>
      <c r="J1093" s="203">
        <v>61650</v>
      </c>
      <c r="K1093" s="203">
        <v>0</v>
      </c>
      <c r="L1093" s="203">
        <v>0</v>
      </c>
      <c r="M1093" s="231"/>
    </row>
    <row r="1094" spans="1:13">
      <c r="A1094" s="231" t="s">
        <v>794</v>
      </c>
      <c r="B1094" s="231" t="s">
        <v>806</v>
      </c>
      <c r="C1094" s="231" t="s">
        <v>812</v>
      </c>
      <c r="D1094" s="231" t="s">
        <v>835</v>
      </c>
      <c r="E1094" s="231" t="s">
        <v>828</v>
      </c>
      <c r="F1094" s="231" t="s">
        <v>48</v>
      </c>
      <c r="G1094" s="231" t="s">
        <v>521</v>
      </c>
      <c r="H1094" s="231" t="s">
        <v>796</v>
      </c>
      <c r="I1094" s="203">
        <v>4932.03</v>
      </c>
      <c r="J1094" s="203">
        <v>4932.03</v>
      </c>
      <c r="K1094" s="203">
        <v>0</v>
      </c>
      <c r="L1094" s="203">
        <v>0</v>
      </c>
      <c r="M1094" s="231"/>
    </row>
    <row r="1095" spans="1:13">
      <c r="A1095" s="231" t="s">
        <v>794</v>
      </c>
      <c r="B1095" s="231" t="s">
        <v>806</v>
      </c>
      <c r="C1095" s="231" t="s">
        <v>2341</v>
      </c>
      <c r="D1095" s="231" t="s">
        <v>835</v>
      </c>
      <c r="E1095" s="231" t="s">
        <v>828</v>
      </c>
      <c r="F1095" s="231" t="s">
        <v>48</v>
      </c>
      <c r="G1095" s="231" t="s">
        <v>521</v>
      </c>
      <c r="H1095" s="231" t="s">
        <v>796</v>
      </c>
      <c r="I1095" s="203">
        <v>21850.09</v>
      </c>
      <c r="J1095" s="203">
        <v>2017.2</v>
      </c>
      <c r="K1095" s="203">
        <v>0</v>
      </c>
      <c r="L1095" s="203">
        <v>19832.89</v>
      </c>
      <c r="M1095" s="231"/>
    </row>
    <row r="1096" spans="1:13">
      <c r="A1096" s="231" t="s">
        <v>794</v>
      </c>
      <c r="B1096" s="231" t="s">
        <v>806</v>
      </c>
      <c r="C1096" s="231" t="s">
        <v>2341</v>
      </c>
      <c r="D1096" s="231" t="s">
        <v>835</v>
      </c>
      <c r="E1096" s="231" t="s">
        <v>828</v>
      </c>
      <c r="F1096" s="231" t="s">
        <v>48</v>
      </c>
      <c r="G1096" s="231" t="s">
        <v>521</v>
      </c>
      <c r="H1096" s="231" t="s">
        <v>796</v>
      </c>
      <c r="I1096" s="203">
        <v>3529</v>
      </c>
      <c r="J1096" s="203">
        <v>0</v>
      </c>
      <c r="K1096" s="203">
        <v>0</v>
      </c>
      <c r="L1096" s="203">
        <v>3529</v>
      </c>
      <c r="M1096" s="231"/>
    </row>
    <row r="1097" spans="1:13">
      <c r="A1097" s="231" t="s">
        <v>794</v>
      </c>
      <c r="B1097" s="231" t="s">
        <v>806</v>
      </c>
      <c r="C1097" s="231" t="s">
        <v>2341</v>
      </c>
      <c r="D1097" s="231" t="s">
        <v>835</v>
      </c>
      <c r="E1097" s="231" t="s">
        <v>828</v>
      </c>
      <c r="F1097" s="231" t="s">
        <v>48</v>
      </c>
      <c r="G1097" s="231" t="s">
        <v>521</v>
      </c>
      <c r="H1097" s="231" t="s">
        <v>796</v>
      </c>
      <c r="I1097" s="203">
        <v>50570</v>
      </c>
      <c r="J1097" s="203">
        <v>0</v>
      </c>
      <c r="K1097" s="203">
        <v>0</v>
      </c>
      <c r="L1097" s="203">
        <v>50570</v>
      </c>
      <c r="M1097" s="231"/>
    </row>
    <row r="1098" spans="1:13">
      <c r="A1098" s="231" t="s">
        <v>794</v>
      </c>
      <c r="B1098" s="231" t="s">
        <v>806</v>
      </c>
      <c r="C1098" s="231" t="s">
        <v>2341</v>
      </c>
      <c r="D1098" s="231" t="s">
        <v>835</v>
      </c>
      <c r="E1098" s="231" t="s">
        <v>828</v>
      </c>
      <c r="F1098" s="231" t="s">
        <v>48</v>
      </c>
      <c r="G1098" s="231" t="s">
        <v>521</v>
      </c>
      <c r="H1098" s="231" t="s">
        <v>796</v>
      </c>
      <c r="I1098" s="203">
        <v>18348</v>
      </c>
      <c r="J1098" s="203">
        <v>18348</v>
      </c>
      <c r="K1098" s="203">
        <v>0</v>
      </c>
      <c r="L1098" s="203">
        <v>0</v>
      </c>
      <c r="M1098" s="231"/>
    </row>
    <row r="1099" spans="1:13">
      <c r="A1099" s="231" t="s">
        <v>794</v>
      </c>
      <c r="B1099" s="231" t="s">
        <v>806</v>
      </c>
      <c r="C1099" s="231" t="s">
        <v>2341</v>
      </c>
      <c r="D1099" s="231" t="s">
        <v>835</v>
      </c>
      <c r="E1099" s="231" t="s">
        <v>828</v>
      </c>
      <c r="F1099" s="231" t="s">
        <v>48</v>
      </c>
      <c r="G1099" s="231" t="s">
        <v>521</v>
      </c>
      <c r="H1099" s="231" t="s">
        <v>796</v>
      </c>
      <c r="I1099" s="203">
        <v>32123.18</v>
      </c>
      <c r="J1099" s="203">
        <v>0</v>
      </c>
      <c r="K1099" s="203">
        <v>0</v>
      </c>
      <c r="L1099" s="203">
        <v>32123.18</v>
      </c>
      <c r="M1099" s="231"/>
    </row>
    <row r="1100" spans="1:13">
      <c r="A1100" s="231" t="s">
        <v>794</v>
      </c>
      <c r="B1100" s="231" t="s">
        <v>806</v>
      </c>
      <c r="C1100" s="231" t="s">
        <v>2341</v>
      </c>
      <c r="D1100" s="231" t="s">
        <v>835</v>
      </c>
      <c r="E1100" s="231" t="s">
        <v>828</v>
      </c>
      <c r="F1100" s="231" t="s">
        <v>48</v>
      </c>
      <c r="G1100" s="231" t="s">
        <v>521</v>
      </c>
      <c r="H1100" s="231" t="s">
        <v>796</v>
      </c>
      <c r="I1100" s="203">
        <v>28100</v>
      </c>
      <c r="J1100" s="203">
        <v>0</v>
      </c>
      <c r="K1100" s="203">
        <v>0</v>
      </c>
      <c r="L1100" s="203">
        <v>28100</v>
      </c>
      <c r="M1100" s="231"/>
    </row>
    <row r="1101" spans="1:13">
      <c r="A1101" s="231" t="s">
        <v>794</v>
      </c>
      <c r="B1101" s="231" t="s">
        <v>806</v>
      </c>
      <c r="C1101" s="231" t="s">
        <v>2343</v>
      </c>
      <c r="D1101" s="231" t="s">
        <v>835</v>
      </c>
      <c r="E1101" s="231" t="s">
        <v>828</v>
      </c>
      <c r="F1101" s="231" t="s">
        <v>48</v>
      </c>
      <c r="G1101" s="231" t="s">
        <v>521</v>
      </c>
      <c r="H1101" s="231" t="s">
        <v>796</v>
      </c>
      <c r="I1101" s="203">
        <v>59937.18</v>
      </c>
      <c r="J1101" s="203">
        <v>3269.95</v>
      </c>
      <c r="K1101" s="203">
        <v>0</v>
      </c>
      <c r="L1101" s="203">
        <v>56667.23</v>
      </c>
      <c r="M1101" s="231"/>
    </row>
    <row r="1102" spans="1:13">
      <c r="A1102" s="231" t="s">
        <v>794</v>
      </c>
      <c r="B1102" s="231" t="s">
        <v>806</v>
      </c>
      <c r="C1102" s="231" t="s">
        <v>2343</v>
      </c>
      <c r="D1102" s="231" t="s">
        <v>835</v>
      </c>
      <c r="E1102" s="231" t="s">
        <v>828</v>
      </c>
      <c r="F1102" s="231" t="s">
        <v>48</v>
      </c>
      <c r="G1102" s="231" t="s">
        <v>521</v>
      </c>
      <c r="H1102" s="231" t="s">
        <v>796</v>
      </c>
      <c r="I1102" s="203">
        <v>41894.22</v>
      </c>
      <c r="J1102" s="203">
        <v>533.5</v>
      </c>
      <c r="K1102" s="203">
        <v>0</v>
      </c>
      <c r="L1102" s="203">
        <v>41360.720000000001</v>
      </c>
      <c r="M1102" s="231"/>
    </row>
    <row r="1103" spans="1:13">
      <c r="A1103" s="231" t="s">
        <v>794</v>
      </c>
      <c r="B1103" s="231" t="s">
        <v>806</v>
      </c>
      <c r="C1103" s="231" t="s">
        <v>2343</v>
      </c>
      <c r="D1103" s="231" t="s">
        <v>835</v>
      </c>
      <c r="E1103" s="231" t="s">
        <v>828</v>
      </c>
      <c r="F1103" s="231" t="s">
        <v>48</v>
      </c>
      <c r="G1103" s="231" t="s">
        <v>521</v>
      </c>
      <c r="H1103" s="231" t="s">
        <v>796</v>
      </c>
      <c r="I1103" s="203">
        <v>45400</v>
      </c>
      <c r="J1103" s="203">
        <v>0</v>
      </c>
      <c r="K1103" s="203">
        <v>0</v>
      </c>
      <c r="L1103" s="203">
        <v>45400</v>
      </c>
      <c r="M1103" s="231"/>
    </row>
    <row r="1104" spans="1:13">
      <c r="A1104" s="231" t="s">
        <v>794</v>
      </c>
      <c r="B1104" s="231" t="s">
        <v>806</v>
      </c>
      <c r="C1104" s="231" t="s">
        <v>2344</v>
      </c>
      <c r="D1104" s="231" t="s">
        <v>835</v>
      </c>
      <c r="E1104" s="231" t="s">
        <v>828</v>
      </c>
      <c r="F1104" s="231" t="s">
        <v>48</v>
      </c>
      <c r="G1104" s="231" t="s">
        <v>521</v>
      </c>
      <c r="H1104" s="231" t="s">
        <v>796</v>
      </c>
      <c r="I1104" s="203">
        <v>39581.440000000002</v>
      </c>
      <c r="J1104" s="203">
        <v>0</v>
      </c>
      <c r="K1104" s="203">
        <v>0</v>
      </c>
      <c r="L1104" s="203">
        <v>39581.440000000002</v>
      </c>
      <c r="M1104" s="231"/>
    </row>
    <row r="1105" spans="1:13">
      <c r="A1105" s="231" t="s">
        <v>794</v>
      </c>
      <c r="B1105" s="231" t="s">
        <v>806</v>
      </c>
      <c r="C1105" s="231" t="s">
        <v>2344</v>
      </c>
      <c r="D1105" s="231" t="s">
        <v>835</v>
      </c>
      <c r="E1105" s="231" t="s">
        <v>828</v>
      </c>
      <c r="F1105" s="231" t="s">
        <v>48</v>
      </c>
      <c r="G1105" s="231" t="s">
        <v>521</v>
      </c>
      <c r="H1105" s="231" t="s">
        <v>796</v>
      </c>
      <c r="I1105" s="203">
        <v>21864.77</v>
      </c>
      <c r="J1105" s="203">
        <v>20715.310000000001</v>
      </c>
      <c r="K1105" s="203">
        <v>0</v>
      </c>
      <c r="L1105" s="203">
        <v>1149.46</v>
      </c>
      <c r="M1105" s="231"/>
    </row>
    <row r="1106" spans="1:13">
      <c r="A1106" s="231" t="s">
        <v>794</v>
      </c>
      <c r="B1106" s="231" t="s">
        <v>806</v>
      </c>
      <c r="C1106" s="231" t="s">
        <v>2344</v>
      </c>
      <c r="D1106" s="231" t="s">
        <v>835</v>
      </c>
      <c r="E1106" s="231" t="s">
        <v>828</v>
      </c>
      <c r="F1106" s="231" t="s">
        <v>48</v>
      </c>
      <c r="G1106" s="231" t="s">
        <v>521</v>
      </c>
      <c r="H1106" s="231" t="s">
        <v>796</v>
      </c>
      <c r="I1106" s="203">
        <v>176849.01</v>
      </c>
      <c r="J1106" s="203">
        <v>2278.9899999999998</v>
      </c>
      <c r="K1106" s="203">
        <v>43400</v>
      </c>
      <c r="L1106" s="203">
        <v>131170.01999999999</v>
      </c>
      <c r="M1106" s="231"/>
    </row>
    <row r="1107" spans="1:13">
      <c r="A1107" s="231" t="s">
        <v>794</v>
      </c>
      <c r="B1107" s="231" t="s">
        <v>806</v>
      </c>
      <c r="C1107" s="231" t="s">
        <v>2344</v>
      </c>
      <c r="D1107" s="231" t="s">
        <v>835</v>
      </c>
      <c r="E1107" s="231" t="s">
        <v>828</v>
      </c>
      <c r="F1107" s="231" t="s">
        <v>48</v>
      </c>
      <c r="G1107" s="231" t="s">
        <v>521</v>
      </c>
      <c r="H1107" s="231" t="s">
        <v>796</v>
      </c>
      <c r="I1107" s="203">
        <v>61.91</v>
      </c>
      <c r="J1107" s="203">
        <v>0</v>
      </c>
      <c r="K1107" s="203">
        <v>0</v>
      </c>
      <c r="L1107" s="203">
        <v>61.91</v>
      </c>
      <c r="M1107" s="231"/>
    </row>
    <row r="1108" spans="1:13">
      <c r="A1108" s="231" t="s">
        <v>794</v>
      </c>
      <c r="B1108" s="231" t="s">
        <v>806</v>
      </c>
      <c r="C1108" s="231" t="s">
        <v>2344</v>
      </c>
      <c r="D1108" s="231" t="s">
        <v>835</v>
      </c>
      <c r="E1108" s="231" t="s">
        <v>828</v>
      </c>
      <c r="F1108" s="231" t="s">
        <v>48</v>
      </c>
      <c r="G1108" s="231" t="s">
        <v>521</v>
      </c>
      <c r="H1108" s="231" t="s">
        <v>796</v>
      </c>
      <c r="I1108" s="203">
        <v>25100</v>
      </c>
      <c r="J1108" s="203">
        <v>0</v>
      </c>
      <c r="K1108" s="203">
        <v>0</v>
      </c>
      <c r="L1108" s="203">
        <v>25100</v>
      </c>
      <c r="M1108" s="231"/>
    </row>
    <row r="1109" spans="1:13">
      <c r="A1109" s="231" t="s">
        <v>794</v>
      </c>
      <c r="B1109" s="231" t="s">
        <v>806</v>
      </c>
      <c r="C1109" s="231" t="s">
        <v>2345</v>
      </c>
      <c r="D1109" s="231" t="s">
        <v>835</v>
      </c>
      <c r="E1109" s="231" t="s">
        <v>828</v>
      </c>
      <c r="F1109" s="231" t="s">
        <v>48</v>
      </c>
      <c r="G1109" s="231" t="s">
        <v>521</v>
      </c>
      <c r="H1109" s="231" t="s">
        <v>796</v>
      </c>
      <c r="I1109" s="203">
        <v>4600</v>
      </c>
      <c r="J1109" s="203">
        <v>0</v>
      </c>
      <c r="K1109" s="203">
        <v>0</v>
      </c>
      <c r="L1109" s="203">
        <v>4600</v>
      </c>
      <c r="M1109" s="231"/>
    </row>
    <row r="1110" spans="1:13">
      <c r="A1110" s="231" t="s">
        <v>794</v>
      </c>
      <c r="B1110" s="231" t="s">
        <v>806</v>
      </c>
      <c r="C1110" s="231" t="s">
        <v>2345</v>
      </c>
      <c r="D1110" s="231" t="s">
        <v>835</v>
      </c>
      <c r="E1110" s="231" t="s">
        <v>828</v>
      </c>
      <c r="F1110" s="231" t="s">
        <v>48</v>
      </c>
      <c r="G1110" s="231" t="s">
        <v>521</v>
      </c>
      <c r="H1110" s="231" t="s">
        <v>796</v>
      </c>
      <c r="I1110" s="203">
        <v>15251.61</v>
      </c>
      <c r="J1110" s="203">
        <v>571.36</v>
      </c>
      <c r="K1110" s="203">
        <v>0</v>
      </c>
      <c r="L1110" s="203">
        <v>14680.25</v>
      </c>
      <c r="M1110" s="231"/>
    </row>
    <row r="1111" spans="1:13">
      <c r="A1111" s="231" t="s">
        <v>794</v>
      </c>
      <c r="B1111" s="231" t="s">
        <v>704</v>
      </c>
      <c r="C1111" s="231" t="s">
        <v>794</v>
      </c>
      <c r="D1111" s="231" t="s">
        <v>835</v>
      </c>
      <c r="E1111" s="231" t="s">
        <v>828</v>
      </c>
      <c r="F1111" s="231" t="s">
        <v>48</v>
      </c>
      <c r="G1111" s="231" t="s">
        <v>521</v>
      </c>
      <c r="H1111" s="231" t="s">
        <v>796</v>
      </c>
      <c r="I1111" s="203">
        <v>59544.26</v>
      </c>
      <c r="J1111" s="203">
        <v>48009.919999999998</v>
      </c>
      <c r="K1111" s="203">
        <v>9602</v>
      </c>
      <c r="L1111" s="203">
        <v>1932.34</v>
      </c>
      <c r="M1111" s="231"/>
    </row>
    <row r="1112" spans="1:13">
      <c r="A1112" s="231" t="s">
        <v>794</v>
      </c>
      <c r="B1112" s="231" t="s">
        <v>704</v>
      </c>
      <c r="C1112" s="231" t="s">
        <v>812</v>
      </c>
      <c r="D1112" s="231" t="s">
        <v>835</v>
      </c>
      <c r="E1112" s="231" t="s">
        <v>828</v>
      </c>
      <c r="F1112" s="231" t="s">
        <v>48</v>
      </c>
      <c r="G1112" s="231" t="s">
        <v>521</v>
      </c>
      <c r="H1112" s="231" t="s">
        <v>796</v>
      </c>
      <c r="I1112" s="203">
        <v>18623.05</v>
      </c>
      <c r="J1112" s="203">
        <v>16338.1</v>
      </c>
      <c r="K1112" s="203">
        <v>1993</v>
      </c>
      <c r="L1112" s="203">
        <v>291.95</v>
      </c>
      <c r="M1112" s="231"/>
    </row>
    <row r="1113" spans="1:13">
      <c r="A1113" s="231" t="s">
        <v>794</v>
      </c>
      <c r="B1113" s="231" t="s">
        <v>702</v>
      </c>
      <c r="C1113" s="231" t="s">
        <v>2341</v>
      </c>
      <c r="D1113" s="231" t="s">
        <v>835</v>
      </c>
      <c r="E1113" s="231" t="s">
        <v>828</v>
      </c>
      <c r="F1113" s="231" t="s">
        <v>48</v>
      </c>
      <c r="G1113" s="231" t="s">
        <v>521</v>
      </c>
      <c r="H1113" s="231" t="s">
        <v>796</v>
      </c>
      <c r="I1113" s="203">
        <v>17000</v>
      </c>
      <c r="J1113" s="203">
        <v>0</v>
      </c>
      <c r="K1113" s="203">
        <v>0</v>
      </c>
      <c r="L1113" s="203">
        <v>17000</v>
      </c>
      <c r="M1113" s="231"/>
    </row>
    <row r="1114" spans="1:13">
      <c r="A1114" s="231" t="s">
        <v>794</v>
      </c>
      <c r="B1114" s="231" t="s">
        <v>366</v>
      </c>
      <c r="C1114" s="231" t="s">
        <v>2345</v>
      </c>
      <c r="D1114" s="231" t="s">
        <v>835</v>
      </c>
      <c r="E1114" s="231" t="s">
        <v>828</v>
      </c>
      <c r="F1114" s="231" t="s">
        <v>48</v>
      </c>
      <c r="G1114" s="231" t="s">
        <v>521</v>
      </c>
      <c r="H1114" s="231" t="s">
        <v>796</v>
      </c>
      <c r="I1114" s="203">
        <v>6300</v>
      </c>
      <c r="J1114" s="203">
        <v>64.27</v>
      </c>
      <c r="K1114" s="203">
        <v>0</v>
      </c>
      <c r="L1114" s="203">
        <v>6235.73</v>
      </c>
      <c r="M1114" s="231"/>
    </row>
    <row r="1115" spans="1:13">
      <c r="A1115" s="231" t="s">
        <v>794</v>
      </c>
      <c r="B1115" s="231" t="s">
        <v>703</v>
      </c>
      <c r="C1115" s="231" t="s">
        <v>794</v>
      </c>
      <c r="D1115" s="231" t="s">
        <v>835</v>
      </c>
      <c r="E1115" s="231" t="s">
        <v>1097</v>
      </c>
      <c r="F1115" s="231" t="s">
        <v>48</v>
      </c>
      <c r="G1115" s="231" t="s">
        <v>521</v>
      </c>
      <c r="H1115" s="231" t="s">
        <v>796</v>
      </c>
      <c r="I1115" s="203">
        <v>10080</v>
      </c>
      <c r="J1115" s="203">
        <v>2315.02</v>
      </c>
      <c r="K1115" s="203">
        <v>0</v>
      </c>
      <c r="L1115" s="203">
        <v>7764.98</v>
      </c>
      <c r="M1115" s="231"/>
    </row>
    <row r="1116" spans="1:13">
      <c r="A1116" s="231" t="s">
        <v>794</v>
      </c>
      <c r="B1116" s="231" t="s">
        <v>703</v>
      </c>
      <c r="C1116" s="231" t="s">
        <v>812</v>
      </c>
      <c r="D1116" s="231" t="s">
        <v>835</v>
      </c>
      <c r="E1116" s="231" t="s">
        <v>1097</v>
      </c>
      <c r="F1116" s="231" t="s">
        <v>48</v>
      </c>
      <c r="G1116" s="231" t="s">
        <v>521</v>
      </c>
      <c r="H1116" s="231" t="s">
        <v>796</v>
      </c>
      <c r="I1116" s="203">
        <v>2218</v>
      </c>
      <c r="J1116" s="203">
        <v>533.79999999999995</v>
      </c>
      <c r="K1116" s="203">
        <v>0</v>
      </c>
      <c r="L1116" s="203">
        <v>1684.2</v>
      </c>
      <c r="M1116" s="231"/>
    </row>
    <row r="1117" spans="1:13">
      <c r="A1117" s="231" t="s">
        <v>794</v>
      </c>
      <c r="B1117" s="231" t="s">
        <v>808</v>
      </c>
      <c r="C1117" s="231" t="s">
        <v>2341</v>
      </c>
      <c r="D1117" s="231" t="s">
        <v>835</v>
      </c>
      <c r="E1117" s="231" t="s">
        <v>710</v>
      </c>
      <c r="F1117" s="231" t="s">
        <v>48</v>
      </c>
      <c r="G1117" s="231" t="s">
        <v>521</v>
      </c>
      <c r="H1117" s="231" t="s">
        <v>796</v>
      </c>
      <c r="I1117" s="203">
        <v>78530.69</v>
      </c>
      <c r="J1117" s="203">
        <v>73980.86</v>
      </c>
      <c r="K1117" s="203">
        <v>187.33</v>
      </c>
      <c r="L1117" s="203">
        <v>4362.5</v>
      </c>
      <c r="M1117" s="231"/>
    </row>
    <row r="1118" spans="1:13">
      <c r="A1118" s="231" t="s">
        <v>794</v>
      </c>
      <c r="B1118" s="231" t="s">
        <v>808</v>
      </c>
      <c r="C1118" s="231" t="s">
        <v>2341</v>
      </c>
      <c r="D1118" s="231" t="s">
        <v>835</v>
      </c>
      <c r="E1118" s="231" t="s">
        <v>710</v>
      </c>
      <c r="F1118" s="231" t="s">
        <v>48</v>
      </c>
      <c r="G1118" s="231" t="s">
        <v>521</v>
      </c>
      <c r="H1118" s="231" t="s">
        <v>796</v>
      </c>
      <c r="I1118" s="203">
        <v>629.95000000000005</v>
      </c>
      <c r="J1118" s="203">
        <v>0</v>
      </c>
      <c r="K1118" s="203">
        <v>629.95000000000005</v>
      </c>
      <c r="L1118" s="203">
        <v>0</v>
      </c>
      <c r="M1118" s="231"/>
    </row>
    <row r="1119" spans="1:13">
      <c r="A1119" s="231" t="s">
        <v>794</v>
      </c>
      <c r="B1119" s="231" t="s">
        <v>808</v>
      </c>
      <c r="C1119" s="231" t="s">
        <v>2341</v>
      </c>
      <c r="D1119" s="231" t="s">
        <v>835</v>
      </c>
      <c r="E1119" s="231" t="s">
        <v>710</v>
      </c>
      <c r="F1119" s="231" t="s">
        <v>48</v>
      </c>
      <c r="G1119" s="231" t="s">
        <v>521</v>
      </c>
      <c r="H1119" s="231" t="s">
        <v>796</v>
      </c>
      <c r="I1119" s="203">
        <v>960.39</v>
      </c>
      <c r="J1119" s="203">
        <v>220</v>
      </c>
      <c r="K1119" s="203">
        <v>0</v>
      </c>
      <c r="L1119" s="203">
        <v>740.39</v>
      </c>
      <c r="M1119" s="231"/>
    </row>
    <row r="1120" spans="1:13">
      <c r="A1120" s="231" t="s">
        <v>794</v>
      </c>
      <c r="B1120" s="231" t="s">
        <v>808</v>
      </c>
      <c r="C1120" s="231" t="s">
        <v>2341</v>
      </c>
      <c r="D1120" s="231" t="s">
        <v>835</v>
      </c>
      <c r="E1120" s="231" t="s">
        <v>710</v>
      </c>
      <c r="F1120" s="231" t="s">
        <v>48</v>
      </c>
      <c r="G1120" s="231" t="s">
        <v>521</v>
      </c>
      <c r="H1120" s="231" t="s">
        <v>796</v>
      </c>
      <c r="I1120" s="203">
        <v>155.82</v>
      </c>
      <c r="J1120" s="203">
        <v>0</v>
      </c>
      <c r="K1120" s="203">
        <v>0</v>
      </c>
      <c r="L1120" s="203">
        <v>155.82</v>
      </c>
      <c r="M1120" s="231"/>
    </row>
    <row r="1121" spans="1:13">
      <c r="A1121" s="231" t="s">
        <v>794</v>
      </c>
      <c r="B1121" s="231" t="s">
        <v>808</v>
      </c>
      <c r="C1121" s="231" t="s">
        <v>2341</v>
      </c>
      <c r="D1121" s="231" t="s">
        <v>835</v>
      </c>
      <c r="E1121" s="231" t="s">
        <v>710</v>
      </c>
      <c r="F1121" s="231" t="s">
        <v>48</v>
      </c>
      <c r="G1121" s="231" t="s">
        <v>521</v>
      </c>
      <c r="H1121" s="231" t="s">
        <v>796</v>
      </c>
      <c r="I1121" s="203">
        <v>4063.77</v>
      </c>
      <c r="J1121" s="203">
        <v>1254.8</v>
      </c>
      <c r="K1121" s="203">
        <v>0</v>
      </c>
      <c r="L1121" s="203">
        <v>2808.97</v>
      </c>
      <c r="M1121" s="231"/>
    </row>
    <row r="1122" spans="1:13">
      <c r="A1122" s="231" t="s">
        <v>794</v>
      </c>
      <c r="B1122" s="231" t="s">
        <v>808</v>
      </c>
      <c r="C1122" s="231" t="s">
        <v>2342</v>
      </c>
      <c r="D1122" s="231" t="s">
        <v>835</v>
      </c>
      <c r="E1122" s="231" t="s">
        <v>710</v>
      </c>
      <c r="F1122" s="231" t="s">
        <v>48</v>
      </c>
      <c r="G1122" s="231" t="s">
        <v>521</v>
      </c>
      <c r="H1122" s="231" t="s">
        <v>796</v>
      </c>
      <c r="I1122" s="203">
        <v>188.4</v>
      </c>
      <c r="J1122" s="203">
        <v>94.2</v>
      </c>
      <c r="K1122" s="203">
        <v>0</v>
      </c>
      <c r="L1122" s="203">
        <v>94.2</v>
      </c>
      <c r="M1122" s="231"/>
    </row>
    <row r="1123" spans="1:13">
      <c r="A1123" s="231" t="s">
        <v>794</v>
      </c>
      <c r="B1123" s="231" t="s">
        <v>808</v>
      </c>
      <c r="C1123" s="231" t="s">
        <v>2343</v>
      </c>
      <c r="D1123" s="231" t="s">
        <v>835</v>
      </c>
      <c r="E1123" s="231" t="s">
        <v>710</v>
      </c>
      <c r="F1123" s="231" t="s">
        <v>48</v>
      </c>
      <c r="G1123" s="231" t="s">
        <v>521</v>
      </c>
      <c r="H1123" s="231" t="s">
        <v>796</v>
      </c>
      <c r="I1123" s="203">
        <v>7822.75</v>
      </c>
      <c r="J1123" s="203">
        <v>5647.56</v>
      </c>
      <c r="K1123" s="203">
        <v>0</v>
      </c>
      <c r="L1123" s="203">
        <v>2175.19</v>
      </c>
      <c r="M1123" s="231"/>
    </row>
    <row r="1124" spans="1:13">
      <c r="A1124" s="231" t="s">
        <v>794</v>
      </c>
      <c r="B1124" s="231" t="s">
        <v>808</v>
      </c>
      <c r="C1124" s="231" t="s">
        <v>2343</v>
      </c>
      <c r="D1124" s="231" t="s">
        <v>835</v>
      </c>
      <c r="E1124" s="231" t="s">
        <v>710</v>
      </c>
      <c r="F1124" s="231" t="s">
        <v>48</v>
      </c>
      <c r="G1124" s="231" t="s">
        <v>521</v>
      </c>
      <c r="H1124" s="231" t="s">
        <v>796</v>
      </c>
      <c r="I1124" s="203">
        <v>66.95</v>
      </c>
      <c r="J1124" s="203">
        <v>66.95</v>
      </c>
      <c r="K1124" s="203">
        <v>0</v>
      </c>
      <c r="L1124" s="203">
        <v>0</v>
      </c>
      <c r="M1124" s="231"/>
    </row>
    <row r="1125" spans="1:13">
      <c r="A1125" s="231" t="s">
        <v>794</v>
      </c>
      <c r="B1125" s="231" t="s">
        <v>808</v>
      </c>
      <c r="C1125" s="231" t="s">
        <v>2344</v>
      </c>
      <c r="D1125" s="231" t="s">
        <v>835</v>
      </c>
      <c r="E1125" s="231" t="s">
        <v>710</v>
      </c>
      <c r="F1125" s="231" t="s">
        <v>48</v>
      </c>
      <c r="G1125" s="231" t="s">
        <v>521</v>
      </c>
      <c r="H1125" s="231" t="s">
        <v>796</v>
      </c>
      <c r="I1125" s="203">
        <v>33.340000000000003</v>
      </c>
      <c r="J1125" s="203">
        <v>0</v>
      </c>
      <c r="K1125" s="203">
        <v>0</v>
      </c>
      <c r="L1125" s="203">
        <v>33.340000000000003</v>
      </c>
      <c r="M1125" s="231"/>
    </row>
    <row r="1126" spans="1:13">
      <c r="A1126" s="231" t="s">
        <v>794</v>
      </c>
      <c r="B1126" s="231" t="s">
        <v>808</v>
      </c>
      <c r="C1126" s="231" t="s">
        <v>2344</v>
      </c>
      <c r="D1126" s="231" t="s">
        <v>835</v>
      </c>
      <c r="E1126" s="231" t="s">
        <v>710</v>
      </c>
      <c r="F1126" s="231" t="s">
        <v>48</v>
      </c>
      <c r="G1126" s="231" t="s">
        <v>521</v>
      </c>
      <c r="H1126" s="231" t="s">
        <v>796</v>
      </c>
      <c r="I1126" s="203">
        <v>2018.17</v>
      </c>
      <c r="J1126" s="203">
        <v>714.73</v>
      </c>
      <c r="K1126" s="203">
        <v>0</v>
      </c>
      <c r="L1126" s="203">
        <v>1303.44</v>
      </c>
      <c r="M1126" s="231"/>
    </row>
    <row r="1127" spans="1:13">
      <c r="A1127" s="231" t="s">
        <v>794</v>
      </c>
      <c r="B1127" s="231" t="s">
        <v>808</v>
      </c>
      <c r="C1127" s="231" t="s">
        <v>2344</v>
      </c>
      <c r="D1127" s="231" t="s">
        <v>835</v>
      </c>
      <c r="E1127" s="231" t="s">
        <v>710</v>
      </c>
      <c r="F1127" s="231" t="s">
        <v>48</v>
      </c>
      <c r="G1127" s="231" t="s">
        <v>521</v>
      </c>
      <c r="H1127" s="231" t="s">
        <v>796</v>
      </c>
      <c r="I1127" s="203">
        <v>28452.43</v>
      </c>
      <c r="J1127" s="203">
        <v>28452.43</v>
      </c>
      <c r="K1127" s="203">
        <v>0</v>
      </c>
      <c r="L1127" s="203">
        <v>0</v>
      </c>
      <c r="M1127" s="231"/>
    </row>
    <row r="1128" spans="1:13">
      <c r="A1128" s="231" t="s">
        <v>794</v>
      </c>
      <c r="B1128" s="231" t="s">
        <v>808</v>
      </c>
      <c r="C1128" s="231" t="s">
        <v>2344</v>
      </c>
      <c r="D1128" s="231" t="s">
        <v>835</v>
      </c>
      <c r="E1128" s="231" t="s">
        <v>710</v>
      </c>
      <c r="F1128" s="231" t="s">
        <v>48</v>
      </c>
      <c r="G1128" s="231" t="s">
        <v>521</v>
      </c>
      <c r="H1128" s="231" t="s">
        <v>796</v>
      </c>
      <c r="I1128" s="203">
        <v>715.55</v>
      </c>
      <c r="J1128" s="203">
        <v>0</v>
      </c>
      <c r="K1128" s="203">
        <v>0</v>
      </c>
      <c r="L1128" s="203">
        <v>715.55</v>
      </c>
      <c r="M1128" s="231"/>
    </row>
    <row r="1129" spans="1:13">
      <c r="A1129" s="231" t="s">
        <v>794</v>
      </c>
      <c r="B1129" s="231" t="s">
        <v>808</v>
      </c>
      <c r="C1129" s="231" t="s">
        <v>2345</v>
      </c>
      <c r="D1129" s="231" t="s">
        <v>835</v>
      </c>
      <c r="E1129" s="231" t="s">
        <v>710</v>
      </c>
      <c r="F1129" s="231" t="s">
        <v>48</v>
      </c>
      <c r="G1129" s="231" t="s">
        <v>521</v>
      </c>
      <c r="H1129" s="231" t="s">
        <v>796</v>
      </c>
      <c r="I1129" s="203">
        <v>1551.7</v>
      </c>
      <c r="J1129" s="203">
        <v>861.7</v>
      </c>
      <c r="K1129" s="203">
        <v>0</v>
      </c>
      <c r="L1129" s="203">
        <v>690</v>
      </c>
      <c r="M1129" s="231"/>
    </row>
    <row r="1130" spans="1:13">
      <c r="A1130" s="231" t="s">
        <v>794</v>
      </c>
      <c r="B1130" s="231" t="s">
        <v>808</v>
      </c>
      <c r="C1130" s="231" t="s">
        <v>2345</v>
      </c>
      <c r="D1130" s="231" t="s">
        <v>835</v>
      </c>
      <c r="E1130" s="231" t="s">
        <v>710</v>
      </c>
      <c r="F1130" s="231" t="s">
        <v>48</v>
      </c>
      <c r="G1130" s="231" t="s">
        <v>521</v>
      </c>
      <c r="H1130" s="231" t="s">
        <v>796</v>
      </c>
      <c r="I1130" s="203">
        <v>10344.58</v>
      </c>
      <c r="J1130" s="203">
        <v>11712.92</v>
      </c>
      <c r="K1130" s="203">
        <v>0</v>
      </c>
      <c r="L1130" s="203">
        <v>-1368.34</v>
      </c>
      <c r="M1130" s="231"/>
    </row>
    <row r="1131" spans="1:13">
      <c r="A1131" s="231" t="s">
        <v>794</v>
      </c>
      <c r="B1131" s="231" t="s">
        <v>806</v>
      </c>
      <c r="C1131" s="231" t="s">
        <v>2341</v>
      </c>
      <c r="D1131" s="231" t="s">
        <v>835</v>
      </c>
      <c r="E1131" s="231" t="s">
        <v>710</v>
      </c>
      <c r="F1131" s="231" t="s">
        <v>48</v>
      </c>
      <c r="G1131" s="231" t="s">
        <v>521</v>
      </c>
      <c r="H1131" s="231" t="s">
        <v>796</v>
      </c>
      <c r="I1131" s="203">
        <v>5728</v>
      </c>
      <c r="J1131" s="203">
        <v>4783.79</v>
      </c>
      <c r="K1131" s="203">
        <v>0</v>
      </c>
      <c r="L1131" s="203">
        <v>944.21</v>
      </c>
      <c r="M1131" s="231"/>
    </row>
    <row r="1132" spans="1:13">
      <c r="A1132" s="231" t="s">
        <v>794</v>
      </c>
      <c r="B1132" s="231" t="s">
        <v>806</v>
      </c>
      <c r="C1132" s="231" t="s">
        <v>2341</v>
      </c>
      <c r="D1132" s="231" t="s">
        <v>835</v>
      </c>
      <c r="E1132" s="231" t="s">
        <v>710</v>
      </c>
      <c r="F1132" s="231" t="s">
        <v>48</v>
      </c>
      <c r="G1132" s="231" t="s">
        <v>521</v>
      </c>
      <c r="H1132" s="231" t="s">
        <v>796</v>
      </c>
      <c r="I1132" s="203">
        <v>198.76</v>
      </c>
      <c r="J1132" s="203">
        <v>198.76</v>
      </c>
      <c r="K1132" s="203">
        <v>0</v>
      </c>
      <c r="L1132" s="203">
        <v>0</v>
      </c>
      <c r="M1132" s="231"/>
    </row>
    <row r="1133" spans="1:13">
      <c r="A1133" s="231" t="s">
        <v>794</v>
      </c>
      <c r="B1133" s="231" t="s">
        <v>806</v>
      </c>
      <c r="C1133" s="231" t="s">
        <v>2343</v>
      </c>
      <c r="D1133" s="231" t="s">
        <v>835</v>
      </c>
      <c r="E1133" s="231" t="s">
        <v>710</v>
      </c>
      <c r="F1133" s="231" t="s">
        <v>48</v>
      </c>
      <c r="G1133" s="231" t="s">
        <v>521</v>
      </c>
      <c r="H1133" s="231" t="s">
        <v>796</v>
      </c>
      <c r="I1133" s="203">
        <v>962.69</v>
      </c>
      <c r="J1133" s="203">
        <v>741.89</v>
      </c>
      <c r="K1133" s="203">
        <v>0</v>
      </c>
      <c r="L1133" s="203">
        <v>220.8</v>
      </c>
      <c r="M1133" s="231"/>
    </row>
    <row r="1134" spans="1:13">
      <c r="A1134" s="231" t="s">
        <v>794</v>
      </c>
      <c r="B1134" s="231" t="s">
        <v>806</v>
      </c>
      <c r="C1134" s="231" t="s">
        <v>2343</v>
      </c>
      <c r="D1134" s="231" t="s">
        <v>835</v>
      </c>
      <c r="E1134" s="231" t="s">
        <v>710</v>
      </c>
      <c r="F1134" s="231" t="s">
        <v>48</v>
      </c>
      <c r="G1134" s="231" t="s">
        <v>521</v>
      </c>
      <c r="H1134" s="231" t="s">
        <v>796</v>
      </c>
      <c r="I1134" s="203">
        <v>931.45</v>
      </c>
      <c r="J1134" s="203">
        <v>336.85</v>
      </c>
      <c r="K1134" s="203">
        <v>0</v>
      </c>
      <c r="L1134" s="203">
        <v>594.6</v>
      </c>
      <c r="M1134" s="231"/>
    </row>
    <row r="1135" spans="1:13">
      <c r="A1135" s="231" t="s">
        <v>794</v>
      </c>
      <c r="B1135" s="231" t="s">
        <v>806</v>
      </c>
      <c r="C1135" s="231" t="s">
        <v>2344</v>
      </c>
      <c r="D1135" s="231" t="s">
        <v>835</v>
      </c>
      <c r="E1135" s="231" t="s">
        <v>710</v>
      </c>
      <c r="F1135" s="231" t="s">
        <v>48</v>
      </c>
      <c r="G1135" s="231" t="s">
        <v>521</v>
      </c>
      <c r="H1135" s="231" t="s">
        <v>796</v>
      </c>
      <c r="I1135" s="203">
        <v>69</v>
      </c>
      <c r="J1135" s="203">
        <v>0</v>
      </c>
      <c r="K1135" s="203">
        <v>0</v>
      </c>
      <c r="L1135" s="203">
        <v>69</v>
      </c>
      <c r="M1135" s="231"/>
    </row>
    <row r="1136" spans="1:13">
      <c r="A1136" s="231" t="s">
        <v>794</v>
      </c>
      <c r="B1136" s="231" t="s">
        <v>806</v>
      </c>
      <c r="C1136" s="231" t="s">
        <v>2344</v>
      </c>
      <c r="D1136" s="231" t="s">
        <v>835</v>
      </c>
      <c r="E1136" s="231" t="s">
        <v>710</v>
      </c>
      <c r="F1136" s="231" t="s">
        <v>48</v>
      </c>
      <c r="G1136" s="231" t="s">
        <v>521</v>
      </c>
      <c r="H1136" s="231" t="s">
        <v>796</v>
      </c>
      <c r="I1136" s="203">
        <v>1863.01</v>
      </c>
      <c r="J1136" s="203">
        <v>69</v>
      </c>
      <c r="K1136" s="203">
        <v>0</v>
      </c>
      <c r="L1136" s="203">
        <v>1794.01</v>
      </c>
      <c r="M1136" s="231"/>
    </row>
    <row r="1137" spans="1:13">
      <c r="A1137" s="231" t="s">
        <v>794</v>
      </c>
      <c r="B1137" s="231" t="s">
        <v>806</v>
      </c>
      <c r="C1137" s="231" t="s">
        <v>2345</v>
      </c>
      <c r="D1137" s="231" t="s">
        <v>835</v>
      </c>
      <c r="E1137" s="231" t="s">
        <v>710</v>
      </c>
      <c r="F1137" s="231" t="s">
        <v>48</v>
      </c>
      <c r="G1137" s="231" t="s">
        <v>521</v>
      </c>
      <c r="H1137" s="231" t="s">
        <v>796</v>
      </c>
      <c r="I1137" s="203">
        <v>216.43</v>
      </c>
      <c r="J1137" s="203">
        <v>66</v>
      </c>
      <c r="K1137" s="203">
        <v>0</v>
      </c>
      <c r="L1137" s="203">
        <v>150.43</v>
      </c>
      <c r="M1137" s="231"/>
    </row>
    <row r="1138" spans="1:13">
      <c r="A1138" s="231" t="s">
        <v>794</v>
      </c>
      <c r="B1138" s="231" t="s">
        <v>806</v>
      </c>
      <c r="C1138" s="231" t="s">
        <v>2345</v>
      </c>
      <c r="D1138" s="231" t="s">
        <v>835</v>
      </c>
      <c r="E1138" s="231" t="s">
        <v>710</v>
      </c>
      <c r="F1138" s="231" t="s">
        <v>48</v>
      </c>
      <c r="G1138" s="231" t="s">
        <v>521</v>
      </c>
      <c r="H1138" s="231" t="s">
        <v>796</v>
      </c>
      <c r="I1138" s="203">
        <v>4537.22</v>
      </c>
      <c r="J1138" s="203">
        <v>3742.42</v>
      </c>
      <c r="K1138" s="203">
        <v>0</v>
      </c>
      <c r="L1138" s="203">
        <v>794.8</v>
      </c>
      <c r="M1138" s="231"/>
    </row>
    <row r="1139" spans="1:13">
      <c r="A1139" s="231" t="s">
        <v>794</v>
      </c>
      <c r="B1139" s="231" t="s">
        <v>804</v>
      </c>
      <c r="C1139" s="231" t="s">
        <v>794</v>
      </c>
      <c r="D1139" s="231" t="s">
        <v>835</v>
      </c>
      <c r="E1139" s="231" t="s">
        <v>710</v>
      </c>
      <c r="F1139" s="231" t="s">
        <v>48</v>
      </c>
      <c r="G1139" s="231" t="s">
        <v>521</v>
      </c>
      <c r="H1139" s="231" t="s">
        <v>796</v>
      </c>
      <c r="I1139" s="203">
        <v>11774.68</v>
      </c>
      <c r="J1139" s="203">
        <v>12296.86</v>
      </c>
      <c r="K1139" s="203">
        <v>0</v>
      </c>
      <c r="L1139" s="203">
        <v>-522.17999999999995</v>
      </c>
      <c r="M1139" s="231"/>
    </row>
    <row r="1140" spans="1:13">
      <c r="A1140" s="231" t="s">
        <v>794</v>
      </c>
      <c r="B1140" s="231" t="s">
        <v>804</v>
      </c>
      <c r="C1140" s="231" t="s">
        <v>812</v>
      </c>
      <c r="D1140" s="231" t="s">
        <v>835</v>
      </c>
      <c r="E1140" s="231" t="s">
        <v>710</v>
      </c>
      <c r="F1140" s="231" t="s">
        <v>48</v>
      </c>
      <c r="G1140" s="231" t="s">
        <v>521</v>
      </c>
      <c r="H1140" s="231" t="s">
        <v>796</v>
      </c>
      <c r="I1140" s="203">
        <v>2737.57</v>
      </c>
      <c r="J1140" s="203">
        <v>2820.9</v>
      </c>
      <c r="K1140" s="203">
        <v>0</v>
      </c>
      <c r="L1140" s="203">
        <v>-83.33</v>
      </c>
      <c r="M1140" s="231"/>
    </row>
    <row r="1141" spans="1:13">
      <c r="A1141" s="231" t="s">
        <v>794</v>
      </c>
      <c r="B1141" s="231" t="s">
        <v>804</v>
      </c>
      <c r="C1141" s="231" t="s">
        <v>2341</v>
      </c>
      <c r="D1141" s="231" t="s">
        <v>835</v>
      </c>
      <c r="E1141" s="231" t="s">
        <v>710</v>
      </c>
      <c r="F1141" s="231" t="s">
        <v>48</v>
      </c>
      <c r="G1141" s="231" t="s">
        <v>521</v>
      </c>
      <c r="H1141" s="231" t="s">
        <v>796</v>
      </c>
      <c r="I1141" s="203">
        <v>11424.95</v>
      </c>
      <c r="J1141" s="203">
        <v>16105.65</v>
      </c>
      <c r="K1141" s="203">
        <v>0</v>
      </c>
      <c r="L1141" s="203">
        <v>-4680.7</v>
      </c>
      <c r="M1141" s="231"/>
    </row>
    <row r="1142" spans="1:13">
      <c r="A1142" s="231" t="s">
        <v>794</v>
      </c>
      <c r="B1142" s="231" t="s">
        <v>804</v>
      </c>
      <c r="C1142" s="231" t="s">
        <v>2341</v>
      </c>
      <c r="D1142" s="231" t="s">
        <v>835</v>
      </c>
      <c r="E1142" s="231" t="s">
        <v>710</v>
      </c>
      <c r="F1142" s="231" t="s">
        <v>48</v>
      </c>
      <c r="G1142" s="231" t="s">
        <v>521</v>
      </c>
      <c r="H1142" s="231" t="s">
        <v>796</v>
      </c>
      <c r="I1142" s="203">
        <v>3052.6</v>
      </c>
      <c r="J1142" s="203">
        <v>2198.6799999999998</v>
      </c>
      <c r="K1142" s="203">
        <v>0</v>
      </c>
      <c r="L1142" s="203">
        <v>853.92</v>
      </c>
      <c r="M1142" s="231"/>
    </row>
    <row r="1143" spans="1:13">
      <c r="A1143" s="231" t="s">
        <v>794</v>
      </c>
      <c r="B1143" s="231" t="s">
        <v>804</v>
      </c>
      <c r="C1143" s="231" t="s">
        <v>2341</v>
      </c>
      <c r="D1143" s="231" t="s">
        <v>835</v>
      </c>
      <c r="E1143" s="231" t="s">
        <v>710</v>
      </c>
      <c r="F1143" s="231" t="s">
        <v>48</v>
      </c>
      <c r="G1143" s="231" t="s">
        <v>521</v>
      </c>
      <c r="H1143" s="231" t="s">
        <v>796</v>
      </c>
      <c r="I1143" s="203">
        <v>161.6</v>
      </c>
      <c r="J1143" s="203">
        <v>1380.8</v>
      </c>
      <c r="K1143" s="203">
        <v>0</v>
      </c>
      <c r="L1143" s="203">
        <v>-1219.2</v>
      </c>
      <c r="M1143" s="231"/>
    </row>
    <row r="1144" spans="1:13">
      <c r="A1144" s="231" t="s">
        <v>794</v>
      </c>
      <c r="B1144" s="231" t="s">
        <v>804</v>
      </c>
      <c r="C1144" s="231" t="s">
        <v>2341</v>
      </c>
      <c r="D1144" s="231" t="s">
        <v>835</v>
      </c>
      <c r="E1144" s="231" t="s">
        <v>710</v>
      </c>
      <c r="F1144" s="231" t="s">
        <v>48</v>
      </c>
      <c r="G1144" s="231" t="s">
        <v>521</v>
      </c>
      <c r="H1144" s="231" t="s">
        <v>796</v>
      </c>
      <c r="I1144" s="203">
        <v>4176.8100000000004</v>
      </c>
      <c r="J1144" s="203">
        <v>3114.87</v>
      </c>
      <c r="K1144" s="203">
        <v>522</v>
      </c>
      <c r="L1144" s="203">
        <v>539.94000000000005</v>
      </c>
      <c r="M1144" s="231"/>
    </row>
    <row r="1145" spans="1:13">
      <c r="A1145" s="231" t="s">
        <v>794</v>
      </c>
      <c r="B1145" s="231" t="s">
        <v>804</v>
      </c>
      <c r="C1145" s="231" t="s">
        <v>2342</v>
      </c>
      <c r="D1145" s="231" t="s">
        <v>835</v>
      </c>
      <c r="E1145" s="231" t="s">
        <v>710</v>
      </c>
      <c r="F1145" s="231" t="s">
        <v>48</v>
      </c>
      <c r="G1145" s="231" t="s">
        <v>521</v>
      </c>
      <c r="H1145" s="231" t="s">
        <v>796</v>
      </c>
      <c r="I1145" s="203">
        <v>33.5</v>
      </c>
      <c r="J1145" s="203">
        <v>33.5</v>
      </c>
      <c r="K1145" s="203">
        <v>0</v>
      </c>
      <c r="L1145" s="203">
        <v>0</v>
      </c>
      <c r="M1145" s="231"/>
    </row>
    <row r="1146" spans="1:13">
      <c r="A1146" s="231" t="s">
        <v>794</v>
      </c>
      <c r="B1146" s="231" t="s">
        <v>804</v>
      </c>
      <c r="C1146" s="231" t="s">
        <v>2343</v>
      </c>
      <c r="D1146" s="231" t="s">
        <v>835</v>
      </c>
      <c r="E1146" s="231" t="s">
        <v>710</v>
      </c>
      <c r="F1146" s="231" t="s">
        <v>48</v>
      </c>
      <c r="G1146" s="231" t="s">
        <v>521</v>
      </c>
      <c r="H1146" s="231" t="s">
        <v>796</v>
      </c>
      <c r="I1146" s="203">
        <v>8187.66</v>
      </c>
      <c r="J1146" s="203">
        <v>8052.97</v>
      </c>
      <c r="K1146" s="203">
        <v>0</v>
      </c>
      <c r="L1146" s="203">
        <v>134.69</v>
      </c>
      <c r="M1146" s="231"/>
    </row>
    <row r="1147" spans="1:13">
      <c r="A1147" s="231" t="s">
        <v>794</v>
      </c>
      <c r="B1147" s="231" t="s">
        <v>804</v>
      </c>
      <c r="C1147" s="231" t="s">
        <v>2343</v>
      </c>
      <c r="D1147" s="231" t="s">
        <v>835</v>
      </c>
      <c r="E1147" s="231" t="s">
        <v>710</v>
      </c>
      <c r="F1147" s="231" t="s">
        <v>48</v>
      </c>
      <c r="G1147" s="231" t="s">
        <v>521</v>
      </c>
      <c r="H1147" s="231" t="s">
        <v>796</v>
      </c>
      <c r="I1147" s="203">
        <v>166.01</v>
      </c>
      <c r="J1147" s="203">
        <v>166.01</v>
      </c>
      <c r="K1147" s="203">
        <v>0</v>
      </c>
      <c r="L1147" s="203">
        <v>0</v>
      </c>
      <c r="M1147" s="231"/>
    </row>
    <row r="1148" spans="1:13">
      <c r="A1148" s="231" t="s">
        <v>794</v>
      </c>
      <c r="B1148" s="231" t="s">
        <v>804</v>
      </c>
      <c r="C1148" s="231" t="s">
        <v>2344</v>
      </c>
      <c r="D1148" s="231" t="s">
        <v>835</v>
      </c>
      <c r="E1148" s="231" t="s">
        <v>710</v>
      </c>
      <c r="F1148" s="231" t="s">
        <v>48</v>
      </c>
      <c r="G1148" s="231" t="s">
        <v>521</v>
      </c>
      <c r="H1148" s="231" t="s">
        <v>796</v>
      </c>
      <c r="I1148" s="203">
        <v>7261</v>
      </c>
      <c r="J1148" s="203">
        <v>7261</v>
      </c>
      <c r="K1148" s="203">
        <v>0</v>
      </c>
      <c r="L1148" s="203">
        <v>0</v>
      </c>
      <c r="M1148" s="231"/>
    </row>
    <row r="1149" spans="1:13">
      <c r="A1149" s="231" t="s">
        <v>794</v>
      </c>
      <c r="B1149" s="231" t="s">
        <v>804</v>
      </c>
      <c r="C1149" s="231" t="s">
        <v>2344</v>
      </c>
      <c r="D1149" s="231" t="s">
        <v>835</v>
      </c>
      <c r="E1149" s="231" t="s">
        <v>710</v>
      </c>
      <c r="F1149" s="231" t="s">
        <v>48</v>
      </c>
      <c r="G1149" s="231" t="s">
        <v>521</v>
      </c>
      <c r="H1149" s="231" t="s">
        <v>796</v>
      </c>
      <c r="I1149" s="203">
        <v>1037.79</v>
      </c>
      <c r="J1149" s="203">
        <v>1037.79</v>
      </c>
      <c r="K1149" s="203">
        <v>0</v>
      </c>
      <c r="L1149" s="203">
        <v>0</v>
      </c>
      <c r="M1149" s="231"/>
    </row>
    <row r="1150" spans="1:13">
      <c r="A1150" s="231" t="s">
        <v>794</v>
      </c>
      <c r="B1150" s="231" t="s">
        <v>804</v>
      </c>
      <c r="C1150" s="231" t="s">
        <v>2345</v>
      </c>
      <c r="D1150" s="231" t="s">
        <v>835</v>
      </c>
      <c r="E1150" s="231" t="s">
        <v>710</v>
      </c>
      <c r="F1150" s="231" t="s">
        <v>48</v>
      </c>
      <c r="G1150" s="231" t="s">
        <v>521</v>
      </c>
      <c r="H1150" s="231" t="s">
        <v>796</v>
      </c>
      <c r="I1150" s="203">
        <v>5113.58</v>
      </c>
      <c r="J1150" s="203">
        <v>4404.54</v>
      </c>
      <c r="K1150" s="203">
        <v>0</v>
      </c>
      <c r="L1150" s="203">
        <v>709.04</v>
      </c>
      <c r="M1150" s="231"/>
    </row>
    <row r="1151" spans="1:13">
      <c r="A1151" s="231" t="s">
        <v>794</v>
      </c>
      <c r="B1151" s="231" t="s">
        <v>804</v>
      </c>
      <c r="C1151" s="231" t="s">
        <v>2345</v>
      </c>
      <c r="D1151" s="231" t="s">
        <v>835</v>
      </c>
      <c r="E1151" s="231" t="s">
        <v>710</v>
      </c>
      <c r="F1151" s="231" t="s">
        <v>48</v>
      </c>
      <c r="G1151" s="231" t="s">
        <v>521</v>
      </c>
      <c r="H1151" s="231" t="s">
        <v>796</v>
      </c>
      <c r="I1151" s="203">
        <v>584.63</v>
      </c>
      <c r="J1151" s="203">
        <v>428.52</v>
      </c>
      <c r="K1151" s="203">
        <v>0</v>
      </c>
      <c r="L1151" s="203">
        <v>156.11000000000001</v>
      </c>
      <c r="M1151" s="231"/>
    </row>
    <row r="1152" spans="1:13">
      <c r="A1152" s="231" t="s">
        <v>794</v>
      </c>
      <c r="B1152" s="231" t="s">
        <v>701</v>
      </c>
      <c r="C1152" s="231" t="s">
        <v>2341</v>
      </c>
      <c r="D1152" s="231" t="s">
        <v>835</v>
      </c>
      <c r="E1152" s="231" t="s">
        <v>710</v>
      </c>
      <c r="F1152" s="231" t="s">
        <v>48</v>
      </c>
      <c r="G1152" s="231" t="s">
        <v>521</v>
      </c>
      <c r="H1152" s="231" t="s">
        <v>796</v>
      </c>
      <c r="I1152" s="203">
        <v>179.81</v>
      </c>
      <c r="J1152" s="203">
        <v>0</v>
      </c>
      <c r="K1152" s="203">
        <v>0</v>
      </c>
      <c r="L1152" s="203">
        <v>179.81</v>
      </c>
      <c r="M1152" s="231"/>
    </row>
    <row r="1153" spans="1:13">
      <c r="A1153" s="231" t="s">
        <v>794</v>
      </c>
      <c r="B1153" s="231" t="s">
        <v>701</v>
      </c>
      <c r="C1153" s="231" t="s">
        <v>2341</v>
      </c>
      <c r="D1153" s="231" t="s">
        <v>835</v>
      </c>
      <c r="E1153" s="231" t="s">
        <v>710</v>
      </c>
      <c r="F1153" s="231" t="s">
        <v>48</v>
      </c>
      <c r="G1153" s="231" t="s">
        <v>521</v>
      </c>
      <c r="H1153" s="231" t="s">
        <v>796</v>
      </c>
      <c r="I1153" s="203">
        <v>225</v>
      </c>
      <c r="J1153" s="203">
        <v>0</v>
      </c>
      <c r="K1153" s="203">
        <v>0</v>
      </c>
      <c r="L1153" s="203">
        <v>225</v>
      </c>
      <c r="M1153" s="231"/>
    </row>
    <row r="1154" spans="1:13">
      <c r="A1154" s="231" t="s">
        <v>794</v>
      </c>
      <c r="B1154" s="231" t="s">
        <v>701</v>
      </c>
      <c r="C1154" s="231" t="s">
        <v>2343</v>
      </c>
      <c r="D1154" s="231" t="s">
        <v>835</v>
      </c>
      <c r="E1154" s="231" t="s">
        <v>710</v>
      </c>
      <c r="F1154" s="231" t="s">
        <v>48</v>
      </c>
      <c r="G1154" s="231" t="s">
        <v>521</v>
      </c>
      <c r="H1154" s="231" t="s">
        <v>796</v>
      </c>
      <c r="I1154" s="203">
        <v>1713.26</v>
      </c>
      <c r="J1154" s="203">
        <v>526.44000000000005</v>
      </c>
      <c r="K1154" s="203">
        <v>0</v>
      </c>
      <c r="L1154" s="203">
        <v>1186.82</v>
      </c>
      <c r="M1154" s="231"/>
    </row>
    <row r="1155" spans="1:13">
      <c r="A1155" s="231" t="s">
        <v>794</v>
      </c>
      <c r="B1155" s="231" t="s">
        <v>701</v>
      </c>
      <c r="C1155" s="231" t="s">
        <v>2343</v>
      </c>
      <c r="D1155" s="231" t="s">
        <v>835</v>
      </c>
      <c r="E1155" s="231" t="s">
        <v>710</v>
      </c>
      <c r="F1155" s="231" t="s">
        <v>48</v>
      </c>
      <c r="G1155" s="231" t="s">
        <v>521</v>
      </c>
      <c r="H1155" s="231" t="s">
        <v>796</v>
      </c>
      <c r="I1155" s="203">
        <v>468.03</v>
      </c>
      <c r="J1155" s="203">
        <v>0</v>
      </c>
      <c r="K1155" s="203">
        <v>0</v>
      </c>
      <c r="L1155" s="203">
        <v>468.03</v>
      </c>
      <c r="M1155" s="231"/>
    </row>
    <row r="1156" spans="1:13">
      <c r="A1156" s="231" t="s">
        <v>794</v>
      </c>
      <c r="B1156" s="231" t="s">
        <v>701</v>
      </c>
      <c r="C1156" s="231" t="s">
        <v>2344</v>
      </c>
      <c r="D1156" s="231" t="s">
        <v>835</v>
      </c>
      <c r="E1156" s="231" t="s">
        <v>710</v>
      </c>
      <c r="F1156" s="231" t="s">
        <v>48</v>
      </c>
      <c r="G1156" s="231" t="s">
        <v>521</v>
      </c>
      <c r="H1156" s="231" t="s">
        <v>796</v>
      </c>
      <c r="I1156" s="203">
        <v>810.65</v>
      </c>
      <c r="J1156" s="203">
        <v>0</v>
      </c>
      <c r="K1156" s="203">
        <v>0</v>
      </c>
      <c r="L1156" s="203">
        <v>810.65</v>
      </c>
      <c r="M1156" s="231"/>
    </row>
    <row r="1157" spans="1:13">
      <c r="A1157" s="231" t="s">
        <v>794</v>
      </c>
      <c r="B1157" s="231" t="s">
        <v>701</v>
      </c>
      <c r="C1157" s="231" t="s">
        <v>2344</v>
      </c>
      <c r="D1157" s="231" t="s">
        <v>835</v>
      </c>
      <c r="E1157" s="231" t="s">
        <v>710</v>
      </c>
      <c r="F1157" s="231" t="s">
        <v>48</v>
      </c>
      <c r="G1157" s="231" t="s">
        <v>521</v>
      </c>
      <c r="H1157" s="231" t="s">
        <v>796</v>
      </c>
      <c r="I1157" s="203">
        <v>375.88</v>
      </c>
      <c r="J1157" s="203">
        <v>0</v>
      </c>
      <c r="K1157" s="203">
        <v>0</v>
      </c>
      <c r="L1157" s="203">
        <v>375.88</v>
      </c>
      <c r="M1157" s="231"/>
    </row>
    <row r="1158" spans="1:13">
      <c r="A1158" s="231" t="s">
        <v>794</v>
      </c>
      <c r="B1158" s="231" t="s">
        <v>701</v>
      </c>
      <c r="C1158" s="231" t="s">
        <v>2344</v>
      </c>
      <c r="D1158" s="231" t="s">
        <v>835</v>
      </c>
      <c r="E1158" s="231" t="s">
        <v>710</v>
      </c>
      <c r="F1158" s="231" t="s">
        <v>48</v>
      </c>
      <c r="G1158" s="231" t="s">
        <v>521</v>
      </c>
      <c r="H1158" s="231" t="s">
        <v>796</v>
      </c>
      <c r="I1158" s="203">
        <v>7.95</v>
      </c>
      <c r="J1158" s="203">
        <v>0</v>
      </c>
      <c r="K1158" s="203">
        <v>0</v>
      </c>
      <c r="L1158" s="203">
        <v>7.95</v>
      </c>
      <c r="M1158" s="231"/>
    </row>
    <row r="1159" spans="1:13">
      <c r="A1159" s="231" t="s">
        <v>794</v>
      </c>
      <c r="B1159" s="231" t="s">
        <v>702</v>
      </c>
      <c r="C1159" s="231" t="s">
        <v>2341</v>
      </c>
      <c r="D1159" s="231" t="s">
        <v>835</v>
      </c>
      <c r="E1159" s="231" t="s">
        <v>710</v>
      </c>
      <c r="F1159" s="231" t="s">
        <v>48</v>
      </c>
      <c r="G1159" s="231" t="s">
        <v>521</v>
      </c>
      <c r="H1159" s="231" t="s">
        <v>796</v>
      </c>
      <c r="I1159" s="203">
        <v>2249.4299999999998</v>
      </c>
      <c r="J1159" s="203">
        <v>1020.13</v>
      </c>
      <c r="K1159" s="203">
        <v>0</v>
      </c>
      <c r="L1159" s="203">
        <v>1229.3</v>
      </c>
      <c r="M1159" s="231"/>
    </row>
    <row r="1160" spans="1:13">
      <c r="A1160" s="231" t="s">
        <v>794</v>
      </c>
      <c r="B1160" s="231" t="s">
        <v>707</v>
      </c>
      <c r="C1160" s="231" t="s">
        <v>2341</v>
      </c>
      <c r="D1160" s="231" t="s">
        <v>835</v>
      </c>
      <c r="E1160" s="231" t="s">
        <v>710</v>
      </c>
      <c r="F1160" s="231" t="s">
        <v>48</v>
      </c>
      <c r="G1160" s="231" t="s">
        <v>521</v>
      </c>
      <c r="H1160" s="231" t="s">
        <v>796</v>
      </c>
      <c r="I1160" s="203">
        <v>122</v>
      </c>
      <c r="J1160" s="203">
        <v>0</v>
      </c>
      <c r="K1160" s="203">
        <v>0</v>
      </c>
      <c r="L1160" s="203">
        <v>122</v>
      </c>
      <c r="M1160" s="231"/>
    </row>
    <row r="1161" spans="1:13">
      <c r="A1161" s="231" t="s">
        <v>794</v>
      </c>
      <c r="B1161" s="231" t="s">
        <v>707</v>
      </c>
      <c r="C1161" s="231" t="s">
        <v>2341</v>
      </c>
      <c r="D1161" s="231" t="s">
        <v>835</v>
      </c>
      <c r="E1161" s="231" t="s">
        <v>710</v>
      </c>
      <c r="F1161" s="231" t="s">
        <v>48</v>
      </c>
      <c r="G1161" s="231" t="s">
        <v>521</v>
      </c>
      <c r="H1161" s="231" t="s">
        <v>796</v>
      </c>
      <c r="I1161" s="203">
        <v>88.86</v>
      </c>
      <c r="J1161" s="203">
        <v>0</v>
      </c>
      <c r="K1161" s="203">
        <v>0</v>
      </c>
      <c r="L1161" s="203">
        <v>88.86</v>
      </c>
      <c r="M1161" s="231"/>
    </row>
    <row r="1162" spans="1:13">
      <c r="A1162" s="231" t="s">
        <v>794</v>
      </c>
      <c r="B1162" s="231" t="s">
        <v>707</v>
      </c>
      <c r="C1162" s="231" t="s">
        <v>2341</v>
      </c>
      <c r="D1162" s="231" t="s">
        <v>835</v>
      </c>
      <c r="E1162" s="231" t="s">
        <v>710</v>
      </c>
      <c r="F1162" s="231" t="s">
        <v>48</v>
      </c>
      <c r="G1162" s="231" t="s">
        <v>521</v>
      </c>
      <c r="H1162" s="231" t="s">
        <v>796</v>
      </c>
      <c r="I1162" s="203">
        <v>741.72</v>
      </c>
      <c r="J1162" s="203">
        <v>0</v>
      </c>
      <c r="K1162" s="203">
        <v>0</v>
      </c>
      <c r="L1162" s="203">
        <v>741.72</v>
      </c>
      <c r="M1162" s="231"/>
    </row>
    <row r="1163" spans="1:13">
      <c r="A1163" s="231" t="s">
        <v>794</v>
      </c>
      <c r="B1163" s="231" t="s">
        <v>707</v>
      </c>
      <c r="C1163" s="231" t="s">
        <v>2341</v>
      </c>
      <c r="D1163" s="231" t="s">
        <v>835</v>
      </c>
      <c r="E1163" s="231" t="s">
        <v>710</v>
      </c>
      <c r="F1163" s="231" t="s">
        <v>48</v>
      </c>
      <c r="G1163" s="231" t="s">
        <v>521</v>
      </c>
      <c r="H1163" s="231" t="s">
        <v>796</v>
      </c>
      <c r="I1163" s="203">
        <v>34.57</v>
      </c>
      <c r="J1163" s="203">
        <v>0</v>
      </c>
      <c r="K1163" s="203">
        <v>0</v>
      </c>
      <c r="L1163" s="203">
        <v>34.57</v>
      </c>
      <c r="M1163" s="231"/>
    </row>
    <row r="1164" spans="1:13">
      <c r="A1164" s="231" t="s">
        <v>794</v>
      </c>
      <c r="B1164" s="231" t="s">
        <v>707</v>
      </c>
      <c r="C1164" s="231" t="s">
        <v>2343</v>
      </c>
      <c r="D1164" s="231" t="s">
        <v>835</v>
      </c>
      <c r="E1164" s="231" t="s">
        <v>710</v>
      </c>
      <c r="F1164" s="231" t="s">
        <v>48</v>
      </c>
      <c r="G1164" s="231" t="s">
        <v>521</v>
      </c>
      <c r="H1164" s="231" t="s">
        <v>796</v>
      </c>
      <c r="I1164" s="203">
        <v>12009.82</v>
      </c>
      <c r="J1164" s="203">
        <v>1069.25</v>
      </c>
      <c r="K1164" s="203">
        <v>35.770000000000003</v>
      </c>
      <c r="L1164" s="203">
        <v>10904.8</v>
      </c>
      <c r="M1164" s="231"/>
    </row>
    <row r="1165" spans="1:13">
      <c r="A1165" s="231" t="s">
        <v>794</v>
      </c>
      <c r="B1165" s="231" t="s">
        <v>707</v>
      </c>
      <c r="C1165" s="231" t="s">
        <v>2344</v>
      </c>
      <c r="D1165" s="231" t="s">
        <v>835</v>
      </c>
      <c r="E1165" s="231" t="s">
        <v>710</v>
      </c>
      <c r="F1165" s="231" t="s">
        <v>48</v>
      </c>
      <c r="G1165" s="231" t="s">
        <v>521</v>
      </c>
      <c r="H1165" s="231" t="s">
        <v>796</v>
      </c>
      <c r="I1165" s="203">
        <v>587.70000000000005</v>
      </c>
      <c r="J1165" s="203">
        <v>0</v>
      </c>
      <c r="K1165" s="203">
        <v>0</v>
      </c>
      <c r="L1165" s="203">
        <v>587.70000000000005</v>
      </c>
      <c r="M1165" s="231"/>
    </row>
    <row r="1166" spans="1:13">
      <c r="A1166" s="231" t="s">
        <v>794</v>
      </c>
      <c r="B1166" s="231" t="s">
        <v>707</v>
      </c>
      <c r="C1166" s="231" t="s">
        <v>2344</v>
      </c>
      <c r="D1166" s="231" t="s">
        <v>835</v>
      </c>
      <c r="E1166" s="231" t="s">
        <v>710</v>
      </c>
      <c r="F1166" s="231" t="s">
        <v>48</v>
      </c>
      <c r="G1166" s="231" t="s">
        <v>521</v>
      </c>
      <c r="H1166" s="231" t="s">
        <v>796</v>
      </c>
      <c r="I1166" s="203">
        <v>1235</v>
      </c>
      <c r="J1166" s="203">
        <v>0</v>
      </c>
      <c r="K1166" s="203">
        <v>0</v>
      </c>
      <c r="L1166" s="203">
        <v>1235</v>
      </c>
      <c r="M1166" s="231"/>
    </row>
    <row r="1167" spans="1:13">
      <c r="A1167" s="231" t="s">
        <v>794</v>
      </c>
      <c r="B1167" s="231" t="s">
        <v>242</v>
      </c>
      <c r="C1167" s="231" t="s">
        <v>2344</v>
      </c>
      <c r="D1167" s="231" t="s">
        <v>835</v>
      </c>
      <c r="E1167" s="231" t="s">
        <v>710</v>
      </c>
      <c r="F1167" s="231" t="s">
        <v>48</v>
      </c>
      <c r="G1167" s="231" t="s">
        <v>521</v>
      </c>
      <c r="H1167" s="231" t="s">
        <v>796</v>
      </c>
      <c r="I1167" s="203">
        <v>16990</v>
      </c>
      <c r="J1167" s="203">
        <v>16990</v>
      </c>
      <c r="K1167" s="203">
        <v>0</v>
      </c>
      <c r="L1167" s="203">
        <v>0</v>
      </c>
      <c r="M1167" s="231"/>
    </row>
    <row r="1168" spans="1:13">
      <c r="A1168" s="231" t="s">
        <v>794</v>
      </c>
      <c r="B1168" s="231" t="s">
        <v>242</v>
      </c>
      <c r="C1168" s="231" t="s">
        <v>2344</v>
      </c>
      <c r="D1168" s="231" t="s">
        <v>835</v>
      </c>
      <c r="E1168" s="231" t="s">
        <v>710</v>
      </c>
      <c r="F1168" s="231" t="s">
        <v>48</v>
      </c>
      <c r="G1168" s="231" t="s">
        <v>521</v>
      </c>
      <c r="H1168" s="231" t="s">
        <v>796</v>
      </c>
      <c r="I1168" s="203">
        <v>6908.35</v>
      </c>
      <c r="J1168" s="203">
        <v>6908.35</v>
      </c>
      <c r="K1168" s="203">
        <v>0</v>
      </c>
      <c r="L1168" s="203">
        <v>0</v>
      </c>
      <c r="M1168" s="231"/>
    </row>
    <row r="1169" spans="1:13">
      <c r="A1169" s="231" t="s">
        <v>794</v>
      </c>
      <c r="B1169" s="231" t="s">
        <v>242</v>
      </c>
      <c r="C1169" s="231" t="s">
        <v>2344</v>
      </c>
      <c r="D1169" s="231" t="s">
        <v>835</v>
      </c>
      <c r="E1169" s="231" t="s">
        <v>710</v>
      </c>
      <c r="F1169" s="231" t="s">
        <v>48</v>
      </c>
      <c r="G1169" s="231" t="s">
        <v>521</v>
      </c>
      <c r="H1169" s="231" t="s">
        <v>796</v>
      </c>
      <c r="I1169" s="203">
        <v>0</v>
      </c>
      <c r="J1169" s="203">
        <v>239.4</v>
      </c>
      <c r="K1169" s="203">
        <v>0</v>
      </c>
      <c r="L1169" s="203">
        <v>-239.4</v>
      </c>
      <c r="M1169" s="231"/>
    </row>
    <row r="1170" spans="1:13">
      <c r="A1170" s="231" t="s">
        <v>794</v>
      </c>
      <c r="B1170" s="231" t="s">
        <v>243</v>
      </c>
      <c r="C1170" s="231" t="s">
        <v>2345</v>
      </c>
      <c r="D1170" s="231" t="s">
        <v>835</v>
      </c>
      <c r="E1170" s="231" t="s">
        <v>710</v>
      </c>
      <c r="F1170" s="231" t="s">
        <v>48</v>
      </c>
      <c r="G1170" s="231" t="s">
        <v>521</v>
      </c>
      <c r="H1170" s="231" t="s">
        <v>796</v>
      </c>
      <c r="I1170" s="203">
        <v>39.020000000000003</v>
      </c>
      <c r="J1170" s="203">
        <v>39.020000000000003</v>
      </c>
      <c r="K1170" s="203">
        <v>0</v>
      </c>
      <c r="L1170" s="203">
        <v>0</v>
      </c>
      <c r="M1170" s="231"/>
    </row>
    <row r="1171" spans="1:13">
      <c r="A1171" s="231" t="s">
        <v>794</v>
      </c>
      <c r="B1171" s="231" t="s">
        <v>706</v>
      </c>
      <c r="C1171" s="231" t="s">
        <v>794</v>
      </c>
      <c r="D1171" s="231" t="s">
        <v>835</v>
      </c>
      <c r="E1171" s="231" t="s">
        <v>710</v>
      </c>
      <c r="F1171" s="231" t="s">
        <v>48</v>
      </c>
      <c r="G1171" s="231" t="s">
        <v>521</v>
      </c>
      <c r="H1171" s="231" t="s">
        <v>796</v>
      </c>
      <c r="I1171" s="203">
        <v>29656.09</v>
      </c>
      <c r="J1171" s="203">
        <v>29721.01</v>
      </c>
      <c r="K1171" s="203">
        <v>949.76</v>
      </c>
      <c r="L1171" s="203">
        <v>-1014.68</v>
      </c>
      <c r="M1171" s="231"/>
    </row>
    <row r="1172" spans="1:13">
      <c r="A1172" s="231" t="s">
        <v>794</v>
      </c>
      <c r="B1172" s="231" t="s">
        <v>706</v>
      </c>
      <c r="C1172" s="231" t="s">
        <v>812</v>
      </c>
      <c r="D1172" s="231" t="s">
        <v>835</v>
      </c>
      <c r="E1172" s="231" t="s">
        <v>710</v>
      </c>
      <c r="F1172" s="231" t="s">
        <v>48</v>
      </c>
      <c r="G1172" s="231" t="s">
        <v>521</v>
      </c>
      <c r="H1172" s="231" t="s">
        <v>796</v>
      </c>
      <c r="I1172" s="203">
        <v>20167.48</v>
      </c>
      <c r="J1172" s="203">
        <v>20236.22</v>
      </c>
      <c r="K1172" s="203">
        <v>197.79</v>
      </c>
      <c r="L1172" s="203">
        <v>-266.52999999999997</v>
      </c>
      <c r="M1172" s="231"/>
    </row>
    <row r="1173" spans="1:13">
      <c r="A1173" s="231" t="s">
        <v>794</v>
      </c>
      <c r="B1173" s="231" t="s">
        <v>706</v>
      </c>
      <c r="C1173" s="231" t="s">
        <v>2341</v>
      </c>
      <c r="D1173" s="231" t="s">
        <v>835</v>
      </c>
      <c r="E1173" s="231" t="s">
        <v>710</v>
      </c>
      <c r="F1173" s="231" t="s">
        <v>48</v>
      </c>
      <c r="G1173" s="231" t="s">
        <v>521</v>
      </c>
      <c r="H1173" s="231" t="s">
        <v>796</v>
      </c>
      <c r="I1173" s="203">
        <v>3786.36</v>
      </c>
      <c r="J1173" s="203">
        <v>3636.73</v>
      </c>
      <c r="K1173" s="203">
        <v>691.49</v>
      </c>
      <c r="L1173" s="203">
        <v>-541.86</v>
      </c>
      <c r="M1173" s="231"/>
    </row>
    <row r="1174" spans="1:13">
      <c r="A1174" s="231" t="s">
        <v>794</v>
      </c>
      <c r="B1174" s="231" t="s">
        <v>706</v>
      </c>
      <c r="C1174" s="231" t="s">
        <v>2341</v>
      </c>
      <c r="D1174" s="231" t="s">
        <v>835</v>
      </c>
      <c r="E1174" s="231" t="s">
        <v>710</v>
      </c>
      <c r="F1174" s="231" t="s">
        <v>48</v>
      </c>
      <c r="G1174" s="231" t="s">
        <v>521</v>
      </c>
      <c r="H1174" s="231" t="s">
        <v>796</v>
      </c>
      <c r="I1174" s="203">
        <v>860</v>
      </c>
      <c r="J1174" s="203">
        <v>860</v>
      </c>
      <c r="K1174" s="203">
        <v>0</v>
      </c>
      <c r="L1174" s="203">
        <v>0</v>
      </c>
      <c r="M1174" s="231"/>
    </row>
    <row r="1175" spans="1:13">
      <c r="A1175" s="231" t="s">
        <v>794</v>
      </c>
      <c r="B1175" s="231" t="s">
        <v>706</v>
      </c>
      <c r="C1175" s="231" t="s">
        <v>2343</v>
      </c>
      <c r="D1175" s="231" t="s">
        <v>835</v>
      </c>
      <c r="E1175" s="231" t="s">
        <v>710</v>
      </c>
      <c r="F1175" s="231" t="s">
        <v>48</v>
      </c>
      <c r="G1175" s="231" t="s">
        <v>521</v>
      </c>
      <c r="H1175" s="231" t="s">
        <v>796</v>
      </c>
      <c r="I1175" s="203">
        <v>0</v>
      </c>
      <c r="J1175" s="203">
        <v>25.25</v>
      </c>
      <c r="K1175" s="203">
        <v>0</v>
      </c>
      <c r="L1175" s="203">
        <v>-25.25</v>
      </c>
      <c r="M1175" s="231"/>
    </row>
    <row r="1176" spans="1:13">
      <c r="A1176" s="231" t="s">
        <v>794</v>
      </c>
      <c r="B1176" s="231" t="s">
        <v>706</v>
      </c>
      <c r="C1176" s="231" t="s">
        <v>2344</v>
      </c>
      <c r="D1176" s="231" t="s">
        <v>835</v>
      </c>
      <c r="E1176" s="231" t="s">
        <v>710</v>
      </c>
      <c r="F1176" s="231" t="s">
        <v>48</v>
      </c>
      <c r="G1176" s="231" t="s">
        <v>521</v>
      </c>
      <c r="H1176" s="231" t="s">
        <v>796</v>
      </c>
      <c r="I1176" s="203">
        <v>1357.57</v>
      </c>
      <c r="J1176" s="203">
        <v>0</v>
      </c>
      <c r="K1176" s="203">
        <v>0</v>
      </c>
      <c r="L1176" s="203">
        <v>1357.57</v>
      </c>
      <c r="M1176" s="231"/>
    </row>
    <row r="1177" spans="1:13">
      <c r="A1177" s="231" t="s">
        <v>794</v>
      </c>
      <c r="B1177" s="231" t="s">
        <v>706</v>
      </c>
      <c r="C1177" s="231" t="s">
        <v>2345</v>
      </c>
      <c r="D1177" s="231" t="s">
        <v>835</v>
      </c>
      <c r="E1177" s="231" t="s">
        <v>710</v>
      </c>
      <c r="F1177" s="231" t="s">
        <v>48</v>
      </c>
      <c r="G1177" s="231" t="s">
        <v>521</v>
      </c>
      <c r="H1177" s="231" t="s">
        <v>796</v>
      </c>
      <c r="I1177" s="203">
        <v>1935.3</v>
      </c>
      <c r="J1177" s="203">
        <v>1935.3</v>
      </c>
      <c r="K1177" s="203">
        <v>0</v>
      </c>
      <c r="L1177" s="203">
        <v>0</v>
      </c>
      <c r="M1177" s="231"/>
    </row>
    <row r="1178" spans="1:13">
      <c r="A1178" s="231" t="s">
        <v>794</v>
      </c>
      <c r="B1178" s="231" t="s">
        <v>709</v>
      </c>
      <c r="C1178" s="231" t="s">
        <v>2341</v>
      </c>
      <c r="D1178" s="231" t="s">
        <v>835</v>
      </c>
      <c r="E1178" s="231" t="s">
        <v>710</v>
      </c>
      <c r="F1178" s="231" t="s">
        <v>48</v>
      </c>
      <c r="G1178" s="231" t="s">
        <v>521</v>
      </c>
      <c r="H1178" s="231" t="s">
        <v>796</v>
      </c>
      <c r="I1178" s="203">
        <v>22297.03</v>
      </c>
      <c r="J1178" s="203">
        <v>0</v>
      </c>
      <c r="K1178" s="203">
        <v>0</v>
      </c>
      <c r="L1178" s="203">
        <v>22297.03</v>
      </c>
      <c r="M1178" s="231"/>
    </row>
    <row r="1179" spans="1:13">
      <c r="A1179" s="231" t="s">
        <v>794</v>
      </c>
      <c r="B1179" s="231" t="s">
        <v>709</v>
      </c>
      <c r="C1179" s="231" t="s">
        <v>2343</v>
      </c>
      <c r="D1179" s="231" t="s">
        <v>835</v>
      </c>
      <c r="E1179" s="231" t="s">
        <v>710</v>
      </c>
      <c r="F1179" s="231" t="s">
        <v>48</v>
      </c>
      <c r="G1179" s="231" t="s">
        <v>521</v>
      </c>
      <c r="H1179" s="231" t="s">
        <v>796</v>
      </c>
      <c r="I1179" s="203">
        <v>319.95</v>
      </c>
      <c r="J1179" s="203">
        <v>0</v>
      </c>
      <c r="K1179" s="203">
        <v>0</v>
      </c>
      <c r="L1179" s="203">
        <v>319.95</v>
      </c>
      <c r="M1179" s="231"/>
    </row>
    <row r="1180" spans="1:13">
      <c r="A1180" s="231" t="s">
        <v>794</v>
      </c>
      <c r="B1180" s="231" t="s">
        <v>808</v>
      </c>
      <c r="C1180" s="231" t="s">
        <v>794</v>
      </c>
      <c r="D1180" s="231" t="s">
        <v>835</v>
      </c>
      <c r="E1180" s="231" t="s">
        <v>2086</v>
      </c>
      <c r="F1180" s="231" t="s">
        <v>48</v>
      </c>
      <c r="G1180" s="231" t="s">
        <v>521</v>
      </c>
      <c r="H1180" s="231" t="s">
        <v>796</v>
      </c>
      <c r="I1180" s="203">
        <v>66145</v>
      </c>
      <c r="J1180" s="203">
        <v>147354.84</v>
      </c>
      <c r="K1180" s="203">
        <v>0</v>
      </c>
      <c r="L1180" s="203">
        <v>-81209.84</v>
      </c>
      <c r="M1180" s="231"/>
    </row>
    <row r="1181" spans="1:13">
      <c r="A1181" s="231" t="s">
        <v>794</v>
      </c>
      <c r="B1181" s="231" t="s">
        <v>808</v>
      </c>
      <c r="C1181" s="231" t="s">
        <v>812</v>
      </c>
      <c r="D1181" s="231" t="s">
        <v>835</v>
      </c>
      <c r="E1181" s="231" t="s">
        <v>2086</v>
      </c>
      <c r="F1181" s="231" t="s">
        <v>48</v>
      </c>
      <c r="G1181" s="231" t="s">
        <v>521</v>
      </c>
      <c r="H1181" s="231" t="s">
        <v>796</v>
      </c>
      <c r="I1181" s="203">
        <v>14743.31</v>
      </c>
      <c r="J1181" s="203">
        <v>32756.22</v>
      </c>
      <c r="K1181" s="203">
        <v>0</v>
      </c>
      <c r="L1181" s="203">
        <v>-18012.91</v>
      </c>
      <c r="M1181" s="231"/>
    </row>
    <row r="1182" spans="1:13">
      <c r="A1182" s="231" t="s">
        <v>794</v>
      </c>
      <c r="B1182" s="231" t="s">
        <v>808</v>
      </c>
      <c r="C1182" s="231" t="s">
        <v>2341</v>
      </c>
      <c r="D1182" s="231" t="s">
        <v>835</v>
      </c>
      <c r="E1182" s="231" t="s">
        <v>2086</v>
      </c>
      <c r="F1182" s="231" t="s">
        <v>48</v>
      </c>
      <c r="G1182" s="231" t="s">
        <v>521</v>
      </c>
      <c r="H1182" s="231" t="s">
        <v>796</v>
      </c>
      <c r="I1182" s="203">
        <v>135775</v>
      </c>
      <c r="J1182" s="203">
        <v>135650</v>
      </c>
      <c r="K1182" s="203">
        <v>125</v>
      </c>
      <c r="L1182" s="203">
        <v>0</v>
      </c>
      <c r="M1182" s="231"/>
    </row>
    <row r="1183" spans="1:13">
      <c r="A1183" s="231" t="s">
        <v>794</v>
      </c>
      <c r="B1183" s="231" t="s">
        <v>244</v>
      </c>
      <c r="C1183" s="231" t="s">
        <v>794</v>
      </c>
      <c r="D1183" s="231" t="s">
        <v>835</v>
      </c>
      <c r="E1183" s="231" t="s">
        <v>2082</v>
      </c>
      <c r="F1183" s="231" t="s">
        <v>48</v>
      </c>
      <c r="G1183" s="231" t="s">
        <v>521</v>
      </c>
      <c r="H1183" s="231" t="s">
        <v>796</v>
      </c>
      <c r="I1183" s="203">
        <v>48006</v>
      </c>
      <c r="J1183" s="203">
        <v>43637</v>
      </c>
      <c r="K1183" s="203">
        <v>3967</v>
      </c>
      <c r="L1183" s="203">
        <v>402</v>
      </c>
      <c r="M1183" s="231"/>
    </row>
    <row r="1184" spans="1:13">
      <c r="A1184" s="231" t="s">
        <v>794</v>
      </c>
      <c r="B1184" s="231" t="s">
        <v>244</v>
      </c>
      <c r="C1184" s="231" t="s">
        <v>812</v>
      </c>
      <c r="D1184" s="231" t="s">
        <v>835</v>
      </c>
      <c r="E1184" s="231" t="s">
        <v>2082</v>
      </c>
      <c r="F1184" s="231" t="s">
        <v>48</v>
      </c>
      <c r="G1184" s="231" t="s">
        <v>521</v>
      </c>
      <c r="H1184" s="231" t="s">
        <v>796</v>
      </c>
      <c r="I1184" s="203">
        <v>23963.24</v>
      </c>
      <c r="J1184" s="203">
        <v>23159.96</v>
      </c>
      <c r="K1184" s="203">
        <v>824.38</v>
      </c>
      <c r="L1184" s="203">
        <v>-21.1</v>
      </c>
      <c r="M1184" s="231"/>
    </row>
    <row r="1185" spans="1:13">
      <c r="A1185" s="231" t="s">
        <v>794</v>
      </c>
      <c r="B1185" s="231" t="s">
        <v>808</v>
      </c>
      <c r="C1185" s="231" t="s">
        <v>794</v>
      </c>
      <c r="D1185" s="231" t="s">
        <v>835</v>
      </c>
      <c r="E1185" s="231" t="s">
        <v>2090</v>
      </c>
      <c r="F1185" s="231" t="s">
        <v>48</v>
      </c>
      <c r="G1185" s="231" t="s">
        <v>521</v>
      </c>
      <c r="H1185" s="231" t="s">
        <v>796</v>
      </c>
      <c r="I1185" s="203">
        <v>58457.01</v>
      </c>
      <c r="J1185" s="203">
        <v>48714.17</v>
      </c>
      <c r="K1185" s="203">
        <v>9742.84</v>
      </c>
      <c r="L1185" s="203">
        <v>0</v>
      </c>
      <c r="M1185" s="231"/>
    </row>
    <row r="1186" spans="1:13">
      <c r="A1186" s="231" t="s">
        <v>794</v>
      </c>
      <c r="B1186" s="231" t="s">
        <v>808</v>
      </c>
      <c r="C1186" s="231" t="s">
        <v>812</v>
      </c>
      <c r="D1186" s="231" t="s">
        <v>835</v>
      </c>
      <c r="E1186" s="231" t="s">
        <v>2090</v>
      </c>
      <c r="F1186" s="231" t="s">
        <v>48</v>
      </c>
      <c r="G1186" s="231" t="s">
        <v>521</v>
      </c>
      <c r="H1186" s="231" t="s">
        <v>796</v>
      </c>
      <c r="I1186" s="203">
        <v>20263</v>
      </c>
      <c r="J1186" s="203">
        <v>18301.400000000001</v>
      </c>
      <c r="K1186" s="203">
        <v>2022.12</v>
      </c>
      <c r="L1186" s="203">
        <v>-60.52</v>
      </c>
      <c r="M1186" s="231"/>
    </row>
    <row r="1187" spans="1:13">
      <c r="A1187" s="231" t="s">
        <v>794</v>
      </c>
      <c r="B1187" s="231" t="s">
        <v>703</v>
      </c>
      <c r="C1187" s="231" t="s">
        <v>794</v>
      </c>
      <c r="D1187" s="231" t="s">
        <v>835</v>
      </c>
      <c r="E1187" s="231" t="s">
        <v>2092</v>
      </c>
      <c r="F1187" s="231" t="s">
        <v>48</v>
      </c>
      <c r="G1187" s="231" t="s">
        <v>521</v>
      </c>
      <c r="H1187" s="231" t="s">
        <v>796</v>
      </c>
      <c r="I1187" s="203">
        <v>41124.01</v>
      </c>
      <c r="J1187" s="203">
        <v>34686.69</v>
      </c>
      <c r="K1187" s="203">
        <v>6437.32</v>
      </c>
      <c r="L1187" s="203">
        <v>0</v>
      </c>
      <c r="M1187" s="231"/>
    </row>
    <row r="1188" spans="1:13">
      <c r="A1188" s="231" t="s">
        <v>794</v>
      </c>
      <c r="B1188" s="231" t="s">
        <v>703</v>
      </c>
      <c r="C1188" s="231" t="s">
        <v>812</v>
      </c>
      <c r="D1188" s="231" t="s">
        <v>835</v>
      </c>
      <c r="E1188" s="231" t="s">
        <v>2092</v>
      </c>
      <c r="F1188" s="231" t="s">
        <v>48</v>
      </c>
      <c r="G1188" s="231" t="s">
        <v>521</v>
      </c>
      <c r="H1188" s="231" t="s">
        <v>796</v>
      </c>
      <c r="I1188" s="203">
        <v>22636.46</v>
      </c>
      <c r="J1188" s="203">
        <v>21327.55</v>
      </c>
      <c r="K1188" s="203">
        <v>1336.16</v>
      </c>
      <c r="L1188" s="203">
        <v>-27.25</v>
      </c>
      <c r="M1188" s="231"/>
    </row>
    <row r="1189" spans="1:13">
      <c r="A1189" s="231" t="s">
        <v>794</v>
      </c>
      <c r="B1189" s="231" t="s">
        <v>804</v>
      </c>
      <c r="C1189" s="231" t="s">
        <v>812</v>
      </c>
      <c r="D1189" s="231" t="s">
        <v>835</v>
      </c>
      <c r="E1189" s="231" t="s">
        <v>338</v>
      </c>
      <c r="F1189" s="231" t="s">
        <v>48</v>
      </c>
      <c r="G1189" s="231" t="s">
        <v>521</v>
      </c>
      <c r="H1189" s="231" t="s">
        <v>796</v>
      </c>
      <c r="I1189" s="203">
        <v>1.33</v>
      </c>
      <c r="J1189" s="203">
        <v>0</v>
      </c>
      <c r="K1189" s="203">
        <v>0</v>
      </c>
      <c r="L1189" s="203">
        <v>1.33</v>
      </c>
      <c r="M1189" s="231"/>
    </row>
    <row r="1190" spans="1:13">
      <c r="A1190" s="231" t="s">
        <v>794</v>
      </c>
      <c r="B1190" s="231" t="s">
        <v>702</v>
      </c>
      <c r="C1190" s="231" t="s">
        <v>794</v>
      </c>
      <c r="D1190" s="231" t="s">
        <v>835</v>
      </c>
      <c r="E1190" s="231" t="s">
        <v>1098</v>
      </c>
      <c r="F1190" s="231" t="s">
        <v>48</v>
      </c>
      <c r="G1190" s="231" t="s">
        <v>521</v>
      </c>
      <c r="H1190" s="231" t="s">
        <v>796</v>
      </c>
      <c r="I1190" s="203">
        <v>53715.01</v>
      </c>
      <c r="J1190" s="203">
        <v>44835.57</v>
      </c>
      <c r="K1190" s="203">
        <v>8952.52</v>
      </c>
      <c r="L1190" s="203">
        <v>-73.08</v>
      </c>
      <c r="M1190" s="231"/>
    </row>
    <row r="1191" spans="1:13">
      <c r="A1191" s="231" t="s">
        <v>794</v>
      </c>
      <c r="B1191" s="231" t="s">
        <v>702</v>
      </c>
      <c r="C1191" s="231" t="s">
        <v>812</v>
      </c>
      <c r="D1191" s="231" t="s">
        <v>835</v>
      </c>
      <c r="E1191" s="231" t="s">
        <v>1098</v>
      </c>
      <c r="F1191" s="231" t="s">
        <v>48</v>
      </c>
      <c r="G1191" s="231" t="s">
        <v>521</v>
      </c>
      <c r="H1191" s="231" t="s">
        <v>796</v>
      </c>
      <c r="I1191" s="203">
        <v>25642.25</v>
      </c>
      <c r="J1191" s="203">
        <v>23703.97</v>
      </c>
      <c r="K1191" s="203">
        <v>1858.16</v>
      </c>
      <c r="L1191" s="203">
        <v>80.12</v>
      </c>
      <c r="M1191" s="231"/>
    </row>
    <row r="1192" spans="1:13">
      <c r="A1192" s="231" t="s">
        <v>794</v>
      </c>
      <c r="B1192" s="231" t="s">
        <v>808</v>
      </c>
      <c r="C1192" s="231" t="s">
        <v>794</v>
      </c>
      <c r="D1192" s="231" t="s">
        <v>464</v>
      </c>
      <c r="E1192" s="231" t="s">
        <v>521</v>
      </c>
      <c r="F1192" s="231" t="s">
        <v>48</v>
      </c>
      <c r="G1192" s="231" t="s">
        <v>521</v>
      </c>
      <c r="H1192" s="231" t="s">
        <v>796</v>
      </c>
      <c r="I1192" s="203">
        <v>1585268.37</v>
      </c>
      <c r="J1192" s="203">
        <v>1341346.79</v>
      </c>
      <c r="K1192" s="203">
        <v>246271.08</v>
      </c>
      <c r="L1192" s="203">
        <v>-2349.5</v>
      </c>
      <c r="M1192" s="231"/>
    </row>
    <row r="1193" spans="1:13">
      <c r="A1193" s="231" t="s">
        <v>794</v>
      </c>
      <c r="B1193" s="231" t="s">
        <v>808</v>
      </c>
      <c r="C1193" s="231" t="s">
        <v>812</v>
      </c>
      <c r="D1193" s="231" t="s">
        <v>464</v>
      </c>
      <c r="E1193" s="231" t="s">
        <v>521</v>
      </c>
      <c r="F1193" s="231" t="s">
        <v>48</v>
      </c>
      <c r="G1193" s="231" t="s">
        <v>521</v>
      </c>
      <c r="H1193" s="231" t="s">
        <v>796</v>
      </c>
      <c r="I1193" s="203">
        <v>659479.49</v>
      </c>
      <c r="J1193" s="203">
        <v>612704.13</v>
      </c>
      <c r="K1193" s="203">
        <v>53950.8</v>
      </c>
      <c r="L1193" s="203">
        <v>-7175.44</v>
      </c>
      <c r="M1193" s="231"/>
    </row>
    <row r="1194" spans="1:13">
      <c r="A1194" s="231" t="s">
        <v>794</v>
      </c>
      <c r="B1194" s="231" t="s">
        <v>808</v>
      </c>
      <c r="C1194" s="231" t="s">
        <v>2341</v>
      </c>
      <c r="D1194" s="231" t="s">
        <v>464</v>
      </c>
      <c r="E1194" s="231" t="s">
        <v>521</v>
      </c>
      <c r="F1194" s="231" t="s">
        <v>48</v>
      </c>
      <c r="G1194" s="231" t="s">
        <v>521</v>
      </c>
      <c r="H1194" s="231" t="s">
        <v>796</v>
      </c>
      <c r="I1194" s="203">
        <v>4652.82</v>
      </c>
      <c r="J1194" s="203">
        <v>3691.27</v>
      </c>
      <c r="K1194" s="203">
        <v>961.55</v>
      </c>
      <c r="L1194" s="203">
        <v>0</v>
      </c>
      <c r="M1194" s="231"/>
    </row>
    <row r="1195" spans="1:13">
      <c r="A1195" s="231" t="s">
        <v>794</v>
      </c>
      <c r="B1195" s="231" t="s">
        <v>808</v>
      </c>
      <c r="C1195" s="231" t="s">
        <v>2341</v>
      </c>
      <c r="D1195" s="231" t="s">
        <v>464</v>
      </c>
      <c r="E1195" s="231" t="s">
        <v>521</v>
      </c>
      <c r="F1195" s="231" t="s">
        <v>48</v>
      </c>
      <c r="G1195" s="231" t="s">
        <v>521</v>
      </c>
      <c r="H1195" s="231" t="s">
        <v>796</v>
      </c>
      <c r="I1195" s="203">
        <v>8926.1</v>
      </c>
      <c r="J1195" s="203">
        <v>3617.78</v>
      </c>
      <c r="K1195" s="203">
        <v>1039.26</v>
      </c>
      <c r="L1195" s="203">
        <v>4269.0600000000004</v>
      </c>
      <c r="M1195" s="231"/>
    </row>
    <row r="1196" spans="1:13">
      <c r="A1196" s="231" t="s">
        <v>794</v>
      </c>
      <c r="B1196" s="231" t="s">
        <v>808</v>
      </c>
      <c r="C1196" s="231" t="s">
        <v>2343</v>
      </c>
      <c r="D1196" s="231" t="s">
        <v>464</v>
      </c>
      <c r="E1196" s="231" t="s">
        <v>521</v>
      </c>
      <c r="F1196" s="231" t="s">
        <v>48</v>
      </c>
      <c r="G1196" s="231" t="s">
        <v>521</v>
      </c>
      <c r="H1196" s="231" t="s">
        <v>796</v>
      </c>
      <c r="I1196" s="203">
        <v>7143</v>
      </c>
      <c r="J1196" s="203">
        <v>6227.43</v>
      </c>
      <c r="K1196" s="203">
        <v>881.95</v>
      </c>
      <c r="L1196" s="203">
        <v>33.619999999999997</v>
      </c>
      <c r="M1196" s="231"/>
    </row>
    <row r="1197" spans="1:13">
      <c r="A1197" s="231" t="s">
        <v>794</v>
      </c>
      <c r="B1197" s="231" t="s">
        <v>808</v>
      </c>
      <c r="C1197" s="231" t="s">
        <v>2343</v>
      </c>
      <c r="D1197" s="231" t="s">
        <v>464</v>
      </c>
      <c r="E1197" s="231" t="s">
        <v>521</v>
      </c>
      <c r="F1197" s="231" t="s">
        <v>48</v>
      </c>
      <c r="G1197" s="231" t="s">
        <v>521</v>
      </c>
      <c r="H1197" s="231" t="s">
        <v>796</v>
      </c>
      <c r="I1197" s="203">
        <v>115</v>
      </c>
      <c r="J1197" s="203">
        <v>22.57</v>
      </c>
      <c r="K1197" s="203">
        <v>0</v>
      </c>
      <c r="L1197" s="203">
        <v>92.43</v>
      </c>
      <c r="M1197" s="231"/>
    </row>
    <row r="1198" spans="1:13">
      <c r="A1198" s="231" t="s">
        <v>794</v>
      </c>
      <c r="B1198" s="231" t="s">
        <v>808</v>
      </c>
      <c r="C1198" s="231" t="s">
        <v>2343</v>
      </c>
      <c r="D1198" s="231" t="s">
        <v>464</v>
      </c>
      <c r="E1198" s="231" t="s">
        <v>521</v>
      </c>
      <c r="F1198" s="231" t="s">
        <v>48</v>
      </c>
      <c r="G1198" s="231" t="s">
        <v>521</v>
      </c>
      <c r="H1198" s="231" t="s">
        <v>796</v>
      </c>
      <c r="I1198" s="203">
        <v>41675.51</v>
      </c>
      <c r="J1198" s="203">
        <v>41324.6</v>
      </c>
      <c r="K1198" s="203">
        <v>350.91</v>
      </c>
      <c r="L1198" s="203">
        <v>0</v>
      </c>
      <c r="M1198" s="231"/>
    </row>
    <row r="1199" spans="1:13">
      <c r="A1199" s="231" t="s">
        <v>794</v>
      </c>
      <c r="B1199" s="231" t="s">
        <v>808</v>
      </c>
      <c r="C1199" s="231" t="s">
        <v>2345</v>
      </c>
      <c r="D1199" s="231" t="s">
        <v>464</v>
      </c>
      <c r="E1199" s="231" t="s">
        <v>521</v>
      </c>
      <c r="F1199" s="231" t="s">
        <v>48</v>
      </c>
      <c r="G1199" s="231" t="s">
        <v>521</v>
      </c>
      <c r="H1199" s="231" t="s">
        <v>796</v>
      </c>
      <c r="I1199" s="203">
        <v>0</v>
      </c>
      <c r="J1199" s="203">
        <v>199</v>
      </c>
      <c r="K1199" s="203">
        <v>0</v>
      </c>
      <c r="L1199" s="203">
        <v>-199</v>
      </c>
      <c r="M1199" s="231"/>
    </row>
    <row r="1200" spans="1:13">
      <c r="A1200" s="231" t="s">
        <v>794</v>
      </c>
      <c r="B1200" s="231" t="s">
        <v>808</v>
      </c>
      <c r="C1200" s="231" t="s">
        <v>2345</v>
      </c>
      <c r="D1200" s="231" t="s">
        <v>464</v>
      </c>
      <c r="E1200" s="231" t="s">
        <v>521</v>
      </c>
      <c r="F1200" s="231" t="s">
        <v>48</v>
      </c>
      <c r="G1200" s="231" t="s">
        <v>521</v>
      </c>
      <c r="H1200" s="231" t="s">
        <v>796</v>
      </c>
      <c r="I1200" s="203">
        <v>50719.45</v>
      </c>
      <c r="J1200" s="203">
        <v>90497.59</v>
      </c>
      <c r="K1200" s="203">
        <v>0</v>
      </c>
      <c r="L1200" s="203">
        <v>-39778.14</v>
      </c>
      <c r="M1200" s="231"/>
    </row>
    <row r="1201" spans="1:13">
      <c r="A1201" s="231" t="s">
        <v>794</v>
      </c>
      <c r="B1201" s="231" t="s">
        <v>833</v>
      </c>
      <c r="C1201" s="231" t="s">
        <v>794</v>
      </c>
      <c r="D1201" s="231" t="s">
        <v>464</v>
      </c>
      <c r="E1201" s="231" t="s">
        <v>521</v>
      </c>
      <c r="F1201" s="231" t="s">
        <v>48</v>
      </c>
      <c r="G1201" s="231" t="s">
        <v>521</v>
      </c>
      <c r="H1201" s="231" t="s">
        <v>796</v>
      </c>
      <c r="I1201" s="203">
        <v>343712</v>
      </c>
      <c r="J1201" s="203">
        <v>287606.21999999997</v>
      </c>
      <c r="K1201" s="203">
        <v>48342.12</v>
      </c>
      <c r="L1201" s="203">
        <v>7763.66</v>
      </c>
      <c r="M1201" s="231"/>
    </row>
    <row r="1202" spans="1:13">
      <c r="A1202" s="231" t="s">
        <v>794</v>
      </c>
      <c r="B1202" s="231" t="s">
        <v>833</v>
      </c>
      <c r="C1202" s="231" t="s">
        <v>794</v>
      </c>
      <c r="D1202" s="231" t="s">
        <v>464</v>
      </c>
      <c r="E1202" s="231" t="s">
        <v>521</v>
      </c>
      <c r="F1202" s="231" t="s">
        <v>48</v>
      </c>
      <c r="G1202" s="231" t="s">
        <v>521</v>
      </c>
      <c r="H1202" s="231" t="s">
        <v>796</v>
      </c>
      <c r="I1202" s="203">
        <v>140781.35999999999</v>
      </c>
      <c r="J1202" s="203">
        <v>140520.32000000001</v>
      </c>
      <c r="K1202" s="203">
        <v>5442.35</v>
      </c>
      <c r="L1202" s="203">
        <v>-5181.3100000000004</v>
      </c>
      <c r="M1202" s="231"/>
    </row>
    <row r="1203" spans="1:13">
      <c r="A1203" s="231" t="s">
        <v>794</v>
      </c>
      <c r="B1203" s="231" t="s">
        <v>833</v>
      </c>
      <c r="C1203" s="231" t="s">
        <v>812</v>
      </c>
      <c r="D1203" s="231" t="s">
        <v>464</v>
      </c>
      <c r="E1203" s="231" t="s">
        <v>521</v>
      </c>
      <c r="F1203" s="231" t="s">
        <v>48</v>
      </c>
      <c r="G1203" s="231" t="s">
        <v>521</v>
      </c>
      <c r="H1203" s="231" t="s">
        <v>796</v>
      </c>
      <c r="I1203" s="203">
        <v>196116</v>
      </c>
      <c r="J1203" s="203">
        <v>185623.14</v>
      </c>
      <c r="K1203" s="203">
        <v>11120.86</v>
      </c>
      <c r="L1203" s="203">
        <v>-628</v>
      </c>
      <c r="M1203" s="231"/>
    </row>
    <row r="1204" spans="1:13">
      <c r="A1204" s="231" t="s">
        <v>794</v>
      </c>
      <c r="B1204" s="231" t="s">
        <v>833</v>
      </c>
      <c r="C1204" s="231" t="s">
        <v>2345</v>
      </c>
      <c r="D1204" s="231" t="s">
        <v>464</v>
      </c>
      <c r="E1204" s="231" t="s">
        <v>521</v>
      </c>
      <c r="F1204" s="231" t="s">
        <v>48</v>
      </c>
      <c r="G1204" s="231" t="s">
        <v>521</v>
      </c>
      <c r="H1204" s="231" t="s">
        <v>796</v>
      </c>
      <c r="I1204" s="203">
        <v>8842.57</v>
      </c>
      <c r="J1204" s="203">
        <v>23543.360000000001</v>
      </c>
      <c r="K1204" s="203">
        <v>0</v>
      </c>
      <c r="L1204" s="203">
        <v>-14700.79</v>
      </c>
      <c r="M1204" s="231"/>
    </row>
    <row r="1205" spans="1:13">
      <c r="A1205" s="231" t="s">
        <v>794</v>
      </c>
      <c r="B1205" s="231" t="s">
        <v>703</v>
      </c>
      <c r="C1205" s="231" t="s">
        <v>794</v>
      </c>
      <c r="D1205" s="231" t="s">
        <v>464</v>
      </c>
      <c r="E1205" s="231" t="s">
        <v>521</v>
      </c>
      <c r="F1205" s="231" t="s">
        <v>48</v>
      </c>
      <c r="G1205" s="231" t="s">
        <v>521</v>
      </c>
      <c r="H1205" s="231" t="s">
        <v>796</v>
      </c>
      <c r="I1205" s="203">
        <v>64418</v>
      </c>
      <c r="J1205" s="203">
        <v>54531.68</v>
      </c>
      <c r="K1205" s="203">
        <v>10736.32</v>
      </c>
      <c r="L1205" s="203">
        <v>-850</v>
      </c>
      <c r="M1205" s="231"/>
    </row>
    <row r="1206" spans="1:13">
      <c r="A1206" s="231" t="s">
        <v>794</v>
      </c>
      <c r="B1206" s="231" t="s">
        <v>703</v>
      </c>
      <c r="C1206" s="231" t="s">
        <v>794</v>
      </c>
      <c r="D1206" s="231" t="s">
        <v>464</v>
      </c>
      <c r="E1206" s="231" t="s">
        <v>521</v>
      </c>
      <c r="F1206" s="231" t="s">
        <v>48</v>
      </c>
      <c r="G1206" s="231" t="s">
        <v>521</v>
      </c>
      <c r="H1206" s="231" t="s">
        <v>796</v>
      </c>
      <c r="I1206" s="203">
        <v>47473.21</v>
      </c>
      <c r="J1206" s="203">
        <v>42866.5</v>
      </c>
      <c r="K1206" s="203">
        <v>5356.88</v>
      </c>
      <c r="L1206" s="203">
        <v>-750.17</v>
      </c>
      <c r="M1206" s="231"/>
    </row>
    <row r="1207" spans="1:13">
      <c r="A1207" s="231" t="s">
        <v>794</v>
      </c>
      <c r="B1207" s="231" t="s">
        <v>703</v>
      </c>
      <c r="C1207" s="231" t="s">
        <v>812</v>
      </c>
      <c r="D1207" s="231" t="s">
        <v>464</v>
      </c>
      <c r="E1207" s="231" t="s">
        <v>521</v>
      </c>
      <c r="F1207" s="231" t="s">
        <v>48</v>
      </c>
      <c r="G1207" s="231" t="s">
        <v>521</v>
      </c>
      <c r="H1207" s="231" t="s">
        <v>796</v>
      </c>
      <c r="I1207" s="203">
        <v>55563.51</v>
      </c>
      <c r="J1207" s="203">
        <v>49596.34</v>
      </c>
      <c r="K1207" s="203">
        <v>3766.62</v>
      </c>
      <c r="L1207" s="203">
        <v>2200.5500000000002</v>
      </c>
      <c r="M1207" s="231"/>
    </row>
    <row r="1208" spans="1:13">
      <c r="A1208" s="231" t="s">
        <v>794</v>
      </c>
      <c r="B1208" s="231" t="s">
        <v>703</v>
      </c>
      <c r="C1208" s="231" t="s">
        <v>2343</v>
      </c>
      <c r="D1208" s="231" t="s">
        <v>464</v>
      </c>
      <c r="E1208" s="231" t="s">
        <v>521</v>
      </c>
      <c r="F1208" s="231" t="s">
        <v>48</v>
      </c>
      <c r="G1208" s="231" t="s">
        <v>521</v>
      </c>
      <c r="H1208" s="231" t="s">
        <v>796</v>
      </c>
      <c r="I1208" s="203">
        <v>818</v>
      </c>
      <c r="J1208" s="203">
        <v>798.22</v>
      </c>
      <c r="K1208" s="203">
        <v>0</v>
      </c>
      <c r="L1208" s="203">
        <v>19.78</v>
      </c>
      <c r="M1208" s="231"/>
    </row>
    <row r="1209" spans="1:13">
      <c r="A1209" s="231" t="s">
        <v>794</v>
      </c>
      <c r="B1209" s="231" t="s">
        <v>701</v>
      </c>
      <c r="C1209" s="231" t="s">
        <v>794</v>
      </c>
      <c r="D1209" s="231" t="s">
        <v>464</v>
      </c>
      <c r="E1209" s="231" t="s">
        <v>521</v>
      </c>
      <c r="F1209" s="231" t="s">
        <v>48</v>
      </c>
      <c r="G1209" s="231" t="s">
        <v>521</v>
      </c>
      <c r="H1209" s="231" t="s">
        <v>796</v>
      </c>
      <c r="I1209" s="203">
        <v>56656</v>
      </c>
      <c r="J1209" s="203">
        <v>48871.32</v>
      </c>
      <c r="K1209" s="203">
        <v>9106.68</v>
      </c>
      <c r="L1209" s="203">
        <v>-1322</v>
      </c>
      <c r="M1209" s="231"/>
    </row>
    <row r="1210" spans="1:13">
      <c r="A1210" s="231" t="s">
        <v>794</v>
      </c>
      <c r="B1210" s="231" t="s">
        <v>701</v>
      </c>
      <c r="C1210" s="231" t="s">
        <v>794</v>
      </c>
      <c r="D1210" s="231" t="s">
        <v>464</v>
      </c>
      <c r="E1210" s="231" t="s">
        <v>521</v>
      </c>
      <c r="F1210" s="231" t="s">
        <v>48</v>
      </c>
      <c r="G1210" s="231" t="s">
        <v>521</v>
      </c>
      <c r="H1210" s="231" t="s">
        <v>796</v>
      </c>
      <c r="I1210" s="203">
        <v>25103</v>
      </c>
      <c r="J1210" s="203">
        <v>23367.93</v>
      </c>
      <c r="K1210" s="203">
        <v>863.62</v>
      </c>
      <c r="L1210" s="203">
        <v>871.45</v>
      </c>
      <c r="M1210" s="231"/>
    </row>
    <row r="1211" spans="1:13">
      <c r="A1211" s="231" t="s">
        <v>794</v>
      </c>
      <c r="B1211" s="231" t="s">
        <v>701</v>
      </c>
      <c r="C1211" s="231" t="s">
        <v>812</v>
      </c>
      <c r="D1211" s="231" t="s">
        <v>464</v>
      </c>
      <c r="E1211" s="231" t="s">
        <v>521</v>
      </c>
      <c r="F1211" s="231" t="s">
        <v>48</v>
      </c>
      <c r="G1211" s="231" t="s">
        <v>521</v>
      </c>
      <c r="H1211" s="231" t="s">
        <v>796</v>
      </c>
      <c r="I1211" s="203">
        <v>26434</v>
      </c>
      <c r="J1211" s="203">
        <v>25435.38</v>
      </c>
      <c r="K1211" s="203">
        <v>1418</v>
      </c>
      <c r="L1211" s="203">
        <v>-419.38</v>
      </c>
      <c r="M1211" s="231"/>
    </row>
    <row r="1212" spans="1:13">
      <c r="A1212" s="231" t="s">
        <v>794</v>
      </c>
      <c r="B1212" s="231" t="s">
        <v>701</v>
      </c>
      <c r="C1212" s="231" t="s">
        <v>2341</v>
      </c>
      <c r="D1212" s="231" t="s">
        <v>464</v>
      </c>
      <c r="E1212" s="231" t="s">
        <v>521</v>
      </c>
      <c r="F1212" s="231" t="s">
        <v>48</v>
      </c>
      <c r="G1212" s="231" t="s">
        <v>521</v>
      </c>
      <c r="H1212" s="231" t="s">
        <v>796</v>
      </c>
      <c r="I1212" s="203">
        <v>648.04</v>
      </c>
      <c r="J1212" s="203">
        <v>647.08000000000004</v>
      </c>
      <c r="K1212" s="203">
        <v>0</v>
      </c>
      <c r="L1212" s="203">
        <v>0.96</v>
      </c>
      <c r="M1212" s="231"/>
    </row>
    <row r="1213" spans="1:13">
      <c r="A1213" s="231" t="s">
        <v>794</v>
      </c>
      <c r="B1213" s="231" t="s">
        <v>701</v>
      </c>
      <c r="C1213" s="231" t="s">
        <v>2343</v>
      </c>
      <c r="D1213" s="231" t="s">
        <v>464</v>
      </c>
      <c r="E1213" s="231" t="s">
        <v>521</v>
      </c>
      <c r="F1213" s="231" t="s">
        <v>48</v>
      </c>
      <c r="G1213" s="231" t="s">
        <v>521</v>
      </c>
      <c r="H1213" s="231" t="s">
        <v>796</v>
      </c>
      <c r="I1213" s="203">
        <v>801.4</v>
      </c>
      <c r="J1213" s="203">
        <v>800.66</v>
      </c>
      <c r="K1213" s="203">
        <v>0</v>
      </c>
      <c r="L1213" s="203">
        <v>0.74</v>
      </c>
      <c r="M1213" s="231"/>
    </row>
    <row r="1214" spans="1:13">
      <c r="A1214" s="231" t="s">
        <v>794</v>
      </c>
      <c r="B1214" s="231" t="s">
        <v>701</v>
      </c>
      <c r="C1214" s="231" t="s">
        <v>2344</v>
      </c>
      <c r="D1214" s="231" t="s">
        <v>464</v>
      </c>
      <c r="E1214" s="231" t="s">
        <v>521</v>
      </c>
      <c r="F1214" s="231" t="s">
        <v>48</v>
      </c>
      <c r="G1214" s="231" t="s">
        <v>521</v>
      </c>
      <c r="H1214" s="231" t="s">
        <v>796</v>
      </c>
      <c r="I1214" s="203">
        <v>1957.56</v>
      </c>
      <c r="J1214" s="203">
        <v>1890.14</v>
      </c>
      <c r="K1214" s="203">
        <v>0</v>
      </c>
      <c r="L1214" s="203">
        <v>67.42</v>
      </c>
      <c r="M1214" s="231"/>
    </row>
    <row r="1215" spans="1:13">
      <c r="A1215" s="231" t="s">
        <v>794</v>
      </c>
      <c r="B1215" s="231" t="s">
        <v>701</v>
      </c>
      <c r="C1215" s="231" t="s">
        <v>2345</v>
      </c>
      <c r="D1215" s="231" t="s">
        <v>464</v>
      </c>
      <c r="E1215" s="231" t="s">
        <v>521</v>
      </c>
      <c r="F1215" s="231" t="s">
        <v>48</v>
      </c>
      <c r="G1215" s="231" t="s">
        <v>521</v>
      </c>
      <c r="H1215" s="231" t="s">
        <v>796</v>
      </c>
      <c r="I1215" s="203">
        <v>457.09</v>
      </c>
      <c r="J1215" s="203">
        <v>457.09</v>
      </c>
      <c r="K1215" s="203">
        <v>0</v>
      </c>
      <c r="L1215" s="203">
        <v>0</v>
      </c>
      <c r="M1215" s="231"/>
    </row>
    <row r="1216" spans="1:13">
      <c r="A1216" s="231" t="s">
        <v>794</v>
      </c>
      <c r="B1216" s="231" t="s">
        <v>707</v>
      </c>
      <c r="C1216" s="231" t="s">
        <v>794</v>
      </c>
      <c r="D1216" s="231" t="s">
        <v>464</v>
      </c>
      <c r="E1216" s="231" t="s">
        <v>521</v>
      </c>
      <c r="F1216" s="231" t="s">
        <v>48</v>
      </c>
      <c r="G1216" s="231" t="s">
        <v>521</v>
      </c>
      <c r="H1216" s="231" t="s">
        <v>796</v>
      </c>
      <c r="I1216" s="203">
        <v>246393</v>
      </c>
      <c r="J1216" s="203">
        <v>225549.72</v>
      </c>
      <c r="K1216" s="203">
        <v>20515.259999999998</v>
      </c>
      <c r="L1216" s="203">
        <v>328.02</v>
      </c>
      <c r="M1216" s="231"/>
    </row>
    <row r="1217" spans="1:13">
      <c r="A1217" s="231" t="s">
        <v>794</v>
      </c>
      <c r="B1217" s="231" t="s">
        <v>707</v>
      </c>
      <c r="C1217" s="231" t="s">
        <v>794</v>
      </c>
      <c r="D1217" s="231" t="s">
        <v>464</v>
      </c>
      <c r="E1217" s="231" t="s">
        <v>521</v>
      </c>
      <c r="F1217" s="231" t="s">
        <v>48</v>
      </c>
      <c r="G1217" s="231" t="s">
        <v>521</v>
      </c>
      <c r="H1217" s="231" t="s">
        <v>796</v>
      </c>
      <c r="I1217" s="203">
        <v>42008.25</v>
      </c>
      <c r="J1217" s="203">
        <v>37469.9</v>
      </c>
      <c r="K1217" s="203">
        <v>4804.72</v>
      </c>
      <c r="L1217" s="203">
        <v>-266.37</v>
      </c>
      <c r="M1217" s="231"/>
    </row>
    <row r="1218" spans="1:13">
      <c r="A1218" s="231" t="s">
        <v>794</v>
      </c>
      <c r="B1218" s="231" t="s">
        <v>707</v>
      </c>
      <c r="C1218" s="231" t="s">
        <v>812</v>
      </c>
      <c r="D1218" s="231" t="s">
        <v>464</v>
      </c>
      <c r="E1218" s="231" t="s">
        <v>521</v>
      </c>
      <c r="F1218" s="231" t="s">
        <v>48</v>
      </c>
      <c r="G1218" s="231" t="s">
        <v>521</v>
      </c>
      <c r="H1218" s="231" t="s">
        <v>796</v>
      </c>
      <c r="I1218" s="203">
        <v>102874</v>
      </c>
      <c r="J1218" s="203">
        <v>98306.97</v>
      </c>
      <c r="K1218" s="203">
        <v>5637.69</v>
      </c>
      <c r="L1218" s="203">
        <v>-1070.6600000000001</v>
      </c>
      <c r="M1218" s="231"/>
    </row>
    <row r="1219" spans="1:13">
      <c r="A1219" s="231" t="s">
        <v>794</v>
      </c>
      <c r="B1219" s="231" t="s">
        <v>707</v>
      </c>
      <c r="C1219" s="231" t="s">
        <v>2341</v>
      </c>
      <c r="D1219" s="231" t="s">
        <v>464</v>
      </c>
      <c r="E1219" s="231" t="s">
        <v>521</v>
      </c>
      <c r="F1219" s="231" t="s">
        <v>48</v>
      </c>
      <c r="G1219" s="231" t="s">
        <v>521</v>
      </c>
      <c r="H1219" s="231" t="s">
        <v>796</v>
      </c>
      <c r="I1219" s="203">
        <v>533</v>
      </c>
      <c r="J1219" s="203">
        <v>0</v>
      </c>
      <c r="K1219" s="203">
        <v>0</v>
      </c>
      <c r="L1219" s="203">
        <v>533</v>
      </c>
      <c r="M1219" s="231"/>
    </row>
    <row r="1220" spans="1:13">
      <c r="A1220" s="231" t="s">
        <v>794</v>
      </c>
      <c r="B1220" s="231" t="s">
        <v>707</v>
      </c>
      <c r="C1220" s="231" t="s">
        <v>2341</v>
      </c>
      <c r="D1220" s="231" t="s">
        <v>464</v>
      </c>
      <c r="E1220" s="231" t="s">
        <v>521</v>
      </c>
      <c r="F1220" s="231" t="s">
        <v>48</v>
      </c>
      <c r="G1220" s="231" t="s">
        <v>521</v>
      </c>
      <c r="H1220" s="231" t="s">
        <v>796</v>
      </c>
      <c r="I1220" s="203">
        <v>654</v>
      </c>
      <c r="J1220" s="203">
        <v>0</v>
      </c>
      <c r="K1220" s="203">
        <v>0</v>
      </c>
      <c r="L1220" s="203">
        <v>654</v>
      </c>
      <c r="M1220" s="231"/>
    </row>
    <row r="1221" spans="1:13">
      <c r="A1221" s="231" t="s">
        <v>794</v>
      </c>
      <c r="B1221" s="231" t="s">
        <v>707</v>
      </c>
      <c r="C1221" s="231" t="s">
        <v>2341</v>
      </c>
      <c r="D1221" s="231" t="s">
        <v>464</v>
      </c>
      <c r="E1221" s="231" t="s">
        <v>521</v>
      </c>
      <c r="F1221" s="231" t="s">
        <v>48</v>
      </c>
      <c r="G1221" s="231" t="s">
        <v>521</v>
      </c>
      <c r="H1221" s="231" t="s">
        <v>796</v>
      </c>
      <c r="I1221" s="203">
        <v>0.14000000000000001</v>
      </c>
      <c r="J1221" s="203">
        <v>0</v>
      </c>
      <c r="K1221" s="203">
        <v>0</v>
      </c>
      <c r="L1221" s="203">
        <v>0.14000000000000001</v>
      </c>
      <c r="M1221" s="231"/>
    </row>
    <row r="1222" spans="1:13">
      <c r="A1222" s="231" t="s">
        <v>794</v>
      </c>
      <c r="B1222" s="231" t="s">
        <v>707</v>
      </c>
      <c r="C1222" s="231" t="s">
        <v>2341</v>
      </c>
      <c r="D1222" s="231" t="s">
        <v>464</v>
      </c>
      <c r="E1222" s="231" t="s">
        <v>521</v>
      </c>
      <c r="F1222" s="231" t="s">
        <v>48</v>
      </c>
      <c r="G1222" s="231" t="s">
        <v>521</v>
      </c>
      <c r="H1222" s="231" t="s">
        <v>796</v>
      </c>
      <c r="I1222" s="203">
        <v>881</v>
      </c>
      <c r="J1222" s="203">
        <v>158.75</v>
      </c>
      <c r="K1222" s="203">
        <v>0</v>
      </c>
      <c r="L1222" s="203">
        <v>722.25</v>
      </c>
      <c r="M1222" s="231"/>
    </row>
    <row r="1223" spans="1:13">
      <c r="A1223" s="231" t="s">
        <v>794</v>
      </c>
      <c r="B1223" s="231" t="s">
        <v>707</v>
      </c>
      <c r="C1223" s="231" t="s">
        <v>2343</v>
      </c>
      <c r="D1223" s="231" t="s">
        <v>464</v>
      </c>
      <c r="E1223" s="231" t="s">
        <v>521</v>
      </c>
      <c r="F1223" s="231" t="s">
        <v>48</v>
      </c>
      <c r="G1223" s="231" t="s">
        <v>521</v>
      </c>
      <c r="H1223" s="231" t="s">
        <v>796</v>
      </c>
      <c r="I1223" s="203">
        <v>4837</v>
      </c>
      <c r="J1223" s="203">
        <v>4696.17</v>
      </c>
      <c r="K1223" s="203">
        <v>0</v>
      </c>
      <c r="L1223" s="203">
        <v>140.83000000000001</v>
      </c>
      <c r="M1223" s="231"/>
    </row>
    <row r="1224" spans="1:13">
      <c r="A1224" s="231" t="s">
        <v>794</v>
      </c>
      <c r="B1224" s="231" t="s">
        <v>707</v>
      </c>
      <c r="C1224" s="231" t="s">
        <v>2344</v>
      </c>
      <c r="D1224" s="231" t="s">
        <v>464</v>
      </c>
      <c r="E1224" s="231" t="s">
        <v>521</v>
      </c>
      <c r="F1224" s="231" t="s">
        <v>48</v>
      </c>
      <c r="G1224" s="231" t="s">
        <v>521</v>
      </c>
      <c r="H1224" s="231" t="s">
        <v>796</v>
      </c>
      <c r="I1224" s="203">
        <v>160</v>
      </c>
      <c r="J1224" s="203">
        <v>159.94999999999999</v>
      </c>
      <c r="K1224" s="203">
        <v>0</v>
      </c>
      <c r="L1224" s="203">
        <v>0.05</v>
      </c>
      <c r="M1224" s="231"/>
    </row>
    <row r="1225" spans="1:13">
      <c r="A1225" s="231" t="s">
        <v>794</v>
      </c>
      <c r="B1225" s="231" t="s">
        <v>707</v>
      </c>
      <c r="C1225" s="231" t="s">
        <v>2345</v>
      </c>
      <c r="D1225" s="231" t="s">
        <v>464</v>
      </c>
      <c r="E1225" s="231" t="s">
        <v>521</v>
      </c>
      <c r="F1225" s="231" t="s">
        <v>48</v>
      </c>
      <c r="G1225" s="231" t="s">
        <v>521</v>
      </c>
      <c r="H1225" s="231" t="s">
        <v>796</v>
      </c>
      <c r="I1225" s="203">
        <v>1400</v>
      </c>
      <c r="J1225" s="203">
        <v>1400</v>
      </c>
      <c r="K1225" s="203">
        <v>0</v>
      </c>
      <c r="L1225" s="203">
        <v>0</v>
      </c>
      <c r="M1225" s="231"/>
    </row>
    <row r="1226" spans="1:13">
      <c r="A1226" s="231" t="s">
        <v>794</v>
      </c>
      <c r="B1226" s="231" t="s">
        <v>706</v>
      </c>
      <c r="C1226" s="231" t="s">
        <v>794</v>
      </c>
      <c r="D1226" s="231" t="s">
        <v>464</v>
      </c>
      <c r="E1226" s="231" t="s">
        <v>521</v>
      </c>
      <c r="F1226" s="231" t="s">
        <v>48</v>
      </c>
      <c r="G1226" s="231" t="s">
        <v>521</v>
      </c>
      <c r="H1226" s="231" t="s">
        <v>796</v>
      </c>
      <c r="I1226" s="203">
        <v>161280.26999999999</v>
      </c>
      <c r="J1226" s="203">
        <v>143470.26999999999</v>
      </c>
      <c r="K1226" s="203">
        <v>18560</v>
      </c>
      <c r="L1226" s="203">
        <v>-750</v>
      </c>
      <c r="M1226" s="231"/>
    </row>
    <row r="1227" spans="1:13">
      <c r="A1227" s="231" t="s">
        <v>794</v>
      </c>
      <c r="B1227" s="231" t="s">
        <v>706</v>
      </c>
      <c r="C1227" s="231" t="s">
        <v>812</v>
      </c>
      <c r="D1227" s="231" t="s">
        <v>464</v>
      </c>
      <c r="E1227" s="231" t="s">
        <v>521</v>
      </c>
      <c r="F1227" s="231" t="s">
        <v>48</v>
      </c>
      <c r="G1227" s="231" t="s">
        <v>521</v>
      </c>
      <c r="H1227" s="231" t="s">
        <v>796</v>
      </c>
      <c r="I1227" s="203">
        <v>87105.47</v>
      </c>
      <c r="J1227" s="203">
        <v>82639.13</v>
      </c>
      <c r="K1227" s="203">
        <v>5425.85</v>
      </c>
      <c r="L1227" s="203">
        <v>-959.51</v>
      </c>
      <c r="M1227" s="231"/>
    </row>
    <row r="1228" spans="1:13">
      <c r="A1228" s="231" t="s">
        <v>794</v>
      </c>
      <c r="B1228" s="231" t="s">
        <v>706</v>
      </c>
      <c r="C1228" s="231" t="s">
        <v>2341</v>
      </c>
      <c r="D1228" s="231" t="s">
        <v>464</v>
      </c>
      <c r="E1228" s="231" t="s">
        <v>521</v>
      </c>
      <c r="F1228" s="231" t="s">
        <v>48</v>
      </c>
      <c r="G1228" s="231" t="s">
        <v>521</v>
      </c>
      <c r="H1228" s="231" t="s">
        <v>796</v>
      </c>
      <c r="I1228" s="203">
        <v>6220</v>
      </c>
      <c r="J1228" s="203">
        <v>3007.14</v>
      </c>
      <c r="K1228" s="203">
        <v>2587.14</v>
      </c>
      <c r="L1228" s="203">
        <v>625.72</v>
      </c>
      <c r="M1228" s="231"/>
    </row>
    <row r="1229" spans="1:13">
      <c r="A1229" s="231" t="s">
        <v>794</v>
      </c>
      <c r="B1229" s="231" t="s">
        <v>706</v>
      </c>
      <c r="C1229" s="231" t="s">
        <v>2341</v>
      </c>
      <c r="D1229" s="231" t="s">
        <v>464</v>
      </c>
      <c r="E1229" s="231" t="s">
        <v>521</v>
      </c>
      <c r="F1229" s="231" t="s">
        <v>48</v>
      </c>
      <c r="G1229" s="231" t="s">
        <v>521</v>
      </c>
      <c r="H1229" s="231" t="s">
        <v>796</v>
      </c>
      <c r="I1229" s="203">
        <v>11912</v>
      </c>
      <c r="J1229" s="203">
        <v>10458.01</v>
      </c>
      <c r="K1229" s="203">
        <v>0</v>
      </c>
      <c r="L1229" s="203">
        <v>1453.99</v>
      </c>
      <c r="M1229" s="231"/>
    </row>
    <row r="1230" spans="1:13">
      <c r="A1230" s="231" t="s">
        <v>794</v>
      </c>
      <c r="B1230" s="231" t="s">
        <v>706</v>
      </c>
      <c r="C1230" s="231" t="s">
        <v>2341</v>
      </c>
      <c r="D1230" s="231" t="s">
        <v>464</v>
      </c>
      <c r="E1230" s="231" t="s">
        <v>521</v>
      </c>
      <c r="F1230" s="231" t="s">
        <v>48</v>
      </c>
      <c r="G1230" s="231" t="s">
        <v>521</v>
      </c>
      <c r="H1230" s="231" t="s">
        <v>796</v>
      </c>
      <c r="I1230" s="203">
        <v>7166.06</v>
      </c>
      <c r="J1230" s="203">
        <v>5941.66</v>
      </c>
      <c r="K1230" s="203">
        <v>1224.4000000000001</v>
      </c>
      <c r="L1230" s="203">
        <v>0</v>
      </c>
      <c r="M1230" s="231"/>
    </row>
    <row r="1231" spans="1:13">
      <c r="A1231" s="231" t="s">
        <v>794</v>
      </c>
      <c r="B1231" s="231" t="s">
        <v>706</v>
      </c>
      <c r="C1231" s="231" t="s">
        <v>2341</v>
      </c>
      <c r="D1231" s="231" t="s">
        <v>464</v>
      </c>
      <c r="E1231" s="231" t="s">
        <v>521</v>
      </c>
      <c r="F1231" s="231" t="s">
        <v>48</v>
      </c>
      <c r="G1231" s="231" t="s">
        <v>521</v>
      </c>
      <c r="H1231" s="231" t="s">
        <v>796</v>
      </c>
      <c r="I1231" s="203">
        <v>1856</v>
      </c>
      <c r="J1231" s="203">
        <v>1757</v>
      </c>
      <c r="K1231" s="203">
        <v>24</v>
      </c>
      <c r="L1231" s="203">
        <v>75</v>
      </c>
      <c r="M1231" s="231"/>
    </row>
    <row r="1232" spans="1:13">
      <c r="A1232" s="231" t="s">
        <v>794</v>
      </c>
      <c r="B1232" s="231" t="s">
        <v>706</v>
      </c>
      <c r="C1232" s="231" t="s">
        <v>2342</v>
      </c>
      <c r="D1232" s="231" t="s">
        <v>464</v>
      </c>
      <c r="E1232" s="231" t="s">
        <v>521</v>
      </c>
      <c r="F1232" s="231" t="s">
        <v>48</v>
      </c>
      <c r="G1232" s="231" t="s">
        <v>521</v>
      </c>
      <c r="H1232" s="231" t="s">
        <v>796</v>
      </c>
      <c r="I1232" s="203">
        <v>91893</v>
      </c>
      <c r="J1232" s="203">
        <v>72308.58</v>
      </c>
      <c r="K1232" s="203">
        <v>0</v>
      </c>
      <c r="L1232" s="203">
        <v>19584.419999999998</v>
      </c>
      <c r="M1232" s="231"/>
    </row>
    <row r="1233" spans="1:13">
      <c r="A1233" s="231" t="s">
        <v>794</v>
      </c>
      <c r="B1233" s="231" t="s">
        <v>706</v>
      </c>
      <c r="C1233" s="231" t="s">
        <v>2342</v>
      </c>
      <c r="D1233" s="231" t="s">
        <v>464</v>
      </c>
      <c r="E1233" s="231" t="s">
        <v>521</v>
      </c>
      <c r="F1233" s="231" t="s">
        <v>48</v>
      </c>
      <c r="G1233" s="231" t="s">
        <v>521</v>
      </c>
      <c r="H1233" s="231" t="s">
        <v>796</v>
      </c>
      <c r="I1233" s="203">
        <v>300</v>
      </c>
      <c r="J1233" s="203">
        <v>260.93</v>
      </c>
      <c r="K1233" s="203">
        <v>0</v>
      </c>
      <c r="L1233" s="203">
        <v>39.07</v>
      </c>
      <c r="M1233" s="231"/>
    </row>
    <row r="1234" spans="1:13">
      <c r="A1234" s="231" t="s">
        <v>794</v>
      </c>
      <c r="B1234" s="231" t="s">
        <v>706</v>
      </c>
      <c r="C1234" s="231" t="s">
        <v>2343</v>
      </c>
      <c r="D1234" s="231" t="s">
        <v>464</v>
      </c>
      <c r="E1234" s="231" t="s">
        <v>521</v>
      </c>
      <c r="F1234" s="231" t="s">
        <v>48</v>
      </c>
      <c r="G1234" s="231" t="s">
        <v>521</v>
      </c>
      <c r="H1234" s="231" t="s">
        <v>796</v>
      </c>
      <c r="I1234" s="203">
        <v>25142.76</v>
      </c>
      <c r="J1234" s="203">
        <v>21568.880000000001</v>
      </c>
      <c r="K1234" s="203">
        <v>0</v>
      </c>
      <c r="L1234" s="203">
        <v>3573.88</v>
      </c>
      <c r="M1234" s="231"/>
    </row>
    <row r="1235" spans="1:13">
      <c r="A1235" s="231" t="s">
        <v>794</v>
      </c>
      <c r="B1235" s="231" t="s">
        <v>706</v>
      </c>
      <c r="C1235" s="231" t="s">
        <v>2344</v>
      </c>
      <c r="D1235" s="231" t="s">
        <v>464</v>
      </c>
      <c r="E1235" s="231" t="s">
        <v>521</v>
      </c>
      <c r="F1235" s="231" t="s">
        <v>48</v>
      </c>
      <c r="G1235" s="231" t="s">
        <v>521</v>
      </c>
      <c r="H1235" s="231" t="s">
        <v>796</v>
      </c>
      <c r="I1235" s="203">
        <v>500</v>
      </c>
      <c r="J1235" s="203">
        <v>71.33</v>
      </c>
      <c r="K1235" s="203">
        <v>0</v>
      </c>
      <c r="L1235" s="203">
        <v>428.67</v>
      </c>
      <c r="M1235" s="231"/>
    </row>
    <row r="1236" spans="1:13">
      <c r="A1236" s="231" t="s">
        <v>794</v>
      </c>
      <c r="B1236" s="231" t="s">
        <v>709</v>
      </c>
      <c r="C1236" s="231" t="s">
        <v>794</v>
      </c>
      <c r="D1236" s="231" t="s">
        <v>464</v>
      </c>
      <c r="E1236" s="231" t="s">
        <v>521</v>
      </c>
      <c r="F1236" s="231" t="s">
        <v>48</v>
      </c>
      <c r="G1236" s="231" t="s">
        <v>521</v>
      </c>
      <c r="H1236" s="231" t="s">
        <v>796</v>
      </c>
      <c r="I1236" s="203">
        <v>59205</v>
      </c>
      <c r="J1236" s="203">
        <v>53925.69</v>
      </c>
      <c r="K1236" s="203">
        <v>4902.34</v>
      </c>
      <c r="L1236" s="203">
        <v>376.97</v>
      </c>
      <c r="M1236" s="231"/>
    </row>
    <row r="1237" spans="1:13">
      <c r="A1237" s="231" t="s">
        <v>794</v>
      </c>
      <c r="B1237" s="231" t="s">
        <v>709</v>
      </c>
      <c r="C1237" s="231" t="s">
        <v>812</v>
      </c>
      <c r="D1237" s="231" t="s">
        <v>464</v>
      </c>
      <c r="E1237" s="231" t="s">
        <v>521</v>
      </c>
      <c r="F1237" s="231" t="s">
        <v>48</v>
      </c>
      <c r="G1237" s="231" t="s">
        <v>521</v>
      </c>
      <c r="H1237" s="231" t="s">
        <v>796</v>
      </c>
      <c r="I1237" s="203">
        <v>26647.77</v>
      </c>
      <c r="J1237" s="203">
        <v>25839.42</v>
      </c>
      <c r="K1237" s="203">
        <v>1013.92</v>
      </c>
      <c r="L1237" s="203">
        <v>-205.57</v>
      </c>
      <c r="M1237" s="231"/>
    </row>
    <row r="1238" spans="1:13">
      <c r="A1238" s="231" t="s">
        <v>794</v>
      </c>
      <c r="B1238" s="231" t="s">
        <v>709</v>
      </c>
      <c r="C1238" s="231" t="s">
        <v>2341</v>
      </c>
      <c r="D1238" s="231" t="s">
        <v>464</v>
      </c>
      <c r="E1238" s="231" t="s">
        <v>521</v>
      </c>
      <c r="F1238" s="231" t="s">
        <v>48</v>
      </c>
      <c r="G1238" s="231" t="s">
        <v>521</v>
      </c>
      <c r="H1238" s="231" t="s">
        <v>796</v>
      </c>
      <c r="I1238" s="203">
        <v>1400</v>
      </c>
      <c r="J1238" s="203">
        <v>1371.55</v>
      </c>
      <c r="K1238" s="203">
        <v>0</v>
      </c>
      <c r="L1238" s="203">
        <v>28.45</v>
      </c>
      <c r="M1238" s="231"/>
    </row>
    <row r="1239" spans="1:13">
      <c r="A1239" s="231" t="s">
        <v>794</v>
      </c>
      <c r="B1239" s="231" t="s">
        <v>709</v>
      </c>
      <c r="C1239" s="231" t="s">
        <v>2341</v>
      </c>
      <c r="D1239" s="231" t="s">
        <v>464</v>
      </c>
      <c r="E1239" s="231" t="s">
        <v>521</v>
      </c>
      <c r="F1239" s="231" t="s">
        <v>48</v>
      </c>
      <c r="G1239" s="231" t="s">
        <v>521</v>
      </c>
      <c r="H1239" s="231" t="s">
        <v>796</v>
      </c>
      <c r="I1239" s="203">
        <v>3100</v>
      </c>
      <c r="J1239" s="203">
        <v>2307.41</v>
      </c>
      <c r="K1239" s="203">
        <v>0</v>
      </c>
      <c r="L1239" s="203">
        <v>792.59</v>
      </c>
      <c r="M1239" s="231"/>
    </row>
    <row r="1240" spans="1:13">
      <c r="A1240" s="231" t="s">
        <v>794</v>
      </c>
      <c r="B1240" s="231" t="s">
        <v>709</v>
      </c>
      <c r="C1240" s="231" t="s">
        <v>2343</v>
      </c>
      <c r="D1240" s="231" t="s">
        <v>464</v>
      </c>
      <c r="E1240" s="231" t="s">
        <v>521</v>
      </c>
      <c r="F1240" s="231" t="s">
        <v>48</v>
      </c>
      <c r="G1240" s="231" t="s">
        <v>521</v>
      </c>
      <c r="H1240" s="231" t="s">
        <v>796</v>
      </c>
      <c r="I1240" s="203">
        <v>4583</v>
      </c>
      <c r="J1240" s="203">
        <v>404.86</v>
      </c>
      <c r="K1240" s="203">
        <v>0</v>
      </c>
      <c r="L1240" s="203">
        <v>4178.1400000000003</v>
      </c>
      <c r="M1240" s="231"/>
    </row>
    <row r="1241" spans="1:13">
      <c r="A1241" s="231" t="s">
        <v>794</v>
      </c>
      <c r="B1241" s="231" t="s">
        <v>709</v>
      </c>
      <c r="C1241" s="231" t="s">
        <v>2344</v>
      </c>
      <c r="D1241" s="231" t="s">
        <v>464</v>
      </c>
      <c r="E1241" s="231" t="s">
        <v>521</v>
      </c>
      <c r="F1241" s="231" t="s">
        <v>48</v>
      </c>
      <c r="G1241" s="231" t="s">
        <v>521</v>
      </c>
      <c r="H1241" s="231" t="s">
        <v>796</v>
      </c>
      <c r="I1241" s="203">
        <v>330</v>
      </c>
      <c r="J1241" s="203">
        <v>121.93</v>
      </c>
      <c r="K1241" s="203">
        <v>157</v>
      </c>
      <c r="L1241" s="203">
        <v>51.07</v>
      </c>
      <c r="M1241" s="231"/>
    </row>
    <row r="1242" spans="1:13">
      <c r="A1242" s="231" t="s">
        <v>794</v>
      </c>
      <c r="B1242" s="231" t="s">
        <v>808</v>
      </c>
      <c r="C1242" s="231" t="s">
        <v>2341</v>
      </c>
      <c r="D1242" s="231" t="s">
        <v>464</v>
      </c>
      <c r="E1242" s="231" t="s">
        <v>710</v>
      </c>
      <c r="F1242" s="231" t="s">
        <v>48</v>
      </c>
      <c r="G1242" s="231" t="s">
        <v>521</v>
      </c>
      <c r="H1242" s="231" t="s">
        <v>796</v>
      </c>
      <c r="I1242" s="203">
        <v>3266</v>
      </c>
      <c r="J1242" s="203">
        <v>2697</v>
      </c>
      <c r="K1242" s="203">
        <v>0</v>
      </c>
      <c r="L1242" s="203">
        <v>569</v>
      </c>
      <c r="M1242" s="231"/>
    </row>
    <row r="1243" spans="1:13">
      <c r="A1243" s="231" t="s">
        <v>794</v>
      </c>
      <c r="B1243" s="231" t="s">
        <v>808</v>
      </c>
      <c r="C1243" s="231" t="s">
        <v>2341</v>
      </c>
      <c r="D1243" s="231" t="s">
        <v>464</v>
      </c>
      <c r="E1243" s="231" t="s">
        <v>710</v>
      </c>
      <c r="F1243" s="231" t="s">
        <v>48</v>
      </c>
      <c r="G1243" s="231" t="s">
        <v>521</v>
      </c>
      <c r="H1243" s="231" t="s">
        <v>796</v>
      </c>
      <c r="I1243" s="203">
        <v>16750</v>
      </c>
      <c r="J1243" s="203">
        <v>15026</v>
      </c>
      <c r="K1243" s="203">
        <v>1000</v>
      </c>
      <c r="L1243" s="203">
        <v>724</v>
      </c>
      <c r="M1243" s="231"/>
    </row>
    <row r="1244" spans="1:13">
      <c r="A1244" s="231" t="s">
        <v>794</v>
      </c>
      <c r="B1244" s="231" t="s">
        <v>808</v>
      </c>
      <c r="C1244" s="231" t="s">
        <v>2341</v>
      </c>
      <c r="D1244" s="231" t="s">
        <v>464</v>
      </c>
      <c r="E1244" s="231" t="s">
        <v>710</v>
      </c>
      <c r="F1244" s="231" t="s">
        <v>48</v>
      </c>
      <c r="G1244" s="231" t="s">
        <v>521</v>
      </c>
      <c r="H1244" s="231" t="s">
        <v>796</v>
      </c>
      <c r="I1244" s="203">
        <v>26.92</v>
      </c>
      <c r="J1244" s="203">
        <v>0</v>
      </c>
      <c r="K1244" s="203">
        <v>0</v>
      </c>
      <c r="L1244" s="203">
        <v>26.92</v>
      </c>
      <c r="M1244" s="231"/>
    </row>
    <row r="1245" spans="1:13">
      <c r="A1245" s="231" t="s">
        <v>794</v>
      </c>
      <c r="B1245" s="231" t="s">
        <v>808</v>
      </c>
      <c r="C1245" s="231" t="s">
        <v>2343</v>
      </c>
      <c r="D1245" s="231" t="s">
        <v>464</v>
      </c>
      <c r="E1245" s="231" t="s">
        <v>710</v>
      </c>
      <c r="F1245" s="231" t="s">
        <v>48</v>
      </c>
      <c r="G1245" s="231" t="s">
        <v>521</v>
      </c>
      <c r="H1245" s="231" t="s">
        <v>796</v>
      </c>
      <c r="I1245" s="203">
        <v>4808.4799999999996</v>
      </c>
      <c r="J1245" s="203">
        <v>1103.08</v>
      </c>
      <c r="K1245" s="203">
        <v>124</v>
      </c>
      <c r="L1245" s="203">
        <v>3581.4</v>
      </c>
      <c r="M1245" s="231"/>
    </row>
    <row r="1246" spans="1:13">
      <c r="A1246" s="231" t="s">
        <v>794</v>
      </c>
      <c r="B1246" s="231" t="s">
        <v>808</v>
      </c>
      <c r="C1246" s="231" t="s">
        <v>2344</v>
      </c>
      <c r="D1246" s="231" t="s">
        <v>464</v>
      </c>
      <c r="E1246" s="231" t="s">
        <v>710</v>
      </c>
      <c r="F1246" s="231" t="s">
        <v>48</v>
      </c>
      <c r="G1246" s="231" t="s">
        <v>521</v>
      </c>
      <c r="H1246" s="231" t="s">
        <v>796</v>
      </c>
      <c r="I1246" s="203">
        <v>8315</v>
      </c>
      <c r="J1246" s="203">
        <v>0</v>
      </c>
      <c r="K1246" s="203">
        <v>8315</v>
      </c>
      <c r="L1246" s="203">
        <v>0</v>
      </c>
      <c r="M1246" s="231"/>
    </row>
    <row r="1247" spans="1:13">
      <c r="A1247" s="231" t="s">
        <v>794</v>
      </c>
      <c r="B1247" s="231" t="s">
        <v>808</v>
      </c>
      <c r="C1247" s="231" t="s">
        <v>2345</v>
      </c>
      <c r="D1247" s="231" t="s">
        <v>464</v>
      </c>
      <c r="E1247" s="231" t="s">
        <v>710</v>
      </c>
      <c r="F1247" s="231" t="s">
        <v>48</v>
      </c>
      <c r="G1247" s="231" t="s">
        <v>521</v>
      </c>
      <c r="H1247" s="231" t="s">
        <v>796</v>
      </c>
      <c r="I1247" s="203">
        <v>1399</v>
      </c>
      <c r="J1247" s="203">
        <v>1099</v>
      </c>
      <c r="K1247" s="203">
        <v>275</v>
      </c>
      <c r="L1247" s="203">
        <v>25</v>
      </c>
      <c r="M1247" s="231"/>
    </row>
    <row r="1248" spans="1:13">
      <c r="A1248" s="231" t="s">
        <v>794</v>
      </c>
      <c r="B1248" s="231" t="s">
        <v>808</v>
      </c>
      <c r="C1248" s="231" t="s">
        <v>2345</v>
      </c>
      <c r="D1248" s="231" t="s">
        <v>464</v>
      </c>
      <c r="E1248" s="231" t="s">
        <v>710</v>
      </c>
      <c r="F1248" s="231" t="s">
        <v>48</v>
      </c>
      <c r="G1248" s="231" t="s">
        <v>521</v>
      </c>
      <c r="H1248" s="231" t="s">
        <v>796</v>
      </c>
      <c r="I1248" s="203">
        <v>656.99</v>
      </c>
      <c r="J1248" s="203">
        <v>428.52</v>
      </c>
      <c r="K1248" s="203">
        <v>0</v>
      </c>
      <c r="L1248" s="203">
        <v>228.47</v>
      </c>
      <c r="M1248" s="231"/>
    </row>
    <row r="1249" spans="1:13">
      <c r="A1249" s="231" t="s">
        <v>794</v>
      </c>
      <c r="B1249" s="231" t="s">
        <v>833</v>
      </c>
      <c r="C1249" s="231" t="s">
        <v>2345</v>
      </c>
      <c r="D1249" s="231" t="s">
        <v>464</v>
      </c>
      <c r="E1249" s="231" t="s">
        <v>710</v>
      </c>
      <c r="F1249" s="231" t="s">
        <v>48</v>
      </c>
      <c r="G1249" s="231" t="s">
        <v>521</v>
      </c>
      <c r="H1249" s="231" t="s">
        <v>796</v>
      </c>
      <c r="I1249" s="203">
        <v>142.84</v>
      </c>
      <c r="J1249" s="203">
        <v>142.84</v>
      </c>
      <c r="K1249" s="203">
        <v>0</v>
      </c>
      <c r="L1249" s="203">
        <v>0</v>
      </c>
      <c r="M1249" s="231"/>
    </row>
    <row r="1250" spans="1:13">
      <c r="A1250" s="231" t="s">
        <v>794</v>
      </c>
      <c r="B1250" s="231" t="s">
        <v>701</v>
      </c>
      <c r="C1250" s="231" t="s">
        <v>2344</v>
      </c>
      <c r="D1250" s="231" t="s">
        <v>464</v>
      </c>
      <c r="E1250" s="231" t="s">
        <v>710</v>
      </c>
      <c r="F1250" s="231" t="s">
        <v>48</v>
      </c>
      <c r="G1250" s="231" t="s">
        <v>521</v>
      </c>
      <c r="H1250" s="231" t="s">
        <v>796</v>
      </c>
      <c r="I1250" s="203">
        <v>1233.98</v>
      </c>
      <c r="J1250" s="203">
        <v>151.55000000000001</v>
      </c>
      <c r="K1250" s="203">
        <v>0</v>
      </c>
      <c r="L1250" s="203">
        <v>1082.43</v>
      </c>
      <c r="M1250" s="231"/>
    </row>
    <row r="1251" spans="1:13">
      <c r="A1251" s="231" t="s">
        <v>794</v>
      </c>
      <c r="B1251" s="231" t="s">
        <v>706</v>
      </c>
      <c r="C1251" s="231" t="s">
        <v>2341</v>
      </c>
      <c r="D1251" s="231" t="s">
        <v>464</v>
      </c>
      <c r="E1251" s="231" t="s">
        <v>710</v>
      </c>
      <c r="F1251" s="231" t="s">
        <v>48</v>
      </c>
      <c r="G1251" s="231" t="s">
        <v>521</v>
      </c>
      <c r="H1251" s="231" t="s">
        <v>796</v>
      </c>
      <c r="I1251" s="203">
        <v>450</v>
      </c>
      <c r="J1251" s="203">
        <v>0</v>
      </c>
      <c r="K1251" s="203">
        <v>0</v>
      </c>
      <c r="L1251" s="203">
        <v>450</v>
      </c>
      <c r="M1251" s="231"/>
    </row>
    <row r="1252" spans="1:13">
      <c r="A1252" s="231" t="s">
        <v>794</v>
      </c>
      <c r="B1252" s="231" t="s">
        <v>706</v>
      </c>
      <c r="C1252" s="231" t="s">
        <v>2343</v>
      </c>
      <c r="D1252" s="231" t="s">
        <v>464</v>
      </c>
      <c r="E1252" s="231" t="s">
        <v>710</v>
      </c>
      <c r="F1252" s="231" t="s">
        <v>48</v>
      </c>
      <c r="G1252" s="231" t="s">
        <v>521</v>
      </c>
      <c r="H1252" s="231" t="s">
        <v>796</v>
      </c>
      <c r="I1252" s="203">
        <v>44.04</v>
      </c>
      <c r="J1252" s="203">
        <v>0</v>
      </c>
      <c r="K1252" s="203">
        <v>0</v>
      </c>
      <c r="L1252" s="203">
        <v>44.04</v>
      </c>
      <c r="M1252" s="231"/>
    </row>
    <row r="1253" spans="1:13">
      <c r="A1253" s="231" t="s">
        <v>794</v>
      </c>
      <c r="B1253" s="231" t="s">
        <v>706</v>
      </c>
      <c r="C1253" s="231" t="s">
        <v>2344</v>
      </c>
      <c r="D1253" s="231" t="s">
        <v>464</v>
      </c>
      <c r="E1253" s="231" t="s">
        <v>710</v>
      </c>
      <c r="F1253" s="231" t="s">
        <v>48</v>
      </c>
      <c r="G1253" s="231" t="s">
        <v>521</v>
      </c>
      <c r="H1253" s="231" t="s">
        <v>796</v>
      </c>
      <c r="I1253" s="203">
        <v>10184</v>
      </c>
      <c r="J1253" s="203">
        <v>10184</v>
      </c>
      <c r="K1253" s="203">
        <v>0</v>
      </c>
      <c r="L1253" s="203">
        <v>0</v>
      </c>
      <c r="M1253" s="231"/>
    </row>
    <row r="1254" spans="1:13">
      <c r="A1254" s="231" t="s">
        <v>794</v>
      </c>
      <c r="B1254" s="231" t="s">
        <v>706</v>
      </c>
      <c r="C1254" s="231" t="s">
        <v>2345</v>
      </c>
      <c r="D1254" s="231" t="s">
        <v>464</v>
      </c>
      <c r="E1254" s="231" t="s">
        <v>710</v>
      </c>
      <c r="F1254" s="231" t="s">
        <v>48</v>
      </c>
      <c r="G1254" s="231" t="s">
        <v>521</v>
      </c>
      <c r="H1254" s="231" t="s">
        <v>796</v>
      </c>
      <c r="I1254" s="203">
        <v>60.35</v>
      </c>
      <c r="J1254" s="203">
        <v>60.35</v>
      </c>
      <c r="K1254" s="203">
        <v>0</v>
      </c>
      <c r="L1254" s="203">
        <v>0</v>
      </c>
      <c r="M1254" s="231"/>
    </row>
    <row r="1255" spans="1:13">
      <c r="A1255" s="231" t="s">
        <v>794</v>
      </c>
      <c r="B1255" s="231" t="s">
        <v>808</v>
      </c>
      <c r="C1255" s="231" t="s">
        <v>794</v>
      </c>
      <c r="D1255" s="231" t="s">
        <v>464</v>
      </c>
      <c r="E1255" s="231" t="s">
        <v>2086</v>
      </c>
      <c r="F1255" s="231" t="s">
        <v>48</v>
      </c>
      <c r="G1255" s="231" t="s">
        <v>521</v>
      </c>
      <c r="H1255" s="231" t="s">
        <v>796</v>
      </c>
      <c r="I1255" s="203">
        <v>0</v>
      </c>
      <c r="J1255" s="203">
        <v>6630</v>
      </c>
      <c r="K1255" s="203">
        <v>0</v>
      </c>
      <c r="L1255" s="203">
        <v>-6630</v>
      </c>
      <c r="M1255" s="231"/>
    </row>
    <row r="1256" spans="1:13">
      <c r="A1256" s="231" t="s">
        <v>794</v>
      </c>
      <c r="B1256" s="231" t="s">
        <v>808</v>
      </c>
      <c r="C1256" s="231" t="s">
        <v>812</v>
      </c>
      <c r="D1256" s="231" t="s">
        <v>464</v>
      </c>
      <c r="E1256" s="231" t="s">
        <v>2086</v>
      </c>
      <c r="F1256" s="231" t="s">
        <v>48</v>
      </c>
      <c r="G1256" s="231" t="s">
        <v>521</v>
      </c>
      <c r="H1256" s="231" t="s">
        <v>796</v>
      </c>
      <c r="I1256" s="203">
        <v>0</v>
      </c>
      <c r="J1256" s="203">
        <v>1577.11</v>
      </c>
      <c r="K1256" s="203">
        <v>0</v>
      </c>
      <c r="L1256" s="203">
        <v>-1577.11</v>
      </c>
      <c r="M1256" s="231"/>
    </row>
    <row r="1257" spans="1:13">
      <c r="A1257" s="231" t="s">
        <v>794</v>
      </c>
      <c r="B1257" s="231" t="s">
        <v>244</v>
      </c>
      <c r="C1257" s="231" t="s">
        <v>794</v>
      </c>
      <c r="D1257" s="231" t="s">
        <v>464</v>
      </c>
      <c r="E1257" s="231" t="s">
        <v>2082</v>
      </c>
      <c r="F1257" s="231" t="s">
        <v>48</v>
      </c>
      <c r="G1257" s="231" t="s">
        <v>521</v>
      </c>
      <c r="H1257" s="231" t="s">
        <v>796</v>
      </c>
      <c r="I1257" s="203">
        <v>49047.99</v>
      </c>
      <c r="J1257" s="203">
        <v>44960.65</v>
      </c>
      <c r="K1257" s="203">
        <v>4087.34</v>
      </c>
      <c r="L1257" s="203">
        <v>0</v>
      </c>
      <c r="M1257" s="231"/>
    </row>
    <row r="1258" spans="1:13">
      <c r="A1258" s="231" t="s">
        <v>794</v>
      </c>
      <c r="B1258" s="231" t="s">
        <v>244</v>
      </c>
      <c r="C1258" s="231" t="s">
        <v>812</v>
      </c>
      <c r="D1258" s="231" t="s">
        <v>464</v>
      </c>
      <c r="E1258" s="231" t="s">
        <v>2082</v>
      </c>
      <c r="F1258" s="231" t="s">
        <v>48</v>
      </c>
      <c r="G1258" s="231" t="s">
        <v>521</v>
      </c>
      <c r="H1258" s="231" t="s">
        <v>796</v>
      </c>
      <c r="I1258" s="203">
        <v>18258</v>
      </c>
      <c r="J1258" s="203">
        <v>17447.68</v>
      </c>
      <c r="K1258" s="203">
        <v>849.36</v>
      </c>
      <c r="L1258" s="203">
        <v>-39.04</v>
      </c>
      <c r="M1258" s="231"/>
    </row>
    <row r="1259" spans="1:13">
      <c r="A1259" s="231" t="s">
        <v>794</v>
      </c>
      <c r="B1259" s="231" t="s">
        <v>703</v>
      </c>
      <c r="C1259" s="231" t="s">
        <v>794</v>
      </c>
      <c r="D1259" s="231" t="s">
        <v>464</v>
      </c>
      <c r="E1259" s="231" t="s">
        <v>2092</v>
      </c>
      <c r="F1259" s="231" t="s">
        <v>48</v>
      </c>
      <c r="G1259" s="231" t="s">
        <v>521</v>
      </c>
      <c r="H1259" s="231" t="s">
        <v>796</v>
      </c>
      <c r="I1259" s="203">
        <v>41804</v>
      </c>
      <c r="J1259" s="203">
        <v>34836.68</v>
      </c>
      <c r="K1259" s="203">
        <v>6967.32</v>
      </c>
      <c r="L1259" s="203">
        <v>0</v>
      </c>
      <c r="M1259" s="231"/>
    </row>
    <row r="1260" spans="1:13">
      <c r="A1260" s="231" t="s">
        <v>794</v>
      </c>
      <c r="B1260" s="231" t="s">
        <v>703</v>
      </c>
      <c r="C1260" s="231" t="s">
        <v>812</v>
      </c>
      <c r="D1260" s="231" t="s">
        <v>464</v>
      </c>
      <c r="E1260" s="231" t="s">
        <v>2092</v>
      </c>
      <c r="F1260" s="231" t="s">
        <v>48</v>
      </c>
      <c r="G1260" s="231" t="s">
        <v>521</v>
      </c>
      <c r="H1260" s="231" t="s">
        <v>796</v>
      </c>
      <c r="I1260" s="203">
        <v>16569.330000000002</v>
      </c>
      <c r="J1260" s="203">
        <v>15147.66</v>
      </c>
      <c r="K1260" s="203">
        <v>1446.12</v>
      </c>
      <c r="L1260" s="203">
        <v>-24.45</v>
      </c>
      <c r="M1260" s="231"/>
    </row>
    <row r="1261" spans="1:13">
      <c r="A1261" s="231" t="s">
        <v>794</v>
      </c>
      <c r="B1261" s="231" t="s">
        <v>808</v>
      </c>
      <c r="C1261" s="231" t="s">
        <v>794</v>
      </c>
      <c r="D1261" s="231" t="s">
        <v>464</v>
      </c>
      <c r="E1261" s="231" t="s">
        <v>1004</v>
      </c>
      <c r="F1261" s="231" t="s">
        <v>48</v>
      </c>
      <c r="G1261" s="231" t="s">
        <v>521</v>
      </c>
      <c r="H1261" s="231" t="s">
        <v>796</v>
      </c>
      <c r="I1261" s="203">
        <v>44183.16</v>
      </c>
      <c r="J1261" s="203">
        <v>36926.160000000003</v>
      </c>
      <c r="K1261" s="203">
        <v>8107</v>
      </c>
      <c r="L1261" s="203">
        <v>-850</v>
      </c>
      <c r="M1261" s="231"/>
    </row>
    <row r="1262" spans="1:13">
      <c r="A1262" s="231" t="s">
        <v>794</v>
      </c>
      <c r="B1262" s="231" t="s">
        <v>808</v>
      </c>
      <c r="C1262" s="231" t="s">
        <v>794</v>
      </c>
      <c r="D1262" s="231" t="s">
        <v>464</v>
      </c>
      <c r="E1262" s="231" t="s">
        <v>1004</v>
      </c>
      <c r="F1262" s="231" t="s">
        <v>48</v>
      </c>
      <c r="G1262" s="231" t="s">
        <v>521</v>
      </c>
      <c r="H1262" s="231" t="s">
        <v>796</v>
      </c>
      <c r="I1262" s="203">
        <v>3162</v>
      </c>
      <c r="J1262" s="203">
        <v>6402</v>
      </c>
      <c r="K1262" s="203">
        <v>0</v>
      </c>
      <c r="L1262" s="203">
        <v>-3240</v>
      </c>
      <c r="M1262" s="231"/>
    </row>
    <row r="1263" spans="1:13">
      <c r="A1263" s="231" t="s">
        <v>794</v>
      </c>
      <c r="B1263" s="231" t="s">
        <v>808</v>
      </c>
      <c r="C1263" s="231" t="s">
        <v>812</v>
      </c>
      <c r="D1263" s="231" t="s">
        <v>464</v>
      </c>
      <c r="E1263" s="231" t="s">
        <v>1004</v>
      </c>
      <c r="F1263" s="231" t="s">
        <v>48</v>
      </c>
      <c r="G1263" s="231" t="s">
        <v>521</v>
      </c>
      <c r="H1263" s="231" t="s">
        <v>796</v>
      </c>
      <c r="I1263" s="203">
        <v>18279.650000000001</v>
      </c>
      <c r="J1263" s="203">
        <v>18513.64</v>
      </c>
      <c r="K1263" s="203">
        <v>1682.68</v>
      </c>
      <c r="L1263" s="203">
        <v>-1916.67</v>
      </c>
      <c r="M1263" s="231"/>
    </row>
    <row r="1264" spans="1:13">
      <c r="A1264" s="231" t="s">
        <v>794</v>
      </c>
      <c r="B1264" s="231" t="s">
        <v>808</v>
      </c>
      <c r="C1264" s="231" t="s">
        <v>2341</v>
      </c>
      <c r="D1264" s="231" t="s">
        <v>464</v>
      </c>
      <c r="E1264" s="231" t="s">
        <v>1004</v>
      </c>
      <c r="F1264" s="231" t="s">
        <v>48</v>
      </c>
      <c r="G1264" s="231" t="s">
        <v>521</v>
      </c>
      <c r="H1264" s="231" t="s">
        <v>796</v>
      </c>
      <c r="I1264" s="203">
        <v>10185</v>
      </c>
      <c r="J1264" s="203">
        <v>8421.5</v>
      </c>
      <c r="K1264" s="203">
        <v>355</v>
      </c>
      <c r="L1264" s="203">
        <v>1408.5</v>
      </c>
      <c r="M1264" s="231"/>
    </row>
    <row r="1265" spans="1:13">
      <c r="A1265" s="231" t="s">
        <v>794</v>
      </c>
      <c r="B1265" s="231" t="s">
        <v>808</v>
      </c>
      <c r="C1265" s="231" t="s">
        <v>2341</v>
      </c>
      <c r="D1265" s="231" t="s">
        <v>464</v>
      </c>
      <c r="E1265" s="231" t="s">
        <v>1004</v>
      </c>
      <c r="F1265" s="231" t="s">
        <v>48</v>
      </c>
      <c r="G1265" s="231" t="s">
        <v>521</v>
      </c>
      <c r="H1265" s="231" t="s">
        <v>796</v>
      </c>
      <c r="I1265" s="203">
        <v>585</v>
      </c>
      <c r="J1265" s="203">
        <v>585</v>
      </c>
      <c r="K1265" s="203">
        <v>0</v>
      </c>
      <c r="L1265" s="203">
        <v>0</v>
      </c>
      <c r="M1265" s="231"/>
    </row>
    <row r="1266" spans="1:13">
      <c r="A1266" s="231" t="s">
        <v>794</v>
      </c>
      <c r="B1266" s="231" t="s">
        <v>808</v>
      </c>
      <c r="C1266" s="231" t="s">
        <v>2345</v>
      </c>
      <c r="D1266" s="231" t="s">
        <v>464</v>
      </c>
      <c r="E1266" s="231" t="s">
        <v>1004</v>
      </c>
      <c r="F1266" s="231" t="s">
        <v>48</v>
      </c>
      <c r="G1266" s="231" t="s">
        <v>521</v>
      </c>
      <c r="H1266" s="231" t="s">
        <v>796</v>
      </c>
      <c r="I1266" s="203">
        <v>278.54000000000002</v>
      </c>
      <c r="J1266" s="203">
        <v>421.38</v>
      </c>
      <c r="K1266" s="203">
        <v>0</v>
      </c>
      <c r="L1266" s="203">
        <v>-142.84</v>
      </c>
      <c r="M1266" s="231"/>
    </row>
    <row r="1267" spans="1:13">
      <c r="A1267" s="231" t="s">
        <v>794</v>
      </c>
      <c r="B1267" s="231" t="s">
        <v>833</v>
      </c>
      <c r="C1267" s="231" t="s">
        <v>794</v>
      </c>
      <c r="D1267" s="231" t="s">
        <v>464</v>
      </c>
      <c r="E1267" s="231" t="s">
        <v>1004</v>
      </c>
      <c r="F1267" s="231" t="s">
        <v>48</v>
      </c>
      <c r="G1267" s="231" t="s">
        <v>521</v>
      </c>
      <c r="H1267" s="231" t="s">
        <v>796</v>
      </c>
      <c r="I1267" s="203">
        <v>23240.48</v>
      </c>
      <c r="J1267" s="203">
        <v>22094.95</v>
      </c>
      <c r="K1267" s="203">
        <v>897.75</v>
      </c>
      <c r="L1267" s="203">
        <v>247.78</v>
      </c>
      <c r="M1267" s="231"/>
    </row>
    <row r="1268" spans="1:13">
      <c r="A1268" s="231" t="s">
        <v>794</v>
      </c>
      <c r="B1268" s="231" t="s">
        <v>833</v>
      </c>
      <c r="C1268" s="231" t="s">
        <v>812</v>
      </c>
      <c r="D1268" s="231" t="s">
        <v>464</v>
      </c>
      <c r="E1268" s="231" t="s">
        <v>1004</v>
      </c>
      <c r="F1268" s="231" t="s">
        <v>48</v>
      </c>
      <c r="G1268" s="231" t="s">
        <v>521</v>
      </c>
      <c r="H1268" s="231" t="s">
        <v>796</v>
      </c>
      <c r="I1268" s="203">
        <v>11815.87</v>
      </c>
      <c r="J1268" s="203">
        <v>11571.04</v>
      </c>
      <c r="K1268" s="203">
        <v>187.01</v>
      </c>
      <c r="L1268" s="203">
        <v>57.82</v>
      </c>
      <c r="M1268" s="231"/>
    </row>
    <row r="1269" spans="1:13">
      <c r="A1269" s="231" t="s">
        <v>794</v>
      </c>
      <c r="B1269" s="231" t="s">
        <v>833</v>
      </c>
      <c r="C1269" s="231" t="s">
        <v>2345</v>
      </c>
      <c r="D1269" s="231" t="s">
        <v>464</v>
      </c>
      <c r="E1269" s="231" t="s">
        <v>1004</v>
      </c>
      <c r="F1269" s="231" t="s">
        <v>48</v>
      </c>
      <c r="G1269" s="231" t="s">
        <v>521</v>
      </c>
      <c r="H1269" s="231" t="s">
        <v>796</v>
      </c>
      <c r="I1269" s="203">
        <v>411.48</v>
      </c>
      <c r="J1269" s="203">
        <v>411.48</v>
      </c>
      <c r="K1269" s="203">
        <v>0</v>
      </c>
      <c r="L1269" s="203">
        <v>0</v>
      </c>
      <c r="M1269" s="231"/>
    </row>
    <row r="1270" spans="1:13">
      <c r="A1270" s="231" t="s">
        <v>794</v>
      </c>
      <c r="B1270" s="231" t="s">
        <v>703</v>
      </c>
      <c r="C1270" s="231" t="s">
        <v>794</v>
      </c>
      <c r="D1270" s="231" t="s">
        <v>464</v>
      </c>
      <c r="E1270" s="231" t="s">
        <v>1004</v>
      </c>
      <c r="F1270" s="231" t="s">
        <v>48</v>
      </c>
      <c r="G1270" s="231" t="s">
        <v>521</v>
      </c>
      <c r="H1270" s="231" t="s">
        <v>796</v>
      </c>
      <c r="I1270" s="203">
        <v>52184</v>
      </c>
      <c r="J1270" s="203">
        <v>43970</v>
      </c>
      <c r="K1270" s="203">
        <v>8624</v>
      </c>
      <c r="L1270" s="203">
        <v>-410</v>
      </c>
      <c r="M1270" s="231"/>
    </row>
    <row r="1271" spans="1:13">
      <c r="A1271" s="231" t="s">
        <v>794</v>
      </c>
      <c r="B1271" s="231" t="s">
        <v>703</v>
      </c>
      <c r="C1271" s="231" t="s">
        <v>812</v>
      </c>
      <c r="D1271" s="231" t="s">
        <v>464</v>
      </c>
      <c r="E1271" s="231" t="s">
        <v>1004</v>
      </c>
      <c r="F1271" s="231" t="s">
        <v>48</v>
      </c>
      <c r="G1271" s="231" t="s">
        <v>521</v>
      </c>
      <c r="H1271" s="231" t="s">
        <v>796</v>
      </c>
      <c r="I1271" s="203">
        <v>19374.82</v>
      </c>
      <c r="J1271" s="203">
        <v>17231.7</v>
      </c>
      <c r="K1271" s="203">
        <v>1790</v>
      </c>
      <c r="L1271" s="203">
        <v>353.12</v>
      </c>
      <c r="M1271" s="231"/>
    </row>
    <row r="1272" spans="1:13">
      <c r="A1272" s="231" t="s">
        <v>794</v>
      </c>
      <c r="B1272" s="231" t="s">
        <v>243</v>
      </c>
      <c r="C1272" s="231" t="s">
        <v>2341</v>
      </c>
      <c r="D1272" s="231" t="s">
        <v>464</v>
      </c>
      <c r="E1272" s="231" t="s">
        <v>1004</v>
      </c>
      <c r="F1272" s="231" t="s">
        <v>48</v>
      </c>
      <c r="G1272" s="231" t="s">
        <v>521</v>
      </c>
      <c r="H1272" s="231" t="s">
        <v>796</v>
      </c>
      <c r="I1272" s="203">
        <v>10200</v>
      </c>
      <c r="J1272" s="203">
        <v>7195</v>
      </c>
      <c r="K1272" s="203">
        <v>0</v>
      </c>
      <c r="L1272" s="203">
        <v>3005</v>
      </c>
      <c r="M1272" s="231"/>
    </row>
    <row r="1273" spans="1:13">
      <c r="A1273" s="231" t="s">
        <v>794</v>
      </c>
      <c r="B1273" s="231" t="s">
        <v>366</v>
      </c>
      <c r="C1273" s="231" t="s">
        <v>2341</v>
      </c>
      <c r="D1273" s="231" t="s">
        <v>464</v>
      </c>
      <c r="E1273" s="231" t="s">
        <v>1004</v>
      </c>
      <c r="F1273" s="231" t="s">
        <v>48</v>
      </c>
      <c r="G1273" s="231" t="s">
        <v>521</v>
      </c>
      <c r="H1273" s="231" t="s">
        <v>796</v>
      </c>
      <c r="I1273" s="203">
        <v>1521.33</v>
      </c>
      <c r="J1273" s="203">
        <v>0</v>
      </c>
      <c r="K1273" s="203">
        <v>0</v>
      </c>
      <c r="L1273" s="203">
        <v>1521.33</v>
      </c>
      <c r="M1273" s="231"/>
    </row>
    <row r="1274" spans="1:13">
      <c r="A1274" s="231" t="s">
        <v>794</v>
      </c>
      <c r="B1274" s="231" t="s">
        <v>366</v>
      </c>
      <c r="C1274" s="231" t="s">
        <v>2345</v>
      </c>
      <c r="D1274" s="231" t="s">
        <v>464</v>
      </c>
      <c r="E1274" s="231" t="s">
        <v>1004</v>
      </c>
      <c r="F1274" s="231" t="s">
        <v>48</v>
      </c>
      <c r="G1274" s="231" t="s">
        <v>521</v>
      </c>
      <c r="H1274" s="231" t="s">
        <v>796</v>
      </c>
      <c r="I1274" s="203">
        <v>103.67</v>
      </c>
      <c r="J1274" s="203">
        <v>253.81</v>
      </c>
      <c r="K1274" s="203">
        <v>0</v>
      </c>
      <c r="L1274" s="203">
        <v>-150.13999999999999</v>
      </c>
      <c r="M1274" s="231"/>
    </row>
    <row r="1275" spans="1:13">
      <c r="A1275" s="231" t="s">
        <v>794</v>
      </c>
      <c r="B1275" s="231" t="s">
        <v>808</v>
      </c>
      <c r="C1275" s="231" t="s">
        <v>794</v>
      </c>
      <c r="D1275" s="231" t="s">
        <v>464</v>
      </c>
      <c r="E1275" s="231" t="s">
        <v>1098</v>
      </c>
      <c r="F1275" s="231" t="s">
        <v>48</v>
      </c>
      <c r="G1275" s="231" t="s">
        <v>521</v>
      </c>
      <c r="H1275" s="231" t="s">
        <v>796</v>
      </c>
      <c r="I1275" s="203">
        <v>15794.54</v>
      </c>
      <c r="J1275" s="203">
        <v>15794.54</v>
      </c>
      <c r="K1275" s="203">
        <v>0</v>
      </c>
      <c r="L1275" s="203">
        <v>0</v>
      </c>
      <c r="M1275" s="231"/>
    </row>
    <row r="1276" spans="1:13">
      <c r="A1276" s="231" t="s">
        <v>794</v>
      </c>
      <c r="B1276" s="231" t="s">
        <v>808</v>
      </c>
      <c r="C1276" s="231" t="s">
        <v>812</v>
      </c>
      <c r="D1276" s="231" t="s">
        <v>464</v>
      </c>
      <c r="E1276" s="231" t="s">
        <v>1098</v>
      </c>
      <c r="F1276" s="231" t="s">
        <v>48</v>
      </c>
      <c r="G1276" s="231" t="s">
        <v>521</v>
      </c>
      <c r="H1276" s="231" t="s">
        <v>796</v>
      </c>
      <c r="I1276" s="203">
        <v>3745.45</v>
      </c>
      <c r="J1276" s="203">
        <v>3611.32</v>
      </c>
      <c r="K1276" s="203">
        <v>0</v>
      </c>
      <c r="L1276" s="203">
        <v>134.13</v>
      </c>
      <c r="M1276" s="231"/>
    </row>
    <row r="1277" spans="1:13">
      <c r="A1277" s="231" t="s">
        <v>794</v>
      </c>
      <c r="B1277" s="231" t="s">
        <v>702</v>
      </c>
      <c r="C1277" s="231" t="s">
        <v>794</v>
      </c>
      <c r="D1277" s="231" t="s">
        <v>464</v>
      </c>
      <c r="E1277" s="231" t="s">
        <v>1098</v>
      </c>
      <c r="F1277" s="231" t="s">
        <v>48</v>
      </c>
      <c r="G1277" s="231" t="s">
        <v>521</v>
      </c>
      <c r="H1277" s="231" t="s">
        <v>796</v>
      </c>
      <c r="I1277" s="203">
        <v>66428</v>
      </c>
      <c r="J1277" s="203">
        <v>56661.68</v>
      </c>
      <c r="K1277" s="203">
        <v>10616.32</v>
      </c>
      <c r="L1277" s="203">
        <v>-850</v>
      </c>
      <c r="M1277" s="231"/>
    </row>
    <row r="1278" spans="1:13">
      <c r="A1278" s="231" t="s">
        <v>794</v>
      </c>
      <c r="B1278" s="231" t="s">
        <v>702</v>
      </c>
      <c r="C1278" s="231" t="s">
        <v>812</v>
      </c>
      <c r="D1278" s="231" t="s">
        <v>464</v>
      </c>
      <c r="E1278" s="231" t="s">
        <v>1098</v>
      </c>
      <c r="F1278" s="231" t="s">
        <v>48</v>
      </c>
      <c r="G1278" s="231" t="s">
        <v>521</v>
      </c>
      <c r="H1278" s="231" t="s">
        <v>796</v>
      </c>
      <c r="I1278" s="203">
        <v>28297.41</v>
      </c>
      <c r="J1278" s="203">
        <v>26328.37</v>
      </c>
      <c r="K1278" s="203">
        <v>2203.52</v>
      </c>
      <c r="L1278" s="203">
        <v>-234.48</v>
      </c>
      <c r="M1278" s="231"/>
    </row>
    <row r="1279" spans="1:13">
      <c r="A1279" s="231" t="s">
        <v>794</v>
      </c>
      <c r="B1279" s="231" t="s">
        <v>808</v>
      </c>
      <c r="C1279" s="231" t="s">
        <v>794</v>
      </c>
      <c r="D1279" s="231" t="s">
        <v>398</v>
      </c>
      <c r="E1279" s="231" t="s">
        <v>521</v>
      </c>
      <c r="F1279" s="231" t="s">
        <v>48</v>
      </c>
      <c r="G1279" s="231" t="s">
        <v>521</v>
      </c>
      <c r="H1279" s="231" t="s">
        <v>796</v>
      </c>
      <c r="I1279" s="203">
        <v>1323256</v>
      </c>
      <c r="J1279" s="203">
        <v>1129308.6200000001</v>
      </c>
      <c r="K1279" s="203">
        <v>209709.48</v>
      </c>
      <c r="L1279" s="203">
        <v>-15762.1</v>
      </c>
      <c r="M1279" s="231"/>
    </row>
    <row r="1280" spans="1:13">
      <c r="A1280" s="231" t="s">
        <v>794</v>
      </c>
      <c r="B1280" s="231" t="s">
        <v>808</v>
      </c>
      <c r="C1280" s="231" t="s">
        <v>794</v>
      </c>
      <c r="D1280" s="231" t="s">
        <v>398</v>
      </c>
      <c r="E1280" s="231" t="s">
        <v>521</v>
      </c>
      <c r="F1280" s="231" t="s">
        <v>48</v>
      </c>
      <c r="G1280" s="231" t="s">
        <v>521</v>
      </c>
      <c r="H1280" s="231" t="s">
        <v>796</v>
      </c>
      <c r="I1280" s="203">
        <v>26103</v>
      </c>
      <c r="J1280" s="203">
        <v>24274.09</v>
      </c>
      <c r="K1280" s="203">
        <v>907.2</v>
      </c>
      <c r="L1280" s="203">
        <v>921.71</v>
      </c>
      <c r="M1280" s="231"/>
    </row>
    <row r="1281" spans="1:13">
      <c r="A1281" s="231" t="s">
        <v>794</v>
      </c>
      <c r="B1281" s="231" t="s">
        <v>808</v>
      </c>
      <c r="C1281" s="231" t="s">
        <v>812</v>
      </c>
      <c r="D1281" s="231" t="s">
        <v>398</v>
      </c>
      <c r="E1281" s="231" t="s">
        <v>521</v>
      </c>
      <c r="F1281" s="231" t="s">
        <v>48</v>
      </c>
      <c r="G1281" s="231" t="s">
        <v>521</v>
      </c>
      <c r="H1281" s="231" t="s">
        <v>796</v>
      </c>
      <c r="I1281" s="203">
        <v>521186</v>
      </c>
      <c r="J1281" s="203">
        <v>493335.74</v>
      </c>
      <c r="K1281" s="203">
        <v>44611.69</v>
      </c>
      <c r="L1281" s="203">
        <v>-16761.43</v>
      </c>
      <c r="M1281" s="231"/>
    </row>
    <row r="1282" spans="1:13">
      <c r="A1282" s="231" t="s">
        <v>794</v>
      </c>
      <c r="B1282" s="231" t="s">
        <v>808</v>
      </c>
      <c r="C1282" s="231" t="s">
        <v>2341</v>
      </c>
      <c r="D1282" s="231" t="s">
        <v>398</v>
      </c>
      <c r="E1282" s="231" t="s">
        <v>521</v>
      </c>
      <c r="F1282" s="231" t="s">
        <v>48</v>
      </c>
      <c r="G1282" s="231" t="s">
        <v>521</v>
      </c>
      <c r="H1282" s="231" t="s">
        <v>796</v>
      </c>
      <c r="I1282" s="203">
        <v>120</v>
      </c>
      <c r="J1282" s="203">
        <v>120</v>
      </c>
      <c r="K1282" s="203">
        <v>0</v>
      </c>
      <c r="L1282" s="203">
        <v>0</v>
      </c>
      <c r="M1282" s="231"/>
    </row>
    <row r="1283" spans="1:13">
      <c r="A1283" s="231" t="s">
        <v>794</v>
      </c>
      <c r="B1283" s="231" t="s">
        <v>808</v>
      </c>
      <c r="C1283" s="231" t="s">
        <v>2341</v>
      </c>
      <c r="D1283" s="231" t="s">
        <v>398</v>
      </c>
      <c r="E1283" s="231" t="s">
        <v>521</v>
      </c>
      <c r="F1283" s="231" t="s">
        <v>48</v>
      </c>
      <c r="G1283" s="231" t="s">
        <v>521</v>
      </c>
      <c r="H1283" s="231" t="s">
        <v>796</v>
      </c>
      <c r="I1283" s="203">
        <v>5792.39</v>
      </c>
      <c r="J1283" s="203">
        <v>3459.32</v>
      </c>
      <c r="K1283" s="203">
        <v>2333.0700000000002</v>
      </c>
      <c r="L1283" s="203">
        <v>0</v>
      </c>
      <c r="M1283" s="231"/>
    </row>
    <row r="1284" spans="1:13">
      <c r="A1284" s="231" t="s">
        <v>794</v>
      </c>
      <c r="B1284" s="231" t="s">
        <v>808</v>
      </c>
      <c r="C1284" s="231" t="s">
        <v>2341</v>
      </c>
      <c r="D1284" s="231" t="s">
        <v>398</v>
      </c>
      <c r="E1284" s="231" t="s">
        <v>521</v>
      </c>
      <c r="F1284" s="231" t="s">
        <v>48</v>
      </c>
      <c r="G1284" s="231" t="s">
        <v>521</v>
      </c>
      <c r="H1284" s="231" t="s">
        <v>796</v>
      </c>
      <c r="I1284" s="203">
        <v>6354.84</v>
      </c>
      <c r="J1284" s="203">
        <v>5253.63</v>
      </c>
      <c r="K1284" s="203">
        <v>1101.21</v>
      </c>
      <c r="L1284" s="203">
        <v>0</v>
      </c>
      <c r="M1284" s="231"/>
    </row>
    <row r="1285" spans="1:13">
      <c r="A1285" s="231" t="s">
        <v>794</v>
      </c>
      <c r="B1285" s="231" t="s">
        <v>808</v>
      </c>
      <c r="C1285" s="231" t="s">
        <v>2343</v>
      </c>
      <c r="D1285" s="231" t="s">
        <v>398</v>
      </c>
      <c r="E1285" s="231" t="s">
        <v>521</v>
      </c>
      <c r="F1285" s="231" t="s">
        <v>48</v>
      </c>
      <c r="G1285" s="231" t="s">
        <v>521</v>
      </c>
      <c r="H1285" s="231" t="s">
        <v>796</v>
      </c>
      <c r="I1285" s="203">
        <v>15981.45</v>
      </c>
      <c r="J1285" s="203">
        <v>13334.55</v>
      </c>
      <c r="K1285" s="203">
        <v>0</v>
      </c>
      <c r="L1285" s="203">
        <v>2646.9</v>
      </c>
      <c r="M1285" s="231"/>
    </row>
    <row r="1286" spans="1:13">
      <c r="A1286" s="231" t="s">
        <v>794</v>
      </c>
      <c r="B1286" s="231" t="s">
        <v>808</v>
      </c>
      <c r="C1286" s="231" t="s">
        <v>2343</v>
      </c>
      <c r="D1286" s="231" t="s">
        <v>398</v>
      </c>
      <c r="E1286" s="231" t="s">
        <v>521</v>
      </c>
      <c r="F1286" s="231" t="s">
        <v>48</v>
      </c>
      <c r="G1286" s="231" t="s">
        <v>521</v>
      </c>
      <c r="H1286" s="231" t="s">
        <v>796</v>
      </c>
      <c r="I1286" s="203">
        <v>992</v>
      </c>
      <c r="J1286" s="203">
        <v>992.01</v>
      </c>
      <c r="K1286" s="203">
        <v>0</v>
      </c>
      <c r="L1286" s="203">
        <v>-0.01</v>
      </c>
      <c r="M1286" s="231"/>
    </row>
    <row r="1287" spans="1:13">
      <c r="A1287" s="231" t="s">
        <v>794</v>
      </c>
      <c r="B1287" s="231" t="s">
        <v>808</v>
      </c>
      <c r="C1287" s="231" t="s">
        <v>2343</v>
      </c>
      <c r="D1287" s="231" t="s">
        <v>398</v>
      </c>
      <c r="E1287" s="231" t="s">
        <v>521</v>
      </c>
      <c r="F1287" s="231" t="s">
        <v>48</v>
      </c>
      <c r="G1287" s="231" t="s">
        <v>521</v>
      </c>
      <c r="H1287" s="231" t="s">
        <v>796</v>
      </c>
      <c r="I1287" s="203">
        <v>75523.89</v>
      </c>
      <c r="J1287" s="203">
        <v>75067.509999999995</v>
      </c>
      <c r="K1287" s="203">
        <v>456.38</v>
      </c>
      <c r="L1287" s="203">
        <v>0</v>
      </c>
      <c r="M1287" s="231"/>
    </row>
    <row r="1288" spans="1:13">
      <c r="A1288" s="231" t="s">
        <v>794</v>
      </c>
      <c r="B1288" s="231" t="s">
        <v>808</v>
      </c>
      <c r="C1288" s="231" t="s">
        <v>2344</v>
      </c>
      <c r="D1288" s="231" t="s">
        <v>398</v>
      </c>
      <c r="E1288" s="231" t="s">
        <v>521</v>
      </c>
      <c r="F1288" s="231" t="s">
        <v>48</v>
      </c>
      <c r="G1288" s="231" t="s">
        <v>521</v>
      </c>
      <c r="H1288" s="231" t="s">
        <v>796</v>
      </c>
      <c r="I1288" s="203">
        <v>132.75</v>
      </c>
      <c r="J1288" s="203">
        <v>132.75</v>
      </c>
      <c r="K1288" s="203">
        <v>0</v>
      </c>
      <c r="L1288" s="203">
        <v>0</v>
      </c>
      <c r="M1288" s="231"/>
    </row>
    <row r="1289" spans="1:13">
      <c r="A1289" s="231" t="s">
        <v>794</v>
      </c>
      <c r="B1289" s="231" t="s">
        <v>808</v>
      </c>
      <c r="C1289" s="231" t="s">
        <v>2345</v>
      </c>
      <c r="D1289" s="231" t="s">
        <v>398</v>
      </c>
      <c r="E1289" s="231" t="s">
        <v>521</v>
      </c>
      <c r="F1289" s="231" t="s">
        <v>48</v>
      </c>
      <c r="G1289" s="231" t="s">
        <v>521</v>
      </c>
      <c r="H1289" s="231" t="s">
        <v>796</v>
      </c>
      <c r="I1289" s="203">
        <v>1259.0999999999999</v>
      </c>
      <c r="J1289" s="203">
        <v>1259.0999999999999</v>
      </c>
      <c r="K1289" s="203">
        <v>0</v>
      </c>
      <c r="L1289" s="203">
        <v>0</v>
      </c>
      <c r="M1289" s="231"/>
    </row>
    <row r="1290" spans="1:13">
      <c r="A1290" s="231" t="s">
        <v>794</v>
      </c>
      <c r="B1290" s="231" t="s">
        <v>808</v>
      </c>
      <c r="C1290" s="231" t="s">
        <v>2345</v>
      </c>
      <c r="D1290" s="231" t="s">
        <v>398</v>
      </c>
      <c r="E1290" s="231" t="s">
        <v>521</v>
      </c>
      <c r="F1290" s="231" t="s">
        <v>48</v>
      </c>
      <c r="G1290" s="231" t="s">
        <v>521</v>
      </c>
      <c r="H1290" s="231" t="s">
        <v>796</v>
      </c>
      <c r="I1290" s="203">
        <v>14783.98</v>
      </c>
      <c r="J1290" s="203">
        <v>31502</v>
      </c>
      <c r="K1290" s="203">
        <v>0</v>
      </c>
      <c r="L1290" s="203">
        <v>-16718.02</v>
      </c>
      <c r="M1290" s="231"/>
    </row>
    <row r="1291" spans="1:13">
      <c r="A1291" s="231" t="s">
        <v>794</v>
      </c>
      <c r="B1291" s="231" t="s">
        <v>833</v>
      </c>
      <c r="C1291" s="231" t="s">
        <v>794</v>
      </c>
      <c r="D1291" s="231" t="s">
        <v>398</v>
      </c>
      <c r="E1291" s="231" t="s">
        <v>521</v>
      </c>
      <c r="F1291" s="231" t="s">
        <v>48</v>
      </c>
      <c r="G1291" s="231" t="s">
        <v>521</v>
      </c>
      <c r="H1291" s="231" t="s">
        <v>796</v>
      </c>
      <c r="I1291" s="203">
        <v>425848</v>
      </c>
      <c r="J1291" s="203">
        <v>372343.29</v>
      </c>
      <c r="K1291" s="203">
        <v>60254.52</v>
      </c>
      <c r="L1291" s="203">
        <v>-6749.81</v>
      </c>
      <c r="M1291" s="231"/>
    </row>
    <row r="1292" spans="1:13">
      <c r="A1292" s="231" t="s">
        <v>794</v>
      </c>
      <c r="B1292" s="231" t="s">
        <v>833</v>
      </c>
      <c r="C1292" s="231" t="s">
        <v>794</v>
      </c>
      <c r="D1292" s="231" t="s">
        <v>398</v>
      </c>
      <c r="E1292" s="231" t="s">
        <v>521</v>
      </c>
      <c r="F1292" s="231" t="s">
        <v>48</v>
      </c>
      <c r="G1292" s="231" t="s">
        <v>521</v>
      </c>
      <c r="H1292" s="231" t="s">
        <v>796</v>
      </c>
      <c r="I1292" s="203">
        <v>121534.45</v>
      </c>
      <c r="J1292" s="203">
        <v>118293.68</v>
      </c>
      <c r="K1292" s="203">
        <v>4324.99</v>
      </c>
      <c r="L1292" s="203">
        <v>-1084.22</v>
      </c>
      <c r="M1292" s="231"/>
    </row>
    <row r="1293" spans="1:13">
      <c r="A1293" s="231" t="s">
        <v>794</v>
      </c>
      <c r="B1293" s="231" t="s">
        <v>833</v>
      </c>
      <c r="C1293" s="231" t="s">
        <v>812</v>
      </c>
      <c r="D1293" s="231" t="s">
        <v>398</v>
      </c>
      <c r="E1293" s="231" t="s">
        <v>521</v>
      </c>
      <c r="F1293" s="231" t="s">
        <v>48</v>
      </c>
      <c r="G1293" s="231" t="s">
        <v>521</v>
      </c>
      <c r="H1293" s="231" t="s">
        <v>796</v>
      </c>
      <c r="I1293" s="203">
        <v>239502</v>
      </c>
      <c r="J1293" s="203">
        <v>230677.48</v>
      </c>
      <c r="K1293" s="203">
        <v>13406.4</v>
      </c>
      <c r="L1293" s="203">
        <v>-4581.88</v>
      </c>
      <c r="M1293" s="231"/>
    </row>
    <row r="1294" spans="1:13">
      <c r="A1294" s="231" t="s">
        <v>794</v>
      </c>
      <c r="B1294" s="231" t="s">
        <v>833</v>
      </c>
      <c r="C1294" s="231" t="s">
        <v>2345</v>
      </c>
      <c r="D1294" s="231" t="s">
        <v>398</v>
      </c>
      <c r="E1294" s="231" t="s">
        <v>521</v>
      </c>
      <c r="F1294" s="231" t="s">
        <v>48</v>
      </c>
      <c r="G1294" s="231" t="s">
        <v>521</v>
      </c>
      <c r="H1294" s="231" t="s">
        <v>796</v>
      </c>
      <c r="I1294" s="203">
        <v>6965.61</v>
      </c>
      <c r="J1294" s="203">
        <v>11032.21</v>
      </c>
      <c r="K1294" s="203">
        <v>0</v>
      </c>
      <c r="L1294" s="203">
        <v>-4066.6</v>
      </c>
      <c r="M1294" s="231"/>
    </row>
    <row r="1295" spans="1:13">
      <c r="A1295" s="231" t="s">
        <v>794</v>
      </c>
      <c r="B1295" s="231" t="s">
        <v>806</v>
      </c>
      <c r="C1295" s="231" t="s">
        <v>794</v>
      </c>
      <c r="D1295" s="231" t="s">
        <v>398</v>
      </c>
      <c r="E1295" s="231" t="s">
        <v>521</v>
      </c>
      <c r="F1295" s="231" t="s">
        <v>48</v>
      </c>
      <c r="G1295" s="231" t="s">
        <v>521</v>
      </c>
      <c r="H1295" s="231" t="s">
        <v>796</v>
      </c>
      <c r="I1295" s="203">
        <v>109519.86</v>
      </c>
      <c r="J1295" s="203">
        <v>95224.86</v>
      </c>
      <c r="K1295" s="203">
        <v>15995</v>
      </c>
      <c r="L1295" s="203">
        <v>-1700</v>
      </c>
      <c r="M1295" s="231"/>
    </row>
    <row r="1296" spans="1:13">
      <c r="A1296" s="231" t="s">
        <v>794</v>
      </c>
      <c r="B1296" s="231" t="s">
        <v>806</v>
      </c>
      <c r="C1296" s="231" t="s">
        <v>812</v>
      </c>
      <c r="D1296" s="231" t="s">
        <v>398</v>
      </c>
      <c r="E1296" s="231" t="s">
        <v>521</v>
      </c>
      <c r="F1296" s="231" t="s">
        <v>48</v>
      </c>
      <c r="G1296" s="231" t="s">
        <v>521</v>
      </c>
      <c r="H1296" s="231" t="s">
        <v>796</v>
      </c>
      <c r="I1296" s="203">
        <v>45889.72</v>
      </c>
      <c r="J1296" s="203">
        <v>43424.88</v>
      </c>
      <c r="K1296" s="203">
        <v>3319.92</v>
      </c>
      <c r="L1296" s="203">
        <v>-855.08</v>
      </c>
      <c r="M1296" s="231"/>
    </row>
    <row r="1297" spans="1:13">
      <c r="A1297" s="231" t="s">
        <v>794</v>
      </c>
      <c r="B1297" s="231" t="s">
        <v>806</v>
      </c>
      <c r="C1297" s="231" t="s">
        <v>2341</v>
      </c>
      <c r="D1297" s="231" t="s">
        <v>398</v>
      </c>
      <c r="E1297" s="231" t="s">
        <v>521</v>
      </c>
      <c r="F1297" s="231" t="s">
        <v>48</v>
      </c>
      <c r="G1297" s="231" t="s">
        <v>521</v>
      </c>
      <c r="H1297" s="231" t="s">
        <v>796</v>
      </c>
      <c r="I1297" s="203">
        <v>698.98</v>
      </c>
      <c r="J1297" s="203">
        <v>698.98</v>
      </c>
      <c r="K1297" s="203">
        <v>0</v>
      </c>
      <c r="L1297" s="203">
        <v>0</v>
      </c>
      <c r="M1297" s="231"/>
    </row>
    <row r="1298" spans="1:13">
      <c r="A1298" s="231" t="s">
        <v>794</v>
      </c>
      <c r="B1298" s="231" t="s">
        <v>806</v>
      </c>
      <c r="C1298" s="231" t="s">
        <v>2343</v>
      </c>
      <c r="D1298" s="231" t="s">
        <v>398</v>
      </c>
      <c r="E1298" s="231" t="s">
        <v>521</v>
      </c>
      <c r="F1298" s="231" t="s">
        <v>48</v>
      </c>
      <c r="G1298" s="231" t="s">
        <v>521</v>
      </c>
      <c r="H1298" s="231" t="s">
        <v>796</v>
      </c>
      <c r="I1298" s="203">
        <v>2789.33</v>
      </c>
      <c r="J1298" s="203">
        <v>2529.9899999999998</v>
      </c>
      <c r="K1298" s="203">
        <v>0</v>
      </c>
      <c r="L1298" s="203">
        <v>259.33999999999997</v>
      </c>
      <c r="M1298" s="231"/>
    </row>
    <row r="1299" spans="1:13">
      <c r="A1299" s="231" t="s">
        <v>794</v>
      </c>
      <c r="B1299" s="231" t="s">
        <v>806</v>
      </c>
      <c r="C1299" s="231" t="s">
        <v>2343</v>
      </c>
      <c r="D1299" s="231" t="s">
        <v>398</v>
      </c>
      <c r="E1299" s="231" t="s">
        <v>521</v>
      </c>
      <c r="F1299" s="231" t="s">
        <v>48</v>
      </c>
      <c r="G1299" s="231" t="s">
        <v>521</v>
      </c>
      <c r="H1299" s="231" t="s">
        <v>796</v>
      </c>
      <c r="I1299" s="203">
        <v>1237.69</v>
      </c>
      <c r="J1299" s="203">
        <v>1237.69</v>
      </c>
      <c r="K1299" s="203">
        <v>0</v>
      </c>
      <c r="L1299" s="203">
        <v>0</v>
      </c>
      <c r="M1299" s="231"/>
    </row>
    <row r="1300" spans="1:13">
      <c r="A1300" s="231" t="s">
        <v>794</v>
      </c>
      <c r="B1300" s="231" t="s">
        <v>806</v>
      </c>
      <c r="C1300" s="231" t="s">
        <v>2345</v>
      </c>
      <c r="D1300" s="231" t="s">
        <v>398</v>
      </c>
      <c r="E1300" s="231" t="s">
        <v>521</v>
      </c>
      <c r="F1300" s="231" t="s">
        <v>48</v>
      </c>
      <c r="G1300" s="231" t="s">
        <v>521</v>
      </c>
      <c r="H1300" s="231" t="s">
        <v>796</v>
      </c>
      <c r="I1300" s="203">
        <v>1057.02</v>
      </c>
      <c r="J1300" s="203">
        <v>2399.7199999999998</v>
      </c>
      <c r="K1300" s="203">
        <v>0</v>
      </c>
      <c r="L1300" s="203">
        <v>-1342.7</v>
      </c>
      <c r="M1300" s="231"/>
    </row>
    <row r="1301" spans="1:13">
      <c r="A1301" s="231" t="s">
        <v>794</v>
      </c>
      <c r="B1301" s="231" t="s">
        <v>703</v>
      </c>
      <c r="C1301" s="231" t="s">
        <v>794</v>
      </c>
      <c r="D1301" s="231" t="s">
        <v>398</v>
      </c>
      <c r="E1301" s="231" t="s">
        <v>521</v>
      </c>
      <c r="F1301" s="231" t="s">
        <v>48</v>
      </c>
      <c r="G1301" s="231" t="s">
        <v>521</v>
      </c>
      <c r="H1301" s="231" t="s">
        <v>796</v>
      </c>
      <c r="I1301" s="203">
        <v>173033.48</v>
      </c>
      <c r="J1301" s="203">
        <v>113249.15</v>
      </c>
      <c r="K1301" s="203">
        <v>22309.84</v>
      </c>
      <c r="L1301" s="203">
        <v>37474.49</v>
      </c>
      <c r="M1301" s="231"/>
    </row>
    <row r="1302" spans="1:13">
      <c r="A1302" s="231" t="s">
        <v>794</v>
      </c>
      <c r="B1302" s="231" t="s">
        <v>703</v>
      </c>
      <c r="C1302" s="231" t="s">
        <v>794</v>
      </c>
      <c r="D1302" s="231" t="s">
        <v>398</v>
      </c>
      <c r="E1302" s="231" t="s">
        <v>521</v>
      </c>
      <c r="F1302" s="231" t="s">
        <v>48</v>
      </c>
      <c r="G1302" s="231" t="s">
        <v>521</v>
      </c>
      <c r="H1302" s="231" t="s">
        <v>796</v>
      </c>
      <c r="I1302" s="203">
        <v>71177.53</v>
      </c>
      <c r="J1302" s="203">
        <v>64938.400000000001</v>
      </c>
      <c r="K1302" s="203">
        <v>6239.13</v>
      </c>
      <c r="L1302" s="203">
        <v>0</v>
      </c>
      <c r="M1302" s="231"/>
    </row>
    <row r="1303" spans="1:13">
      <c r="A1303" s="231" t="s">
        <v>794</v>
      </c>
      <c r="B1303" s="231" t="s">
        <v>703</v>
      </c>
      <c r="C1303" s="231" t="s">
        <v>812</v>
      </c>
      <c r="D1303" s="231" t="s">
        <v>398</v>
      </c>
      <c r="E1303" s="231" t="s">
        <v>521</v>
      </c>
      <c r="F1303" s="231" t="s">
        <v>48</v>
      </c>
      <c r="G1303" s="231" t="s">
        <v>521</v>
      </c>
      <c r="H1303" s="231" t="s">
        <v>796</v>
      </c>
      <c r="I1303" s="203">
        <v>112425.38</v>
      </c>
      <c r="J1303" s="203">
        <v>88186.1</v>
      </c>
      <c r="K1303" s="203">
        <v>6994.61</v>
      </c>
      <c r="L1303" s="203">
        <v>17244.669999999998</v>
      </c>
      <c r="M1303" s="231"/>
    </row>
    <row r="1304" spans="1:13">
      <c r="A1304" s="231" t="s">
        <v>794</v>
      </c>
      <c r="B1304" s="231" t="s">
        <v>703</v>
      </c>
      <c r="C1304" s="231" t="s">
        <v>2343</v>
      </c>
      <c r="D1304" s="231" t="s">
        <v>398</v>
      </c>
      <c r="E1304" s="231" t="s">
        <v>521</v>
      </c>
      <c r="F1304" s="231" t="s">
        <v>48</v>
      </c>
      <c r="G1304" s="231" t="s">
        <v>521</v>
      </c>
      <c r="H1304" s="231" t="s">
        <v>796</v>
      </c>
      <c r="I1304" s="203">
        <v>1345.2</v>
      </c>
      <c r="J1304" s="203">
        <v>328.1</v>
      </c>
      <c r="K1304" s="203">
        <v>1010.74</v>
      </c>
      <c r="L1304" s="203">
        <v>6.36</v>
      </c>
      <c r="M1304" s="231"/>
    </row>
    <row r="1305" spans="1:13">
      <c r="A1305" s="231" t="s">
        <v>794</v>
      </c>
      <c r="B1305" s="231" t="s">
        <v>701</v>
      </c>
      <c r="C1305" s="231" t="s">
        <v>794</v>
      </c>
      <c r="D1305" s="231" t="s">
        <v>398</v>
      </c>
      <c r="E1305" s="231" t="s">
        <v>521</v>
      </c>
      <c r="F1305" s="231" t="s">
        <v>48</v>
      </c>
      <c r="G1305" s="231" t="s">
        <v>521</v>
      </c>
      <c r="H1305" s="231" t="s">
        <v>796</v>
      </c>
      <c r="I1305" s="203">
        <v>63642</v>
      </c>
      <c r="J1305" s="203">
        <v>53885</v>
      </c>
      <c r="K1305" s="203">
        <v>10607</v>
      </c>
      <c r="L1305" s="203">
        <v>-850</v>
      </c>
      <c r="M1305" s="231"/>
    </row>
    <row r="1306" spans="1:13">
      <c r="A1306" s="231" t="s">
        <v>794</v>
      </c>
      <c r="B1306" s="231" t="s">
        <v>701</v>
      </c>
      <c r="C1306" s="231" t="s">
        <v>794</v>
      </c>
      <c r="D1306" s="231" t="s">
        <v>398</v>
      </c>
      <c r="E1306" s="231" t="s">
        <v>521</v>
      </c>
      <c r="F1306" s="231" t="s">
        <v>48</v>
      </c>
      <c r="G1306" s="231" t="s">
        <v>521</v>
      </c>
      <c r="H1306" s="231" t="s">
        <v>796</v>
      </c>
      <c r="I1306" s="203">
        <v>34824.379999999997</v>
      </c>
      <c r="J1306" s="203">
        <v>33580.68</v>
      </c>
      <c r="K1306" s="203">
        <v>1243.72</v>
      </c>
      <c r="L1306" s="203">
        <v>-0.02</v>
      </c>
      <c r="M1306" s="231"/>
    </row>
    <row r="1307" spans="1:13">
      <c r="A1307" s="231" t="s">
        <v>794</v>
      </c>
      <c r="B1307" s="231" t="s">
        <v>701</v>
      </c>
      <c r="C1307" s="231" t="s">
        <v>812</v>
      </c>
      <c r="D1307" s="231" t="s">
        <v>398</v>
      </c>
      <c r="E1307" s="231" t="s">
        <v>521</v>
      </c>
      <c r="F1307" s="231" t="s">
        <v>48</v>
      </c>
      <c r="G1307" s="231" t="s">
        <v>521</v>
      </c>
      <c r="H1307" s="231" t="s">
        <v>796</v>
      </c>
      <c r="I1307" s="203">
        <v>42368.26</v>
      </c>
      <c r="J1307" s="203">
        <v>40576.25</v>
      </c>
      <c r="K1307" s="203">
        <v>2460.4299999999998</v>
      </c>
      <c r="L1307" s="203">
        <v>-668.42</v>
      </c>
      <c r="M1307" s="231"/>
    </row>
    <row r="1308" spans="1:13">
      <c r="A1308" s="231" t="s">
        <v>794</v>
      </c>
      <c r="B1308" s="231" t="s">
        <v>701</v>
      </c>
      <c r="C1308" s="231" t="s">
        <v>2341</v>
      </c>
      <c r="D1308" s="231" t="s">
        <v>398</v>
      </c>
      <c r="E1308" s="231" t="s">
        <v>521</v>
      </c>
      <c r="F1308" s="231" t="s">
        <v>48</v>
      </c>
      <c r="G1308" s="231" t="s">
        <v>521</v>
      </c>
      <c r="H1308" s="231" t="s">
        <v>796</v>
      </c>
      <c r="I1308" s="203">
        <v>212.54</v>
      </c>
      <c r="J1308" s="203">
        <v>212.54</v>
      </c>
      <c r="K1308" s="203">
        <v>0</v>
      </c>
      <c r="L1308" s="203">
        <v>0</v>
      </c>
      <c r="M1308" s="231"/>
    </row>
    <row r="1309" spans="1:13">
      <c r="A1309" s="231" t="s">
        <v>794</v>
      </c>
      <c r="B1309" s="231" t="s">
        <v>701</v>
      </c>
      <c r="C1309" s="231" t="s">
        <v>2343</v>
      </c>
      <c r="D1309" s="231" t="s">
        <v>398</v>
      </c>
      <c r="E1309" s="231" t="s">
        <v>521</v>
      </c>
      <c r="F1309" s="231" t="s">
        <v>48</v>
      </c>
      <c r="G1309" s="231" t="s">
        <v>521</v>
      </c>
      <c r="H1309" s="231" t="s">
        <v>796</v>
      </c>
      <c r="I1309" s="203">
        <v>3071.89</v>
      </c>
      <c r="J1309" s="203">
        <v>1910.28</v>
      </c>
      <c r="K1309" s="203">
        <v>0</v>
      </c>
      <c r="L1309" s="203">
        <v>1161.6099999999999</v>
      </c>
      <c r="M1309" s="231"/>
    </row>
    <row r="1310" spans="1:13">
      <c r="A1310" s="231" t="s">
        <v>794</v>
      </c>
      <c r="B1310" s="231" t="s">
        <v>701</v>
      </c>
      <c r="C1310" s="231" t="s">
        <v>2343</v>
      </c>
      <c r="D1310" s="231" t="s">
        <v>398</v>
      </c>
      <c r="E1310" s="231" t="s">
        <v>521</v>
      </c>
      <c r="F1310" s="231" t="s">
        <v>48</v>
      </c>
      <c r="G1310" s="231" t="s">
        <v>521</v>
      </c>
      <c r="H1310" s="231" t="s">
        <v>796</v>
      </c>
      <c r="I1310" s="203">
        <v>145.97</v>
      </c>
      <c r="J1310" s="203">
        <v>145.97</v>
      </c>
      <c r="K1310" s="203">
        <v>0</v>
      </c>
      <c r="L1310" s="203">
        <v>0</v>
      </c>
      <c r="M1310" s="231"/>
    </row>
    <row r="1311" spans="1:13">
      <c r="A1311" s="231" t="s">
        <v>794</v>
      </c>
      <c r="B1311" s="231" t="s">
        <v>701</v>
      </c>
      <c r="C1311" s="231" t="s">
        <v>2344</v>
      </c>
      <c r="D1311" s="231" t="s">
        <v>398</v>
      </c>
      <c r="E1311" s="231" t="s">
        <v>521</v>
      </c>
      <c r="F1311" s="231" t="s">
        <v>48</v>
      </c>
      <c r="G1311" s="231" t="s">
        <v>521</v>
      </c>
      <c r="H1311" s="231" t="s">
        <v>796</v>
      </c>
      <c r="I1311" s="203">
        <v>474.6</v>
      </c>
      <c r="J1311" s="203">
        <v>300.89</v>
      </c>
      <c r="K1311" s="203">
        <v>0</v>
      </c>
      <c r="L1311" s="203">
        <v>173.71</v>
      </c>
      <c r="M1311" s="231"/>
    </row>
    <row r="1312" spans="1:13">
      <c r="A1312" s="231" t="s">
        <v>794</v>
      </c>
      <c r="B1312" s="231" t="s">
        <v>701</v>
      </c>
      <c r="C1312" s="231" t="s">
        <v>2345</v>
      </c>
      <c r="D1312" s="231" t="s">
        <v>398</v>
      </c>
      <c r="E1312" s="231" t="s">
        <v>521</v>
      </c>
      <c r="F1312" s="231" t="s">
        <v>48</v>
      </c>
      <c r="G1312" s="231" t="s">
        <v>521</v>
      </c>
      <c r="H1312" s="231" t="s">
        <v>796</v>
      </c>
      <c r="I1312" s="203">
        <v>428.52</v>
      </c>
      <c r="J1312" s="203">
        <v>742.77</v>
      </c>
      <c r="K1312" s="203">
        <v>0</v>
      </c>
      <c r="L1312" s="203">
        <v>-314.25</v>
      </c>
      <c r="M1312" s="231"/>
    </row>
    <row r="1313" spans="1:13">
      <c r="A1313" s="231" t="s">
        <v>794</v>
      </c>
      <c r="B1313" s="231" t="s">
        <v>707</v>
      </c>
      <c r="C1313" s="231" t="s">
        <v>794</v>
      </c>
      <c r="D1313" s="231" t="s">
        <v>398</v>
      </c>
      <c r="E1313" s="231" t="s">
        <v>521</v>
      </c>
      <c r="F1313" s="231" t="s">
        <v>48</v>
      </c>
      <c r="G1313" s="231" t="s">
        <v>521</v>
      </c>
      <c r="H1313" s="231" t="s">
        <v>796</v>
      </c>
      <c r="I1313" s="203">
        <v>281073.26</v>
      </c>
      <c r="J1313" s="203">
        <v>257669.92</v>
      </c>
      <c r="K1313" s="203">
        <v>23403.34</v>
      </c>
      <c r="L1313" s="203">
        <v>0</v>
      </c>
      <c r="M1313" s="231"/>
    </row>
    <row r="1314" spans="1:13">
      <c r="A1314" s="231" t="s">
        <v>794</v>
      </c>
      <c r="B1314" s="231" t="s">
        <v>707</v>
      </c>
      <c r="C1314" s="231" t="s">
        <v>794</v>
      </c>
      <c r="D1314" s="231" t="s">
        <v>398</v>
      </c>
      <c r="E1314" s="231" t="s">
        <v>521</v>
      </c>
      <c r="F1314" s="231" t="s">
        <v>48</v>
      </c>
      <c r="G1314" s="231" t="s">
        <v>521</v>
      </c>
      <c r="H1314" s="231" t="s">
        <v>796</v>
      </c>
      <c r="I1314" s="203">
        <v>41751.519999999997</v>
      </c>
      <c r="J1314" s="203">
        <v>36946.9</v>
      </c>
      <c r="K1314" s="203">
        <v>4804.72</v>
      </c>
      <c r="L1314" s="203">
        <v>-0.1</v>
      </c>
      <c r="M1314" s="231"/>
    </row>
    <row r="1315" spans="1:13">
      <c r="A1315" s="231" t="s">
        <v>794</v>
      </c>
      <c r="B1315" s="231" t="s">
        <v>707</v>
      </c>
      <c r="C1315" s="231" t="s">
        <v>812</v>
      </c>
      <c r="D1315" s="231" t="s">
        <v>398</v>
      </c>
      <c r="E1315" s="231" t="s">
        <v>521</v>
      </c>
      <c r="F1315" s="231" t="s">
        <v>48</v>
      </c>
      <c r="G1315" s="231" t="s">
        <v>521</v>
      </c>
      <c r="H1315" s="231" t="s">
        <v>796</v>
      </c>
      <c r="I1315" s="203">
        <v>106721</v>
      </c>
      <c r="J1315" s="203">
        <v>102685.4</v>
      </c>
      <c r="K1315" s="203">
        <v>5849.89</v>
      </c>
      <c r="L1315" s="203">
        <v>-1814.29</v>
      </c>
      <c r="M1315" s="231"/>
    </row>
    <row r="1316" spans="1:13">
      <c r="A1316" s="231" t="s">
        <v>794</v>
      </c>
      <c r="B1316" s="231" t="s">
        <v>707</v>
      </c>
      <c r="C1316" s="231" t="s">
        <v>2341</v>
      </c>
      <c r="D1316" s="231" t="s">
        <v>398</v>
      </c>
      <c r="E1316" s="231" t="s">
        <v>521</v>
      </c>
      <c r="F1316" s="231" t="s">
        <v>48</v>
      </c>
      <c r="G1316" s="231" t="s">
        <v>521</v>
      </c>
      <c r="H1316" s="231" t="s">
        <v>796</v>
      </c>
      <c r="I1316" s="203">
        <v>300</v>
      </c>
      <c r="J1316" s="203">
        <v>0</v>
      </c>
      <c r="K1316" s="203">
        <v>0</v>
      </c>
      <c r="L1316" s="203">
        <v>300</v>
      </c>
      <c r="M1316" s="231"/>
    </row>
    <row r="1317" spans="1:13">
      <c r="A1317" s="231" t="s">
        <v>794</v>
      </c>
      <c r="B1317" s="231" t="s">
        <v>707</v>
      </c>
      <c r="C1317" s="231" t="s">
        <v>2341</v>
      </c>
      <c r="D1317" s="231" t="s">
        <v>398</v>
      </c>
      <c r="E1317" s="231" t="s">
        <v>521</v>
      </c>
      <c r="F1317" s="231" t="s">
        <v>48</v>
      </c>
      <c r="G1317" s="231" t="s">
        <v>521</v>
      </c>
      <c r="H1317" s="231" t="s">
        <v>796</v>
      </c>
      <c r="I1317" s="203">
        <v>120</v>
      </c>
      <c r="J1317" s="203">
        <v>0</v>
      </c>
      <c r="K1317" s="203">
        <v>0</v>
      </c>
      <c r="L1317" s="203">
        <v>120</v>
      </c>
      <c r="M1317" s="231"/>
    </row>
    <row r="1318" spans="1:13">
      <c r="A1318" s="231" t="s">
        <v>794</v>
      </c>
      <c r="B1318" s="231" t="s">
        <v>707</v>
      </c>
      <c r="C1318" s="231" t="s">
        <v>2341</v>
      </c>
      <c r="D1318" s="231" t="s">
        <v>398</v>
      </c>
      <c r="E1318" s="231" t="s">
        <v>521</v>
      </c>
      <c r="F1318" s="231" t="s">
        <v>48</v>
      </c>
      <c r="G1318" s="231" t="s">
        <v>521</v>
      </c>
      <c r="H1318" s="231" t="s">
        <v>796</v>
      </c>
      <c r="I1318" s="203">
        <v>697.44</v>
      </c>
      <c r="J1318" s="203">
        <v>697.44</v>
      </c>
      <c r="K1318" s="203">
        <v>0</v>
      </c>
      <c r="L1318" s="203">
        <v>0</v>
      </c>
      <c r="M1318" s="231"/>
    </row>
    <row r="1319" spans="1:13">
      <c r="A1319" s="231" t="s">
        <v>794</v>
      </c>
      <c r="B1319" s="231" t="s">
        <v>707</v>
      </c>
      <c r="C1319" s="231" t="s">
        <v>2341</v>
      </c>
      <c r="D1319" s="231" t="s">
        <v>398</v>
      </c>
      <c r="E1319" s="231" t="s">
        <v>521</v>
      </c>
      <c r="F1319" s="231" t="s">
        <v>48</v>
      </c>
      <c r="G1319" s="231" t="s">
        <v>521</v>
      </c>
      <c r="H1319" s="231" t="s">
        <v>796</v>
      </c>
      <c r="I1319" s="203">
        <v>997.39</v>
      </c>
      <c r="J1319" s="203">
        <v>0</v>
      </c>
      <c r="K1319" s="203">
        <v>900</v>
      </c>
      <c r="L1319" s="203">
        <v>97.39</v>
      </c>
      <c r="M1319" s="231"/>
    </row>
    <row r="1320" spans="1:13">
      <c r="A1320" s="231" t="s">
        <v>794</v>
      </c>
      <c r="B1320" s="231" t="s">
        <v>707</v>
      </c>
      <c r="C1320" s="231" t="s">
        <v>2341</v>
      </c>
      <c r="D1320" s="231" t="s">
        <v>398</v>
      </c>
      <c r="E1320" s="231" t="s">
        <v>521</v>
      </c>
      <c r="F1320" s="231" t="s">
        <v>48</v>
      </c>
      <c r="G1320" s="231" t="s">
        <v>521</v>
      </c>
      <c r="H1320" s="231" t="s">
        <v>796</v>
      </c>
      <c r="I1320" s="203">
        <v>309.91000000000003</v>
      </c>
      <c r="J1320" s="203">
        <v>309.89</v>
      </c>
      <c r="K1320" s="203">
        <v>0</v>
      </c>
      <c r="L1320" s="203">
        <v>0.02</v>
      </c>
      <c r="M1320" s="231"/>
    </row>
    <row r="1321" spans="1:13">
      <c r="A1321" s="231" t="s">
        <v>794</v>
      </c>
      <c r="B1321" s="231" t="s">
        <v>707</v>
      </c>
      <c r="C1321" s="231" t="s">
        <v>2343</v>
      </c>
      <c r="D1321" s="231" t="s">
        <v>398</v>
      </c>
      <c r="E1321" s="231" t="s">
        <v>521</v>
      </c>
      <c r="F1321" s="231" t="s">
        <v>48</v>
      </c>
      <c r="G1321" s="231" t="s">
        <v>521</v>
      </c>
      <c r="H1321" s="231" t="s">
        <v>796</v>
      </c>
      <c r="I1321" s="203">
        <v>1917.33</v>
      </c>
      <c r="J1321" s="203">
        <v>1341.62</v>
      </c>
      <c r="K1321" s="203">
        <v>0</v>
      </c>
      <c r="L1321" s="203">
        <v>575.71</v>
      </c>
      <c r="M1321" s="231"/>
    </row>
    <row r="1322" spans="1:13">
      <c r="A1322" s="231" t="s">
        <v>794</v>
      </c>
      <c r="B1322" s="231" t="s">
        <v>707</v>
      </c>
      <c r="C1322" s="231" t="s">
        <v>2343</v>
      </c>
      <c r="D1322" s="231" t="s">
        <v>398</v>
      </c>
      <c r="E1322" s="231" t="s">
        <v>521</v>
      </c>
      <c r="F1322" s="231" t="s">
        <v>48</v>
      </c>
      <c r="G1322" s="231" t="s">
        <v>521</v>
      </c>
      <c r="H1322" s="231" t="s">
        <v>796</v>
      </c>
      <c r="I1322" s="203">
        <v>571.83000000000004</v>
      </c>
      <c r="J1322" s="203">
        <v>571.83000000000004</v>
      </c>
      <c r="K1322" s="203">
        <v>0</v>
      </c>
      <c r="L1322" s="203">
        <v>0</v>
      </c>
      <c r="M1322" s="231"/>
    </row>
    <row r="1323" spans="1:13">
      <c r="A1323" s="231" t="s">
        <v>794</v>
      </c>
      <c r="B1323" s="231" t="s">
        <v>707</v>
      </c>
      <c r="C1323" s="231" t="s">
        <v>2344</v>
      </c>
      <c r="D1323" s="231" t="s">
        <v>398</v>
      </c>
      <c r="E1323" s="231" t="s">
        <v>521</v>
      </c>
      <c r="F1323" s="231" t="s">
        <v>48</v>
      </c>
      <c r="G1323" s="231" t="s">
        <v>521</v>
      </c>
      <c r="H1323" s="231" t="s">
        <v>796</v>
      </c>
      <c r="I1323" s="203">
        <v>700</v>
      </c>
      <c r="J1323" s="203">
        <v>700</v>
      </c>
      <c r="K1323" s="203">
        <v>0</v>
      </c>
      <c r="L1323" s="203">
        <v>0</v>
      </c>
      <c r="M1323" s="231"/>
    </row>
    <row r="1324" spans="1:13">
      <c r="A1324" s="231" t="s">
        <v>794</v>
      </c>
      <c r="B1324" s="231" t="s">
        <v>707</v>
      </c>
      <c r="C1324" s="231" t="s">
        <v>2344</v>
      </c>
      <c r="D1324" s="231" t="s">
        <v>398</v>
      </c>
      <c r="E1324" s="231" t="s">
        <v>521</v>
      </c>
      <c r="F1324" s="231" t="s">
        <v>48</v>
      </c>
      <c r="G1324" s="231" t="s">
        <v>521</v>
      </c>
      <c r="H1324" s="231" t="s">
        <v>796</v>
      </c>
      <c r="I1324" s="203">
        <v>1372.82</v>
      </c>
      <c r="J1324" s="203">
        <v>1372.82</v>
      </c>
      <c r="K1324" s="203">
        <v>0</v>
      </c>
      <c r="L1324" s="203">
        <v>0</v>
      </c>
      <c r="M1324" s="231"/>
    </row>
    <row r="1325" spans="1:13">
      <c r="A1325" s="231" t="s">
        <v>794</v>
      </c>
      <c r="B1325" s="231" t="s">
        <v>707</v>
      </c>
      <c r="C1325" s="231" t="s">
        <v>2344</v>
      </c>
      <c r="D1325" s="231" t="s">
        <v>398</v>
      </c>
      <c r="E1325" s="231" t="s">
        <v>521</v>
      </c>
      <c r="F1325" s="231" t="s">
        <v>48</v>
      </c>
      <c r="G1325" s="231" t="s">
        <v>521</v>
      </c>
      <c r="H1325" s="231" t="s">
        <v>796</v>
      </c>
      <c r="I1325" s="203">
        <v>682.98</v>
      </c>
      <c r="J1325" s="203">
        <v>682.98</v>
      </c>
      <c r="K1325" s="203">
        <v>0</v>
      </c>
      <c r="L1325" s="203">
        <v>0</v>
      </c>
      <c r="M1325" s="231"/>
    </row>
    <row r="1326" spans="1:13">
      <c r="A1326" s="231" t="s">
        <v>794</v>
      </c>
      <c r="B1326" s="231" t="s">
        <v>707</v>
      </c>
      <c r="C1326" s="231" t="s">
        <v>2345</v>
      </c>
      <c r="D1326" s="231" t="s">
        <v>398</v>
      </c>
      <c r="E1326" s="231" t="s">
        <v>521</v>
      </c>
      <c r="F1326" s="231" t="s">
        <v>48</v>
      </c>
      <c r="G1326" s="231" t="s">
        <v>521</v>
      </c>
      <c r="H1326" s="231" t="s">
        <v>796</v>
      </c>
      <c r="I1326" s="203">
        <v>2731.1</v>
      </c>
      <c r="J1326" s="203">
        <v>2731.1</v>
      </c>
      <c r="K1326" s="203">
        <v>0</v>
      </c>
      <c r="L1326" s="203">
        <v>0</v>
      </c>
      <c r="M1326" s="231"/>
    </row>
    <row r="1327" spans="1:13">
      <c r="A1327" s="231" t="s">
        <v>794</v>
      </c>
      <c r="B1327" s="231" t="s">
        <v>706</v>
      </c>
      <c r="C1327" s="231" t="s">
        <v>794</v>
      </c>
      <c r="D1327" s="231" t="s">
        <v>398</v>
      </c>
      <c r="E1327" s="231" t="s">
        <v>521</v>
      </c>
      <c r="F1327" s="231" t="s">
        <v>48</v>
      </c>
      <c r="G1327" s="231" t="s">
        <v>521</v>
      </c>
      <c r="H1327" s="231" t="s">
        <v>796</v>
      </c>
      <c r="I1327" s="203">
        <v>257072</v>
      </c>
      <c r="J1327" s="203">
        <v>228084.23</v>
      </c>
      <c r="K1327" s="203">
        <v>29524.32</v>
      </c>
      <c r="L1327" s="203">
        <v>-536.54999999999995</v>
      </c>
      <c r="M1327" s="231"/>
    </row>
    <row r="1328" spans="1:13">
      <c r="A1328" s="231" t="s">
        <v>794</v>
      </c>
      <c r="B1328" s="231" t="s">
        <v>706</v>
      </c>
      <c r="C1328" s="231" t="s">
        <v>812</v>
      </c>
      <c r="D1328" s="231" t="s">
        <v>398</v>
      </c>
      <c r="E1328" s="231" t="s">
        <v>521</v>
      </c>
      <c r="F1328" s="231" t="s">
        <v>48</v>
      </c>
      <c r="G1328" s="231" t="s">
        <v>521</v>
      </c>
      <c r="H1328" s="231" t="s">
        <v>796</v>
      </c>
      <c r="I1328" s="203">
        <v>128502.17</v>
      </c>
      <c r="J1328" s="203">
        <v>122351.71</v>
      </c>
      <c r="K1328" s="203">
        <v>7597.07</v>
      </c>
      <c r="L1328" s="203">
        <v>-1446.61</v>
      </c>
      <c r="M1328" s="231"/>
    </row>
    <row r="1329" spans="1:13">
      <c r="A1329" s="231" t="s">
        <v>794</v>
      </c>
      <c r="B1329" s="231" t="s">
        <v>706</v>
      </c>
      <c r="C1329" s="231" t="s">
        <v>2341</v>
      </c>
      <c r="D1329" s="231" t="s">
        <v>398</v>
      </c>
      <c r="E1329" s="231" t="s">
        <v>521</v>
      </c>
      <c r="F1329" s="231" t="s">
        <v>48</v>
      </c>
      <c r="G1329" s="231" t="s">
        <v>521</v>
      </c>
      <c r="H1329" s="231" t="s">
        <v>796</v>
      </c>
      <c r="I1329" s="203">
        <v>300</v>
      </c>
      <c r="J1329" s="203">
        <v>146.37</v>
      </c>
      <c r="K1329" s="203">
        <v>0</v>
      </c>
      <c r="L1329" s="203">
        <v>153.63</v>
      </c>
      <c r="M1329" s="231"/>
    </row>
    <row r="1330" spans="1:13">
      <c r="A1330" s="231" t="s">
        <v>794</v>
      </c>
      <c r="B1330" s="231" t="s">
        <v>706</v>
      </c>
      <c r="C1330" s="231" t="s">
        <v>2341</v>
      </c>
      <c r="D1330" s="231" t="s">
        <v>398</v>
      </c>
      <c r="E1330" s="231" t="s">
        <v>521</v>
      </c>
      <c r="F1330" s="231" t="s">
        <v>48</v>
      </c>
      <c r="G1330" s="231" t="s">
        <v>521</v>
      </c>
      <c r="H1330" s="231" t="s">
        <v>796</v>
      </c>
      <c r="I1330" s="203">
        <v>4200</v>
      </c>
      <c r="J1330" s="203">
        <v>1668.59</v>
      </c>
      <c r="K1330" s="203">
        <v>2521.4699999999998</v>
      </c>
      <c r="L1330" s="203">
        <v>9.94</v>
      </c>
      <c r="M1330" s="231"/>
    </row>
    <row r="1331" spans="1:13">
      <c r="A1331" s="231" t="s">
        <v>794</v>
      </c>
      <c r="B1331" s="231" t="s">
        <v>706</v>
      </c>
      <c r="C1331" s="231" t="s">
        <v>2341</v>
      </c>
      <c r="D1331" s="231" t="s">
        <v>398</v>
      </c>
      <c r="E1331" s="231" t="s">
        <v>521</v>
      </c>
      <c r="F1331" s="231" t="s">
        <v>48</v>
      </c>
      <c r="G1331" s="231" t="s">
        <v>521</v>
      </c>
      <c r="H1331" s="231" t="s">
        <v>796</v>
      </c>
      <c r="I1331" s="203">
        <v>1140</v>
      </c>
      <c r="J1331" s="203">
        <v>1140</v>
      </c>
      <c r="K1331" s="203">
        <v>0</v>
      </c>
      <c r="L1331" s="203">
        <v>0</v>
      </c>
      <c r="M1331" s="231"/>
    </row>
    <row r="1332" spans="1:13">
      <c r="A1332" s="231" t="s">
        <v>794</v>
      </c>
      <c r="B1332" s="231" t="s">
        <v>706</v>
      </c>
      <c r="C1332" s="231" t="s">
        <v>2341</v>
      </c>
      <c r="D1332" s="231" t="s">
        <v>398</v>
      </c>
      <c r="E1332" s="231" t="s">
        <v>521</v>
      </c>
      <c r="F1332" s="231" t="s">
        <v>48</v>
      </c>
      <c r="G1332" s="231" t="s">
        <v>521</v>
      </c>
      <c r="H1332" s="231" t="s">
        <v>796</v>
      </c>
      <c r="I1332" s="203">
        <v>30370.45</v>
      </c>
      <c r="J1332" s="203">
        <v>18706.8</v>
      </c>
      <c r="K1332" s="203">
        <v>0</v>
      </c>
      <c r="L1332" s="203">
        <v>11663.65</v>
      </c>
      <c r="M1332" s="231"/>
    </row>
    <row r="1333" spans="1:13">
      <c r="A1333" s="231" t="s">
        <v>794</v>
      </c>
      <c r="B1333" s="231" t="s">
        <v>706</v>
      </c>
      <c r="C1333" s="231" t="s">
        <v>2341</v>
      </c>
      <c r="D1333" s="231" t="s">
        <v>398</v>
      </c>
      <c r="E1333" s="231" t="s">
        <v>521</v>
      </c>
      <c r="F1333" s="231" t="s">
        <v>48</v>
      </c>
      <c r="G1333" s="231" t="s">
        <v>521</v>
      </c>
      <c r="H1333" s="231" t="s">
        <v>796</v>
      </c>
      <c r="I1333" s="203">
        <v>7608.85</v>
      </c>
      <c r="J1333" s="203">
        <v>6215.44</v>
      </c>
      <c r="K1333" s="203">
        <v>1393.41</v>
      </c>
      <c r="L1333" s="203">
        <v>0</v>
      </c>
      <c r="M1333" s="231"/>
    </row>
    <row r="1334" spans="1:13">
      <c r="A1334" s="231" t="s">
        <v>794</v>
      </c>
      <c r="B1334" s="231" t="s">
        <v>706</v>
      </c>
      <c r="C1334" s="231" t="s">
        <v>2341</v>
      </c>
      <c r="D1334" s="231" t="s">
        <v>398</v>
      </c>
      <c r="E1334" s="231" t="s">
        <v>521</v>
      </c>
      <c r="F1334" s="231" t="s">
        <v>48</v>
      </c>
      <c r="G1334" s="231" t="s">
        <v>521</v>
      </c>
      <c r="H1334" s="231" t="s">
        <v>796</v>
      </c>
      <c r="I1334" s="203">
        <v>288</v>
      </c>
      <c r="J1334" s="203">
        <v>264</v>
      </c>
      <c r="K1334" s="203">
        <v>24</v>
      </c>
      <c r="L1334" s="203">
        <v>0</v>
      </c>
      <c r="M1334" s="231"/>
    </row>
    <row r="1335" spans="1:13">
      <c r="A1335" s="231" t="s">
        <v>794</v>
      </c>
      <c r="B1335" s="231" t="s">
        <v>706</v>
      </c>
      <c r="C1335" s="231" t="s">
        <v>2342</v>
      </c>
      <c r="D1335" s="231" t="s">
        <v>398</v>
      </c>
      <c r="E1335" s="231" t="s">
        <v>521</v>
      </c>
      <c r="F1335" s="231" t="s">
        <v>48</v>
      </c>
      <c r="G1335" s="231" t="s">
        <v>521</v>
      </c>
      <c r="H1335" s="231" t="s">
        <v>796</v>
      </c>
      <c r="I1335" s="203">
        <v>100714</v>
      </c>
      <c r="J1335" s="203">
        <v>83705.509999999995</v>
      </c>
      <c r="K1335" s="203">
        <v>0</v>
      </c>
      <c r="L1335" s="203">
        <v>17008.490000000002</v>
      </c>
      <c r="M1335" s="231"/>
    </row>
    <row r="1336" spans="1:13">
      <c r="A1336" s="231" t="s">
        <v>794</v>
      </c>
      <c r="B1336" s="231" t="s">
        <v>706</v>
      </c>
      <c r="C1336" s="231" t="s">
        <v>2342</v>
      </c>
      <c r="D1336" s="231" t="s">
        <v>398</v>
      </c>
      <c r="E1336" s="231" t="s">
        <v>521</v>
      </c>
      <c r="F1336" s="231" t="s">
        <v>48</v>
      </c>
      <c r="G1336" s="231" t="s">
        <v>521</v>
      </c>
      <c r="H1336" s="231" t="s">
        <v>796</v>
      </c>
      <c r="I1336" s="203">
        <v>503.59</v>
      </c>
      <c r="J1336" s="203">
        <v>503.59</v>
      </c>
      <c r="K1336" s="203">
        <v>0</v>
      </c>
      <c r="L1336" s="203">
        <v>0</v>
      </c>
      <c r="M1336" s="231"/>
    </row>
    <row r="1337" spans="1:13">
      <c r="A1337" s="231" t="s">
        <v>794</v>
      </c>
      <c r="B1337" s="231" t="s">
        <v>706</v>
      </c>
      <c r="C1337" s="231" t="s">
        <v>2343</v>
      </c>
      <c r="D1337" s="231" t="s">
        <v>398</v>
      </c>
      <c r="E1337" s="231" t="s">
        <v>521</v>
      </c>
      <c r="F1337" s="231" t="s">
        <v>48</v>
      </c>
      <c r="G1337" s="231" t="s">
        <v>521</v>
      </c>
      <c r="H1337" s="231" t="s">
        <v>796</v>
      </c>
      <c r="I1337" s="203">
        <v>23338.73</v>
      </c>
      <c r="J1337" s="203">
        <v>19171.38</v>
      </c>
      <c r="K1337" s="203">
        <v>0</v>
      </c>
      <c r="L1337" s="203">
        <v>4167.3500000000004</v>
      </c>
      <c r="M1337" s="231"/>
    </row>
    <row r="1338" spans="1:13">
      <c r="A1338" s="231" t="s">
        <v>794</v>
      </c>
      <c r="B1338" s="231" t="s">
        <v>706</v>
      </c>
      <c r="C1338" s="231" t="s">
        <v>2344</v>
      </c>
      <c r="D1338" s="231" t="s">
        <v>398</v>
      </c>
      <c r="E1338" s="231" t="s">
        <v>521</v>
      </c>
      <c r="F1338" s="231" t="s">
        <v>48</v>
      </c>
      <c r="G1338" s="231" t="s">
        <v>521</v>
      </c>
      <c r="H1338" s="231" t="s">
        <v>796</v>
      </c>
      <c r="I1338" s="203">
        <v>1827</v>
      </c>
      <c r="J1338" s="203">
        <v>1827</v>
      </c>
      <c r="K1338" s="203">
        <v>0</v>
      </c>
      <c r="L1338" s="203">
        <v>0</v>
      </c>
      <c r="M1338" s="231"/>
    </row>
    <row r="1339" spans="1:13">
      <c r="A1339" s="231" t="s">
        <v>794</v>
      </c>
      <c r="B1339" s="231" t="s">
        <v>709</v>
      </c>
      <c r="C1339" s="231" t="s">
        <v>794</v>
      </c>
      <c r="D1339" s="231" t="s">
        <v>398</v>
      </c>
      <c r="E1339" s="231" t="s">
        <v>521</v>
      </c>
      <c r="F1339" s="231" t="s">
        <v>48</v>
      </c>
      <c r="G1339" s="231" t="s">
        <v>521</v>
      </c>
      <c r="H1339" s="231" t="s">
        <v>796</v>
      </c>
      <c r="I1339" s="203">
        <v>63674.04</v>
      </c>
      <c r="J1339" s="203">
        <v>58367.86</v>
      </c>
      <c r="K1339" s="203">
        <v>5306.18</v>
      </c>
      <c r="L1339" s="203">
        <v>0</v>
      </c>
      <c r="M1339" s="231"/>
    </row>
    <row r="1340" spans="1:13">
      <c r="A1340" s="231" t="s">
        <v>794</v>
      </c>
      <c r="B1340" s="231" t="s">
        <v>709</v>
      </c>
      <c r="C1340" s="231" t="s">
        <v>812</v>
      </c>
      <c r="D1340" s="231" t="s">
        <v>398</v>
      </c>
      <c r="E1340" s="231" t="s">
        <v>521</v>
      </c>
      <c r="F1340" s="231" t="s">
        <v>48</v>
      </c>
      <c r="G1340" s="231" t="s">
        <v>521</v>
      </c>
      <c r="H1340" s="231" t="s">
        <v>796</v>
      </c>
      <c r="I1340" s="203">
        <v>22172</v>
      </c>
      <c r="J1340" s="203">
        <v>20573.84</v>
      </c>
      <c r="K1340" s="203">
        <v>1097.78</v>
      </c>
      <c r="L1340" s="203">
        <v>500.38</v>
      </c>
      <c r="M1340" s="231"/>
    </row>
    <row r="1341" spans="1:13">
      <c r="A1341" s="231" t="s">
        <v>794</v>
      </c>
      <c r="B1341" s="231" t="s">
        <v>709</v>
      </c>
      <c r="C1341" s="231" t="s">
        <v>2341</v>
      </c>
      <c r="D1341" s="231" t="s">
        <v>398</v>
      </c>
      <c r="E1341" s="231" t="s">
        <v>521</v>
      </c>
      <c r="F1341" s="231" t="s">
        <v>48</v>
      </c>
      <c r="G1341" s="231" t="s">
        <v>521</v>
      </c>
      <c r="H1341" s="231" t="s">
        <v>796</v>
      </c>
      <c r="I1341" s="203">
        <v>3996.29</v>
      </c>
      <c r="J1341" s="203">
        <v>3996.29</v>
      </c>
      <c r="K1341" s="203">
        <v>0</v>
      </c>
      <c r="L1341" s="203">
        <v>0</v>
      </c>
      <c r="M1341" s="231"/>
    </row>
    <row r="1342" spans="1:13">
      <c r="A1342" s="231" t="s">
        <v>794</v>
      </c>
      <c r="B1342" s="231" t="s">
        <v>709</v>
      </c>
      <c r="C1342" s="231" t="s">
        <v>2341</v>
      </c>
      <c r="D1342" s="231" t="s">
        <v>398</v>
      </c>
      <c r="E1342" s="231" t="s">
        <v>521</v>
      </c>
      <c r="F1342" s="231" t="s">
        <v>48</v>
      </c>
      <c r="G1342" s="231" t="s">
        <v>521</v>
      </c>
      <c r="H1342" s="231" t="s">
        <v>796</v>
      </c>
      <c r="I1342" s="203">
        <v>2669.91</v>
      </c>
      <c r="J1342" s="203">
        <v>2669.91</v>
      </c>
      <c r="K1342" s="203">
        <v>0</v>
      </c>
      <c r="L1342" s="203">
        <v>0</v>
      </c>
      <c r="M1342" s="231"/>
    </row>
    <row r="1343" spans="1:13">
      <c r="A1343" s="231" t="s">
        <v>794</v>
      </c>
      <c r="B1343" s="231" t="s">
        <v>709</v>
      </c>
      <c r="C1343" s="231" t="s">
        <v>2343</v>
      </c>
      <c r="D1343" s="231" t="s">
        <v>398</v>
      </c>
      <c r="E1343" s="231" t="s">
        <v>521</v>
      </c>
      <c r="F1343" s="231" t="s">
        <v>48</v>
      </c>
      <c r="G1343" s="231" t="s">
        <v>521</v>
      </c>
      <c r="H1343" s="231" t="s">
        <v>796</v>
      </c>
      <c r="I1343" s="203">
        <v>4713.4799999999996</v>
      </c>
      <c r="J1343" s="203">
        <v>4713.4799999999996</v>
      </c>
      <c r="K1343" s="203">
        <v>0</v>
      </c>
      <c r="L1343" s="203">
        <v>0</v>
      </c>
      <c r="M1343" s="231"/>
    </row>
    <row r="1344" spans="1:13">
      <c r="A1344" s="231" t="s">
        <v>794</v>
      </c>
      <c r="B1344" s="231" t="s">
        <v>808</v>
      </c>
      <c r="C1344" s="231" t="s">
        <v>2343</v>
      </c>
      <c r="D1344" s="231" t="s">
        <v>398</v>
      </c>
      <c r="E1344" s="231" t="s">
        <v>830</v>
      </c>
      <c r="F1344" s="231" t="s">
        <v>48</v>
      </c>
      <c r="G1344" s="231" t="s">
        <v>521</v>
      </c>
      <c r="H1344" s="231" t="s">
        <v>796</v>
      </c>
      <c r="I1344" s="203">
        <v>686.9</v>
      </c>
      <c r="J1344" s="203">
        <v>485.81</v>
      </c>
      <c r="K1344" s="203">
        <v>0</v>
      </c>
      <c r="L1344" s="203">
        <v>201.09</v>
      </c>
      <c r="M1344" s="231"/>
    </row>
    <row r="1345" spans="1:13">
      <c r="A1345" s="231" t="s">
        <v>794</v>
      </c>
      <c r="B1345" s="231" t="s">
        <v>808</v>
      </c>
      <c r="C1345" s="231" t="s">
        <v>2344</v>
      </c>
      <c r="D1345" s="231" t="s">
        <v>398</v>
      </c>
      <c r="E1345" s="231" t="s">
        <v>830</v>
      </c>
      <c r="F1345" s="231" t="s">
        <v>48</v>
      </c>
      <c r="G1345" s="231" t="s">
        <v>521</v>
      </c>
      <c r="H1345" s="231" t="s">
        <v>796</v>
      </c>
      <c r="I1345" s="203">
        <v>549.97</v>
      </c>
      <c r="J1345" s="203">
        <v>549.97</v>
      </c>
      <c r="K1345" s="203">
        <v>0</v>
      </c>
      <c r="L1345" s="203">
        <v>0</v>
      </c>
      <c r="M1345" s="231"/>
    </row>
    <row r="1346" spans="1:13">
      <c r="A1346" s="231" t="s">
        <v>794</v>
      </c>
      <c r="B1346" s="231" t="s">
        <v>702</v>
      </c>
      <c r="C1346" s="231" t="s">
        <v>2341</v>
      </c>
      <c r="D1346" s="231" t="s">
        <v>398</v>
      </c>
      <c r="E1346" s="231" t="s">
        <v>830</v>
      </c>
      <c r="F1346" s="231" t="s">
        <v>48</v>
      </c>
      <c r="G1346" s="231" t="s">
        <v>521</v>
      </c>
      <c r="H1346" s="231" t="s">
        <v>796</v>
      </c>
      <c r="I1346" s="203">
        <v>7222.88</v>
      </c>
      <c r="J1346" s="203">
        <v>2527.14</v>
      </c>
      <c r="K1346" s="203">
        <v>0</v>
      </c>
      <c r="L1346" s="203">
        <v>4695.74</v>
      </c>
      <c r="M1346" s="231"/>
    </row>
    <row r="1347" spans="1:13">
      <c r="A1347" s="231" t="s">
        <v>794</v>
      </c>
      <c r="B1347" s="231" t="s">
        <v>808</v>
      </c>
      <c r="C1347" s="231" t="s">
        <v>794</v>
      </c>
      <c r="D1347" s="231" t="s">
        <v>398</v>
      </c>
      <c r="E1347" s="231" t="s">
        <v>999</v>
      </c>
      <c r="F1347" s="231" t="s">
        <v>48</v>
      </c>
      <c r="G1347" s="231" t="s">
        <v>521</v>
      </c>
      <c r="H1347" s="231" t="s">
        <v>796</v>
      </c>
      <c r="I1347" s="203">
        <v>827.25</v>
      </c>
      <c r="J1347" s="203">
        <v>1356.69</v>
      </c>
      <c r="K1347" s="203">
        <v>0</v>
      </c>
      <c r="L1347" s="203">
        <v>-529.44000000000005</v>
      </c>
      <c r="M1347" s="231"/>
    </row>
    <row r="1348" spans="1:13">
      <c r="A1348" s="231" t="s">
        <v>794</v>
      </c>
      <c r="B1348" s="231" t="s">
        <v>808</v>
      </c>
      <c r="C1348" s="231" t="s">
        <v>812</v>
      </c>
      <c r="D1348" s="231" t="s">
        <v>398</v>
      </c>
      <c r="E1348" s="231" t="s">
        <v>999</v>
      </c>
      <c r="F1348" s="231" t="s">
        <v>48</v>
      </c>
      <c r="G1348" s="231" t="s">
        <v>521</v>
      </c>
      <c r="H1348" s="231" t="s">
        <v>796</v>
      </c>
      <c r="I1348" s="203">
        <v>193.96</v>
      </c>
      <c r="J1348" s="203">
        <v>306.39999999999998</v>
      </c>
      <c r="K1348" s="203">
        <v>0</v>
      </c>
      <c r="L1348" s="203">
        <v>-112.44</v>
      </c>
      <c r="M1348" s="231"/>
    </row>
    <row r="1349" spans="1:13">
      <c r="A1349" s="231" t="s">
        <v>794</v>
      </c>
      <c r="B1349" s="231" t="s">
        <v>808</v>
      </c>
      <c r="C1349" s="231" t="s">
        <v>2341</v>
      </c>
      <c r="D1349" s="231" t="s">
        <v>398</v>
      </c>
      <c r="E1349" s="231" t="s">
        <v>999</v>
      </c>
      <c r="F1349" s="231" t="s">
        <v>48</v>
      </c>
      <c r="G1349" s="231" t="s">
        <v>521</v>
      </c>
      <c r="H1349" s="231" t="s">
        <v>796</v>
      </c>
      <c r="I1349" s="203">
        <v>23506.48</v>
      </c>
      <c r="J1349" s="203">
        <v>11771.2</v>
      </c>
      <c r="K1349" s="203">
        <v>2318.2199999999998</v>
      </c>
      <c r="L1349" s="203">
        <v>9417.06</v>
      </c>
      <c r="M1349" s="231"/>
    </row>
    <row r="1350" spans="1:13">
      <c r="A1350" s="231" t="s">
        <v>794</v>
      </c>
      <c r="B1350" s="231" t="s">
        <v>808</v>
      </c>
      <c r="C1350" s="231" t="s">
        <v>2343</v>
      </c>
      <c r="D1350" s="231" t="s">
        <v>398</v>
      </c>
      <c r="E1350" s="231" t="s">
        <v>999</v>
      </c>
      <c r="F1350" s="231" t="s">
        <v>48</v>
      </c>
      <c r="G1350" s="231" t="s">
        <v>521</v>
      </c>
      <c r="H1350" s="231" t="s">
        <v>796</v>
      </c>
      <c r="I1350" s="203">
        <v>4939.07</v>
      </c>
      <c r="J1350" s="203">
        <v>0</v>
      </c>
      <c r="K1350" s="203">
        <v>0</v>
      </c>
      <c r="L1350" s="203">
        <v>4939.07</v>
      </c>
      <c r="M1350" s="231"/>
    </row>
    <row r="1351" spans="1:13">
      <c r="A1351" s="231" t="s">
        <v>794</v>
      </c>
      <c r="B1351" s="231" t="s">
        <v>702</v>
      </c>
      <c r="C1351" s="231" t="s">
        <v>2341</v>
      </c>
      <c r="D1351" s="231" t="s">
        <v>398</v>
      </c>
      <c r="E1351" s="231" t="s">
        <v>999</v>
      </c>
      <c r="F1351" s="231" t="s">
        <v>48</v>
      </c>
      <c r="G1351" s="231" t="s">
        <v>521</v>
      </c>
      <c r="H1351" s="231" t="s">
        <v>796</v>
      </c>
      <c r="I1351" s="203">
        <v>2381.44</v>
      </c>
      <c r="J1351" s="203">
        <v>1916.8</v>
      </c>
      <c r="K1351" s="203">
        <v>0</v>
      </c>
      <c r="L1351" s="203">
        <v>464.64</v>
      </c>
      <c r="M1351" s="231"/>
    </row>
    <row r="1352" spans="1:13">
      <c r="A1352" s="231" t="s">
        <v>794</v>
      </c>
      <c r="B1352" s="231" t="s">
        <v>702</v>
      </c>
      <c r="C1352" s="231" t="s">
        <v>2345</v>
      </c>
      <c r="D1352" s="231" t="s">
        <v>398</v>
      </c>
      <c r="E1352" s="231" t="s">
        <v>999</v>
      </c>
      <c r="F1352" s="231" t="s">
        <v>48</v>
      </c>
      <c r="G1352" s="231" t="s">
        <v>521</v>
      </c>
      <c r="H1352" s="231" t="s">
        <v>796</v>
      </c>
      <c r="I1352" s="203">
        <v>4600</v>
      </c>
      <c r="J1352" s="203">
        <v>1214.1400000000001</v>
      </c>
      <c r="K1352" s="203">
        <v>0</v>
      </c>
      <c r="L1352" s="203">
        <v>3385.86</v>
      </c>
      <c r="M1352" s="231"/>
    </row>
    <row r="1353" spans="1:13">
      <c r="A1353" s="231" t="s">
        <v>794</v>
      </c>
      <c r="B1353" s="231" t="s">
        <v>806</v>
      </c>
      <c r="C1353" s="231" t="s">
        <v>794</v>
      </c>
      <c r="D1353" s="231" t="s">
        <v>398</v>
      </c>
      <c r="E1353" s="231" t="s">
        <v>828</v>
      </c>
      <c r="F1353" s="231" t="s">
        <v>48</v>
      </c>
      <c r="G1353" s="231" t="s">
        <v>521</v>
      </c>
      <c r="H1353" s="231" t="s">
        <v>796</v>
      </c>
      <c r="I1353" s="203">
        <v>0</v>
      </c>
      <c r="J1353" s="203">
        <v>3106.25</v>
      </c>
      <c r="K1353" s="203">
        <v>0</v>
      </c>
      <c r="L1353" s="203">
        <v>-3106.25</v>
      </c>
      <c r="M1353" s="231"/>
    </row>
    <row r="1354" spans="1:13">
      <c r="A1354" s="231" t="s">
        <v>794</v>
      </c>
      <c r="B1354" s="231" t="s">
        <v>806</v>
      </c>
      <c r="C1354" s="231" t="s">
        <v>812</v>
      </c>
      <c r="D1354" s="231" t="s">
        <v>398</v>
      </c>
      <c r="E1354" s="231" t="s">
        <v>828</v>
      </c>
      <c r="F1354" s="231" t="s">
        <v>48</v>
      </c>
      <c r="G1354" s="231" t="s">
        <v>521</v>
      </c>
      <c r="H1354" s="231" t="s">
        <v>796</v>
      </c>
      <c r="I1354" s="203">
        <v>0</v>
      </c>
      <c r="J1354" s="203">
        <v>248.49</v>
      </c>
      <c r="K1354" s="203">
        <v>0</v>
      </c>
      <c r="L1354" s="203">
        <v>-248.49</v>
      </c>
      <c r="M1354" s="231"/>
    </row>
    <row r="1355" spans="1:13">
      <c r="A1355" s="231" t="s">
        <v>794</v>
      </c>
      <c r="B1355" s="231" t="s">
        <v>806</v>
      </c>
      <c r="C1355" s="231" t="s">
        <v>2341</v>
      </c>
      <c r="D1355" s="231" t="s">
        <v>398</v>
      </c>
      <c r="E1355" s="231" t="s">
        <v>828</v>
      </c>
      <c r="F1355" s="231" t="s">
        <v>48</v>
      </c>
      <c r="G1355" s="231" t="s">
        <v>521</v>
      </c>
      <c r="H1355" s="231" t="s">
        <v>796</v>
      </c>
      <c r="I1355" s="203">
        <v>24553.279999999999</v>
      </c>
      <c r="J1355" s="203">
        <v>18530.919999999998</v>
      </c>
      <c r="K1355" s="203">
        <v>0</v>
      </c>
      <c r="L1355" s="203">
        <v>6022.36</v>
      </c>
      <c r="M1355" s="231"/>
    </row>
    <row r="1356" spans="1:13">
      <c r="A1356" s="231" t="s">
        <v>794</v>
      </c>
      <c r="B1356" s="231" t="s">
        <v>806</v>
      </c>
      <c r="C1356" s="231" t="s">
        <v>2343</v>
      </c>
      <c r="D1356" s="231" t="s">
        <v>398</v>
      </c>
      <c r="E1356" s="231" t="s">
        <v>828</v>
      </c>
      <c r="F1356" s="231" t="s">
        <v>48</v>
      </c>
      <c r="G1356" s="231" t="s">
        <v>521</v>
      </c>
      <c r="H1356" s="231" t="s">
        <v>796</v>
      </c>
      <c r="I1356" s="203">
        <v>399.8</v>
      </c>
      <c r="J1356" s="203">
        <v>399.8</v>
      </c>
      <c r="K1356" s="203">
        <v>0</v>
      </c>
      <c r="L1356" s="203">
        <v>0</v>
      </c>
      <c r="M1356" s="231"/>
    </row>
    <row r="1357" spans="1:13">
      <c r="A1357" s="231" t="s">
        <v>794</v>
      </c>
      <c r="B1357" s="231" t="s">
        <v>702</v>
      </c>
      <c r="C1357" s="231" t="s">
        <v>794</v>
      </c>
      <c r="D1357" s="231" t="s">
        <v>398</v>
      </c>
      <c r="E1357" s="231" t="s">
        <v>828</v>
      </c>
      <c r="F1357" s="231" t="s">
        <v>48</v>
      </c>
      <c r="G1357" s="231" t="s">
        <v>521</v>
      </c>
      <c r="H1357" s="231" t="s">
        <v>796</v>
      </c>
      <c r="I1357" s="203">
        <v>42257.89</v>
      </c>
      <c r="J1357" s="203">
        <v>35327.15</v>
      </c>
      <c r="K1357" s="203">
        <v>6754.16</v>
      </c>
      <c r="L1357" s="203">
        <v>176.58</v>
      </c>
      <c r="M1357" s="231"/>
    </row>
    <row r="1358" spans="1:13">
      <c r="A1358" s="231" t="s">
        <v>794</v>
      </c>
      <c r="B1358" s="231" t="s">
        <v>702</v>
      </c>
      <c r="C1358" s="231" t="s">
        <v>812</v>
      </c>
      <c r="D1358" s="231" t="s">
        <v>398</v>
      </c>
      <c r="E1358" s="231" t="s">
        <v>828</v>
      </c>
      <c r="F1358" s="231" t="s">
        <v>48</v>
      </c>
      <c r="G1358" s="231" t="s">
        <v>521</v>
      </c>
      <c r="H1358" s="231" t="s">
        <v>796</v>
      </c>
      <c r="I1358" s="203">
        <v>15851.86</v>
      </c>
      <c r="J1358" s="203">
        <v>14594.42</v>
      </c>
      <c r="K1358" s="203">
        <v>1401.92</v>
      </c>
      <c r="L1358" s="203">
        <v>-144.47999999999999</v>
      </c>
      <c r="M1358" s="231"/>
    </row>
    <row r="1359" spans="1:13">
      <c r="A1359" s="231" t="s">
        <v>794</v>
      </c>
      <c r="B1359" s="231" t="s">
        <v>808</v>
      </c>
      <c r="C1359" s="231" t="s">
        <v>2341</v>
      </c>
      <c r="D1359" s="231" t="s">
        <v>398</v>
      </c>
      <c r="E1359" s="231" t="s">
        <v>1005</v>
      </c>
      <c r="F1359" s="231" t="s">
        <v>48</v>
      </c>
      <c r="G1359" s="231" t="s">
        <v>521</v>
      </c>
      <c r="H1359" s="231" t="s">
        <v>796</v>
      </c>
      <c r="I1359" s="203">
        <v>2000</v>
      </c>
      <c r="J1359" s="203">
        <v>1536</v>
      </c>
      <c r="K1359" s="203">
        <v>0</v>
      </c>
      <c r="L1359" s="203">
        <v>464</v>
      </c>
      <c r="M1359" s="231"/>
    </row>
    <row r="1360" spans="1:13">
      <c r="A1360" s="231" t="s">
        <v>794</v>
      </c>
      <c r="B1360" s="231" t="s">
        <v>703</v>
      </c>
      <c r="C1360" s="231" t="s">
        <v>794</v>
      </c>
      <c r="D1360" s="231" t="s">
        <v>398</v>
      </c>
      <c r="E1360" s="231" t="s">
        <v>1097</v>
      </c>
      <c r="F1360" s="231" t="s">
        <v>48</v>
      </c>
      <c r="G1360" s="231" t="s">
        <v>521</v>
      </c>
      <c r="H1360" s="231" t="s">
        <v>796</v>
      </c>
      <c r="I1360" s="203">
        <v>4780</v>
      </c>
      <c r="J1360" s="203">
        <v>944.02</v>
      </c>
      <c r="K1360" s="203">
        <v>0</v>
      </c>
      <c r="L1360" s="203">
        <v>3835.98</v>
      </c>
      <c r="M1360" s="231"/>
    </row>
    <row r="1361" spans="1:13">
      <c r="A1361" s="231" t="s">
        <v>794</v>
      </c>
      <c r="B1361" s="231" t="s">
        <v>703</v>
      </c>
      <c r="C1361" s="231" t="s">
        <v>812</v>
      </c>
      <c r="D1361" s="231" t="s">
        <v>398</v>
      </c>
      <c r="E1361" s="231" t="s">
        <v>1097</v>
      </c>
      <c r="F1361" s="231" t="s">
        <v>48</v>
      </c>
      <c r="G1361" s="231" t="s">
        <v>521</v>
      </c>
      <c r="H1361" s="231" t="s">
        <v>796</v>
      </c>
      <c r="I1361" s="203">
        <v>1052</v>
      </c>
      <c r="J1361" s="203">
        <v>292.99</v>
      </c>
      <c r="K1361" s="203">
        <v>0</v>
      </c>
      <c r="L1361" s="203">
        <v>759.01</v>
      </c>
      <c r="M1361" s="231"/>
    </row>
    <row r="1362" spans="1:13">
      <c r="A1362" s="231" t="s">
        <v>794</v>
      </c>
      <c r="B1362" s="231" t="s">
        <v>808</v>
      </c>
      <c r="C1362" s="231" t="s">
        <v>794</v>
      </c>
      <c r="D1362" s="231" t="s">
        <v>398</v>
      </c>
      <c r="E1362" s="231" t="s">
        <v>710</v>
      </c>
      <c r="F1362" s="231" t="s">
        <v>48</v>
      </c>
      <c r="G1362" s="231" t="s">
        <v>521</v>
      </c>
      <c r="H1362" s="231" t="s">
        <v>796</v>
      </c>
      <c r="I1362" s="203">
        <v>4692</v>
      </c>
      <c r="J1362" s="203">
        <v>3375</v>
      </c>
      <c r="K1362" s="203">
        <v>0</v>
      </c>
      <c r="L1362" s="203">
        <v>1317</v>
      </c>
      <c r="M1362" s="231"/>
    </row>
    <row r="1363" spans="1:13">
      <c r="A1363" s="231" t="s">
        <v>794</v>
      </c>
      <c r="B1363" s="231" t="s">
        <v>808</v>
      </c>
      <c r="C1363" s="231" t="s">
        <v>812</v>
      </c>
      <c r="D1363" s="231" t="s">
        <v>398</v>
      </c>
      <c r="E1363" s="231" t="s">
        <v>710</v>
      </c>
      <c r="F1363" s="231" t="s">
        <v>48</v>
      </c>
      <c r="G1363" s="231" t="s">
        <v>521</v>
      </c>
      <c r="H1363" s="231" t="s">
        <v>796</v>
      </c>
      <c r="I1363" s="203">
        <v>687.43</v>
      </c>
      <c r="J1363" s="203">
        <v>762.3</v>
      </c>
      <c r="K1363" s="203">
        <v>0</v>
      </c>
      <c r="L1363" s="203">
        <v>-74.87</v>
      </c>
      <c r="M1363" s="231"/>
    </row>
    <row r="1364" spans="1:13">
      <c r="A1364" s="231" t="s">
        <v>794</v>
      </c>
      <c r="B1364" s="231" t="s">
        <v>808</v>
      </c>
      <c r="C1364" s="231" t="s">
        <v>2341</v>
      </c>
      <c r="D1364" s="231" t="s">
        <v>398</v>
      </c>
      <c r="E1364" s="231" t="s">
        <v>710</v>
      </c>
      <c r="F1364" s="231" t="s">
        <v>48</v>
      </c>
      <c r="G1364" s="231" t="s">
        <v>521</v>
      </c>
      <c r="H1364" s="231" t="s">
        <v>796</v>
      </c>
      <c r="I1364" s="203">
        <v>1689</v>
      </c>
      <c r="J1364" s="203">
        <v>1689</v>
      </c>
      <c r="K1364" s="203">
        <v>0</v>
      </c>
      <c r="L1364" s="203">
        <v>0</v>
      </c>
      <c r="M1364" s="231"/>
    </row>
    <row r="1365" spans="1:13">
      <c r="A1365" s="231" t="s">
        <v>794</v>
      </c>
      <c r="B1365" s="231" t="s">
        <v>808</v>
      </c>
      <c r="C1365" s="231" t="s">
        <v>2341</v>
      </c>
      <c r="D1365" s="231" t="s">
        <v>398</v>
      </c>
      <c r="E1365" s="231" t="s">
        <v>710</v>
      </c>
      <c r="F1365" s="231" t="s">
        <v>48</v>
      </c>
      <c r="G1365" s="231" t="s">
        <v>521</v>
      </c>
      <c r="H1365" s="231" t="s">
        <v>796</v>
      </c>
      <c r="I1365" s="203">
        <v>1512</v>
      </c>
      <c r="J1365" s="203">
        <v>1512</v>
      </c>
      <c r="K1365" s="203">
        <v>0</v>
      </c>
      <c r="L1365" s="203">
        <v>0</v>
      </c>
      <c r="M1365" s="231"/>
    </row>
    <row r="1366" spans="1:13">
      <c r="A1366" s="231" t="s">
        <v>794</v>
      </c>
      <c r="B1366" s="231" t="s">
        <v>808</v>
      </c>
      <c r="C1366" s="231" t="s">
        <v>2343</v>
      </c>
      <c r="D1366" s="231" t="s">
        <v>398</v>
      </c>
      <c r="E1366" s="231" t="s">
        <v>710</v>
      </c>
      <c r="F1366" s="231" t="s">
        <v>48</v>
      </c>
      <c r="G1366" s="231" t="s">
        <v>521</v>
      </c>
      <c r="H1366" s="231" t="s">
        <v>796</v>
      </c>
      <c r="I1366" s="203">
        <v>6047.66</v>
      </c>
      <c r="J1366" s="203">
        <v>5281.13</v>
      </c>
      <c r="K1366" s="203">
        <v>0</v>
      </c>
      <c r="L1366" s="203">
        <v>766.53</v>
      </c>
      <c r="M1366" s="231"/>
    </row>
    <row r="1367" spans="1:13">
      <c r="A1367" s="231" t="s">
        <v>794</v>
      </c>
      <c r="B1367" s="231" t="s">
        <v>808</v>
      </c>
      <c r="C1367" s="231" t="s">
        <v>2343</v>
      </c>
      <c r="D1367" s="231" t="s">
        <v>398</v>
      </c>
      <c r="E1367" s="231" t="s">
        <v>710</v>
      </c>
      <c r="F1367" s="231" t="s">
        <v>48</v>
      </c>
      <c r="G1367" s="231" t="s">
        <v>521</v>
      </c>
      <c r="H1367" s="231" t="s">
        <v>796</v>
      </c>
      <c r="I1367" s="203">
        <v>665.41</v>
      </c>
      <c r="J1367" s="203">
        <v>538.4</v>
      </c>
      <c r="K1367" s="203">
        <v>0</v>
      </c>
      <c r="L1367" s="203">
        <v>127.01</v>
      </c>
      <c r="M1367" s="231"/>
    </row>
    <row r="1368" spans="1:13">
      <c r="A1368" s="231" t="s">
        <v>794</v>
      </c>
      <c r="B1368" s="231" t="s">
        <v>808</v>
      </c>
      <c r="C1368" s="231" t="s">
        <v>2344</v>
      </c>
      <c r="D1368" s="231" t="s">
        <v>398</v>
      </c>
      <c r="E1368" s="231" t="s">
        <v>710</v>
      </c>
      <c r="F1368" s="231" t="s">
        <v>48</v>
      </c>
      <c r="G1368" s="231" t="s">
        <v>521</v>
      </c>
      <c r="H1368" s="231" t="s">
        <v>796</v>
      </c>
      <c r="I1368" s="203">
        <v>1300</v>
      </c>
      <c r="J1368" s="203">
        <v>1300</v>
      </c>
      <c r="K1368" s="203">
        <v>0</v>
      </c>
      <c r="L1368" s="203">
        <v>0</v>
      </c>
      <c r="M1368" s="231"/>
    </row>
    <row r="1369" spans="1:13">
      <c r="A1369" s="231" t="s">
        <v>794</v>
      </c>
      <c r="B1369" s="231" t="s">
        <v>808</v>
      </c>
      <c r="C1369" s="231" t="s">
        <v>2345</v>
      </c>
      <c r="D1369" s="231" t="s">
        <v>398</v>
      </c>
      <c r="E1369" s="231" t="s">
        <v>710</v>
      </c>
      <c r="F1369" s="231" t="s">
        <v>48</v>
      </c>
      <c r="G1369" s="231" t="s">
        <v>521</v>
      </c>
      <c r="H1369" s="231" t="s">
        <v>796</v>
      </c>
      <c r="I1369" s="203">
        <v>1264</v>
      </c>
      <c r="J1369" s="203">
        <v>1125</v>
      </c>
      <c r="K1369" s="203">
        <v>0</v>
      </c>
      <c r="L1369" s="203">
        <v>139</v>
      </c>
      <c r="M1369" s="231"/>
    </row>
    <row r="1370" spans="1:13">
      <c r="A1370" s="231" t="s">
        <v>794</v>
      </c>
      <c r="B1370" s="231" t="s">
        <v>833</v>
      </c>
      <c r="C1370" s="231" t="s">
        <v>794</v>
      </c>
      <c r="D1370" s="231" t="s">
        <v>398</v>
      </c>
      <c r="E1370" s="231" t="s">
        <v>710</v>
      </c>
      <c r="F1370" s="231" t="s">
        <v>48</v>
      </c>
      <c r="G1370" s="231" t="s">
        <v>521</v>
      </c>
      <c r="H1370" s="231" t="s">
        <v>796</v>
      </c>
      <c r="I1370" s="203">
        <v>465.09</v>
      </c>
      <c r="J1370" s="203">
        <v>465.09</v>
      </c>
      <c r="K1370" s="203">
        <v>0</v>
      </c>
      <c r="L1370" s="203">
        <v>0</v>
      </c>
      <c r="M1370" s="231"/>
    </row>
    <row r="1371" spans="1:13">
      <c r="A1371" s="231" t="s">
        <v>794</v>
      </c>
      <c r="B1371" s="231" t="s">
        <v>833</v>
      </c>
      <c r="C1371" s="231" t="s">
        <v>812</v>
      </c>
      <c r="D1371" s="231" t="s">
        <v>398</v>
      </c>
      <c r="E1371" s="231" t="s">
        <v>710</v>
      </c>
      <c r="F1371" s="231" t="s">
        <v>48</v>
      </c>
      <c r="G1371" s="231" t="s">
        <v>521</v>
      </c>
      <c r="H1371" s="231" t="s">
        <v>796</v>
      </c>
      <c r="I1371" s="203">
        <v>111.64</v>
      </c>
      <c r="J1371" s="203">
        <v>107.21</v>
      </c>
      <c r="K1371" s="203">
        <v>0</v>
      </c>
      <c r="L1371" s="203">
        <v>4.43</v>
      </c>
      <c r="M1371" s="231"/>
    </row>
    <row r="1372" spans="1:13">
      <c r="A1372" s="231" t="s">
        <v>794</v>
      </c>
      <c r="B1372" s="231" t="s">
        <v>833</v>
      </c>
      <c r="C1372" s="231" t="s">
        <v>2343</v>
      </c>
      <c r="D1372" s="231" t="s">
        <v>398</v>
      </c>
      <c r="E1372" s="231" t="s">
        <v>710</v>
      </c>
      <c r="F1372" s="231" t="s">
        <v>48</v>
      </c>
      <c r="G1372" s="231" t="s">
        <v>521</v>
      </c>
      <c r="H1372" s="231" t="s">
        <v>796</v>
      </c>
      <c r="I1372" s="203">
        <v>446.12</v>
      </c>
      <c r="J1372" s="203">
        <v>0</v>
      </c>
      <c r="K1372" s="203">
        <v>0</v>
      </c>
      <c r="L1372" s="203">
        <v>446.12</v>
      </c>
      <c r="M1372" s="231"/>
    </row>
    <row r="1373" spans="1:13">
      <c r="A1373" s="231" t="s">
        <v>794</v>
      </c>
      <c r="B1373" s="231" t="s">
        <v>806</v>
      </c>
      <c r="C1373" s="231" t="s">
        <v>2341</v>
      </c>
      <c r="D1373" s="231" t="s">
        <v>398</v>
      </c>
      <c r="E1373" s="231" t="s">
        <v>710</v>
      </c>
      <c r="F1373" s="231" t="s">
        <v>48</v>
      </c>
      <c r="G1373" s="231" t="s">
        <v>521</v>
      </c>
      <c r="H1373" s="231" t="s">
        <v>796</v>
      </c>
      <c r="I1373" s="203">
        <v>630</v>
      </c>
      <c r="J1373" s="203">
        <v>0</v>
      </c>
      <c r="K1373" s="203">
        <v>0</v>
      </c>
      <c r="L1373" s="203">
        <v>630</v>
      </c>
      <c r="M1373" s="231"/>
    </row>
    <row r="1374" spans="1:13">
      <c r="A1374" s="231" t="s">
        <v>794</v>
      </c>
      <c r="B1374" s="231" t="s">
        <v>806</v>
      </c>
      <c r="C1374" s="231" t="s">
        <v>2341</v>
      </c>
      <c r="D1374" s="231" t="s">
        <v>398</v>
      </c>
      <c r="E1374" s="231" t="s">
        <v>710</v>
      </c>
      <c r="F1374" s="231" t="s">
        <v>48</v>
      </c>
      <c r="G1374" s="231" t="s">
        <v>521</v>
      </c>
      <c r="H1374" s="231" t="s">
        <v>796</v>
      </c>
      <c r="I1374" s="203">
        <v>8966.48</v>
      </c>
      <c r="J1374" s="203">
        <v>8750</v>
      </c>
      <c r="K1374" s="203">
        <v>0</v>
      </c>
      <c r="L1374" s="203">
        <v>216.48</v>
      </c>
      <c r="M1374" s="231"/>
    </row>
    <row r="1375" spans="1:13">
      <c r="A1375" s="231" t="s">
        <v>794</v>
      </c>
      <c r="B1375" s="231" t="s">
        <v>806</v>
      </c>
      <c r="C1375" s="231" t="s">
        <v>2343</v>
      </c>
      <c r="D1375" s="231" t="s">
        <v>398</v>
      </c>
      <c r="E1375" s="231" t="s">
        <v>710</v>
      </c>
      <c r="F1375" s="231" t="s">
        <v>48</v>
      </c>
      <c r="G1375" s="231" t="s">
        <v>521</v>
      </c>
      <c r="H1375" s="231" t="s">
        <v>796</v>
      </c>
      <c r="I1375" s="203">
        <v>846.82</v>
      </c>
      <c r="J1375" s="203">
        <v>0</v>
      </c>
      <c r="K1375" s="203">
        <v>0</v>
      </c>
      <c r="L1375" s="203">
        <v>846.82</v>
      </c>
      <c r="M1375" s="231"/>
    </row>
    <row r="1376" spans="1:13">
      <c r="A1376" s="231" t="s">
        <v>794</v>
      </c>
      <c r="B1376" s="231" t="s">
        <v>806</v>
      </c>
      <c r="C1376" s="231" t="s">
        <v>2343</v>
      </c>
      <c r="D1376" s="231" t="s">
        <v>398</v>
      </c>
      <c r="E1376" s="231" t="s">
        <v>710</v>
      </c>
      <c r="F1376" s="231" t="s">
        <v>48</v>
      </c>
      <c r="G1376" s="231" t="s">
        <v>521</v>
      </c>
      <c r="H1376" s="231" t="s">
        <v>796</v>
      </c>
      <c r="I1376" s="203">
        <v>536.89</v>
      </c>
      <c r="J1376" s="203">
        <v>284.95999999999998</v>
      </c>
      <c r="K1376" s="203">
        <v>0</v>
      </c>
      <c r="L1376" s="203">
        <v>251.93</v>
      </c>
      <c r="M1376" s="231"/>
    </row>
    <row r="1377" spans="1:13">
      <c r="A1377" s="231" t="s">
        <v>794</v>
      </c>
      <c r="B1377" s="231" t="s">
        <v>806</v>
      </c>
      <c r="C1377" s="231" t="s">
        <v>2345</v>
      </c>
      <c r="D1377" s="231" t="s">
        <v>398</v>
      </c>
      <c r="E1377" s="231" t="s">
        <v>710</v>
      </c>
      <c r="F1377" s="231" t="s">
        <v>48</v>
      </c>
      <c r="G1377" s="231" t="s">
        <v>521</v>
      </c>
      <c r="H1377" s="231" t="s">
        <v>796</v>
      </c>
      <c r="I1377" s="203">
        <v>642.4</v>
      </c>
      <c r="J1377" s="203">
        <v>0</v>
      </c>
      <c r="K1377" s="203">
        <v>0</v>
      </c>
      <c r="L1377" s="203">
        <v>642.4</v>
      </c>
      <c r="M1377" s="231"/>
    </row>
    <row r="1378" spans="1:13">
      <c r="A1378" s="231" t="s">
        <v>794</v>
      </c>
      <c r="B1378" s="231" t="s">
        <v>703</v>
      </c>
      <c r="C1378" s="231" t="s">
        <v>794</v>
      </c>
      <c r="D1378" s="231" t="s">
        <v>398</v>
      </c>
      <c r="E1378" s="231" t="s">
        <v>710</v>
      </c>
      <c r="F1378" s="231" t="s">
        <v>48</v>
      </c>
      <c r="G1378" s="231" t="s">
        <v>521</v>
      </c>
      <c r="H1378" s="231" t="s">
        <v>796</v>
      </c>
      <c r="I1378" s="203">
        <v>1699.23</v>
      </c>
      <c r="J1378" s="203">
        <v>1699.23</v>
      </c>
      <c r="K1378" s="203">
        <v>0</v>
      </c>
      <c r="L1378" s="203">
        <v>0</v>
      </c>
      <c r="M1378" s="231"/>
    </row>
    <row r="1379" spans="1:13">
      <c r="A1379" s="231" t="s">
        <v>794</v>
      </c>
      <c r="B1379" s="231" t="s">
        <v>703</v>
      </c>
      <c r="C1379" s="231" t="s">
        <v>812</v>
      </c>
      <c r="D1379" s="231" t="s">
        <v>398</v>
      </c>
      <c r="E1379" s="231" t="s">
        <v>710</v>
      </c>
      <c r="F1379" s="231" t="s">
        <v>48</v>
      </c>
      <c r="G1379" s="231" t="s">
        <v>521</v>
      </c>
      <c r="H1379" s="231" t="s">
        <v>796</v>
      </c>
      <c r="I1379" s="203">
        <v>543.82000000000005</v>
      </c>
      <c r="J1379" s="203">
        <v>527.64</v>
      </c>
      <c r="K1379" s="203">
        <v>0</v>
      </c>
      <c r="L1379" s="203">
        <v>16.18</v>
      </c>
      <c r="M1379" s="231"/>
    </row>
    <row r="1380" spans="1:13">
      <c r="A1380" s="231" t="s">
        <v>794</v>
      </c>
      <c r="B1380" s="231" t="s">
        <v>701</v>
      </c>
      <c r="C1380" s="231" t="s">
        <v>794</v>
      </c>
      <c r="D1380" s="231" t="s">
        <v>398</v>
      </c>
      <c r="E1380" s="231" t="s">
        <v>710</v>
      </c>
      <c r="F1380" s="231" t="s">
        <v>48</v>
      </c>
      <c r="G1380" s="231" t="s">
        <v>521</v>
      </c>
      <c r="H1380" s="231" t="s">
        <v>796</v>
      </c>
      <c r="I1380" s="203">
        <v>398.07</v>
      </c>
      <c r="J1380" s="203">
        <v>0</v>
      </c>
      <c r="K1380" s="203">
        <v>0</v>
      </c>
      <c r="L1380" s="203">
        <v>398.07</v>
      </c>
      <c r="M1380" s="231"/>
    </row>
    <row r="1381" spans="1:13">
      <c r="A1381" s="231" t="s">
        <v>794</v>
      </c>
      <c r="B1381" s="231" t="s">
        <v>701</v>
      </c>
      <c r="C1381" s="231" t="s">
        <v>794</v>
      </c>
      <c r="D1381" s="231" t="s">
        <v>398</v>
      </c>
      <c r="E1381" s="231" t="s">
        <v>710</v>
      </c>
      <c r="F1381" s="231" t="s">
        <v>48</v>
      </c>
      <c r="G1381" s="231" t="s">
        <v>521</v>
      </c>
      <c r="H1381" s="231" t="s">
        <v>796</v>
      </c>
      <c r="I1381" s="203">
        <v>271.70999999999998</v>
      </c>
      <c r="J1381" s="203">
        <v>0</v>
      </c>
      <c r="K1381" s="203">
        <v>0</v>
      </c>
      <c r="L1381" s="203">
        <v>271.70999999999998</v>
      </c>
      <c r="M1381" s="231"/>
    </row>
    <row r="1382" spans="1:13">
      <c r="A1382" s="231" t="s">
        <v>794</v>
      </c>
      <c r="B1382" s="231" t="s">
        <v>701</v>
      </c>
      <c r="C1382" s="231" t="s">
        <v>812</v>
      </c>
      <c r="D1382" s="231" t="s">
        <v>398</v>
      </c>
      <c r="E1382" s="231" t="s">
        <v>710</v>
      </c>
      <c r="F1382" s="231" t="s">
        <v>48</v>
      </c>
      <c r="G1382" s="231" t="s">
        <v>521</v>
      </c>
      <c r="H1382" s="231" t="s">
        <v>796</v>
      </c>
      <c r="I1382" s="203">
        <v>436.7</v>
      </c>
      <c r="J1382" s="203">
        <v>0</v>
      </c>
      <c r="K1382" s="203">
        <v>0</v>
      </c>
      <c r="L1382" s="203">
        <v>436.7</v>
      </c>
      <c r="M1382" s="231"/>
    </row>
    <row r="1383" spans="1:13">
      <c r="A1383" s="231" t="s">
        <v>794</v>
      </c>
      <c r="B1383" s="231" t="s">
        <v>701</v>
      </c>
      <c r="C1383" s="231" t="s">
        <v>2344</v>
      </c>
      <c r="D1383" s="231" t="s">
        <v>398</v>
      </c>
      <c r="E1383" s="231" t="s">
        <v>710</v>
      </c>
      <c r="F1383" s="231" t="s">
        <v>48</v>
      </c>
      <c r="G1383" s="231" t="s">
        <v>521</v>
      </c>
      <c r="H1383" s="231" t="s">
        <v>796</v>
      </c>
      <c r="I1383" s="203">
        <v>41.3</v>
      </c>
      <c r="J1383" s="203">
        <v>0</v>
      </c>
      <c r="K1383" s="203">
        <v>0</v>
      </c>
      <c r="L1383" s="203">
        <v>41.3</v>
      </c>
      <c r="M1383" s="231"/>
    </row>
    <row r="1384" spans="1:13">
      <c r="A1384" s="231" t="s">
        <v>794</v>
      </c>
      <c r="B1384" s="231" t="s">
        <v>702</v>
      </c>
      <c r="C1384" s="231" t="s">
        <v>2341</v>
      </c>
      <c r="D1384" s="231" t="s">
        <v>398</v>
      </c>
      <c r="E1384" s="231" t="s">
        <v>710</v>
      </c>
      <c r="F1384" s="231" t="s">
        <v>48</v>
      </c>
      <c r="G1384" s="231" t="s">
        <v>521</v>
      </c>
      <c r="H1384" s="231" t="s">
        <v>796</v>
      </c>
      <c r="I1384" s="203">
        <v>7154.69</v>
      </c>
      <c r="J1384" s="203">
        <v>7154.69</v>
      </c>
      <c r="K1384" s="203">
        <v>0</v>
      </c>
      <c r="L1384" s="203">
        <v>0</v>
      </c>
      <c r="M1384" s="231"/>
    </row>
    <row r="1385" spans="1:13">
      <c r="A1385" s="231" t="s">
        <v>794</v>
      </c>
      <c r="B1385" s="231" t="s">
        <v>707</v>
      </c>
      <c r="C1385" s="231" t="s">
        <v>2341</v>
      </c>
      <c r="D1385" s="231" t="s">
        <v>398</v>
      </c>
      <c r="E1385" s="231" t="s">
        <v>710</v>
      </c>
      <c r="F1385" s="231" t="s">
        <v>48</v>
      </c>
      <c r="G1385" s="231" t="s">
        <v>521</v>
      </c>
      <c r="H1385" s="231" t="s">
        <v>796</v>
      </c>
      <c r="I1385" s="203">
        <v>249.83</v>
      </c>
      <c r="J1385" s="203">
        <v>38.75</v>
      </c>
      <c r="K1385" s="203">
        <v>0</v>
      </c>
      <c r="L1385" s="203">
        <v>211.08</v>
      </c>
      <c r="M1385" s="231"/>
    </row>
    <row r="1386" spans="1:13">
      <c r="A1386" s="231" t="s">
        <v>794</v>
      </c>
      <c r="B1386" s="231" t="s">
        <v>707</v>
      </c>
      <c r="C1386" s="231" t="s">
        <v>2344</v>
      </c>
      <c r="D1386" s="231" t="s">
        <v>398</v>
      </c>
      <c r="E1386" s="231" t="s">
        <v>710</v>
      </c>
      <c r="F1386" s="231" t="s">
        <v>48</v>
      </c>
      <c r="G1386" s="231" t="s">
        <v>521</v>
      </c>
      <c r="H1386" s="231" t="s">
        <v>796</v>
      </c>
      <c r="I1386" s="203">
        <v>718.27</v>
      </c>
      <c r="J1386" s="203">
        <v>0</v>
      </c>
      <c r="K1386" s="203">
        <v>0</v>
      </c>
      <c r="L1386" s="203">
        <v>718.27</v>
      </c>
      <c r="M1386" s="231"/>
    </row>
    <row r="1387" spans="1:13">
      <c r="A1387" s="231" t="s">
        <v>794</v>
      </c>
      <c r="B1387" s="231" t="s">
        <v>366</v>
      </c>
      <c r="C1387" s="231" t="s">
        <v>2345</v>
      </c>
      <c r="D1387" s="231" t="s">
        <v>398</v>
      </c>
      <c r="E1387" s="231" t="s">
        <v>710</v>
      </c>
      <c r="F1387" s="231" t="s">
        <v>48</v>
      </c>
      <c r="G1387" s="231" t="s">
        <v>521</v>
      </c>
      <c r="H1387" s="231" t="s">
        <v>796</v>
      </c>
      <c r="I1387" s="203">
        <v>1025.75</v>
      </c>
      <c r="J1387" s="203">
        <v>102.91</v>
      </c>
      <c r="K1387" s="203">
        <v>0</v>
      </c>
      <c r="L1387" s="203">
        <v>922.84</v>
      </c>
      <c r="M1387" s="231"/>
    </row>
    <row r="1388" spans="1:13">
      <c r="A1388" s="231" t="s">
        <v>794</v>
      </c>
      <c r="B1388" s="231" t="s">
        <v>706</v>
      </c>
      <c r="C1388" s="231" t="s">
        <v>794</v>
      </c>
      <c r="D1388" s="231" t="s">
        <v>398</v>
      </c>
      <c r="E1388" s="231" t="s">
        <v>710</v>
      </c>
      <c r="F1388" s="231" t="s">
        <v>48</v>
      </c>
      <c r="G1388" s="231" t="s">
        <v>521</v>
      </c>
      <c r="H1388" s="231" t="s">
        <v>796</v>
      </c>
      <c r="I1388" s="203">
        <v>6269.59</v>
      </c>
      <c r="J1388" s="203">
        <v>3894.83</v>
      </c>
      <c r="K1388" s="203">
        <v>0</v>
      </c>
      <c r="L1388" s="203">
        <v>2374.7600000000002</v>
      </c>
      <c r="M1388" s="231"/>
    </row>
    <row r="1389" spans="1:13">
      <c r="A1389" s="231" t="s">
        <v>794</v>
      </c>
      <c r="B1389" s="231" t="s">
        <v>706</v>
      </c>
      <c r="C1389" s="231" t="s">
        <v>812</v>
      </c>
      <c r="D1389" s="231" t="s">
        <v>398</v>
      </c>
      <c r="E1389" s="231" t="s">
        <v>710</v>
      </c>
      <c r="F1389" s="231" t="s">
        <v>48</v>
      </c>
      <c r="G1389" s="231" t="s">
        <v>521</v>
      </c>
      <c r="H1389" s="231" t="s">
        <v>796</v>
      </c>
      <c r="I1389" s="203">
        <v>1683.93</v>
      </c>
      <c r="J1389" s="203">
        <v>981.78</v>
      </c>
      <c r="K1389" s="203">
        <v>0</v>
      </c>
      <c r="L1389" s="203">
        <v>702.15</v>
      </c>
      <c r="M1389" s="231"/>
    </row>
    <row r="1390" spans="1:13">
      <c r="A1390" s="231" t="s">
        <v>794</v>
      </c>
      <c r="B1390" s="231" t="s">
        <v>706</v>
      </c>
      <c r="C1390" s="231" t="s">
        <v>2343</v>
      </c>
      <c r="D1390" s="231" t="s">
        <v>398</v>
      </c>
      <c r="E1390" s="231" t="s">
        <v>710</v>
      </c>
      <c r="F1390" s="231" t="s">
        <v>48</v>
      </c>
      <c r="G1390" s="231" t="s">
        <v>521</v>
      </c>
      <c r="H1390" s="231" t="s">
        <v>796</v>
      </c>
      <c r="I1390" s="203">
        <v>7970</v>
      </c>
      <c r="J1390" s="203">
        <v>197.55</v>
      </c>
      <c r="K1390" s="203">
        <v>0</v>
      </c>
      <c r="L1390" s="203">
        <v>7772.45</v>
      </c>
      <c r="M1390" s="231"/>
    </row>
    <row r="1391" spans="1:13">
      <c r="A1391" s="231" t="s">
        <v>794</v>
      </c>
      <c r="B1391" s="231" t="s">
        <v>706</v>
      </c>
      <c r="C1391" s="231" t="s">
        <v>2344</v>
      </c>
      <c r="D1391" s="231" t="s">
        <v>398</v>
      </c>
      <c r="E1391" s="231" t="s">
        <v>710</v>
      </c>
      <c r="F1391" s="231" t="s">
        <v>48</v>
      </c>
      <c r="G1391" s="231" t="s">
        <v>521</v>
      </c>
      <c r="H1391" s="231" t="s">
        <v>796</v>
      </c>
      <c r="I1391" s="203">
        <v>50.4</v>
      </c>
      <c r="J1391" s="203">
        <v>0</v>
      </c>
      <c r="K1391" s="203">
        <v>0</v>
      </c>
      <c r="L1391" s="203">
        <v>50.4</v>
      </c>
      <c r="M1391" s="231"/>
    </row>
    <row r="1392" spans="1:13">
      <c r="A1392" s="231" t="s">
        <v>794</v>
      </c>
      <c r="B1392" s="231" t="s">
        <v>706</v>
      </c>
      <c r="C1392" s="231" t="s">
        <v>2345</v>
      </c>
      <c r="D1392" s="231" t="s">
        <v>398</v>
      </c>
      <c r="E1392" s="231" t="s">
        <v>710</v>
      </c>
      <c r="F1392" s="231" t="s">
        <v>48</v>
      </c>
      <c r="G1392" s="231" t="s">
        <v>521</v>
      </c>
      <c r="H1392" s="231" t="s">
        <v>796</v>
      </c>
      <c r="I1392" s="203">
        <v>1134</v>
      </c>
      <c r="J1392" s="203">
        <v>1134</v>
      </c>
      <c r="K1392" s="203">
        <v>0</v>
      </c>
      <c r="L1392" s="203">
        <v>0</v>
      </c>
      <c r="M1392" s="231"/>
    </row>
    <row r="1393" spans="1:13">
      <c r="A1393" s="231" t="s">
        <v>794</v>
      </c>
      <c r="B1393" s="231" t="s">
        <v>709</v>
      </c>
      <c r="C1393" s="231" t="s">
        <v>2341</v>
      </c>
      <c r="D1393" s="231" t="s">
        <v>398</v>
      </c>
      <c r="E1393" s="231" t="s">
        <v>710</v>
      </c>
      <c r="F1393" s="231" t="s">
        <v>48</v>
      </c>
      <c r="G1393" s="231" t="s">
        <v>521</v>
      </c>
      <c r="H1393" s="231" t="s">
        <v>796</v>
      </c>
      <c r="I1393" s="203">
        <v>460</v>
      </c>
      <c r="J1393" s="203">
        <v>460</v>
      </c>
      <c r="K1393" s="203">
        <v>0</v>
      </c>
      <c r="L1393" s="203">
        <v>0</v>
      </c>
      <c r="M1393" s="231"/>
    </row>
    <row r="1394" spans="1:13">
      <c r="A1394" s="231" t="s">
        <v>794</v>
      </c>
      <c r="B1394" s="231" t="s">
        <v>709</v>
      </c>
      <c r="C1394" s="231" t="s">
        <v>2343</v>
      </c>
      <c r="D1394" s="231" t="s">
        <v>398</v>
      </c>
      <c r="E1394" s="231" t="s">
        <v>710</v>
      </c>
      <c r="F1394" s="231" t="s">
        <v>48</v>
      </c>
      <c r="G1394" s="231" t="s">
        <v>521</v>
      </c>
      <c r="H1394" s="231" t="s">
        <v>796</v>
      </c>
      <c r="I1394" s="203">
        <v>2331.25</v>
      </c>
      <c r="J1394" s="203">
        <v>0</v>
      </c>
      <c r="K1394" s="203">
        <v>0</v>
      </c>
      <c r="L1394" s="203">
        <v>2331.25</v>
      </c>
      <c r="M1394" s="231"/>
    </row>
    <row r="1395" spans="1:13">
      <c r="A1395" s="231" t="s">
        <v>794</v>
      </c>
      <c r="B1395" s="231" t="s">
        <v>808</v>
      </c>
      <c r="C1395" s="231" t="s">
        <v>794</v>
      </c>
      <c r="D1395" s="231" t="s">
        <v>398</v>
      </c>
      <c r="E1395" s="231" t="s">
        <v>2086</v>
      </c>
      <c r="F1395" s="231" t="s">
        <v>48</v>
      </c>
      <c r="G1395" s="231" t="s">
        <v>521</v>
      </c>
      <c r="H1395" s="231" t="s">
        <v>796</v>
      </c>
      <c r="I1395" s="203">
        <v>7500</v>
      </c>
      <c r="J1395" s="203">
        <v>26656</v>
      </c>
      <c r="K1395" s="203">
        <v>0</v>
      </c>
      <c r="L1395" s="203">
        <v>-19156</v>
      </c>
      <c r="M1395" s="231"/>
    </row>
    <row r="1396" spans="1:13">
      <c r="A1396" s="231" t="s">
        <v>794</v>
      </c>
      <c r="B1396" s="231" t="s">
        <v>808</v>
      </c>
      <c r="C1396" s="231" t="s">
        <v>812</v>
      </c>
      <c r="D1396" s="231" t="s">
        <v>398</v>
      </c>
      <c r="E1396" s="231" t="s">
        <v>2086</v>
      </c>
      <c r="F1396" s="231" t="s">
        <v>48</v>
      </c>
      <c r="G1396" s="231" t="s">
        <v>521</v>
      </c>
      <c r="H1396" s="231" t="s">
        <v>796</v>
      </c>
      <c r="I1396" s="203">
        <v>1711.5</v>
      </c>
      <c r="J1396" s="203">
        <v>6012.09</v>
      </c>
      <c r="K1396" s="203">
        <v>0</v>
      </c>
      <c r="L1396" s="203">
        <v>-4300.59</v>
      </c>
      <c r="M1396" s="231"/>
    </row>
    <row r="1397" spans="1:13">
      <c r="A1397" s="231" t="s">
        <v>794</v>
      </c>
      <c r="B1397" s="231" t="s">
        <v>244</v>
      </c>
      <c r="C1397" s="231" t="s">
        <v>794</v>
      </c>
      <c r="D1397" s="231" t="s">
        <v>398</v>
      </c>
      <c r="E1397" s="231" t="s">
        <v>2082</v>
      </c>
      <c r="F1397" s="231" t="s">
        <v>48</v>
      </c>
      <c r="G1397" s="231" t="s">
        <v>521</v>
      </c>
      <c r="H1397" s="231" t="s">
        <v>796</v>
      </c>
      <c r="I1397" s="203">
        <v>2526.6799999999998</v>
      </c>
      <c r="J1397" s="203">
        <v>2526.6799999999998</v>
      </c>
      <c r="K1397" s="203">
        <v>0</v>
      </c>
      <c r="L1397" s="203">
        <v>0</v>
      </c>
      <c r="M1397" s="231"/>
    </row>
    <row r="1398" spans="1:13">
      <c r="A1398" s="231" t="s">
        <v>794</v>
      </c>
      <c r="B1398" s="231" t="s">
        <v>244</v>
      </c>
      <c r="C1398" s="231" t="s">
        <v>812</v>
      </c>
      <c r="D1398" s="231" t="s">
        <v>398</v>
      </c>
      <c r="E1398" s="231" t="s">
        <v>2082</v>
      </c>
      <c r="F1398" s="231" t="s">
        <v>48</v>
      </c>
      <c r="G1398" s="231" t="s">
        <v>521</v>
      </c>
      <c r="H1398" s="231" t="s">
        <v>796</v>
      </c>
      <c r="I1398" s="203">
        <v>587.79999999999995</v>
      </c>
      <c r="J1398" s="203">
        <v>582.33000000000004</v>
      </c>
      <c r="K1398" s="203">
        <v>0</v>
      </c>
      <c r="L1398" s="203">
        <v>5.47</v>
      </c>
      <c r="M1398" s="231"/>
    </row>
    <row r="1399" spans="1:13">
      <c r="A1399" s="231" t="s">
        <v>794</v>
      </c>
      <c r="B1399" s="231" t="s">
        <v>833</v>
      </c>
      <c r="C1399" s="231" t="s">
        <v>794</v>
      </c>
      <c r="D1399" s="231" t="s">
        <v>398</v>
      </c>
      <c r="E1399" s="231" t="s">
        <v>1967</v>
      </c>
      <c r="F1399" s="231" t="s">
        <v>48</v>
      </c>
      <c r="G1399" s="231" t="s">
        <v>521</v>
      </c>
      <c r="H1399" s="231" t="s">
        <v>796</v>
      </c>
      <c r="I1399" s="203">
        <v>27143.05</v>
      </c>
      <c r="J1399" s="203">
        <v>26213.58</v>
      </c>
      <c r="K1399" s="203">
        <v>880.68</v>
      </c>
      <c r="L1399" s="203">
        <v>48.79</v>
      </c>
      <c r="M1399" s="231"/>
    </row>
    <row r="1400" spans="1:13">
      <c r="A1400" s="231" t="s">
        <v>794</v>
      </c>
      <c r="B1400" s="231" t="s">
        <v>833</v>
      </c>
      <c r="C1400" s="231" t="s">
        <v>794</v>
      </c>
      <c r="D1400" s="231" t="s">
        <v>398</v>
      </c>
      <c r="E1400" s="231" t="s">
        <v>1967</v>
      </c>
      <c r="F1400" s="231" t="s">
        <v>48</v>
      </c>
      <c r="G1400" s="231" t="s">
        <v>521</v>
      </c>
      <c r="H1400" s="231" t="s">
        <v>796</v>
      </c>
      <c r="I1400" s="203">
        <v>29745.95</v>
      </c>
      <c r="J1400" s="203">
        <v>28688.9</v>
      </c>
      <c r="K1400" s="203">
        <v>1062.02</v>
      </c>
      <c r="L1400" s="203">
        <v>-4.97</v>
      </c>
      <c r="M1400" s="231"/>
    </row>
    <row r="1401" spans="1:13">
      <c r="A1401" s="231" t="s">
        <v>794</v>
      </c>
      <c r="B1401" s="231" t="s">
        <v>833</v>
      </c>
      <c r="C1401" s="231" t="s">
        <v>812</v>
      </c>
      <c r="D1401" s="231" t="s">
        <v>398</v>
      </c>
      <c r="E1401" s="231" t="s">
        <v>1967</v>
      </c>
      <c r="F1401" s="231" t="s">
        <v>48</v>
      </c>
      <c r="G1401" s="231" t="s">
        <v>521</v>
      </c>
      <c r="H1401" s="231" t="s">
        <v>796</v>
      </c>
      <c r="I1401" s="203">
        <v>25368.48</v>
      </c>
      <c r="J1401" s="203">
        <v>24519.45</v>
      </c>
      <c r="K1401" s="203">
        <v>403.97</v>
      </c>
      <c r="L1401" s="203">
        <v>445.06</v>
      </c>
      <c r="M1401" s="231"/>
    </row>
    <row r="1402" spans="1:13">
      <c r="A1402" s="231" t="s">
        <v>794</v>
      </c>
      <c r="B1402" s="231" t="s">
        <v>833</v>
      </c>
      <c r="C1402" s="231" t="s">
        <v>2345</v>
      </c>
      <c r="D1402" s="231" t="s">
        <v>398</v>
      </c>
      <c r="E1402" s="231" t="s">
        <v>1967</v>
      </c>
      <c r="F1402" s="231" t="s">
        <v>48</v>
      </c>
      <c r="G1402" s="231" t="s">
        <v>521</v>
      </c>
      <c r="H1402" s="231" t="s">
        <v>796</v>
      </c>
      <c r="I1402" s="203">
        <v>2260.13</v>
      </c>
      <c r="J1402" s="203">
        <v>2260.13</v>
      </c>
      <c r="K1402" s="203">
        <v>0</v>
      </c>
      <c r="L1402" s="203">
        <v>0</v>
      </c>
      <c r="M1402" s="231"/>
    </row>
    <row r="1403" spans="1:13">
      <c r="A1403" s="231" t="s">
        <v>794</v>
      </c>
      <c r="B1403" s="231" t="s">
        <v>703</v>
      </c>
      <c r="C1403" s="231" t="s">
        <v>794</v>
      </c>
      <c r="D1403" s="231" t="s">
        <v>398</v>
      </c>
      <c r="E1403" s="231" t="s">
        <v>2092</v>
      </c>
      <c r="F1403" s="231" t="s">
        <v>48</v>
      </c>
      <c r="G1403" s="231" t="s">
        <v>521</v>
      </c>
      <c r="H1403" s="231" t="s">
        <v>796</v>
      </c>
      <c r="I1403" s="203">
        <v>42643.01</v>
      </c>
      <c r="J1403" s="203">
        <v>35535.85</v>
      </c>
      <c r="K1403" s="203">
        <v>7107.16</v>
      </c>
      <c r="L1403" s="203">
        <v>0</v>
      </c>
      <c r="M1403" s="231"/>
    </row>
    <row r="1404" spans="1:13">
      <c r="A1404" s="231" t="s">
        <v>794</v>
      </c>
      <c r="B1404" s="231" t="s">
        <v>703</v>
      </c>
      <c r="C1404" s="231" t="s">
        <v>812</v>
      </c>
      <c r="D1404" s="231" t="s">
        <v>398</v>
      </c>
      <c r="E1404" s="231" t="s">
        <v>2092</v>
      </c>
      <c r="F1404" s="231" t="s">
        <v>48</v>
      </c>
      <c r="G1404" s="231" t="s">
        <v>521</v>
      </c>
      <c r="H1404" s="231" t="s">
        <v>796</v>
      </c>
      <c r="I1404" s="203">
        <v>16714.560000000001</v>
      </c>
      <c r="J1404" s="203">
        <v>15261.89</v>
      </c>
      <c r="K1404" s="203">
        <v>1475.2</v>
      </c>
      <c r="L1404" s="203">
        <v>-22.53</v>
      </c>
      <c r="M1404" s="231"/>
    </row>
    <row r="1405" spans="1:13">
      <c r="A1405" s="231" t="s">
        <v>794</v>
      </c>
      <c r="B1405" s="231" t="s">
        <v>808</v>
      </c>
      <c r="C1405" s="231" t="s">
        <v>794</v>
      </c>
      <c r="D1405" s="231" t="s">
        <v>398</v>
      </c>
      <c r="E1405" s="231" t="s">
        <v>1004</v>
      </c>
      <c r="F1405" s="231" t="s">
        <v>48</v>
      </c>
      <c r="G1405" s="231" t="s">
        <v>521</v>
      </c>
      <c r="H1405" s="231" t="s">
        <v>796</v>
      </c>
      <c r="I1405" s="203">
        <v>16045.36</v>
      </c>
      <c r="J1405" s="203">
        <v>17496.77</v>
      </c>
      <c r="K1405" s="203">
        <v>1688.52</v>
      </c>
      <c r="L1405" s="203">
        <v>-3139.93</v>
      </c>
      <c r="M1405" s="231"/>
    </row>
    <row r="1406" spans="1:13">
      <c r="A1406" s="231" t="s">
        <v>794</v>
      </c>
      <c r="B1406" s="231" t="s">
        <v>808</v>
      </c>
      <c r="C1406" s="231" t="s">
        <v>794</v>
      </c>
      <c r="D1406" s="231" t="s">
        <v>398</v>
      </c>
      <c r="E1406" s="231" t="s">
        <v>1004</v>
      </c>
      <c r="F1406" s="231" t="s">
        <v>48</v>
      </c>
      <c r="G1406" s="231" t="s">
        <v>521</v>
      </c>
      <c r="H1406" s="231" t="s">
        <v>796</v>
      </c>
      <c r="I1406" s="203">
        <v>9903.61</v>
      </c>
      <c r="J1406" s="203">
        <v>9513.24</v>
      </c>
      <c r="K1406" s="203">
        <v>351.96</v>
      </c>
      <c r="L1406" s="203">
        <v>38.409999999999997</v>
      </c>
      <c r="M1406" s="231"/>
    </row>
    <row r="1407" spans="1:13">
      <c r="A1407" s="231" t="s">
        <v>794</v>
      </c>
      <c r="B1407" s="231" t="s">
        <v>808</v>
      </c>
      <c r="C1407" s="231" t="s">
        <v>812</v>
      </c>
      <c r="D1407" s="231" t="s">
        <v>398</v>
      </c>
      <c r="E1407" s="231" t="s">
        <v>1004</v>
      </c>
      <c r="F1407" s="231" t="s">
        <v>48</v>
      </c>
      <c r="G1407" s="231" t="s">
        <v>521</v>
      </c>
      <c r="H1407" s="231" t="s">
        <v>796</v>
      </c>
      <c r="I1407" s="203">
        <v>9651.2900000000009</v>
      </c>
      <c r="J1407" s="203">
        <v>9782.39</v>
      </c>
      <c r="K1407" s="203">
        <v>422.94</v>
      </c>
      <c r="L1407" s="203">
        <v>-554.04</v>
      </c>
      <c r="M1407" s="231"/>
    </row>
    <row r="1408" spans="1:13">
      <c r="A1408" s="231" t="s">
        <v>794</v>
      </c>
      <c r="B1408" s="231" t="s">
        <v>808</v>
      </c>
      <c r="C1408" s="231" t="s">
        <v>2343</v>
      </c>
      <c r="D1408" s="231" t="s">
        <v>398</v>
      </c>
      <c r="E1408" s="231" t="s">
        <v>1004</v>
      </c>
      <c r="F1408" s="231" t="s">
        <v>48</v>
      </c>
      <c r="G1408" s="231" t="s">
        <v>521</v>
      </c>
      <c r="H1408" s="231" t="s">
        <v>796</v>
      </c>
      <c r="I1408" s="203">
        <v>859.74</v>
      </c>
      <c r="J1408" s="203">
        <v>859.74</v>
      </c>
      <c r="K1408" s="203">
        <v>0</v>
      </c>
      <c r="L1408" s="203">
        <v>0</v>
      </c>
      <c r="M1408" s="231"/>
    </row>
    <row r="1409" spans="1:13">
      <c r="A1409" s="231" t="s">
        <v>794</v>
      </c>
      <c r="B1409" s="231" t="s">
        <v>702</v>
      </c>
      <c r="C1409" s="231" t="s">
        <v>794</v>
      </c>
      <c r="D1409" s="231" t="s">
        <v>398</v>
      </c>
      <c r="E1409" s="231" t="s">
        <v>1098</v>
      </c>
      <c r="F1409" s="231" t="s">
        <v>48</v>
      </c>
      <c r="G1409" s="231" t="s">
        <v>521</v>
      </c>
      <c r="H1409" s="231" t="s">
        <v>796</v>
      </c>
      <c r="I1409" s="203">
        <v>53421.01</v>
      </c>
      <c r="J1409" s="203">
        <v>45367.49</v>
      </c>
      <c r="K1409" s="203">
        <v>8903.52</v>
      </c>
      <c r="L1409" s="203">
        <v>-850</v>
      </c>
      <c r="M1409" s="231"/>
    </row>
    <row r="1410" spans="1:13">
      <c r="A1410" s="231" t="s">
        <v>794</v>
      </c>
      <c r="B1410" s="231" t="s">
        <v>702</v>
      </c>
      <c r="C1410" s="231" t="s">
        <v>812</v>
      </c>
      <c r="D1410" s="231" t="s">
        <v>398</v>
      </c>
      <c r="E1410" s="231" t="s">
        <v>1098</v>
      </c>
      <c r="F1410" s="231" t="s">
        <v>48</v>
      </c>
      <c r="G1410" s="231" t="s">
        <v>521</v>
      </c>
      <c r="H1410" s="231" t="s">
        <v>796</v>
      </c>
      <c r="I1410" s="203">
        <v>20538.97</v>
      </c>
      <c r="J1410" s="203">
        <v>18896.12</v>
      </c>
      <c r="K1410" s="203">
        <v>1847.92</v>
      </c>
      <c r="L1410" s="203">
        <v>-205.07</v>
      </c>
      <c r="M1410" s="231"/>
    </row>
    <row r="1411" spans="1:13">
      <c r="A1411" s="231" t="s">
        <v>794</v>
      </c>
      <c r="B1411" s="231" t="s">
        <v>808</v>
      </c>
      <c r="C1411" s="231" t="s">
        <v>794</v>
      </c>
      <c r="D1411" s="231" t="s">
        <v>827</v>
      </c>
      <c r="E1411" s="231" t="s">
        <v>521</v>
      </c>
      <c r="F1411" s="231" t="s">
        <v>48</v>
      </c>
      <c r="G1411" s="231" t="s">
        <v>521</v>
      </c>
      <c r="H1411" s="231" t="s">
        <v>796</v>
      </c>
      <c r="I1411" s="203">
        <v>1968274.5</v>
      </c>
      <c r="J1411" s="203">
        <v>1666107.22</v>
      </c>
      <c r="K1411" s="203">
        <v>308123.44</v>
      </c>
      <c r="L1411" s="203">
        <v>-5956.16</v>
      </c>
      <c r="M1411" s="231"/>
    </row>
    <row r="1412" spans="1:13">
      <c r="A1412" s="231" t="s">
        <v>794</v>
      </c>
      <c r="B1412" s="231" t="s">
        <v>808</v>
      </c>
      <c r="C1412" s="231" t="s">
        <v>794</v>
      </c>
      <c r="D1412" s="231" t="s">
        <v>827</v>
      </c>
      <c r="E1412" s="231" t="s">
        <v>521</v>
      </c>
      <c r="F1412" s="231" t="s">
        <v>48</v>
      </c>
      <c r="G1412" s="231" t="s">
        <v>521</v>
      </c>
      <c r="H1412" s="231" t="s">
        <v>796</v>
      </c>
      <c r="I1412" s="203">
        <v>45991.55</v>
      </c>
      <c r="J1412" s="203">
        <v>44345.57</v>
      </c>
      <c r="K1412" s="203">
        <v>1750.98</v>
      </c>
      <c r="L1412" s="203">
        <v>-105</v>
      </c>
      <c r="M1412" s="231"/>
    </row>
    <row r="1413" spans="1:13">
      <c r="A1413" s="231" t="s">
        <v>794</v>
      </c>
      <c r="B1413" s="231" t="s">
        <v>808</v>
      </c>
      <c r="C1413" s="231" t="s">
        <v>812</v>
      </c>
      <c r="D1413" s="231" t="s">
        <v>827</v>
      </c>
      <c r="E1413" s="231" t="s">
        <v>521</v>
      </c>
      <c r="F1413" s="231" t="s">
        <v>48</v>
      </c>
      <c r="G1413" s="231" t="s">
        <v>521</v>
      </c>
      <c r="H1413" s="231" t="s">
        <v>796</v>
      </c>
      <c r="I1413" s="203">
        <v>808290.44</v>
      </c>
      <c r="J1413" s="203">
        <v>764597.94</v>
      </c>
      <c r="K1413" s="203">
        <v>67164.95</v>
      </c>
      <c r="L1413" s="203">
        <v>-23472.45</v>
      </c>
      <c r="M1413" s="231"/>
    </row>
    <row r="1414" spans="1:13">
      <c r="A1414" s="231" t="s">
        <v>794</v>
      </c>
      <c r="B1414" s="231" t="s">
        <v>808</v>
      </c>
      <c r="C1414" s="231" t="s">
        <v>2341</v>
      </c>
      <c r="D1414" s="231" t="s">
        <v>827</v>
      </c>
      <c r="E1414" s="231" t="s">
        <v>521</v>
      </c>
      <c r="F1414" s="231" t="s">
        <v>48</v>
      </c>
      <c r="G1414" s="231" t="s">
        <v>521</v>
      </c>
      <c r="H1414" s="231" t="s">
        <v>796</v>
      </c>
      <c r="I1414" s="203">
        <v>7149.04</v>
      </c>
      <c r="J1414" s="203">
        <v>3892.46</v>
      </c>
      <c r="K1414" s="203">
        <v>1682.06</v>
      </c>
      <c r="L1414" s="203">
        <v>1574.52</v>
      </c>
      <c r="M1414" s="231"/>
    </row>
    <row r="1415" spans="1:13">
      <c r="A1415" s="231" t="s">
        <v>794</v>
      </c>
      <c r="B1415" s="231" t="s">
        <v>808</v>
      </c>
      <c r="C1415" s="231" t="s">
        <v>2341</v>
      </c>
      <c r="D1415" s="231" t="s">
        <v>827</v>
      </c>
      <c r="E1415" s="231" t="s">
        <v>521</v>
      </c>
      <c r="F1415" s="231" t="s">
        <v>48</v>
      </c>
      <c r="G1415" s="231" t="s">
        <v>521</v>
      </c>
      <c r="H1415" s="231" t="s">
        <v>796</v>
      </c>
      <c r="I1415" s="203">
        <v>10602.83</v>
      </c>
      <c r="J1415" s="203">
        <v>8747.5300000000007</v>
      </c>
      <c r="K1415" s="203">
        <v>1854.51</v>
      </c>
      <c r="L1415" s="203">
        <v>0.79</v>
      </c>
      <c r="M1415" s="231"/>
    </row>
    <row r="1416" spans="1:13">
      <c r="A1416" s="231" t="s">
        <v>794</v>
      </c>
      <c r="B1416" s="231" t="s">
        <v>808</v>
      </c>
      <c r="C1416" s="231" t="s">
        <v>2343</v>
      </c>
      <c r="D1416" s="231" t="s">
        <v>827</v>
      </c>
      <c r="E1416" s="231" t="s">
        <v>521</v>
      </c>
      <c r="F1416" s="231" t="s">
        <v>48</v>
      </c>
      <c r="G1416" s="231" t="s">
        <v>521</v>
      </c>
      <c r="H1416" s="231" t="s">
        <v>796</v>
      </c>
      <c r="I1416" s="203">
        <v>20392.13</v>
      </c>
      <c r="J1416" s="203">
        <v>13180.62</v>
      </c>
      <c r="K1416" s="203">
        <v>282.08</v>
      </c>
      <c r="L1416" s="203">
        <v>6929.43</v>
      </c>
      <c r="M1416" s="231"/>
    </row>
    <row r="1417" spans="1:13">
      <c r="A1417" s="231" t="s">
        <v>794</v>
      </c>
      <c r="B1417" s="231" t="s">
        <v>808</v>
      </c>
      <c r="C1417" s="231" t="s">
        <v>2343</v>
      </c>
      <c r="D1417" s="231" t="s">
        <v>827</v>
      </c>
      <c r="E1417" s="231" t="s">
        <v>521</v>
      </c>
      <c r="F1417" s="231" t="s">
        <v>48</v>
      </c>
      <c r="G1417" s="231" t="s">
        <v>521</v>
      </c>
      <c r="H1417" s="231" t="s">
        <v>796</v>
      </c>
      <c r="I1417" s="203">
        <v>5</v>
      </c>
      <c r="J1417" s="203">
        <v>0</v>
      </c>
      <c r="K1417" s="203">
        <v>0</v>
      </c>
      <c r="L1417" s="203">
        <v>5</v>
      </c>
      <c r="M1417" s="231"/>
    </row>
    <row r="1418" spans="1:13">
      <c r="A1418" s="231" t="s">
        <v>794</v>
      </c>
      <c r="B1418" s="231" t="s">
        <v>808</v>
      </c>
      <c r="C1418" s="231" t="s">
        <v>2343</v>
      </c>
      <c r="D1418" s="231" t="s">
        <v>827</v>
      </c>
      <c r="E1418" s="231" t="s">
        <v>521</v>
      </c>
      <c r="F1418" s="231" t="s">
        <v>48</v>
      </c>
      <c r="G1418" s="231" t="s">
        <v>521</v>
      </c>
      <c r="H1418" s="231" t="s">
        <v>796</v>
      </c>
      <c r="I1418" s="203">
        <v>120938.05</v>
      </c>
      <c r="J1418" s="203">
        <v>120405.35</v>
      </c>
      <c r="K1418" s="203">
        <v>532.70000000000005</v>
      </c>
      <c r="L1418" s="203">
        <v>0</v>
      </c>
      <c r="M1418" s="231"/>
    </row>
    <row r="1419" spans="1:13">
      <c r="A1419" s="231" t="s">
        <v>794</v>
      </c>
      <c r="B1419" s="231" t="s">
        <v>808</v>
      </c>
      <c r="C1419" s="231" t="s">
        <v>2345</v>
      </c>
      <c r="D1419" s="231" t="s">
        <v>827</v>
      </c>
      <c r="E1419" s="231" t="s">
        <v>521</v>
      </c>
      <c r="F1419" s="231" t="s">
        <v>48</v>
      </c>
      <c r="G1419" s="231" t="s">
        <v>521</v>
      </c>
      <c r="H1419" s="231" t="s">
        <v>796</v>
      </c>
      <c r="I1419" s="203">
        <v>1231.3499999999999</v>
      </c>
      <c r="J1419" s="203">
        <v>1231.3499999999999</v>
      </c>
      <c r="K1419" s="203">
        <v>0</v>
      </c>
      <c r="L1419" s="203">
        <v>0</v>
      </c>
      <c r="M1419" s="231"/>
    </row>
    <row r="1420" spans="1:13">
      <c r="A1420" s="231" t="s">
        <v>794</v>
      </c>
      <c r="B1420" s="231" t="s">
        <v>808</v>
      </c>
      <c r="C1420" s="231" t="s">
        <v>2345</v>
      </c>
      <c r="D1420" s="231" t="s">
        <v>827</v>
      </c>
      <c r="E1420" s="231" t="s">
        <v>521</v>
      </c>
      <c r="F1420" s="231" t="s">
        <v>48</v>
      </c>
      <c r="G1420" s="231" t="s">
        <v>521</v>
      </c>
      <c r="H1420" s="231" t="s">
        <v>796</v>
      </c>
      <c r="I1420" s="203">
        <v>29895</v>
      </c>
      <c r="J1420" s="203">
        <v>45330.71</v>
      </c>
      <c r="K1420" s="203">
        <v>0</v>
      </c>
      <c r="L1420" s="203">
        <v>-15435.71</v>
      </c>
      <c r="M1420" s="231"/>
    </row>
    <row r="1421" spans="1:13">
      <c r="A1421" s="231" t="s">
        <v>794</v>
      </c>
      <c r="B1421" s="231" t="s">
        <v>833</v>
      </c>
      <c r="C1421" s="231" t="s">
        <v>794</v>
      </c>
      <c r="D1421" s="231" t="s">
        <v>827</v>
      </c>
      <c r="E1421" s="231" t="s">
        <v>521</v>
      </c>
      <c r="F1421" s="231" t="s">
        <v>48</v>
      </c>
      <c r="G1421" s="231" t="s">
        <v>521</v>
      </c>
      <c r="H1421" s="231" t="s">
        <v>796</v>
      </c>
      <c r="I1421" s="203">
        <v>275952.48</v>
      </c>
      <c r="J1421" s="203">
        <v>240973.12</v>
      </c>
      <c r="K1421" s="203">
        <v>37019.360000000001</v>
      </c>
      <c r="L1421" s="203">
        <v>-2040</v>
      </c>
      <c r="M1421" s="231"/>
    </row>
    <row r="1422" spans="1:13">
      <c r="A1422" s="231" t="s">
        <v>794</v>
      </c>
      <c r="B1422" s="231" t="s">
        <v>833</v>
      </c>
      <c r="C1422" s="231" t="s">
        <v>794</v>
      </c>
      <c r="D1422" s="231" t="s">
        <v>827</v>
      </c>
      <c r="E1422" s="231" t="s">
        <v>521</v>
      </c>
      <c r="F1422" s="231" t="s">
        <v>48</v>
      </c>
      <c r="G1422" s="231" t="s">
        <v>521</v>
      </c>
      <c r="H1422" s="231" t="s">
        <v>796</v>
      </c>
      <c r="I1422" s="203">
        <v>71461.399999999994</v>
      </c>
      <c r="J1422" s="203">
        <v>68898.98</v>
      </c>
      <c r="K1422" s="203">
        <v>2562.5100000000002</v>
      </c>
      <c r="L1422" s="203">
        <v>-0.09</v>
      </c>
      <c r="M1422" s="231"/>
    </row>
    <row r="1423" spans="1:13">
      <c r="A1423" s="231" t="s">
        <v>794</v>
      </c>
      <c r="B1423" s="231" t="s">
        <v>833</v>
      </c>
      <c r="C1423" s="231" t="s">
        <v>812</v>
      </c>
      <c r="D1423" s="231" t="s">
        <v>827</v>
      </c>
      <c r="E1423" s="231" t="s">
        <v>521</v>
      </c>
      <c r="F1423" s="231" t="s">
        <v>48</v>
      </c>
      <c r="G1423" s="231" t="s">
        <v>521</v>
      </c>
      <c r="H1423" s="231" t="s">
        <v>796</v>
      </c>
      <c r="I1423" s="203">
        <v>144717.04</v>
      </c>
      <c r="J1423" s="203">
        <v>138117.45000000001</v>
      </c>
      <c r="K1423" s="203">
        <v>9207.4500000000007</v>
      </c>
      <c r="L1423" s="203">
        <v>-2607.86</v>
      </c>
      <c r="M1423" s="231"/>
    </row>
    <row r="1424" spans="1:13">
      <c r="A1424" s="231" t="s">
        <v>794</v>
      </c>
      <c r="B1424" s="231" t="s">
        <v>833</v>
      </c>
      <c r="C1424" s="231" t="s">
        <v>2345</v>
      </c>
      <c r="D1424" s="231" t="s">
        <v>827</v>
      </c>
      <c r="E1424" s="231" t="s">
        <v>521</v>
      </c>
      <c r="F1424" s="231" t="s">
        <v>48</v>
      </c>
      <c r="G1424" s="231" t="s">
        <v>521</v>
      </c>
      <c r="H1424" s="231" t="s">
        <v>796</v>
      </c>
      <c r="I1424" s="203">
        <v>6409.58</v>
      </c>
      <c r="J1424" s="203">
        <v>7742.46</v>
      </c>
      <c r="K1424" s="203">
        <v>0</v>
      </c>
      <c r="L1424" s="203">
        <v>-1332.88</v>
      </c>
      <c r="M1424" s="231"/>
    </row>
    <row r="1425" spans="1:13">
      <c r="A1425" s="231" t="s">
        <v>794</v>
      </c>
      <c r="B1425" s="231" t="s">
        <v>806</v>
      </c>
      <c r="C1425" s="231" t="s">
        <v>2343</v>
      </c>
      <c r="D1425" s="231" t="s">
        <v>827</v>
      </c>
      <c r="E1425" s="231" t="s">
        <v>521</v>
      </c>
      <c r="F1425" s="231" t="s">
        <v>48</v>
      </c>
      <c r="G1425" s="231" t="s">
        <v>521</v>
      </c>
      <c r="H1425" s="231" t="s">
        <v>796</v>
      </c>
      <c r="I1425" s="203">
        <v>5209</v>
      </c>
      <c r="J1425" s="203">
        <v>0</v>
      </c>
      <c r="K1425" s="203">
        <v>0</v>
      </c>
      <c r="L1425" s="203">
        <v>5209</v>
      </c>
      <c r="M1425" s="231"/>
    </row>
    <row r="1426" spans="1:13">
      <c r="A1426" s="231" t="s">
        <v>794</v>
      </c>
      <c r="B1426" s="231" t="s">
        <v>703</v>
      </c>
      <c r="C1426" s="231" t="s">
        <v>794</v>
      </c>
      <c r="D1426" s="231" t="s">
        <v>827</v>
      </c>
      <c r="E1426" s="231" t="s">
        <v>521</v>
      </c>
      <c r="F1426" s="231" t="s">
        <v>48</v>
      </c>
      <c r="G1426" s="231" t="s">
        <v>521</v>
      </c>
      <c r="H1426" s="231" t="s">
        <v>796</v>
      </c>
      <c r="I1426" s="203">
        <v>217471.72</v>
      </c>
      <c r="J1426" s="203">
        <v>181592.2</v>
      </c>
      <c r="K1426" s="203">
        <v>35879.519999999997</v>
      </c>
      <c r="L1426" s="203">
        <v>0</v>
      </c>
      <c r="M1426" s="231"/>
    </row>
    <row r="1427" spans="1:13">
      <c r="A1427" s="231" t="s">
        <v>794</v>
      </c>
      <c r="B1427" s="231" t="s">
        <v>703</v>
      </c>
      <c r="C1427" s="231" t="s">
        <v>794</v>
      </c>
      <c r="D1427" s="231" t="s">
        <v>827</v>
      </c>
      <c r="E1427" s="231" t="s">
        <v>521</v>
      </c>
      <c r="F1427" s="231" t="s">
        <v>48</v>
      </c>
      <c r="G1427" s="231" t="s">
        <v>521</v>
      </c>
      <c r="H1427" s="231" t="s">
        <v>796</v>
      </c>
      <c r="I1427" s="203">
        <v>109742.18</v>
      </c>
      <c r="J1427" s="203">
        <v>99537.54</v>
      </c>
      <c r="K1427" s="203">
        <v>10204.64</v>
      </c>
      <c r="L1427" s="203">
        <v>0</v>
      </c>
      <c r="M1427" s="231"/>
    </row>
    <row r="1428" spans="1:13">
      <c r="A1428" s="231" t="s">
        <v>794</v>
      </c>
      <c r="B1428" s="231" t="s">
        <v>703</v>
      </c>
      <c r="C1428" s="231" t="s">
        <v>812</v>
      </c>
      <c r="D1428" s="231" t="s">
        <v>827</v>
      </c>
      <c r="E1428" s="231" t="s">
        <v>521</v>
      </c>
      <c r="F1428" s="231" t="s">
        <v>48</v>
      </c>
      <c r="G1428" s="231" t="s">
        <v>521</v>
      </c>
      <c r="H1428" s="231" t="s">
        <v>796</v>
      </c>
      <c r="I1428" s="203">
        <v>145873.25</v>
      </c>
      <c r="J1428" s="203">
        <v>137230.35999999999</v>
      </c>
      <c r="K1428" s="203">
        <v>10501.61</v>
      </c>
      <c r="L1428" s="203">
        <v>-1858.72</v>
      </c>
      <c r="M1428" s="231"/>
    </row>
    <row r="1429" spans="1:13">
      <c r="A1429" s="231" t="s">
        <v>794</v>
      </c>
      <c r="B1429" s="231" t="s">
        <v>703</v>
      </c>
      <c r="C1429" s="231" t="s">
        <v>2343</v>
      </c>
      <c r="D1429" s="231" t="s">
        <v>827</v>
      </c>
      <c r="E1429" s="231" t="s">
        <v>521</v>
      </c>
      <c r="F1429" s="231" t="s">
        <v>48</v>
      </c>
      <c r="G1429" s="231" t="s">
        <v>521</v>
      </c>
      <c r="H1429" s="231" t="s">
        <v>796</v>
      </c>
      <c r="I1429" s="203">
        <v>1315</v>
      </c>
      <c r="J1429" s="203">
        <v>309.79000000000002</v>
      </c>
      <c r="K1429" s="203">
        <v>124.46</v>
      </c>
      <c r="L1429" s="203">
        <v>880.75</v>
      </c>
      <c r="M1429" s="231"/>
    </row>
    <row r="1430" spans="1:13">
      <c r="A1430" s="231" t="s">
        <v>794</v>
      </c>
      <c r="B1430" s="231" t="s">
        <v>701</v>
      </c>
      <c r="C1430" s="231" t="s">
        <v>794</v>
      </c>
      <c r="D1430" s="231" t="s">
        <v>827</v>
      </c>
      <c r="E1430" s="231" t="s">
        <v>521</v>
      </c>
      <c r="F1430" s="231" t="s">
        <v>48</v>
      </c>
      <c r="G1430" s="231" t="s">
        <v>521</v>
      </c>
      <c r="H1430" s="231" t="s">
        <v>796</v>
      </c>
      <c r="I1430" s="203">
        <v>55656</v>
      </c>
      <c r="J1430" s="203">
        <v>46545.84</v>
      </c>
      <c r="K1430" s="203">
        <v>8763.16</v>
      </c>
      <c r="L1430" s="203">
        <v>347</v>
      </c>
      <c r="M1430" s="231"/>
    </row>
    <row r="1431" spans="1:13">
      <c r="A1431" s="231" t="s">
        <v>794</v>
      </c>
      <c r="B1431" s="231" t="s">
        <v>701</v>
      </c>
      <c r="C1431" s="231" t="s">
        <v>812</v>
      </c>
      <c r="D1431" s="231" t="s">
        <v>827</v>
      </c>
      <c r="E1431" s="231" t="s">
        <v>521</v>
      </c>
      <c r="F1431" s="231" t="s">
        <v>48</v>
      </c>
      <c r="G1431" s="231" t="s">
        <v>521</v>
      </c>
      <c r="H1431" s="231" t="s">
        <v>796</v>
      </c>
      <c r="I1431" s="203">
        <v>20166</v>
      </c>
      <c r="J1431" s="203">
        <v>17793.62</v>
      </c>
      <c r="K1431" s="203">
        <v>1818.96</v>
      </c>
      <c r="L1431" s="203">
        <v>553.41999999999996</v>
      </c>
      <c r="M1431" s="231"/>
    </row>
    <row r="1432" spans="1:13">
      <c r="A1432" s="231" t="s">
        <v>794</v>
      </c>
      <c r="B1432" s="231" t="s">
        <v>701</v>
      </c>
      <c r="C1432" s="231" t="s">
        <v>2341</v>
      </c>
      <c r="D1432" s="231" t="s">
        <v>827</v>
      </c>
      <c r="E1432" s="231" t="s">
        <v>521</v>
      </c>
      <c r="F1432" s="231" t="s">
        <v>48</v>
      </c>
      <c r="G1432" s="231" t="s">
        <v>521</v>
      </c>
      <c r="H1432" s="231" t="s">
        <v>796</v>
      </c>
      <c r="I1432" s="203">
        <v>212.5</v>
      </c>
      <c r="J1432" s="203">
        <v>212.54</v>
      </c>
      <c r="K1432" s="203">
        <v>0</v>
      </c>
      <c r="L1432" s="203">
        <v>-0.04</v>
      </c>
      <c r="M1432" s="231"/>
    </row>
    <row r="1433" spans="1:13">
      <c r="A1433" s="231" t="s">
        <v>794</v>
      </c>
      <c r="B1433" s="231" t="s">
        <v>701</v>
      </c>
      <c r="C1433" s="231" t="s">
        <v>2343</v>
      </c>
      <c r="D1433" s="231" t="s">
        <v>827</v>
      </c>
      <c r="E1433" s="231" t="s">
        <v>521</v>
      </c>
      <c r="F1433" s="231" t="s">
        <v>48</v>
      </c>
      <c r="G1433" s="231" t="s">
        <v>521</v>
      </c>
      <c r="H1433" s="231" t="s">
        <v>796</v>
      </c>
      <c r="I1433" s="203">
        <v>2918.93</v>
      </c>
      <c r="J1433" s="203">
        <v>893.14</v>
      </c>
      <c r="K1433" s="203">
        <v>0</v>
      </c>
      <c r="L1433" s="203">
        <v>2025.79</v>
      </c>
      <c r="M1433" s="231"/>
    </row>
    <row r="1434" spans="1:13">
      <c r="A1434" s="231" t="s">
        <v>794</v>
      </c>
      <c r="B1434" s="231" t="s">
        <v>701</v>
      </c>
      <c r="C1434" s="231" t="s">
        <v>2344</v>
      </c>
      <c r="D1434" s="231" t="s">
        <v>827</v>
      </c>
      <c r="E1434" s="231" t="s">
        <v>521</v>
      </c>
      <c r="F1434" s="231" t="s">
        <v>48</v>
      </c>
      <c r="G1434" s="231" t="s">
        <v>521</v>
      </c>
      <c r="H1434" s="231" t="s">
        <v>796</v>
      </c>
      <c r="I1434" s="203">
        <v>1865.57</v>
      </c>
      <c r="J1434" s="203">
        <v>2030.22</v>
      </c>
      <c r="K1434" s="203">
        <v>0</v>
      </c>
      <c r="L1434" s="203">
        <v>-164.65</v>
      </c>
      <c r="M1434" s="231"/>
    </row>
    <row r="1435" spans="1:13">
      <c r="A1435" s="231" t="s">
        <v>794</v>
      </c>
      <c r="B1435" s="231" t="s">
        <v>707</v>
      </c>
      <c r="C1435" s="231" t="s">
        <v>794</v>
      </c>
      <c r="D1435" s="231" t="s">
        <v>827</v>
      </c>
      <c r="E1435" s="231" t="s">
        <v>521</v>
      </c>
      <c r="F1435" s="231" t="s">
        <v>48</v>
      </c>
      <c r="G1435" s="231" t="s">
        <v>521</v>
      </c>
      <c r="H1435" s="231" t="s">
        <v>796</v>
      </c>
      <c r="I1435" s="203">
        <v>249354</v>
      </c>
      <c r="J1435" s="203">
        <v>228585.31</v>
      </c>
      <c r="K1435" s="203">
        <v>20567.46</v>
      </c>
      <c r="L1435" s="203">
        <v>201.23</v>
      </c>
      <c r="M1435" s="231"/>
    </row>
    <row r="1436" spans="1:13">
      <c r="A1436" s="231" t="s">
        <v>794</v>
      </c>
      <c r="B1436" s="231" t="s">
        <v>707</v>
      </c>
      <c r="C1436" s="231" t="s">
        <v>794</v>
      </c>
      <c r="D1436" s="231" t="s">
        <v>827</v>
      </c>
      <c r="E1436" s="231" t="s">
        <v>521</v>
      </c>
      <c r="F1436" s="231" t="s">
        <v>48</v>
      </c>
      <c r="G1436" s="231" t="s">
        <v>521</v>
      </c>
      <c r="H1436" s="231" t="s">
        <v>796</v>
      </c>
      <c r="I1436" s="203">
        <v>31281.599999999999</v>
      </c>
      <c r="J1436" s="203">
        <v>30164.400000000001</v>
      </c>
      <c r="K1436" s="203">
        <v>1117.2</v>
      </c>
      <c r="L1436" s="203">
        <v>0</v>
      </c>
      <c r="M1436" s="231"/>
    </row>
    <row r="1437" spans="1:13">
      <c r="A1437" s="231" t="s">
        <v>794</v>
      </c>
      <c r="B1437" s="231" t="s">
        <v>707</v>
      </c>
      <c r="C1437" s="231" t="s">
        <v>812</v>
      </c>
      <c r="D1437" s="231" t="s">
        <v>827</v>
      </c>
      <c r="E1437" s="231" t="s">
        <v>521</v>
      </c>
      <c r="F1437" s="231" t="s">
        <v>48</v>
      </c>
      <c r="G1437" s="231" t="s">
        <v>521</v>
      </c>
      <c r="H1437" s="231" t="s">
        <v>796</v>
      </c>
      <c r="I1437" s="203">
        <v>116147.32</v>
      </c>
      <c r="J1437" s="203">
        <v>113111.74</v>
      </c>
      <c r="K1437" s="203">
        <v>4499.62</v>
      </c>
      <c r="L1437" s="203">
        <v>-1464.04</v>
      </c>
      <c r="M1437" s="231"/>
    </row>
    <row r="1438" spans="1:13">
      <c r="A1438" s="231" t="s">
        <v>794</v>
      </c>
      <c r="B1438" s="231" t="s">
        <v>707</v>
      </c>
      <c r="C1438" s="231" t="s">
        <v>2341</v>
      </c>
      <c r="D1438" s="231" t="s">
        <v>827</v>
      </c>
      <c r="E1438" s="231" t="s">
        <v>521</v>
      </c>
      <c r="F1438" s="231" t="s">
        <v>48</v>
      </c>
      <c r="G1438" s="231" t="s">
        <v>521</v>
      </c>
      <c r="H1438" s="231" t="s">
        <v>796</v>
      </c>
      <c r="I1438" s="203">
        <v>1459</v>
      </c>
      <c r="J1438" s="203">
        <v>0</v>
      </c>
      <c r="K1438" s="203">
        <v>0</v>
      </c>
      <c r="L1438" s="203">
        <v>1459</v>
      </c>
      <c r="M1438" s="231"/>
    </row>
    <row r="1439" spans="1:13">
      <c r="A1439" s="231" t="s">
        <v>794</v>
      </c>
      <c r="B1439" s="231" t="s">
        <v>707</v>
      </c>
      <c r="C1439" s="231" t="s">
        <v>2341</v>
      </c>
      <c r="D1439" s="231" t="s">
        <v>827</v>
      </c>
      <c r="E1439" s="231" t="s">
        <v>521</v>
      </c>
      <c r="F1439" s="231" t="s">
        <v>48</v>
      </c>
      <c r="G1439" s="231" t="s">
        <v>521</v>
      </c>
      <c r="H1439" s="231" t="s">
        <v>796</v>
      </c>
      <c r="I1439" s="203">
        <v>1052</v>
      </c>
      <c r="J1439" s="203">
        <v>0</v>
      </c>
      <c r="K1439" s="203">
        <v>0</v>
      </c>
      <c r="L1439" s="203">
        <v>1052</v>
      </c>
      <c r="M1439" s="231"/>
    </row>
    <row r="1440" spans="1:13">
      <c r="A1440" s="231" t="s">
        <v>794</v>
      </c>
      <c r="B1440" s="231" t="s">
        <v>707</v>
      </c>
      <c r="C1440" s="231" t="s">
        <v>2341</v>
      </c>
      <c r="D1440" s="231" t="s">
        <v>827</v>
      </c>
      <c r="E1440" s="231" t="s">
        <v>521</v>
      </c>
      <c r="F1440" s="231" t="s">
        <v>48</v>
      </c>
      <c r="G1440" s="231" t="s">
        <v>521</v>
      </c>
      <c r="H1440" s="231" t="s">
        <v>796</v>
      </c>
      <c r="I1440" s="203">
        <v>2383.11</v>
      </c>
      <c r="J1440" s="203">
        <v>2383.0100000000002</v>
      </c>
      <c r="K1440" s="203">
        <v>0</v>
      </c>
      <c r="L1440" s="203">
        <v>0.1</v>
      </c>
      <c r="M1440" s="231"/>
    </row>
    <row r="1441" spans="1:13">
      <c r="A1441" s="231" t="s">
        <v>794</v>
      </c>
      <c r="B1441" s="231" t="s">
        <v>707</v>
      </c>
      <c r="C1441" s="231" t="s">
        <v>2341</v>
      </c>
      <c r="D1441" s="231" t="s">
        <v>827</v>
      </c>
      <c r="E1441" s="231" t="s">
        <v>521</v>
      </c>
      <c r="F1441" s="231" t="s">
        <v>48</v>
      </c>
      <c r="G1441" s="231" t="s">
        <v>521</v>
      </c>
      <c r="H1441" s="231" t="s">
        <v>796</v>
      </c>
      <c r="I1441" s="203">
        <v>2383.44</v>
      </c>
      <c r="J1441" s="203">
        <v>0</v>
      </c>
      <c r="K1441" s="203">
        <v>0</v>
      </c>
      <c r="L1441" s="203">
        <v>2383.44</v>
      </c>
      <c r="M1441" s="231"/>
    </row>
    <row r="1442" spans="1:13">
      <c r="A1442" s="231" t="s">
        <v>794</v>
      </c>
      <c r="B1442" s="231" t="s">
        <v>707</v>
      </c>
      <c r="C1442" s="231" t="s">
        <v>2341</v>
      </c>
      <c r="D1442" s="231" t="s">
        <v>827</v>
      </c>
      <c r="E1442" s="231" t="s">
        <v>521</v>
      </c>
      <c r="F1442" s="231" t="s">
        <v>48</v>
      </c>
      <c r="G1442" s="231" t="s">
        <v>521</v>
      </c>
      <c r="H1442" s="231" t="s">
        <v>796</v>
      </c>
      <c r="I1442" s="203">
        <v>2578</v>
      </c>
      <c r="J1442" s="203">
        <v>390</v>
      </c>
      <c r="K1442" s="203">
        <v>0</v>
      </c>
      <c r="L1442" s="203">
        <v>2188</v>
      </c>
      <c r="M1442" s="231"/>
    </row>
    <row r="1443" spans="1:13">
      <c r="A1443" s="231" t="s">
        <v>794</v>
      </c>
      <c r="B1443" s="231" t="s">
        <v>707</v>
      </c>
      <c r="C1443" s="231" t="s">
        <v>2341</v>
      </c>
      <c r="D1443" s="231" t="s">
        <v>827</v>
      </c>
      <c r="E1443" s="231" t="s">
        <v>521</v>
      </c>
      <c r="F1443" s="231" t="s">
        <v>48</v>
      </c>
      <c r="G1443" s="231" t="s">
        <v>521</v>
      </c>
      <c r="H1443" s="231" t="s">
        <v>796</v>
      </c>
      <c r="I1443" s="203">
        <v>249.32</v>
      </c>
      <c r="J1443" s="203">
        <v>139.32</v>
      </c>
      <c r="K1443" s="203">
        <v>0</v>
      </c>
      <c r="L1443" s="203">
        <v>110</v>
      </c>
      <c r="M1443" s="231"/>
    </row>
    <row r="1444" spans="1:13">
      <c r="A1444" s="231" t="s">
        <v>794</v>
      </c>
      <c r="B1444" s="231" t="s">
        <v>707</v>
      </c>
      <c r="C1444" s="231" t="s">
        <v>2343</v>
      </c>
      <c r="D1444" s="231" t="s">
        <v>827</v>
      </c>
      <c r="E1444" s="231" t="s">
        <v>521</v>
      </c>
      <c r="F1444" s="231" t="s">
        <v>48</v>
      </c>
      <c r="G1444" s="231" t="s">
        <v>521</v>
      </c>
      <c r="H1444" s="231" t="s">
        <v>796</v>
      </c>
      <c r="I1444" s="203">
        <v>3156.51</v>
      </c>
      <c r="J1444" s="203">
        <v>1219.6300000000001</v>
      </c>
      <c r="K1444" s="203">
        <v>0</v>
      </c>
      <c r="L1444" s="203">
        <v>1936.88</v>
      </c>
      <c r="M1444" s="231"/>
    </row>
    <row r="1445" spans="1:13">
      <c r="A1445" s="231" t="s">
        <v>794</v>
      </c>
      <c r="B1445" s="231" t="s">
        <v>707</v>
      </c>
      <c r="C1445" s="231" t="s">
        <v>2344</v>
      </c>
      <c r="D1445" s="231" t="s">
        <v>827</v>
      </c>
      <c r="E1445" s="231" t="s">
        <v>521</v>
      </c>
      <c r="F1445" s="231" t="s">
        <v>48</v>
      </c>
      <c r="G1445" s="231" t="s">
        <v>521</v>
      </c>
      <c r="H1445" s="231" t="s">
        <v>796</v>
      </c>
      <c r="I1445" s="203">
        <v>512.54999999999995</v>
      </c>
      <c r="J1445" s="203">
        <v>512.54999999999995</v>
      </c>
      <c r="K1445" s="203">
        <v>0</v>
      </c>
      <c r="L1445" s="203">
        <v>0</v>
      </c>
      <c r="M1445" s="231"/>
    </row>
    <row r="1446" spans="1:13">
      <c r="A1446" s="231" t="s">
        <v>794</v>
      </c>
      <c r="B1446" s="231" t="s">
        <v>707</v>
      </c>
      <c r="C1446" s="231" t="s">
        <v>2344</v>
      </c>
      <c r="D1446" s="231" t="s">
        <v>827</v>
      </c>
      <c r="E1446" s="231" t="s">
        <v>521</v>
      </c>
      <c r="F1446" s="231" t="s">
        <v>48</v>
      </c>
      <c r="G1446" s="231" t="s">
        <v>521</v>
      </c>
      <c r="H1446" s="231" t="s">
        <v>796</v>
      </c>
      <c r="I1446" s="203">
        <v>493</v>
      </c>
      <c r="J1446" s="203">
        <v>483.99</v>
      </c>
      <c r="K1446" s="203">
        <v>0</v>
      </c>
      <c r="L1446" s="203">
        <v>9.01</v>
      </c>
      <c r="M1446" s="231"/>
    </row>
    <row r="1447" spans="1:13">
      <c r="A1447" s="231" t="s">
        <v>794</v>
      </c>
      <c r="B1447" s="231" t="s">
        <v>707</v>
      </c>
      <c r="C1447" s="231" t="s">
        <v>2344</v>
      </c>
      <c r="D1447" s="231" t="s">
        <v>827</v>
      </c>
      <c r="E1447" s="231" t="s">
        <v>521</v>
      </c>
      <c r="F1447" s="231" t="s">
        <v>48</v>
      </c>
      <c r="G1447" s="231" t="s">
        <v>521</v>
      </c>
      <c r="H1447" s="231" t="s">
        <v>796</v>
      </c>
      <c r="I1447" s="203">
        <v>161.5</v>
      </c>
      <c r="J1447" s="203">
        <v>0</v>
      </c>
      <c r="K1447" s="203">
        <v>0</v>
      </c>
      <c r="L1447" s="203">
        <v>161.5</v>
      </c>
      <c r="M1447" s="231"/>
    </row>
    <row r="1448" spans="1:13">
      <c r="A1448" s="231" t="s">
        <v>794</v>
      </c>
      <c r="B1448" s="231" t="s">
        <v>707</v>
      </c>
      <c r="C1448" s="231" t="s">
        <v>2345</v>
      </c>
      <c r="D1448" s="231" t="s">
        <v>827</v>
      </c>
      <c r="E1448" s="231" t="s">
        <v>521</v>
      </c>
      <c r="F1448" s="231" t="s">
        <v>48</v>
      </c>
      <c r="G1448" s="231" t="s">
        <v>521</v>
      </c>
      <c r="H1448" s="231" t="s">
        <v>796</v>
      </c>
      <c r="I1448" s="203">
        <v>1400</v>
      </c>
      <c r="J1448" s="203">
        <v>1400</v>
      </c>
      <c r="K1448" s="203">
        <v>0</v>
      </c>
      <c r="L1448" s="203">
        <v>0</v>
      </c>
      <c r="M1448" s="231"/>
    </row>
    <row r="1449" spans="1:13">
      <c r="A1449" s="231" t="s">
        <v>794</v>
      </c>
      <c r="B1449" s="231" t="s">
        <v>706</v>
      </c>
      <c r="C1449" s="231" t="s">
        <v>794</v>
      </c>
      <c r="D1449" s="231" t="s">
        <v>827</v>
      </c>
      <c r="E1449" s="231" t="s">
        <v>521</v>
      </c>
      <c r="F1449" s="231" t="s">
        <v>48</v>
      </c>
      <c r="G1449" s="231" t="s">
        <v>521</v>
      </c>
      <c r="H1449" s="231" t="s">
        <v>796</v>
      </c>
      <c r="I1449" s="203">
        <v>265456.28000000003</v>
      </c>
      <c r="J1449" s="203">
        <v>235517.82</v>
      </c>
      <c r="K1449" s="203">
        <v>30510.32</v>
      </c>
      <c r="L1449" s="203">
        <v>-571.86</v>
      </c>
      <c r="M1449" s="231"/>
    </row>
    <row r="1450" spans="1:13">
      <c r="A1450" s="231" t="s">
        <v>794</v>
      </c>
      <c r="B1450" s="231" t="s">
        <v>706</v>
      </c>
      <c r="C1450" s="231" t="s">
        <v>812</v>
      </c>
      <c r="D1450" s="231" t="s">
        <v>827</v>
      </c>
      <c r="E1450" s="231" t="s">
        <v>521</v>
      </c>
      <c r="F1450" s="231" t="s">
        <v>48</v>
      </c>
      <c r="G1450" s="231" t="s">
        <v>521</v>
      </c>
      <c r="H1450" s="231" t="s">
        <v>796</v>
      </c>
      <c r="I1450" s="203">
        <v>116114</v>
      </c>
      <c r="J1450" s="203">
        <v>109842.47</v>
      </c>
      <c r="K1450" s="203">
        <v>7826.53</v>
      </c>
      <c r="L1450" s="203">
        <v>-1555</v>
      </c>
      <c r="M1450" s="231"/>
    </row>
    <row r="1451" spans="1:13">
      <c r="A1451" s="231" t="s">
        <v>794</v>
      </c>
      <c r="B1451" s="231" t="s">
        <v>706</v>
      </c>
      <c r="C1451" s="231" t="s">
        <v>2341</v>
      </c>
      <c r="D1451" s="231" t="s">
        <v>827</v>
      </c>
      <c r="E1451" s="231" t="s">
        <v>521</v>
      </c>
      <c r="F1451" s="231" t="s">
        <v>48</v>
      </c>
      <c r="G1451" s="231" t="s">
        <v>521</v>
      </c>
      <c r="H1451" s="231" t="s">
        <v>796</v>
      </c>
      <c r="I1451" s="203">
        <v>1928</v>
      </c>
      <c r="J1451" s="203">
        <v>1913.5</v>
      </c>
      <c r="K1451" s="203">
        <v>0</v>
      </c>
      <c r="L1451" s="203">
        <v>14.5</v>
      </c>
      <c r="M1451" s="231"/>
    </row>
    <row r="1452" spans="1:13">
      <c r="A1452" s="231" t="s">
        <v>794</v>
      </c>
      <c r="B1452" s="231" t="s">
        <v>706</v>
      </c>
      <c r="C1452" s="231" t="s">
        <v>2341</v>
      </c>
      <c r="D1452" s="231" t="s">
        <v>827</v>
      </c>
      <c r="E1452" s="231" t="s">
        <v>521</v>
      </c>
      <c r="F1452" s="231" t="s">
        <v>48</v>
      </c>
      <c r="G1452" s="231" t="s">
        <v>521</v>
      </c>
      <c r="H1452" s="231" t="s">
        <v>796</v>
      </c>
      <c r="I1452" s="203">
        <v>14060</v>
      </c>
      <c r="J1452" s="203">
        <v>12303.54</v>
      </c>
      <c r="K1452" s="203">
        <v>0</v>
      </c>
      <c r="L1452" s="203">
        <v>1756.46</v>
      </c>
      <c r="M1452" s="231"/>
    </row>
    <row r="1453" spans="1:13">
      <c r="A1453" s="231" t="s">
        <v>794</v>
      </c>
      <c r="B1453" s="231" t="s">
        <v>706</v>
      </c>
      <c r="C1453" s="231" t="s">
        <v>2341</v>
      </c>
      <c r="D1453" s="231" t="s">
        <v>827</v>
      </c>
      <c r="E1453" s="231" t="s">
        <v>521</v>
      </c>
      <c r="F1453" s="231" t="s">
        <v>48</v>
      </c>
      <c r="G1453" s="231" t="s">
        <v>521</v>
      </c>
      <c r="H1453" s="231" t="s">
        <v>796</v>
      </c>
      <c r="I1453" s="203">
        <v>14163.91</v>
      </c>
      <c r="J1453" s="203">
        <v>10498.24</v>
      </c>
      <c r="K1453" s="203">
        <v>3482.76</v>
      </c>
      <c r="L1453" s="203">
        <v>182.91</v>
      </c>
      <c r="M1453" s="231"/>
    </row>
    <row r="1454" spans="1:13">
      <c r="A1454" s="231" t="s">
        <v>794</v>
      </c>
      <c r="B1454" s="231" t="s">
        <v>706</v>
      </c>
      <c r="C1454" s="231" t="s">
        <v>2341</v>
      </c>
      <c r="D1454" s="231" t="s">
        <v>827</v>
      </c>
      <c r="E1454" s="231" t="s">
        <v>521</v>
      </c>
      <c r="F1454" s="231" t="s">
        <v>48</v>
      </c>
      <c r="G1454" s="231" t="s">
        <v>521</v>
      </c>
      <c r="H1454" s="231" t="s">
        <v>796</v>
      </c>
      <c r="I1454" s="203">
        <v>7498.48</v>
      </c>
      <c r="J1454" s="203">
        <v>7474.48</v>
      </c>
      <c r="K1454" s="203">
        <v>24</v>
      </c>
      <c r="L1454" s="203">
        <v>0</v>
      </c>
      <c r="M1454" s="231"/>
    </row>
    <row r="1455" spans="1:13">
      <c r="A1455" s="231" t="s">
        <v>794</v>
      </c>
      <c r="B1455" s="231" t="s">
        <v>706</v>
      </c>
      <c r="C1455" s="231" t="s">
        <v>2342</v>
      </c>
      <c r="D1455" s="231" t="s">
        <v>827</v>
      </c>
      <c r="E1455" s="231" t="s">
        <v>521</v>
      </c>
      <c r="F1455" s="231" t="s">
        <v>48</v>
      </c>
      <c r="G1455" s="231" t="s">
        <v>521</v>
      </c>
      <c r="H1455" s="231" t="s">
        <v>796</v>
      </c>
      <c r="I1455" s="203">
        <v>0</v>
      </c>
      <c r="J1455" s="203">
        <v>19.989999999999998</v>
      </c>
      <c r="K1455" s="203">
        <v>0</v>
      </c>
      <c r="L1455" s="203">
        <v>-19.989999999999998</v>
      </c>
      <c r="M1455" s="231"/>
    </row>
    <row r="1456" spans="1:13">
      <c r="A1456" s="231" t="s">
        <v>794</v>
      </c>
      <c r="B1456" s="231" t="s">
        <v>706</v>
      </c>
      <c r="C1456" s="231" t="s">
        <v>2342</v>
      </c>
      <c r="D1456" s="231" t="s">
        <v>827</v>
      </c>
      <c r="E1456" s="231" t="s">
        <v>521</v>
      </c>
      <c r="F1456" s="231" t="s">
        <v>48</v>
      </c>
      <c r="G1456" s="231" t="s">
        <v>521</v>
      </c>
      <c r="H1456" s="231" t="s">
        <v>796</v>
      </c>
      <c r="I1456" s="203">
        <v>163716</v>
      </c>
      <c r="J1456" s="203">
        <v>129311.87</v>
      </c>
      <c r="K1456" s="203">
        <v>0</v>
      </c>
      <c r="L1456" s="203">
        <v>34404.129999999997</v>
      </c>
      <c r="M1456" s="231"/>
    </row>
    <row r="1457" spans="1:13">
      <c r="A1457" s="231" t="s">
        <v>794</v>
      </c>
      <c r="B1457" s="231" t="s">
        <v>706</v>
      </c>
      <c r="C1457" s="231" t="s">
        <v>2342</v>
      </c>
      <c r="D1457" s="231" t="s">
        <v>827</v>
      </c>
      <c r="E1457" s="231" t="s">
        <v>521</v>
      </c>
      <c r="F1457" s="231" t="s">
        <v>48</v>
      </c>
      <c r="G1457" s="231" t="s">
        <v>521</v>
      </c>
      <c r="H1457" s="231" t="s">
        <v>796</v>
      </c>
      <c r="I1457" s="203">
        <v>80.7</v>
      </c>
      <c r="J1457" s="203">
        <v>76.45</v>
      </c>
      <c r="K1457" s="203">
        <v>0</v>
      </c>
      <c r="L1457" s="203">
        <v>4.25</v>
      </c>
      <c r="M1457" s="231"/>
    </row>
    <row r="1458" spans="1:13">
      <c r="A1458" s="231" t="s">
        <v>794</v>
      </c>
      <c r="B1458" s="231" t="s">
        <v>706</v>
      </c>
      <c r="C1458" s="231" t="s">
        <v>2343</v>
      </c>
      <c r="D1458" s="231" t="s">
        <v>827</v>
      </c>
      <c r="E1458" s="231" t="s">
        <v>521</v>
      </c>
      <c r="F1458" s="231" t="s">
        <v>48</v>
      </c>
      <c r="G1458" s="231" t="s">
        <v>521</v>
      </c>
      <c r="H1458" s="231" t="s">
        <v>796</v>
      </c>
      <c r="I1458" s="203">
        <v>21561.91</v>
      </c>
      <c r="J1458" s="203">
        <v>20695.84</v>
      </c>
      <c r="K1458" s="203">
        <v>0</v>
      </c>
      <c r="L1458" s="203">
        <v>866.07</v>
      </c>
      <c r="M1458" s="231"/>
    </row>
    <row r="1459" spans="1:13">
      <c r="A1459" s="231" t="s">
        <v>794</v>
      </c>
      <c r="B1459" s="231" t="s">
        <v>706</v>
      </c>
      <c r="C1459" s="231" t="s">
        <v>2344</v>
      </c>
      <c r="D1459" s="231" t="s">
        <v>827</v>
      </c>
      <c r="E1459" s="231" t="s">
        <v>521</v>
      </c>
      <c r="F1459" s="231" t="s">
        <v>48</v>
      </c>
      <c r="G1459" s="231" t="s">
        <v>521</v>
      </c>
      <c r="H1459" s="231" t="s">
        <v>796</v>
      </c>
      <c r="I1459" s="203">
        <v>1650</v>
      </c>
      <c r="J1459" s="203">
        <v>1514.55</v>
      </c>
      <c r="K1459" s="203">
        <v>0</v>
      </c>
      <c r="L1459" s="203">
        <v>135.44999999999999</v>
      </c>
      <c r="M1459" s="231"/>
    </row>
    <row r="1460" spans="1:13">
      <c r="A1460" s="231" t="s">
        <v>794</v>
      </c>
      <c r="B1460" s="231" t="s">
        <v>709</v>
      </c>
      <c r="C1460" s="231" t="s">
        <v>794</v>
      </c>
      <c r="D1460" s="231" t="s">
        <v>827</v>
      </c>
      <c r="E1460" s="231" t="s">
        <v>521</v>
      </c>
      <c r="F1460" s="231" t="s">
        <v>48</v>
      </c>
      <c r="G1460" s="231" t="s">
        <v>521</v>
      </c>
      <c r="H1460" s="231" t="s">
        <v>796</v>
      </c>
      <c r="I1460" s="203">
        <v>67568.039999999994</v>
      </c>
      <c r="J1460" s="203">
        <v>61937.36</v>
      </c>
      <c r="K1460" s="203">
        <v>5630.68</v>
      </c>
      <c r="L1460" s="203">
        <v>0</v>
      </c>
      <c r="M1460" s="231"/>
    </row>
    <row r="1461" spans="1:13">
      <c r="A1461" s="231" t="s">
        <v>794</v>
      </c>
      <c r="B1461" s="231" t="s">
        <v>709</v>
      </c>
      <c r="C1461" s="231" t="s">
        <v>812</v>
      </c>
      <c r="D1461" s="231" t="s">
        <v>827</v>
      </c>
      <c r="E1461" s="231" t="s">
        <v>521</v>
      </c>
      <c r="F1461" s="231" t="s">
        <v>48</v>
      </c>
      <c r="G1461" s="231" t="s">
        <v>521</v>
      </c>
      <c r="H1461" s="231" t="s">
        <v>796</v>
      </c>
      <c r="I1461" s="203">
        <v>22172</v>
      </c>
      <c r="J1461" s="203">
        <v>21403.200000000001</v>
      </c>
      <c r="K1461" s="203">
        <v>1165.1400000000001</v>
      </c>
      <c r="L1461" s="203">
        <v>-396.34</v>
      </c>
      <c r="M1461" s="231"/>
    </row>
    <row r="1462" spans="1:13">
      <c r="A1462" s="231" t="s">
        <v>794</v>
      </c>
      <c r="B1462" s="231" t="s">
        <v>709</v>
      </c>
      <c r="C1462" s="231" t="s">
        <v>2341</v>
      </c>
      <c r="D1462" s="231" t="s">
        <v>827</v>
      </c>
      <c r="E1462" s="231" t="s">
        <v>521</v>
      </c>
      <c r="F1462" s="231" t="s">
        <v>48</v>
      </c>
      <c r="G1462" s="231" t="s">
        <v>521</v>
      </c>
      <c r="H1462" s="231" t="s">
        <v>796</v>
      </c>
      <c r="I1462" s="203">
        <v>3938.32</v>
      </c>
      <c r="J1462" s="203">
        <v>3902.32</v>
      </c>
      <c r="K1462" s="203">
        <v>0</v>
      </c>
      <c r="L1462" s="203">
        <v>36</v>
      </c>
      <c r="M1462" s="231"/>
    </row>
    <row r="1463" spans="1:13">
      <c r="A1463" s="231" t="s">
        <v>794</v>
      </c>
      <c r="B1463" s="231" t="s">
        <v>709</v>
      </c>
      <c r="C1463" s="231" t="s">
        <v>2341</v>
      </c>
      <c r="D1463" s="231" t="s">
        <v>827</v>
      </c>
      <c r="E1463" s="231" t="s">
        <v>521</v>
      </c>
      <c r="F1463" s="231" t="s">
        <v>48</v>
      </c>
      <c r="G1463" s="231" t="s">
        <v>521</v>
      </c>
      <c r="H1463" s="231" t="s">
        <v>796</v>
      </c>
      <c r="I1463" s="203">
        <v>501.69</v>
      </c>
      <c r="J1463" s="203">
        <v>501.69</v>
      </c>
      <c r="K1463" s="203">
        <v>0</v>
      </c>
      <c r="L1463" s="203">
        <v>0</v>
      </c>
      <c r="M1463" s="231"/>
    </row>
    <row r="1464" spans="1:13">
      <c r="A1464" s="231" t="s">
        <v>794</v>
      </c>
      <c r="B1464" s="231" t="s">
        <v>709</v>
      </c>
      <c r="C1464" s="231" t="s">
        <v>2343</v>
      </c>
      <c r="D1464" s="231" t="s">
        <v>827</v>
      </c>
      <c r="E1464" s="231" t="s">
        <v>521</v>
      </c>
      <c r="F1464" s="231" t="s">
        <v>48</v>
      </c>
      <c r="G1464" s="231" t="s">
        <v>521</v>
      </c>
      <c r="H1464" s="231" t="s">
        <v>796</v>
      </c>
      <c r="I1464" s="203">
        <v>3941.75</v>
      </c>
      <c r="J1464" s="203">
        <v>3320.88</v>
      </c>
      <c r="K1464" s="203">
        <v>0</v>
      </c>
      <c r="L1464" s="203">
        <v>620.87</v>
      </c>
      <c r="M1464" s="231"/>
    </row>
    <row r="1465" spans="1:13">
      <c r="A1465" s="231" t="s">
        <v>794</v>
      </c>
      <c r="B1465" s="231" t="s">
        <v>709</v>
      </c>
      <c r="C1465" s="231" t="s">
        <v>2344</v>
      </c>
      <c r="D1465" s="231" t="s">
        <v>827</v>
      </c>
      <c r="E1465" s="231" t="s">
        <v>521</v>
      </c>
      <c r="F1465" s="231" t="s">
        <v>48</v>
      </c>
      <c r="G1465" s="231" t="s">
        <v>521</v>
      </c>
      <c r="H1465" s="231" t="s">
        <v>796</v>
      </c>
      <c r="I1465" s="203">
        <v>764.24</v>
      </c>
      <c r="J1465" s="203">
        <v>764.24</v>
      </c>
      <c r="K1465" s="203">
        <v>0</v>
      </c>
      <c r="L1465" s="203">
        <v>0</v>
      </c>
      <c r="M1465" s="231"/>
    </row>
    <row r="1466" spans="1:13">
      <c r="A1466" s="231" t="s">
        <v>794</v>
      </c>
      <c r="B1466" s="231" t="s">
        <v>808</v>
      </c>
      <c r="C1466" s="231" t="s">
        <v>2341</v>
      </c>
      <c r="D1466" s="231" t="s">
        <v>827</v>
      </c>
      <c r="E1466" s="231" t="s">
        <v>830</v>
      </c>
      <c r="F1466" s="231" t="s">
        <v>48</v>
      </c>
      <c r="G1466" s="231" t="s">
        <v>521</v>
      </c>
      <c r="H1466" s="231" t="s">
        <v>796</v>
      </c>
      <c r="I1466" s="203">
        <v>58.33</v>
      </c>
      <c r="J1466" s="203">
        <v>0</v>
      </c>
      <c r="K1466" s="203">
        <v>0</v>
      </c>
      <c r="L1466" s="203">
        <v>58.33</v>
      </c>
      <c r="M1466" s="231"/>
    </row>
    <row r="1467" spans="1:13">
      <c r="A1467" s="231" t="s">
        <v>794</v>
      </c>
      <c r="B1467" s="231" t="s">
        <v>808</v>
      </c>
      <c r="C1467" s="231" t="s">
        <v>2341</v>
      </c>
      <c r="D1467" s="231" t="s">
        <v>827</v>
      </c>
      <c r="E1467" s="231" t="s">
        <v>830</v>
      </c>
      <c r="F1467" s="231" t="s">
        <v>48</v>
      </c>
      <c r="G1467" s="231" t="s">
        <v>521</v>
      </c>
      <c r="H1467" s="231" t="s">
        <v>796</v>
      </c>
      <c r="I1467" s="203">
        <v>702.75</v>
      </c>
      <c r="J1467" s="203">
        <v>0</v>
      </c>
      <c r="K1467" s="203">
        <v>0</v>
      </c>
      <c r="L1467" s="203">
        <v>702.75</v>
      </c>
      <c r="M1467" s="231"/>
    </row>
    <row r="1468" spans="1:13">
      <c r="A1468" s="231" t="s">
        <v>794</v>
      </c>
      <c r="B1468" s="231" t="s">
        <v>808</v>
      </c>
      <c r="C1468" s="231" t="s">
        <v>2343</v>
      </c>
      <c r="D1468" s="231" t="s">
        <v>827</v>
      </c>
      <c r="E1468" s="231" t="s">
        <v>830</v>
      </c>
      <c r="F1468" s="231" t="s">
        <v>48</v>
      </c>
      <c r="G1468" s="231" t="s">
        <v>521</v>
      </c>
      <c r="H1468" s="231" t="s">
        <v>796</v>
      </c>
      <c r="I1468" s="203">
        <v>2007.33</v>
      </c>
      <c r="J1468" s="203">
        <v>329.67</v>
      </c>
      <c r="K1468" s="203">
        <v>0</v>
      </c>
      <c r="L1468" s="203">
        <v>1677.66</v>
      </c>
      <c r="M1468" s="231"/>
    </row>
    <row r="1469" spans="1:13">
      <c r="A1469" s="231" t="s">
        <v>794</v>
      </c>
      <c r="B1469" s="231" t="s">
        <v>808</v>
      </c>
      <c r="C1469" s="231" t="s">
        <v>2345</v>
      </c>
      <c r="D1469" s="231" t="s">
        <v>827</v>
      </c>
      <c r="E1469" s="231" t="s">
        <v>830</v>
      </c>
      <c r="F1469" s="231" t="s">
        <v>48</v>
      </c>
      <c r="G1469" s="231" t="s">
        <v>521</v>
      </c>
      <c r="H1469" s="231" t="s">
        <v>796</v>
      </c>
      <c r="I1469" s="203">
        <v>571.36</v>
      </c>
      <c r="J1469" s="203">
        <v>571.36</v>
      </c>
      <c r="K1469" s="203">
        <v>0</v>
      </c>
      <c r="L1469" s="203">
        <v>0</v>
      </c>
      <c r="M1469" s="231"/>
    </row>
    <row r="1470" spans="1:13">
      <c r="A1470" s="231" t="s">
        <v>794</v>
      </c>
      <c r="B1470" s="231" t="s">
        <v>702</v>
      </c>
      <c r="C1470" s="231" t="s">
        <v>2341</v>
      </c>
      <c r="D1470" s="231" t="s">
        <v>827</v>
      </c>
      <c r="E1470" s="231" t="s">
        <v>830</v>
      </c>
      <c r="F1470" s="231" t="s">
        <v>48</v>
      </c>
      <c r="G1470" s="231" t="s">
        <v>521</v>
      </c>
      <c r="H1470" s="231" t="s">
        <v>796</v>
      </c>
      <c r="I1470" s="203">
        <v>2311.46</v>
      </c>
      <c r="J1470" s="203">
        <v>736.88</v>
      </c>
      <c r="K1470" s="203">
        <v>0</v>
      </c>
      <c r="L1470" s="203">
        <v>1574.58</v>
      </c>
      <c r="M1470" s="231"/>
    </row>
    <row r="1471" spans="1:13">
      <c r="A1471" s="231" t="s">
        <v>794</v>
      </c>
      <c r="B1471" s="231" t="s">
        <v>808</v>
      </c>
      <c r="C1471" s="231" t="s">
        <v>2343</v>
      </c>
      <c r="D1471" s="231" t="s">
        <v>827</v>
      </c>
      <c r="E1471" s="231" t="s">
        <v>999</v>
      </c>
      <c r="F1471" s="231" t="s">
        <v>48</v>
      </c>
      <c r="G1471" s="231" t="s">
        <v>521</v>
      </c>
      <c r="H1471" s="231" t="s">
        <v>796</v>
      </c>
      <c r="I1471" s="203">
        <v>1807.16</v>
      </c>
      <c r="J1471" s="203">
        <v>0</v>
      </c>
      <c r="K1471" s="203">
        <v>0</v>
      </c>
      <c r="L1471" s="203">
        <v>1807.16</v>
      </c>
      <c r="M1471" s="231"/>
    </row>
    <row r="1472" spans="1:13">
      <c r="A1472" s="231" t="s">
        <v>794</v>
      </c>
      <c r="B1472" s="231" t="s">
        <v>833</v>
      </c>
      <c r="C1472" s="231" t="s">
        <v>794</v>
      </c>
      <c r="D1472" s="231" t="s">
        <v>827</v>
      </c>
      <c r="E1472" s="231" t="s">
        <v>999</v>
      </c>
      <c r="F1472" s="231" t="s">
        <v>48</v>
      </c>
      <c r="G1472" s="231" t="s">
        <v>521</v>
      </c>
      <c r="H1472" s="231" t="s">
        <v>796</v>
      </c>
      <c r="I1472" s="203">
        <v>23047.48</v>
      </c>
      <c r="J1472" s="203">
        <v>19297.88</v>
      </c>
      <c r="K1472" s="203">
        <v>3849.6</v>
      </c>
      <c r="L1472" s="203">
        <v>-100</v>
      </c>
      <c r="M1472" s="231"/>
    </row>
    <row r="1473" spans="1:13">
      <c r="A1473" s="231" t="s">
        <v>794</v>
      </c>
      <c r="B1473" s="231" t="s">
        <v>833</v>
      </c>
      <c r="C1473" s="231" t="s">
        <v>812</v>
      </c>
      <c r="D1473" s="231" t="s">
        <v>827</v>
      </c>
      <c r="E1473" s="231" t="s">
        <v>999</v>
      </c>
      <c r="F1473" s="231" t="s">
        <v>48</v>
      </c>
      <c r="G1473" s="231" t="s">
        <v>521</v>
      </c>
      <c r="H1473" s="231" t="s">
        <v>796</v>
      </c>
      <c r="I1473" s="203">
        <v>10600</v>
      </c>
      <c r="J1473" s="203">
        <v>9794.23</v>
      </c>
      <c r="K1473" s="203">
        <v>799</v>
      </c>
      <c r="L1473" s="203">
        <v>6.77</v>
      </c>
      <c r="M1473" s="231"/>
    </row>
    <row r="1474" spans="1:13">
      <c r="A1474" s="231" t="s">
        <v>794</v>
      </c>
      <c r="B1474" s="231" t="s">
        <v>833</v>
      </c>
      <c r="C1474" s="231" t="s">
        <v>2345</v>
      </c>
      <c r="D1474" s="231" t="s">
        <v>827</v>
      </c>
      <c r="E1474" s="231" t="s">
        <v>999</v>
      </c>
      <c r="F1474" s="231" t="s">
        <v>48</v>
      </c>
      <c r="G1474" s="231" t="s">
        <v>521</v>
      </c>
      <c r="H1474" s="231" t="s">
        <v>796</v>
      </c>
      <c r="I1474" s="203">
        <v>571.36</v>
      </c>
      <c r="J1474" s="203">
        <v>571.36</v>
      </c>
      <c r="K1474" s="203">
        <v>0</v>
      </c>
      <c r="L1474" s="203">
        <v>0</v>
      </c>
      <c r="M1474" s="231"/>
    </row>
    <row r="1475" spans="1:13">
      <c r="A1475" s="231" t="s">
        <v>794</v>
      </c>
      <c r="B1475" s="231" t="s">
        <v>366</v>
      </c>
      <c r="C1475" s="231" t="s">
        <v>2345</v>
      </c>
      <c r="D1475" s="231" t="s">
        <v>827</v>
      </c>
      <c r="E1475" s="231" t="s">
        <v>1005</v>
      </c>
      <c r="F1475" s="231" t="s">
        <v>48</v>
      </c>
      <c r="G1475" s="231" t="s">
        <v>521</v>
      </c>
      <c r="H1475" s="231" t="s">
        <v>796</v>
      </c>
      <c r="I1475" s="203">
        <v>2000</v>
      </c>
      <c r="J1475" s="203">
        <v>0</v>
      </c>
      <c r="K1475" s="203">
        <v>0</v>
      </c>
      <c r="L1475" s="203">
        <v>2000</v>
      </c>
      <c r="M1475" s="231"/>
    </row>
    <row r="1476" spans="1:13">
      <c r="A1476" s="231" t="s">
        <v>794</v>
      </c>
      <c r="B1476" s="231" t="s">
        <v>703</v>
      </c>
      <c r="C1476" s="231" t="s">
        <v>794</v>
      </c>
      <c r="D1476" s="231" t="s">
        <v>827</v>
      </c>
      <c r="E1476" s="231" t="s">
        <v>1097</v>
      </c>
      <c r="F1476" s="231" t="s">
        <v>48</v>
      </c>
      <c r="G1476" s="231" t="s">
        <v>521</v>
      </c>
      <c r="H1476" s="231" t="s">
        <v>796</v>
      </c>
      <c r="I1476" s="203">
        <v>4780</v>
      </c>
      <c r="J1476" s="203">
        <v>1779.75</v>
      </c>
      <c r="K1476" s="203">
        <v>0</v>
      </c>
      <c r="L1476" s="203">
        <v>3000.25</v>
      </c>
      <c r="M1476" s="231"/>
    </row>
    <row r="1477" spans="1:13">
      <c r="A1477" s="231" t="s">
        <v>794</v>
      </c>
      <c r="B1477" s="231" t="s">
        <v>703</v>
      </c>
      <c r="C1477" s="231" t="s">
        <v>812</v>
      </c>
      <c r="D1477" s="231" t="s">
        <v>827</v>
      </c>
      <c r="E1477" s="231" t="s">
        <v>1097</v>
      </c>
      <c r="F1477" s="231" t="s">
        <v>48</v>
      </c>
      <c r="G1477" s="231" t="s">
        <v>521</v>
      </c>
      <c r="H1477" s="231" t="s">
        <v>796</v>
      </c>
      <c r="I1477" s="203">
        <v>1052</v>
      </c>
      <c r="J1477" s="203">
        <v>520.01</v>
      </c>
      <c r="K1477" s="203">
        <v>0</v>
      </c>
      <c r="L1477" s="203">
        <v>531.99</v>
      </c>
      <c r="M1477" s="231"/>
    </row>
    <row r="1478" spans="1:13">
      <c r="A1478" s="231" t="s">
        <v>794</v>
      </c>
      <c r="B1478" s="231" t="s">
        <v>808</v>
      </c>
      <c r="C1478" s="231" t="s">
        <v>794</v>
      </c>
      <c r="D1478" s="231" t="s">
        <v>827</v>
      </c>
      <c r="E1478" s="231" t="s">
        <v>710</v>
      </c>
      <c r="F1478" s="231" t="s">
        <v>48</v>
      </c>
      <c r="G1478" s="231" t="s">
        <v>521</v>
      </c>
      <c r="H1478" s="231" t="s">
        <v>796</v>
      </c>
      <c r="I1478" s="203">
        <v>4737.07</v>
      </c>
      <c r="J1478" s="203">
        <v>0</v>
      </c>
      <c r="K1478" s="203">
        <v>0</v>
      </c>
      <c r="L1478" s="203">
        <v>4737.07</v>
      </c>
      <c r="M1478" s="231"/>
    </row>
    <row r="1479" spans="1:13">
      <c r="A1479" s="231" t="s">
        <v>794</v>
      </c>
      <c r="B1479" s="231" t="s">
        <v>808</v>
      </c>
      <c r="C1479" s="231" t="s">
        <v>2341</v>
      </c>
      <c r="D1479" s="231" t="s">
        <v>827</v>
      </c>
      <c r="E1479" s="231" t="s">
        <v>710</v>
      </c>
      <c r="F1479" s="231" t="s">
        <v>48</v>
      </c>
      <c r="G1479" s="231" t="s">
        <v>521</v>
      </c>
      <c r="H1479" s="231" t="s">
        <v>796</v>
      </c>
      <c r="I1479" s="203">
        <v>1597</v>
      </c>
      <c r="J1479" s="203">
        <v>1086.06</v>
      </c>
      <c r="K1479" s="203">
        <v>0</v>
      </c>
      <c r="L1479" s="203">
        <v>510.94</v>
      </c>
      <c r="M1479" s="231"/>
    </row>
    <row r="1480" spans="1:13">
      <c r="A1480" s="231" t="s">
        <v>794</v>
      </c>
      <c r="B1480" s="231" t="s">
        <v>808</v>
      </c>
      <c r="C1480" s="231" t="s">
        <v>2343</v>
      </c>
      <c r="D1480" s="231" t="s">
        <v>827</v>
      </c>
      <c r="E1480" s="231" t="s">
        <v>710</v>
      </c>
      <c r="F1480" s="231" t="s">
        <v>48</v>
      </c>
      <c r="G1480" s="231" t="s">
        <v>521</v>
      </c>
      <c r="H1480" s="231" t="s">
        <v>796</v>
      </c>
      <c r="I1480" s="203">
        <v>16586.02</v>
      </c>
      <c r="J1480" s="203">
        <v>2196.85</v>
      </c>
      <c r="K1480" s="203">
        <v>0</v>
      </c>
      <c r="L1480" s="203">
        <v>14389.17</v>
      </c>
      <c r="M1480" s="231"/>
    </row>
    <row r="1481" spans="1:13">
      <c r="A1481" s="231" t="s">
        <v>794</v>
      </c>
      <c r="B1481" s="231" t="s">
        <v>808</v>
      </c>
      <c r="C1481" s="231" t="s">
        <v>2344</v>
      </c>
      <c r="D1481" s="231" t="s">
        <v>827</v>
      </c>
      <c r="E1481" s="231" t="s">
        <v>710</v>
      </c>
      <c r="F1481" s="231" t="s">
        <v>48</v>
      </c>
      <c r="G1481" s="231" t="s">
        <v>521</v>
      </c>
      <c r="H1481" s="231" t="s">
        <v>796</v>
      </c>
      <c r="I1481" s="203">
        <v>3352.6</v>
      </c>
      <c r="J1481" s="203">
        <v>0</v>
      </c>
      <c r="K1481" s="203">
        <v>0</v>
      </c>
      <c r="L1481" s="203">
        <v>3352.6</v>
      </c>
      <c r="M1481" s="231"/>
    </row>
    <row r="1482" spans="1:13">
      <c r="A1482" s="231" t="s">
        <v>794</v>
      </c>
      <c r="B1482" s="231" t="s">
        <v>808</v>
      </c>
      <c r="C1482" s="231" t="s">
        <v>2344</v>
      </c>
      <c r="D1482" s="231" t="s">
        <v>827</v>
      </c>
      <c r="E1482" s="231" t="s">
        <v>710</v>
      </c>
      <c r="F1482" s="231" t="s">
        <v>48</v>
      </c>
      <c r="G1482" s="231" t="s">
        <v>521</v>
      </c>
      <c r="H1482" s="231" t="s">
        <v>796</v>
      </c>
      <c r="I1482" s="203">
        <v>9780.2999999999993</v>
      </c>
      <c r="J1482" s="203">
        <v>8333.35</v>
      </c>
      <c r="K1482" s="203">
        <v>0</v>
      </c>
      <c r="L1482" s="203">
        <v>1446.95</v>
      </c>
      <c r="M1482" s="231"/>
    </row>
    <row r="1483" spans="1:13">
      <c r="A1483" s="231" t="s">
        <v>794</v>
      </c>
      <c r="B1483" s="231" t="s">
        <v>808</v>
      </c>
      <c r="C1483" s="231" t="s">
        <v>2344</v>
      </c>
      <c r="D1483" s="231" t="s">
        <v>827</v>
      </c>
      <c r="E1483" s="231" t="s">
        <v>710</v>
      </c>
      <c r="F1483" s="231" t="s">
        <v>48</v>
      </c>
      <c r="G1483" s="231" t="s">
        <v>521</v>
      </c>
      <c r="H1483" s="231" t="s">
        <v>796</v>
      </c>
      <c r="I1483" s="203">
        <v>37457.21</v>
      </c>
      <c r="J1483" s="203">
        <v>17948</v>
      </c>
      <c r="K1483" s="203">
        <v>0</v>
      </c>
      <c r="L1483" s="203">
        <v>19509.21</v>
      </c>
      <c r="M1483" s="231"/>
    </row>
    <row r="1484" spans="1:13">
      <c r="A1484" s="231" t="s">
        <v>794</v>
      </c>
      <c r="B1484" s="231" t="s">
        <v>808</v>
      </c>
      <c r="C1484" s="231" t="s">
        <v>2345</v>
      </c>
      <c r="D1484" s="231" t="s">
        <v>827</v>
      </c>
      <c r="E1484" s="231" t="s">
        <v>710</v>
      </c>
      <c r="F1484" s="231" t="s">
        <v>48</v>
      </c>
      <c r="G1484" s="231" t="s">
        <v>521</v>
      </c>
      <c r="H1484" s="231" t="s">
        <v>796</v>
      </c>
      <c r="I1484" s="203">
        <v>30</v>
      </c>
      <c r="J1484" s="203">
        <v>454</v>
      </c>
      <c r="K1484" s="203">
        <v>0</v>
      </c>
      <c r="L1484" s="203">
        <v>-424</v>
      </c>
      <c r="M1484" s="231"/>
    </row>
    <row r="1485" spans="1:13">
      <c r="A1485" s="231" t="s">
        <v>794</v>
      </c>
      <c r="B1485" s="231" t="s">
        <v>808</v>
      </c>
      <c r="C1485" s="231" t="s">
        <v>2345</v>
      </c>
      <c r="D1485" s="231" t="s">
        <v>827</v>
      </c>
      <c r="E1485" s="231" t="s">
        <v>710</v>
      </c>
      <c r="F1485" s="231" t="s">
        <v>48</v>
      </c>
      <c r="G1485" s="231" t="s">
        <v>521</v>
      </c>
      <c r="H1485" s="231" t="s">
        <v>796</v>
      </c>
      <c r="I1485" s="203">
        <v>3356.96</v>
      </c>
      <c r="J1485" s="203">
        <v>2856.84</v>
      </c>
      <c r="K1485" s="203">
        <v>0</v>
      </c>
      <c r="L1485" s="203">
        <v>500.12</v>
      </c>
      <c r="M1485" s="231"/>
    </row>
    <row r="1486" spans="1:13">
      <c r="A1486" s="231" t="s">
        <v>794</v>
      </c>
      <c r="B1486" s="231" t="s">
        <v>833</v>
      </c>
      <c r="C1486" s="231" t="s">
        <v>794</v>
      </c>
      <c r="D1486" s="231" t="s">
        <v>827</v>
      </c>
      <c r="E1486" s="231" t="s">
        <v>710</v>
      </c>
      <c r="F1486" s="231" t="s">
        <v>48</v>
      </c>
      <c r="G1486" s="231" t="s">
        <v>521</v>
      </c>
      <c r="H1486" s="231" t="s">
        <v>796</v>
      </c>
      <c r="I1486" s="203">
        <v>312.77999999999997</v>
      </c>
      <c r="J1486" s="203">
        <v>312.77999999999997</v>
      </c>
      <c r="K1486" s="203">
        <v>0</v>
      </c>
      <c r="L1486" s="203">
        <v>0</v>
      </c>
      <c r="M1486" s="231"/>
    </row>
    <row r="1487" spans="1:13">
      <c r="A1487" s="231" t="s">
        <v>794</v>
      </c>
      <c r="B1487" s="231" t="s">
        <v>833</v>
      </c>
      <c r="C1487" s="231" t="s">
        <v>812</v>
      </c>
      <c r="D1487" s="231" t="s">
        <v>827</v>
      </c>
      <c r="E1487" s="231" t="s">
        <v>710</v>
      </c>
      <c r="F1487" s="231" t="s">
        <v>48</v>
      </c>
      <c r="G1487" s="231" t="s">
        <v>521</v>
      </c>
      <c r="H1487" s="231" t="s">
        <v>796</v>
      </c>
      <c r="I1487" s="203">
        <v>80.28</v>
      </c>
      <c r="J1487" s="203">
        <v>72.760000000000005</v>
      </c>
      <c r="K1487" s="203">
        <v>0</v>
      </c>
      <c r="L1487" s="203">
        <v>7.52</v>
      </c>
      <c r="M1487" s="231"/>
    </row>
    <row r="1488" spans="1:13">
      <c r="A1488" s="231" t="s">
        <v>794</v>
      </c>
      <c r="B1488" s="231" t="s">
        <v>804</v>
      </c>
      <c r="C1488" s="231" t="s">
        <v>2341</v>
      </c>
      <c r="D1488" s="231" t="s">
        <v>827</v>
      </c>
      <c r="E1488" s="231" t="s">
        <v>710</v>
      </c>
      <c r="F1488" s="231" t="s">
        <v>48</v>
      </c>
      <c r="G1488" s="231" t="s">
        <v>521</v>
      </c>
      <c r="H1488" s="231" t="s">
        <v>796</v>
      </c>
      <c r="I1488" s="203">
        <v>294.58</v>
      </c>
      <c r="J1488" s="203">
        <v>0</v>
      </c>
      <c r="K1488" s="203">
        <v>0</v>
      </c>
      <c r="L1488" s="203">
        <v>294.58</v>
      </c>
      <c r="M1488" s="231"/>
    </row>
    <row r="1489" spans="1:13">
      <c r="A1489" s="231" t="s">
        <v>794</v>
      </c>
      <c r="B1489" s="231" t="s">
        <v>804</v>
      </c>
      <c r="C1489" s="231" t="s">
        <v>2343</v>
      </c>
      <c r="D1489" s="231" t="s">
        <v>827</v>
      </c>
      <c r="E1489" s="231" t="s">
        <v>710</v>
      </c>
      <c r="F1489" s="231" t="s">
        <v>48</v>
      </c>
      <c r="G1489" s="231" t="s">
        <v>521</v>
      </c>
      <c r="H1489" s="231" t="s">
        <v>796</v>
      </c>
      <c r="I1489" s="203">
        <v>109.1</v>
      </c>
      <c r="J1489" s="203">
        <v>0</v>
      </c>
      <c r="K1489" s="203">
        <v>0</v>
      </c>
      <c r="L1489" s="203">
        <v>109.1</v>
      </c>
      <c r="M1489" s="231"/>
    </row>
    <row r="1490" spans="1:13">
      <c r="A1490" s="231" t="s">
        <v>794</v>
      </c>
      <c r="B1490" s="231" t="s">
        <v>702</v>
      </c>
      <c r="C1490" s="231" t="s">
        <v>2341</v>
      </c>
      <c r="D1490" s="231" t="s">
        <v>827</v>
      </c>
      <c r="E1490" s="231" t="s">
        <v>710</v>
      </c>
      <c r="F1490" s="231" t="s">
        <v>48</v>
      </c>
      <c r="G1490" s="231" t="s">
        <v>521</v>
      </c>
      <c r="H1490" s="231" t="s">
        <v>796</v>
      </c>
      <c r="I1490" s="203">
        <v>933.97</v>
      </c>
      <c r="J1490" s="203">
        <v>933.97</v>
      </c>
      <c r="K1490" s="203">
        <v>0</v>
      </c>
      <c r="L1490" s="203">
        <v>0</v>
      </c>
      <c r="M1490" s="231"/>
    </row>
    <row r="1491" spans="1:13">
      <c r="A1491" s="231" t="s">
        <v>794</v>
      </c>
      <c r="B1491" s="231" t="s">
        <v>707</v>
      </c>
      <c r="C1491" s="231" t="s">
        <v>2341</v>
      </c>
      <c r="D1491" s="231" t="s">
        <v>827</v>
      </c>
      <c r="E1491" s="231" t="s">
        <v>710</v>
      </c>
      <c r="F1491" s="231" t="s">
        <v>48</v>
      </c>
      <c r="G1491" s="231" t="s">
        <v>521</v>
      </c>
      <c r="H1491" s="231" t="s">
        <v>796</v>
      </c>
      <c r="I1491" s="203">
        <v>101.46</v>
      </c>
      <c r="J1491" s="203">
        <v>0</v>
      </c>
      <c r="K1491" s="203">
        <v>0</v>
      </c>
      <c r="L1491" s="203">
        <v>101.46</v>
      </c>
      <c r="M1491" s="231"/>
    </row>
    <row r="1492" spans="1:13">
      <c r="A1492" s="231" t="s">
        <v>794</v>
      </c>
      <c r="B1492" s="231" t="s">
        <v>707</v>
      </c>
      <c r="C1492" s="231" t="s">
        <v>2343</v>
      </c>
      <c r="D1492" s="231" t="s">
        <v>827</v>
      </c>
      <c r="E1492" s="231" t="s">
        <v>710</v>
      </c>
      <c r="F1492" s="231" t="s">
        <v>48</v>
      </c>
      <c r="G1492" s="231" t="s">
        <v>521</v>
      </c>
      <c r="H1492" s="231" t="s">
        <v>796</v>
      </c>
      <c r="I1492" s="203">
        <v>196.67</v>
      </c>
      <c r="J1492" s="203">
        <v>159.97</v>
      </c>
      <c r="K1492" s="203">
        <v>0</v>
      </c>
      <c r="L1492" s="203">
        <v>36.700000000000003</v>
      </c>
      <c r="M1492" s="231"/>
    </row>
    <row r="1493" spans="1:13">
      <c r="A1493" s="231" t="s">
        <v>794</v>
      </c>
      <c r="B1493" s="231" t="s">
        <v>243</v>
      </c>
      <c r="C1493" s="231" t="s">
        <v>2345</v>
      </c>
      <c r="D1493" s="231" t="s">
        <v>827</v>
      </c>
      <c r="E1493" s="231" t="s">
        <v>710</v>
      </c>
      <c r="F1493" s="231" t="s">
        <v>48</v>
      </c>
      <c r="G1493" s="231" t="s">
        <v>521</v>
      </c>
      <c r="H1493" s="231" t="s">
        <v>796</v>
      </c>
      <c r="I1493" s="203">
        <v>326.25</v>
      </c>
      <c r="J1493" s="203">
        <v>288.75</v>
      </c>
      <c r="K1493" s="203">
        <v>0</v>
      </c>
      <c r="L1493" s="203">
        <v>37.5</v>
      </c>
      <c r="M1493" s="231"/>
    </row>
    <row r="1494" spans="1:13">
      <c r="A1494" s="231" t="s">
        <v>794</v>
      </c>
      <c r="B1494" s="231" t="s">
        <v>706</v>
      </c>
      <c r="C1494" s="231" t="s">
        <v>794</v>
      </c>
      <c r="D1494" s="231" t="s">
        <v>827</v>
      </c>
      <c r="E1494" s="231" t="s">
        <v>710</v>
      </c>
      <c r="F1494" s="231" t="s">
        <v>48</v>
      </c>
      <c r="G1494" s="231" t="s">
        <v>521</v>
      </c>
      <c r="H1494" s="231" t="s">
        <v>796</v>
      </c>
      <c r="I1494" s="203">
        <v>635.01</v>
      </c>
      <c r="J1494" s="203">
        <v>0</v>
      </c>
      <c r="K1494" s="203">
        <v>0</v>
      </c>
      <c r="L1494" s="203">
        <v>635.01</v>
      </c>
      <c r="M1494" s="231"/>
    </row>
    <row r="1495" spans="1:13">
      <c r="A1495" s="231" t="s">
        <v>794</v>
      </c>
      <c r="B1495" s="231" t="s">
        <v>706</v>
      </c>
      <c r="C1495" s="231" t="s">
        <v>812</v>
      </c>
      <c r="D1495" s="231" t="s">
        <v>827</v>
      </c>
      <c r="E1495" s="231" t="s">
        <v>710</v>
      </c>
      <c r="F1495" s="231" t="s">
        <v>48</v>
      </c>
      <c r="G1495" s="231" t="s">
        <v>521</v>
      </c>
      <c r="H1495" s="231" t="s">
        <v>796</v>
      </c>
      <c r="I1495" s="203">
        <v>192.81</v>
      </c>
      <c r="J1495" s="203">
        <v>0</v>
      </c>
      <c r="K1495" s="203">
        <v>0</v>
      </c>
      <c r="L1495" s="203">
        <v>192.81</v>
      </c>
      <c r="M1495" s="231"/>
    </row>
    <row r="1496" spans="1:13">
      <c r="A1496" s="231" t="s">
        <v>794</v>
      </c>
      <c r="B1496" s="231" t="s">
        <v>706</v>
      </c>
      <c r="C1496" s="231" t="s">
        <v>2341</v>
      </c>
      <c r="D1496" s="231" t="s">
        <v>827</v>
      </c>
      <c r="E1496" s="231" t="s">
        <v>710</v>
      </c>
      <c r="F1496" s="231" t="s">
        <v>48</v>
      </c>
      <c r="G1496" s="231" t="s">
        <v>521</v>
      </c>
      <c r="H1496" s="231" t="s">
        <v>796</v>
      </c>
      <c r="I1496" s="203">
        <v>588</v>
      </c>
      <c r="J1496" s="203">
        <v>588</v>
      </c>
      <c r="K1496" s="203">
        <v>0</v>
      </c>
      <c r="L1496" s="203">
        <v>0</v>
      </c>
      <c r="M1496" s="231"/>
    </row>
    <row r="1497" spans="1:13">
      <c r="A1497" s="231" t="s">
        <v>794</v>
      </c>
      <c r="B1497" s="231" t="s">
        <v>706</v>
      </c>
      <c r="C1497" s="231" t="s">
        <v>2343</v>
      </c>
      <c r="D1497" s="231" t="s">
        <v>827</v>
      </c>
      <c r="E1497" s="231" t="s">
        <v>710</v>
      </c>
      <c r="F1497" s="231" t="s">
        <v>48</v>
      </c>
      <c r="G1497" s="231" t="s">
        <v>521</v>
      </c>
      <c r="H1497" s="231" t="s">
        <v>796</v>
      </c>
      <c r="I1497" s="203">
        <v>916.19</v>
      </c>
      <c r="J1497" s="203">
        <v>0</v>
      </c>
      <c r="K1497" s="203">
        <v>0</v>
      </c>
      <c r="L1497" s="203">
        <v>916.19</v>
      </c>
      <c r="M1497" s="231"/>
    </row>
    <row r="1498" spans="1:13">
      <c r="A1498" s="231" t="s">
        <v>794</v>
      </c>
      <c r="B1498" s="231" t="s">
        <v>706</v>
      </c>
      <c r="C1498" s="231" t="s">
        <v>2344</v>
      </c>
      <c r="D1498" s="231" t="s">
        <v>827</v>
      </c>
      <c r="E1498" s="231" t="s">
        <v>710</v>
      </c>
      <c r="F1498" s="231" t="s">
        <v>48</v>
      </c>
      <c r="G1498" s="231" t="s">
        <v>521</v>
      </c>
      <c r="H1498" s="231" t="s">
        <v>796</v>
      </c>
      <c r="I1498" s="203">
        <v>1594.1</v>
      </c>
      <c r="J1498" s="203">
        <v>1594.1</v>
      </c>
      <c r="K1498" s="203">
        <v>0</v>
      </c>
      <c r="L1498" s="203">
        <v>0</v>
      </c>
      <c r="M1498" s="231"/>
    </row>
    <row r="1499" spans="1:13">
      <c r="A1499" s="231" t="s">
        <v>794</v>
      </c>
      <c r="B1499" s="231" t="s">
        <v>706</v>
      </c>
      <c r="C1499" s="231" t="s">
        <v>2344</v>
      </c>
      <c r="D1499" s="231" t="s">
        <v>827</v>
      </c>
      <c r="E1499" s="231" t="s">
        <v>710</v>
      </c>
      <c r="F1499" s="231" t="s">
        <v>48</v>
      </c>
      <c r="G1499" s="231" t="s">
        <v>521</v>
      </c>
      <c r="H1499" s="231" t="s">
        <v>796</v>
      </c>
      <c r="I1499" s="203">
        <v>2170</v>
      </c>
      <c r="J1499" s="203">
        <v>0</v>
      </c>
      <c r="K1499" s="203">
        <v>2170</v>
      </c>
      <c r="L1499" s="203">
        <v>0</v>
      </c>
      <c r="M1499" s="231"/>
    </row>
    <row r="1500" spans="1:13">
      <c r="A1500" s="231" t="s">
        <v>794</v>
      </c>
      <c r="B1500" s="231" t="s">
        <v>706</v>
      </c>
      <c r="C1500" s="231" t="s">
        <v>2345</v>
      </c>
      <c r="D1500" s="231" t="s">
        <v>827</v>
      </c>
      <c r="E1500" s="231" t="s">
        <v>710</v>
      </c>
      <c r="F1500" s="231" t="s">
        <v>48</v>
      </c>
      <c r="G1500" s="231" t="s">
        <v>521</v>
      </c>
      <c r="H1500" s="231" t="s">
        <v>796</v>
      </c>
      <c r="I1500" s="203">
        <v>1405.5</v>
      </c>
      <c r="J1500" s="203">
        <v>1405.5</v>
      </c>
      <c r="K1500" s="203">
        <v>0</v>
      </c>
      <c r="L1500" s="203">
        <v>0</v>
      </c>
      <c r="M1500" s="231"/>
    </row>
    <row r="1501" spans="1:13">
      <c r="A1501" s="231" t="s">
        <v>794</v>
      </c>
      <c r="B1501" s="231" t="s">
        <v>709</v>
      </c>
      <c r="C1501" s="231" t="s">
        <v>2341</v>
      </c>
      <c r="D1501" s="231" t="s">
        <v>827</v>
      </c>
      <c r="E1501" s="231" t="s">
        <v>710</v>
      </c>
      <c r="F1501" s="231" t="s">
        <v>48</v>
      </c>
      <c r="G1501" s="231" t="s">
        <v>521</v>
      </c>
      <c r="H1501" s="231" t="s">
        <v>796</v>
      </c>
      <c r="I1501" s="203">
        <v>288</v>
      </c>
      <c r="J1501" s="203">
        <v>0</v>
      </c>
      <c r="K1501" s="203">
        <v>0</v>
      </c>
      <c r="L1501" s="203">
        <v>288</v>
      </c>
      <c r="M1501" s="231"/>
    </row>
    <row r="1502" spans="1:13">
      <c r="A1502" s="231" t="s">
        <v>794</v>
      </c>
      <c r="B1502" s="231" t="s">
        <v>808</v>
      </c>
      <c r="C1502" s="231" t="s">
        <v>794</v>
      </c>
      <c r="D1502" s="231" t="s">
        <v>827</v>
      </c>
      <c r="E1502" s="231" t="s">
        <v>2086</v>
      </c>
      <c r="F1502" s="231" t="s">
        <v>48</v>
      </c>
      <c r="G1502" s="231" t="s">
        <v>521</v>
      </c>
      <c r="H1502" s="231" t="s">
        <v>796</v>
      </c>
      <c r="I1502" s="203">
        <v>4275</v>
      </c>
      <c r="J1502" s="203">
        <v>26300</v>
      </c>
      <c r="K1502" s="203">
        <v>0</v>
      </c>
      <c r="L1502" s="203">
        <v>-22025</v>
      </c>
      <c r="M1502" s="231"/>
    </row>
    <row r="1503" spans="1:13">
      <c r="A1503" s="231" t="s">
        <v>794</v>
      </c>
      <c r="B1503" s="231" t="s">
        <v>808</v>
      </c>
      <c r="C1503" s="231" t="s">
        <v>812</v>
      </c>
      <c r="D1503" s="231" t="s">
        <v>827</v>
      </c>
      <c r="E1503" s="231" t="s">
        <v>2086</v>
      </c>
      <c r="F1503" s="231" t="s">
        <v>48</v>
      </c>
      <c r="G1503" s="231" t="s">
        <v>521</v>
      </c>
      <c r="H1503" s="231" t="s">
        <v>796</v>
      </c>
      <c r="I1503" s="203">
        <v>927.05</v>
      </c>
      <c r="J1503" s="203">
        <v>5899.45</v>
      </c>
      <c r="K1503" s="203">
        <v>0</v>
      </c>
      <c r="L1503" s="203">
        <v>-4972.3999999999996</v>
      </c>
      <c r="M1503" s="231"/>
    </row>
    <row r="1504" spans="1:13">
      <c r="A1504" s="231" t="s">
        <v>794</v>
      </c>
      <c r="B1504" s="231" t="s">
        <v>808</v>
      </c>
      <c r="C1504" s="231" t="s">
        <v>2341</v>
      </c>
      <c r="D1504" s="231" t="s">
        <v>827</v>
      </c>
      <c r="E1504" s="231" t="s">
        <v>2086</v>
      </c>
      <c r="F1504" s="231" t="s">
        <v>48</v>
      </c>
      <c r="G1504" s="231" t="s">
        <v>521</v>
      </c>
      <c r="H1504" s="231" t="s">
        <v>796</v>
      </c>
      <c r="I1504" s="203">
        <v>3000</v>
      </c>
      <c r="J1504" s="203">
        <v>3000</v>
      </c>
      <c r="K1504" s="203">
        <v>0</v>
      </c>
      <c r="L1504" s="203">
        <v>0</v>
      </c>
      <c r="M1504" s="231"/>
    </row>
    <row r="1505" spans="1:13">
      <c r="A1505" s="231" t="s">
        <v>794</v>
      </c>
      <c r="B1505" s="231" t="s">
        <v>244</v>
      </c>
      <c r="C1505" s="231" t="s">
        <v>794</v>
      </c>
      <c r="D1505" s="231" t="s">
        <v>827</v>
      </c>
      <c r="E1505" s="231" t="s">
        <v>2082</v>
      </c>
      <c r="F1505" s="231" t="s">
        <v>48</v>
      </c>
      <c r="G1505" s="231" t="s">
        <v>521</v>
      </c>
      <c r="H1505" s="231" t="s">
        <v>796</v>
      </c>
      <c r="I1505" s="203">
        <v>6192.42</v>
      </c>
      <c r="J1505" s="203">
        <v>6192.42</v>
      </c>
      <c r="K1505" s="203">
        <v>0</v>
      </c>
      <c r="L1505" s="203">
        <v>0</v>
      </c>
      <c r="M1505" s="231"/>
    </row>
    <row r="1506" spans="1:13">
      <c r="A1506" s="231" t="s">
        <v>794</v>
      </c>
      <c r="B1506" s="231" t="s">
        <v>244</v>
      </c>
      <c r="C1506" s="231" t="s">
        <v>812</v>
      </c>
      <c r="D1506" s="231" t="s">
        <v>827</v>
      </c>
      <c r="E1506" s="231" t="s">
        <v>2082</v>
      </c>
      <c r="F1506" s="231" t="s">
        <v>48</v>
      </c>
      <c r="G1506" s="231" t="s">
        <v>521</v>
      </c>
      <c r="H1506" s="231" t="s">
        <v>796</v>
      </c>
      <c r="I1506" s="203">
        <v>1451.02</v>
      </c>
      <c r="J1506" s="203">
        <v>1437.65</v>
      </c>
      <c r="K1506" s="203">
        <v>0</v>
      </c>
      <c r="L1506" s="203">
        <v>13.37</v>
      </c>
      <c r="M1506" s="231"/>
    </row>
    <row r="1507" spans="1:13">
      <c r="A1507" s="231" t="s">
        <v>794</v>
      </c>
      <c r="B1507" s="231" t="s">
        <v>703</v>
      </c>
      <c r="C1507" s="231" t="s">
        <v>794</v>
      </c>
      <c r="D1507" s="231" t="s">
        <v>827</v>
      </c>
      <c r="E1507" s="231" t="s">
        <v>2092</v>
      </c>
      <c r="F1507" s="231" t="s">
        <v>48</v>
      </c>
      <c r="G1507" s="231" t="s">
        <v>521</v>
      </c>
      <c r="H1507" s="231" t="s">
        <v>796</v>
      </c>
      <c r="I1507" s="203">
        <v>45569</v>
      </c>
      <c r="J1507" s="203">
        <v>38390.839999999997</v>
      </c>
      <c r="K1507" s="203">
        <v>7178.16</v>
      </c>
      <c r="L1507" s="203">
        <v>0</v>
      </c>
      <c r="M1507" s="231"/>
    </row>
    <row r="1508" spans="1:13">
      <c r="A1508" s="231" t="s">
        <v>794</v>
      </c>
      <c r="B1508" s="231" t="s">
        <v>703</v>
      </c>
      <c r="C1508" s="231" t="s">
        <v>812</v>
      </c>
      <c r="D1508" s="231" t="s">
        <v>827</v>
      </c>
      <c r="E1508" s="231" t="s">
        <v>2092</v>
      </c>
      <c r="F1508" s="231" t="s">
        <v>48</v>
      </c>
      <c r="G1508" s="231" t="s">
        <v>521</v>
      </c>
      <c r="H1508" s="231" t="s">
        <v>796</v>
      </c>
      <c r="I1508" s="203">
        <v>17327.61</v>
      </c>
      <c r="J1508" s="203">
        <v>15866.98</v>
      </c>
      <c r="K1508" s="203">
        <v>1489.92</v>
      </c>
      <c r="L1508" s="203">
        <v>-29.29</v>
      </c>
      <c r="M1508" s="231"/>
    </row>
    <row r="1509" spans="1:13">
      <c r="A1509" s="231" t="s">
        <v>794</v>
      </c>
      <c r="B1509" s="231" t="s">
        <v>804</v>
      </c>
      <c r="C1509" s="231" t="s">
        <v>794</v>
      </c>
      <c r="D1509" s="231" t="s">
        <v>827</v>
      </c>
      <c r="E1509" s="231" t="s">
        <v>338</v>
      </c>
      <c r="F1509" s="231" t="s">
        <v>48</v>
      </c>
      <c r="G1509" s="231" t="s">
        <v>521</v>
      </c>
      <c r="H1509" s="231" t="s">
        <v>796</v>
      </c>
      <c r="I1509" s="203">
        <v>20.97</v>
      </c>
      <c r="J1509" s="203">
        <v>0</v>
      </c>
      <c r="K1509" s="203">
        <v>0</v>
      </c>
      <c r="L1509" s="203">
        <v>20.97</v>
      </c>
      <c r="M1509" s="231"/>
    </row>
    <row r="1510" spans="1:13">
      <c r="A1510" s="231" t="s">
        <v>794</v>
      </c>
      <c r="B1510" s="231" t="s">
        <v>804</v>
      </c>
      <c r="C1510" s="231" t="s">
        <v>812</v>
      </c>
      <c r="D1510" s="231" t="s">
        <v>827</v>
      </c>
      <c r="E1510" s="231" t="s">
        <v>338</v>
      </c>
      <c r="F1510" s="231" t="s">
        <v>48</v>
      </c>
      <c r="G1510" s="231" t="s">
        <v>521</v>
      </c>
      <c r="H1510" s="231" t="s">
        <v>796</v>
      </c>
      <c r="I1510" s="203">
        <v>635.73</v>
      </c>
      <c r="J1510" s="203">
        <v>0</v>
      </c>
      <c r="K1510" s="203">
        <v>0</v>
      </c>
      <c r="L1510" s="203">
        <v>635.73</v>
      </c>
      <c r="M1510" s="231"/>
    </row>
    <row r="1511" spans="1:13">
      <c r="A1511" s="231" t="s">
        <v>794</v>
      </c>
      <c r="B1511" s="231" t="s">
        <v>804</v>
      </c>
      <c r="C1511" s="231" t="s">
        <v>2343</v>
      </c>
      <c r="D1511" s="231" t="s">
        <v>827</v>
      </c>
      <c r="E1511" s="231" t="s">
        <v>338</v>
      </c>
      <c r="F1511" s="231" t="s">
        <v>48</v>
      </c>
      <c r="G1511" s="231" t="s">
        <v>521</v>
      </c>
      <c r="H1511" s="231" t="s">
        <v>796</v>
      </c>
      <c r="I1511" s="203">
        <v>73.849999999999994</v>
      </c>
      <c r="J1511" s="203">
        <v>0</v>
      </c>
      <c r="K1511" s="203">
        <v>0</v>
      </c>
      <c r="L1511" s="203">
        <v>73.849999999999994</v>
      </c>
      <c r="M1511" s="231"/>
    </row>
    <row r="1512" spans="1:13">
      <c r="A1512" s="231" t="s">
        <v>794</v>
      </c>
      <c r="B1512" s="231" t="s">
        <v>702</v>
      </c>
      <c r="C1512" s="231" t="s">
        <v>794</v>
      </c>
      <c r="D1512" s="231" t="s">
        <v>827</v>
      </c>
      <c r="E1512" s="231" t="s">
        <v>1098</v>
      </c>
      <c r="F1512" s="231" t="s">
        <v>48</v>
      </c>
      <c r="G1512" s="231" t="s">
        <v>521</v>
      </c>
      <c r="H1512" s="231" t="s">
        <v>796</v>
      </c>
      <c r="I1512" s="203">
        <v>55667.31</v>
      </c>
      <c r="J1512" s="203">
        <v>46850.31</v>
      </c>
      <c r="K1512" s="203">
        <v>8817</v>
      </c>
      <c r="L1512" s="203">
        <v>0</v>
      </c>
      <c r="M1512" s="231"/>
    </row>
    <row r="1513" spans="1:13">
      <c r="A1513" s="231" t="s">
        <v>794</v>
      </c>
      <c r="B1513" s="231" t="s">
        <v>702</v>
      </c>
      <c r="C1513" s="231" t="s">
        <v>812</v>
      </c>
      <c r="D1513" s="231" t="s">
        <v>827</v>
      </c>
      <c r="E1513" s="231" t="s">
        <v>1098</v>
      </c>
      <c r="F1513" s="231" t="s">
        <v>48</v>
      </c>
      <c r="G1513" s="231" t="s">
        <v>521</v>
      </c>
      <c r="H1513" s="231" t="s">
        <v>796</v>
      </c>
      <c r="I1513" s="203">
        <v>24017.14</v>
      </c>
      <c r="J1513" s="203">
        <v>22180.799999999999</v>
      </c>
      <c r="K1513" s="203">
        <v>1830</v>
      </c>
      <c r="L1513" s="203">
        <v>6.34</v>
      </c>
      <c r="M1513" s="231"/>
    </row>
    <row r="1514" spans="1:13">
      <c r="A1514" s="231" t="s">
        <v>794</v>
      </c>
      <c r="B1514" s="231" t="s">
        <v>808</v>
      </c>
      <c r="C1514" s="231" t="s">
        <v>794</v>
      </c>
      <c r="D1514" s="231" t="s">
        <v>384</v>
      </c>
      <c r="E1514" s="231" t="s">
        <v>521</v>
      </c>
      <c r="F1514" s="231" t="s">
        <v>48</v>
      </c>
      <c r="G1514" s="231" t="s">
        <v>521</v>
      </c>
      <c r="H1514" s="231" t="s">
        <v>796</v>
      </c>
      <c r="I1514" s="203">
        <v>2471552</v>
      </c>
      <c r="J1514" s="203">
        <v>2077639.93</v>
      </c>
      <c r="K1514" s="203">
        <v>390120.76</v>
      </c>
      <c r="L1514" s="203">
        <v>3791.31</v>
      </c>
      <c r="M1514" s="231"/>
    </row>
    <row r="1515" spans="1:13">
      <c r="A1515" s="231" t="s">
        <v>794</v>
      </c>
      <c r="B1515" s="231" t="s">
        <v>808</v>
      </c>
      <c r="C1515" s="231" t="s">
        <v>794</v>
      </c>
      <c r="D1515" s="231" t="s">
        <v>384</v>
      </c>
      <c r="E1515" s="231" t="s">
        <v>521</v>
      </c>
      <c r="F1515" s="231" t="s">
        <v>48</v>
      </c>
      <c r="G1515" s="231" t="s">
        <v>521</v>
      </c>
      <c r="H1515" s="231" t="s">
        <v>796</v>
      </c>
      <c r="I1515" s="203">
        <v>33721.800000000003</v>
      </c>
      <c r="J1515" s="203">
        <v>32517.45</v>
      </c>
      <c r="K1515" s="203">
        <v>1204.3499999999999</v>
      </c>
      <c r="L1515" s="203">
        <v>0</v>
      </c>
      <c r="M1515" s="231"/>
    </row>
    <row r="1516" spans="1:13">
      <c r="A1516" s="231" t="s">
        <v>794</v>
      </c>
      <c r="B1516" s="231" t="s">
        <v>808</v>
      </c>
      <c r="C1516" s="231" t="s">
        <v>812</v>
      </c>
      <c r="D1516" s="231" t="s">
        <v>384</v>
      </c>
      <c r="E1516" s="231" t="s">
        <v>521</v>
      </c>
      <c r="F1516" s="231" t="s">
        <v>48</v>
      </c>
      <c r="G1516" s="231" t="s">
        <v>521</v>
      </c>
      <c r="H1516" s="231" t="s">
        <v>796</v>
      </c>
      <c r="I1516" s="203">
        <v>1005475</v>
      </c>
      <c r="J1516" s="203">
        <v>946198.49</v>
      </c>
      <c r="K1516" s="203">
        <v>82236.59</v>
      </c>
      <c r="L1516" s="203">
        <v>-22960.080000000002</v>
      </c>
      <c r="M1516" s="231"/>
    </row>
    <row r="1517" spans="1:13">
      <c r="A1517" s="231" t="s">
        <v>794</v>
      </c>
      <c r="B1517" s="231" t="s">
        <v>808</v>
      </c>
      <c r="C1517" s="231" t="s">
        <v>2341</v>
      </c>
      <c r="D1517" s="231" t="s">
        <v>384</v>
      </c>
      <c r="E1517" s="231" t="s">
        <v>521</v>
      </c>
      <c r="F1517" s="231" t="s">
        <v>48</v>
      </c>
      <c r="G1517" s="231" t="s">
        <v>521</v>
      </c>
      <c r="H1517" s="231" t="s">
        <v>796</v>
      </c>
      <c r="I1517" s="203">
        <v>700</v>
      </c>
      <c r="J1517" s="203">
        <v>678</v>
      </c>
      <c r="K1517" s="203">
        <v>0</v>
      </c>
      <c r="L1517" s="203">
        <v>22</v>
      </c>
      <c r="M1517" s="231"/>
    </row>
    <row r="1518" spans="1:13">
      <c r="A1518" s="231" t="s">
        <v>794</v>
      </c>
      <c r="B1518" s="231" t="s">
        <v>808</v>
      </c>
      <c r="C1518" s="231" t="s">
        <v>2341</v>
      </c>
      <c r="D1518" s="231" t="s">
        <v>384</v>
      </c>
      <c r="E1518" s="231" t="s">
        <v>521</v>
      </c>
      <c r="F1518" s="231" t="s">
        <v>48</v>
      </c>
      <c r="G1518" s="231" t="s">
        <v>521</v>
      </c>
      <c r="H1518" s="231" t="s">
        <v>796</v>
      </c>
      <c r="I1518" s="203">
        <v>12188.61</v>
      </c>
      <c r="J1518" s="203">
        <v>9698.9599999999991</v>
      </c>
      <c r="K1518" s="203">
        <v>2143.3200000000002</v>
      </c>
      <c r="L1518" s="203">
        <v>346.33</v>
      </c>
      <c r="M1518" s="231"/>
    </row>
    <row r="1519" spans="1:13">
      <c r="A1519" s="231" t="s">
        <v>794</v>
      </c>
      <c r="B1519" s="231" t="s">
        <v>808</v>
      </c>
      <c r="C1519" s="231" t="s">
        <v>2341</v>
      </c>
      <c r="D1519" s="231" t="s">
        <v>384</v>
      </c>
      <c r="E1519" s="231" t="s">
        <v>521</v>
      </c>
      <c r="F1519" s="231" t="s">
        <v>48</v>
      </c>
      <c r="G1519" s="231" t="s">
        <v>521</v>
      </c>
      <c r="H1519" s="231" t="s">
        <v>796</v>
      </c>
      <c r="I1519" s="203">
        <v>100</v>
      </c>
      <c r="J1519" s="203">
        <v>68.25</v>
      </c>
      <c r="K1519" s="203">
        <v>0</v>
      </c>
      <c r="L1519" s="203">
        <v>31.75</v>
      </c>
      <c r="M1519" s="231"/>
    </row>
    <row r="1520" spans="1:13">
      <c r="A1520" s="231" t="s">
        <v>794</v>
      </c>
      <c r="B1520" s="231" t="s">
        <v>808</v>
      </c>
      <c r="C1520" s="231" t="s">
        <v>2343</v>
      </c>
      <c r="D1520" s="231" t="s">
        <v>384</v>
      </c>
      <c r="E1520" s="231" t="s">
        <v>521</v>
      </c>
      <c r="F1520" s="231" t="s">
        <v>48</v>
      </c>
      <c r="G1520" s="231" t="s">
        <v>521</v>
      </c>
      <c r="H1520" s="231" t="s">
        <v>796</v>
      </c>
      <c r="I1520" s="203">
        <v>33622.6</v>
      </c>
      <c r="J1520" s="203">
        <v>23738.47</v>
      </c>
      <c r="K1520" s="203">
        <v>0</v>
      </c>
      <c r="L1520" s="203">
        <v>9884.1299999999992</v>
      </c>
      <c r="M1520" s="231"/>
    </row>
    <row r="1521" spans="1:13">
      <c r="A1521" s="231" t="s">
        <v>794</v>
      </c>
      <c r="B1521" s="231" t="s">
        <v>808</v>
      </c>
      <c r="C1521" s="231" t="s">
        <v>2343</v>
      </c>
      <c r="D1521" s="231" t="s">
        <v>384</v>
      </c>
      <c r="E1521" s="231" t="s">
        <v>521</v>
      </c>
      <c r="F1521" s="231" t="s">
        <v>48</v>
      </c>
      <c r="G1521" s="231" t="s">
        <v>521</v>
      </c>
      <c r="H1521" s="231" t="s">
        <v>796</v>
      </c>
      <c r="I1521" s="203">
        <v>1000</v>
      </c>
      <c r="J1521" s="203">
        <v>344.57</v>
      </c>
      <c r="K1521" s="203">
        <v>0</v>
      </c>
      <c r="L1521" s="203">
        <v>655.43</v>
      </c>
      <c r="M1521" s="231"/>
    </row>
    <row r="1522" spans="1:13">
      <c r="A1522" s="231" t="s">
        <v>794</v>
      </c>
      <c r="B1522" s="231" t="s">
        <v>808</v>
      </c>
      <c r="C1522" s="231" t="s">
        <v>2343</v>
      </c>
      <c r="D1522" s="231" t="s">
        <v>384</v>
      </c>
      <c r="E1522" s="231" t="s">
        <v>521</v>
      </c>
      <c r="F1522" s="231" t="s">
        <v>48</v>
      </c>
      <c r="G1522" s="231" t="s">
        <v>521</v>
      </c>
      <c r="H1522" s="231" t="s">
        <v>796</v>
      </c>
      <c r="I1522" s="203">
        <v>131399.46</v>
      </c>
      <c r="J1522" s="203">
        <v>130738.06</v>
      </c>
      <c r="K1522" s="203">
        <v>661.4</v>
      </c>
      <c r="L1522" s="203">
        <v>0</v>
      </c>
      <c r="M1522" s="231"/>
    </row>
    <row r="1523" spans="1:13">
      <c r="A1523" s="231" t="s">
        <v>794</v>
      </c>
      <c r="B1523" s="231" t="s">
        <v>808</v>
      </c>
      <c r="C1523" s="231" t="s">
        <v>2344</v>
      </c>
      <c r="D1523" s="231" t="s">
        <v>384</v>
      </c>
      <c r="E1523" s="231" t="s">
        <v>521</v>
      </c>
      <c r="F1523" s="231" t="s">
        <v>48</v>
      </c>
      <c r="G1523" s="231" t="s">
        <v>521</v>
      </c>
      <c r="H1523" s="231" t="s">
        <v>796</v>
      </c>
      <c r="I1523" s="203">
        <v>1000</v>
      </c>
      <c r="J1523" s="203">
        <v>482.17</v>
      </c>
      <c r="K1523" s="203">
        <v>0</v>
      </c>
      <c r="L1523" s="203">
        <v>517.83000000000004</v>
      </c>
      <c r="M1523" s="231"/>
    </row>
    <row r="1524" spans="1:13">
      <c r="A1524" s="231" t="s">
        <v>794</v>
      </c>
      <c r="B1524" s="231" t="s">
        <v>808</v>
      </c>
      <c r="C1524" s="231" t="s">
        <v>2344</v>
      </c>
      <c r="D1524" s="231" t="s">
        <v>384</v>
      </c>
      <c r="E1524" s="231" t="s">
        <v>521</v>
      </c>
      <c r="F1524" s="231" t="s">
        <v>48</v>
      </c>
      <c r="G1524" s="231" t="s">
        <v>521</v>
      </c>
      <c r="H1524" s="231" t="s">
        <v>796</v>
      </c>
      <c r="I1524" s="203">
        <v>50</v>
      </c>
      <c r="J1524" s="203">
        <v>46</v>
      </c>
      <c r="K1524" s="203">
        <v>0</v>
      </c>
      <c r="L1524" s="203">
        <v>4</v>
      </c>
      <c r="M1524" s="231"/>
    </row>
    <row r="1525" spans="1:13">
      <c r="A1525" s="231" t="s">
        <v>794</v>
      </c>
      <c r="B1525" s="231" t="s">
        <v>808</v>
      </c>
      <c r="C1525" s="231" t="s">
        <v>2345</v>
      </c>
      <c r="D1525" s="231" t="s">
        <v>384</v>
      </c>
      <c r="E1525" s="231" t="s">
        <v>521</v>
      </c>
      <c r="F1525" s="231" t="s">
        <v>48</v>
      </c>
      <c r="G1525" s="231" t="s">
        <v>521</v>
      </c>
      <c r="H1525" s="231" t="s">
        <v>796</v>
      </c>
      <c r="I1525" s="203">
        <v>861.4</v>
      </c>
      <c r="J1525" s="203">
        <v>460.4</v>
      </c>
      <c r="K1525" s="203">
        <v>0</v>
      </c>
      <c r="L1525" s="203">
        <v>401</v>
      </c>
      <c r="M1525" s="231"/>
    </row>
    <row r="1526" spans="1:13">
      <c r="A1526" s="231" t="s">
        <v>794</v>
      </c>
      <c r="B1526" s="231" t="s">
        <v>808</v>
      </c>
      <c r="C1526" s="231" t="s">
        <v>2345</v>
      </c>
      <c r="D1526" s="231" t="s">
        <v>384</v>
      </c>
      <c r="E1526" s="231" t="s">
        <v>521</v>
      </c>
      <c r="F1526" s="231" t="s">
        <v>48</v>
      </c>
      <c r="G1526" s="231" t="s">
        <v>521</v>
      </c>
      <c r="H1526" s="231" t="s">
        <v>796</v>
      </c>
      <c r="I1526" s="203">
        <v>58598</v>
      </c>
      <c r="J1526" s="203">
        <v>62940.5</v>
      </c>
      <c r="K1526" s="203">
        <v>0</v>
      </c>
      <c r="L1526" s="203">
        <v>-4342.5</v>
      </c>
      <c r="M1526" s="231"/>
    </row>
    <row r="1527" spans="1:13">
      <c r="A1527" s="231" t="s">
        <v>794</v>
      </c>
      <c r="B1527" s="231" t="s">
        <v>833</v>
      </c>
      <c r="C1527" s="231" t="s">
        <v>794</v>
      </c>
      <c r="D1527" s="231" t="s">
        <v>384</v>
      </c>
      <c r="E1527" s="231" t="s">
        <v>521</v>
      </c>
      <c r="F1527" s="231" t="s">
        <v>48</v>
      </c>
      <c r="G1527" s="231" t="s">
        <v>521</v>
      </c>
      <c r="H1527" s="231" t="s">
        <v>796</v>
      </c>
      <c r="I1527" s="203">
        <v>401136</v>
      </c>
      <c r="J1527" s="203">
        <v>335449.36</v>
      </c>
      <c r="K1527" s="203">
        <v>67100.44</v>
      </c>
      <c r="L1527" s="203">
        <v>-1413.8</v>
      </c>
      <c r="M1527" s="231"/>
    </row>
    <row r="1528" spans="1:13">
      <c r="A1528" s="231" t="s">
        <v>794</v>
      </c>
      <c r="B1528" s="231" t="s">
        <v>833</v>
      </c>
      <c r="C1528" s="231" t="s">
        <v>794</v>
      </c>
      <c r="D1528" s="231" t="s">
        <v>384</v>
      </c>
      <c r="E1528" s="231" t="s">
        <v>521</v>
      </c>
      <c r="F1528" s="231" t="s">
        <v>48</v>
      </c>
      <c r="G1528" s="231" t="s">
        <v>521</v>
      </c>
      <c r="H1528" s="231" t="s">
        <v>796</v>
      </c>
      <c r="I1528" s="203">
        <v>115604</v>
      </c>
      <c r="J1528" s="203">
        <v>110579.45</v>
      </c>
      <c r="K1528" s="203">
        <v>4098.24</v>
      </c>
      <c r="L1528" s="203">
        <v>926.31</v>
      </c>
      <c r="M1528" s="231"/>
    </row>
    <row r="1529" spans="1:13">
      <c r="A1529" s="231" t="s">
        <v>794</v>
      </c>
      <c r="B1529" s="231" t="s">
        <v>833</v>
      </c>
      <c r="C1529" s="231" t="s">
        <v>812</v>
      </c>
      <c r="D1529" s="231" t="s">
        <v>384</v>
      </c>
      <c r="E1529" s="231" t="s">
        <v>521</v>
      </c>
      <c r="F1529" s="231" t="s">
        <v>48</v>
      </c>
      <c r="G1529" s="231" t="s">
        <v>521</v>
      </c>
      <c r="H1529" s="231" t="s">
        <v>796</v>
      </c>
      <c r="I1529" s="203">
        <v>221717</v>
      </c>
      <c r="J1529" s="203">
        <v>208577.88</v>
      </c>
      <c r="K1529" s="203">
        <v>14780.73</v>
      </c>
      <c r="L1529" s="203">
        <v>-1641.61</v>
      </c>
      <c r="M1529" s="231"/>
    </row>
    <row r="1530" spans="1:13">
      <c r="A1530" s="231" t="s">
        <v>794</v>
      </c>
      <c r="B1530" s="231" t="s">
        <v>833</v>
      </c>
      <c r="C1530" s="231" t="s">
        <v>2345</v>
      </c>
      <c r="D1530" s="231" t="s">
        <v>384</v>
      </c>
      <c r="E1530" s="231" t="s">
        <v>521</v>
      </c>
      <c r="F1530" s="231" t="s">
        <v>48</v>
      </c>
      <c r="G1530" s="231" t="s">
        <v>521</v>
      </c>
      <c r="H1530" s="231" t="s">
        <v>796</v>
      </c>
      <c r="I1530" s="203">
        <v>8470.84</v>
      </c>
      <c r="J1530" s="203">
        <v>14221.37</v>
      </c>
      <c r="K1530" s="203">
        <v>0</v>
      </c>
      <c r="L1530" s="203">
        <v>-5750.53</v>
      </c>
      <c r="M1530" s="231"/>
    </row>
    <row r="1531" spans="1:13">
      <c r="A1531" s="231" t="s">
        <v>794</v>
      </c>
      <c r="B1531" s="231" t="s">
        <v>703</v>
      </c>
      <c r="C1531" s="231" t="s">
        <v>794</v>
      </c>
      <c r="D1531" s="231" t="s">
        <v>384</v>
      </c>
      <c r="E1531" s="231" t="s">
        <v>521</v>
      </c>
      <c r="F1531" s="231" t="s">
        <v>48</v>
      </c>
      <c r="G1531" s="231" t="s">
        <v>521</v>
      </c>
      <c r="H1531" s="231" t="s">
        <v>796</v>
      </c>
      <c r="I1531" s="203">
        <v>178795</v>
      </c>
      <c r="J1531" s="203">
        <v>149785.26999999999</v>
      </c>
      <c r="K1531" s="203">
        <v>28256.84</v>
      </c>
      <c r="L1531" s="203">
        <v>752.89</v>
      </c>
      <c r="M1531" s="231"/>
    </row>
    <row r="1532" spans="1:13">
      <c r="A1532" s="231" t="s">
        <v>794</v>
      </c>
      <c r="B1532" s="231" t="s">
        <v>703</v>
      </c>
      <c r="C1532" s="231" t="s">
        <v>794</v>
      </c>
      <c r="D1532" s="231" t="s">
        <v>384</v>
      </c>
      <c r="E1532" s="231" t="s">
        <v>521</v>
      </c>
      <c r="F1532" s="231" t="s">
        <v>48</v>
      </c>
      <c r="G1532" s="231" t="s">
        <v>521</v>
      </c>
      <c r="H1532" s="231" t="s">
        <v>796</v>
      </c>
      <c r="I1532" s="203">
        <v>47247.519999999997</v>
      </c>
      <c r="J1532" s="203">
        <v>41832.639999999999</v>
      </c>
      <c r="K1532" s="203">
        <v>5414.88</v>
      </c>
      <c r="L1532" s="203">
        <v>0</v>
      </c>
      <c r="M1532" s="231"/>
    </row>
    <row r="1533" spans="1:13">
      <c r="A1533" s="231" t="s">
        <v>794</v>
      </c>
      <c r="B1533" s="231" t="s">
        <v>703</v>
      </c>
      <c r="C1533" s="231" t="s">
        <v>812</v>
      </c>
      <c r="D1533" s="231" t="s">
        <v>384</v>
      </c>
      <c r="E1533" s="231" t="s">
        <v>521</v>
      </c>
      <c r="F1533" s="231" t="s">
        <v>48</v>
      </c>
      <c r="G1533" s="231" t="s">
        <v>521</v>
      </c>
      <c r="H1533" s="231" t="s">
        <v>796</v>
      </c>
      <c r="I1533" s="203">
        <v>85496</v>
      </c>
      <c r="J1533" s="203">
        <v>79195.39</v>
      </c>
      <c r="K1533" s="203">
        <v>6987.44</v>
      </c>
      <c r="L1533" s="203">
        <v>-686.83</v>
      </c>
      <c r="M1533" s="231"/>
    </row>
    <row r="1534" spans="1:13">
      <c r="A1534" s="231" t="s">
        <v>794</v>
      </c>
      <c r="B1534" s="231" t="s">
        <v>703</v>
      </c>
      <c r="C1534" s="231" t="s">
        <v>2343</v>
      </c>
      <c r="D1534" s="231" t="s">
        <v>384</v>
      </c>
      <c r="E1534" s="231" t="s">
        <v>521</v>
      </c>
      <c r="F1534" s="231" t="s">
        <v>48</v>
      </c>
      <c r="G1534" s="231" t="s">
        <v>521</v>
      </c>
      <c r="H1534" s="231" t="s">
        <v>796</v>
      </c>
      <c r="I1534" s="203">
        <v>1753</v>
      </c>
      <c r="J1534" s="203">
        <v>1650.99</v>
      </c>
      <c r="K1534" s="203">
        <v>0</v>
      </c>
      <c r="L1534" s="203">
        <v>102.01</v>
      </c>
      <c r="M1534" s="231"/>
    </row>
    <row r="1535" spans="1:13">
      <c r="A1535" s="231" t="s">
        <v>794</v>
      </c>
      <c r="B1535" s="231" t="s">
        <v>701</v>
      </c>
      <c r="C1535" s="231" t="s">
        <v>794</v>
      </c>
      <c r="D1535" s="231" t="s">
        <v>384</v>
      </c>
      <c r="E1535" s="231" t="s">
        <v>521</v>
      </c>
      <c r="F1535" s="231" t="s">
        <v>48</v>
      </c>
      <c r="G1535" s="231" t="s">
        <v>521</v>
      </c>
      <c r="H1535" s="231" t="s">
        <v>796</v>
      </c>
      <c r="I1535" s="203">
        <v>52656</v>
      </c>
      <c r="J1535" s="203">
        <v>43815.839999999997</v>
      </c>
      <c r="K1535" s="203">
        <v>8763.16</v>
      </c>
      <c r="L1535" s="203">
        <v>77</v>
      </c>
      <c r="M1535" s="231"/>
    </row>
    <row r="1536" spans="1:13">
      <c r="A1536" s="231" t="s">
        <v>794</v>
      </c>
      <c r="B1536" s="231" t="s">
        <v>701</v>
      </c>
      <c r="C1536" s="231" t="s">
        <v>794</v>
      </c>
      <c r="D1536" s="231" t="s">
        <v>384</v>
      </c>
      <c r="E1536" s="231" t="s">
        <v>521</v>
      </c>
      <c r="F1536" s="231" t="s">
        <v>48</v>
      </c>
      <c r="G1536" s="231" t="s">
        <v>521</v>
      </c>
      <c r="H1536" s="231" t="s">
        <v>796</v>
      </c>
      <c r="I1536" s="203">
        <v>39034</v>
      </c>
      <c r="J1536" s="203">
        <v>38442.589999999997</v>
      </c>
      <c r="K1536" s="203">
        <v>840.52</v>
      </c>
      <c r="L1536" s="203">
        <v>-249.11</v>
      </c>
      <c r="M1536" s="231"/>
    </row>
    <row r="1537" spans="1:13">
      <c r="A1537" s="231" t="s">
        <v>794</v>
      </c>
      <c r="B1537" s="231" t="s">
        <v>701</v>
      </c>
      <c r="C1537" s="231" t="s">
        <v>812</v>
      </c>
      <c r="D1537" s="231" t="s">
        <v>384</v>
      </c>
      <c r="E1537" s="231" t="s">
        <v>521</v>
      </c>
      <c r="F1537" s="231" t="s">
        <v>48</v>
      </c>
      <c r="G1537" s="231" t="s">
        <v>521</v>
      </c>
      <c r="H1537" s="231" t="s">
        <v>796</v>
      </c>
      <c r="I1537" s="203">
        <v>38750</v>
      </c>
      <c r="J1537" s="203">
        <v>38422.550000000003</v>
      </c>
      <c r="K1537" s="203">
        <v>1994.04</v>
      </c>
      <c r="L1537" s="203">
        <v>-1666.59</v>
      </c>
      <c r="M1537" s="231"/>
    </row>
    <row r="1538" spans="1:13">
      <c r="A1538" s="231" t="s">
        <v>794</v>
      </c>
      <c r="B1538" s="231" t="s">
        <v>701</v>
      </c>
      <c r="C1538" s="231" t="s">
        <v>2341</v>
      </c>
      <c r="D1538" s="231" t="s">
        <v>384</v>
      </c>
      <c r="E1538" s="231" t="s">
        <v>521</v>
      </c>
      <c r="F1538" s="231" t="s">
        <v>48</v>
      </c>
      <c r="G1538" s="231" t="s">
        <v>521</v>
      </c>
      <c r="H1538" s="231" t="s">
        <v>796</v>
      </c>
      <c r="I1538" s="203">
        <v>212.54</v>
      </c>
      <c r="J1538" s="203">
        <v>212.54</v>
      </c>
      <c r="K1538" s="203">
        <v>0</v>
      </c>
      <c r="L1538" s="203">
        <v>0</v>
      </c>
      <c r="M1538" s="231"/>
    </row>
    <row r="1539" spans="1:13">
      <c r="A1539" s="231" t="s">
        <v>794</v>
      </c>
      <c r="B1539" s="231" t="s">
        <v>701</v>
      </c>
      <c r="C1539" s="231" t="s">
        <v>2343</v>
      </c>
      <c r="D1539" s="231" t="s">
        <v>384</v>
      </c>
      <c r="E1539" s="231" t="s">
        <v>521</v>
      </c>
      <c r="F1539" s="231" t="s">
        <v>48</v>
      </c>
      <c r="G1539" s="231" t="s">
        <v>521</v>
      </c>
      <c r="H1539" s="231" t="s">
        <v>796</v>
      </c>
      <c r="I1539" s="203">
        <v>1447.5</v>
      </c>
      <c r="J1539" s="203">
        <v>1288.1600000000001</v>
      </c>
      <c r="K1539" s="203">
        <v>0</v>
      </c>
      <c r="L1539" s="203">
        <v>159.34</v>
      </c>
      <c r="M1539" s="231"/>
    </row>
    <row r="1540" spans="1:13">
      <c r="A1540" s="231" t="s">
        <v>794</v>
      </c>
      <c r="B1540" s="231" t="s">
        <v>701</v>
      </c>
      <c r="C1540" s="231" t="s">
        <v>2344</v>
      </c>
      <c r="D1540" s="231" t="s">
        <v>384</v>
      </c>
      <c r="E1540" s="231" t="s">
        <v>521</v>
      </c>
      <c r="F1540" s="231" t="s">
        <v>48</v>
      </c>
      <c r="G1540" s="231" t="s">
        <v>521</v>
      </c>
      <c r="H1540" s="231" t="s">
        <v>796</v>
      </c>
      <c r="I1540" s="203">
        <v>4924.96</v>
      </c>
      <c r="J1540" s="203">
        <v>4855.46</v>
      </c>
      <c r="K1540" s="203">
        <v>0</v>
      </c>
      <c r="L1540" s="203">
        <v>69.5</v>
      </c>
      <c r="M1540" s="231"/>
    </row>
    <row r="1541" spans="1:13">
      <c r="A1541" s="231" t="s">
        <v>794</v>
      </c>
      <c r="B1541" s="231" t="s">
        <v>701</v>
      </c>
      <c r="C1541" s="231" t="s">
        <v>2345</v>
      </c>
      <c r="D1541" s="231" t="s">
        <v>384</v>
      </c>
      <c r="E1541" s="231" t="s">
        <v>521</v>
      </c>
      <c r="F1541" s="231" t="s">
        <v>48</v>
      </c>
      <c r="G1541" s="231" t="s">
        <v>521</v>
      </c>
      <c r="H1541" s="231" t="s">
        <v>796</v>
      </c>
      <c r="I1541" s="203">
        <v>75</v>
      </c>
      <c r="J1541" s="203">
        <v>75</v>
      </c>
      <c r="K1541" s="203">
        <v>0</v>
      </c>
      <c r="L1541" s="203">
        <v>0</v>
      </c>
      <c r="M1541" s="231"/>
    </row>
    <row r="1542" spans="1:13">
      <c r="A1542" s="231" t="s">
        <v>794</v>
      </c>
      <c r="B1542" s="231" t="s">
        <v>707</v>
      </c>
      <c r="C1542" s="231" t="s">
        <v>794</v>
      </c>
      <c r="D1542" s="231" t="s">
        <v>384</v>
      </c>
      <c r="E1542" s="231" t="s">
        <v>521</v>
      </c>
      <c r="F1542" s="231" t="s">
        <v>48</v>
      </c>
      <c r="G1542" s="231" t="s">
        <v>521</v>
      </c>
      <c r="H1542" s="231" t="s">
        <v>796</v>
      </c>
      <c r="I1542" s="203">
        <v>326883</v>
      </c>
      <c r="J1542" s="203">
        <v>295544.84999999998</v>
      </c>
      <c r="K1542" s="203">
        <v>30050.97</v>
      </c>
      <c r="L1542" s="203">
        <v>1287.18</v>
      </c>
      <c r="M1542" s="231"/>
    </row>
    <row r="1543" spans="1:13">
      <c r="A1543" s="231" t="s">
        <v>794</v>
      </c>
      <c r="B1543" s="231" t="s">
        <v>707</v>
      </c>
      <c r="C1543" s="231" t="s">
        <v>794</v>
      </c>
      <c r="D1543" s="231" t="s">
        <v>384</v>
      </c>
      <c r="E1543" s="231" t="s">
        <v>521</v>
      </c>
      <c r="F1543" s="231" t="s">
        <v>48</v>
      </c>
      <c r="G1543" s="231" t="s">
        <v>521</v>
      </c>
      <c r="H1543" s="231" t="s">
        <v>796</v>
      </c>
      <c r="I1543" s="203">
        <v>65433.29</v>
      </c>
      <c r="J1543" s="203">
        <v>59783.09</v>
      </c>
      <c r="K1543" s="203">
        <v>5650.49</v>
      </c>
      <c r="L1543" s="203">
        <v>-0.28999999999999998</v>
      </c>
      <c r="M1543" s="231"/>
    </row>
    <row r="1544" spans="1:13">
      <c r="A1544" s="231" t="s">
        <v>794</v>
      </c>
      <c r="B1544" s="231" t="s">
        <v>707</v>
      </c>
      <c r="C1544" s="231" t="s">
        <v>812</v>
      </c>
      <c r="D1544" s="231" t="s">
        <v>384</v>
      </c>
      <c r="E1544" s="231" t="s">
        <v>521</v>
      </c>
      <c r="F1544" s="231" t="s">
        <v>48</v>
      </c>
      <c r="G1544" s="231" t="s">
        <v>521</v>
      </c>
      <c r="H1544" s="231" t="s">
        <v>796</v>
      </c>
      <c r="I1544" s="203">
        <v>142759</v>
      </c>
      <c r="J1544" s="203">
        <v>137215.79999999999</v>
      </c>
      <c r="K1544" s="203">
        <v>7411.08</v>
      </c>
      <c r="L1544" s="203">
        <v>-1867.88</v>
      </c>
      <c r="M1544" s="231"/>
    </row>
    <row r="1545" spans="1:13">
      <c r="A1545" s="231" t="s">
        <v>794</v>
      </c>
      <c r="B1545" s="231" t="s">
        <v>707</v>
      </c>
      <c r="C1545" s="231" t="s">
        <v>2341</v>
      </c>
      <c r="D1545" s="231" t="s">
        <v>384</v>
      </c>
      <c r="E1545" s="231" t="s">
        <v>521</v>
      </c>
      <c r="F1545" s="231" t="s">
        <v>48</v>
      </c>
      <c r="G1545" s="231" t="s">
        <v>521</v>
      </c>
      <c r="H1545" s="231" t="s">
        <v>796</v>
      </c>
      <c r="I1545" s="203">
        <v>3803</v>
      </c>
      <c r="J1545" s="203">
        <v>2445.11</v>
      </c>
      <c r="K1545" s="203">
        <v>0</v>
      </c>
      <c r="L1545" s="203">
        <v>1357.89</v>
      </c>
      <c r="M1545" s="231"/>
    </row>
    <row r="1546" spans="1:13">
      <c r="A1546" s="231" t="s">
        <v>794</v>
      </c>
      <c r="B1546" s="231" t="s">
        <v>707</v>
      </c>
      <c r="C1546" s="231" t="s">
        <v>2341</v>
      </c>
      <c r="D1546" s="231" t="s">
        <v>384</v>
      </c>
      <c r="E1546" s="231" t="s">
        <v>521</v>
      </c>
      <c r="F1546" s="231" t="s">
        <v>48</v>
      </c>
      <c r="G1546" s="231" t="s">
        <v>521</v>
      </c>
      <c r="H1546" s="231" t="s">
        <v>796</v>
      </c>
      <c r="I1546" s="203">
        <v>1402</v>
      </c>
      <c r="J1546" s="203">
        <v>0</v>
      </c>
      <c r="K1546" s="203">
        <v>0</v>
      </c>
      <c r="L1546" s="203">
        <v>1402</v>
      </c>
      <c r="M1546" s="231"/>
    </row>
    <row r="1547" spans="1:13">
      <c r="A1547" s="231" t="s">
        <v>794</v>
      </c>
      <c r="B1547" s="231" t="s">
        <v>707</v>
      </c>
      <c r="C1547" s="231" t="s">
        <v>2341</v>
      </c>
      <c r="D1547" s="231" t="s">
        <v>384</v>
      </c>
      <c r="E1547" s="231" t="s">
        <v>521</v>
      </c>
      <c r="F1547" s="231" t="s">
        <v>48</v>
      </c>
      <c r="G1547" s="231" t="s">
        <v>521</v>
      </c>
      <c r="H1547" s="231" t="s">
        <v>796</v>
      </c>
      <c r="I1547" s="203">
        <v>9823.57</v>
      </c>
      <c r="J1547" s="203">
        <v>6688.84</v>
      </c>
      <c r="K1547" s="203">
        <v>3134.73</v>
      </c>
      <c r="L1547" s="203">
        <v>0</v>
      </c>
      <c r="M1547" s="231"/>
    </row>
    <row r="1548" spans="1:13">
      <c r="A1548" s="231" t="s">
        <v>794</v>
      </c>
      <c r="B1548" s="231" t="s">
        <v>707</v>
      </c>
      <c r="C1548" s="231" t="s">
        <v>2341</v>
      </c>
      <c r="D1548" s="231" t="s">
        <v>384</v>
      </c>
      <c r="E1548" s="231" t="s">
        <v>521</v>
      </c>
      <c r="F1548" s="231" t="s">
        <v>48</v>
      </c>
      <c r="G1548" s="231" t="s">
        <v>521</v>
      </c>
      <c r="H1548" s="231" t="s">
        <v>796</v>
      </c>
      <c r="I1548" s="203">
        <v>0.15</v>
      </c>
      <c r="J1548" s="203">
        <v>0</v>
      </c>
      <c r="K1548" s="203">
        <v>0</v>
      </c>
      <c r="L1548" s="203">
        <v>0.15</v>
      </c>
      <c r="M1548" s="231"/>
    </row>
    <row r="1549" spans="1:13">
      <c r="A1549" s="231" t="s">
        <v>794</v>
      </c>
      <c r="B1549" s="231" t="s">
        <v>707</v>
      </c>
      <c r="C1549" s="231" t="s">
        <v>2341</v>
      </c>
      <c r="D1549" s="231" t="s">
        <v>384</v>
      </c>
      <c r="E1549" s="231" t="s">
        <v>521</v>
      </c>
      <c r="F1549" s="231" t="s">
        <v>48</v>
      </c>
      <c r="G1549" s="231" t="s">
        <v>521</v>
      </c>
      <c r="H1549" s="231" t="s">
        <v>796</v>
      </c>
      <c r="I1549" s="203">
        <v>2903</v>
      </c>
      <c r="J1549" s="203">
        <v>654.22</v>
      </c>
      <c r="K1549" s="203">
        <v>0</v>
      </c>
      <c r="L1549" s="203">
        <v>2248.7800000000002</v>
      </c>
      <c r="M1549" s="231"/>
    </row>
    <row r="1550" spans="1:13">
      <c r="A1550" s="231" t="s">
        <v>794</v>
      </c>
      <c r="B1550" s="231" t="s">
        <v>707</v>
      </c>
      <c r="C1550" s="231" t="s">
        <v>2341</v>
      </c>
      <c r="D1550" s="231" t="s">
        <v>384</v>
      </c>
      <c r="E1550" s="231" t="s">
        <v>521</v>
      </c>
      <c r="F1550" s="231" t="s">
        <v>48</v>
      </c>
      <c r="G1550" s="231" t="s">
        <v>521</v>
      </c>
      <c r="H1550" s="231" t="s">
        <v>796</v>
      </c>
      <c r="I1550" s="203">
        <v>525</v>
      </c>
      <c r="J1550" s="203">
        <v>210.42</v>
      </c>
      <c r="K1550" s="203">
        <v>0</v>
      </c>
      <c r="L1550" s="203">
        <v>314.58</v>
      </c>
      <c r="M1550" s="231"/>
    </row>
    <row r="1551" spans="1:13">
      <c r="A1551" s="231" t="s">
        <v>794</v>
      </c>
      <c r="B1551" s="231" t="s">
        <v>707</v>
      </c>
      <c r="C1551" s="231" t="s">
        <v>2343</v>
      </c>
      <c r="D1551" s="231" t="s">
        <v>384</v>
      </c>
      <c r="E1551" s="231" t="s">
        <v>521</v>
      </c>
      <c r="F1551" s="231" t="s">
        <v>48</v>
      </c>
      <c r="G1551" s="231" t="s">
        <v>521</v>
      </c>
      <c r="H1551" s="231" t="s">
        <v>796</v>
      </c>
      <c r="I1551" s="203">
        <v>5118.0200000000004</v>
      </c>
      <c r="J1551" s="203">
        <v>666.66</v>
      </c>
      <c r="K1551" s="203">
        <v>0</v>
      </c>
      <c r="L1551" s="203">
        <v>4451.3599999999997</v>
      </c>
      <c r="M1551" s="231"/>
    </row>
    <row r="1552" spans="1:13">
      <c r="A1552" s="231" t="s">
        <v>794</v>
      </c>
      <c r="B1552" s="231" t="s">
        <v>707</v>
      </c>
      <c r="C1552" s="231" t="s">
        <v>2344</v>
      </c>
      <c r="D1552" s="231" t="s">
        <v>384</v>
      </c>
      <c r="E1552" s="231" t="s">
        <v>521</v>
      </c>
      <c r="F1552" s="231" t="s">
        <v>48</v>
      </c>
      <c r="G1552" s="231" t="s">
        <v>521</v>
      </c>
      <c r="H1552" s="231" t="s">
        <v>796</v>
      </c>
      <c r="I1552" s="203">
        <v>116.98</v>
      </c>
      <c r="J1552" s="203">
        <v>116.98</v>
      </c>
      <c r="K1552" s="203">
        <v>0</v>
      </c>
      <c r="L1552" s="203">
        <v>0</v>
      </c>
      <c r="M1552" s="231"/>
    </row>
    <row r="1553" spans="1:13">
      <c r="A1553" s="231" t="s">
        <v>794</v>
      </c>
      <c r="B1553" s="231" t="s">
        <v>707</v>
      </c>
      <c r="C1553" s="231" t="s">
        <v>2345</v>
      </c>
      <c r="D1553" s="231" t="s">
        <v>384</v>
      </c>
      <c r="E1553" s="231" t="s">
        <v>521</v>
      </c>
      <c r="F1553" s="231" t="s">
        <v>48</v>
      </c>
      <c r="G1553" s="231" t="s">
        <v>521</v>
      </c>
      <c r="H1553" s="231" t="s">
        <v>796</v>
      </c>
      <c r="I1553" s="203">
        <v>1825</v>
      </c>
      <c r="J1553" s="203">
        <v>1824</v>
      </c>
      <c r="K1553" s="203">
        <v>0</v>
      </c>
      <c r="L1553" s="203">
        <v>1</v>
      </c>
      <c r="M1553" s="231"/>
    </row>
    <row r="1554" spans="1:13">
      <c r="A1554" s="231" t="s">
        <v>794</v>
      </c>
      <c r="B1554" s="231" t="s">
        <v>706</v>
      </c>
      <c r="C1554" s="231" t="s">
        <v>794</v>
      </c>
      <c r="D1554" s="231" t="s">
        <v>384</v>
      </c>
      <c r="E1554" s="231" t="s">
        <v>521</v>
      </c>
      <c r="F1554" s="231" t="s">
        <v>48</v>
      </c>
      <c r="G1554" s="231" t="s">
        <v>521</v>
      </c>
      <c r="H1554" s="231" t="s">
        <v>796</v>
      </c>
      <c r="I1554" s="203">
        <v>271698.36</v>
      </c>
      <c r="J1554" s="203">
        <v>247263.04</v>
      </c>
      <c r="K1554" s="203">
        <v>32480</v>
      </c>
      <c r="L1554" s="203">
        <v>-8044.68</v>
      </c>
      <c r="M1554" s="231"/>
    </row>
    <row r="1555" spans="1:13">
      <c r="A1555" s="231" t="s">
        <v>794</v>
      </c>
      <c r="B1555" s="231" t="s">
        <v>706</v>
      </c>
      <c r="C1555" s="231" t="s">
        <v>812</v>
      </c>
      <c r="D1555" s="231" t="s">
        <v>384</v>
      </c>
      <c r="E1555" s="231" t="s">
        <v>521</v>
      </c>
      <c r="F1555" s="231" t="s">
        <v>48</v>
      </c>
      <c r="G1555" s="231" t="s">
        <v>521</v>
      </c>
      <c r="H1555" s="231" t="s">
        <v>796</v>
      </c>
      <c r="I1555" s="203">
        <v>122114</v>
      </c>
      <c r="J1555" s="203">
        <v>116922.8</v>
      </c>
      <c r="K1555" s="203">
        <v>8213.25</v>
      </c>
      <c r="L1555" s="203">
        <v>-3022.05</v>
      </c>
      <c r="M1555" s="231"/>
    </row>
    <row r="1556" spans="1:13">
      <c r="A1556" s="231" t="s">
        <v>794</v>
      </c>
      <c r="B1556" s="231" t="s">
        <v>706</v>
      </c>
      <c r="C1556" s="231" t="s">
        <v>2341</v>
      </c>
      <c r="D1556" s="231" t="s">
        <v>384</v>
      </c>
      <c r="E1556" s="231" t="s">
        <v>521</v>
      </c>
      <c r="F1556" s="231" t="s">
        <v>48</v>
      </c>
      <c r="G1556" s="231" t="s">
        <v>521</v>
      </c>
      <c r="H1556" s="231" t="s">
        <v>796</v>
      </c>
      <c r="I1556" s="203">
        <v>6224</v>
      </c>
      <c r="J1556" s="203">
        <v>6044.72</v>
      </c>
      <c r="K1556" s="203">
        <v>179.28</v>
      </c>
      <c r="L1556" s="203">
        <v>0</v>
      </c>
      <c r="M1556" s="231"/>
    </row>
    <row r="1557" spans="1:13">
      <c r="A1557" s="231" t="s">
        <v>794</v>
      </c>
      <c r="B1557" s="231" t="s">
        <v>706</v>
      </c>
      <c r="C1557" s="231" t="s">
        <v>2341</v>
      </c>
      <c r="D1557" s="231" t="s">
        <v>384</v>
      </c>
      <c r="E1557" s="231" t="s">
        <v>521</v>
      </c>
      <c r="F1557" s="231" t="s">
        <v>48</v>
      </c>
      <c r="G1557" s="231" t="s">
        <v>521</v>
      </c>
      <c r="H1557" s="231" t="s">
        <v>796</v>
      </c>
      <c r="I1557" s="203">
        <v>33047.26</v>
      </c>
      <c r="J1557" s="203">
        <v>33047.26</v>
      </c>
      <c r="K1557" s="203">
        <v>0</v>
      </c>
      <c r="L1557" s="203">
        <v>0</v>
      </c>
      <c r="M1557" s="231"/>
    </row>
    <row r="1558" spans="1:13">
      <c r="A1558" s="231" t="s">
        <v>794</v>
      </c>
      <c r="B1558" s="231" t="s">
        <v>706</v>
      </c>
      <c r="C1558" s="231" t="s">
        <v>2341</v>
      </c>
      <c r="D1558" s="231" t="s">
        <v>384</v>
      </c>
      <c r="E1558" s="231" t="s">
        <v>521</v>
      </c>
      <c r="F1558" s="231" t="s">
        <v>48</v>
      </c>
      <c r="G1558" s="231" t="s">
        <v>521</v>
      </c>
      <c r="H1558" s="231" t="s">
        <v>796</v>
      </c>
      <c r="I1558" s="203">
        <v>11137.77</v>
      </c>
      <c r="J1558" s="203">
        <v>9360.7099999999991</v>
      </c>
      <c r="K1558" s="203">
        <v>1777.06</v>
      </c>
      <c r="L1558" s="203">
        <v>0</v>
      </c>
      <c r="M1558" s="231"/>
    </row>
    <row r="1559" spans="1:13">
      <c r="A1559" s="231" t="s">
        <v>794</v>
      </c>
      <c r="B1559" s="231" t="s">
        <v>706</v>
      </c>
      <c r="C1559" s="231" t="s">
        <v>2341</v>
      </c>
      <c r="D1559" s="231" t="s">
        <v>384</v>
      </c>
      <c r="E1559" s="231" t="s">
        <v>521</v>
      </c>
      <c r="F1559" s="231" t="s">
        <v>48</v>
      </c>
      <c r="G1559" s="231" t="s">
        <v>521</v>
      </c>
      <c r="H1559" s="231" t="s">
        <v>796</v>
      </c>
      <c r="I1559" s="203">
        <v>4308.01</v>
      </c>
      <c r="J1559" s="203">
        <v>3883.01</v>
      </c>
      <c r="K1559" s="203">
        <v>24</v>
      </c>
      <c r="L1559" s="203">
        <v>401</v>
      </c>
      <c r="M1559" s="231"/>
    </row>
    <row r="1560" spans="1:13">
      <c r="A1560" s="231" t="s">
        <v>794</v>
      </c>
      <c r="B1560" s="231" t="s">
        <v>706</v>
      </c>
      <c r="C1560" s="231" t="s">
        <v>2342</v>
      </c>
      <c r="D1560" s="231" t="s">
        <v>384</v>
      </c>
      <c r="E1560" s="231" t="s">
        <v>521</v>
      </c>
      <c r="F1560" s="231" t="s">
        <v>48</v>
      </c>
      <c r="G1560" s="231" t="s">
        <v>521</v>
      </c>
      <c r="H1560" s="231" t="s">
        <v>796</v>
      </c>
      <c r="I1560" s="203">
        <v>163751</v>
      </c>
      <c r="J1560" s="203">
        <v>139979.13</v>
      </c>
      <c r="K1560" s="203">
        <v>0</v>
      </c>
      <c r="L1560" s="203">
        <v>23771.87</v>
      </c>
      <c r="M1560" s="231"/>
    </row>
    <row r="1561" spans="1:13">
      <c r="A1561" s="231" t="s">
        <v>794</v>
      </c>
      <c r="B1561" s="231" t="s">
        <v>706</v>
      </c>
      <c r="C1561" s="231" t="s">
        <v>2342</v>
      </c>
      <c r="D1561" s="231" t="s">
        <v>384</v>
      </c>
      <c r="E1561" s="231" t="s">
        <v>521</v>
      </c>
      <c r="F1561" s="231" t="s">
        <v>48</v>
      </c>
      <c r="G1561" s="231" t="s">
        <v>521</v>
      </c>
      <c r="H1561" s="231" t="s">
        <v>796</v>
      </c>
      <c r="I1561" s="203">
        <v>100</v>
      </c>
      <c r="J1561" s="203">
        <v>50.5</v>
      </c>
      <c r="K1561" s="203">
        <v>0</v>
      </c>
      <c r="L1561" s="203">
        <v>49.5</v>
      </c>
      <c r="M1561" s="231"/>
    </row>
    <row r="1562" spans="1:13">
      <c r="A1562" s="231" t="s">
        <v>794</v>
      </c>
      <c r="B1562" s="231" t="s">
        <v>706</v>
      </c>
      <c r="C1562" s="231" t="s">
        <v>2343</v>
      </c>
      <c r="D1562" s="231" t="s">
        <v>384</v>
      </c>
      <c r="E1562" s="231" t="s">
        <v>521</v>
      </c>
      <c r="F1562" s="231" t="s">
        <v>48</v>
      </c>
      <c r="G1562" s="231" t="s">
        <v>521</v>
      </c>
      <c r="H1562" s="231" t="s">
        <v>796</v>
      </c>
      <c r="I1562" s="203">
        <v>28142.74</v>
      </c>
      <c r="J1562" s="203">
        <v>29074.19</v>
      </c>
      <c r="K1562" s="203">
        <v>60.19</v>
      </c>
      <c r="L1562" s="203">
        <v>-991.64</v>
      </c>
      <c r="M1562" s="231"/>
    </row>
    <row r="1563" spans="1:13">
      <c r="A1563" s="231" t="s">
        <v>794</v>
      </c>
      <c r="B1563" s="231" t="s">
        <v>706</v>
      </c>
      <c r="C1563" s="231" t="s">
        <v>2344</v>
      </c>
      <c r="D1563" s="231" t="s">
        <v>384</v>
      </c>
      <c r="E1563" s="231" t="s">
        <v>521</v>
      </c>
      <c r="F1563" s="231" t="s">
        <v>48</v>
      </c>
      <c r="G1563" s="231" t="s">
        <v>521</v>
      </c>
      <c r="H1563" s="231" t="s">
        <v>796</v>
      </c>
      <c r="I1563" s="203">
        <v>2500</v>
      </c>
      <c r="J1563" s="203">
        <v>1779.68</v>
      </c>
      <c r="K1563" s="203">
        <v>0</v>
      </c>
      <c r="L1563" s="203">
        <v>720.32</v>
      </c>
      <c r="M1563" s="231"/>
    </row>
    <row r="1564" spans="1:13">
      <c r="A1564" s="231" t="s">
        <v>794</v>
      </c>
      <c r="B1564" s="231" t="s">
        <v>709</v>
      </c>
      <c r="C1564" s="231" t="s">
        <v>794</v>
      </c>
      <c r="D1564" s="231" t="s">
        <v>384</v>
      </c>
      <c r="E1564" s="231" t="s">
        <v>521</v>
      </c>
      <c r="F1564" s="231" t="s">
        <v>48</v>
      </c>
      <c r="G1564" s="231" t="s">
        <v>521</v>
      </c>
      <c r="H1564" s="231" t="s">
        <v>796</v>
      </c>
      <c r="I1564" s="203">
        <v>61540</v>
      </c>
      <c r="J1564" s="203">
        <v>55760.84</v>
      </c>
      <c r="K1564" s="203">
        <v>5069.16</v>
      </c>
      <c r="L1564" s="203">
        <v>710</v>
      </c>
      <c r="M1564" s="231"/>
    </row>
    <row r="1565" spans="1:13">
      <c r="A1565" s="231" t="s">
        <v>794</v>
      </c>
      <c r="B1565" s="231" t="s">
        <v>709</v>
      </c>
      <c r="C1565" s="231" t="s">
        <v>812</v>
      </c>
      <c r="D1565" s="231" t="s">
        <v>384</v>
      </c>
      <c r="E1565" s="231" t="s">
        <v>521</v>
      </c>
      <c r="F1565" s="231" t="s">
        <v>48</v>
      </c>
      <c r="G1565" s="231" t="s">
        <v>521</v>
      </c>
      <c r="H1565" s="231" t="s">
        <v>796</v>
      </c>
      <c r="I1565" s="203">
        <v>22172</v>
      </c>
      <c r="J1565" s="203">
        <v>21230.09</v>
      </c>
      <c r="K1565" s="203">
        <v>1053.08</v>
      </c>
      <c r="L1565" s="203">
        <v>-111.17</v>
      </c>
      <c r="M1565" s="231"/>
    </row>
    <row r="1566" spans="1:13">
      <c r="A1566" s="231" t="s">
        <v>794</v>
      </c>
      <c r="B1566" s="231" t="s">
        <v>709</v>
      </c>
      <c r="C1566" s="231" t="s">
        <v>2341</v>
      </c>
      <c r="D1566" s="231" t="s">
        <v>384</v>
      </c>
      <c r="E1566" s="231" t="s">
        <v>521</v>
      </c>
      <c r="F1566" s="231" t="s">
        <v>48</v>
      </c>
      <c r="G1566" s="231" t="s">
        <v>521</v>
      </c>
      <c r="H1566" s="231" t="s">
        <v>796</v>
      </c>
      <c r="I1566" s="203">
        <v>1316.69</v>
      </c>
      <c r="J1566" s="203">
        <v>504.39</v>
      </c>
      <c r="K1566" s="203">
        <v>0</v>
      </c>
      <c r="L1566" s="203">
        <v>812.3</v>
      </c>
      <c r="M1566" s="231"/>
    </row>
    <row r="1567" spans="1:13">
      <c r="A1567" s="231" t="s">
        <v>794</v>
      </c>
      <c r="B1567" s="231" t="s">
        <v>709</v>
      </c>
      <c r="C1567" s="231" t="s">
        <v>2341</v>
      </c>
      <c r="D1567" s="231" t="s">
        <v>384</v>
      </c>
      <c r="E1567" s="231" t="s">
        <v>521</v>
      </c>
      <c r="F1567" s="231" t="s">
        <v>48</v>
      </c>
      <c r="G1567" s="231" t="s">
        <v>521</v>
      </c>
      <c r="H1567" s="231" t="s">
        <v>796</v>
      </c>
      <c r="I1567" s="203">
        <v>1339.48</v>
      </c>
      <c r="J1567" s="203">
        <v>1339.48</v>
      </c>
      <c r="K1567" s="203">
        <v>0</v>
      </c>
      <c r="L1567" s="203">
        <v>0</v>
      </c>
      <c r="M1567" s="231"/>
    </row>
    <row r="1568" spans="1:13">
      <c r="A1568" s="231" t="s">
        <v>794</v>
      </c>
      <c r="B1568" s="231" t="s">
        <v>709</v>
      </c>
      <c r="C1568" s="231" t="s">
        <v>2343</v>
      </c>
      <c r="D1568" s="231" t="s">
        <v>384</v>
      </c>
      <c r="E1568" s="231" t="s">
        <v>521</v>
      </c>
      <c r="F1568" s="231" t="s">
        <v>48</v>
      </c>
      <c r="G1568" s="231" t="s">
        <v>521</v>
      </c>
      <c r="H1568" s="231" t="s">
        <v>796</v>
      </c>
      <c r="I1568" s="203">
        <v>7439.83</v>
      </c>
      <c r="J1568" s="203">
        <v>0</v>
      </c>
      <c r="K1568" s="203">
        <v>0</v>
      </c>
      <c r="L1568" s="203">
        <v>7439.83</v>
      </c>
      <c r="M1568" s="231"/>
    </row>
    <row r="1569" spans="1:13">
      <c r="A1569" s="231" t="s">
        <v>794</v>
      </c>
      <c r="B1569" s="231" t="s">
        <v>808</v>
      </c>
      <c r="C1569" s="231" t="s">
        <v>2343</v>
      </c>
      <c r="D1569" s="231" t="s">
        <v>384</v>
      </c>
      <c r="E1569" s="231" t="s">
        <v>999</v>
      </c>
      <c r="F1569" s="231" t="s">
        <v>48</v>
      </c>
      <c r="G1569" s="231" t="s">
        <v>521</v>
      </c>
      <c r="H1569" s="231" t="s">
        <v>796</v>
      </c>
      <c r="I1569" s="203">
        <v>302</v>
      </c>
      <c r="J1569" s="203">
        <v>0</v>
      </c>
      <c r="K1569" s="203">
        <v>0</v>
      </c>
      <c r="L1569" s="203">
        <v>302</v>
      </c>
      <c r="M1569" s="231"/>
    </row>
    <row r="1570" spans="1:13">
      <c r="A1570" s="231" t="s">
        <v>794</v>
      </c>
      <c r="B1570" s="231" t="s">
        <v>707</v>
      </c>
      <c r="C1570" s="231" t="s">
        <v>794</v>
      </c>
      <c r="D1570" s="231" t="s">
        <v>384</v>
      </c>
      <c r="E1570" s="231" t="s">
        <v>999</v>
      </c>
      <c r="F1570" s="231" t="s">
        <v>48</v>
      </c>
      <c r="G1570" s="231" t="s">
        <v>521</v>
      </c>
      <c r="H1570" s="231" t="s">
        <v>796</v>
      </c>
      <c r="I1570" s="203">
        <v>30000</v>
      </c>
      <c r="J1570" s="203">
        <v>22836.03</v>
      </c>
      <c r="K1570" s="203">
        <v>845.77</v>
      </c>
      <c r="L1570" s="203">
        <v>6318.2</v>
      </c>
      <c r="M1570" s="231"/>
    </row>
    <row r="1571" spans="1:13">
      <c r="A1571" s="231" t="s">
        <v>794</v>
      </c>
      <c r="B1571" s="231" t="s">
        <v>707</v>
      </c>
      <c r="C1571" s="231" t="s">
        <v>812</v>
      </c>
      <c r="D1571" s="231" t="s">
        <v>384</v>
      </c>
      <c r="E1571" s="231" t="s">
        <v>999</v>
      </c>
      <c r="F1571" s="231" t="s">
        <v>48</v>
      </c>
      <c r="G1571" s="231" t="s">
        <v>521</v>
      </c>
      <c r="H1571" s="231" t="s">
        <v>796</v>
      </c>
      <c r="I1571" s="203">
        <v>20000</v>
      </c>
      <c r="J1571" s="203">
        <v>18686.400000000001</v>
      </c>
      <c r="K1571" s="203">
        <v>176.17</v>
      </c>
      <c r="L1571" s="203">
        <v>1137.43</v>
      </c>
      <c r="M1571" s="231"/>
    </row>
    <row r="1572" spans="1:13">
      <c r="A1572" s="231" t="s">
        <v>794</v>
      </c>
      <c r="B1572" s="231" t="s">
        <v>366</v>
      </c>
      <c r="C1572" s="231" t="s">
        <v>2341</v>
      </c>
      <c r="D1572" s="231" t="s">
        <v>384</v>
      </c>
      <c r="E1572" s="231" t="s">
        <v>1005</v>
      </c>
      <c r="F1572" s="231" t="s">
        <v>48</v>
      </c>
      <c r="G1572" s="231" t="s">
        <v>521</v>
      </c>
      <c r="H1572" s="231" t="s">
        <v>796</v>
      </c>
      <c r="I1572" s="203">
        <v>400</v>
      </c>
      <c r="J1572" s="203">
        <v>0</v>
      </c>
      <c r="K1572" s="203">
        <v>0</v>
      </c>
      <c r="L1572" s="203">
        <v>400</v>
      </c>
      <c r="M1572" s="231"/>
    </row>
    <row r="1573" spans="1:13">
      <c r="A1573" s="231" t="s">
        <v>794</v>
      </c>
      <c r="B1573" s="231" t="s">
        <v>366</v>
      </c>
      <c r="C1573" s="231" t="s">
        <v>2345</v>
      </c>
      <c r="D1573" s="231" t="s">
        <v>384</v>
      </c>
      <c r="E1573" s="231" t="s">
        <v>1005</v>
      </c>
      <c r="F1573" s="231" t="s">
        <v>48</v>
      </c>
      <c r="G1573" s="231" t="s">
        <v>521</v>
      </c>
      <c r="H1573" s="231" t="s">
        <v>796</v>
      </c>
      <c r="I1573" s="203">
        <v>1600</v>
      </c>
      <c r="J1573" s="203">
        <v>1484.96</v>
      </c>
      <c r="K1573" s="203">
        <v>0</v>
      </c>
      <c r="L1573" s="203">
        <v>115.04</v>
      </c>
      <c r="M1573" s="231"/>
    </row>
    <row r="1574" spans="1:13">
      <c r="A1574" s="231" t="s">
        <v>794</v>
      </c>
      <c r="B1574" s="231" t="s">
        <v>703</v>
      </c>
      <c r="C1574" s="231" t="s">
        <v>794</v>
      </c>
      <c r="D1574" s="231" t="s">
        <v>384</v>
      </c>
      <c r="E1574" s="231" t="s">
        <v>1097</v>
      </c>
      <c r="F1574" s="231" t="s">
        <v>48</v>
      </c>
      <c r="G1574" s="231" t="s">
        <v>521</v>
      </c>
      <c r="H1574" s="231" t="s">
        <v>796</v>
      </c>
      <c r="I1574" s="203">
        <v>4780</v>
      </c>
      <c r="J1574" s="203">
        <v>3612.15</v>
      </c>
      <c r="K1574" s="203">
        <v>0</v>
      </c>
      <c r="L1574" s="203">
        <v>1167.8499999999999</v>
      </c>
      <c r="M1574" s="231"/>
    </row>
    <row r="1575" spans="1:13">
      <c r="A1575" s="231" t="s">
        <v>794</v>
      </c>
      <c r="B1575" s="231" t="s">
        <v>703</v>
      </c>
      <c r="C1575" s="231" t="s">
        <v>812</v>
      </c>
      <c r="D1575" s="231" t="s">
        <v>384</v>
      </c>
      <c r="E1575" s="231" t="s">
        <v>1097</v>
      </c>
      <c r="F1575" s="231" t="s">
        <v>48</v>
      </c>
      <c r="G1575" s="231" t="s">
        <v>521</v>
      </c>
      <c r="H1575" s="231" t="s">
        <v>796</v>
      </c>
      <c r="I1575" s="203">
        <v>1052</v>
      </c>
      <c r="J1575" s="203">
        <v>832.55</v>
      </c>
      <c r="K1575" s="203">
        <v>0</v>
      </c>
      <c r="L1575" s="203">
        <v>219.45</v>
      </c>
      <c r="M1575" s="231"/>
    </row>
    <row r="1576" spans="1:13">
      <c r="A1576" s="231" t="s">
        <v>794</v>
      </c>
      <c r="B1576" s="231" t="s">
        <v>808</v>
      </c>
      <c r="C1576" s="231" t="s">
        <v>794</v>
      </c>
      <c r="D1576" s="231" t="s">
        <v>384</v>
      </c>
      <c r="E1576" s="231" t="s">
        <v>710</v>
      </c>
      <c r="F1576" s="231" t="s">
        <v>48</v>
      </c>
      <c r="G1576" s="231" t="s">
        <v>521</v>
      </c>
      <c r="H1576" s="231" t="s">
        <v>796</v>
      </c>
      <c r="I1576" s="203">
        <v>10000</v>
      </c>
      <c r="J1576" s="203">
        <v>6772.26</v>
      </c>
      <c r="K1576" s="203">
        <v>0</v>
      </c>
      <c r="L1576" s="203">
        <v>3227.74</v>
      </c>
      <c r="M1576" s="231"/>
    </row>
    <row r="1577" spans="1:13">
      <c r="A1577" s="231" t="s">
        <v>794</v>
      </c>
      <c r="B1577" s="231" t="s">
        <v>808</v>
      </c>
      <c r="C1577" s="231" t="s">
        <v>812</v>
      </c>
      <c r="D1577" s="231" t="s">
        <v>384</v>
      </c>
      <c r="E1577" s="231" t="s">
        <v>710</v>
      </c>
      <c r="F1577" s="231" t="s">
        <v>48</v>
      </c>
      <c r="G1577" s="231" t="s">
        <v>521</v>
      </c>
      <c r="H1577" s="231" t="s">
        <v>796</v>
      </c>
      <c r="I1577" s="203">
        <v>2000</v>
      </c>
      <c r="J1577" s="203">
        <v>1076.5</v>
      </c>
      <c r="K1577" s="203">
        <v>0</v>
      </c>
      <c r="L1577" s="203">
        <v>923.5</v>
      </c>
      <c r="M1577" s="231"/>
    </row>
    <row r="1578" spans="1:13">
      <c r="A1578" s="231" t="s">
        <v>794</v>
      </c>
      <c r="B1578" s="231" t="s">
        <v>808</v>
      </c>
      <c r="C1578" s="231" t="s">
        <v>2341</v>
      </c>
      <c r="D1578" s="231" t="s">
        <v>384</v>
      </c>
      <c r="E1578" s="231" t="s">
        <v>710</v>
      </c>
      <c r="F1578" s="231" t="s">
        <v>48</v>
      </c>
      <c r="G1578" s="231" t="s">
        <v>521</v>
      </c>
      <c r="H1578" s="231" t="s">
        <v>796</v>
      </c>
      <c r="I1578" s="203">
        <v>1541.25</v>
      </c>
      <c r="J1578" s="203">
        <v>426</v>
      </c>
      <c r="K1578" s="203">
        <v>0</v>
      </c>
      <c r="L1578" s="203">
        <v>1115.25</v>
      </c>
      <c r="M1578" s="231"/>
    </row>
    <row r="1579" spans="1:13">
      <c r="A1579" s="231" t="s">
        <v>794</v>
      </c>
      <c r="B1579" s="231" t="s">
        <v>808</v>
      </c>
      <c r="C1579" s="231" t="s">
        <v>2341</v>
      </c>
      <c r="D1579" s="231" t="s">
        <v>384</v>
      </c>
      <c r="E1579" s="231" t="s">
        <v>710</v>
      </c>
      <c r="F1579" s="231" t="s">
        <v>48</v>
      </c>
      <c r="G1579" s="231" t="s">
        <v>521</v>
      </c>
      <c r="H1579" s="231" t="s">
        <v>796</v>
      </c>
      <c r="I1579" s="203">
        <v>4000</v>
      </c>
      <c r="J1579" s="203">
        <v>443.75</v>
      </c>
      <c r="K1579" s="203">
        <v>0</v>
      </c>
      <c r="L1579" s="203">
        <v>3556.25</v>
      </c>
      <c r="M1579" s="231"/>
    </row>
    <row r="1580" spans="1:13">
      <c r="A1580" s="231" t="s">
        <v>794</v>
      </c>
      <c r="B1580" s="231" t="s">
        <v>808</v>
      </c>
      <c r="C1580" s="231" t="s">
        <v>2341</v>
      </c>
      <c r="D1580" s="231" t="s">
        <v>384</v>
      </c>
      <c r="E1580" s="231" t="s">
        <v>710</v>
      </c>
      <c r="F1580" s="231" t="s">
        <v>48</v>
      </c>
      <c r="G1580" s="231" t="s">
        <v>521</v>
      </c>
      <c r="H1580" s="231" t="s">
        <v>796</v>
      </c>
      <c r="I1580" s="203">
        <v>200.5</v>
      </c>
      <c r="J1580" s="203">
        <v>0</v>
      </c>
      <c r="K1580" s="203">
        <v>0</v>
      </c>
      <c r="L1580" s="203">
        <v>200.5</v>
      </c>
      <c r="M1580" s="231"/>
    </row>
    <row r="1581" spans="1:13">
      <c r="A1581" s="231" t="s">
        <v>794</v>
      </c>
      <c r="B1581" s="231" t="s">
        <v>808</v>
      </c>
      <c r="C1581" s="231" t="s">
        <v>2341</v>
      </c>
      <c r="D1581" s="231" t="s">
        <v>384</v>
      </c>
      <c r="E1581" s="231" t="s">
        <v>710</v>
      </c>
      <c r="F1581" s="231" t="s">
        <v>48</v>
      </c>
      <c r="G1581" s="231" t="s">
        <v>521</v>
      </c>
      <c r="H1581" s="231" t="s">
        <v>796</v>
      </c>
      <c r="I1581" s="203">
        <v>42.83</v>
      </c>
      <c r="J1581" s="203">
        <v>0</v>
      </c>
      <c r="K1581" s="203">
        <v>0</v>
      </c>
      <c r="L1581" s="203">
        <v>42.83</v>
      </c>
      <c r="M1581" s="231"/>
    </row>
    <row r="1582" spans="1:13">
      <c r="A1582" s="231" t="s">
        <v>794</v>
      </c>
      <c r="B1582" s="231" t="s">
        <v>808</v>
      </c>
      <c r="C1582" s="231" t="s">
        <v>2343</v>
      </c>
      <c r="D1582" s="231" t="s">
        <v>384</v>
      </c>
      <c r="E1582" s="231" t="s">
        <v>710</v>
      </c>
      <c r="F1582" s="231" t="s">
        <v>48</v>
      </c>
      <c r="G1582" s="231" t="s">
        <v>521</v>
      </c>
      <c r="H1582" s="231" t="s">
        <v>796</v>
      </c>
      <c r="I1582" s="203">
        <v>5737.82</v>
      </c>
      <c r="J1582" s="203">
        <v>370.87</v>
      </c>
      <c r="K1582" s="203">
        <v>0</v>
      </c>
      <c r="L1582" s="203">
        <v>5366.95</v>
      </c>
      <c r="M1582" s="231"/>
    </row>
    <row r="1583" spans="1:13">
      <c r="A1583" s="231" t="s">
        <v>794</v>
      </c>
      <c r="B1583" s="231" t="s">
        <v>808</v>
      </c>
      <c r="C1583" s="231" t="s">
        <v>2344</v>
      </c>
      <c r="D1583" s="231" t="s">
        <v>384</v>
      </c>
      <c r="E1583" s="231" t="s">
        <v>710</v>
      </c>
      <c r="F1583" s="231" t="s">
        <v>48</v>
      </c>
      <c r="G1583" s="231" t="s">
        <v>521</v>
      </c>
      <c r="H1583" s="231" t="s">
        <v>796</v>
      </c>
      <c r="I1583" s="203">
        <v>37.24</v>
      </c>
      <c r="J1583" s="203">
        <v>0</v>
      </c>
      <c r="K1583" s="203">
        <v>0</v>
      </c>
      <c r="L1583" s="203">
        <v>37.24</v>
      </c>
      <c r="M1583" s="231"/>
    </row>
    <row r="1584" spans="1:13">
      <c r="A1584" s="231" t="s">
        <v>794</v>
      </c>
      <c r="B1584" s="231" t="s">
        <v>808</v>
      </c>
      <c r="C1584" s="231" t="s">
        <v>2344</v>
      </c>
      <c r="D1584" s="231" t="s">
        <v>384</v>
      </c>
      <c r="E1584" s="231" t="s">
        <v>710</v>
      </c>
      <c r="F1584" s="231" t="s">
        <v>48</v>
      </c>
      <c r="G1584" s="231" t="s">
        <v>521</v>
      </c>
      <c r="H1584" s="231" t="s">
        <v>796</v>
      </c>
      <c r="I1584" s="203">
        <v>3725</v>
      </c>
      <c r="J1584" s="203">
        <v>0</v>
      </c>
      <c r="K1584" s="203">
        <v>0</v>
      </c>
      <c r="L1584" s="203">
        <v>3725</v>
      </c>
      <c r="M1584" s="231"/>
    </row>
    <row r="1585" spans="1:13">
      <c r="A1585" s="231" t="s">
        <v>794</v>
      </c>
      <c r="B1585" s="231" t="s">
        <v>808</v>
      </c>
      <c r="C1585" s="231" t="s">
        <v>2345</v>
      </c>
      <c r="D1585" s="231" t="s">
        <v>384</v>
      </c>
      <c r="E1585" s="231" t="s">
        <v>710</v>
      </c>
      <c r="F1585" s="231" t="s">
        <v>48</v>
      </c>
      <c r="G1585" s="231" t="s">
        <v>521</v>
      </c>
      <c r="H1585" s="231" t="s">
        <v>796</v>
      </c>
      <c r="I1585" s="203">
        <v>12751.2</v>
      </c>
      <c r="J1585" s="203">
        <v>10598.79</v>
      </c>
      <c r="K1585" s="203">
        <v>0</v>
      </c>
      <c r="L1585" s="203">
        <v>2152.41</v>
      </c>
      <c r="M1585" s="231"/>
    </row>
    <row r="1586" spans="1:13">
      <c r="A1586" s="231" t="s">
        <v>794</v>
      </c>
      <c r="B1586" s="231" t="s">
        <v>833</v>
      </c>
      <c r="C1586" s="231" t="s">
        <v>2345</v>
      </c>
      <c r="D1586" s="231" t="s">
        <v>384</v>
      </c>
      <c r="E1586" s="231" t="s">
        <v>710</v>
      </c>
      <c r="F1586" s="231" t="s">
        <v>48</v>
      </c>
      <c r="G1586" s="231" t="s">
        <v>521</v>
      </c>
      <c r="H1586" s="231" t="s">
        <v>796</v>
      </c>
      <c r="I1586" s="203">
        <v>571.36</v>
      </c>
      <c r="J1586" s="203">
        <v>571.36</v>
      </c>
      <c r="K1586" s="203">
        <v>0</v>
      </c>
      <c r="L1586" s="203">
        <v>0</v>
      </c>
      <c r="M1586" s="231"/>
    </row>
    <row r="1587" spans="1:13">
      <c r="A1587" s="231" t="s">
        <v>794</v>
      </c>
      <c r="B1587" s="231" t="s">
        <v>703</v>
      </c>
      <c r="C1587" s="231" t="s">
        <v>2343</v>
      </c>
      <c r="D1587" s="231" t="s">
        <v>384</v>
      </c>
      <c r="E1587" s="231" t="s">
        <v>710</v>
      </c>
      <c r="F1587" s="231" t="s">
        <v>48</v>
      </c>
      <c r="G1587" s="231" t="s">
        <v>521</v>
      </c>
      <c r="H1587" s="231" t="s">
        <v>796</v>
      </c>
      <c r="I1587" s="203">
        <v>147.62</v>
      </c>
      <c r="J1587" s="203">
        <v>0</v>
      </c>
      <c r="K1587" s="203">
        <v>0</v>
      </c>
      <c r="L1587" s="203">
        <v>147.62</v>
      </c>
      <c r="M1587" s="231"/>
    </row>
    <row r="1588" spans="1:13">
      <c r="A1588" s="231" t="s">
        <v>794</v>
      </c>
      <c r="B1588" s="231" t="s">
        <v>707</v>
      </c>
      <c r="C1588" s="231" t="s">
        <v>794</v>
      </c>
      <c r="D1588" s="231" t="s">
        <v>384</v>
      </c>
      <c r="E1588" s="231" t="s">
        <v>710</v>
      </c>
      <c r="F1588" s="231" t="s">
        <v>48</v>
      </c>
      <c r="G1588" s="231" t="s">
        <v>521</v>
      </c>
      <c r="H1588" s="231" t="s">
        <v>796</v>
      </c>
      <c r="I1588" s="203">
        <v>630.04999999999995</v>
      </c>
      <c r="J1588" s="203">
        <v>0</v>
      </c>
      <c r="K1588" s="203">
        <v>0</v>
      </c>
      <c r="L1588" s="203">
        <v>630.04999999999995</v>
      </c>
      <c r="M1588" s="231"/>
    </row>
    <row r="1589" spans="1:13">
      <c r="A1589" s="231" t="s">
        <v>794</v>
      </c>
      <c r="B1589" s="231" t="s">
        <v>707</v>
      </c>
      <c r="C1589" s="231" t="s">
        <v>812</v>
      </c>
      <c r="D1589" s="231" t="s">
        <v>384</v>
      </c>
      <c r="E1589" s="231" t="s">
        <v>710</v>
      </c>
      <c r="F1589" s="231" t="s">
        <v>48</v>
      </c>
      <c r="G1589" s="231" t="s">
        <v>521</v>
      </c>
      <c r="H1589" s="231" t="s">
        <v>796</v>
      </c>
      <c r="I1589" s="203">
        <v>375.49</v>
      </c>
      <c r="J1589" s="203">
        <v>0</v>
      </c>
      <c r="K1589" s="203">
        <v>0</v>
      </c>
      <c r="L1589" s="203">
        <v>375.49</v>
      </c>
      <c r="M1589" s="231"/>
    </row>
    <row r="1590" spans="1:13">
      <c r="A1590" s="231" t="s">
        <v>794</v>
      </c>
      <c r="B1590" s="231" t="s">
        <v>707</v>
      </c>
      <c r="C1590" s="231" t="s">
        <v>2341</v>
      </c>
      <c r="D1590" s="231" t="s">
        <v>384</v>
      </c>
      <c r="E1590" s="231" t="s">
        <v>710</v>
      </c>
      <c r="F1590" s="231" t="s">
        <v>48</v>
      </c>
      <c r="G1590" s="231" t="s">
        <v>521</v>
      </c>
      <c r="H1590" s="231" t="s">
        <v>796</v>
      </c>
      <c r="I1590" s="203">
        <v>0.26</v>
      </c>
      <c r="J1590" s="203">
        <v>117.01</v>
      </c>
      <c r="K1590" s="203">
        <v>0</v>
      </c>
      <c r="L1590" s="203">
        <v>-116.75</v>
      </c>
      <c r="M1590" s="231"/>
    </row>
    <row r="1591" spans="1:13">
      <c r="A1591" s="231" t="s">
        <v>794</v>
      </c>
      <c r="B1591" s="231" t="s">
        <v>707</v>
      </c>
      <c r="C1591" s="231" t="s">
        <v>2343</v>
      </c>
      <c r="D1591" s="231" t="s">
        <v>384</v>
      </c>
      <c r="E1591" s="231" t="s">
        <v>710</v>
      </c>
      <c r="F1591" s="231" t="s">
        <v>48</v>
      </c>
      <c r="G1591" s="231" t="s">
        <v>521</v>
      </c>
      <c r="H1591" s="231" t="s">
        <v>796</v>
      </c>
      <c r="I1591" s="203">
        <v>1429.9</v>
      </c>
      <c r="J1591" s="203">
        <v>425.03</v>
      </c>
      <c r="K1591" s="203">
        <v>0</v>
      </c>
      <c r="L1591" s="203">
        <v>1004.87</v>
      </c>
      <c r="M1591" s="231"/>
    </row>
    <row r="1592" spans="1:13">
      <c r="A1592" s="231" t="s">
        <v>794</v>
      </c>
      <c r="B1592" s="231" t="s">
        <v>707</v>
      </c>
      <c r="C1592" s="231" t="s">
        <v>2344</v>
      </c>
      <c r="D1592" s="231" t="s">
        <v>384</v>
      </c>
      <c r="E1592" s="231" t="s">
        <v>710</v>
      </c>
      <c r="F1592" s="231" t="s">
        <v>48</v>
      </c>
      <c r="G1592" s="231" t="s">
        <v>521</v>
      </c>
      <c r="H1592" s="231" t="s">
        <v>796</v>
      </c>
      <c r="I1592" s="203">
        <v>715</v>
      </c>
      <c r="J1592" s="203">
        <v>0</v>
      </c>
      <c r="K1592" s="203">
        <v>0</v>
      </c>
      <c r="L1592" s="203">
        <v>715</v>
      </c>
      <c r="M1592" s="231"/>
    </row>
    <row r="1593" spans="1:13">
      <c r="A1593" s="231" t="s">
        <v>794</v>
      </c>
      <c r="B1593" s="231" t="s">
        <v>243</v>
      </c>
      <c r="C1593" s="231" t="s">
        <v>2345</v>
      </c>
      <c r="D1593" s="231" t="s">
        <v>384</v>
      </c>
      <c r="E1593" s="231" t="s">
        <v>710</v>
      </c>
      <c r="F1593" s="231" t="s">
        <v>48</v>
      </c>
      <c r="G1593" s="231" t="s">
        <v>521</v>
      </c>
      <c r="H1593" s="231" t="s">
        <v>796</v>
      </c>
      <c r="I1593" s="203">
        <v>69.510000000000005</v>
      </c>
      <c r="J1593" s="203">
        <v>42.5</v>
      </c>
      <c r="K1593" s="203">
        <v>0</v>
      </c>
      <c r="L1593" s="203">
        <v>27.01</v>
      </c>
      <c r="M1593" s="231"/>
    </row>
    <row r="1594" spans="1:13">
      <c r="A1594" s="231" t="s">
        <v>794</v>
      </c>
      <c r="B1594" s="231" t="s">
        <v>706</v>
      </c>
      <c r="C1594" s="231" t="s">
        <v>794</v>
      </c>
      <c r="D1594" s="231" t="s">
        <v>384</v>
      </c>
      <c r="E1594" s="231" t="s">
        <v>710</v>
      </c>
      <c r="F1594" s="231" t="s">
        <v>48</v>
      </c>
      <c r="G1594" s="231" t="s">
        <v>521</v>
      </c>
      <c r="H1594" s="231" t="s">
        <v>796</v>
      </c>
      <c r="I1594" s="203">
        <v>7922</v>
      </c>
      <c r="J1594" s="203">
        <v>4598.29</v>
      </c>
      <c r="K1594" s="203">
        <v>0</v>
      </c>
      <c r="L1594" s="203">
        <v>3323.71</v>
      </c>
      <c r="M1594" s="231"/>
    </row>
    <row r="1595" spans="1:13">
      <c r="A1595" s="231" t="s">
        <v>794</v>
      </c>
      <c r="B1595" s="231" t="s">
        <v>706</v>
      </c>
      <c r="C1595" s="231" t="s">
        <v>812</v>
      </c>
      <c r="D1595" s="231" t="s">
        <v>384</v>
      </c>
      <c r="E1595" s="231" t="s">
        <v>710</v>
      </c>
      <c r="F1595" s="231" t="s">
        <v>48</v>
      </c>
      <c r="G1595" s="231" t="s">
        <v>521</v>
      </c>
      <c r="H1595" s="231" t="s">
        <v>796</v>
      </c>
      <c r="I1595" s="203">
        <v>1035.07</v>
      </c>
      <c r="J1595" s="203">
        <v>1150.45</v>
      </c>
      <c r="K1595" s="203">
        <v>0</v>
      </c>
      <c r="L1595" s="203">
        <v>-115.38</v>
      </c>
      <c r="M1595" s="231"/>
    </row>
    <row r="1596" spans="1:13">
      <c r="A1596" s="231" t="s">
        <v>794</v>
      </c>
      <c r="B1596" s="231" t="s">
        <v>706</v>
      </c>
      <c r="C1596" s="231" t="s">
        <v>2343</v>
      </c>
      <c r="D1596" s="231" t="s">
        <v>384</v>
      </c>
      <c r="E1596" s="231" t="s">
        <v>710</v>
      </c>
      <c r="F1596" s="231" t="s">
        <v>48</v>
      </c>
      <c r="G1596" s="231" t="s">
        <v>521</v>
      </c>
      <c r="H1596" s="231" t="s">
        <v>796</v>
      </c>
      <c r="I1596" s="203">
        <v>86.77</v>
      </c>
      <c r="J1596" s="203">
        <v>0</v>
      </c>
      <c r="K1596" s="203">
        <v>0</v>
      </c>
      <c r="L1596" s="203">
        <v>86.77</v>
      </c>
      <c r="M1596" s="231"/>
    </row>
    <row r="1597" spans="1:13">
      <c r="A1597" s="231" t="s">
        <v>794</v>
      </c>
      <c r="B1597" s="231" t="s">
        <v>706</v>
      </c>
      <c r="C1597" s="231" t="s">
        <v>2344</v>
      </c>
      <c r="D1597" s="231" t="s">
        <v>384</v>
      </c>
      <c r="E1597" s="231" t="s">
        <v>710</v>
      </c>
      <c r="F1597" s="231" t="s">
        <v>48</v>
      </c>
      <c r="G1597" s="231" t="s">
        <v>521</v>
      </c>
      <c r="H1597" s="231" t="s">
        <v>796</v>
      </c>
      <c r="I1597" s="203">
        <v>350</v>
      </c>
      <c r="J1597" s="203">
        <v>0</v>
      </c>
      <c r="K1597" s="203">
        <v>0</v>
      </c>
      <c r="L1597" s="203">
        <v>350</v>
      </c>
      <c r="M1597" s="231"/>
    </row>
    <row r="1598" spans="1:13">
      <c r="A1598" s="231" t="s">
        <v>794</v>
      </c>
      <c r="B1598" s="231" t="s">
        <v>706</v>
      </c>
      <c r="C1598" s="231" t="s">
        <v>2345</v>
      </c>
      <c r="D1598" s="231" t="s">
        <v>384</v>
      </c>
      <c r="E1598" s="231" t="s">
        <v>710</v>
      </c>
      <c r="F1598" s="231" t="s">
        <v>48</v>
      </c>
      <c r="G1598" s="231" t="s">
        <v>521</v>
      </c>
      <c r="H1598" s="231" t="s">
        <v>796</v>
      </c>
      <c r="I1598" s="203">
        <v>1362.6</v>
      </c>
      <c r="J1598" s="203">
        <v>1362.6</v>
      </c>
      <c r="K1598" s="203">
        <v>0</v>
      </c>
      <c r="L1598" s="203">
        <v>0</v>
      </c>
      <c r="M1598" s="231"/>
    </row>
    <row r="1599" spans="1:13">
      <c r="A1599" s="231" t="s">
        <v>794</v>
      </c>
      <c r="B1599" s="231" t="s">
        <v>808</v>
      </c>
      <c r="C1599" s="231" t="s">
        <v>794</v>
      </c>
      <c r="D1599" s="231" t="s">
        <v>384</v>
      </c>
      <c r="E1599" s="231" t="s">
        <v>2086</v>
      </c>
      <c r="F1599" s="231" t="s">
        <v>48</v>
      </c>
      <c r="G1599" s="231" t="s">
        <v>521</v>
      </c>
      <c r="H1599" s="231" t="s">
        <v>796</v>
      </c>
      <c r="I1599" s="203">
        <v>6500</v>
      </c>
      <c r="J1599" s="203">
        <v>36150</v>
      </c>
      <c r="K1599" s="203">
        <v>0</v>
      </c>
      <c r="L1599" s="203">
        <v>-29650</v>
      </c>
      <c r="M1599" s="231"/>
    </row>
    <row r="1600" spans="1:13">
      <c r="A1600" s="231" t="s">
        <v>794</v>
      </c>
      <c r="B1600" s="231" t="s">
        <v>808</v>
      </c>
      <c r="C1600" s="231" t="s">
        <v>812</v>
      </c>
      <c r="D1600" s="231" t="s">
        <v>384</v>
      </c>
      <c r="E1600" s="231" t="s">
        <v>2086</v>
      </c>
      <c r="F1600" s="231" t="s">
        <v>48</v>
      </c>
      <c r="G1600" s="231" t="s">
        <v>521</v>
      </c>
      <c r="H1600" s="231" t="s">
        <v>796</v>
      </c>
      <c r="I1600" s="203">
        <v>1568.16</v>
      </c>
      <c r="J1600" s="203">
        <v>8200.19</v>
      </c>
      <c r="K1600" s="203">
        <v>0</v>
      </c>
      <c r="L1600" s="203">
        <v>-6632.03</v>
      </c>
      <c r="M1600" s="231"/>
    </row>
    <row r="1601" spans="1:13">
      <c r="A1601" s="231" t="s">
        <v>794</v>
      </c>
      <c r="B1601" s="231" t="s">
        <v>808</v>
      </c>
      <c r="C1601" s="231" t="s">
        <v>2341</v>
      </c>
      <c r="D1601" s="231" t="s">
        <v>384</v>
      </c>
      <c r="E1601" s="231" t="s">
        <v>2086</v>
      </c>
      <c r="F1601" s="231" t="s">
        <v>48</v>
      </c>
      <c r="G1601" s="231" t="s">
        <v>521</v>
      </c>
      <c r="H1601" s="231" t="s">
        <v>796</v>
      </c>
      <c r="I1601" s="203">
        <v>1250</v>
      </c>
      <c r="J1601" s="203">
        <v>1250</v>
      </c>
      <c r="K1601" s="203">
        <v>0</v>
      </c>
      <c r="L1601" s="203">
        <v>0</v>
      </c>
      <c r="M1601" s="231"/>
    </row>
    <row r="1602" spans="1:13">
      <c r="A1602" s="231" t="s">
        <v>794</v>
      </c>
      <c r="B1602" s="231" t="s">
        <v>244</v>
      </c>
      <c r="C1602" s="231" t="s">
        <v>794</v>
      </c>
      <c r="D1602" s="231" t="s">
        <v>384</v>
      </c>
      <c r="E1602" s="231" t="s">
        <v>2082</v>
      </c>
      <c r="F1602" s="231" t="s">
        <v>48</v>
      </c>
      <c r="G1602" s="231" t="s">
        <v>521</v>
      </c>
      <c r="H1602" s="231" t="s">
        <v>796</v>
      </c>
      <c r="I1602" s="203">
        <v>46206.01</v>
      </c>
      <c r="J1602" s="203">
        <v>42355.51</v>
      </c>
      <c r="K1602" s="203">
        <v>3850.5</v>
      </c>
      <c r="L1602" s="203">
        <v>0</v>
      </c>
      <c r="M1602" s="231"/>
    </row>
    <row r="1603" spans="1:13">
      <c r="A1603" s="231" t="s">
        <v>794</v>
      </c>
      <c r="B1603" s="231" t="s">
        <v>244</v>
      </c>
      <c r="C1603" s="231" t="s">
        <v>812</v>
      </c>
      <c r="D1603" s="231" t="s">
        <v>384</v>
      </c>
      <c r="E1603" s="231" t="s">
        <v>2082</v>
      </c>
      <c r="F1603" s="231" t="s">
        <v>48</v>
      </c>
      <c r="G1603" s="231" t="s">
        <v>521</v>
      </c>
      <c r="H1603" s="231" t="s">
        <v>796</v>
      </c>
      <c r="I1603" s="203">
        <v>17605.169999999998</v>
      </c>
      <c r="J1603" s="203">
        <v>16837.98</v>
      </c>
      <c r="K1603" s="203">
        <v>800.18</v>
      </c>
      <c r="L1603" s="203">
        <v>-32.99</v>
      </c>
      <c r="M1603" s="231"/>
    </row>
    <row r="1604" spans="1:13">
      <c r="A1604" s="231" t="s">
        <v>794</v>
      </c>
      <c r="B1604" s="231" t="s">
        <v>833</v>
      </c>
      <c r="C1604" s="231" t="s">
        <v>794</v>
      </c>
      <c r="D1604" s="231" t="s">
        <v>384</v>
      </c>
      <c r="E1604" s="231" t="s">
        <v>1967</v>
      </c>
      <c r="F1604" s="231" t="s">
        <v>48</v>
      </c>
      <c r="G1604" s="231" t="s">
        <v>521</v>
      </c>
      <c r="H1604" s="231" t="s">
        <v>796</v>
      </c>
      <c r="I1604" s="203">
        <v>29185.200000000001</v>
      </c>
      <c r="J1604" s="203">
        <v>24876.11</v>
      </c>
      <c r="K1604" s="203">
        <v>4864.2</v>
      </c>
      <c r="L1604" s="203">
        <v>-555.11</v>
      </c>
      <c r="M1604" s="231"/>
    </row>
    <row r="1605" spans="1:13">
      <c r="A1605" s="231" t="s">
        <v>794</v>
      </c>
      <c r="B1605" s="231" t="s">
        <v>833</v>
      </c>
      <c r="C1605" s="231" t="s">
        <v>794</v>
      </c>
      <c r="D1605" s="231" t="s">
        <v>384</v>
      </c>
      <c r="E1605" s="231" t="s">
        <v>1967</v>
      </c>
      <c r="F1605" s="231" t="s">
        <v>48</v>
      </c>
      <c r="G1605" s="231" t="s">
        <v>521</v>
      </c>
      <c r="H1605" s="231" t="s">
        <v>796</v>
      </c>
      <c r="I1605" s="203">
        <v>39674.480000000003</v>
      </c>
      <c r="J1605" s="203">
        <v>37550.78</v>
      </c>
      <c r="K1605" s="203">
        <v>1572.79</v>
      </c>
      <c r="L1605" s="203">
        <v>550.91</v>
      </c>
      <c r="M1605" s="231"/>
    </row>
    <row r="1606" spans="1:13">
      <c r="A1606" s="231" t="s">
        <v>794</v>
      </c>
      <c r="B1606" s="231" t="s">
        <v>833</v>
      </c>
      <c r="C1606" s="231" t="s">
        <v>812</v>
      </c>
      <c r="D1606" s="231" t="s">
        <v>384</v>
      </c>
      <c r="E1606" s="231" t="s">
        <v>1967</v>
      </c>
      <c r="F1606" s="231" t="s">
        <v>48</v>
      </c>
      <c r="G1606" s="231" t="s">
        <v>521</v>
      </c>
      <c r="H1606" s="231" t="s">
        <v>796</v>
      </c>
      <c r="I1606" s="203">
        <v>41790.949999999997</v>
      </c>
      <c r="J1606" s="203">
        <v>40294.199999999997</v>
      </c>
      <c r="K1606" s="203">
        <v>1405.87</v>
      </c>
      <c r="L1606" s="203">
        <v>90.88</v>
      </c>
      <c r="M1606" s="231"/>
    </row>
    <row r="1607" spans="1:13">
      <c r="A1607" s="231" t="s">
        <v>794</v>
      </c>
      <c r="B1607" s="231" t="s">
        <v>833</v>
      </c>
      <c r="C1607" s="231" t="s">
        <v>2345</v>
      </c>
      <c r="D1607" s="231" t="s">
        <v>384</v>
      </c>
      <c r="E1607" s="231" t="s">
        <v>1967</v>
      </c>
      <c r="F1607" s="231" t="s">
        <v>48</v>
      </c>
      <c r="G1607" s="231" t="s">
        <v>521</v>
      </c>
      <c r="H1607" s="231" t="s">
        <v>796</v>
      </c>
      <c r="I1607" s="203">
        <v>14809.67</v>
      </c>
      <c r="J1607" s="203">
        <v>17679.52</v>
      </c>
      <c r="K1607" s="203">
        <v>0</v>
      </c>
      <c r="L1607" s="203">
        <v>-2869.85</v>
      </c>
      <c r="M1607" s="231"/>
    </row>
    <row r="1608" spans="1:13">
      <c r="A1608" s="231" t="s">
        <v>794</v>
      </c>
      <c r="B1608" s="231" t="s">
        <v>703</v>
      </c>
      <c r="C1608" s="231" t="s">
        <v>794</v>
      </c>
      <c r="D1608" s="231" t="s">
        <v>384</v>
      </c>
      <c r="E1608" s="231" t="s">
        <v>2092</v>
      </c>
      <c r="F1608" s="231" t="s">
        <v>48</v>
      </c>
      <c r="G1608" s="231" t="s">
        <v>521</v>
      </c>
      <c r="H1608" s="231" t="s">
        <v>796</v>
      </c>
      <c r="I1608" s="203">
        <v>42222</v>
      </c>
      <c r="J1608" s="203">
        <v>35185</v>
      </c>
      <c r="K1608" s="203">
        <v>7037</v>
      </c>
      <c r="L1608" s="203">
        <v>0</v>
      </c>
      <c r="M1608" s="231"/>
    </row>
    <row r="1609" spans="1:13">
      <c r="A1609" s="231" t="s">
        <v>794</v>
      </c>
      <c r="B1609" s="231" t="s">
        <v>703</v>
      </c>
      <c r="C1609" s="231" t="s">
        <v>812</v>
      </c>
      <c r="D1609" s="231" t="s">
        <v>384</v>
      </c>
      <c r="E1609" s="231" t="s">
        <v>2092</v>
      </c>
      <c r="F1609" s="231" t="s">
        <v>48</v>
      </c>
      <c r="G1609" s="231" t="s">
        <v>521</v>
      </c>
      <c r="H1609" s="231" t="s">
        <v>796</v>
      </c>
      <c r="I1609" s="203">
        <v>22988.79</v>
      </c>
      <c r="J1609" s="203">
        <v>21480.85</v>
      </c>
      <c r="K1609" s="203">
        <v>1460.6</v>
      </c>
      <c r="L1609" s="203">
        <v>47.34</v>
      </c>
      <c r="M1609" s="231"/>
    </row>
    <row r="1610" spans="1:13">
      <c r="A1610" s="231" t="s">
        <v>794</v>
      </c>
      <c r="B1610" s="231" t="s">
        <v>808</v>
      </c>
      <c r="C1610" s="231" t="s">
        <v>794</v>
      </c>
      <c r="D1610" s="231" t="s">
        <v>384</v>
      </c>
      <c r="E1610" s="231" t="s">
        <v>2297</v>
      </c>
      <c r="F1610" s="231" t="s">
        <v>48</v>
      </c>
      <c r="G1610" s="231" t="s">
        <v>521</v>
      </c>
      <c r="H1610" s="231" t="s">
        <v>796</v>
      </c>
      <c r="I1610" s="203">
        <v>380.54</v>
      </c>
      <c r="J1610" s="203">
        <v>380.54</v>
      </c>
      <c r="K1610" s="203">
        <v>0</v>
      </c>
      <c r="L1610" s="203">
        <v>0</v>
      </c>
      <c r="M1610" s="231"/>
    </row>
    <row r="1611" spans="1:13">
      <c r="A1611" s="231" t="s">
        <v>794</v>
      </c>
      <c r="B1611" s="231" t="s">
        <v>808</v>
      </c>
      <c r="C1611" s="231" t="s">
        <v>812</v>
      </c>
      <c r="D1611" s="231" t="s">
        <v>384</v>
      </c>
      <c r="E1611" s="231" t="s">
        <v>2297</v>
      </c>
      <c r="F1611" s="231" t="s">
        <v>48</v>
      </c>
      <c r="G1611" s="231" t="s">
        <v>521</v>
      </c>
      <c r="H1611" s="231" t="s">
        <v>796</v>
      </c>
      <c r="I1611" s="203">
        <v>83.82</v>
      </c>
      <c r="J1611" s="203">
        <v>83.82</v>
      </c>
      <c r="K1611" s="203">
        <v>0</v>
      </c>
      <c r="L1611" s="203">
        <v>0</v>
      </c>
      <c r="M1611" s="231"/>
    </row>
    <row r="1612" spans="1:13">
      <c r="A1612" s="231" t="s">
        <v>794</v>
      </c>
      <c r="B1612" s="231" t="s">
        <v>808</v>
      </c>
      <c r="C1612" s="231" t="s">
        <v>2343</v>
      </c>
      <c r="D1612" s="231" t="s">
        <v>384</v>
      </c>
      <c r="E1612" s="231" t="s">
        <v>338</v>
      </c>
      <c r="F1612" s="231" t="s">
        <v>48</v>
      </c>
      <c r="G1612" s="231" t="s">
        <v>521</v>
      </c>
      <c r="H1612" s="231" t="s">
        <v>796</v>
      </c>
      <c r="I1612" s="203">
        <v>4418</v>
      </c>
      <c r="J1612" s="203">
        <v>4418</v>
      </c>
      <c r="K1612" s="203">
        <v>0</v>
      </c>
      <c r="L1612" s="203">
        <v>0</v>
      </c>
      <c r="M1612" s="231"/>
    </row>
    <row r="1613" spans="1:13">
      <c r="A1613" s="231" t="s">
        <v>794</v>
      </c>
      <c r="B1613" s="231" t="s">
        <v>804</v>
      </c>
      <c r="C1613" s="231" t="s">
        <v>794</v>
      </c>
      <c r="D1613" s="231" t="s">
        <v>384</v>
      </c>
      <c r="E1613" s="231" t="s">
        <v>338</v>
      </c>
      <c r="F1613" s="231" t="s">
        <v>48</v>
      </c>
      <c r="G1613" s="231" t="s">
        <v>521</v>
      </c>
      <c r="H1613" s="231" t="s">
        <v>796</v>
      </c>
      <c r="I1613" s="203">
        <v>11724.84</v>
      </c>
      <c r="J1613" s="203">
        <v>11724.84</v>
      </c>
      <c r="K1613" s="203">
        <v>0</v>
      </c>
      <c r="L1613" s="203">
        <v>0</v>
      </c>
      <c r="M1613" s="231"/>
    </row>
    <row r="1614" spans="1:13">
      <c r="A1614" s="231" t="s">
        <v>794</v>
      </c>
      <c r="B1614" s="231" t="s">
        <v>804</v>
      </c>
      <c r="C1614" s="231" t="s">
        <v>812</v>
      </c>
      <c r="D1614" s="231" t="s">
        <v>384</v>
      </c>
      <c r="E1614" s="231" t="s">
        <v>338</v>
      </c>
      <c r="F1614" s="231" t="s">
        <v>48</v>
      </c>
      <c r="G1614" s="231" t="s">
        <v>521</v>
      </c>
      <c r="H1614" s="231" t="s">
        <v>796</v>
      </c>
      <c r="I1614" s="203">
        <v>2729.54</v>
      </c>
      <c r="J1614" s="203">
        <v>2704.2</v>
      </c>
      <c r="K1614" s="203">
        <v>0</v>
      </c>
      <c r="L1614" s="203">
        <v>25.34</v>
      </c>
      <c r="M1614" s="231"/>
    </row>
    <row r="1615" spans="1:13">
      <c r="A1615" s="231" t="s">
        <v>794</v>
      </c>
      <c r="B1615" s="231" t="s">
        <v>804</v>
      </c>
      <c r="C1615" s="231" t="s">
        <v>2341</v>
      </c>
      <c r="D1615" s="231" t="s">
        <v>384</v>
      </c>
      <c r="E1615" s="231" t="s">
        <v>338</v>
      </c>
      <c r="F1615" s="231" t="s">
        <v>48</v>
      </c>
      <c r="G1615" s="231" t="s">
        <v>521</v>
      </c>
      <c r="H1615" s="231" t="s">
        <v>796</v>
      </c>
      <c r="I1615" s="203">
        <v>450</v>
      </c>
      <c r="J1615" s="203">
        <v>450</v>
      </c>
      <c r="K1615" s="203">
        <v>0</v>
      </c>
      <c r="L1615" s="203">
        <v>0</v>
      </c>
      <c r="M1615" s="231"/>
    </row>
    <row r="1616" spans="1:13">
      <c r="A1616" s="231" t="s">
        <v>794</v>
      </c>
      <c r="B1616" s="231" t="s">
        <v>804</v>
      </c>
      <c r="C1616" s="231" t="s">
        <v>2343</v>
      </c>
      <c r="D1616" s="231" t="s">
        <v>384</v>
      </c>
      <c r="E1616" s="231" t="s">
        <v>338</v>
      </c>
      <c r="F1616" s="231" t="s">
        <v>48</v>
      </c>
      <c r="G1616" s="231" t="s">
        <v>521</v>
      </c>
      <c r="H1616" s="231" t="s">
        <v>796</v>
      </c>
      <c r="I1616" s="203">
        <v>38306.080000000002</v>
      </c>
      <c r="J1616" s="203">
        <v>1456.11</v>
      </c>
      <c r="K1616" s="203">
        <v>3252.18</v>
      </c>
      <c r="L1616" s="203">
        <v>33597.79</v>
      </c>
      <c r="M1616" s="231"/>
    </row>
    <row r="1617" spans="1:13">
      <c r="A1617" s="231" t="s">
        <v>794</v>
      </c>
      <c r="B1617" s="231" t="s">
        <v>706</v>
      </c>
      <c r="C1617" s="231" t="s">
        <v>2345</v>
      </c>
      <c r="D1617" s="231" t="s">
        <v>384</v>
      </c>
      <c r="E1617" s="231" t="s">
        <v>338</v>
      </c>
      <c r="F1617" s="231" t="s">
        <v>48</v>
      </c>
      <c r="G1617" s="231" t="s">
        <v>521</v>
      </c>
      <c r="H1617" s="231" t="s">
        <v>796</v>
      </c>
      <c r="I1617" s="203">
        <v>2409.36</v>
      </c>
      <c r="J1617" s="203">
        <v>2007.6</v>
      </c>
      <c r="K1617" s="203">
        <v>0</v>
      </c>
      <c r="L1617" s="203">
        <v>401.76</v>
      </c>
      <c r="M1617" s="231"/>
    </row>
    <row r="1618" spans="1:13">
      <c r="A1618" s="231" t="s">
        <v>794</v>
      </c>
      <c r="B1618" s="231" t="s">
        <v>702</v>
      </c>
      <c r="C1618" s="231" t="s">
        <v>794</v>
      </c>
      <c r="D1618" s="231" t="s">
        <v>384</v>
      </c>
      <c r="E1618" s="231" t="s">
        <v>1098</v>
      </c>
      <c r="F1618" s="231" t="s">
        <v>48</v>
      </c>
      <c r="G1618" s="231" t="s">
        <v>521</v>
      </c>
      <c r="H1618" s="231" t="s">
        <v>796</v>
      </c>
      <c r="I1618" s="203">
        <v>52579</v>
      </c>
      <c r="J1618" s="203">
        <v>43815.839999999997</v>
      </c>
      <c r="K1618" s="203">
        <v>8763.16</v>
      </c>
      <c r="L1618" s="203">
        <v>0</v>
      </c>
      <c r="M1618" s="231"/>
    </row>
    <row r="1619" spans="1:13">
      <c r="A1619" s="231" t="s">
        <v>794</v>
      </c>
      <c r="B1619" s="231" t="s">
        <v>702</v>
      </c>
      <c r="C1619" s="231" t="s">
        <v>812</v>
      </c>
      <c r="D1619" s="231" t="s">
        <v>384</v>
      </c>
      <c r="E1619" s="231" t="s">
        <v>1098</v>
      </c>
      <c r="F1619" s="231" t="s">
        <v>48</v>
      </c>
      <c r="G1619" s="231" t="s">
        <v>521</v>
      </c>
      <c r="H1619" s="231" t="s">
        <v>796</v>
      </c>
      <c r="I1619" s="203">
        <v>18917.849999999999</v>
      </c>
      <c r="J1619" s="203">
        <v>17162.650000000001</v>
      </c>
      <c r="K1619" s="203">
        <v>1818.96</v>
      </c>
      <c r="L1619" s="203">
        <v>-63.76</v>
      </c>
      <c r="M1619" s="231"/>
    </row>
    <row r="1620" spans="1:13">
      <c r="A1620" s="231" t="s">
        <v>794</v>
      </c>
      <c r="B1620" s="231" t="s">
        <v>808</v>
      </c>
      <c r="C1620" s="231" t="s">
        <v>794</v>
      </c>
      <c r="D1620" s="231" t="s">
        <v>136</v>
      </c>
      <c r="E1620" s="231" t="s">
        <v>521</v>
      </c>
      <c r="F1620" s="231" t="s">
        <v>48</v>
      </c>
      <c r="G1620" s="231" t="s">
        <v>521</v>
      </c>
      <c r="H1620" s="231" t="s">
        <v>796</v>
      </c>
      <c r="I1620" s="203">
        <v>1595416</v>
      </c>
      <c r="J1620" s="203">
        <v>1357405.65</v>
      </c>
      <c r="K1620" s="203">
        <v>246431.64</v>
      </c>
      <c r="L1620" s="203">
        <v>-8421.2900000000009</v>
      </c>
      <c r="M1620" s="231"/>
    </row>
    <row r="1621" spans="1:13">
      <c r="A1621" s="231" t="s">
        <v>794</v>
      </c>
      <c r="B1621" s="231" t="s">
        <v>808</v>
      </c>
      <c r="C1621" s="231" t="s">
        <v>794</v>
      </c>
      <c r="D1621" s="231" t="s">
        <v>136</v>
      </c>
      <c r="E1621" s="231" t="s">
        <v>521</v>
      </c>
      <c r="F1621" s="231" t="s">
        <v>48</v>
      </c>
      <c r="G1621" s="231" t="s">
        <v>521</v>
      </c>
      <c r="H1621" s="231" t="s">
        <v>796</v>
      </c>
      <c r="I1621" s="203">
        <v>34924.44</v>
      </c>
      <c r="J1621" s="203">
        <v>33755.74</v>
      </c>
      <c r="K1621" s="203">
        <v>1243.72</v>
      </c>
      <c r="L1621" s="203">
        <v>-75.02</v>
      </c>
      <c r="M1621" s="231"/>
    </row>
    <row r="1622" spans="1:13">
      <c r="A1622" s="231" t="s">
        <v>794</v>
      </c>
      <c r="B1622" s="231" t="s">
        <v>808</v>
      </c>
      <c r="C1622" s="231" t="s">
        <v>812</v>
      </c>
      <c r="D1622" s="231" t="s">
        <v>136</v>
      </c>
      <c r="E1622" s="231" t="s">
        <v>521</v>
      </c>
      <c r="F1622" s="231" t="s">
        <v>48</v>
      </c>
      <c r="G1622" s="231" t="s">
        <v>521</v>
      </c>
      <c r="H1622" s="231" t="s">
        <v>796</v>
      </c>
      <c r="I1622" s="203">
        <v>633044</v>
      </c>
      <c r="J1622" s="203">
        <v>593752.35</v>
      </c>
      <c r="K1622" s="203">
        <v>51407.75</v>
      </c>
      <c r="L1622" s="203">
        <v>-12116.1</v>
      </c>
      <c r="M1622" s="231"/>
    </row>
    <row r="1623" spans="1:13">
      <c r="A1623" s="231" t="s">
        <v>794</v>
      </c>
      <c r="B1623" s="231" t="s">
        <v>808</v>
      </c>
      <c r="C1623" s="231" t="s">
        <v>2341</v>
      </c>
      <c r="D1623" s="231" t="s">
        <v>136</v>
      </c>
      <c r="E1623" s="231" t="s">
        <v>521</v>
      </c>
      <c r="F1623" s="231" t="s">
        <v>48</v>
      </c>
      <c r="G1623" s="231" t="s">
        <v>521</v>
      </c>
      <c r="H1623" s="231" t="s">
        <v>796</v>
      </c>
      <c r="I1623" s="203">
        <v>4142.04</v>
      </c>
      <c r="J1623" s="203">
        <v>2417.34</v>
      </c>
      <c r="K1623" s="203">
        <v>1724.7</v>
      </c>
      <c r="L1623" s="203">
        <v>0</v>
      </c>
      <c r="M1623" s="231"/>
    </row>
    <row r="1624" spans="1:13">
      <c r="A1624" s="231" t="s">
        <v>794</v>
      </c>
      <c r="B1624" s="231" t="s">
        <v>808</v>
      </c>
      <c r="C1624" s="231" t="s">
        <v>2341</v>
      </c>
      <c r="D1624" s="231" t="s">
        <v>136</v>
      </c>
      <c r="E1624" s="231" t="s">
        <v>521</v>
      </c>
      <c r="F1624" s="231" t="s">
        <v>48</v>
      </c>
      <c r="G1624" s="231" t="s">
        <v>521</v>
      </c>
      <c r="H1624" s="231" t="s">
        <v>796</v>
      </c>
      <c r="I1624" s="203">
        <v>199</v>
      </c>
      <c r="J1624" s="203">
        <v>199</v>
      </c>
      <c r="K1624" s="203">
        <v>0</v>
      </c>
      <c r="L1624" s="203">
        <v>0</v>
      </c>
      <c r="M1624" s="231"/>
    </row>
    <row r="1625" spans="1:13">
      <c r="A1625" s="231" t="s">
        <v>794</v>
      </c>
      <c r="B1625" s="231" t="s">
        <v>808</v>
      </c>
      <c r="C1625" s="231" t="s">
        <v>2341</v>
      </c>
      <c r="D1625" s="231" t="s">
        <v>136</v>
      </c>
      <c r="E1625" s="231" t="s">
        <v>521</v>
      </c>
      <c r="F1625" s="231" t="s">
        <v>48</v>
      </c>
      <c r="G1625" s="231" t="s">
        <v>521</v>
      </c>
      <c r="H1625" s="231" t="s">
        <v>796</v>
      </c>
      <c r="I1625" s="203">
        <v>2549.2399999999998</v>
      </c>
      <c r="J1625" s="203">
        <v>1525</v>
      </c>
      <c r="K1625" s="203">
        <v>0</v>
      </c>
      <c r="L1625" s="203">
        <v>1024.24</v>
      </c>
      <c r="M1625" s="231"/>
    </row>
    <row r="1626" spans="1:13">
      <c r="A1626" s="231" t="s">
        <v>794</v>
      </c>
      <c r="B1626" s="231" t="s">
        <v>808</v>
      </c>
      <c r="C1626" s="231" t="s">
        <v>2343</v>
      </c>
      <c r="D1626" s="231" t="s">
        <v>136</v>
      </c>
      <c r="E1626" s="231" t="s">
        <v>521</v>
      </c>
      <c r="F1626" s="231" t="s">
        <v>48</v>
      </c>
      <c r="G1626" s="231" t="s">
        <v>521</v>
      </c>
      <c r="H1626" s="231" t="s">
        <v>796</v>
      </c>
      <c r="I1626" s="203">
        <v>15317.34</v>
      </c>
      <c r="J1626" s="203">
        <v>7990.99</v>
      </c>
      <c r="K1626" s="203">
        <v>22.98</v>
      </c>
      <c r="L1626" s="203">
        <v>7303.37</v>
      </c>
      <c r="M1626" s="231"/>
    </row>
    <row r="1627" spans="1:13">
      <c r="A1627" s="231" t="s">
        <v>794</v>
      </c>
      <c r="B1627" s="231" t="s">
        <v>808</v>
      </c>
      <c r="C1627" s="231" t="s">
        <v>2343</v>
      </c>
      <c r="D1627" s="231" t="s">
        <v>136</v>
      </c>
      <c r="E1627" s="231" t="s">
        <v>521</v>
      </c>
      <c r="F1627" s="231" t="s">
        <v>48</v>
      </c>
      <c r="G1627" s="231" t="s">
        <v>521</v>
      </c>
      <c r="H1627" s="231" t="s">
        <v>796</v>
      </c>
      <c r="I1627" s="203">
        <v>46</v>
      </c>
      <c r="J1627" s="203">
        <v>45.83</v>
      </c>
      <c r="K1627" s="203">
        <v>0</v>
      </c>
      <c r="L1627" s="203">
        <v>0.17</v>
      </c>
      <c r="M1627" s="231"/>
    </row>
    <row r="1628" spans="1:13">
      <c r="A1628" s="231" t="s">
        <v>794</v>
      </c>
      <c r="B1628" s="231" t="s">
        <v>808</v>
      </c>
      <c r="C1628" s="231" t="s">
        <v>2343</v>
      </c>
      <c r="D1628" s="231" t="s">
        <v>136</v>
      </c>
      <c r="E1628" s="231" t="s">
        <v>521</v>
      </c>
      <c r="F1628" s="231" t="s">
        <v>48</v>
      </c>
      <c r="G1628" s="231" t="s">
        <v>521</v>
      </c>
      <c r="H1628" s="231" t="s">
        <v>796</v>
      </c>
      <c r="I1628" s="203">
        <v>42248.75</v>
      </c>
      <c r="J1628" s="203">
        <v>41883.089999999997</v>
      </c>
      <c r="K1628" s="203">
        <v>365.66</v>
      </c>
      <c r="L1628" s="203">
        <v>0</v>
      </c>
      <c r="M1628" s="231"/>
    </row>
    <row r="1629" spans="1:13">
      <c r="A1629" s="231" t="s">
        <v>794</v>
      </c>
      <c r="B1629" s="231" t="s">
        <v>808</v>
      </c>
      <c r="C1629" s="231" t="s">
        <v>2344</v>
      </c>
      <c r="D1629" s="231" t="s">
        <v>136</v>
      </c>
      <c r="E1629" s="231" t="s">
        <v>521</v>
      </c>
      <c r="F1629" s="231" t="s">
        <v>48</v>
      </c>
      <c r="G1629" s="231" t="s">
        <v>521</v>
      </c>
      <c r="H1629" s="231" t="s">
        <v>796</v>
      </c>
      <c r="I1629" s="203">
        <v>442.44</v>
      </c>
      <c r="J1629" s="203">
        <v>221.22</v>
      </c>
      <c r="K1629" s="203">
        <v>0</v>
      </c>
      <c r="L1629" s="203">
        <v>221.22</v>
      </c>
      <c r="M1629" s="231"/>
    </row>
    <row r="1630" spans="1:13">
      <c r="A1630" s="231" t="s">
        <v>794</v>
      </c>
      <c r="B1630" s="231" t="s">
        <v>808</v>
      </c>
      <c r="C1630" s="231" t="s">
        <v>2345</v>
      </c>
      <c r="D1630" s="231" t="s">
        <v>136</v>
      </c>
      <c r="E1630" s="231" t="s">
        <v>521</v>
      </c>
      <c r="F1630" s="231" t="s">
        <v>48</v>
      </c>
      <c r="G1630" s="231" t="s">
        <v>521</v>
      </c>
      <c r="H1630" s="231" t="s">
        <v>796</v>
      </c>
      <c r="I1630" s="203">
        <v>199</v>
      </c>
      <c r="J1630" s="203">
        <v>199</v>
      </c>
      <c r="K1630" s="203">
        <v>0</v>
      </c>
      <c r="L1630" s="203">
        <v>0</v>
      </c>
      <c r="M1630" s="231"/>
    </row>
    <row r="1631" spans="1:13">
      <c r="A1631" s="231" t="s">
        <v>794</v>
      </c>
      <c r="B1631" s="231" t="s">
        <v>808</v>
      </c>
      <c r="C1631" s="231" t="s">
        <v>2345</v>
      </c>
      <c r="D1631" s="231" t="s">
        <v>136</v>
      </c>
      <c r="E1631" s="231" t="s">
        <v>521</v>
      </c>
      <c r="F1631" s="231" t="s">
        <v>48</v>
      </c>
      <c r="G1631" s="231" t="s">
        <v>521</v>
      </c>
      <c r="H1631" s="231" t="s">
        <v>796</v>
      </c>
      <c r="I1631" s="203">
        <v>20298.27</v>
      </c>
      <c r="J1631" s="203">
        <v>40682.559999999998</v>
      </c>
      <c r="K1631" s="203">
        <v>0</v>
      </c>
      <c r="L1631" s="203">
        <v>-20384.29</v>
      </c>
      <c r="M1631" s="231"/>
    </row>
    <row r="1632" spans="1:13">
      <c r="A1632" s="231" t="s">
        <v>794</v>
      </c>
      <c r="B1632" s="231" t="s">
        <v>833</v>
      </c>
      <c r="C1632" s="231" t="s">
        <v>794</v>
      </c>
      <c r="D1632" s="231" t="s">
        <v>136</v>
      </c>
      <c r="E1632" s="231" t="s">
        <v>521</v>
      </c>
      <c r="F1632" s="231" t="s">
        <v>48</v>
      </c>
      <c r="G1632" s="231" t="s">
        <v>521</v>
      </c>
      <c r="H1632" s="231" t="s">
        <v>796</v>
      </c>
      <c r="I1632" s="203">
        <v>566386.86</v>
      </c>
      <c r="J1632" s="203">
        <v>480984.77</v>
      </c>
      <c r="K1632" s="203">
        <v>93916.28</v>
      </c>
      <c r="L1632" s="203">
        <v>-8514.19</v>
      </c>
      <c r="M1632" s="231"/>
    </row>
    <row r="1633" spans="1:13">
      <c r="A1633" s="231" t="s">
        <v>794</v>
      </c>
      <c r="B1633" s="231" t="s">
        <v>833</v>
      </c>
      <c r="C1633" s="231" t="s">
        <v>794</v>
      </c>
      <c r="D1633" s="231" t="s">
        <v>136</v>
      </c>
      <c r="E1633" s="231" t="s">
        <v>521</v>
      </c>
      <c r="F1633" s="231" t="s">
        <v>48</v>
      </c>
      <c r="G1633" s="231" t="s">
        <v>521</v>
      </c>
      <c r="H1633" s="231" t="s">
        <v>796</v>
      </c>
      <c r="I1633" s="203">
        <v>246484.08</v>
      </c>
      <c r="J1633" s="203">
        <v>239649.35</v>
      </c>
      <c r="K1633" s="203">
        <v>8917.26</v>
      </c>
      <c r="L1633" s="203">
        <v>-2082.5300000000002</v>
      </c>
      <c r="M1633" s="231"/>
    </row>
    <row r="1634" spans="1:13">
      <c r="A1634" s="231" t="s">
        <v>794</v>
      </c>
      <c r="B1634" s="231" t="s">
        <v>833</v>
      </c>
      <c r="C1634" s="231" t="s">
        <v>812</v>
      </c>
      <c r="D1634" s="231" t="s">
        <v>136</v>
      </c>
      <c r="E1634" s="231" t="s">
        <v>521</v>
      </c>
      <c r="F1634" s="231" t="s">
        <v>48</v>
      </c>
      <c r="G1634" s="231" t="s">
        <v>521</v>
      </c>
      <c r="H1634" s="231" t="s">
        <v>796</v>
      </c>
      <c r="I1634" s="203">
        <v>329265.19</v>
      </c>
      <c r="J1634" s="203">
        <v>315240.68</v>
      </c>
      <c r="K1634" s="203">
        <v>21453.22</v>
      </c>
      <c r="L1634" s="203">
        <v>-7428.71</v>
      </c>
      <c r="M1634" s="231"/>
    </row>
    <row r="1635" spans="1:13">
      <c r="A1635" s="231" t="s">
        <v>794</v>
      </c>
      <c r="B1635" s="231" t="s">
        <v>833</v>
      </c>
      <c r="C1635" s="231" t="s">
        <v>2345</v>
      </c>
      <c r="D1635" s="231" t="s">
        <v>136</v>
      </c>
      <c r="E1635" s="231" t="s">
        <v>521</v>
      </c>
      <c r="F1635" s="231" t="s">
        <v>48</v>
      </c>
      <c r="G1635" s="231" t="s">
        <v>521</v>
      </c>
      <c r="H1635" s="231" t="s">
        <v>796</v>
      </c>
      <c r="I1635" s="203">
        <v>33400</v>
      </c>
      <c r="J1635" s="203">
        <v>19570.7</v>
      </c>
      <c r="K1635" s="203">
        <v>0</v>
      </c>
      <c r="L1635" s="203">
        <v>13829.3</v>
      </c>
      <c r="M1635" s="231"/>
    </row>
    <row r="1636" spans="1:13">
      <c r="A1636" s="231" t="s">
        <v>794</v>
      </c>
      <c r="B1636" s="231" t="s">
        <v>703</v>
      </c>
      <c r="C1636" s="231" t="s">
        <v>794</v>
      </c>
      <c r="D1636" s="231" t="s">
        <v>136</v>
      </c>
      <c r="E1636" s="231" t="s">
        <v>521</v>
      </c>
      <c r="F1636" s="231" t="s">
        <v>48</v>
      </c>
      <c r="G1636" s="231" t="s">
        <v>521</v>
      </c>
      <c r="H1636" s="231" t="s">
        <v>796</v>
      </c>
      <c r="I1636" s="203">
        <v>53656</v>
      </c>
      <c r="J1636" s="203">
        <v>45925.84</v>
      </c>
      <c r="K1636" s="203">
        <v>8469.16</v>
      </c>
      <c r="L1636" s="203">
        <v>-739</v>
      </c>
      <c r="M1636" s="231"/>
    </row>
    <row r="1637" spans="1:13">
      <c r="A1637" s="231" t="s">
        <v>794</v>
      </c>
      <c r="B1637" s="231" t="s">
        <v>703</v>
      </c>
      <c r="C1637" s="231" t="s">
        <v>794</v>
      </c>
      <c r="D1637" s="231" t="s">
        <v>136</v>
      </c>
      <c r="E1637" s="231" t="s">
        <v>521</v>
      </c>
      <c r="F1637" s="231" t="s">
        <v>48</v>
      </c>
      <c r="G1637" s="231" t="s">
        <v>521</v>
      </c>
      <c r="H1637" s="231" t="s">
        <v>796</v>
      </c>
      <c r="I1637" s="203">
        <v>47680.95</v>
      </c>
      <c r="J1637" s="203">
        <v>42370.25</v>
      </c>
      <c r="K1637" s="203">
        <v>5356.88</v>
      </c>
      <c r="L1637" s="203">
        <v>-46.18</v>
      </c>
      <c r="M1637" s="231"/>
    </row>
    <row r="1638" spans="1:13">
      <c r="A1638" s="231" t="s">
        <v>794</v>
      </c>
      <c r="B1638" s="231" t="s">
        <v>703</v>
      </c>
      <c r="C1638" s="231" t="s">
        <v>812</v>
      </c>
      <c r="D1638" s="231" t="s">
        <v>136</v>
      </c>
      <c r="E1638" s="231" t="s">
        <v>521</v>
      </c>
      <c r="F1638" s="231" t="s">
        <v>48</v>
      </c>
      <c r="G1638" s="231" t="s">
        <v>521</v>
      </c>
      <c r="H1638" s="231" t="s">
        <v>796</v>
      </c>
      <c r="I1638" s="203">
        <v>42996.62</v>
      </c>
      <c r="J1638" s="203">
        <v>40765.980000000003</v>
      </c>
      <c r="K1638" s="203">
        <v>2868.09</v>
      </c>
      <c r="L1638" s="203">
        <v>-637.45000000000005</v>
      </c>
      <c r="M1638" s="231"/>
    </row>
    <row r="1639" spans="1:13">
      <c r="A1639" s="231" t="s">
        <v>794</v>
      </c>
      <c r="B1639" s="231" t="s">
        <v>703</v>
      </c>
      <c r="C1639" s="231" t="s">
        <v>2343</v>
      </c>
      <c r="D1639" s="231" t="s">
        <v>136</v>
      </c>
      <c r="E1639" s="231" t="s">
        <v>521</v>
      </c>
      <c r="F1639" s="231" t="s">
        <v>48</v>
      </c>
      <c r="G1639" s="231" t="s">
        <v>521</v>
      </c>
      <c r="H1639" s="231" t="s">
        <v>796</v>
      </c>
      <c r="I1639" s="203">
        <v>923</v>
      </c>
      <c r="J1639" s="203">
        <v>333</v>
      </c>
      <c r="K1639" s="203">
        <v>0</v>
      </c>
      <c r="L1639" s="203">
        <v>590</v>
      </c>
      <c r="M1639" s="231"/>
    </row>
    <row r="1640" spans="1:13">
      <c r="A1640" s="231" t="s">
        <v>794</v>
      </c>
      <c r="B1640" s="231" t="s">
        <v>701</v>
      </c>
      <c r="C1640" s="231" t="s">
        <v>794</v>
      </c>
      <c r="D1640" s="231" t="s">
        <v>136</v>
      </c>
      <c r="E1640" s="231" t="s">
        <v>521</v>
      </c>
      <c r="F1640" s="231" t="s">
        <v>48</v>
      </c>
      <c r="G1640" s="231" t="s">
        <v>521</v>
      </c>
      <c r="H1640" s="231" t="s">
        <v>796</v>
      </c>
      <c r="I1640" s="203">
        <v>62188</v>
      </c>
      <c r="J1640" s="203">
        <v>52673.32</v>
      </c>
      <c r="K1640" s="203">
        <v>10364.68</v>
      </c>
      <c r="L1640" s="203">
        <v>-850</v>
      </c>
      <c r="M1640" s="231"/>
    </row>
    <row r="1641" spans="1:13">
      <c r="A1641" s="231" t="s">
        <v>794</v>
      </c>
      <c r="B1641" s="231" t="s">
        <v>701</v>
      </c>
      <c r="C1641" s="231" t="s">
        <v>794</v>
      </c>
      <c r="D1641" s="231" t="s">
        <v>136</v>
      </c>
      <c r="E1641" s="231" t="s">
        <v>521</v>
      </c>
      <c r="F1641" s="231" t="s">
        <v>48</v>
      </c>
      <c r="G1641" s="231" t="s">
        <v>521</v>
      </c>
      <c r="H1641" s="231" t="s">
        <v>796</v>
      </c>
      <c r="I1641" s="203">
        <v>18103</v>
      </c>
      <c r="J1641" s="203">
        <v>12970.33</v>
      </c>
      <c r="K1641" s="203">
        <v>0</v>
      </c>
      <c r="L1641" s="203">
        <v>5132.67</v>
      </c>
      <c r="M1641" s="231"/>
    </row>
    <row r="1642" spans="1:13">
      <c r="A1642" s="231" t="s">
        <v>794</v>
      </c>
      <c r="B1642" s="231" t="s">
        <v>701</v>
      </c>
      <c r="C1642" s="231" t="s">
        <v>812</v>
      </c>
      <c r="D1642" s="231" t="s">
        <v>136</v>
      </c>
      <c r="E1642" s="231" t="s">
        <v>521</v>
      </c>
      <c r="F1642" s="231" t="s">
        <v>48</v>
      </c>
      <c r="G1642" s="231" t="s">
        <v>521</v>
      </c>
      <c r="H1642" s="231" t="s">
        <v>796</v>
      </c>
      <c r="I1642" s="203">
        <v>33434</v>
      </c>
      <c r="J1642" s="203">
        <v>31538.89</v>
      </c>
      <c r="K1642" s="203">
        <v>2151.2800000000002</v>
      </c>
      <c r="L1642" s="203">
        <v>-256.17</v>
      </c>
      <c r="M1642" s="231"/>
    </row>
    <row r="1643" spans="1:13">
      <c r="A1643" s="231" t="s">
        <v>794</v>
      </c>
      <c r="B1643" s="231" t="s">
        <v>701</v>
      </c>
      <c r="C1643" s="231" t="s">
        <v>2341</v>
      </c>
      <c r="D1643" s="231" t="s">
        <v>136</v>
      </c>
      <c r="E1643" s="231" t="s">
        <v>521</v>
      </c>
      <c r="F1643" s="231" t="s">
        <v>48</v>
      </c>
      <c r="G1643" s="231" t="s">
        <v>521</v>
      </c>
      <c r="H1643" s="231" t="s">
        <v>796</v>
      </c>
      <c r="I1643" s="203">
        <v>529.57000000000005</v>
      </c>
      <c r="J1643" s="203">
        <v>320.54000000000002</v>
      </c>
      <c r="K1643" s="203">
        <v>0</v>
      </c>
      <c r="L1643" s="203">
        <v>209.03</v>
      </c>
      <c r="M1643" s="231"/>
    </row>
    <row r="1644" spans="1:13">
      <c r="A1644" s="231" t="s">
        <v>794</v>
      </c>
      <c r="B1644" s="231" t="s">
        <v>701</v>
      </c>
      <c r="C1644" s="231" t="s">
        <v>2343</v>
      </c>
      <c r="D1644" s="231" t="s">
        <v>136</v>
      </c>
      <c r="E1644" s="231" t="s">
        <v>521</v>
      </c>
      <c r="F1644" s="231" t="s">
        <v>48</v>
      </c>
      <c r="G1644" s="231" t="s">
        <v>521</v>
      </c>
      <c r="H1644" s="231" t="s">
        <v>796</v>
      </c>
      <c r="I1644" s="203">
        <v>2405.94</v>
      </c>
      <c r="J1644" s="203">
        <v>683.07</v>
      </c>
      <c r="K1644" s="203">
        <v>0</v>
      </c>
      <c r="L1644" s="203">
        <v>1722.87</v>
      </c>
      <c r="M1644" s="231"/>
    </row>
    <row r="1645" spans="1:13">
      <c r="A1645" s="231" t="s">
        <v>794</v>
      </c>
      <c r="B1645" s="231" t="s">
        <v>701</v>
      </c>
      <c r="C1645" s="231" t="s">
        <v>2344</v>
      </c>
      <c r="D1645" s="231" t="s">
        <v>136</v>
      </c>
      <c r="E1645" s="231" t="s">
        <v>521</v>
      </c>
      <c r="F1645" s="231" t="s">
        <v>48</v>
      </c>
      <c r="G1645" s="231" t="s">
        <v>521</v>
      </c>
      <c r="H1645" s="231" t="s">
        <v>796</v>
      </c>
      <c r="I1645" s="203">
        <v>485</v>
      </c>
      <c r="J1645" s="203">
        <v>459.89</v>
      </c>
      <c r="K1645" s="203">
        <v>0</v>
      </c>
      <c r="L1645" s="203">
        <v>25.11</v>
      </c>
      <c r="M1645" s="231"/>
    </row>
    <row r="1646" spans="1:13">
      <c r="A1646" s="231" t="s">
        <v>794</v>
      </c>
      <c r="B1646" s="231" t="s">
        <v>701</v>
      </c>
      <c r="C1646" s="231" t="s">
        <v>2344</v>
      </c>
      <c r="D1646" s="231" t="s">
        <v>136</v>
      </c>
      <c r="E1646" s="231" t="s">
        <v>521</v>
      </c>
      <c r="F1646" s="231" t="s">
        <v>48</v>
      </c>
      <c r="G1646" s="231" t="s">
        <v>521</v>
      </c>
      <c r="H1646" s="231" t="s">
        <v>796</v>
      </c>
      <c r="I1646" s="203">
        <v>85.49</v>
      </c>
      <c r="J1646" s="203">
        <v>85.49</v>
      </c>
      <c r="K1646" s="203">
        <v>0</v>
      </c>
      <c r="L1646" s="203">
        <v>0</v>
      </c>
      <c r="M1646" s="231"/>
    </row>
    <row r="1647" spans="1:13">
      <c r="A1647" s="231" t="s">
        <v>794</v>
      </c>
      <c r="B1647" s="231" t="s">
        <v>701</v>
      </c>
      <c r="C1647" s="231" t="s">
        <v>2345</v>
      </c>
      <c r="D1647" s="231" t="s">
        <v>136</v>
      </c>
      <c r="E1647" s="231" t="s">
        <v>521</v>
      </c>
      <c r="F1647" s="231" t="s">
        <v>48</v>
      </c>
      <c r="G1647" s="231" t="s">
        <v>521</v>
      </c>
      <c r="H1647" s="231" t="s">
        <v>796</v>
      </c>
      <c r="I1647" s="203">
        <v>1114.1600000000001</v>
      </c>
      <c r="J1647" s="203">
        <v>1285.57</v>
      </c>
      <c r="K1647" s="203">
        <v>0</v>
      </c>
      <c r="L1647" s="203">
        <v>-171.41</v>
      </c>
      <c r="M1647" s="231"/>
    </row>
    <row r="1648" spans="1:13">
      <c r="A1648" s="231" t="s">
        <v>794</v>
      </c>
      <c r="B1648" s="231" t="s">
        <v>707</v>
      </c>
      <c r="C1648" s="231" t="s">
        <v>794</v>
      </c>
      <c r="D1648" s="231" t="s">
        <v>136</v>
      </c>
      <c r="E1648" s="231" t="s">
        <v>521</v>
      </c>
      <c r="F1648" s="231" t="s">
        <v>48</v>
      </c>
      <c r="G1648" s="231" t="s">
        <v>521</v>
      </c>
      <c r="H1648" s="231" t="s">
        <v>796</v>
      </c>
      <c r="I1648" s="203">
        <v>248493</v>
      </c>
      <c r="J1648" s="203">
        <v>227667</v>
      </c>
      <c r="K1648" s="203">
        <v>20697</v>
      </c>
      <c r="L1648" s="203">
        <v>129</v>
      </c>
      <c r="M1648" s="231"/>
    </row>
    <row r="1649" spans="1:13">
      <c r="A1649" s="231" t="s">
        <v>794</v>
      </c>
      <c r="B1649" s="231" t="s">
        <v>707</v>
      </c>
      <c r="C1649" s="231" t="s">
        <v>794</v>
      </c>
      <c r="D1649" s="231" t="s">
        <v>136</v>
      </c>
      <c r="E1649" s="231" t="s">
        <v>521</v>
      </c>
      <c r="F1649" s="231" t="s">
        <v>48</v>
      </c>
      <c r="G1649" s="231" t="s">
        <v>521</v>
      </c>
      <c r="H1649" s="231" t="s">
        <v>796</v>
      </c>
      <c r="I1649" s="203">
        <v>23931</v>
      </c>
      <c r="J1649" s="203">
        <v>22836.03</v>
      </c>
      <c r="K1649" s="203">
        <v>845.77</v>
      </c>
      <c r="L1649" s="203">
        <v>249.2</v>
      </c>
      <c r="M1649" s="231"/>
    </row>
    <row r="1650" spans="1:13">
      <c r="A1650" s="231" t="s">
        <v>794</v>
      </c>
      <c r="B1650" s="231" t="s">
        <v>707</v>
      </c>
      <c r="C1650" s="231" t="s">
        <v>812</v>
      </c>
      <c r="D1650" s="231" t="s">
        <v>136</v>
      </c>
      <c r="E1650" s="231" t="s">
        <v>521</v>
      </c>
      <c r="F1650" s="231" t="s">
        <v>48</v>
      </c>
      <c r="G1650" s="231" t="s">
        <v>521</v>
      </c>
      <c r="H1650" s="231" t="s">
        <v>796</v>
      </c>
      <c r="I1650" s="203">
        <v>102901.11</v>
      </c>
      <c r="J1650" s="203">
        <v>99917.08</v>
      </c>
      <c r="K1650" s="203">
        <v>4471.99</v>
      </c>
      <c r="L1650" s="203">
        <v>-1487.96</v>
      </c>
      <c r="M1650" s="231"/>
    </row>
    <row r="1651" spans="1:13">
      <c r="A1651" s="231" t="s">
        <v>794</v>
      </c>
      <c r="B1651" s="231" t="s">
        <v>707</v>
      </c>
      <c r="C1651" s="231" t="s">
        <v>2341</v>
      </c>
      <c r="D1651" s="231" t="s">
        <v>136</v>
      </c>
      <c r="E1651" s="231" t="s">
        <v>521</v>
      </c>
      <c r="F1651" s="231" t="s">
        <v>48</v>
      </c>
      <c r="G1651" s="231" t="s">
        <v>521</v>
      </c>
      <c r="H1651" s="231" t="s">
        <v>796</v>
      </c>
      <c r="I1651" s="203">
        <v>171</v>
      </c>
      <c r="J1651" s="203">
        <v>0</v>
      </c>
      <c r="K1651" s="203">
        <v>0</v>
      </c>
      <c r="L1651" s="203">
        <v>171</v>
      </c>
      <c r="M1651" s="231"/>
    </row>
    <row r="1652" spans="1:13">
      <c r="A1652" s="231" t="s">
        <v>794</v>
      </c>
      <c r="B1652" s="231" t="s">
        <v>707</v>
      </c>
      <c r="C1652" s="231" t="s">
        <v>2341</v>
      </c>
      <c r="D1652" s="231" t="s">
        <v>136</v>
      </c>
      <c r="E1652" s="231" t="s">
        <v>521</v>
      </c>
      <c r="F1652" s="231" t="s">
        <v>48</v>
      </c>
      <c r="G1652" s="231" t="s">
        <v>521</v>
      </c>
      <c r="H1652" s="231" t="s">
        <v>796</v>
      </c>
      <c r="I1652" s="203">
        <v>738</v>
      </c>
      <c r="J1652" s="203">
        <v>0</v>
      </c>
      <c r="K1652" s="203">
        <v>0</v>
      </c>
      <c r="L1652" s="203">
        <v>738</v>
      </c>
      <c r="M1652" s="231"/>
    </row>
    <row r="1653" spans="1:13">
      <c r="A1653" s="231" t="s">
        <v>794</v>
      </c>
      <c r="B1653" s="231" t="s">
        <v>707</v>
      </c>
      <c r="C1653" s="231" t="s">
        <v>2341</v>
      </c>
      <c r="D1653" s="231" t="s">
        <v>136</v>
      </c>
      <c r="E1653" s="231" t="s">
        <v>521</v>
      </c>
      <c r="F1653" s="231" t="s">
        <v>48</v>
      </c>
      <c r="G1653" s="231" t="s">
        <v>521</v>
      </c>
      <c r="H1653" s="231" t="s">
        <v>796</v>
      </c>
      <c r="I1653" s="203">
        <v>439.81</v>
      </c>
      <c r="J1653" s="203">
        <v>218.43</v>
      </c>
      <c r="K1653" s="203">
        <v>72.81</v>
      </c>
      <c r="L1653" s="203">
        <v>148.57</v>
      </c>
      <c r="M1653" s="231"/>
    </row>
    <row r="1654" spans="1:13">
      <c r="A1654" s="231" t="s">
        <v>794</v>
      </c>
      <c r="B1654" s="231" t="s">
        <v>707</v>
      </c>
      <c r="C1654" s="231" t="s">
        <v>2341</v>
      </c>
      <c r="D1654" s="231" t="s">
        <v>136</v>
      </c>
      <c r="E1654" s="231" t="s">
        <v>521</v>
      </c>
      <c r="F1654" s="231" t="s">
        <v>48</v>
      </c>
      <c r="G1654" s="231" t="s">
        <v>521</v>
      </c>
      <c r="H1654" s="231" t="s">
        <v>796</v>
      </c>
      <c r="I1654" s="203">
        <v>12977.92</v>
      </c>
      <c r="J1654" s="203">
        <v>6099.57</v>
      </c>
      <c r="K1654" s="203">
        <v>2033.19</v>
      </c>
      <c r="L1654" s="203">
        <v>4845.16</v>
      </c>
      <c r="M1654" s="231"/>
    </row>
    <row r="1655" spans="1:13">
      <c r="A1655" s="231" t="s">
        <v>794</v>
      </c>
      <c r="B1655" s="231" t="s">
        <v>707</v>
      </c>
      <c r="C1655" s="231" t="s">
        <v>2341</v>
      </c>
      <c r="D1655" s="231" t="s">
        <v>136</v>
      </c>
      <c r="E1655" s="231" t="s">
        <v>521</v>
      </c>
      <c r="F1655" s="231" t="s">
        <v>48</v>
      </c>
      <c r="G1655" s="231" t="s">
        <v>521</v>
      </c>
      <c r="H1655" s="231" t="s">
        <v>796</v>
      </c>
      <c r="I1655" s="203">
        <v>1607</v>
      </c>
      <c r="J1655" s="203">
        <v>6.08</v>
      </c>
      <c r="K1655" s="203">
        <v>0</v>
      </c>
      <c r="L1655" s="203">
        <v>1600.92</v>
      </c>
      <c r="M1655" s="231"/>
    </row>
    <row r="1656" spans="1:13">
      <c r="A1656" s="231" t="s">
        <v>794</v>
      </c>
      <c r="B1656" s="231" t="s">
        <v>707</v>
      </c>
      <c r="C1656" s="231" t="s">
        <v>2341</v>
      </c>
      <c r="D1656" s="231" t="s">
        <v>136</v>
      </c>
      <c r="E1656" s="231" t="s">
        <v>521</v>
      </c>
      <c r="F1656" s="231" t="s">
        <v>48</v>
      </c>
      <c r="G1656" s="231" t="s">
        <v>521</v>
      </c>
      <c r="H1656" s="231" t="s">
        <v>796</v>
      </c>
      <c r="I1656" s="203">
        <v>630</v>
      </c>
      <c r="J1656" s="203">
        <v>270</v>
      </c>
      <c r="K1656" s="203">
        <v>360</v>
      </c>
      <c r="L1656" s="203">
        <v>0</v>
      </c>
      <c r="M1656" s="231"/>
    </row>
    <row r="1657" spans="1:13">
      <c r="A1657" s="231" t="s">
        <v>794</v>
      </c>
      <c r="B1657" s="231" t="s">
        <v>707</v>
      </c>
      <c r="C1657" s="231" t="s">
        <v>2343</v>
      </c>
      <c r="D1657" s="231" t="s">
        <v>136</v>
      </c>
      <c r="E1657" s="231" t="s">
        <v>521</v>
      </c>
      <c r="F1657" s="231" t="s">
        <v>48</v>
      </c>
      <c r="G1657" s="231" t="s">
        <v>521</v>
      </c>
      <c r="H1657" s="231" t="s">
        <v>796</v>
      </c>
      <c r="I1657" s="203">
        <v>185.96</v>
      </c>
      <c r="J1657" s="203">
        <v>0</v>
      </c>
      <c r="K1657" s="203">
        <v>0</v>
      </c>
      <c r="L1657" s="203">
        <v>185.96</v>
      </c>
      <c r="M1657" s="231"/>
    </row>
    <row r="1658" spans="1:13">
      <c r="A1658" s="231" t="s">
        <v>794</v>
      </c>
      <c r="B1658" s="231" t="s">
        <v>707</v>
      </c>
      <c r="C1658" s="231" t="s">
        <v>2345</v>
      </c>
      <c r="D1658" s="231" t="s">
        <v>136</v>
      </c>
      <c r="E1658" s="231" t="s">
        <v>521</v>
      </c>
      <c r="F1658" s="231" t="s">
        <v>48</v>
      </c>
      <c r="G1658" s="231" t="s">
        <v>521</v>
      </c>
      <c r="H1658" s="231" t="s">
        <v>796</v>
      </c>
      <c r="I1658" s="203">
        <v>1400</v>
      </c>
      <c r="J1658" s="203">
        <v>1400</v>
      </c>
      <c r="K1658" s="203">
        <v>0</v>
      </c>
      <c r="L1658" s="203">
        <v>0</v>
      </c>
      <c r="M1658" s="231"/>
    </row>
    <row r="1659" spans="1:13">
      <c r="A1659" s="231" t="s">
        <v>794</v>
      </c>
      <c r="B1659" s="231" t="s">
        <v>706</v>
      </c>
      <c r="C1659" s="231" t="s">
        <v>794</v>
      </c>
      <c r="D1659" s="231" t="s">
        <v>136</v>
      </c>
      <c r="E1659" s="231" t="s">
        <v>521</v>
      </c>
      <c r="F1659" s="231" t="s">
        <v>48</v>
      </c>
      <c r="G1659" s="231" t="s">
        <v>521</v>
      </c>
      <c r="H1659" s="231" t="s">
        <v>796</v>
      </c>
      <c r="I1659" s="203">
        <v>175623</v>
      </c>
      <c r="J1659" s="203">
        <v>156617.82</v>
      </c>
      <c r="K1659" s="203">
        <v>20151.52</v>
      </c>
      <c r="L1659" s="203">
        <v>-1146.3399999999999</v>
      </c>
      <c r="M1659" s="231"/>
    </row>
    <row r="1660" spans="1:13">
      <c r="A1660" s="231" t="s">
        <v>794</v>
      </c>
      <c r="B1660" s="231" t="s">
        <v>706</v>
      </c>
      <c r="C1660" s="231" t="s">
        <v>812</v>
      </c>
      <c r="D1660" s="231" t="s">
        <v>136</v>
      </c>
      <c r="E1660" s="231" t="s">
        <v>521</v>
      </c>
      <c r="F1660" s="231" t="s">
        <v>48</v>
      </c>
      <c r="G1660" s="231" t="s">
        <v>521</v>
      </c>
      <c r="H1660" s="231" t="s">
        <v>796</v>
      </c>
      <c r="I1660" s="203">
        <v>89226.38</v>
      </c>
      <c r="J1660" s="203">
        <v>84925.41</v>
      </c>
      <c r="K1660" s="203">
        <v>5389.81</v>
      </c>
      <c r="L1660" s="203">
        <v>-1088.8399999999999</v>
      </c>
      <c r="M1660" s="231"/>
    </row>
    <row r="1661" spans="1:13">
      <c r="A1661" s="231" t="s">
        <v>794</v>
      </c>
      <c r="B1661" s="231" t="s">
        <v>706</v>
      </c>
      <c r="C1661" s="231" t="s">
        <v>2341</v>
      </c>
      <c r="D1661" s="231" t="s">
        <v>136</v>
      </c>
      <c r="E1661" s="231" t="s">
        <v>521</v>
      </c>
      <c r="F1661" s="231" t="s">
        <v>48</v>
      </c>
      <c r="G1661" s="231" t="s">
        <v>521</v>
      </c>
      <c r="H1661" s="231" t="s">
        <v>796</v>
      </c>
      <c r="I1661" s="203">
        <v>43321.56</v>
      </c>
      <c r="J1661" s="203">
        <v>43321.56</v>
      </c>
      <c r="K1661" s="203">
        <v>0</v>
      </c>
      <c r="L1661" s="203">
        <v>0</v>
      </c>
      <c r="M1661" s="231"/>
    </row>
    <row r="1662" spans="1:13">
      <c r="A1662" s="231" t="s">
        <v>794</v>
      </c>
      <c r="B1662" s="231" t="s">
        <v>706</v>
      </c>
      <c r="C1662" s="231" t="s">
        <v>2341</v>
      </c>
      <c r="D1662" s="231" t="s">
        <v>136</v>
      </c>
      <c r="E1662" s="231" t="s">
        <v>521</v>
      </c>
      <c r="F1662" s="231" t="s">
        <v>48</v>
      </c>
      <c r="G1662" s="231" t="s">
        <v>521</v>
      </c>
      <c r="H1662" s="231" t="s">
        <v>796</v>
      </c>
      <c r="I1662" s="203">
        <v>8548.1299999999992</v>
      </c>
      <c r="J1662" s="203">
        <v>6754.4</v>
      </c>
      <c r="K1662" s="203">
        <v>1793.73</v>
      </c>
      <c r="L1662" s="203">
        <v>0</v>
      </c>
      <c r="M1662" s="231"/>
    </row>
    <row r="1663" spans="1:13">
      <c r="A1663" s="231" t="s">
        <v>794</v>
      </c>
      <c r="B1663" s="231" t="s">
        <v>706</v>
      </c>
      <c r="C1663" s="231" t="s">
        <v>2341</v>
      </c>
      <c r="D1663" s="231" t="s">
        <v>136</v>
      </c>
      <c r="E1663" s="231" t="s">
        <v>521</v>
      </c>
      <c r="F1663" s="231" t="s">
        <v>48</v>
      </c>
      <c r="G1663" s="231" t="s">
        <v>521</v>
      </c>
      <c r="H1663" s="231" t="s">
        <v>796</v>
      </c>
      <c r="I1663" s="203">
        <v>971.35</v>
      </c>
      <c r="J1663" s="203">
        <v>971.35</v>
      </c>
      <c r="K1663" s="203">
        <v>0</v>
      </c>
      <c r="L1663" s="203">
        <v>0</v>
      </c>
      <c r="M1663" s="231"/>
    </row>
    <row r="1664" spans="1:13">
      <c r="A1664" s="231" t="s">
        <v>794</v>
      </c>
      <c r="B1664" s="231" t="s">
        <v>706</v>
      </c>
      <c r="C1664" s="231" t="s">
        <v>2342</v>
      </c>
      <c r="D1664" s="231" t="s">
        <v>136</v>
      </c>
      <c r="E1664" s="231" t="s">
        <v>521</v>
      </c>
      <c r="F1664" s="231" t="s">
        <v>48</v>
      </c>
      <c r="G1664" s="231" t="s">
        <v>521</v>
      </c>
      <c r="H1664" s="231" t="s">
        <v>796</v>
      </c>
      <c r="I1664" s="203">
        <v>100014</v>
      </c>
      <c r="J1664" s="203">
        <v>83061.3</v>
      </c>
      <c r="K1664" s="203">
        <v>0</v>
      </c>
      <c r="L1664" s="203">
        <v>16952.7</v>
      </c>
      <c r="M1664" s="231"/>
    </row>
    <row r="1665" spans="1:13">
      <c r="A1665" s="231" t="s">
        <v>794</v>
      </c>
      <c r="B1665" s="231" t="s">
        <v>706</v>
      </c>
      <c r="C1665" s="231" t="s">
        <v>2342</v>
      </c>
      <c r="D1665" s="231" t="s">
        <v>136</v>
      </c>
      <c r="E1665" s="231" t="s">
        <v>521</v>
      </c>
      <c r="F1665" s="231" t="s">
        <v>48</v>
      </c>
      <c r="G1665" s="231" t="s">
        <v>521</v>
      </c>
      <c r="H1665" s="231" t="s">
        <v>796</v>
      </c>
      <c r="I1665" s="203">
        <v>272.25</v>
      </c>
      <c r="J1665" s="203">
        <v>261.22000000000003</v>
      </c>
      <c r="K1665" s="203">
        <v>0</v>
      </c>
      <c r="L1665" s="203">
        <v>11.03</v>
      </c>
      <c r="M1665" s="231"/>
    </row>
    <row r="1666" spans="1:13">
      <c r="A1666" s="231" t="s">
        <v>794</v>
      </c>
      <c r="B1666" s="231" t="s">
        <v>706</v>
      </c>
      <c r="C1666" s="231" t="s">
        <v>2343</v>
      </c>
      <c r="D1666" s="231" t="s">
        <v>136</v>
      </c>
      <c r="E1666" s="231" t="s">
        <v>521</v>
      </c>
      <c r="F1666" s="231" t="s">
        <v>48</v>
      </c>
      <c r="G1666" s="231" t="s">
        <v>521</v>
      </c>
      <c r="H1666" s="231" t="s">
        <v>796</v>
      </c>
      <c r="I1666" s="203">
        <v>22380.76</v>
      </c>
      <c r="J1666" s="203">
        <v>20250.91</v>
      </c>
      <c r="K1666" s="203">
        <v>0</v>
      </c>
      <c r="L1666" s="203">
        <v>2129.85</v>
      </c>
      <c r="M1666" s="231"/>
    </row>
    <row r="1667" spans="1:13">
      <c r="A1667" s="231" t="s">
        <v>794</v>
      </c>
      <c r="B1667" s="231" t="s">
        <v>706</v>
      </c>
      <c r="C1667" s="231" t="s">
        <v>2344</v>
      </c>
      <c r="D1667" s="231" t="s">
        <v>136</v>
      </c>
      <c r="E1667" s="231" t="s">
        <v>521</v>
      </c>
      <c r="F1667" s="231" t="s">
        <v>48</v>
      </c>
      <c r="G1667" s="231" t="s">
        <v>521</v>
      </c>
      <c r="H1667" s="231" t="s">
        <v>796</v>
      </c>
      <c r="I1667" s="203">
        <v>200</v>
      </c>
      <c r="J1667" s="203">
        <v>125.85</v>
      </c>
      <c r="K1667" s="203">
        <v>0</v>
      </c>
      <c r="L1667" s="203">
        <v>74.150000000000006</v>
      </c>
      <c r="M1667" s="231"/>
    </row>
    <row r="1668" spans="1:13">
      <c r="A1668" s="231" t="s">
        <v>794</v>
      </c>
      <c r="B1668" s="231" t="s">
        <v>709</v>
      </c>
      <c r="C1668" s="231" t="s">
        <v>794</v>
      </c>
      <c r="D1668" s="231" t="s">
        <v>136</v>
      </c>
      <c r="E1668" s="231" t="s">
        <v>521</v>
      </c>
      <c r="F1668" s="231" t="s">
        <v>48</v>
      </c>
      <c r="G1668" s="231" t="s">
        <v>521</v>
      </c>
      <c r="H1668" s="231" t="s">
        <v>796</v>
      </c>
      <c r="I1668" s="203">
        <v>59205</v>
      </c>
      <c r="J1668" s="203">
        <v>53585.57</v>
      </c>
      <c r="K1668" s="203">
        <v>4871.42</v>
      </c>
      <c r="L1668" s="203">
        <v>748.01</v>
      </c>
      <c r="M1668" s="231"/>
    </row>
    <row r="1669" spans="1:13">
      <c r="A1669" s="231" t="s">
        <v>794</v>
      </c>
      <c r="B1669" s="231" t="s">
        <v>709</v>
      </c>
      <c r="C1669" s="231" t="s">
        <v>812</v>
      </c>
      <c r="D1669" s="231" t="s">
        <v>136</v>
      </c>
      <c r="E1669" s="231" t="s">
        <v>521</v>
      </c>
      <c r="F1669" s="231" t="s">
        <v>48</v>
      </c>
      <c r="G1669" s="231" t="s">
        <v>521</v>
      </c>
      <c r="H1669" s="231" t="s">
        <v>796</v>
      </c>
      <c r="I1669" s="203">
        <v>21635</v>
      </c>
      <c r="J1669" s="203">
        <v>20808.05</v>
      </c>
      <c r="K1669" s="203">
        <v>1012</v>
      </c>
      <c r="L1669" s="203">
        <v>-185.05</v>
      </c>
      <c r="M1669" s="231"/>
    </row>
    <row r="1670" spans="1:13">
      <c r="A1670" s="231" t="s">
        <v>794</v>
      </c>
      <c r="B1670" s="231" t="s">
        <v>709</v>
      </c>
      <c r="C1670" s="231" t="s">
        <v>2341</v>
      </c>
      <c r="D1670" s="231" t="s">
        <v>136</v>
      </c>
      <c r="E1670" s="231" t="s">
        <v>521</v>
      </c>
      <c r="F1670" s="231" t="s">
        <v>48</v>
      </c>
      <c r="G1670" s="231" t="s">
        <v>521</v>
      </c>
      <c r="H1670" s="231" t="s">
        <v>796</v>
      </c>
      <c r="I1670" s="203">
        <v>984.96</v>
      </c>
      <c r="J1670" s="203">
        <v>984.96</v>
      </c>
      <c r="K1670" s="203">
        <v>0</v>
      </c>
      <c r="L1670" s="203">
        <v>0</v>
      </c>
      <c r="M1670" s="231"/>
    </row>
    <row r="1671" spans="1:13">
      <c r="A1671" s="231" t="s">
        <v>794</v>
      </c>
      <c r="B1671" s="231" t="s">
        <v>709</v>
      </c>
      <c r="C1671" s="231" t="s">
        <v>2341</v>
      </c>
      <c r="D1671" s="231" t="s">
        <v>136</v>
      </c>
      <c r="E1671" s="231" t="s">
        <v>521</v>
      </c>
      <c r="F1671" s="231" t="s">
        <v>48</v>
      </c>
      <c r="G1671" s="231" t="s">
        <v>521</v>
      </c>
      <c r="H1671" s="231" t="s">
        <v>796</v>
      </c>
      <c r="I1671" s="203">
        <v>11499.3</v>
      </c>
      <c r="J1671" s="203">
        <v>9694.2999999999993</v>
      </c>
      <c r="K1671" s="203">
        <v>1805</v>
      </c>
      <c r="L1671" s="203">
        <v>0</v>
      </c>
      <c r="M1671" s="231"/>
    </row>
    <row r="1672" spans="1:13">
      <c r="A1672" s="231" t="s">
        <v>794</v>
      </c>
      <c r="B1672" s="231" t="s">
        <v>709</v>
      </c>
      <c r="C1672" s="231" t="s">
        <v>2343</v>
      </c>
      <c r="D1672" s="231" t="s">
        <v>136</v>
      </c>
      <c r="E1672" s="231" t="s">
        <v>521</v>
      </c>
      <c r="F1672" s="231" t="s">
        <v>48</v>
      </c>
      <c r="G1672" s="231" t="s">
        <v>521</v>
      </c>
      <c r="H1672" s="231" t="s">
        <v>796</v>
      </c>
      <c r="I1672" s="203">
        <v>1451.51</v>
      </c>
      <c r="J1672" s="203">
        <v>1451.51</v>
      </c>
      <c r="K1672" s="203">
        <v>0</v>
      </c>
      <c r="L1672" s="203">
        <v>0</v>
      </c>
      <c r="M1672" s="231"/>
    </row>
    <row r="1673" spans="1:13">
      <c r="A1673" s="231" t="s">
        <v>794</v>
      </c>
      <c r="B1673" s="231" t="s">
        <v>709</v>
      </c>
      <c r="C1673" s="231" t="s">
        <v>2344</v>
      </c>
      <c r="D1673" s="231" t="s">
        <v>136</v>
      </c>
      <c r="E1673" s="231" t="s">
        <v>521</v>
      </c>
      <c r="F1673" s="231" t="s">
        <v>48</v>
      </c>
      <c r="G1673" s="231" t="s">
        <v>521</v>
      </c>
      <c r="H1673" s="231" t="s">
        <v>796</v>
      </c>
      <c r="I1673" s="203">
        <v>1966.91</v>
      </c>
      <c r="J1673" s="203">
        <v>1966.91</v>
      </c>
      <c r="K1673" s="203">
        <v>0</v>
      </c>
      <c r="L1673" s="203">
        <v>0</v>
      </c>
      <c r="M1673" s="231"/>
    </row>
    <row r="1674" spans="1:13">
      <c r="A1674" s="231" t="s">
        <v>794</v>
      </c>
      <c r="B1674" s="231" t="s">
        <v>709</v>
      </c>
      <c r="C1674" s="231" t="s">
        <v>2344</v>
      </c>
      <c r="D1674" s="231" t="s">
        <v>136</v>
      </c>
      <c r="E1674" s="231" t="s">
        <v>521</v>
      </c>
      <c r="F1674" s="231" t="s">
        <v>48</v>
      </c>
      <c r="G1674" s="231" t="s">
        <v>521</v>
      </c>
      <c r="H1674" s="231" t="s">
        <v>796</v>
      </c>
      <c r="I1674" s="203">
        <v>738.32</v>
      </c>
      <c r="J1674" s="203">
        <v>738.32</v>
      </c>
      <c r="K1674" s="203">
        <v>0</v>
      </c>
      <c r="L1674" s="203">
        <v>0</v>
      </c>
      <c r="M1674" s="231"/>
    </row>
    <row r="1675" spans="1:13">
      <c r="A1675" s="231" t="s">
        <v>794</v>
      </c>
      <c r="B1675" s="231" t="s">
        <v>808</v>
      </c>
      <c r="C1675" s="231" t="s">
        <v>812</v>
      </c>
      <c r="D1675" s="231" t="s">
        <v>136</v>
      </c>
      <c r="E1675" s="231" t="s">
        <v>830</v>
      </c>
      <c r="F1675" s="231" t="s">
        <v>48</v>
      </c>
      <c r="G1675" s="231" t="s">
        <v>521</v>
      </c>
      <c r="H1675" s="231" t="s">
        <v>796</v>
      </c>
      <c r="I1675" s="203">
        <v>3.99</v>
      </c>
      <c r="J1675" s="203">
        <v>0</v>
      </c>
      <c r="K1675" s="203">
        <v>0</v>
      </c>
      <c r="L1675" s="203">
        <v>3.99</v>
      </c>
      <c r="M1675" s="231"/>
    </row>
    <row r="1676" spans="1:13">
      <c r="A1676" s="231" t="s">
        <v>794</v>
      </c>
      <c r="B1676" s="231" t="s">
        <v>808</v>
      </c>
      <c r="C1676" s="231" t="s">
        <v>2341</v>
      </c>
      <c r="D1676" s="231" t="s">
        <v>136</v>
      </c>
      <c r="E1676" s="231" t="s">
        <v>830</v>
      </c>
      <c r="F1676" s="231" t="s">
        <v>48</v>
      </c>
      <c r="G1676" s="231" t="s">
        <v>521</v>
      </c>
      <c r="H1676" s="231" t="s">
        <v>796</v>
      </c>
      <c r="I1676" s="203">
        <v>270</v>
      </c>
      <c r="J1676" s="203">
        <v>0</v>
      </c>
      <c r="K1676" s="203">
        <v>0</v>
      </c>
      <c r="L1676" s="203">
        <v>270</v>
      </c>
      <c r="M1676" s="231"/>
    </row>
    <row r="1677" spans="1:13">
      <c r="A1677" s="231" t="s">
        <v>794</v>
      </c>
      <c r="B1677" s="231" t="s">
        <v>808</v>
      </c>
      <c r="C1677" s="231" t="s">
        <v>2341</v>
      </c>
      <c r="D1677" s="231" t="s">
        <v>136</v>
      </c>
      <c r="E1677" s="231" t="s">
        <v>830</v>
      </c>
      <c r="F1677" s="231" t="s">
        <v>48</v>
      </c>
      <c r="G1677" s="231" t="s">
        <v>521</v>
      </c>
      <c r="H1677" s="231" t="s">
        <v>796</v>
      </c>
      <c r="I1677" s="203">
        <v>1045</v>
      </c>
      <c r="J1677" s="203">
        <v>1042</v>
      </c>
      <c r="K1677" s="203">
        <v>0</v>
      </c>
      <c r="L1677" s="203">
        <v>3</v>
      </c>
      <c r="M1677" s="231"/>
    </row>
    <row r="1678" spans="1:13">
      <c r="A1678" s="231" t="s">
        <v>794</v>
      </c>
      <c r="B1678" s="231" t="s">
        <v>808</v>
      </c>
      <c r="C1678" s="231" t="s">
        <v>2341</v>
      </c>
      <c r="D1678" s="231" t="s">
        <v>136</v>
      </c>
      <c r="E1678" s="231" t="s">
        <v>830</v>
      </c>
      <c r="F1678" s="231" t="s">
        <v>48</v>
      </c>
      <c r="G1678" s="231" t="s">
        <v>521</v>
      </c>
      <c r="H1678" s="231" t="s">
        <v>796</v>
      </c>
      <c r="I1678" s="203">
        <v>300</v>
      </c>
      <c r="J1678" s="203">
        <v>0</v>
      </c>
      <c r="K1678" s="203">
        <v>0</v>
      </c>
      <c r="L1678" s="203">
        <v>300</v>
      </c>
      <c r="M1678" s="231"/>
    </row>
    <row r="1679" spans="1:13">
      <c r="A1679" s="231" t="s">
        <v>794</v>
      </c>
      <c r="B1679" s="231" t="s">
        <v>808</v>
      </c>
      <c r="C1679" s="231" t="s">
        <v>2343</v>
      </c>
      <c r="D1679" s="231" t="s">
        <v>136</v>
      </c>
      <c r="E1679" s="231" t="s">
        <v>830</v>
      </c>
      <c r="F1679" s="231" t="s">
        <v>48</v>
      </c>
      <c r="G1679" s="231" t="s">
        <v>521</v>
      </c>
      <c r="H1679" s="231" t="s">
        <v>796</v>
      </c>
      <c r="I1679" s="203">
        <v>9667.94</v>
      </c>
      <c r="J1679" s="203">
        <v>2436.37</v>
      </c>
      <c r="K1679" s="203">
        <v>0</v>
      </c>
      <c r="L1679" s="203">
        <v>7231.57</v>
      </c>
      <c r="M1679" s="231"/>
    </row>
    <row r="1680" spans="1:13">
      <c r="A1680" s="231" t="s">
        <v>794</v>
      </c>
      <c r="B1680" s="231" t="s">
        <v>808</v>
      </c>
      <c r="C1680" s="231" t="s">
        <v>2344</v>
      </c>
      <c r="D1680" s="231" t="s">
        <v>136</v>
      </c>
      <c r="E1680" s="231" t="s">
        <v>830</v>
      </c>
      <c r="F1680" s="231" t="s">
        <v>48</v>
      </c>
      <c r="G1680" s="231" t="s">
        <v>521</v>
      </c>
      <c r="H1680" s="231" t="s">
        <v>796</v>
      </c>
      <c r="I1680" s="203">
        <v>637</v>
      </c>
      <c r="J1680" s="203">
        <v>0</v>
      </c>
      <c r="K1680" s="203">
        <v>0</v>
      </c>
      <c r="L1680" s="203">
        <v>637</v>
      </c>
      <c r="M1680" s="231"/>
    </row>
    <row r="1681" spans="1:13">
      <c r="A1681" s="231" t="s">
        <v>794</v>
      </c>
      <c r="B1681" s="231" t="s">
        <v>808</v>
      </c>
      <c r="C1681" s="231" t="s">
        <v>2345</v>
      </c>
      <c r="D1681" s="231" t="s">
        <v>136</v>
      </c>
      <c r="E1681" s="231" t="s">
        <v>830</v>
      </c>
      <c r="F1681" s="231" t="s">
        <v>48</v>
      </c>
      <c r="G1681" s="231" t="s">
        <v>521</v>
      </c>
      <c r="H1681" s="231" t="s">
        <v>796</v>
      </c>
      <c r="I1681" s="203">
        <v>285.68</v>
      </c>
      <c r="J1681" s="203">
        <v>285.68</v>
      </c>
      <c r="K1681" s="203">
        <v>0</v>
      </c>
      <c r="L1681" s="203">
        <v>0</v>
      </c>
      <c r="M1681" s="231"/>
    </row>
    <row r="1682" spans="1:13">
      <c r="A1682" s="231" t="s">
        <v>794</v>
      </c>
      <c r="B1682" s="231" t="s">
        <v>702</v>
      </c>
      <c r="C1682" s="231" t="s">
        <v>2341</v>
      </c>
      <c r="D1682" s="231" t="s">
        <v>136</v>
      </c>
      <c r="E1682" s="231" t="s">
        <v>830</v>
      </c>
      <c r="F1682" s="231" t="s">
        <v>48</v>
      </c>
      <c r="G1682" s="231" t="s">
        <v>521</v>
      </c>
      <c r="H1682" s="231" t="s">
        <v>796</v>
      </c>
      <c r="I1682" s="203">
        <v>14.03</v>
      </c>
      <c r="J1682" s="203">
        <v>0</v>
      </c>
      <c r="K1682" s="203">
        <v>0</v>
      </c>
      <c r="L1682" s="203">
        <v>14.03</v>
      </c>
      <c r="M1682" s="231"/>
    </row>
    <row r="1683" spans="1:13">
      <c r="A1683" s="231" t="s">
        <v>794</v>
      </c>
      <c r="B1683" s="231" t="s">
        <v>702</v>
      </c>
      <c r="C1683" s="231" t="s">
        <v>2345</v>
      </c>
      <c r="D1683" s="231" t="s">
        <v>136</v>
      </c>
      <c r="E1683" s="231" t="s">
        <v>830</v>
      </c>
      <c r="F1683" s="231" t="s">
        <v>48</v>
      </c>
      <c r="G1683" s="231" t="s">
        <v>521</v>
      </c>
      <c r="H1683" s="231" t="s">
        <v>796</v>
      </c>
      <c r="I1683" s="203">
        <v>180.38</v>
      </c>
      <c r="J1683" s="203">
        <v>142.84</v>
      </c>
      <c r="K1683" s="203">
        <v>0</v>
      </c>
      <c r="L1683" s="203">
        <v>37.54</v>
      </c>
      <c r="M1683" s="231"/>
    </row>
    <row r="1684" spans="1:13">
      <c r="A1684" s="231" t="s">
        <v>794</v>
      </c>
      <c r="B1684" s="231" t="s">
        <v>808</v>
      </c>
      <c r="C1684" s="231" t="s">
        <v>2341</v>
      </c>
      <c r="D1684" s="231" t="s">
        <v>136</v>
      </c>
      <c r="E1684" s="231" t="s">
        <v>710</v>
      </c>
      <c r="F1684" s="231" t="s">
        <v>48</v>
      </c>
      <c r="G1684" s="231" t="s">
        <v>521</v>
      </c>
      <c r="H1684" s="231" t="s">
        <v>796</v>
      </c>
      <c r="I1684" s="203">
        <v>830.99</v>
      </c>
      <c r="J1684" s="203">
        <v>830.99</v>
      </c>
      <c r="K1684" s="203">
        <v>0</v>
      </c>
      <c r="L1684" s="203">
        <v>0</v>
      </c>
      <c r="M1684" s="231"/>
    </row>
    <row r="1685" spans="1:13">
      <c r="A1685" s="231" t="s">
        <v>794</v>
      </c>
      <c r="B1685" s="231" t="s">
        <v>808</v>
      </c>
      <c r="C1685" s="231" t="s">
        <v>2343</v>
      </c>
      <c r="D1685" s="231" t="s">
        <v>136</v>
      </c>
      <c r="E1685" s="231" t="s">
        <v>710</v>
      </c>
      <c r="F1685" s="231" t="s">
        <v>48</v>
      </c>
      <c r="G1685" s="231" t="s">
        <v>521</v>
      </c>
      <c r="H1685" s="231" t="s">
        <v>796</v>
      </c>
      <c r="I1685" s="203">
        <v>1155.3499999999999</v>
      </c>
      <c r="J1685" s="203">
        <v>0</v>
      </c>
      <c r="K1685" s="203">
        <v>0</v>
      </c>
      <c r="L1685" s="203">
        <v>1155.3499999999999</v>
      </c>
      <c r="M1685" s="231"/>
    </row>
    <row r="1686" spans="1:13">
      <c r="A1686" s="231" t="s">
        <v>794</v>
      </c>
      <c r="B1686" s="231" t="s">
        <v>808</v>
      </c>
      <c r="C1686" s="231" t="s">
        <v>2344</v>
      </c>
      <c r="D1686" s="231" t="s">
        <v>136</v>
      </c>
      <c r="E1686" s="231" t="s">
        <v>710</v>
      </c>
      <c r="F1686" s="231" t="s">
        <v>48</v>
      </c>
      <c r="G1686" s="231" t="s">
        <v>521</v>
      </c>
      <c r="H1686" s="231" t="s">
        <v>796</v>
      </c>
      <c r="I1686" s="203">
        <v>1099</v>
      </c>
      <c r="J1686" s="203">
        <v>1099</v>
      </c>
      <c r="K1686" s="203">
        <v>0</v>
      </c>
      <c r="L1686" s="203">
        <v>0</v>
      </c>
      <c r="M1686" s="231"/>
    </row>
    <row r="1687" spans="1:13">
      <c r="A1687" s="231" t="s">
        <v>794</v>
      </c>
      <c r="B1687" s="231" t="s">
        <v>808</v>
      </c>
      <c r="C1687" s="231" t="s">
        <v>2345</v>
      </c>
      <c r="D1687" s="231" t="s">
        <v>136</v>
      </c>
      <c r="E1687" s="231" t="s">
        <v>710</v>
      </c>
      <c r="F1687" s="231" t="s">
        <v>48</v>
      </c>
      <c r="G1687" s="231" t="s">
        <v>521</v>
      </c>
      <c r="H1687" s="231" t="s">
        <v>796</v>
      </c>
      <c r="I1687" s="203">
        <v>714.2</v>
      </c>
      <c r="J1687" s="203">
        <v>714.2</v>
      </c>
      <c r="K1687" s="203">
        <v>0</v>
      </c>
      <c r="L1687" s="203">
        <v>0</v>
      </c>
      <c r="M1687" s="231"/>
    </row>
    <row r="1688" spans="1:13">
      <c r="A1688" s="231" t="s">
        <v>794</v>
      </c>
      <c r="B1688" s="231" t="s">
        <v>701</v>
      </c>
      <c r="C1688" s="231" t="s">
        <v>2343</v>
      </c>
      <c r="D1688" s="231" t="s">
        <v>136</v>
      </c>
      <c r="E1688" s="231" t="s">
        <v>710</v>
      </c>
      <c r="F1688" s="231" t="s">
        <v>48</v>
      </c>
      <c r="G1688" s="231" t="s">
        <v>521</v>
      </c>
      <c r="H1688" s="231" t="s">
        <v>796</v>
      </c>
      <c r="I1688" s="203">
        <v>407.95</v>
      </c>
      <c r="J1688" s="203">
        <v>0</v>
      </c>
      <c r="K1688" s="203">
        <v>0</v>
      </c>
      <c r="L1688" s="203">
        <v>407.95</v>
      </c>
      <c r="M1688" s="231"/>
    </row>
    <row r="1689" spans="1:13">
      <c r="A1689" s="231" t="s">
        <v>794</v>
      </c>
      <c r="B1689" s="231" t="s">
        <v>701</v>
      </c>
      <c r="C1689" s="231" t="s">
        <v>2344</v>
      </c>
      <c r="D1689" s="231" t="s">
        <v>136</v>
      </c>
      <c r="E1689" s="231" t="s">
        <v>710</v>
      </c>
      <c r="F1689" s="231" t="s">
        <v>48</v>
      </c>
      <c r="G1689" s="231" t="s">
        <v>521</v>
      </c>
      <c r="H1689" s="231" t="s">
        <v>796</v>
      </c>
      <c r="I1689" s="203">
        <v>570.5</v>
      </c>
      <c r="J1689" s="203">
        <v>0</v>
      </c>
      <c r="K1689" s="203">
        <v>0</v>
      </c>
      <c r="L1689" s="203">
        <v>570.5</v>
      </c>
      <c r="M1689" s="231"/>
    </row>
    <row r="1690" spans="1:13">
      <c r="A1690" s="231" t="s">
        <v>794</v>
      </c>
      <c r="B1690" s="231" t="s">
        <v>707</v>
      </c>
      <c r="C1690" s="231" t="s">
        <v>2343</v>
      </c>
      <c r="D1690" s="231" t="s">
        <v>136</v>
      </c>
      <c r="E1690" s="231" t="s">
        <v>710</v>
      </c>
      <c r="F1690" s="231" t="s">
        <v>48</v>
      </c>
      <c r="G1690" s="231" t="s">
        <v>521</v>
      </c>
      <c r="H1690" s="231" t="s">
        <v>796</v>
      </c>
      <c r="I1690" s="203">
        <v>1160.93</v>
      </c>
      <c r="J1690" s="203">
        <v>294.68</v>
      </c>
      <c r="K1690" s="203">
        <v>0</v>
      </c>
      <c r="L1690" s="203">
        <v>866.25</v>
      </c>
      <c r="M1690" s="231"/>
    </row>
    <row r="1691" spans="1:13">
      <c r="A1691" s="231" t="s">
        <v>794</v>
      </c>
      <c r="B1691" s="231" t="s">
        <v>242</v>
      </c>
      <c r="C1691" s="231" t="s">
        <v>2341</v>
      </c>
      <c r="D1691" s="231" t="s">
        <v>136</v>
      </c>
      <c r="E1691" s="231" t="s">
        <v>710</v>
      </c>
      <c r="F1691" s="231" t="s">
        <v>48</v>
      </c>
      <c r="G1691" s="231" t="s">
        <v>521</v>
      </c>
      <c r="H1691" s="231" t="s">
        <v>796</v>
      </c>
      <c r="I1691" s="203">
        <v>1200</v>
      </c>
      <c r="J1691" s="203">
        <v>0</v>
      </c>
      <c r="K1691" s="203">
        <v>0</v>
      </c>
      <c r="L1691" s="203">
        <v>1200</v>
      </c>
      <c r="M1691" s="231"/>
    </row>
    <row r="1692" spans="1:13">
      <c r="A1692" s="231" t="s">
        <v>794</v>
      </c>
      <c r="B1692" s="231" t="s">
        <v>706</v>
      </c>
      <c r="C1692" s="231" t="s">
        <v>2344</v>
      </c>
      <c r="D1692" s="231" t="s">
        <v>136</v>
      </c>
      <c r="E1692" s="231" t="s">
        <v>710</v>
      </c>
      <c r="F1692" s="231" t="s">
        <v>48</v>
      </c>
      <c r="G1692" s="231" t="s">
        <v>521</v>
      </c>
      <c r="H1692" s="231" t="s">
        <v>796</v>
      </c>
      <c r="I1692" s="203">
        <v>189</v>
      </c>
      <c r="J1692" s="203">
        <v>0</v>
      </c>
      <c r="K1692" s="203">
        <v>0</v>
      </c>
      <c r="L1692" s="203">
        <v>189</v>
      </c>
      <c r="M1692" s="231"/>
    </row>
    <row r="1693" spans="1:13">
      <c r="A1693" s="231" t="s">
        <v>794</v>
      </c>
      <c r="B1693" s="231" t="s">
        <v>706</v>
      </c>
      <c r="C1693" s="231" t="s">
        <v>2345</v>
      </c>
      <c r="D1693" s="231" t="s">
        <v>136</v>
      </c>
      <c r="E1693" s="231" t="s">
        <v>710</v>
      </c>
      <c r="F1693" s="231" t="s">
        <v>48</v>
      </c>
      <c r="G1693" s="231" t="s">
        <v>521</v>
      </c>
      <c r="H1693" s="231" t="s">
        <v>796</v>
      </c>
      <c r="I1693" s="203">
        <v>85.13</v>
      </c>
      <c r="J1693" s="203">
        <v>85.09</v>
      </c>
      <c r="K1693" s="203">
        <v>0</v>
      </c>
      <c r="L1693" s="203">
        <v>0.04</v>
      </c>
      <c r="M1693" s="231"/>
    </row>
    <row r="1694" spans="1:13">
      <c r="A1694" s="231" t="s">
        <v>794</v>
      </c>
      <c r="B1694" s="231" t="s">
        <v>709</v>
      </c>
      <c r="C1694" s="231" t="s">
        <v>2341</v>
      </c>
      <c r="D1694" s="231" t="s">
        <v>136</v>
      </c>
      <c r="E1694" s="231" t="s">
        <v>710</v>
      </c>
      <c r="F1694" s="231" t="s">
        <v>48</v>
      </c>
      <c r="G1694" s="231" t="s">
        <v>521</v>
      </c>
      <c r="H1694" s="231" t="s">
        <v>796</v>
      </c>
      <c r="I1694" s="203">
        <v>1135.78</v>
      </c>
      <c r="J1694" s="203">
        <v>0</v>
      </c>
      <c r="K1694" s="203">
        <v>0</v>
      </c>
      <c r="L1694" s="203">
        <v>1135.78</v>
      </c>
      <c r="M1694" s="231"/>
    </row>
    <row r="1695" spans="1:13">
      <c r="A1695" s="231" t="s">
        <v>794</v>
      </c>
      <c r="B1695" s="231" t="s">
        <v>709</v>
      </c>
      <c r="C1695" s="231" t="s">
        <v>2343</v>
      </c>
      <c r="D1695" s="231" t="s">
        <v>136</v>
      </c>
      <c r="E1695" s="231" t="s">
        <v>710</v>
      </c>
      <c r="F1695" s="231" t="s">
        <v>48</v>
      </c>
      <c r="G1695" s="231" t="s">
        <v>521</v>
      </c>
      <c r="H1695" s="231" t="s">
        <v>796</v>
      </c>
      <c r="I1695" s="203">
        <v>151.51</v>
      </c>
      <c r="J1695" s="203">
        <v>0</v>
      </c>
      <c r="K1695" s="203">
        <v>0</v>
      </c>
      <c r="L1695" s="203">
        <v>151.51</v>
      </c>
      <c r="M1695" s="231"/>
    </row>
    <row r="1696" spans="1:13">
      <c r="A1696" s="231" t="s">
        <v>794</v>
      </c>
      <c r="B1696" s="231" t="s">
        <v>367</v>
      </c>
      <c r="C1696" s="231" t="s">
        <v>2343</v>
      </c>
      <c r="D1696" s="231" t="s">
        <v>136</v>
      </c>
      <c r="E1696" s="231" t="s">
        <v>710</v>
      </c>
      <c r="F1696" s="231" t="s">
        <v>48</v>
      </c>
      <c r="G1696" s="231" t="s">
        <v>521</v>
      </c>
      <c r="H1696" s="231" t="s">
        <v>796</v>
      </c>
      <c r="I1696" s="203">
        <v>10874.26</v>
      </c>
      <c r="J1696" s="203">
        <v>0</v>
      </c>
      <c r="K1696" s="203">
        <v>0</v>
      </c>
      <c r="L1696" s="203">
        <v>10874.26</v>
      </c>
      <c r="M1696" s="231"/>
    </row>
    <row r="1697" spans="1:13">
      <c r="A1697" s="231" t="s">
        <v>794</v>
      </c>
      <c r="B1697" s="231" t="s">
        <v>808</v>
      </c>
      <c r="C1697" s="231" t="s">
        <v>794</v>
      </c>
      <c r="D1697" s="231" t="s">
        <v>136</v>
      </c>
      <c r="E1697" s="231" t="s">
        <v>2086</v>
      </c>
      <c r="F1697" s="231" t="s">
        <v>48</v>
      </c>
      <c r="G1697" s="231" t="s">
        <v>521</v>
      </c>
      <c r="H1697" s="231" t="s">
        <v>796</v>
      </c>
      <c r="I1697" s="203">
        <v>1250</v>
      </c>
      <c r="J1697" s="203">
        <v>13500</v>
      </c>
      <c r="K1697" s="203">
        <v>0</v>
      </c>
      <c r="L1697" s="203">
        <v>-12250</v>
      </c>
      <c r="M1697" s="231"/>
    </row>
    <row r="1698" spans="1:13">
      <c r="A1698" s="231" t="s">
        <v>794</v>
      </c>
      <c r="B1698" s="231" t="s">
        <v>808</v>
      </c>
      <c r="C1698" s="231" t="s">
        <v>812</v>
      </c>
      <c r="D1698" s="231" t="s">
        <v>136</v>
      </c>
      <c r="E1698" s="231" t="s">
        <v>2086</v>
      </c>
      <c r="F1698" s="231" t="s">
        <v>48</v>
      </c>
      <c r="G1698" s="231" t="s">
        <v>521</v>
      </c>
      <c r="H1698" s="231" t="s">
        <v>796</v>
      </c>
      <c r="I1698" s="203">
        <v>288.29000000000002</v>
      </c>
      <c r="J1698" s="203">
        <v>2942.56</v>
      </c>
      <c r="K1698" s="203">
        <v>0</v>
      </c>
      <c r="L1698" s="203">
        <v>-2654.27</v>
      </c>
      <c r="M1698" s="231"/>
    </row>
    <row r="1699" spans="1:13">
      <c r="A1699" s="231" t="s">
        <v>794</v>
      </c>
      <c r="B1699" s="231" t="s">
        <v>244</v>
      </c>
      <c r="C1699" s="231" t="s">
        <v>794</v>
      </c>
      <c r="D1699" s="231" t="s">
        <v>136</v>
      </c>
      <c r="E1699" s="231" t="s">
        <v>2082</v>
      </c>
      <c r="F1699" s="231" t="s">
        <v>48</v>
      </c>
      <c r="G1699" s="231" t="s">
        <v>521</v>
      </c>
      <c r="H1699" s="231" t="s">
        <v>796</v>
      </c>
      <c r="I1699" s="203">
        <v>46668</v>
      </c>
      <c r="J1699" s="203">
        <v>42779</v>
      </c>
      <c r="K1699" s="203">
        <v>3889</v>
      </c>
      <c r="L1699" s="203">
        <v>0</v>
      </c>
      <c r="M1699" s="231"/>
    </row>
    <row r="1700" spans="1:13">
      <c r="A1700" s="231" t="s">
        <v>794</v>
      </c>
      <c r="B1700" s="231" t="s">
        <v>244</v>
      </c>
      <c r="C1700" s="231" t="s">
        <v>812</v>
      </c>
      <c r="D1700" s="231" t="s">
        <v>136</v>
      </c>
      <c r="E1700" s="231" t="s">
        <v>2082</v>
      </c>
      <c r="F1700" s="231" t="s">
        <v>48</v>
      </c>
      <c r="G1700" s="231" t="s">
        <v>521</v>
      </c>
      <c r="H1700" s="231" t="s">
        <v>796</v>
      </c>
      <c r="I1700" s="203">
        <v>19008.740000000002</v>
      </c>
      <c r="J1700" s="203">
        <v>18236.560000000001</v>
      </c>
      <c r="K1700" s="203">
        <v>808.16</v>
      </c>
      <c r="L1700" s="203">
        <v>-35.979999999999997</v>
      </c>
      <c r="M1700" s="231"/>
    </row>
    <row r="1701" spans="1:13">
      <c r="A1701" s="231" t="s">
        <v>794</v>
      </c>
      <c r="B1701" s="231" t="s">
        <v>833</v>
      </c>
      <c r="C1701" s="231" t="s">
        <v>794</v>
      </c>
      <c r="D1701" s="231" t="s">
        <v>136</v>
      </c>
      <c r="E1701" s="231" t="s">
        <v>1967</v>
      </c>
      <c r="F1701" s="231" t="s">
        <v>48</v>
      </c>
      <c r="G1701" s="231" t="s">
        <v>521</v>
      </c>
      <c r="H1701" s="231" t="s">
        <v>796</v>
      </c>
      <c r="I1701" s="203">
        <v>95355.85</v>
      </c>
      <c r="J1701" s="203">
        <v>81150.63</v>
      </c>
      <c r="K1701" s="203">
        <v>15892.64</v>
      </c>
      <c r="L1701" s="203">
        <v>-1687.42</v>
      </c>
      <c r="M1701" s="231"/>
    </row>
    <row r="1702" spans="1:13">
      <c r="A1702" s="231" t="s">
        <v>794</v>
      </c>
      <c r="B1702" s="231" t="s">
        <v>833</v>
      </c>
      <c r="C1702" s="231" t="s">
        <v>794</v>
      </c>
      <c r="D1702" s="231" t="s">
        <v>136</v>
      </c>
      <c r="E1702" s="231" t="s">
        <v>1967</v>
      </c>
      <c r="F1702" s="231" t="s">
        <v>48</v>
      </c>
      <c r="G1702" s="231" t="s">
        <v>521</v>
      </c>
      <c r="H1702" s="231" t="s">
        <v>796</v>
      </c>
      <c r="I1702" s="203">
        <v>75592.3</v>
      </c>
      <c r="J1702" s="203">
        <v>73011.61</v>
      </c>
      <c r="K1702" s="203">
        <v>2912.22</v>
      </c>
      <c r="L1702" s="203">
        <v>-331.53</v>
      </c>
      <c r="M1702" s="231"/>
    </row>
    <row r="1703" spans="1:13">
      <c r="A1703" s="231" t="s">
        <v>794</v>
      </c>
      <c r="B1703" s="231" t="s">
        <v>833</v>
      </c>
      <c r="C1703" s="231" t="s">
        <v>812</v>
      </c>
      <c r="D1703" s="231" t="s">
        <v>136</v>
      </c>
      <c r="E1703" s="231" t="s">
        <v>1967</v>
      </c>
      <c r="F1703" s="231" t="s">
        <v>48</v>
      </c>
      <c r="G1703" s="231" t="s">
        <v>521</v>
      </c>
      <c r="H1703" s="231" t="s">
        <v>796</v>
      </c>
      <c r="I1703" s="203">
        <v>83394.210000000006</v>
      </c>
      <c r="J1703" s="203">
        <v>80040.98</v>
      </c>
      <c r="K1703" s="203">
        <v>3905.04</v>
      </c>
      <c r="L1703" s="203">
        <v>-551.80999999999995</v>
      </c>
      <c r="M1703" s="231"/>
    </row>
    <row r="1704" spans="1:13">
      <c r="A1704" s="231" t="s">
        <v>794</v>
      </c>
      <c r="B1704" s="231" t="s">
        <v>833</v>
      </c>
      <c r="C1704" s="231" t="s">
        <v>2345</v>
      </c>
      <c r="D1704" s="231" t="s">
        <v>136</v>
      </c>
      <c r="E1704" s="231" t="s">
        <v>1967</v>
      </c>
      <c r="F1704" s="231" t="s">
        <v>48</v>
      </c>
      <c r="G1704" s="231" t="s">
        <v>521</v>
      </c>
      <c r="H1704" s="231" t="s">
        <v>796</v>
      </c>
      <c r="I1704" s="203">
        <v>13941.85</v>
      </c>
      <c r="J1704" s="203">
        <v>14370.79</v>
      </c>
      <c r="K1704" s="203">
        <v>0</v>
      </c>
      <c r="L1704" s="203">
        <v>-428.94</v>
      </c>
      <c r="M1704" s="231"/>
    </row>
    <row r="1705" spans="1:13">
      <c r="A1705" s="231" t="s">
        <v>794</v>
      </c>
      <c r="B1705" s="231" t="s">
        <v>707</v>
      </c>
      <c r="C1705" s="231" t="s">
        <v>794</v>
      </c>
      <c r="D1705" s="231" t="s">
        <v>136</v>
      </c>
      <c r="E1705" s="231" t="s">
        <v>1967</v>
      </c>
      <c r="F1705" s="231" t="s">
        <v>48</v>
      </c>
      <c r="G1705" s="231" t="s">
        <v>521</v>
      </c>
      <c r="H1705" s="231" t="s">
        <v>796</v>
      </c>
      <c r="I1705" s="203">
        <v>75640</v>
      </c>
      <c r="J1705" s="203">
        <v>66184.990000000005</v>
      </c>
      <c r="K1705" s="203">
        <v>9455.01</v>
      </c>
      <c r="L1705" s="203">
        <v>0</v>
      </c>
      <c r="M1705" s="231"/>
    </row>
    <row r="1706" spans="1:13">
      <c r="A1706" s="231" t="s">
        <v>794</v>
      </c>
      <c r="B1706" s="231" t="s">
        <v>707</v>
      </c>
      <c r="C1706" s="231" t="s">
        <v>812</v>
      </c>
      <c r="D1706" s="231" t="s">
        <v>136</v>
      </c>
      <c r="E1706" s="231" t="s">
        <v>1967</v>
      </c>
      <c r="F1706" s="231" t="s">
        <v>48</v>
      </c>
      <c r="G1706" s="231" t="s">
        <v>521</v>
      </c>
      <c r="H1706" s="231" t="s">
        <v>796</v>
      </c>
      <c r="I1706" s="203">
        <v>25682.61</v>
      </c>
      <c r="J1706" s="203">
        <v>23724.7</v>
      </c>
      <c r="K1706" s="203">
        <v>1963.5</v>
      </c>
      <c r="L1706" s="203">
        <v>-5.59</v>
      </c>
      <c r="M1706" s="231"/>
    </row>
    <row r="1707" spans="1:13">
      <c r="A1707" s="231" t="s">
        <v>794</v>
      </c>
      <c r="B1707" s="231" t="s">
        <v>703</v>
      </c>
      <c r="C1707" s="231" t="s">
        <v>794</v>
      </c>
      <c r="D1707" s="231" t="s">
        <v>136</v>
      </c>
      <c r="E1707" s="231" t="s">
        <v>2092</v>
      </c>
      <c r="F1707" s="231" t="s">
        <v>48</v>
      </c>
      <c r="G1707" s="231" t="s">
        <v>521</v>
      </c>
      <c r="H1707" s="231" t="s">
        <v>796</v>
      </c>
      <c r="I1707" s="203">
        <v>40574</v>
      </c>
      <c r="J1707" s="203">
        <v>33811.68</v>
      </c>
      <c r="K1707" s="203">
        <v>6762.32</v>
      </c>
      <c r="L1707" s="203">
        <v>0</v>
      </c>
      <c r="M1707" s="231"/>
    </row>
    <row r="1708" spans="1:13">
      <c r="A1708" s="231" t="s">
        <v>794</v>
      </c>
      <c r="B1708" s="231" t="s">
        <v>703</v>
      </c>
      <c r="C1708" s="231" t="s">
        <v>812</v>
      </c>
      <c r="D1708" s="231" t="s">
        <v>136</v>
      </c>
      <c r="E1708" s="231" t="s">
        <v>2092</v>
      </c>
      <c r="F1708" s="231" t="s">
        <v>48</v>
      </c>
      <c r="G1708" s="231" t="s">
        <v>521</v>
      </c>
      <c r="H1708" s="231" t="s">
        <v>796</v>
      </c>
      <c r="I1708" s="203">
        <v>22665.58</v>
      </c>
      <c r="J1708" s="203">
        <v>21279.3</v>
      </c>
      <c r="K1708" s="203">
        <v>1403.68</v>
      </c>
      <c r="L1708" s="203">
        <v>-17.399999999999999</v>
      </c>
      <c r="M1708" s="231"/>
    </row>
    <row r="1709" spans="1:13">
      <c r="A1709" s="231" t="s">
        <v>794</v>
      </c>
      <c r="B1709" s="231" t="s">
        <v>707</v>
      </c>
      <c r="C1709" s="231" t="s">
        <v>794</v>
      </c>
      <c r="D1709" s="231" t="s">
        <v>136</v>
      </c>
      <c r="E1709" s="231" t="s">
        <v>263</v>
      </c>
      <c r="F1709" s="231" t="s">
        <v>48</v>
      </c>
      <c r="G1709" s="231" t="s">
        <v>521</v>
      </c>
      <c r="H1709" s="231" t="s">
        <v>796</v>
      </c>
      <c r="I1709" s="203">
        <v>4772.3500000000004</v>
      </c>
      <c r="J1709" s="203">
        <v>1581</v>
      </c>
      <c r="K1709" s="203">
        <v>0</v>
      </c>
      <c r="L1709" s="203">
        <v>3191.35</v>
      </c>
      <c r="M1709" s="231"/>
    </row>
    <row r="1710" spans="1:13">
      <c r="A1710" s="231" t="s">
        <v>794</v>
      </c>
      <c r="B1710" s="231" t="s">
        <v>707</v>
      </c>
      <c r="C1710" s="231" t="s">
        <v>812</v>
      </c>
      <c r="D1710" s="231" t="s">
        <v>136</v>
      </c>
      <c r="E1710" s="231" t="s">
        <v>263</v>
      </c>
      <c r="F1710" s="231" t="s">
        <v>48</v>
      </c>
      <c r="G1710" s="231" t="s">
        <v>521</v>
      </c>
      <c r="H1710" s="231" t="s">
        <v>796</v>
      </c>
      <c r="I1710" s="203">
        <v>976.99</v>
      </c>
      <c r="J1710" s="203">
        <v>364.42</v>
      </c>
      <c r="K1710" s="203">
        <v>0</v>
      </c>
      <c r="L1710" s="203">
        <v>612.57000000000005</v>
      </c>
      <c r="M1710" s="231"/>
    </row>
    <row r="1711" spans="1:13">
      <c r="A1711" s="231" t="s">
        <v>794</v>
      </c>
      <c r="B1711" s="231" t="s">
        <v>706</v>
      </c>
      <c r="C1711" s="231" t="s">
        <v>2345</v>
      </c>
      <c r="D1711" s="231" t="s">
        <v>136</v>
      </c>
      <c r="E1711" s="231" t="s">
        <v>263</v>
      </c>
      <c r="F1711" s="231" t="s">
        <v>48</v>
      </c>
      <c r="G1711" s="231" t="s">
        <v>521</v>
      </c>
      <c r="H1711" s="231" t="s">
        <v>796</v>
      </c>
      <c r="I1711" s="203">
        <v>7584.35</v>
      </c>
      <c r="J1711" s="203">
        <v>6143.4</v>
      </c>
      <c r="K1711" s="203">
        <v>0</v>
      </c>
      <c r="L1711" s="203">
        <v>1440.95</v>
      </c>
      <c r="M1711" s="231"/>
    </row>
    <row r="1712" spans="1:13">
      <c r="A1712" s="231" t="s">
        <v>794</v>
      </c>
      <c r="B1712" s="231" t="s">
        <v>367</v>
      </c>
      <c r="C1712" s="231" t="s">
        <v>794</v>
      </c>
      <c r="D1712" s="231" t="s">
        <v>136</v>
      </c>
      <c r="E1712" s="231" t="s">
        <v>263</v>
      </c>
      <c r="F1712" s="231" t="s">
        <v>48</v>
      </c>
      <c r="G1712" s="231" t="s">
        <v>521</v>
      </c>
      <c r="H1712" s="231" t="s">
        <v>796</v>
      </c>
      <c r="I1712" s="203">
        <v>45825.58</v>
      </c>
      <c r="J1712" s="203">
        <v>38000.85</v>
      </c>
      <c r="K1712" s="203">
        <v>7600.16</v>
      </c>
      <c r="L1712" s="203">
        <v>224.57</v>
      </c>
      <c r="M1712" s="231"/>
    </row>
    <row r="1713" spans="1:13">
      <c r="A1713" s="231" t="s">
        <v>794</v>
      </c>
      <c r="B1713" s="231" t="s">
        <v>367</v>
      </c>
      <c r="C1713" s="231" t="s">
        <v>794</v>
      </c>
      <c r="D1713" s="231" t="s">
        <v>136</v>
      </c>
      <c r="E1713" s="231" t="s">
        <v>263</v>
      </c>
      <c r="F1713" s="231" t="s">
        <v>48</v>
      </c>
      <c r="G1713" s="231" t="s">
        <v>521</v>
      </c>
      <c r="H1713" s="231" t="s">
        <v>796</v>
      </c>
      <c r="I1713" s="203">
        <v>44534.93</v>
      </c>
      <c r="J1713" s="203">
        <v>31848.16</v>
      </c>
      <c r="K1713" s="203">
        <v>805.87</v>
      </c>
      <c r="L1713" s="203">
        <v>11880.9</v>
      </c>
      <c r="M1713" s="231"/>
    </row>
    <row r="1714" spans="1:13">
      <c r="A1714" s="231" t="s">
        <v>794</v>
      </c>
      <c r="B1714" s="231" t="s">
        <v>367</v>
      </c>
      <c r="C1714" s="231" t="s">
        <v>812</v>
      </c>
      <c r="D1714" s="231" t="s">
        <v>136</v>
      </c>
      <c r="E1714" s="231" t="s">
        <v>263</v>
      </c>
      <c r="F1714" s="231" t="s">
        <v>48</v>
      </c>
      <c r="G1714" s="231" t="s">
        <v>521</v>
      </c>
      <c r="H1714" s="231" t="s">
        <v>796</v>
      </c>
      <c r="I1714" s="203">
        <v>83404.62</v>
      </c>
      <c r="J1714" s="203">
        <v>36692.9</v>
      </c>
      <c r="K1714" s="203">
        <v>1745.44</v>
      </c>
      <c r="L1714" s="203">
        <v>44966.28</v>
      </c>
      <c r="M1714" s="231"/>
    </row>
    <row r="1715" spans="1:13">
      <c r="A1715" s="231" t="s">
        <v>794</v>
      </c>
      <c r="B1715" s="231" t="s">
        <v>367</v>
      </c>
      <c r="C1715" s="231" t="s">
        <v>2341</v>
      </c>
      <c r="D1715" s="231" t="s">
        <v>136</v>
      </c>
      <c r="E1715" s="231" t="s">
        <v>263</v>
      </c>
      <c r="F1715" s="231" t="s">
        <v>48</v>
      </c>
      <c r="G1715" s="231" t="s">
        <v>521</v>
      </c>
      <c r="H1715" s="231" t="s">
        <v>796</v>
      </c>
      <c r="I1715" s="203">
        <v>2160</v>
      </c>
      <c r="J1715" s="203">
        <v>0</v>
      </c>
      <c r="K1715" s="203">
        <v>0</v>
      </c>
      <c r="L1715" s="203">
        <v>2160</v>
      </c>
      <c r="M1715" s="231"/>
    </row>
    <row r="1716" spans="1:13">
      <c r="A1716" s="231" t="s">
        <v>794</v>
      </c>
      <c r="B1716" s="231" t="s">
        <v>367</v>
      </c>
      <c r="C1716" s="231" t="s">
        <v>2341</v>
      </c>
      <c r="D1716" s="231" t="s">
        <v>136</v>
      </c>
      <c r="E1716" s="231" t="s">
        <v>263</v>
      </c>
      <c r="F1716" s="231" t="s">
        <v>48</v>
      </c>
      <c r="G1716" s="231" t="s">
        <v>521</v>
      </c>
      <c r="H1716" s="231" t="s">
        <v>796</v>
      </c>
      <c r="I1716" s="203">
        <v>951.37</v>
      </c>
      <c r="J1716" s="203">
        <v>0</v>
      </c>
      <c r="K1716" s="203">
        <v>0</v>
      </c>
      <c r="L1716" s="203">
        <v>951.37</v>
      </c>
      <c r="M1716" s="231"/>
    </row>
    <row r="1717" spans="1:13">
      <c r="A1717" s="231" t="s">
        <v>794</v>
      </c>
      <c r="B1717" s="231" t="s">
        <v>367</v>
      </c>
      <c r="C1717" s="231" t="s">
        <v>2341</v>
      </c>
      <c r="D1717" s="231" t="s">
        <v>136</v>
      </c>
      <c r="E1717" s="231" t="s">
        <v>263</v>
      </c>
      <c r="F1717" s="231" t="s">
        <v>48</v>
      </c>
      <c r="G1717" s="231" t="s">
        <v>521</v>
      </c>
      <c r="H1717" s="231" t="s">
        <v>796</v>
      </c>
      <c r="I1717" s="203">
        <v>144</v>
      </c>
      <c r="J1717" s="203">
        <v>0</v>
      </c>
      <c r="K1717" s="203">
        <v>0</v>
      </c>
      <c r="L1717" s="203">
        <v>144</v>
      </c>
      <c r="M1717" s="231"/>
    </row>
    <row r="1718" spans="1:13">
      <c r="A1718" s="231" t="s">
        <v>794</v>
      </c>
      <c r="B1718" s="231" t="s">
        <v>367</v>
      </c>
      <c r="C1718" s="231" t="s">
        <v>2343</v>
      </c>
      <c r="D1718" s="231" t="s">
        <v>136</v>
      </c>
      <c r="E1718" s="231" t="s">
        <v>263</v>
      </c>
      <c r="F1718" s="231" t="s">
        <v>48</v>
      </c>
      <c r="G1718" s="231" t="s">
        <v>521</v>
      </c>
      <c r="H1718" s="231" t="s">
        <v>796</v>
      </c>
      <c r="I1718" s="203">
        <v>73154.25</v>
      </c>
      <c r="J1718" s="203">
        <v>3237.55</v>
      </c>
      <c r="K1718" s="203">
        <v>0</v>
      </c>
      <c r="L1718" s="203">
        <v>69916.7</v>
      </c>
      <c r="M1718" s="231"/>
    </row>
    <row r="1719" spans="1:13">
      <c r="A1719" s="231" t="s">
        <v>794</v>
      </c>
      <c r="B1719" s="231" t="s">
        <v>367</v>
      </c>
      <c r="C1719" s="231" t="s">
        <v>2344</v>
      </c>
      <c r="D1719" s="231" t="s">
        <v>136</v>
      </c>
      <c r="E1719" s="231" t="s">
        <v>263</v>
      </c>
      <c r="F1719" s="231" t="s">
        <v>48</v>
      </c>
      <c r="G1719" s="231" t="s">
        <v>521</v>
      </c>
      <c r="H1719" s="231" t="s">
        <v>796</v>
      </c>
      <c r="I1719" s="203">
        <v>150</v>
      </c>
      <c r="J1719" s="203">
        <v>0</v>
      </c>
      <c r="K1719" s="203">
        <v>0</v>
      </c>
      <c r="L1719" s="203">
        <v>150</v>
      </c>
      <c r="M1719" s="231"/>
    </row>
    <row r="1720" spans="1:13">
      <c r="A1720" s="231" t="s">
        <v>794</v>
      </c>
      <c r="B1720" s="231" t="s">
        <v>367</v>
      </c>
      <c r="C1720" s="231" t="s">
        <v>2345</v>
      </c>
      <c r="D1720" s="231" t="s">
        <v>136</v>
      </c>
      <c r="E1720" s="231" t="s">
        <v>263</v>
      </c>
      <c r="F1720" s="231" t="s">
        <v>48</v>
      </c>
      <c r="G1720" s="231" t="s">
        <v>521</v>
      </c>
      <c r="H1720" s="231" t="s">
        <v>796</v>
      </c>
      <c r="I1720" s="203">
        <v>6189.04</v>
      </c>
      <c r="J1720" s="203">
        <v>285.68</v>
      </c>
      <c r="K1720" s="203">
        <v>0</v>
      </c>
      <c r="L1720" s="203">
        <v>5903.36</v>
      </c>
      <c r="M1720" s="231"/>
    </row>
    <row r="1721" spans="1:13">
      <c r="A1721" s="231" t="s">
        <v>794</v>
      </c>
      <c r="B1721" s="231" t="s">
        <v>808</v>
      </c>
      <c r="C1721" s="231" t="s">
        <v>794</v>
      </c>
      <c r="D1721" s="231" t="s">
        <v>136</v>
      </c>
      <c r="E1721" s="231" t="s">
        <v>1004</v>
      </c>
      <c r="F1721" s="231" t="s">
        <v>48</v>
      </c>
      <c r="G1721" s="231" t="s">
        <v>521</v>
      </c>
      <c r="H1721" s="231" t="s">
        <v>796</v>
      </c>
      <c r="I1721" s="203">
        <v>24067.64</v>
      </c>
      <c r="J1721" s="203">
        <v>22428.71</v>
      </c>
      <c r="K1721" s="203">
        <v>1891.04</v>
      </c>
      <c r="L1721" s="203">
        <v>-252.11</v>
      </c>
      <c r="M1721" s="231"/>
    </row>
    <row r="1722" spans="1:13">
      <c r="A1722" s="231" t="s">
        <v>794</v>
      </c>
      <c r="B1722" s="231" t="s">
        <v>808</v>
      </c>
      <c r="C1722" s="231" t="s">
        <v>794</v>
      </c>
      <c r="D1722" s="231" t="s">
        <v>136</v>
      </c>
      <c r="E1722" s="231" t="s">
        <v>1004</v>
      </c>
      <c r="F1722" s="231" t="s">
        <v>48</v>
      </c>
      <c r="G1722" s="231" t="s">
        <v>521</v>
      </c>
      <c r="H1722" s="231" t="s">
        <v>796</v>
      </c>
      <c r="I1722" s="203">
        <v>34999.35</v>
      </c>
      <c r="J1722" s="203">
        <v>33780.629999999997</v>
      </c>
      <c r="K1722" s="203">
        <v>1243.72</v>
      </c>
      <c r="L1722" s="203">
        <v>-25</v>
      </c>
      <c r="M1722" s="231"/>
    </row>
    <row r="1723" spans="1:13">
      <c r="A1723" s="231" t="s">
        <v>794</v>
      </c>
      <c r="B1723" s="231" t="s">
        <v>808</v>
      </c>
      <c r="C1723" s="231" t="s">
        <v>812</v>
      </c>
      <c r="D1723" s="231" t="s">
        <v>136</v>
      </c>
      <c r="E1723" s="231" t="s">
        <v>1004</v>
      </c>
      <c r="F1723" s="231" t="s">
        <v>48</v>
      </c>
      <c r="G1723" s="231" t="s">
        <v>521</v>
      </c>
      <c r="H1723" s="231" t="s">
        <v>796</v>
      </c>
      <c r="I1723" s="203">
        <v>28392.37</v>
      </c>
      <c r="J1723" s="203">
        <v>27829.71</v>
      </c>
      <c r="K1723" s="203">
        <v>651.30999999999995</v>
      </c>
      <c r="L1723" s="203">
        <v>-88.65</v>
      </c>
      <c r="M1723" s="231"/>
    </row>
    <row r="1724" spans="1:13">
      <c r="A1724" s="231" t="s">
        <v>794</v>
      </c>
      <c r="B1724" s="231" t="s">
        <v>808</v>
      </c>
      <c r="C1724" s="231" t="s">
        <v>2341</v>
      </c>
      <c r="D1724" s="231" t="s">
        <v>136</v>
      </c>
      <c r="E1724" s="231" t="s">
        <v>1004</v>
      </c>
      <c r="F1724" s="231" t="s">
        <v>48</v>
      </c>
      <c r="G1724" s="231" t="s">
        <v>521</v>
      </c>
      <c r="H1724" s="231" t="s">
        <v>796</v>
      </c>
      <c r="I1724" s="203">
        <v>11444</v>
      </c>
      <c r="J1724" s="203">
        <v>11444</v>
      </c>
      <c r="K1724" s="203">
        <v>0</v>
      </c>
      <c r="L1724" s="203">
        <v>0</v>
      </c>
      <c r="M1724" s="231"/>
    </row>
    <row r="1725" spans="1:13">
      <c r="A1725" s="231" t="s">
        <v>794</v>
      </c>
      <c r="B1725" s="231" t="s">
        <v>808</v>
      </c>
      <c r="C1725" s="231" t="s">
        <v>2343</v>
      </c>
      <c r="D1725" s="231" t="s">
        <v>136</v>
      </c>
      <c r="E1725" s="231" t="s">
        <v>1004</v>
      </c>
      <c r="F1725" s="231" t="s">
        <v>48</v>
      </c>
      <c r="G1725" s="231" t="s">
        <v>521</v>
      </c>
      <c r="H1725" s="231" t="s">
        <v>796</v>
      </c>
      <c r="I1725" s="203">
        <v>21628.66</v>
      </c>
      <c r="J1725" s="203">
        <v>1199.8900000000001</v>
      </c>
      <c r="K1725" s="203">
        <v>20423.59</v>
      </c>
      <c r="L1725" s="203">
        <v>5.18</v>
      </c>
      <c r="M1725" s="231"/>
    </row>
    <row r="1726" spans="1:13">
      <c r="A1726" s="231" t="s">
        <v>794</v>
      </c>
      <c r="B1726" s="231" t="s">
        <v>808</v>
      </c>
      <c r="C1726" s="231" t="s">
        <v>2345</v>
      </c>
      <c r="D1726" s="231" t="s">
        <v>136</v>
      </c>
      <c r="E1726" s="231" t="s">
        <v>1004</v>
      </c>
      <c r="F1726" s="231" t="s">
        <v>48</v>
      </c>
      <c r="G1726" s="231" t="s">
        <v>521</v>
      </c>
      <c r="H1726" s="231" t="s">
        <v>796</v>
      </c>
      <c r="I1726" s="203">
        <v>105.13</v>
      </c>
      <c r="J1726" s="203">
        <v>154.41</v>
      </c>
      <c r="K1726" s="203">
        <v>0</v>
      </c>
      <c r="L1726" s="203">
        <v>-49.28</v>
      </c>
      <c r="M1726" s="231"/>
    </row>
    <row r="1727" spans="1:13">
      <c r="A1727" s="231" t="s">
        <v>794</v>
      </c>
      <c r="B1727" s="231" t="s">
        <v>833</v>
      </c>
      <c r="C1727" s="231" t="s">
        <v>794</v>
      </c>
      <c r="D1727" s="231" t="s">
        <v>136</v>
      </c>
      <c r="E1727" s="231" t="s">
        <v>1004</v>
      </c>
      <c r="F1727" s="231" t="s">
        <v>48</v>
      </c>
      <c r="G1727" s="231" t="s">
        <v>521</v>
      </c>
      <c r="H1727" s="231" t="s">
        <v>796</v>
      </c>
      <c r="I1727" s="203">
        <v>5745.6</v>
      </c>
      <c r="J1727" s="203">
        <v>4873</v>
      </c>
      <c r="K1727" s="203">
        <v>957.6</v>
      </c>
      <c r="L1727" s="203">
        <v>-85</v>
      </c>
      <c r="M1727" s="231"/>
    </row>
    <row r="1728" spans="1:13">
      <c r="A1728" s="231" t="s">
        <v>794</v>
      </c>
      <c r="B1728" s="231" t="s">
        <v>833</v>
      </c>
      <c r="C1728" s="231" t="s">
        <v>812</v>
      </c>
      <c r="D1728" s="231" t="s">
        <v>136</v>
      </c>
      <c r="E1728" s="231" t="s">
        <v>1004</v>
      </c>
      <c r="F1728" s="231" t="s">
        <v>48</v>
      </c>
      <c r="G1728" s="231" t="s">
        <v>521</v>
      </c>
      <c r="H1728" s="231" t="s">
        <v>796</v>
      </c>
      <c r="I1728" s="203">
        <v>2003.33</v>
      </c>
      <c r="J1728" s="203">
        <v>1829.63</v>
      </c>
      <c r="K1728" s="203">
        <v>198.76</v>
      </c>
      <c r="L1728" s="203">
        <v>-25.06</v>
      </c>
      <c r="M1728" s="231"/>
    </row>
    <row r="1729" spans="1:13">
      <c r="A1729" s="231" t="s">
        <v>794</v>
      </c>
      <c r="B1729" s="231" t="s">
        <v>833</v>
      </c>
      <c r="C1729" s="231" t="s">
        <v>2345</v>
      </c>
      <c r="D1729" s="231" t="s">
        <v>136</v>
      </c>
      <c r="E1729" s="231" t="s">
        <v>1004</v>
      </c>
      <c r="F1729" s="231" t="s">
        <v>48</v>
      </c>
      <c r="G1729" s="231" t="s">
        <v>521</v>
      </c>
      <c r="H1729" s="231" t="s">
        <v>796</v>
      </c>
      <c r="I1729" s="203">
        <v>17.14</v>
      </c>
      <c r="J1729" s="203">
        <v>17.14</v>
      </c>
      <c r="K1729" s="203">
        <v>0</v>
      </c>
      <c r="L1729" s="203">
        <v>0</v>
      </c>
      <c r="M1729" s="231"/>
    </row>
    <row r="1730" spans="1:13">
      <c r="A1730" s="231" t="s">
        <v>794</v>
      </c>
      <c r="B1730" s="231" t="s">
        <v>703</v>
      </c>
      <c r="C1730" s="231" t="s">
        <v>794</v>
      </c>
      <c r="D1730" s="231" t="s">
        <v>136</v>
      </c>
      <c r="E1730" s="231" t="s">
        <v>1004</v>
      </c>
      <c r="F1730" s="231" t="s">
        <v>48</v>
      </c>
      <c r="G1730" s="231" t="s">
        <v>521</v>
      </c>
      <c r="H1730" s="231" t="s">
        <v>796</v>
      </c>
      <c r="I1730" s="203">
        <v>77727.199999999997</v>
      </c>
      <c r="J1730" s="203">
        <v>65120.52</v>
      </c>
      <c r="K1730" s="203">
        <v>12606.68</v>
      </c>
      <c r="L1730" s="203">
        <v>0</v>
      </c>
      <c r="M1730" s="231"/>
    </row>
    <row r="1731" spans="1:13">
      <c r="A1731" s="231" t="s">
        <v>794</v>
      </c>
      <c r="B1731" s="231" t="s">
        <v>703</v>
      </c>
      <c r="C1731" s="231" t="s">
        <v>812</v>
      </c>
      <c r="D1731" s="231" t="s">
        <v>136</v>
      </c>
      <c r="E1731" s="231" t="s">
        <v>1004</v>
      </c>
      <c r="F1731" s="231" t="s">
        <v>48</v>
      </c>
      <c r="G1731" s="231" t="s">
        <v>521</v>
      </c>
      <c r="H1731" s="231" t="s">
        <v>796</v>
      </c>
      <c r="I1731" s="203">
        <v>32064.5</v>
      </c>
      <c r="J1731" s="203">
        <v>28525.74</v>
      </c>
      <c r="K1731" s="203">
        <v>3623.92</v>
      </c>
      <c r="L1731" s="203">
        <v>-85.16</v>
      </c>
      <c r="M1731" s="231"/>
    </row>
    <row r="1732" spans="1:13">
      <c r="A1732" s="231" t="s">
        <v>794</v>
      </c>
      <c r="B1732" s="231" t="s">
        <v>702</v>
      </c>
      <c r="C1732" s="231" t="s">
        <v>2341</v>
      </c>
      <c r="D1732" s="231" t="s">
        <v>136</v>
      </c>
      <c r="E1732" s="231" t="s">
        <v>1004</v>
      </c>
      <c r="F1732" s="231" t="s">
        <v>48</v>
      </c>
      <c r="G1732" s="231" t="s">
        <v>521</v>
      </c>
      <c r="H1732" s="231" t="s">
        <v>796</v>
      </c>
      <c r="I1732" s="203">
        <v>1099</v>
      </c>
      <c r="J1732" s="203">
        <v>1099</v>
      </c>
      <c r="K1732" s="203">
        <v>0</v>
      </c>
      <c r="L1732" s="203">
        <v>0</v>
      </c>
      <c r="M1732" s="231"/>
    </row>
    <row r="1733" spans="1:13">
      <c r="A1733" s="231" t="s">
        <v>794</v>
      </c>
      <c r="B1733" s="231" t="s">
        <v>702</v>
      </c>
      <c r="C1733" s="231" t="s">
        <v>794</v>
      </c>
      <c r="D1733" s="231" t="s">
        <v>136</v>
      </c>
      <c r="E1733" s="231" t="s">
        <v>1098</v>
      </c>
      <c r="F1733" s="231" t="s">
        <v>48</v>
      </c>
      <c r="G1733" s="231" t="s">
        <v>521</v>
      </c>
      <c r="H1733" s="231" t="s">
        <v>796</v>
      </c>
      <c r="I1733" s="203">
        <v>70513</v>
      </c>
      <c r="J1733" s="203">
        <v>59610.84</v>
      </c>
      <c r="K1733" s="203">
        <v>11752.16</v>
      </c>
      <c r="L1733" s="203">
        <v>-850</v>
      </c>
      <c r="M1733" s="231"/>
    </row>
    <row r="1734" spans="1:13">
      <c r="A1734" s="231" t="s">
        <v>794</v>
      </c>
      <c r="B1734" s="231" t="s">
        <v>702</v>
      </c>
      <c r="C1734" s="231" t="s">
        <v>812</v>
      </c>
      <c r="D1734" s="231" t="s">
        <v>136</v>
      </c>
      <c r="E1734" s="231" t="s">
        <v>1098</v>
      </c>
      <c r="F1734" s="231" t="s">
        <v>48</v>
      </c>
      <c r="G1734" s="231" t="s">
        <v>521</v>
      </c>
      <c r="H1734" s="231" t="s">
        <v>796</v>
      </c>
      <c r="I1734" s="203">
        <v>35045.22</v>
      </c>
      <c r="J1734" s="203">
        <v>31972.03</v>
      </c>
      <c r="K1734" s="203">
        <v>3378.32</v>
      </c>
      <c r="L1734" s="203">
        <v>-305.13</v>
      </c>
      <c r="M1734" s="231"/>
    </row>
    <row r="1735" spans="1:13">
      <c r="A1735" s="231" t="s">
        <v>794</v>
      </c>
      <c r="B1735" s="231" t="s">
        <v>856</v>
      </c>
      <c r="C1735" s="231" t="s">
        <v>794</v>
      </c>
      <c r="D1735" s="231" t="s">
        <v>136</v>
      </c>
      <c r="E1735" s="231" t="s">
        <v>257</v>
      </c>
      <c r="F1735" s="231" t="s">
        <v>48</v>
      </c>
      <c r="G1735" s="231" t="s">
        <v>521</v>
      </c>
      <c r="H1735" s="231" t="s">
        <v>796</v>
      </c>
      <c r="I1735" s="203">
        <v>49500</v>
      </c>
      <c r="J1735" s="203">
        <v>41926.5</v>
      </c>
      <c r="K1735" s="203">
        <v>7988.12</v>
      </c>
      <c r="L1735" s="203">
        <v>-414.62</v>
      </c>
      <c r="M1735" s="231"/>
    </row>
    <row r="1736" spans="1:13">
      <c r="A1736" s="231" t="s">
        <v>794</v>
      </c>
      <c r="B1736" s="231" t="s">
        <v>856</v>
      </c>
      <c r="C1736" s="231" t="s">
        <v>794</v>
      </c>
      <c r="D1736" s="231" t="s">
        <v>136</v>
      </c>
      <c r="E1736" s="231" t="s">
        <v>257</v>
      </c>
      <c r="F1736" s="231" t="s">
        <v>48</v>
      </c>
      <c r="G1736" s="231" t="s">
        <v>521</v>
      </c>
      <c r="H1736" s="231" t="s">
        <v>796</v>
      </c>
      <c r="I1736" s="203">
        <v>26300</v>
      </c>
      <c r="J1736" s="203">
        <v>25001.06</v>
      </c>
      <c r="K1736" s="203">
        <v>937.9</v>
      </c>
      <c r="L1736" s="203">
        <v>361.04</v>
      </c>
      <c r="M1736" s="231"/>
    </row>
    <row r="1737" spans="1:13">
      <c r="A1737" s="231" t="s">
        <v>794</v>
      </c>
      <c r="B1737" s="231" t="s">
        <v>856</v>
      </c>
      <c r="C1737" s="231" t="s">
        <v>812</v>
      </c>
      <c r="D1737" s="231" t="s">
        <v>136</v>
      </c>
      <c r="E1737" s="231" t="s">
        <v>257</v>
      </c>
      <c r="F1737" s="231" t="s">
        <v>48</v>
      </c>
      <c r="G1737" s="231" t="s">
        <v>521</v>
      </c>
      <c r="H1737" s="231" t="s">
        <v>796</v>
      </c>
      <c r="I1737" s="203">
        <v>31800</v>
      </c>
      <c r="J1737" s="203">
        <v>30051.81</v>
      </c>
      <c r="K1737" s="203">
        <v>1853.32</v>
      </c>
      <c r="L1737" s="203">
        <v>-105.13</v>
      </c>
      <c r="M1737" s="231"/>
    </row>
    <row r="1738" spans="1:13">
      <c r="A1738" s="231" t="s">
        <v>794</v>
      </c>
      <c r="B1738" s="231" t="s">
        <v>856</v>
      </c>
      <c r="C1738" s="231" t="s">
        <v>2345</v>
      </c>
      <c r="D1738" s="231" t="s">
        <v>136</v>
      </c>
      <c r="E1738" s="231" t="s">
        <v>257</v>
      </c>
      <c r="F1738" s="231" t="s">
        <v>48</v>
      </c>
      <c r="G1738" s="231" t="s">
        <v>521</v>
      </c>
      <c r="H1738" s="231" t="s">
        <v>796</v>
      </c>
      <c r="I1738" s="203">
        <v>2254.5300000000002</v>
      </c>
      <c r="J1738" s="203">
        <v>2722.27</v>
      </c>
      <c r="K1738" s="203">
        <v>0</v>
      </c>
      <c r="L1738" s="203">
        <v>-467.74</v>
      </c>
      <c r="M1738" s="231"/>
    </row>
    <row r="1739" spans="1:13">
      <c r="A1739" s="231" t="s">
        <v>794</v>
      </c>
      <c r="B1739" s="231" t="s">
        <v>808</v>
      </c>
      <c r="C1739" s="231" t="s">
        <v>794</v>
      </c>
      <c r="D1739" s="231" t="s">
        <v>22</v>
      </c>
      <c r="E1739" s="231" t="s">
        <v>521</v>
      </c>
      <c r="F1739" s="231" t="s">
        <v>48</v>
      </c>
      <c r="G1739" s="231" t="s">
        <v>521</v>
      </c>
      <c r="H1739" s="231" t="s">
        <v>796</v>
      </c>
      <c r="I1739" s="203">
        <v>5388447</v>
      </c>
      <c r="J1739" s="203">
        <v>4521740.51</v>
      </c>
      <c r="K1739" s="203">
        <v>846915.44</v>
      </c>
      <c r="L1739" s="203">
        <v>19791.05</v>
      </c>
      <c r="M1739" s="231"/>
    </row>
    <row r="1740" spans="1:13">
      <c r="A1740" s="231" t="s">
        <v>794</v>
      </c>
      <c r="B1740" s="231" t="s">
        <v>808</v>
      </c>
      <c r="C1740" s="231" t="s">
        <v>794</v>
      </c>
      <c r="D1740" s="231" t="s">
        <v>22</v>
      </c>
      <c r="E1740" s="231" t="s">
        <v>521</v>
      </c>
      <c r="F1740" s="231" t="s">
        <v>48</v>
      </c>
      <c r="G1740" s="231" t="s">
        <v>521</v>
      </c>
      <c r="H1740" s="231" t="s">
        <v>796</v>
      </c>
      <c r="I1740" s="203">
        <v>55307</v>
      </c>
      <c r="J1740" s="203">
        <v>61347.48</v>
      </c>
      <c r="K1740" s="203">
        <v>2399.25</v>
      </c>
      <c r="L1740" s="203">
        <v>-8439.73</v>
      </c>
      <c r="M1740" s="231"/>
    </row>
    <row r="1741" spans="1:13">
      <c r="A1741" s="231" t="s">
        <v>794</v>
      </c>
      <c r="B1741" s="231" t="s">
        <v>808</v>
      </c>
      <c r="C1741" s="231" t="s">
        <v>812</v>
      </c>
      <c r="D1741" s="231" t="s">
        <v>22</v>
      </c>
      <c r="E1741" s="231" t="s">
        <v>521</v>
      </c>
      <c r="F1741" s="231" t="s">
        <v>48</v>
      </c>
      <c r="G1741" s="231" t="s">
        <v>521</v>
      </c>
      <c r="H1741" s="231" t="s">
        <v>796</v>
      </c>
      <c r="I1741" s="203">
        <v>2173248</v>
      </c>
      <c r="J1741" s="203">
        <v>2039409.44</v>
      </c>
      <c r="K1741" s="203">
        <v>177100.16</v>
      </c>
      <c r="L1741" s="203">
        <v>-43261.599999999999</v>
      </c>
      <c r="M1741" s="231"/>
    </row>
    <row r="1742" spans="1:13">
      <c r="A1742" s="231" t="s">
        <v>794</v>
      </c>
      <c r="B1742" s="231" t="s">
        <v>808</v>
      </c>
      <c r="C1742" s="231" t="s">
        <v>2341</v>
      </c>
      <c r="D1742" s="231" t="s">
        <v>22</v>
      </c>
      <c r="E1742" s="231" t="s">
        <v>521</v>
      </c>
      <c r="F1742" s="231" t="s">
        <v>48</v>
      </c>
      <c r="G1742" s="231" t="s">
        <v>521</v>
      </c>
      <c r="H1742" s="231" t="s">
        <v>796</v>
      </c>
      <c r="I1742" s="203">
        <v>14788.62</v>
      </c>
      <c r="J1742" s="203">
        <v>12514.88</v>
      </c>
      <c r="K1742" s="203">
        <v>2123.7399999999998</v>
      </c>
      <c r="L1742" s="203">
        <v>150</v>
      </c>
      <c r="M1742" s="231"/>
    </row>
    <row r="1743" spans="1:13">
      <c r="A1743" s="231" t="s">
        <v>794</v>
      </c>
      <c r="B1743" s="231" t="s">
        <v>808</v>
      </c>
      <c r="C1743" s="231" t="s">
        <v>2341</v>
      </c>
      <c r="D1743" s="231" t="s">
        <v>22</v>
      </c>
      <c r="E1743" s="231" t="s">
        <v>521</v>
      </c>
      <c r="F1743" s="231" t="s">
        <v>48</v>
      </c>
      <c r="G1743" s="231" t="s">
        <v>521</v>
      </c>
      <c r="H1743" s="231" t="s">
        <v>796</v>
      </c>
      <c r="I1743" s="203">
        <v>1562.47</v>
      </c>
      <c r="J1743" s="203">
        <v>1562.47</v>
      </c>
      <c r="K1743" s="203">
        <v>0</v>
      </c>
      <c r="L1743" s="203">
        <v>0</v>
      </c>
      <c r="M1743" s="231"/>
    </row>
    <row r="1744" spans="1:13">
      <c r="A1744" s="231" t="s">
        <v>794</v>
      </c>
      <c r="B1744" s="231" t="s">
        <v>808</v>
      </c>
      <c r="C1744" s="231" t="s">
        <v>2343</v>
      </c>
      <c r="D1744" s="231" t="s">
        <v>22</v>
      </c>
      <c r="E1744" s="231" t="s">
        <v>521</v>
      </c>
      <c r="F1744" s="231" t="s">
        <v>48</v>
      </c>
      <c r="G1744" s="231" t="s">
        <v>521</v>
      </c>
      <c r="H1744" s="231" t="s">
        <v>796</v>
      </c>
      <c r="I1744" s="203">
        <v>43580.75</v>
      </c>
      <c r="J1744" s="203">
        <v>40520.15</v>
      </c>
      <c r="K1744" s="203">
        <v>2565.81</v>
      </c>
      <c r="L1744" s="203">
        <v>494.79</v>
      </c>
      <c r="M1744" s="231"/>
    </row>
    <row r="1745" spans="1:13">
      <c r="A1745" s="231" t="s">
        <v>794</v>
      </c>
      <c r="B1745" s="231" t="s">
        <v>808</v>
      </c>
      <c r="C1745" s="231" t="s">
        <v>2343</v>
      </c>
      <c r="D1745" s="231" t="s">
        <v>22</v>
      </c>
      <c r="E1745" s="231" t="s">
        <v>521</v>
      </c>
      <c r="F1745" s="231" t="s">
        <v>48</v>
      </c>
      <c r="G1745" s="231" t="s">
        <v>521</v>
      </c>
      <c r="H1745" s="231" t="s">
        <v>796</v>
      </c>
      <c r="I1745" s="203">
        <v>1350.89</v>
      </c>
      <c r="J1745" s="203">
        <v>1338.9</v>
      </c>
      <c r="K1745" s="203">
        <v>11.99</v>
      </c>
      <c r="L1745" s="203">
        <v>0</v>
      </c>
      <c r="M1745" s="231"/>
    </row>
    <row r="1746" spans="1:13">
      <c r="A1746" s="231" t="s">
        <v>794</v>
      </c>
      <c r="B1746" s="231" t="s">
        <v>808</v>
      </c>
      <c r="C1746" s="231" t="s">
        <v>2343</v>
      </c>
      <c r="D1746" s="231" t="s">
        <v>22</v>
      </c>
      <c r="E1746" s="231" t="s">
        <v>521</v>
      </c>
      <c r="F1746" s="231" t="s">
        <v>48</v>
      </c>
      <c r="G1746" s="231" t="s">
        <v>521</v>
      </c>
      <c r="H1746" s="231" t="s">
        <v>796</v>
      </c>
      <c r="I1746" s="203">
        <v>190081.12</v>
      </c>
      <c r="J1746" s="203">
        <v>188360.83</v>
      </c>
      <c r="K1746" s="203">
        <v>1720.29</v>
      </c>
      <c r="L1746" s="203">
        <v>0</v>
      </c>
      <c r="M1746" s="231"/>
    </row>
    <row r="1747" spans="1:13">
      <c r="A1747" s="231" t="s">
        <v>794</v>
      </c>
      <c r="B1747" s="231" t="s">
        <v>808</v>
      </c>
      <c r="C1747" s="231" t="s">
        <v>2344</v>
      </c>
      <c r="D1747" s="231" t="s">
        <v>22</v>
      </c>
      <c r="E1747" s="231" t="s">
        <v>521</v>
      </c>
      <c r="F1747" s="231" t="s">
        <v>48</v>
      </c>
      <c r="G1747" s="231" t="s">
        <v>521</v>
      </c>
      <c r="H1747" s="231" t="s">
        <v>796</v>
      </c>
      <c r="I1747" s="203">
        <v>547.58000000000004</v>
      </c>
      <c r="J1747" s="203">
        <v>285</v>
      </c>
      <c r="K1747" s="203">
        <v>228.4</v>
      </c>
      <c r="L1747" s="203">
        <v>34.18</v>
      </c>
      <c r="M1747" s="231"/>
    </row>
    <row r="1748" spans="1:13">
      <c r="A1748" s="231" t="s">
        <v>794</v>
      </c>
      <c r="B1748" s="231" t="s">
        <v>808</v>
      </c>
      <c r="C1748" s="231" t="s">
        <v>2344</v>
      </c>
      <c r="D1748" s="231" t="s">
        <v>22</v>
      </c>
      <c r="E1748" s="231" t="s">
        <v>521</v>
      </c>
      <c r="F1748" s="231" t="s">
        <v>48</v>
      </c>
      <c r="G1748" s="231" t="s">
        <v>521</v>
      </c>
      <c r="H1748" s="231" t="s">
        <v>796</v>
      </c>
      <c r="I1748" s="203">
        <v>182.88</v>
      </c>
      <c r="J1748" s="203">
        <v>182.88</v>
      </c>
      <c r="K1748" s="203">
        <v>0</v>
      </c>
      <c r="L1748" s="203">
        <v>0</v>
      </c>
      <c r="M1748" s="231"/>
    </row>
    <row r="1749" spans="1:13">
      <c r="A1749" s="231" t="s">
        <v>794</v>
      </c>
      <c r="B1749" s="231" t="s">
        <v>808</v>
      </c>
      <c r="C1749" s="231" t="s">
        <v>2345</v>
      </c>
      <c r="D1749" s="231" t="s">
        <v>22</v>
      </c>
      <c r="E1749" s="231" t="s">
        <v>521</v>
      </c>
      <c r="F1749" s="231" t="s">
        <v>48</v>
      </c>
      <c r="G1749" s="231" t="s">
        <v>521</v>
      </c>
      <c r="H1749" s="231" t="s">
        <v>796</v>
      </c>
      <c r="I1749" s="203">
        <v>1049.4000000000001</v>
      </c>
      <c r="J1749" s="203">
        <v>1049.4000000000001</v>
      </c>
      <c r="K1749" s="203">
        <v>0</v>
      </c>
      <c r="L1749" s="203">
        <v>0</v>
      </c>
      <c r="M1749" s="231"/>
    </row>
    <row r="1750" spans="1:13">
      <c r="A1750" s="231" t="s">
        <v>794</v>
      </c>
      <c r="B1750" s="231" t="s">
        <v>808</v>
      </c>
      <c r="C1750" s="231" t="s">
        <v>2345</v>
      </c>
      <c r="D1750" s="231" t="s">
        <v>22</v>
      </c>
      <c r="E1750" s="231" t="s">
        <v>521</v>
      </c>
      <c r="F1750" s="231" t="s">
        <v>48</v>
      </c>
      <c r="G1750" s="231" t="s">
        <v>521</v>
      </c>
      <c r="H1750" s="231" t="s">
        <v>796</v>
      </c>
      <c r="I1750" s="203">
        <v>160536</v>
      </c>
      <c r="J1750" s="203">
        <v>206792.44</v>
      </c>
      <c r="K1750" s="203">
        <v>0</v>
      </c>
      <c r="L1750" s="203">
        <v>-46256.44</v>
      </c>
      <c r="M1750" s="231"/>
    </row>
    <row r="1751" spans="1:13">
      <c r="A1751" s="231" t="s">
        <v>794</v>
      </c>
      <c r="B1751" s="231" t="s">
        <v>833</v>
      </c>
      <c r="C1751" s="231" t="s">
        <v>794</v>
      </c>
      <c r="D1751" s="231" t="s">
        <v>22</v>
      </c>
      <c r="E1751" s="231" t="s">
        <v>521</v>
      </c>
      <c r="F1751" s="231" t="s">
        <v>48</v>
      </c>
      <c r="G1751" s="231" t="s">
        <v>521</v>
      </c>
      <c r="H1751" s="231" t="s">
        <v>796</v>
      </c>
      <c r="I1751" s="203">
        <v>512322</v>
      </c>
      <c r="J1751" s="203">
        <v>417426.88</v>
      </c>
      <c r="K1751" s="203">
        <v>68079.399999999994</v>
      </c>
      <c r="L1751" s="203">
        <v>26815.72</v>
      </c>
      <c r="M1751" s="231"/>
    </row>
    <row r="1752" spans="1:13">
      <c r="A1752" s="231" t="s">
        <v>794</v>
      </c>
      <c r="B1752" s="231" t="s">
        <v>833</v>
      </c>
      <c r="C1752" s="231" t="s">
        <v>794</v>
      </c>
      <c r="D1752" s="231" t="s">
        <v>22</v>
      </c>
      <c r="E1752" s="231" t="s">
        <v>521</v>
      </c>
      <c r="F1752" s="231" t="s">
        <v>48</v>
      </c>
      <c r="G1752" s="231" t="s">
        <v>521</v>
      </c>
      <c r="H1752" s="231" t="s">
        <v>796</v>
      </c>
      <c r="I1752" s="203">
        <v>121302.29</v>
      </c>
      <c r="J1752" s="203">
        <v>117146.49</v>
      </c>
      <c r="K1752" s="203">
        <v>4159.5600000000004</v>
      </c>
      <c r="L1752" s="203">
        <v>-3.76</v>
      </c>
      <c r="M1752" s="231"/>
    </row>
    <row r="1753" spans="1:13">
      <c r="A1753" s="231" t="s">
        <v>794</v>
      </c>
      <c r="B1753" s="231" t="s">
        <v>833</v>
      </c>
      <c r="C1753" s="231" t="s">
        <v>812</v>
      </c>
      <c r="D1753" s="231" t="s">
        <v>22</v>
      </c>
      <c r="E1753" s="231" t="s">
        <v>521</v>
      </c>
      <c r="F1753" s="231" t="s">
        <v>48</v>
      </c>
      <c r="G1753" s="231" t="s">
        <v>521</v>
      </c>
      <c r="H1753" s="231" t="s">
        <v>796</v>
      </c>
      <c r="I1753" s="203">
        <v>265533</v>
      </c>
      <c r="J1753" s="203">
        <v>248279.15</v>
      </c>
      <c r="K1753" s="203">
        <v>14996.65</v>
      </c>
      <c r="L1753" s="203">
        <v>2257.1999999999998</v>
      </c>
      <c r="M1753" s="231"/>
    </row>
    <row r="1754" spans="1:13">
      <c r="A1754" s="231" t="s">
        <v>794</v>
      </c>
      <c r="B1754" s="231" t="s">
        <v>833</v>
      </c>
      <c r="C1754" s="231" t="s">
        <v>2345</v>
      </c>
      <c r="D1754" s="231" t="s">
        <v>22</v>
      </c>
      <c r="E1754" s="231" t="s">
        <v>521</v>
      </c>
      <c r="F1754" s="231" t="s">
        <v>48</v>
      </c>
      <c r="G1754" s="231" t="s">
        <v>521</v>
      </c>
      <c r="H1754" s="231" t="s">
        <v>796</v>
      </c>
      <c r="I1754" s="203">
        <v>13761.49</v>
      </c>
      <c r="J1754" s="203">
        <v>30317.43</v>
      </c>
      <c r="K1754" s="203">
        <v>0</v>
      </c>
      <c r="L1754" s="203">
        <v>-16555.939999999999</v>
      </c>
      <c r="M1754" s="231"/>
    </row>
    <row r="1755" spans="1:13">
      <c r="A1755" s="231" t="s">
        <v>794</v>
      </c>
      <c r="B1755" s="231" t="s">
        <v>806</v>
      </c>
      <c r="C1755" s="231" t="s">
        <v>794</v>
      </c>
      <c r="D1755" s="231" t="s">
        <v>22</v>
      </c>
      <c r="E1755" s="231" t="s">
        <v>521</v>
      </c>
      <c r="F1755" s="231" t="s">
        <v>48</v>
      </c>
      <c r="G1755" s="231" t="s">
        <v>521</v>
      </c>
      <c r="H1755" s="231" t="s">
        <v>796</v>
      </c>
      <c r="I1755" s="203">
        <v>104613.99</v>
      </c>
      <c r="J1755" s="203">
        <v>96091.99</v>
      </c>
      <c r="K1755" s="203">
        <v>8522</v>
      </c>
      <c r="L1755" s="203">
        <v>0</v>
      </c>
      <c r="M1755" s="231"/>
    </row>
    <row r="1756" spans="1:13">
      <c r="A1756" s="231" t="s">
        <v>794</v>
      </c>
      <c r="B1756" s="231" t="s">
        <v>806</v>
      </c>
      <c r="C1756" s="231" t="s">
        <v>812</v>
      </c>
      <c r="D1756" s="231" t="s">
        <v>22</v>
      </c>
      <c r="E1756" s="231" t="s">
        <v>521</v>
      </c>
      <c r="F1756" s="231" t="s">
        <v>48</v>
      </c>
      <c r="G1756" s="231" t="s">
        <v>521</v>
      </c>
      <c r="H1756" s="231" t="s">
        <v>796</v>
      </c>
      <c r="I1756" s="203">
        <v>43944.78</v>
      </c>
      <c r="J1756" s="203">
        <v>42735</v>
      </c>
      <c r="K1756" s="203">
        <v>1768.88</v>
      </c>
      <c r="L1756" s="203">
        <v>-559.1</v>
      </c>
      <c r="M1756" s="231"/>
    </row>
    <row r="1757" spans="1:13">
      <c r="A1757" s="231" t="s">
        <v>794</v>
      </c>
      <c r="B1757" s="231" t="s">
        <v>806</v>
      </c>
      <c r="C1757" s="231" t="s">
        <v>2345</v>
      </c>
      <c r="D1757" s="231" t="s">
        <v>22</v>
      </c>
      <c r="E1757" s="231" t="s">
        <v>521</v>
      </c>
      <c r="F1757" s="231" t="s">
        <v>48</v>
      </c>
      <c r="G1757" s="231" t="s">
        <v>521</v>
      </c>
      <c r="H1757" s="231" t="s">
        <v>796</v>
      </c>
      <c r="I1757" s="203">
        <v>714.2</v>
      </c>
      <c r="J1757" s="203">
        <v>1571.24</v>
      </c>
      <c r="K1757" s="203">
        <v>0</v>
      </c>
      <c r="L1757" s="203">
        <v>-857.04</v>
      </c>
      <c r="M1757" s="231"/>
    </row>
    <row r="1758" spans="1:13">
      <c r="A1758" s="231" t="s">
        <v>794</v>
      </c>
      <c r="B1758" s="231" t="s">
        <v>703</v>
      </c>
      <c r="C1758" s="231" t="s">
        <v>794</v>
      </c>
      <c r="D1758" s="231" t="s">
        <v>22</v>
      </c>
      <c r="E1758" s="231" t="s">
        <v>521</v>
      </c>
      <c r="F1758" s="231" t="s">
        <v>48</v>
      </c>
      <c r="G1758" s="231" t="s">
        <v>521</v>
      </c>
      <c r="H1758" s="231" t="s">
        <v>796</v>
      </c>
      <c r="I1758" s="203">
        <v>356082.99</v>
      </c>
      <c r="J1758" s="203">
        <v>310048.95</v>
      </c>
      <c r="K1758" s="203">
        <v>48764.04</v>
      </c>
      <c r="L1758" s="203">
        <v>-2730</v>
      </c>
      <c r="M1758" s="231"/>
    </row>
    <row r="1759" spans="1:13">
      <c r="A1759" s="231" t="s">
        <v>794</v>
      </c>
      <c r="B1759" s="231" t="s">
        <v>703</v>
      </c>
      <c r="C1759" s="231" t="s">
        <v>794</v>
      </c>
      <c r="D1759" s="231" t="s">
        <v>22</v>
      </c>
      <c r="E1759" s="231" t="s">
        <v>521</v>
      </c>
      <c r="F1759" s="231" t="s">
        <v>48</v>
      </c>
      <c r="G1759" s="231" t="s">
        <v>521</v>
      </c>
      <c r="H1759" s="231" t="s">
        <v>796</v>
      </c>
      <c r="I1759" s="203">
        <v>129729.08</v>
      </c>
      <c r="J1759" s="203">
        <v>117156.76</v>
      </c>
      <c r="K1759" s="203">
        <v>12178.96</v>
      </c>
      <c r="L1759" s="203">
        <v>393.36</v>
      </c>
      <c r="M1759" s="231"/>
    </row>
    <row r="1760" spans="1:13">
      <c r="A1760" s="231" t="s">
        <v>794</v>
      </c>
      <c r="B1760" s="231" t="s">
        <v>703</v>
      </c>
      <c r="C1760" s="231" t="s">
        <v>812</v>
      </c>
      <c r="D1760" s="231" t="s">
        <v>22</v>
      </c>
      <c r="E1760" s="231" t="s">
        <v>521</v>
      </c>
      <c r="F1760" s="231" t="s">
        <v>48</v>
      </c>
      <c r="G1760" s="231" t="s">
        <v>521</v>
      </c>
      <c r="H1760" s="231" t="s">
        <v>796</v>
      </c>
      <c r="I1760" s="203">
        <v>192203.24</v>
      </c>
      <c r="J1760" s="203">
        <v>181860.86</v>
      </c>
      <c r="K1760" s="203">
        <v>13716.38</v>
      </c>
      <c r="L1760" s="203">
        <v>-3374</v>
      </c>
      <c r="M1760" s="231"/>
    </row>
    <row r="1761" spans="1:13">
      <c r="A1761" s="231" t="s">
        <v>794</v>
      </c>
      <c r="B1761" s="231" t="s">
        <v>703</v>
      </c>
      <c r="C1761" s="231" t="s">
        <v>2343</v>
      </c>
      <c r="D1761" s="231" t="s">
        <v>22</v>
      </c>
      <c r="E1761" s="231" t="s">
        <v>521</v>
      </c>
      <c r="F1761" s="231" t="s">
        <v>48</v>
      </c>
      <c r="G1761" s="231" t="s">
        <v>521</v>
      </c>
      <c r="H1761" s="231" t="s">
        <v>796</v>
      </c>
      <c r="I1761" s="203">
        <v>2345</v>
      </c>
      <c r="J1761" s="203">
        <v>1880.51</v>
      </c>
      <c r="K1761" s="203">
        <v>324.57</v>
      </c>
      <c r="L1761" s="203">
        <v>139.91999999999999</v>
      </c>
      <c r="M1761" s="231"/>
    </row>
    <row r="1762" spans="1:13">
      <c r="A1762" s="231" t="s">
        <v>794</v>
      </c>
      <c r="B1762" s="231" t="s">
        <v>703</v>
      </c>
      <c r="C1762" s="231" t="s">
        <v>2344</v>
      </c>
      <c r="D1762" s="231" t="s">
        <v>22</v>
      </c>
      <c r="E1762" s="231" t="s">
        <v>521</v>
      </c>
      <c r="F1762" s="231" t="s">
        <v>48</v>
      </c>
      <c r="G1762" s="231" t="s">
        <v>521</v>
      </c>
      <c r="H1762" s="231" t="s">
        <v>796</v>
      </c>
      <c r="I1762" s="203">
        <v>800</v>
      </c>
      <c r="J1762" s="203">
        <v>269</v>
      </c>
      <c r="K1762" s="203">
        <v>0</v>
      </c>
      <c r="L1762" s="203">
        <v>531</v>
      </c>
      <c r="M1762" s="231"/>
    </row>
    <row r="1763" spans="1:13">
      <c r="A1763" s="231" t="s">
        <v>794</v>
      </c>
      <c r="B1763" s="231" t="s">
        <v>703</v>
      </c>
      <c r="C1763" s="231" t="s">
        <v>2345</v>
      </c>
      <c r="D1763" s="231" t="s">
        <v>22</v>
      </c>
      <c r="E1763" s="231" t="s">
        <v>521</v>
      </c>
      <c r="F1763" s="231" t="s">
        <v>48</v>
      </c>
      <c r="G1763" s="231" t="s">
        <v>521</v>
      </c>
      <c r="H1763" s="231" t="s">
        <v>796</v>
      </c>
      <c r="I1763" s="203">
        <v>357.1</v>
      </c>
      <c r="J1763" s="203">
        <v>285.68</v>
      </c>
      <c r="K1763" s="203">
        <v>0</v>
      </c>
      <c r="L1763" s="203">
        <v>71.42</v>
      </c>
      <c r="M1763" s="231"/>
    </row>
    <row r="1764" spans="1:13">
      <c r="A1764" s="231" t="s">
        <v>794</v>
      </c>
      <c r="B1764" s="231" t="s">
        <v>701</v>
      </c>
      <c r="C1764" s="231" t="s">
        <v>794</v>
      </c>
      <c r="D1764" s="231" t="s">
        <v>22</v>
      </c>
      <c r="E1764" s="231" t="s">
        <v>521</v>
      </c>
      <c r="F1764" s="231" t="s">
        <v>48</v>
      </c>
      <c r="G1764" s="231" t="s">
        <v>521</v>
      </c>
      <c r="H1764" s="231" t="s">
        <v>796</v>
      </c>
      <c r="I1764" s="203">
        <v>42656</v>
      </c>
      <c r="J1764" s="203">
        <v>39169.07</v>
      </c>
      <c r="K1764" s="203">
        <v>8717.32</v>
      </c>
      <c r="L1764" s="203">
        <v>-5230.3900000000003</v>
      </c>
      <c r="M1764" s="231"/>
    </row>
    <row r="1765" spans="1:13">
      <c r="A1765" s="231" t="s">
        <v>794</v>
      </c>
      <c r="B1765" s="231" t="s">
        <v>701</v>
      </c>
      <c r="C1765" s="231" t="s">
        <v>794</v>
      </c>
      <c r="D1765" s="231" t="s">
        <v>22</v>
      </c>
      <c r="E1765" s="231" t="s">
        <v>521</v>
      </c>
      <c r="F1765" s="231" t="s">
        <v>48</v>
      </c>
      <c r="G1765" s="231" t="s">
        <v>521</v>
      </c>
      <c r="H1765" s="231" t="s">
        <v>796</v>
      </c>
      <c r="I1765" s="203">
        <v>43389.45</v>
      </c>
      <c r="J1765" s="203">
        <v>39943.75</v>
      </c>
      <c r="K1765" s="203">
        <v>1553.61</v>
      </c>
      <c r="L1765" s="203">
        <v>1892.09</v>
      </c>
      <c r="M1765" s="231"/>
    </row>
    <row r="1766" spans="1:13">
      <c r="A1766" s="231" t="s">
        <v>794</v>
      </c>
      <c r="B1766" s="231" t="s">
        <v>701</v>
      </c>
      <c r="C1766" s="231" t="s">
        <v>812</v>
      </c>
      <c r="D1766" s="231" t="s">
        <v>22</v>
      </c>
      <c r="E1766" s="231" t="s">
        <v>521</v>
      </c>
      <c r="F1766" s="231" t="s">
        <v>48</v>
      </c>
      <c r="G1766" s="231" t="s">
        <v>521</v>
      </c>
      <c r="H1766" s="231" t="s">
        <v>796</v>
      </c>
      <c r="I1766" s="203">
        <v>30991</v>
      </c>
      <c r="J1766" s="203">
        <v>35292.769999999997</v>
      </c>
      <c r="K1766" s="203">
        <v>2228.94</v>
      </c>
      <c r="L1766" s="203">
        <v>-6530.71</v>
      </c>
      <c r="M1766" s="231"/>
    </row>
    <row r="1767" spans="1:13">
      <c r="A1767" s="231" t="s">
        <v>794</v>
      </c>
      <c r="B1767" s="231" t="s">
        <v>701</v>
      </c>
      <c r="C1767" s="231" t="s">
        <v>2341</v>
      </c>
      <c r="D1767" s="231" t="s">
        <v>22</v>
      </c>
      <c r="E1767" s="231" t="s">
        <v>521</v>
      </c>
      <c r="F1767" s="231" t="s">
        <v>48</v>
      </c>
      <c r="G1767" s="231" t="s">
        <v>521</v>
      </c>
      <c r="H1767" s="231" t="s">
        <v>796</v>
      </c>
      <c r="I1767" s="203">
        <v>300</v>
      </c>
      <c r="J1767" s="203">
        <v>212.54</v>
      </c>
      <c r="K1767" s="203">
        <v>0</v>
      </c>
      <c r="L1767" s="203">
        <v>87.46</v>
      </c>
      <c r="M1767" s="231"/>
    </row>
    <row r="1768" spans="1:13">
      <c r="A1768" s="231" t="s">
        <v>794</v>
      </c>
      <c r="B1768" s="231" t="s">
        <v>701</v>
      </c>
      <c r="C1768" s="231" t="s">
        <v>2343</v>
      </c>
      <c r="D1768" s="231" t="s">
        <v>22</v>
      </c>
      <c r="E1768" s="231" t="s">
        <v>521</v>
      </c>
      <c r="F1768" s="231" t="s">
        <v>48</v>
      </c>
      <c r="G1768" s="231" t="s">
        <v>521</v>
      </c>
      <c r="H1768" s="231" t="s">
        <v>796</v>
      </c>
      <c r="I1768" s="203">
        <v>14507.98</v>
      </c>
      <c r="J1768" s="203">
        <v>10515.21</v>
      </c>
      <c r="K1768" s="203">
        <v>0</v>
      </c>
      <c r="L1768" s="203">
        <v>3992.77</v>
      </c>
      <c r="M1768" s="231"/>
    </row>
    <row r="1769" spans="1:13">
      <c r="A1769" s="231" t="s">
        <v>794</v>
      </c>
      <c r="B1769" s="231" t="s">
        <v>701</v>
      </c>
      <c r="C1769" s="231" t="s">
        <v>2344</v>
      </c>
      <c r="D1769" s="231" t="s">
        <v>22</v>
      </c>
      <c r="E1769" s="231" t="s">
        <v>521</v>
      </c>
      <c r="F1769" s="231" t="s">
        <v>48</v>
      </c>
      <c r="G1769" s="231" t="s">
        <v>521</v>
      </c>
      <c r="H1769" s="231" t="s">
        <v>796</v>
      </c>
      <c r="I1769" s="203">
        <v>638.79999999999995</v>
      </c>
      <c r="J1769" s="203">
        <v>536.99</v>
      </c>
      <c r="K1769" s="203">
        <v>0</v>
      </c>
      <c r="L1769" s="203">
        <v>101.81</v>
      </c>
      <c r="M1769" s="231"/>
    </row>
    <row r="1770" spans="1:13">
      <c r="A1770" s="231" t="s">
        <v>794</v>
      </c>
      <c r="B1770" s="231" t="s">
        <v>701</v>
      </c>
      <c r="C1770" s="231" t="s">
        <v>2345</v>
      </c>
      <c r="D1770" s="231" t="s">
        <v>22</v>
      </c>
      <c r="E1770" s="231" t="s">
        <v>521</v>
      </c>
      <c r="F1770" s="231" t="s">
        <v>48</v>
      </c>
      <c r="G1770" s="231" t="s">
        <v>521</v>
      </c>
      <c r="H1770" s="231" t="s">
        <v>796</v>
      </c>
      <c r="I1770" s="203">
        <v>1071.3</v>
      </c>
      <c r="J1770" s="203">
        <v>1071.3</v>
      </c>
      <c r="K1770" s="203">
        <v>0</v>
      </c>
      <c r="L1770" s="203">
        <v>0</v>
      </c>
      <c r="M1770" s="231"/>
    </row>
    <row r="1771" spans="1:13">
      <c r="A1771" s="231" t="s">
        <v>794</v>
      </c>
      <c r="B1771" s="231" t="s">
        <v>707</v>
      </c>
      <c r="C1771" s="231" t="s">
        <v>794</v>
      </c>
      <c r="D1771" s="231" t="s">
        <v>22</v>
      </c>
      <c r="E1771" s="231" t="s">
        <v>521</v>
      </c>
      <c r="F1771" s="231" t="s">
        <v>48</v>
      </c>
      <c r="G1771" s="231" t="s">
        <v>521</v>
      </c>
      <c r="H1771" s="231" t="s">
        <v>796</v>
      </c>
      <c r="I1771" s="203">
        <v>465348.39</v>
      </c>
      <c r="J1771" s="203">
        <v>400746.46</v>
      </c>
      <c r="K1771" s="203">
        <v>37776.36</v>
      </c>
      <c r="L1771" s="203">
        <v>26825.57</v>
      </c>
      <c r="M1771" s="231"/>
    </row>
    <row r="1772" spans="1:13">
      <c r="A1772" s="231" t="s">
        <v>794</v>
      </c>
      <c r="B1772" s="231" t="s">
        <v>707</v>
      </c>
      <c r="C1772" s="231" t="s">
        <v>794</v>
      </c>
      <c r="D1772" s="231" t="s">
        <v>22</v>
      </c>
      <c r="E1772" s="231" t="s">
        <v>521</v>
      </c>
      <c r="F1772" s="231" t="s">
        <v>48</v>
      </c>
      <c r="G1772" s="231" t="s">
        <v>521</v>
      </c>
      <c r="H1772" s="231" t="s">
        <v>796</v>
      </c>
      <c r="I1772" s="203">
        <v>110236</v>
      </c>
      <c r="J1772" s="203">
        <v>101915.28</v>
      </c>
      <c r="K1772" s="203">
        <v>5356.23</v>
      </c>
      <c r="L1772" s="203">
        <v>2964.49</v>
      </c>
      <c r="M1772" s="231"/>
    </row>
    <row r="1773" spans="1:13">
      <c r="A1773" s="231" t="s">
        <v>794</v>
      </c>
      <c r="B1773" s="231" t="s">
        <v>707</v>
      </c>
      <c r="C1773" s="231" t="s">
        <v>812</v>
      </c>
      <c r="D1773" s="231" t="s">
        <v>22</v>
      </c>
      <c r="E1773" s="231" t="s">
        <v>521</v>
      </c>
      <c r="F1773" s="231" t="s">
        <v>48</v>
      </c>
      <c r="G1773" s="231" t="s">
        <v>521</v>
      </c>
      <c r="H1773" s="231" t="s">
        <v>796</v>
      </c>
      <c r="I1773" s="203">
        <v>246605.93</v>
      </c>
      <c r="J1773" s="203">
        <v>231008.42</v>
      </c>
      <c r="K1773" s="203">
        <v>8954.2999999999993</v>
      </c>
      <c r="L1773" s="203">
        <v>6643.21</v>
      </c>
      <c r="M1773" s="231"/>
    </row>
    <row r="1774" spans="1:13">
      <c r="A1774" s="231" t="s">
        <v>794</v>
      </c>
      <c r="B1774" s="231" t="s">
        <v>707</v>
      </c>
      <c r="C1774" s="231" t="s">
        <v>2341</v>
      </c>
      <c r="D1774" s="231" t="s">
        <v>22</v>
      </c>
      <c r="E1774" s="231" t="s">
        <v>521</v>
      </c>
      <c r="F1774" s="231" t="s">
        <v>48</v>
      </c>
      <c r="G1774" s="231" t="s">
        <v>521</v>
      </c>
      <c r="H1774" s="231" t="s">
        <v>796</v>
      </c>
      <c r="I1774" s="203">
        <v>831</v>
      </c>
      <c r="J1774" s="203">
        <v>0</v>
      </c>
      <c r="K1774" s="203">
        <v>0</v>
      </c>
      <c r="L1774" s="203">
        <v>831</v>
      </c>
      <c r="M1774" s="231"/>
    </row>
    <row r="1775" spans="1:13">
      <c r="A1775" s="231" t="s">
        <v>794</v>
      </c>
      <c r="B1775" s="231" t="s">
        <v>707</v>
      </c>
      <c r="C1775" s="231" t="s">
        <v>2341</v>
      </c>
      <c r="D1775" s="231" t="s">
        <v>22</v>
      </c>
      <c r="E1775" s="231" t="s">
        <v>521</v>
      </c>
      <c r="F1775" s="231" t="s">
        <v>48</v>
      </c>
      <c r="G1775" s="231" t="s">
        <v>521</v>
      </c>
      <c r="H1775" s="231" t="s">
        <v>796</v>
      </c>
      <c r="I1775" s="203">
        <v>2353.0100000000002</v>
      </c>
      <c r="J1775" s="203">
        <v>0</v>
      </c>
      <c r="K1775" s="203">
        <v>0</v>
      </c>
      <c r="L1775" s="203">
        <v>2353.0100000000002</v>
      </c>
      <c r="M1775" s="231"/>
    </row>
    <row r="1776" spans="1:13">
      <c r="A1776" s="231" t="s">
        <v>794</v>
      </c>
      <c r="B1776" s="231" t="s">
        <v>707</v>
      </c>
      <c r="C1776" s="231" t="s">
        <v>2341</v>
      </c>
      <c r="D1776" s="231" t="s">
        <v>22</v>
      </c>
      <c r="E1776" s="231" t="s">
        <v>521</v>
      </c>
      <c r="F1776" s="231" t="s">
        <v>48</v>
      </c>
      <c r="G1776" s="231" t="s">
        <v>521</v>
      </c>
      <c r="H1776" s="231" t="s">
        <v>796</v>
      </c>
      <c r="I1776" s="203">
        <v>17757.439999999999</v>
      </c>
      <c r="J1776" s="203">
        <v>15295.79</v>
      </c>
      <c r="K1776" s="203">
        <v>2261.61</v>
      </c>
      <c r="L1776" s="203">
        <v>200.04</v>
      </c>
      <c r="M1776" s="231"/>
    </row>
    <row r="1777" spans="1:13">
      <c r="A1777" s="231" t="s">
        <v>794</v>
      </c>
      <c r="B1777" s="231" t="s">
        <v>707</v>
      </c>
      <c r="C1777" s="231" t="s">
        <v>2341</v>
      </c>
      <c r="D1777" s="231" t="s">
        <v>22</v>
      </c>
      <c r="E1777" s="231" t="s">
        <v>521</v>
      </c>
      <c r="F1777" s="231" t="s">
        <v>48</v>
      </c>
      <c r="G1777" s="231" t="s">
        <v>521</v>
      </c>
      <c r="H1777" s="231" t="s">
        <v>796</v>
      </c>
      <c r="I1777" s="203">
        <v>11200.92</v>
      </c>
      <c r="J1777" s="203">
        <v>9814.19</v>
      </c>
      <c r="K1777" s="203">
        <v>1477.73</v>
      </c>
      <c r="L1777" s="203">
        <v>-91</v>
      </c>
      <c r="M1777" s="231"/>
    </row>
    <row r="1778" spans="1:13">
      <c r="A1778" s="231" t="s">
        <v>794</v>
      </c>
      <c r="B1778" s="231" t="s">
        <v>707</v>
      </c>
      <c r="C1778" s="231" t="s">
        <v>2341</v>
      </c>
      <c r="D1778" s="231" t="s">
        <v>22</v>
      </c>
      <c r="E1778" s="231" t="s">
        <v>521</v>
      </c>
      <c r="F1778" s="231" t="s">
        <v>48</v>
      </c>
      <c r="G1778" s="231" t="s">
        <v>521</v>
      </c>
      <c r="H1778" s="231" t="s">
        <v>796</v>
      </c>
      <c r="I1778" s="203">
        <v>1924.89</v>
      </c>
      <c r="J1778" s="203">
        <v>564.5</v>
      </c>
      <c r="K1778" s="203">
        <v>0</v>
      </c>
      <c r="L1778" s="203">
        <v>1360.39</v>
      </c>
      <c r="M1778" s="231"/>
    </row>
    <row r="1779" spans="1:13">
      <c r="A1779" s="231" t="s">
        <v>794</v>
      </c>
      <c r="B1779" s="231" t="s">
        <v>707</v>
      </c>
      <c r="C1779" s="231" t="s">
        <v>2341</v>
      </c>
      <c r="D1779" s="231" t="s">
        <v>22</v>
      </c>
      <c r="E1779" s="231" t="s">
        <v>521</v>
      </c>
      <c r="F1779" s="231" t="s">
        <v>48</v>
      </c>
      <c r="G1779" s="231" t="s">
        <v>521</v>
      </c>
      <c r="H1779" s="231" t="s">
        <v>796</v>
      </c>
      <c r="I1779" s="203">
        <v>1493.89</v>
      </c>
      <c r="J1779" s="203">
        <v>2056.63</v>
      </c>
      <c r="K1779" s="203">
        <v>0</v>
      </c>
      <c r="L1779" s="203">
        <v>-562.74</v>
      </c>
      <c r="M1779" s="231"/>
    </row>
    <row r="1780" spans="1:13">
      <c r="A1780" s="231" t="s">
        <v>794</v>
      </c>
      <c r="B1780" s="231" t="s">
        <v>707</v>
      </c>
      <c r="C1780" s="231" t="s">
        <v>2343</v>
      </c>
      <c r="D1780" s="231" t="s">
        <v>22</v>
      </c>
      <c r="E1780" s="231" t="s">
        <v>521</v>
      </c>
      <c r="F1780" s="231" t="s">
        <v>48</v>
      </c>
      <c r="G1780" s="231" t="s">
        <v>521</v>
      </c>
      <c r="H1780" s="231" t="s">
        <v>796</v>
      </c>
      <c r="I1780" s="203">
        <v>771</v>
      </c>
      <c r="J1780" s="203">
        <v>804.27</v>
      </c>
      <c r="K1780" s="203">
        <v>0</v>
      </c>
      <c r="L1780" s="203">
        <v>-33.270000000000003</v>
      </c>
      <c r="M1780" s="231"/>
    </row>
    <row r="1781" spans="1:13">
      <c r="A1781" s="231" t="s">
        <v>794</v>
      </c>
      <c r="B1781" s="231" t="s">
        <v>707</v>
      </c>
      <c r="C1781" s="231" t="s">
        <v>2344</v>
      </c>
      <c r="D1781" s="231" t="s">
        <v>22</v>
      </c>
      <c r="E1781" s="231" t="s">
        <v>521</v>
      </c>
      <c r="F1781" s="231" t="s">
        <v>48</v>
      </c>
      <c r="G1781" s="231" t="s">
        <v>521</v>
      </c>
      <c r="H1781" s="231" t="s">
        <v>796</v>
      </c>
      <c r="I1781" s="203">
        <v>940.71</v>
      </c>
      <c r="J1781" s="203">
        <v>940.71</v>
      </c>
      <c r="K1781" s="203">
        <v>0</v>
      </c>
      <c r="L1781" s="203">
        <v>0</v>
      </c>
      <c r="M1781" s="231"/>
    </row>
    <row r="1782" spans="1:13">
      <c r="A1782" s="231" t="s">
        <v>794</v>
      </c>
      <c r="B1782" s="231" t="s">
        <v>707</v>
      </c>
      <c r="C1782" s="231" t="s">
        <v>2344</v>
      </c>
      <c r="D1782" s="231" t="s">
        <v>22</v>
      </c>
      <c r="E1782" s="231" t="s">
        <v>521</v>
      </c>
      <c r="F1782" s="231" t="s">
        <v>48</v>
      </c>
      <c r="G1782" s="231" t="s">
        <v>521</v>
      </c>
      <c r="H1782" s="231" t="s">
        <v>796</v>
      </c>
      <c r="I1782" s="203">
        <v>0</v>
      </c>
      <c r="J1782" s="203">
        <v>847.34</v>
      </c>
      <c r="K1782" s="203">
        <v>0</v>
      </c>
      <c r="L1782" s="203">
        <v>-847.34</v>
      </c>
      <c r="M1782" s="231"/>
    </row>
    <row r="1783" spans="1:13">
      <c r="A1783" s="231" t="s">
        <v>794</v>
      </c>
      <c r="B1783" s="231" t="s">
        <v>707</v>
      </c>
      <c r="C1783" s="231" t="s">
        <v>2345</v>
      </c>
      <c r="D1783" s="231" t="s">
        <v>22</v>
      </c>
      <c r="E1783" s="231" t="s">
        <v>521</v>
      </c>
      <c r="F1783" s="231" t="s">
        <v>48</v>
      </c>
      <c r="G1783" s="231" t="s">
        <v>521</v>
      </c>
      <c r="H1783" s="231" t="s">
        <v>796</v>
      </c>
      <c r="I1783" s="203">
        <v>1800</v>
      </c>
      <c r="J1783" s="203">
        <v>1800</v>
      </c>
      <c r="K1783" s="203">
        <v>0</v>
      </c>
      <c r="L1783" s="203">
        <v>0</v>
      </c>
      <c r="M1783" s="231"/>
    </row>
    <row r="1784" spans="1:13">
      <c r="A1784" s="231" t="s">
        <v>794</v>
      </c>
      <c r="B1784" s="231" t="s">
        <v>706</v>
      </c>
      <c r="C1784" s="231" t="s">
        <v>794</v>
      </c>
      <c r="D1784" s="231" t="s">
        <v>22</v>
      </c>
      <c r="E1784" s="231" t="s">
        <v>521</v>
      </c>
      <c r="F1784" s="231" t="s">
        <v>48</v>
      </c>
      <c r="G1784" s="231" t="s">
        <v>521</v>
      </c>
      <c r="H1784" s="231" t="s">
        <v>796</v>
      </c>
      <c r="I1784" s="203">
        <v>405695</v>
      </c>
      <c r="J1784" s="203">
        <v>358929.91999999998</v>
      </c>
      <c r="K1784" s="203">
        <v>46803.68</v>
      </c>
      <c r="L1784" s="203">
        <v>-38.6</v>
      </c>
      <c r="M1784" s="231"/>
    </row>
    <row r="1785" spans="1:13">
      <c r="A1785" s="231" t="s">
        <v>794</v>
      </c>
      <c r="B1785" s="231" t="s">
        <v>706</v>
      </c>
      <c r="C1785" s="231" t="s">
        <v>812</v>
      </c>
      <c r="D1785" s="231" t="s">
        <v>22</v>
      </c>
      <c r="E1785" s="231" t="s">
        <v>521</v>
      </c>
      <c r="F1785" s="231" t="s">
        <v>48</v>
      </c>
      <c r="G1785" s="231" t="s">
        <v>521</v>
      </c>
      <c r="H1785" s="231" t="s">
        <v>796</v>
      </c>
      <c r="I1785" s="203">
        <v>195768</v>
      </c>
      <c r="J1785" s="203">
        <v>184512.71</v>
      </c>
      <c r="K1785" s="203">
        <v>12659.14</v>
      </c>
      <c r="L1785" s="203">
        <v>-1403.85</v>
      </c>
      <c r="M1785" s="231"/>
    </row>
    <row r="1786" spans="1:13">
      <c r="A1786" s="231" t="s">
        <v>794</v>
      </c>
      <c r="B1786" s="231" t="s">
        <v>706</v>
      </c>
      <c r="C1786" s="231" t="s">
        <v>2341</v>
      </c>
      <c r="D1786" s="231" t="s">
        <v>22</v>
      </c>
      <c r="E1786" s="231" t="s">
        <v>521</v>
      </c>
      <c r="F1786" s="231" t="s">
        <v>48</v>
      </c>
      <c r="G1786" s="231" t="s">
        <v>521</v>
      </c>
      <c r="H1786" s="231" t="s">
        <v>796</v>
      </c>
      <c r="I1786" s="203">
        <v>2421.98</v>
      </c>
      <c r="J1786" s="203">
        <v>2421.98</v>
      </c>
      <c r="K1786" s="203">
        <v>0</v>
      </c>
      <c r="L1786" s="203">
        <v>0</v>
      </c>
      <c r="M1786" s="231"/>
    </row>
    <row r="1787" spans="1:13">
      <c r="A1787" s="231" t="s">
        <v>794</v>
      </c>
      <c r="B1787" s="231" t="s">
        <v>706</v>
      </c>
      <c r="C1787" s="231" t="s">
        <v>2341</v>
      </c>
      <c r="D1787" s="231" t="s">
        <v>22</v>
      </c>
      <c r="E1787" s="231" t="s">
        <v>521</v>
      </c>
      <c r="F1787" s="231" t="s">
        <v>48</v>
      </c>
      <c r="G1787" s="231" t="s">
        <v>521</v>
      </c>
      <c r="H1787" s="231" t="s">
        <v>796</v>
      </c>
      <c r="I1787" s="203">
        <v>33214</v>
      </c>
      <c r="J1787" s="203">
        <v>26182.05</v>
      </c>
      <c r="K1787" s="203">
        <v>0</v>
      </c>
      <c r="L1787" s="203">
        <v>7031.95</v>
      </c>
      <c r="M1787" s="231"/>
    </row>
    <row r="1788" spans="1:13">
      <c r="A1788" s="231" t="s">
        <v>794</v>
      </c>
      <c r="B1788" s="231" t="s">
        <v>706</v>
      </c>
      <c r="C1788" s="231" t="s">
        <v>2341</v>
      </c>
      <c r="D1788" s="231" t="s">
        <v>22</v>
      </c>
      <c r="E1788" s="231" t="s">
        <v>521</v>
      </c>
      <c r="F1788" s="231" t="s">
        <v>48</v>
      </c>
      <c r="G1788" s="231" t="s">
        <v>521</v>
      </c>
      <c r="H1788" s="231" t="s">
        <v>796</v>
      </c>
      <c r="I1788" s="203">
        <v>16904.009999999998</v>
      </c>
      <c r="J1788" s="203">
        <v>14675.29</v>
      </c>
      <c r="K1788" s="203">
        <v>1962.42</v>
      </c>
      <c r="L1788" s="203">
        <v>266.3</v>
      </c>
      <c r="M1788" s="231"/>
    </row>
    <row r="1789" spans="1:13">
      <c r="A1789" s="231" t="s">
        <v>794</v>
      </c>
      <c r="B1789" s="231" t="s">
        <v>706</v>
      </c>
      <c r="C1789" s="231" t="s">
        <v>2341</v>
      </c>
      <c r="D1789" s="231" t="s">
        <v>22</v>
      </c>
      <c r="E1789" s="231" t="s">
        <v>521</v>
      </c>
      <c r="F1789" s="231" t="s">
        <v>48</v>
      </c>
      <c r="G1789" s="231" t="s">
        <v>521</v>
      </c>
      <c r="H1789" s="231" t="s">
        <v>796</v>
      </c>
      <c r="I1789" s="203">
        <v>4449.12</v>
      </c>
      <c r="J1789" s="203">
        <v>4425.12</v>
      </c>
      <c r="K1789" s="203">
        <v>24</v>
      </c>
      <c r="L1789" s="203">
        <v>0</v>
      </c>
      <c r="M1789" s="231"/>
    </row>
    <row r="1790" spans="1:13">
      <c r="A1790" s="231" t="s">
        <v>794</v>
      </c>
      <c r="B1790" s="231" t="s">
        <v>706</v>
      </c>
      <c r="C1790" s="231" t="s">
        <v>2342</v>
      </c>
      <c r="D1790" s="231" t="s">
        <v>22</v>
      </c>
      <c r="E1790" s="231" t="s">
        <v>521</v>
      </c>
      <c r="F1790" s="231" t="s">
        <v>48</v>
      </c>
      <c r="G1790" s="231" t="s">
        <v>521</v>
      </c>
      <c r="H1790" s="231" t="s">
        <v>796</v>
      </c>
      <c r="I1790" s="203">
        <v>1637.7</v>
      </c>
      <c r="J1790" s="203">
        <v>1637.7</v>
      </c>
      <c r="K1790" s="203">
        <v>0</v>
      </c>
      <c r="L1790" s="203">
        <v>0</v>
      </c>
      <c r="M1790" s="231"/>
    </row>
    <row r="1791" spans="1:13">
      <c r="A1791" s="231" t="s">
        <v>794</v>
      </c>
      <c r="B1791" s="231" t="s">
        <v>706</v>
      </c>
      <c r="C1791" s="231" t="s">
        <v>2342</v>
      </c>
      <c r="D1791" s="231" t="s">
        <v>22</v>
      </c>
      <c r="E1791" s="231" t="s">
        <v>521</v>
      </c>
      <c r="F1791" s="231" t="s">
        <v>48</v>
      </c>
      <c r="G1791" s="231" t="s">
        <v>521</v>
      </c>
      <c r="H1791" s="231" t="s">
        <v>796</v>
      </c>
      <c r="I1791" s="203">
        <v>200888</v>
      </c>
      <c r="J1791" s="203">
        <v>183046.2</v>
      </c>
      <c r="K1791" s="203">
        <v>0</v>
      </c>
      <c r="L1791" s="203">
        <v>17841.8</v>
      </c>
      <c r="M1791" s="231"/>
    </row>
    <row r="1792" spans="1:13">
      <c r="A1792" s="231" t="s">
        <v>794</v>
      </c>
      <c r="B1792" s="231" t="s">
        <v>706</v>
      </c>
      <c r="C1792" s="231" t="s">
        <v>2342</v>
      </c>
      <c r="D1792" s="231" t="s">
        <v>22</v>
      </c>
      <c r="E1792" s="231" t="s">
        <v>521</v>
      </c>
      <c r="F1792" s="231" t="s">
        <v>48</v>
      </c>
      <c r="G1792" s="231" t="s">
        <v>521</v>
      </c>
      <c r="H1792" s="231" t="s">
        <v>796</v>
      </c>
      <c r="I1792" s="203">
        <v>300</v>
      </c>
      <c r="J1792" s="203">
        <v>271.01</v>
      </c>
      <c r="K1792" s="203">
        <v>0</v>
      </c>
      <c r="L1792" s="203">
        <v>28.99</v>
      </c>
      <c r="M1792" s="231"/>
    </row>
    <row r="1793" spans="1:13">
      <c r="A1793" s="231" t="s">
        <v>794</v>
      </c>
      <c r="B1793" s="231" t="s">
        <v>706</v>
      </c>
      <c r="C1793" s="231" t="s">
        <v>2342</v>
      </c>
      <c r="D1793" s="231" t="s">
        <v>22</v>
      </c>
      <c r="E1793" s="231" t="s">
        <v>521</v>
      </c>
      <c r="F1793" s="231" t="s">
        <v>48</v>
      </c>
      <c r="G1793" s="231" t="s">
        <v>521</v>
      </c>
      <c r="H1793" s="231" t="s">
        <v>796</v>
      </c>
      <c r="I1793" s="203">
        <v>100</v>
      </c>
      <c r="J1793" s="203">
        <v>32.729999999999997</v>
      </c>
      <c r="K1793" s="203">
        <v>0</v>
      </c>
      <c r="L1793" s="203">
        <v>67.27</v>
      </c>
      <c r="M1793" s="231"/>
    </row>
    <row r="1794" spans="1:13">
      <c r="A1794" s="231" t="s">
        <v>794</v>
      </c>
      <c r="B1794" s="231" t="s">
        <v>706</v>
      </c>
      <c r="C1794" s="231" t="s">
        <v>2343</v>
      </c>
      <c r="D1794" s="231" t="s">
        <v>22</v>
      </c>
      <c r="E1794" s="231" t="s">
        <v>521</v>
      </c>
      <c r="F1794" s="231" t="s">
        <v>48</v>
      </c>
      <c r="G1794" s="231" t="s">
        <v>521</v>
      </c>
      <c r="H1794" s="231" t="s">
        <v>796</v>
      </c>
      <c r="I1794" s="203">
        <v>46089.36</v>
      </c>
      <c r="J1794" s="203">
        <v>49104.12</v>
      </c>
      <c r="K1794" s="203">
        <v>0</v>
      </c>
      <c r="L1794" s="203">
        <v>-3014.76</v>
      </c>
      <c r="M1794" s="231"/>
    </row>
    <row r="1795" spans="1:13">
      <c r="A1795" s="231" t="s">
        <v>794</v>
      </c>
      <c r="B1795" s="231" t="s">
        <v>706</v>
      </c>
      <c r="C1795" s="231" t="s">
        <v>2344</v>
      </c>
      <c r="D1795" s="231" t="s">
        <v>22</v>
      </c>
      <c r="E1795" s="231" t="s">
        <v>521</v>
      </c>
      <c r="F1795" s="231" t="s">
        <v>48</v>
      </c>
      <c r="G1795" s="231" t="s">
        <v>521</v>
      </c>
      <c r="H1795" s="231" t="s">
        <v>796</v>
      </c>
      <c r="I1795" s="203">
        <v>469.96</v>
      </c>
      <c r="J1795" s="203">
        <v>469.96</v>
      </c>
      <c r="K1795" s="203">
        <v>0</v>
      </c>
      <c r="L1795" s="203">
        <v>0</v>
      </c>
      <c r="M1795" s="231"/>
    </row>
    <row r="1796" spans="1:13">
      <c r="A1796" s="231" t="s">
        <v>794</v>
      </c>
      <c r="B1796" s="231" t="s">
        <v>706</v>
      </c>
      <c r="C1796" s="231" t="s">
        <v>2345</v>
      </c>
      <c r="D1796" s="231" t="s">
        <v>22</v>
      </c>
      <c r="E1796" s="231" t="s">
        <v>521</v>
      </c>
      <c r="F1796" s="231" t="s">
        <v>48</v>
      </c>
      <c r="G1796" s="231" t="s">
        <v>521</v>
      </c>
      <c r="H1796" s="231" t="s">
        <v>796</v>
      </c>
      <c r="I1796" s="203">
        <v>150</v>
      </c>
      <c r="J1796" s="203">
        <v>150</v>
      </c>
      <c r="K1796" s="203">
        <v>0</v>
      </c>
      <c r="L1796" s="203">
        <v>0</v>
      </c>
      <c r="M1796" s="231"/>
    </row>
    <row r="1797" spans="1:13">
      <c r="A1797" s="231" t="s">
        <v>794</v>
      </c>
      <c r="B1797" s="231" t="s">
        <v>709</v>
      </c>
      <c r="C1797" s="231" t="s">
        <v>794</v>
      </c>
      <c r="D1797" s="231" t="s">
        <v>22</v>
      </c>
      <c r="E1797" s="231" t="s">
        <v>521</v>
      </c>
      <c r="F1797" s="231" t="s">
        <v>48</v>
      </c>
      <c r="G1797" s="231" t="s">
        <v>521</v>
      </c>
      <c r="H1797" s="231" t="s">
        <v>796</v>
      </c>
      <c r="I1797" s="203">
        <v>64945.04</v>
      </c>
      <c r="J1797" s="203">
        <v>59532.959999999999</v>
      </c>
      <c r="K1797" s="203">
        <v>5412.08</v>
      </c>
      <c r="L1797" s="203">
        <v>0</v>
      </c>
      <c r="M1797" s="231"/>
    </row>
    <row r="1798" spans="1:13">
      <c r="A1798" s="231" t="s">
        <v>794</v>
      </c>
      <c r="B1798" s="231" t="s">
        <v>709</v>
      </c>
      <c r="C1798" s="231" t="s">
        <v>812</v>
      </c>
      <c r="D1798" s="231" t="s">
        <v>22</v>
      </c>
      <c r="E1798" s="231" t="s">
        <v>521</v>
      </c>
      <c r="F1798" s="231" t="s">
        <v>48</v>
      </c>
      <c r="G1798" s="231" t="s">
        <v>521</v>
      </c>
      <c r="H1798" s="231" t="s">
        <v>796</v>
      </c>
      <c r="I1798" s="203">
        <v>33118.76</v>
      </c>
      <c r="J1798" s="203">
        <v>31817.13</v>
      </c>
      <c r="K1798" s="203">
        <v>1549.76</v>
      </c>
      <c r="L1798" s="203">
        <v>-248.13</v>
      </c>
      <c r="M1798" s="231"/>
    </row>
    <row r="1799" spans="1:13">
      <c r="A1799" s="231" t="s">
        <v>794</v>
      </c>
      <c r="B1799" s="231" t="s">
        <v>709</v>
      </c>
      <c r="C1799" s="231" t="s">
        <v>2341</v>
      </c>
      <c r="D1799" s="231" t="s">
        <v>22</v>
      </c>
      <c r="E1799" s="231" t="s">
        <v>521</v>
      </c>
      <c r="F1799" s="231" t="s">
        <v>48</v>
      </c>
      <c r="G1799" s="231" t="s">
        <v>521</v>
      </c>
      <c r="H1799" s="231" t="s">
        <v>796</v>
      </c>
      <c r="I1799" s="203">
        <v>1391.48</v>
      </c>
      <c r="J1799" s="203">
        <v>1391.48</v>
      </c>
      <c r="K1799" s="203">
        <v>0</v>
      </c>
      <c r="L1799" s="203">
        <v>0</v>
      </c>
      <c r="M1799" s="231"/>
    </row>
    <row r="1800" spans="1:13">
      <c r="A1800" s="231" t="s">
        <v>794</v>
      </c>
      <c r="B1800" s="231" t="s">
        <v>709</v>
      </c>
      <c r="C1800" s="231" t="s">
        <v>2341</v>
      </c>
      <c r="D1800" s="231" t="s">
        <v>22</v>
      </c>
      <c r="E1800" s="231" t="s">
        <v>521</v>
      </c>
      <c r="F1800" s="231" t="s">
        <v>48</v>
      </c>
      <c r="G1800" s="231" t="s">
        <v>521</v>
      </c>
      <c r="H1800" s="231" t="s">
        <v>796</v>
      </c>
      <c r="I1800" s="203">
        <v>900</v>
      </c>
      <c r="J1800" s="203">
        <v>900</v>
      </c>
      <c r="K1800" s="203">
        <v>0</v>
      </c>
      <c r="L1800" s="203">
        <v>0</v>
      </c>
      <c r="M1800" s="231"/>
    </row>
    <row r="1801" spans="1:13">
      <c r="A1801" s="231" t="s">
        <v>794</v>
      </c>
      <c r="B1801" s="231" t="s">
        <v>709</v>
      </c>
      <c r="C1801" s="231" t="s">
        <v>2343</v>
      </c>
      <c r="D1801" s="231" t="s">
        <v>22</v>
      </c>
      <c r="E1801" s="231" t="s">
        <v>521</v>
      </c>
      <c r="F1801" s="231" t="s">
        <v>48</v>
      </c>
      <c r="G1801" s="231" t="s">
        <v>521</v>
      </c>
      <c r="H1801" s="231" t="s">
        <v>796</v>
      </c>
      <c r="I1801" s="203">
        <v>11046.27</v>
      </c>
      <c r="J1801" s="203">
        <v>647.25</v>
      </c>
      <c r="K1801" s="203">
        <v>1851.6</v>
      </c>
      <c r="L1801" s="203">
        <v>8547.42</v>
      </c>
      <c r="M1801" s="231"/>
    </row>
    <row r="1802" spans="1:13">
      <c r="A1802" s="231" t="s">
        <v>794</v>
      </c>
      <c r="B1802" s="231" t="s">
        <v>709</v>
      </c>
      <c r="C1802" s="231" t="s">
        <v>2344</v>
      </c>
      <c r="D1802" s="231" t="s">
        <v>22</v>
      </c>
      <c r="E1802" s="231" t="s">
        <v>521</v>
      </c>
      <c r="F1802" s="231" t="s">
        <v>48</v>
      </c>
      <c r="G1802" s="231" t="s">
        <v>521</v>
      </c>
      <c r="H1802" s="231" t="s">
        <v>796</v>
      </c>
      <c r="I1802" s="203">
        <v>120</v>
      </c>
      <c r="J1802" s="203">
        <v>120</v>
      </c>
      <c r="K1802" s="203">
        <v>0</v>
      </c>
      <c r="L1802" s="203">
        <v>0</v>
      </c>
      <c r="M1802" s="231"/>
    </row>
    <row r="1803" spans="1:13">
      <c r="A1803" s="231" t="s">
        <v>794</v>
      </c>
      <c r="B1803" s="231" t="s">
        <v>808</v>
      </c>
      <c r="C1803" s="231" t="s">
        <v>794</v>
      </c>
      <c r="D1803" s="231" t="s">
        <v>22</v>
      </c>
      <c r="E1803" s="231" t="s">
        <v>830</v>
      </c>
      <c r="F1803" s="231" t="s">
        <v>48</v>
      </c>
      <c r="G1803" s="231" t="s">
        <v>521</v>
      </c>
      <c r="H1803" s="231" t="s">
        <v>796</v>
      </c>
      <c r="I1803" s="203">
        <v>543.1</v>
      </c>
      <c r="J1803" s="203">
        <v>1596.05</v>
      </c>
      <c r="K1803" s="203">
        <v>0</v>
      </c>
      <c r="L1803" s="203">
        <v>-1052.95</v>
      </c>
      <c r="M1803" s="231"/>
    </row>
    <row r="1804" spans="1:13">
      <c r="A1804" s="231" t="s">
        <v>794</v>
      </c>
      <c r="B1804" s="231" t="s">
        <v>808</v>
      </c>
      <c r="C1804" s="231" t="s">
        <v>812</v>
      </c>
      <c r="D1804" s="231" t="s">
        <v>22</v>
      </c>
      <c r="E1804" s="231" t="s">
        <v>830</v>
      </c>
      <c r="F1804" s="231" t="s">
        <v>48</v>
      </c>
      <c r="G1804" s="231" t="s">
        <v>521</v>
      </c>
      <c r="H1804" s="231" t="s">
        <v>796</v>
      </c>
      <c r="I1804" s="203">
        <v>1469.59</v>
      </c>
      <c r="J1804" s="203">
        <v>416.64</v>
      </c>
      <c r="K1804" s="203">
        <v>0</v>
      </c>
      <c r="L1804" s="203">
        <v>1052.95</v>
      </c>
      <c r="M1804" s="231"/>
    </row>
    <row r="1805" spans="1:13">
      <c r="A1805" s="231" t="s">
        <v>794</v>
      </c>
      <c r="B1805" s="231" t="s">
        <v>808</v>
      </c>
      <c r="C1805" s="231" t="s">
        <v>2341</v>
      </c>
      <c r="D1805" s="231" t="s">
        <v>22</v>
      </c>
      <c r="E1805" s="231" t="s">
        <v>710</v>
      </c>
      <c r="F1805" s="231" t="s">
        <v>48</v>
      </c>
      <c r="G1805" s="231" t="s">
        <v>521</v>
      </c>
      <c r="H1805" s="231" t="s">
        <v>796</v>
      </c>
      <c r="I1805" s="203">
        <v>1296</v>
      </c>
      <c r="J1805" s="203">
        <v>1296</v>
      </c>
      <c r="K1805" s="203">
        <v>0</v>
      </c>
      <c r="L1805" s="203">
        <v>0</v>
      </c>
      <c r="M1805" s="231"/>
    </row>
    <row r="1806" spans="1:13">
      <c r="A1806" s="231" t="s">
        <v>794</v>
      </c>
      <c r="B1806" s="231" t="s">
        <v>808</v>
      </c>
      <c r="C1806" s="231" t="s">
        <v>2343</v>
      </c>
      <c r="D1806" s="231" t="s">
        <v>22</v>
      </c>
      <c r="E1806" s="231" t="s">
        <v>710</v>
      </c>
      <c r="F1806" s="231" t="s">
        <v>48</v>
      </c>
      <c r="G1806" s="231" t="s">
        <v>521</v>
      </c>
      <c r="H1806" s="231" t="s">
        <v>796</v>
      </c>
      <c r="I1806" s="203">
        <v>12365.88</v>
      </c>
      <c r="J1806" s="203">
        <v>8334.73</v>
      </c>
      <c r="K1806" s="203">
        <v>3901.43</v>
      </c>
      <c r="L1806" s="203">
        <v>129.72</v>
      </c>
      <c r="M1806" s="231"/>
    </row>
    <row r="1807" spans="1:13">
      <c r="A1807" s="231" t="s">
        <v>794</v>
      </c>
      <c r="B1807" s="231" t="s">
        <v>808</v>
      </c>
      <c r="C1807" s="231" t="s">
        <v>2343</v>
      </c>
      <c r="D1807" s="231" t="s">
        <v>22</v>
      </c>
      <c r="E1807" s="231" t="s">
        <v>710</v>
      </c>
      <c r="F1807" s="231" t="s">
        <v>48</v>
      </c>
      <c r="G1807" s="231" t="s">
        <v>521</v>
      </c>
      <c r="H1807" s="231" t="s">
        <v>796</v>
      </c>
      <c r="I1807" s="203">
        <v>994.7</v>
      </c>
      <c r="J1807" s="203">
        <v>994.7</v>
      </c>
      <c r="K1807" s="203">
        <v>0</v>
      </c>
      <c r="L1807" s="203">
        <v>0</v>
      </c>
      <c r="M1807" s="231"/>
    </row>
    <row r="1808" spans="1:13">
      <c r="A1808" s="231" t="s">
        <v>794</v>
      </c>
      <c r="B1808" s="231" t="s">
        <v>808</v>
      </c>
      <c r="C1808" s="231" t="s">
        <v>2344</v>
      </c>
      <c r="D1808" s="231" t="s">
        <v>22</v>
      </c>
      <c r="E1808" s="231" t="s">
        <v>710</v>
      </c>
      <c r="F1808" s="231" t="s">
        <v>48</v>
      </c>
      <c r="G1808" s="231" t="s">
        <v>521</v>
      </c>
      <c r="H1808" s="231" t="s">
        <v>796</v>
      </c>
      <c r="I1808" s="203">
        <v>493.65</v>
      </c>
      <c r="J1808" s="203">
        <v>493.65</v>
      </c>
      <c r="K1808" s="203">
        <v>0</v>
      </c>
      <c r="L1808" s="203">
        <v>0</v>
      </c>
      <c r="M1808" s="231"/>
    </row>
    <row r="1809" spans="1:13">
      <c r="A1809" s="231" t="s">
        <v>794</v>
      </c>
      <c r="B1809" s="231" t="s">
        <v>808</v>
      </c>
      <c r="C1809" s="231" t="s">
        <v>2344</v>
      </c>
      <c r="D1809" s="231" t="s">
        <v>22</v>
      </c>
      <c r="E1809" s="231" t="s">
        <v>710</v>
      </c>
      <c r="F1809" s="231" t="s">
        <v>48</v>
      </c>
      <c r="G1809" s="231" t="s">
        <v>521</v>
      </c>
      <c r="H1809" s="231" t="s">
        <v>796</v>
      </c>
      <c r="I1809" s="203">
        <v>489</v>
      </c>
      <c r="J1809" s="203">
        <v>489</v>
      </c>
      <c r="K1809" s="203">
        <v>0</v>
      </c>
      <c r="L1809" s="203">
        <v>0</v>
      </c>
      <c r="M1809" s="231"/>
    </row>
    <row r="1810" spans="1:13">
      <c r="A1810" s="231" t="s">
        <v>794</v>
      </c>
      <c r="B1810" s="231" t="s">
        <v>808</v>
      </c>
      <c r="C1810" s="231" t="s">
        <v>2344</v>
      </c>
      <c r="D1810" s="231" t="s">
        <v>22</v>
      </c>
      <c r="E1810" s="231" t="s">
        <v>710</v>
      </c>
      <c r="F1810" s="231" t="s">
        <v>48</v>
      </c>
      <c r="G1810" s="231" t="s">
        <v>521</v>
      </c>
      <c r="H1810" s="231" t="s">
        <v>796</v>
      </c>
      <c r="I1810" s="203">
        <v>760</v>
      </c>
      <c r="J1810" s="203">
        <v>760</v>
      </c>
      <c r="K1810" s="203">
        <v>0</v>
      </c>
      <c r="L1810" s="203">
        <v>0</v>
      </c>
      <c r="M1810" s="231"/>
    </row>
    <row r="1811" spans="1:13">
      <c r="A1811" s="231" t="s">
        <v>794</v>
      </c>
      <c r="B1811" s="231" t="s">
        <v>808</v>
      </c>
      <c r="C1811" s="231" t="s">
        <v>2345</v>
      </c>
      <c r="D1811" s="231" t="s">
        <v>22</v>
      </c>
      <c r="E1811" s="231" t="s">
        <v>710</v>
      </c>
      <c r="F1811" s="231" t="s">
        <v>48</v>
      </c>
      <c r="G1811" s="231" t="s">
        <v>521</v>
      </c>
      <c r="H1811" s="231" t="s">
        <v>796</v>
      </c>
      <c r="I1811" s="203">
        <v>22921.58</v>
      </c>
      <c r="J1811" s="203">
        <v>22921.58</v>
      </c>
      <c r="K1811" s="203">
        <v>0</v>
      </c>
      <c r="L1811" s="203">
        <v>0</v>
      </c>
      <c r="M1811" s="231"/>
    </row>
    <row r="1812" spans="1:13">
      <c r="A1812" s="231" t="s">
        <v>794</v>
      </c>
      <c r="B1812" s="231" t="s">
        <v>833</v>
      </c>
      <c r="C1812" s="231" t="s">
        <v>2345</v>
      </c>
      <c r="D1812" s="231" t="s">
        <v>22</v>
      </c>
      <c r="E1812" s="231" t="s">
        <v>710</v>
      </c>
      <c r="F1812" s="231" t="s">
        <v>48</v>
      </c>
      <c r="G1812" s="231" t="s">
        <v>521</v>
      </c>
      <c r="H1812" s="231" t="s">
        <v>796</v>
      </c>
      <c r="I1812" s="203">
        <v>991.91</v>
      </c>
      <c r="J1812" s="203">
        <v>991.91</v>
      </c>
      <c r="K1812" s="203">
        <v>0</v>
      </c>
      <c r="L1812" s="203">
        <v>0</v>
      </c>
      <c r="M1812" s="231"/>
    </row>
    <row r="1813" spans="1:13">
      <c r="A1813" s="231" t="s">
        <v>794</v>
      </c>
      <c r="B1813" s="231" t="s">
        <v>703</v>
      </c>
      <c r="C1813" s="231" t="s">
        <v>2345</v>
      </c>
      <c r="D1813" s="231" t="s">
        <v>22</v>
      </c>
      <c r="E1813" s="231" t="s">
        <v>710</v>
      </c>
      <c r="F1813" s="231" t="s">
        <v>48</v>
      </c>
      <c r="G1813" s="231" t="s">
        <v>521</v>
      </c>
      <c r="H1813" s="231" t="s">
        <v>796</v>
      </c>
      <c r="I1813" s="203">
        <v>999.88</v>
      </c>
      <c r="J1813" s="203">
        <v>999.88</v>
      </c>
      <c r="K1813" s="203">
        <v>0</v>
      </c>
      <c r="L1813" s="203">
        <v>0</v>
      </c>
      <c r="M1813" s="231"/>
    </row>
    <row r="1814" spans="1:13">
      <c r="A1814" s="231" t="s">
        <v>794</v>
      </c>
      <c r="B1814" s="231" t="s">
        <v>701</v>
      </c>
      <c r="C1814" s="231" t="s">
        <v>2345</v>
      </c>
      <c r="D1814" s="231" t="s">
        <v>22</v>
      </c>
      <c r="E1814" s="231" t="s">
        <v>710</v>
      </c>
      <c r="F1814" s="231" t="s">
        <v>48</v>
      </c>
      <c r="G1814" s="231" t="s">
        <v>521</v>
      </c>
      <c r="H1814" s="231" t="s">
        <v>796</v>
      </c>
      <c r="I1814" s="203">
        <v>285.68</v>
      </c>
      <c r="J1814" s="203">
        <v>285.68</v>
      </c>
      <c r="K1814" s="203">
        <v>0</v>
      </c>
      <c r="L1814" s="203">
        <v>0</v>
      </c>
      <c r="M1814" s="231"/>
    </row>
    <row r="1815" spans="1:13">
      <c r="A1815" s="231" t="s">
        <v>794</v>
      </c>
      <c r="B1815" s="231" t="s">
        <v>702</v>
      </c>
      <c r="C1815" s="231" t="s">
        <v>2341</v>
      </c>
      <c r="D1815" s="231" t="s">
        <v>22</v>
      </c>
      <c r="E1815" s="231" t="s">
        <v>710</v>
      </c>
      <c r="F1815" s="231" t="s">
        <v>48</v>
      </c>
      <c r="G1815" s="231" t="s">
        <v>521</v>
      </c>
      <c r="H1815" s="231" t="s">
        <v>796</v>
      </c>
      <c r="I1815" s="203">
        <v>0</v>
      </c>
      <c r="J1815" s="203">
        <v>399</v>
      </c>
      <c r="K1815" s="203">
        <v>0</v>
      </c>
      <c r="L1815" s="203">
        <v>-399</v>
      </c>
      <c r="M1815" s="231"/>
    </row>
    <row r="1816" spans="1:13">
      <c r="A1816" s="231" t="s">
        <v>794</v>
      </c>
      <c r="B1816" s="231" t="s">
        <v>707</v>
      </c>
      <c r="C1816" s="231" t="s">
        <v>2341</v>
      </c>
      <c r="D1816" s="231" t="s">
        <v>22</v>
      </c>
      <c r="E1816" s="231" t="s">
        <v>710</v>
      </c>
      <c r="F1816" s="231" t="s">
        <v>48</v>
      </c>
      <c r="G1816" s="231" t="s">
        <v>521</v>
      </c>
      <c r="H1816" s="231" t="s">
        <v>796</v>
      </c>
      <c r="I1816" s="203">
        <v>757.61</v>
      </c>
      <c r="J1816" s="203">
        <v>757.61</v>
      </c>
      <c r="K1816" s="203">
        <v>0</v>
      </c>
      <c r="L1816" s="203">
        <v>0</v>
      </c>
      <c r="M1816" s="231"/>
    </row>
    <row r="1817" spans="1:13">
      <c r="A1817" s="231" t="s">
        <v>794</v>
      </c>
      <c r="B1817" s="231" t="s">
        <v>707</v>
      </c>
      <c r="C1817" s="231" t="s">
        <v>2343</v>
      </c>
      <c r="D1817" s="231" t="s">
        <v>22</v>
      </c>
      <c r="E1817" s="231" t="s">
        <v>710</v>
      </c>
      <c r="F1817" s="231" t="s">
        <v>48</v>
      </c>
      <c r="G1817" s="231" t="s">
        <v>521</v>
      </c>
      <c r="H1817" s="231" t="s">
        <v>796</v>
      </c>
      <c r="I1817" s="203">
        <v>424.9</v>
      </c>
      <c r="J1817" s="203">
        <v>424.9</v>
      </c>
      <c r="K1817" s="203">
        <v>0</v>
      </c>
      <c r="L1817" s="203">
        <v>0</v>
      </c>
      <c r="M1817" s="231"/>
    </row>
    <row r="1818" spans="1:13">
      <c r="A1818" s="231" t="s">
        <v>794</v>
      </c>
      <c r="B1818" s="231" t="s">
        <v>706</v>
      </c>
      <c r="C1818" s="231" t="s">
        <v>794</v>
      </c>
      <c r="D1818" s="231" t="s">
        <v>22</v>
      </c>
      <c r="E1818" s="231" t="s">
        <v>710</v>
      </c>
      <c r="F1818" s="231" t="s">
        <v>48</v>
      </c>
      <c r="G1818" s="231" t="s">
        <v>521</v>
      </c>
      <c r="H1818" s="231" t="s">
        <v>796</v>
      </c>
      <c r="I1818" s="203">
        <v>3038.67</v>
      </c>
      <c r="J1818" s="203">
        <v>3382.03</v>
      </c>
      <c r="K1818" s="203">
        <v>0</v>
      </c>
      <c r="L1818" s="203">
        <v>-343.36</v>
      </c>
      <c r="M1818" s="231"/>
    </row>
    <row r="1819" spans="1:13">
      <c r="A1819" s="231" t="s">
        <v>794</v>
      </c>
      <c r="B1819" s="231" t="s">
        <v>706</v>
      </c>
      <c r="C1819" s="231" t="s">
        <v>812</v>
      </c>
      <c r="D1819" s="231" t="s">
        <v>22</v>
      </c>
      <c r="E1819" s="231" t="s">
        <v>710</v>
      </c>
      <c r="F1819" s="231" t="s">
        <v>48</v>
      </c>
      <c r="G1819" s="231" t="s">
        <v>521</v>
      </c>
      <c r="H1819" s="231" t="s">
        <v>796</v>
      </c>
      <c r="I1819" s="203">
        <v>762.9</v>
      </c>
      <c r="J1819" s="203">
        <v>845.75</v>
      </c>
      <c r="K1819" s="203">
        <v>0</v>
      </c>
      <c r="L1819" s="203">
        <v>-82.85</v>
      </c>
      <c r="M1819" s="231"/>
    </row>
    <row r="1820" spans="1:13">
      <c r="A1820" s="231" t="s">
        <v>794</v>
      </c>
      <c r="B1820" s="231" t="s">
        <v>706</v>
      </c>
      <c r="C1820" s="231" t="s">
        <v>2345</v>
      </c>
      <c r="D1820" s="231" t="s">
        <v>22</v>
      </c>
      <c r="E1820" s="231" t="s">
        <v>710</v>
      </c>
      <c r="F1820" s="231" t="s">
        <v>48</v>
      </c>
      <c r="G1820" s="231" t="s">
        <v>521</v>
      </c>
      <c r="H1820" s="231" t="s">
        <v>796</v>
      </c>
      <c r="I1820" s="203">
        <v>826.39</v>
      </c>
      <c r="J1820" s="203">
        <v>817.32</v>
      </c>
      <c r="K1820" s="203">
        <v>0</v>
      </c>
      <c r="L1820" s="203">
        <v>9.07</v>
      </c>
      <c r="M1820" s="231"/>
    </row>
    <row r="1821" spans="1:13">
      <c r="A1821" s="231" t="s">
        <v>794</v>
      </c>
      <c r="B1821" s="231" t="s">
        <v>709</v>
      </c>
      <c r="C1821" s="231" t="s">
        <v>2341</v>
      </c>
      <c r="D1821" s="231" t="s">
        <v>22</v>
      </c>
      <c r="E1821" s="231" t="s">
        <v>710</v>
      </c>
      <c r="F1821" s="231" t="s">
        <v>48</v>
      </c>
      <c r="G1821" s="231" t="s">
        <v>521</v>
      </c>
      <c r="H1821" s="231" t="s">
        <v>796</v>
      </c>
      <c r="I1821" s="203">
        <v>1984.14</v>
      </c>
      <c r="J1821" s="203">
        <v>1984.14</v>
      </c>
      <c r="K1821" s="203">
        <v>0</v>
      </c>
      <c r="L1821" s="203">
        <v>0</v>
      </c>
      <c r="M1821" s="231"/>
    </row>
    <row r="1822" spans="1:13">
      <c r="A1822" s="231" t="s">
        <v>794</v>
      </c>
      <c r="B1822" s="231" t="s">
        <v>808</v>
      </c>
      <c r="C1822" s="231" t="s">
        <v>794</v>
      </c>
      <c r="D1822" s="231" t="s">
        <v>22</v>
      </c>
      <c r="E1822" s="231" t="s">
        <v>2086</v>
      </c>
      <c r="F1822" s="231" t="s">
        <v>48</v>
      </c>
      <c r="G1822" s="231" t="s">
        <v>521</v>
      </c>
      <c r="H1822" s="231" t="s">
        <v>796</v>
      </c>
      <c r="I1822" s="203">
        <v>500</v>
      </c>
      <c r="J1822" s="203">
        <v>35210</v>
      </c>
      <c r="K1822" s="203">
        <v>0</v>
      </c>
      <c r="L1822" s="203">
        <v>-34710</v>
      </c>
      <c r="M1822" s="231"/>
    </row>
    <row r="1823" spans="1:13">
      <c r="A1823" s="231" t="s">
        <v>794</v>
      </c>
      <c r="B1823" s="231" t="s">
        <v>808</v>
      </c>
      <c r="C1823" s="231" t="s">
        <v>812</v>
      </c>
      <c r="D1823" s="231" t="s">
        <v>22</v>
      </c>
      <c r="E1823" s="231" t="s">
        <v>2086</v>
      </c>
      <c r="F1823" s="231" t="s">
        <v>48</v>
      </c>
      <c r="G1823" s="231" t="s">
        <v>521</v>
      </c>
      <c r="H1823" s="231" t="s">
        <v>796</v>
      </c>
      <c r="I1823" s="203">
        <v>116.31</v>
      </c>
      <c r="J1823" s="203">
        <v>7904.34</v>
      </c>
      <c r="K1823" s="203">
        <v>0</v>
      </c>
      <c r="L1823" s="203">
        <v>-7788.03</v>
      </c>
      <c r="M1823" s="231"/>
    </row>
    <row r="1824" spans="1:13">
      <c r="A1824" s="231" t="s">
        <v>794</v>
      </c>
      <c r="B1824" s="231" t="s">
        <v>808</v>
      </c>
      <c r="C1824" s="231" t="s">
        <v>2341</v>
      </c>
      <c r="D1824" s="231" t="s">
        <v>22</v>
      </c>
      <c r="E1824" s="231" t="s">
        <v>2086</v>
      </c>
      <c r="F1824" s="231" t="s">
        <v>48</v>
      </c>
      <c r="G1824" s="231" t="s">
        <v>521</v>
      </c>
      <c r="H1824" s="231" t="s">
        <v>796</v>
      </c>
      <c r="I1824" s="203">
        <v>7869</v>
      </c>
      <c r="J1824" s="203">
        <v>7869</v>
      </c>
      <c r="K1824" s="203">
        <v>0</v>
      </c>
      <c r="L1824" s="203">
        <v>0</v>
      </c>
      <c r="M1824" s="231"/>
    </row>
    <row r="1825" spans="1:13">
      <c r="A1825" s="231" t="s">
        <v>794</v>
      </c>
      <c r="B1825" s="231" t="s">
        <v>244</v>
      </c>
      <c r="C1825" s="231" t="s">
        <v>794</v>
      </c>
      <c r="D1825" s="231" t="s">
        <v>22</v>
      </c>
      <c r="E1825" s="231" t="s">
        <v>2082</v>
      </c>
      <c r="F1825" s="231" t="s">
        <v>48</v>
      </c>
      <c r="G1825" s="231" t="s">
        <v>521</v>
      </c>
      <c r="H1825" s="231" t="s">
        <v>796</v>
      </c>
      <c r="I1825" s="203">
        <v>49047.99</v>
      </c>
      <c r="J1825" s="203">
        <v>44960.65</v>
      </c>
      <c r="K1825" s="203">
        <v>4087.34</v>
      </c>
      <c r="L1825" s="203">
        <v>0</v>
      </c>
      <c r="M1825" s="231"/>
    </row>
    <row r="1826" spans="1:13">
      <c r="A1826" s="231" t="s">
        <v>794</v>
      </c>
      <c r="B1826" s="231" t="s">
        <v>244</v>
      </c>
      <c r="C1826" s="231" t="s">
        <v>812</v>
      </c>
      <c r="D1826" s="231" t="s">
        <v>22</v>
      </c>
      <c r="E1826" s="231" t="s">
        <v>2082</v>
      </c>
      <c r="F1826" s="231" t="s">
        <v>48</v>
      </c>
      <c r="G1826" s="231" t="s">
        <v>521</v>
      </c>
      <c r="H1826" s="231" t="s">
        <v>796</v>
      </c>
      <c r="I1826" s="203">
        <v>18238</v>
      </c>
      <c r="J1826" s="203">
        <v>17426.73</v>
      </c>
      <c r="K1826" s="203">
        <v>849.36</v>
      </c>
      <c r="L1826" s="203">
        <v>-38.090000000000003</v>
      </c>
      <c r="M1826" s="231"/>
    </row>
    <row r="1827" spans="1:13">
      <c r="A1827" s="231" t="s">
        <v>794</v>
      </c>
      <c r="B1827" s="231" t="s">
        <v>808</v>
      </c>
      <c r="C1827" s="231" t="s">
        <v>794</v>
      </c>
      <c r="D1827" s="231" t="s">
        <v>22</v>
      </c>
      <c r="E1827" s="231" t="s">
        <v>1967</v>
      </c>
      <c r="F1827" s="231" t="s">
        <v>48</v>
      </c>
      <c r="G1827" s="231" t="s">
        <v>521</v>
      </c>
      <c r="H1827" s="231" t="s">
        <v>796</v>
      </c>
      <c r="I1827" s="203">
        <v>93809.59</v>
      </c>
      <c r="J1827" s="203">
        <v>77545.960000000006</v>
      </c>
      <c r="K1827" s="203">
        <v>16214</v>
      </c>
      <c r="L1827" s="203">
        <v>49.63</v>
      </c>
      <c r="M1827" s="231"/>
    </row>
    <row r="1828" spans="1:13">
      <c r="A1828" s="231" t="s">
        <v>794</v>
      </c>
      <c r="B1828" s="231" t="s">
        <v>808</v>
      </c>
      <c r="C1828" s="231" t="s">
        <v>812</v>
      </c>
      <c r="D1828" s="231" t="s">
        <v>22</v>
      </c>
      <c r="E1828" s="231" t="s">
        <v>1967</v>
      </c>
      <c r="F1828" s="231" t="s">
        <v>48</v>
      </c>
      <c r="G1828" s="231" t="s">
        <v>521</v>
      </c>
      <c r="H1828" s="231" t="s">
        <v>796</v>
      </c>
      <c r="I1828" s="203">
        <v>35546.54</v>
      </c>
      <c r="J1828" s="203">
        <v>32190.34</v>
      </c>
      <c r="K1828" s="203">
        <v>3365.36</v>
      </c>
      <c r="L1828" s="203">
        <v>-9.16</v>
      </c>
      <c r="M1828" s="231"/>
    </row>
    <row r="1829" spans="1:13">
      <c r="A1829" s="231" t="s">
        <v>794</v>
      </c>
      <c r="B1829" s="231" t="s">
        <v>808</v>
      </c>
      <c r="C1829" s="231" t="s">
        <v>2345</v>
      </c>
      <c r="D1829" s="231" t="s">
        <v>22</v>
      </c>
      <c r="E1829" s="231" t="s">
        <v>1967</v>
      </c>
      <c r="F1829" s="231" t="s">
        <v>48</v>
      </c>
      <c r="G1829" s="231" t="s">
        <v>521</v>
      </c>
      <c r="H1829" s="231" t="s">
        <v>796</v>
      </c>
      <c r="I1829" s="203">
        <v>999.88</v>
      </c>
      <c r="J1829" s="203">
        <v>999.88</v>
      </c>
      <c r="K1829" s="203">
        <v>0</v>
      </c>
      <c r="L1829" s="203">
        <v>0</v>
      </c>
      <c r="M1829" s="231"/>
    </row>
    <row r="1830" spans="1:13">
      <c r="A1830" s="231" t="s">
        <v>794</v>
      </c>
      <c r="B1830" s="231" t="s">
        <v>833</v>
      </c>
      <c r="C1830" s="231" t="s">
        <v>794</v>
      </c>
      <c r="D1830" s="231" t="s">
        <v>22</v>
      </c>
      <c r="E1830" s="231" t="s">
        <v>1967</v>
      </c>
      <c r="F1830" s="231" t="s">
        <v>48</v>
      </c>
      <c r="G1830" s="231" t="s">
        <v>521</v>
      </c>
      <c r="H1830" s="231" t="s">
        <v>796</v>
      </c>
      <c r="I1830" s="203">
        <v>16285.58</v>
      </c>
      <c r="J1830" s="203">
        <v>15405.53</v>
      </c>
      <c r="K1830" s="203">
        <v>863.62</v>
      </c>
      <c r="L1830" s="203">
        <v>16.43</v>
      </c>
      <c r="M1830" s="231"/>
    </row>
    <row r="1831" spans="1:13">
      <c r="A1831" s="231" t="s">
        <v>794</v>
      </c>
      <c r="B1831" s="231" t="s">
        <v>833</v>
      </c>
      <c r="C1831" s="231" t="s">
        <v>812</v>
      </c>
      <c r="D1831" s="231" t="s">
        <v>22</v>
      </c>
      <c r="E1831" s="231" t="s">
        <v>1967</v>
      </c>
      <c r="F1831" s="231" t="s">
        <v>48</v>
      </c>
      <c r="G1831" s="231" t="s">
        <v>521</v>
      </c>
      <c r="H1831" s="231" t="s">
        <v>796</v>
      </c>
      <c r="I1831" s="203">
        <v>8500</v>
      </c>
      <c r="J1831" s="203">
        <v>8270.2199999999993</v>
      </c>
      <c r="K1831" s="203">
        <v>179.88</v>
      </c>
      <c r="L1831" s="203">
        <v>49.9</v>
      </c>
      <c r="M1831" s="231"/>
    </row>
    <row r="1832" spans="1:13">
      <c r="A1832" s="231" t="s">
        <v>794</v>
      </c>
      <c r="B1832" s="231" t="s">
        <v>833</v>
      </c>
      <c r="C1832" s="231" t="s">
        <v>2345</v>
      </c>
      <c r="D1832" s="231" t="s">
        <v>22</v>
      </c>
      <c r="E1832" s="231" t="s">
        <v>1967</v>
      </c>
      <c r="F1832" s="231" t="s">
        <v>48</v>
      </c>
      <c r="G1832" s="231" t="s">
        <v>521</v>
      </c>
      <c r="H1832" s="231" t="s">
        <v>796</v>
      </c>
      <c r="I1832" s="203">
        <v>285.76</v>
      </c>
      <c r="J1832" s="203">
        <v>285.76</v>
      </c>
      <c r="K1832" s="203">
        <v>0</v>
      </c>
      <c r="L1832" s="203">
        <v>0</v>
      </c>
      <c r="M1832" s="231"/>
    </row>
    <row r="1833" spans="1:13">
      <c r="A1833" s="231" t="s">
        <v>794</v>
      </c>
      <c r="B1833" s="231" t="s">
        <v>702</v>
      </c>
      <c r="C1833" s="231" t="s">
        <v>794</v>
      </c>
      <c r="D1833" s="231" t="s">
        <v>22</v>
      </c>
      <c r="E1833" s="231" t="s">
        <v>1967</v>
      </c>
      <c r="F1833" s="231" t="s">
        <v>48</v>
      </c>
      <c r="G1833" s="231" t="s">
        <v>521</v>
      </c>
      <c r="H1833" s="231" t="s">
        <v>796</v>
      </c>
      <c r="I1833" s="203">
        <v>29951.33</v>
      </c>
      <c r="J1833" s="203">
        <v>29951.33</v>
      </c>
      <c r="K1833" s="203">
        <v>0</v>
      </c>
      <c r="L1833" s="203">
        <v>0</v>
      </c>
      <c r="M1833" s="231"/>
    </row>
    <row r="1834" spans="1:13">
      <c r="A1834" s="231" t="s">
        <v>794</v>
      </c>
      <c r="B1834" s="231" t="s">
        <v>702</v>
      </c>
      <c r="C1834" s="231" t="s">
        <v>812</v>
      </c>
      <c r="D1834" s="231" t="s">
        <v>22</v>
      </c>
      <c r="E1834" s="231" t="s">
        <v>1967</v>
      </c>
      <c r="F1834" s="231" t="s">
        <v>48</v>
      </c>
      <c r="G1834" s="231" t="s">
        <v>521</v>
      </c>
      <c r="H1834" s="231" t="s">
        <v>796</v>
      </c>
      <c r="I1834" s="203">
        <v>11039.98</v>
      </c>
      <c r="J1834" s="203">
        <v>11002.99</v>
      </c>
      <c r="K1834" s="203">
        <v>0</v>
      </c>
      <c r="L1834" s="203">
        <v>36.99</v>
      </c>
      <c r="M1834" s="231"/>
    </row>
    <row r="1835" spans="1:13">
      <c r="A1835" s="231" t="s">
        <v>794</v>
      </c>
      <c r="B1835" s="231" t="s">
        <v>702</v>
      </c>
      <c r="C1835" s="231" t="s">
        <v>2345</v>
      </c>
      <c r="D1835" s="231" t="s">
        <v>22</v>
      </c>
      <c r="E1835" s="231" t="s">
        <v>1967</v>
      </c>
      <c r="F1835" s="231" t="s">
        <v>48</v>
      </c>
      <c r="G1835" s="231" t="s">
        <v>521</v>
      </c>
      <c r="H1835" s="231" t="s">
        <v>796</v>
      </c>
      <c r="I1835" s="203">
        <v>976.08</v>
      </c>
      <c r="J1835" s="203">
        <v>976.08</v>
      </c>
      <c r="K1835" s="203">
        <v>0</v>
      </c>
      <c r="L1835" s="203">
        <v>0</v>
      </c>
      <c r="M1835" s="231"/>
    </row>
    <row r="1836" spans="1:13">
      <c r="A1836" s="231" t="s">
        <v>794</v>
      </c>
      <c r="B1836" s="231" t="s">
        <v>707</v>
      </c>
      <c r="C1836" s="231" t="s">
        <v>794</v>
      </c>
      <c r="D1836" s="231" t="s">
        <v>22</v>
      </c>
      <c r="E1836" s="231" t="s">
        <v>1967</v>
      </c>
      <c r="F1836" s="231" t="s">
        <v>48</v>
      </c>
      <c r="G1836" s="231" t="s">
        <v>521</v>
      </c>
      <c r="H1836" s="231" t="s">
        <v>796</v>
      </c>
      <c r="I1836" s="203">
        <v>9860.77</v>
      </c>
      <c r="J1836" s="203">
        <v>9860.77</v>
      </c>
      <c r="K1836" s="203">
        <v>0</v>
      </c>
      <c r="L1836" s="203">
        <v>0</v>
      </c>
      <c r="M1836" s="231"/>
    </row>
    <row r="1837" spans="1:13">
      <c r="A1837" s="231" t="s">
        <v>794</v>
      </c>
      <c r="B1837" s="231" t="s">
        <v>707</v>
      </c>
      <c r="C1837" s="231" t="s">
        <v>812</v>
      </c>
      <c r="D1837" s="231" t="s">
        <v>22</v>
      </c>
      <c r="E1837" s="231" t="s">
        <v>1967</v>
      </c>
      <c r="F1837" s="231" t="s">
        <v>48</v>
      </c>
      <c r="G1837" s="231" t="s">
        <v>521</v>
      </c>
      <c r="H1837" s="231" t="s">
        <v>796</v>
      </c>
      <c r="I1837" s="203">
        <v>2739.14</v>
      </c>
      <c r="J1837" s="203">
        <v>2667.12</v>
      </c>
      <c r="K1837" s="203">
        <v>0</v>
      </c>
      <c r="L1837" s="203">
        <v>72.02</v>
      </c>
      <c r="M1837" s="231"/>
    </row>
    <row r="1838" spans="1:13">
      <c r="A1838" s="231" t="s">
        <v>794</v>
      </c>
      <c r="B1838" s="231" t="s">
        <v>703</v>
      </c>
      <c r="C1838" s="231" t="s">
        <v>794</v>
      </c>
      <c r="D1838" s="231" t="s">
        <v>22</v>
      </c>
      <c r="E1838" s="231" t="s">
        <v>2092</v>
      </c>
      <c r="F1838" s="231" t="s">
        <v>48</v>
      </c>
      <c r="G1838" s="231" t="s">
        <v>521</v>
      </c>
      <c r="H1838" s="231" t="s">
        <v>796</v>
      </c>
      <c r="I1838" s="203">
        <v>40296</v>
      </c>
      <c r="J1838" s="203">
        <v>33600.839999999997</v>
      </c>
      <c r="K1838" s="203">
        <v>6695.16</v>
      </c>
      <c r="L1838" s="203">
        <v>0</v>
      </c>
      <c r="M1838" s="231"/>
    </row>
    <row r="1839" spans="1:13">
      <c r="A1839" s="231" t="s">
        <v>794</v>
      </c>
      <c r="B1839" s="231" t="s">
        <v>703</v>
      </c>
      <c r="C1839" s="231" t="s">
        <v>812</v>
      </c>
      <c r="D1839" s="231" t="s">
        <v>22</v>
      </c>
      <c r="E1839" s="231" t="s">
        <v>2092</v>
      </c>
      <c r="F1839" s="231" t="s">
        <v>48</v>
      </c>
      <c r="G1839" s="231" t="s">
        <v>521</v>
      </c>
      <c r="H1839" s="231" t="s">
        <v>796</v>
      </c>
      <c r="I1839" s="203">
        <v>16090.74</v>
      </c>
      <c r="J1839" s="203">
        <v>14721.45</v>
      </c>
      <c r="K1839" s="203">
        <v>1389.64</v>
      </c>
      <c r="L1839" s="203">
        <v>-20.350000000000001</v>
      </c>
      <c r="M1839" s="231"/>
    </row>
    <row r="1840" spans="1:13">
      <c r="A1840" s="231" t="s">
        <v>794</v>
      </c>
      <c r="B1840" s="231" t="s">
        <v>808</v>
      </c>
      <c r="C1840" s="231" t="s">
        <v>794</v>
      </c>
      <c r="D1840" s="231" t="s">
        <v>22</v>
      </c>
      <c r="E1840" s="231" t="s">
        <v>263</v>
      </c>
      <c r="F1840" s="231" t="s">
        <v>48</v>
      </c>
      <c r="G1840" s="231" t="s">
        <v>521</v>
      </c>
      <c r="H1840" s="231" t="s">
        <v>796</v>
      </c>
      <c r="I1840" s="203">
        <v>17636.72</v>
      </c>
      <c r="J1840" s="203">
        <v>0</v>
      </c>
      <c r="K1840" s="203">
        <v>0</v>
      </c>
      <c r="L1840" s="203">
        <v>17636.72</v>
      </c>
      <c r="M1840" s="231"/>
    </row>
    <row r="1841" spans="1:13">
      <c r="A1841" s="231" t="s">
        <v>794</v>
      </c>
      <c r="B1841" s="231" t="s">
        <v>808</v>
      </c>
      <c r="C1841" s="231" t="s">
        <v>812</v>
      </c>
      <c r="D1841" s="231" t="s">
        <v>22</v>
      </c>
      <c r="E1841" s="231" t="s">
        <v>263</v>
      </c>
      <c r="F1841" s="231" t="s">
        <v>48</v>
      </c>
      <c r="G1841" s="231" t="s">
        <v>521</v>
      </c>
      <c r="H1841" s="231" t="s">
        <v>796</v>
      </c>
      <c r="I1841" s="203">
        <v>3953.48</v>
      </c>
      <c r="J1841" s="203">
        <v>0</v>
      </c>
      <c r="K1841" s="203">
        <v>0</v>
      </c>
      <c r="L1841" s="203">
        <v>3953.48</v>
      </c>
      <c r="M1841" s="231"/>
    </row>
    <row r="1842" spans="1:13">
      <c r="A1842" s="231" t="s">
        <v>794</v>
      </c>
      <c r="B1842" s="231" t="s">
        <v>808</v>
      </c>
      <c r="C1842" s="231" t="s">
        <v>2345</v>
      </c>
      <c r="D1842" s="231" t="s">
        <v>22</v>
      </c>
      <c r="E1842" s="231" t="s">
        <v>263</v>
      </c>
      <c r="F1842" s="231" t="s">
        <v>48</v>
      </c>
      <c r="G1842" s="231" t="s">
        <v>521</v>
      </c>
      <c r="H1842" s="231" t="s">
        <v>796</v>
      </c>
      <c r="I1842" s="203">
        <v>963.73</v>
      </c>
      <c r="J1842" s="203">
        <v>1267.79</v>
      </c>
      <c r="K1842" s="203">
        <v>0</v>
      </c>
      <c r="L1842" s="203">
        <v>-304.06</v>
      </c>
      <c r="M1842" s="231"/>
    </row>
    <row r="1843" spans="1:13">
      <c r="A1843" s="231" t="s">
        <v>794</v>
      </c>
      <c r="B1843" s="231" t="s">
        <v>701</v>
      </c>
      <c r="C1843" s="231" t="s">
        <v>794</v>
      </c>
      <c r="D1843" s="231" t="s">
        <v>22</v>
      </c>
      <c r="E1843" s="231" t="s">
        <v>263</v>
      </c>
      <c r="F1843" s="231" t="s">
        <v>48</v>
      </c>
      <c r="G1843" s="231" t="s">
        <v>521</v>
      </c>
      <c r="H1843" s="231" t="s">
        <v>796</v>
      </c>
      <c r="I1843" s="203">
        <v>25660.799999999999</v>
      </c>
      <c r="J1843" s="203">
        <v>23233.01</v>
      </c>
      <c r="K1843" s="203">
        <v>855.08</v>
      </c>
      <c r="L1843" s="203">
        <v>1572.71</v>
      </c>
      <c r="M1843" s="231"/>
    </row>
    <row r="1844" spans="1:13">
      <c r="A1844" s="231" t="s">
        <v>794</v>
      </c>
      <c r="B1844" s="231" t="s">
        <v>701</v>
      </c>
      <c r="C1844" s="231" t="s">
        <v>812</v>
      </c>
      <c r="D1844" s="231" t="s">
        <v>22</v>
      </c>
      <c r="E1844" s="231" t="s">
        <v>263</v>
      </c>
      <c r="F1844" s="231" t="s">
        <v>48</v>
      </c>
      <c r="G1844" s="231" t="s">
        <v>521</v>
      </c>
      <c r="H1844" s="231" t="s">
        <v>796</v>
      </c>
      <c r="I1844" s="203">
        <v>11547</v>
      </c>
      <c r="J1844" s="203">
        <v>10298.19</v>
      </c>
      <c r="K1844" s="203">
        <v>177.98</v>
      </c>
      <c r="L1844" s="203">
        <v>1070.83</v>
      </c>
      <c r="M1844" s="231"/>
    </row>
    <row r="1845" spans="1:13">
      <c r="A1845" s="231" t="s">
        <v>794</v>
      </c>
      <c r="B1845" s="231" t="s">
        <v>702</v>
      </c>
      <c r="C1845" s="231" t="s">
        <v>2341</v>
      </c>
      <c r="D1845" s="231" t="s">
        <v>22</v>
      </c>
      <c r="E1845" s="231" t="s">
        <v>263</v>
      </c>
      <c r="F1845" s="231" t="s">
        <v>48</v>
      </c>
      <c r="G1845" s="231" t="s">
        <v>521</v>
      </c>
      <c r="H1845" s="231" t="s">
        <v>796</v>
      </c>
      <c r="I1845" s="203">
        <v>0</v>
      </c>
      <c r="J1845" s="203">
        <v>593</v>
      </c>
      <c r="K1845" s="203">
        <v>0</v>
      </c>
      <c r="L1845" s="203">
        <v>-593</v>
      </c>
      <c r="M1845" s="231"/>
    </row>
    <row r="1846" spans="1:13">
      <c r="A1846" s="231" t="s">
        <v>794</v>
      </c>
      <c r="B1846" s="231" t="s">
        <v>706</v>
      </c>
      <c r="C1846" s="231" t="s">
        <v>2343</v>
      </c>
      <c r="D1846" s="231" t="s">
        <v>22</v>
      </c>
      <c r="E1846" s="231" t="s">
        <v>263</v>
      </c>
      <c r="F1846" s="231" t="s">
        <v>48</v>
      </c>
      <c r="G1846" s="231" t="s">
        <v>521</v>
      </c>
      <c r="H1846" s="231" t="s">
        <v>796</v>
      </c>
      <c r="I1846" s="203">
        <v>86.03</v>
      </c>
      <c r="J1846" s="203">
        <v>0</v>
      </c>
      <c r="K1846" s="203">
        <v>0</v>
      </c>
      <c r="L1846" s="203">
        <v>86.03</v>
      </c>
      <c r="M1846" s="231"/>
    </row>
    <row r="1847" spans="1:13">
      <c r="A1847" s="231" t="s">
        <v>794</v>
      </c>
      <c r="B1847" s="231" t="s">
        <v>706</v>
      </c>
      <c r="C1847" s="231" t="s">
        <v>2345</v>
      </c>
      <c r="D1847" s="231" t="s">
        <v>22</v>
      </c>
      <c r="E1847" s="231" t="s">
        <v>263</v>
      </c>
      <c r="F1847" s="231" t="s">
        <v>48</v>
      </c>
      <c r="G1847" s="231" t="s">
        <v>521</v>
      </c>
      <c r="H1847" s="231" t="s">
        <v>796</v>
      </c>
      <c r="I1847" s="203">
        <v>18462.599999999999</v>
      </c>
      <c r="J1847" s="203">
        <v>18462.599999999999</v>
      </c>
      <c r="K1847" s="203">
        <v>0</v>
      </c>
      <c r="L1847" s="203">
        <v>0</v>
      </c>
      <c r="M1847" s="231"/>
    </row>
    <row r="1848" spans="1:13">
      <c r="A1848" s="231" t="s">
        <v>794</v>
      </c>
      <c r="B1848" s="231" t="s">
        <v>367</v>
      </c>
      <c r="C1848" s="231" t="s">
        <v>794</v>
      </c>
      <c r="D1848" s="231" t="s">
        <v>22</v>
      </c>
      <c r="E1848" s="231" t="s">
        <v>263</v>
      </c>
      <c r="F1848" s="231" t="s">
        <v>48</v>
      </c>
      <c r="G1848" s="231" t="s">
        <v>521</v>
      </c>
      <c r="H1848" s="231" t="s">
        <v>796</v>
      </c>
      <c r="I1848" s="203">
        <v>46281.48</v>
      </c>
      <c r="J1848" s="203">
        <v>38379.17</v>
      </c>
      <c r="K1848" s="203">
        <v>7675.84</v>
      </c>
      <c r="L1848" s="203">
        <v>226.47</v>
      </c>
      <c r="M1848" s="231"/>
    </row>
    <row r="1849" spans="1:13">
      <c r="A1849" s="231" t="s">
        <v>794</v>
      </c>
      <c r="B1849" s="231" t="s">
        <v>367</v>
      </c>
      <c r="C1849" s="231" t="s">
        <v>794</v>
      </c>
      <c r="D1849" s="231" t="s">
        <v>22</v>
      </c>
      <c r="E1849" s="231" t="s">
        <v>263</v>
      </c>
      <c r="F1849" s="231" t="s">
        <v>48</v>
      </c>
      <c r="G1849" s="231" t="s">
        <v>521</v>
      </c>
      <c r="H1849" s="231" t="s">
        <v>796</v>
      </c>
      <c r="I1849" s="203">
        <v>104335.59</v>
      </c>
      <c r="J1849" s="203">
        <v>101642.72</v>
      </c>
      <c r="K1849" s="203">
        <v>3417.92</v>
      </c>
      <c r="L1849" s="203">
        <v>-725.05</v>
      </c>
      <c r="M1849" s="231"/>
    </row>
    <row r="1850" spans="1:13">
      <c r="A1850" s="231" t="s">
        <v>794</v>
      </c>
      <c r="B1850" s="231" t="s">
        <v>367</v>
      </c>
      <c r="C1850" s="231" t="s">
        <v>812</v>
      </c>
      <c r="D1850" s="231" t="s">
        <v>22</v>
      </c>
      <c r="E1850" s="231" t="s">
        <v>263</v>
      </c>
      <c r="F1850" s="231" t="s">
        <v>48</v>
      </c>
      <c r="G1850" s="231" t="s">
        <v>521</v>
      </c>
      <c r="H1850" s="231" t="s">
        <v>796</v>
      </c>
      <c r="I1850" s="203">
        <v>62887.839999999997</v>
      </c>
      <c r="J1850" s="203">
        <v>51253.61</v>
      </c>
      <c r="K1850" s="203">
        <v>2298.2600000000002</v>
      </c>
      <c r="L1850" s="203">
        <v>9335.9699999999993</v>
      </c>
      <c r="M1850" s="231"/>
    </row>
    <row r="1851" spans="1:13">
      <c r="A1851" s="231" t="s">
        <v>794</v>
      </c>
      <c r="B1851" s="231" t="s">
        <v>367</v>
      </c>
      <c r="C1851" s="231" t="s">
        <v>2343</v>
      </c>
      <c r="D1851" s="231" t="s">
        <v>22</v>
      </c>
      <c r="E1851" s="231" t="s">
        <v>263</v>
      </c>
      <c r="F1851" s="231" t="s">
        <v>48</v>
      </c>
      <c r="G1851" s="231" t="s">
        <v>521</v>
      </c>
      <c r="H1851" s="231" t="s">
        <v>796</v>
      </c>
      <c r="I1851" s="203">
        <v>65183.71</v>
      </c>
      <c r="J1851" s="203">
        <v>21012.25</v>
      </c>
      <c r="K1851" s="203">
        <v>395.95</v>
      </c>
      <c r="L1851" s="203">
        <v>43775.51</v>
      </c>
      <c r="M1851" s="231"/>
    </row>
    <row r="1852" spans="1:13">
      <c r="A1852" s="231" t="s">
        <v>794</v>
      </c>
      <c r="B1852" s="231" t="s">
        <v>367</v>
      </c>
      <c r="C1852" s="231" t="s">
        <v>2344</v>
      </c>
      <c r="D1852" s="231" t="s">
        <v>22</v>
      </c>
      <c r="E1852" s="231" t="s">
        <v>263</v>
      </c>
      <c r="F1852" s="231" t="s">
        <v>48</v>
      </c>
      <c r="G1852" s="231" t="s">
        <v>521</v>
      </c>
      <c r="H1852" s="231" t="s">
        <v>796</v>
      </c>
      <c r="I1852" s="203">
        <v>5231</v>
      </c>
      <c r="J1852" s="203">
        <v>5231</v>
      </c>
      <c r="K1852" s="203">
        <v>0</v>
      </c>
      <c r="L1852" s="203">
        <v>0</v>
      </c>
      <c r="M1852" s="231"/>
    </row>
    <row r="1853" spans="1:13">
      <c r="A1853" s="231" t="s">
        <v>794</v>
      </c>
      <c r="B1853" s="231" t="s">
        <v>367</v>
      </c>
      <c r="C1853" s="231" t="s">
        <v>2344</v>
      </c>
      <c r="D1853" s="231" t="s">
        <v>22</v>
      </c>
      <c r="E1853" s="231" t="s">
        <v>263</v>
      </c>
      <c r="F1853" s="231" t="s">
        <v>48</v>
      </c>
      <c r="G1853" s="231" t="s">
        <v>521</v>
      </c>
      <c r="H1853" s="231" t="s">
        <v>796</v>
      </c>
      <c r="I1853" s="203">
        <v>1500</v>
      </c>
      <c r="J1853" s="203">
        <v>0</v>
      </c>
      <c r="K1853" s="203">
        <v>0</v>
      </c>
      <c r="L1853" s="203">
        <v>1500</v>
      </c>
      <c r="M1853" s="231"/>
    </row>
    <row r="1854" spans="1:13">
      <c r="A1854" s="231" t="s">
        <v>794</v>
      </c>
      <c r="B1854" s="231" t="s">
        <v>367</v>
      </c>
      <c r="C1854" s="231" t="s">
        <v>2344</v>
      </c>
      <c r="D1854" s="231" t="s">
        <v>22</v>
      </c>
      <c r="E1854" s="231" t="s">
        <v>263</v>
      </c>
      <c r="F1854" s="231" t="s">
        <v>48</v>
      </c>
      <c r="G1854" s="231" t="s">
        <v>521</v>
      </c>
      <c r="H1854" s="231" t="s">
        <v>796</v>
      </c>
      <c r="I1854" s="203">
        <v>2000</v>
      </c>
      <c r="J1854" s="203">
        <v>1295</v>
      </c>
      <c r="K1854" s="203">
        <v>0</v>
      </c>
      <c r="L1854" s="203">
        <v>705</v>
      </c>
      <c r="M1854" s="231"/>
    </row>
    <row r="1855" spans="1:13">
      <c r="A1855" s="231" t="s">
        <v>794</v>
      </c>
      <c r="B1855" s="231" t="s">
        <v>702</v>
      </c>
      <c r="C1855" s="231" t="s">
        <v>794</v>
      </c>
      <c r="D1855" s="231" t="s">
        <v>22</v>
      </c>
      <c r="E1855" s="231" t="s">
        <v>1098</v>
      </c>
      <c r="F1855" s="231" t="s">
        <v>48</v>
      </c>
      <c r="G1855" s="231" t="s">
        <v>521</v>
      </c>
      <c r="H1855" s="231" t="s">
        <v>796</v>
      </c>
      <c r="I1855" s="203">
        <v>63998</v>
      </c>
      <c r="J1855" s="203">
        <v>53786.68</v>
      </c>
      <c r="K1855" s="203">
        <v>10211.32</v>
      </c>
      <c r="L1855" s="203">
        <v>0</v>
      </c>
      <c r="M1855" s="231"/>
    </row>
    <row r="1856" spans="1:13">
      <c r="A1856" s="231" t="s">
        <v>794</v>
      </c>
      <c r="B1856" s="231" t="s">
        <v>702</v>
      </c>
      <c r="C1856" s="231" t="s">
        <v>812</v>
      </c>
      <c r="D1856" s="231" t="s">
        <v>22</v>
      </c>
      <c r="E1856" s="231" t="s">
        <v>1098</v>
      </c>
      <c r="F1856" s="231" t="s">
        <v>48</v>
      </c>
      <c r="G1856" s="231" t="s">
        <v>521</v>
      </c>
      <c r="H1856" s="231" t="s">
        <v>796</v>
      </c>
      <c r="I1856" s="203">
        <v>27811.48</v>
      </c>
      <c r="J1856" s="203">
        <v>25731.08</v>
      </c>
      <c r="K1856" s="203">
        <v>2119.44</v>
      </c>
      <c r="L1856" s="203">
        <v>-39.04</v>
      </c>
      <c r="M1856" s="231"/>
    </row>
    <row r="1857" spans="1:13">
      <c r="A1857" s="231" t="s">
        <v>794</v>
      </c>
      <c r="B1857" s="231" t="s">
        <v>702</v>
      </c>
      <c r="C1857" s="231" t="s">
        <v>2345</v>
      </c>
      <c r="D1857" s="231" t="s">
        <v>22</v>
      </c>
      <c r="E1857" s="231" t="s">
        <v>1098</v>
      </c>
      <c r="F1857" s="231" t="s">
        <v>48</v>
      </c>
      <c r="G1857" s="231" t="s">
        <v>521</v>
      </c>
      <c r="H1857" s="231" t="s">
        <v>796</v>
      </c>
      <c r="I1857" s="203">
        <v>704.71</v>
      </c>
      <c r="J1857" s="203">
        <v>647.54999999999995</v>
      </c>
      <c r="K1857" s="203">
        <v>0</v>
      </c>
      <c r="L1857" s="203">
        <v>57.16</v>
      </c>
      <c r="M1857" s="231"/>
    </row>
    <row r="1858" spans="1:13">
      <c r="A1858" s="231" t="s">
        <v>794</v>
      </c>
      <c r="B1858" s="231" t="s">
        <v>808</v>
      </c>
      <c r="C1858" s="231" t="s">
        <v>794</v>
      </c>
      <c r="D1858" s="231" t="s">
        <v>29</v>
      </c>
      <c r="E1858" s="231" t="s">
        <v>521</v>
      </c>
      <c r="F1858" s="231" t="s">
        <v>48</v>
      </c>
      <c r="G1858" s="231" t="s">
        <v>521</v>
      </c>
      <c r="H1858" s="231" t="s">
        <v>796</v>
      </c>
      <c r="I1858" s="203">
        <v>2246680.4300000002</v>
      </c>
      <c r="J1858" s="203">
        <v>1854320.49</v>
      </c>
      <c r="K1858" s="203">
        <v>321042.2</v>
      </c>
      <c r="L1858" s="203">
        <v>71317.740000000005</v>
      </c>
      <c r="M1858" s="231"/>
    </row>
    <row r="1859" spans="1:13">
      <c r="A1859" s="231" t="s">
        <v>794</v>
      </c>
      <c r="B1859" s="231" t="s">
        <v>808</v>
      </c>
      <c r="C1859" s="231" t="s">
        <v>794</v>
      </c>
      <c r="D1859" s="231" t="s">
        <v>29</v>
      </c>
      <c r="E1859" s="231" t="s">
        <v>521</v>
      </c>
      <c r="F1859" s="231" t="s">
        <v>48</v>
      </c>
      <c r="G1859" s="231" t="s">
        <v>521</v>
      </c>
      <c r="H1859" s="231" t="s">
        <v>796</v>
      </c>
      <c r="I1859" s="203">
        <v>33721.800000000003</v>
      </c>
      <c r="J1859" s="203">
        <v>32519.06</v>
      </c>
      <c r="K1859" s="203">
        <v>1204.3499999999999</v>
      </c>
      <c r="L1859" s="203">
        <v>-1.61</v>
      </c>
      <c r="M1859" s="231"/>
    </row>
    <row r="1860" spans="1:13">
      <c r="A1860" s="231" t="s">
        <v>794</v>
      </c>
      <c r="B1860" s="231" t="s">
        <v>808</v>
      </c>
      <c r="C1860" s="231" t="s">
        <v>812</v>
      </c>
      <c r="D1860" s="231" t="s">
        <v>29</v>
      </c>
      <c r="E1860" s="231" t="s">
        <v>521</v>
      </c>
      <c r="F1860" s="231" t="s">
        <v>48</v>
      </c>
      <c r="G1860" s="231" t="s">
        <v>521</v>
      </c>
      <c r="H1860" s="231" t="s">
        <v>796</v>
      </c>
      <c r="I1860" s="203">
        <v>861424.9</v>
      </c>
      <c r="J1860" s="203">
        <v>794723.35</v>
      </c>
      <c r="K1860" s="203">
        <v>68979.87</v>
      </c>
      <c r="L1860" s="203">
        <v>-2278.3200000000002</v>
      </c>
      <c r="M1860" s="231"/>
    </row>
    <row r="1861" spans="1:13">
      <c r="A1861" s="231" t="s">
        <v>794</v>
      </c>
      <c r="B1861" s="231" t="s">
        <v>808</v>
      </c>
      <c r="C1861" s="231" t="s">
        <v>2341</v>
      </c>
      <c r="D1861" s="231" t="s">
        <v>29</v>
      </c>
      <c r="E1861" s="231" t="s">
        <v>521</v>
      </c>
      <c r="F1861" s="231" t="s">
        <v>48</v>
      </c>
      <c r="G1861" s="231" t="s">
        <v>521</v>
      </c>
      <c r="H1861" s="231" t="s">
        <v>796</v>
      </c>
      <c r="I1861" s="203">
        <v>14829.72</v>
      </c>
      <c r="J1861" s="203">
        <v>5813.22</v>
      </c>
      <c r="K1861" s="203">
        <v>1238.42</v>
      </c>
      <c r="L1861" s="203">
        <v>7778.08</v>
      </c>
      <c r="M1861" s="231"/>
    </row>
    <row r="1862" spans="1:13">
      <c r="A1862" s="231" t="s">
        <v>794</v>
      </c>
      <c r="B1862" s="231" t="s">
        <v>808</v>
      </c>
      <c r="C1862" s="231" t="s">
        <v>2341</v>
      </c>
      <c r="D1862" s="231" t="s">
        <v>29</v>
      </c>
      <c r="E1862" s="231" t="s">
        <v>521</v>
      </c>
      <c r="F1862" s="231" t="s">
        <v>48</v>
      </c>
      <c r="G1862" s="231" t="s">
        <v>521</v>
      </c>
      <c r="H1862" s="231" t="s">
        <v>796</v>
      </c>
      <c r="I1862" s="203">
        <v>17728.59</v>
      </c>
      <c r="J1862" s="203">
        <v>7964.2</v>
      </c>
      <c r="K1862" s="203">
        <v>2800.4</v>
      </c>
      <c r="L1862" s="203">
        <v>6963.99</v>
      </c>
      <c r="M1862" s="231"/>
    </row>
    <row r="1863" spans="1:13">
      <c r="A1863" s="231" t="s">
        <v>794</v>
      </c>
      <c r="B1863" s="231" t="s">
        <v>808</v>
      </c>
      <c r="C1863" s="231" t="s">
        <v>2343</v>
      </c>
      <c r="D1863" s="231" t="s">
        <v>29</v>
      </c>
      <c r="E1863" s="231" t="s">
        <v>521</v>
      </c>
      <c r="F1863" s="231" t="s">
        <v>48</v>
      </c>
      <c r="G1863" s="231" t="s">
        <v>521</v>
      </c>
      <c r="H1863" s="231" t="s">
        <v>796</v>
      </c>
      <c r="I1863" s="203">
        <v>8088.32</v>
      </c>
      <c r="J1863" s="203">
        <v>7756.27</v>
      </c>
      <c r="K1863" s="203">
        <v>0</v>
      </c>
      <c r="L1863" s="203">
        <v>332.05</v>
      </c>
      <c r="M1863" s="231"/>
    </row>
    <row r="1864" spans="1:13">
      <c r="A1864" s="231" t="s">
        <v>794</v>
      </c>
      <c r="B1864" s="231" t="s">
        <v>808</v>
      </c>
      <c r="C1864" s="231" t="s">
        <v>2343</v>
      </c>
      <c r="D1864" s="231" t="s">
        <v>29</v>
      </c>
      <c r="E1864" s="231" t="s">
        <v>521</v>
      </c>
      <c r="F1864" s="231" t="s">
        <v>48</v>
      </c>
      <c r="G1864" s="231" t="s">
        <v>521</v>
      </c>
      <c r="H1864" s="231" t="s">
        <v>796</v>
      </c>
      <c r="I1864" s="203">
        <v>63239.7</v>
      </c>
      <c r="J1864" s="203">
        <v>62599.67</v>
      </c>
      <c r="K1864" s="203">
        <v>640.03</v>
      </c>
      <c r="L1864" s="203">
        <v>0</v>
      </c>
      <c r="M1864" s="231"/>
    </row>
    <row r="1865" spans="1:13">
      <c r="A1865" s="231" t="s">
        <v>794</v>
      </c>
      <c r="B1865" s="231" t="s">
        <v>808</v>
      </c>
      <c r="C1865" s="231" t="s">
        <v>2345</v>
      </c>
      <c r="D1865" s="231" t="s">
        <v>29</v>
      </c>
      <c r="E1865" s="231" t="s">
        <v>521</v>
      </c>
      <c r="F1865" s="231" t="s">
        <v>48</v>
      </c>
      <c r="G1865" s="231" t="s">
        <v>521</v>
      </c>
      <c r="H1865" s="231" t="s">
        <v>796</v>
      </c>
      <c r="I1865" s="203">
        <v>51982</v>
      </c>
      <c r="J1865" s="203">
        <v>71742.350000000006</v>
      </c>
      <c r="K1865" s="203">
        <v>0</v>
      </c>
      <c r="L1865" s="203">
        <v>-19760.349999999999</v>
      </c>
      <c r="M1865" s="231"/>
    </row>
    <row r="1866" spans="1:13">
      <c r="A1866" s="231" t="s">
        <v>794</v>
      </c>
      <c r="B1866" s="231" t="s">
        <v>833</v>
      </c>
      <c r="C1866" s="231" t="s">
        <v>794</v>
      </c>
      <c r="D1866" s="231" t="s">
        <v>29</v>
      </c>
      <c r="E1866" s="231" t="s">
        <v>521</v>
      </c>
      <c r="F1866" s="231" t="s">
        <v>48</v>
      </c>
      <c r="G1866" s="231" t="s">
        <v>521</v>
      </c>
      <c r="H1866" s="231" t="s">
        <v>796</v>
      </c>
      <c r="I1866" s="203">
        <v>828068</v>
      </c>
      <c r="J1866" s="203">
        <v>745591.97</v>
      </c>
      <c r="K1866" s="203">
        <v>133193.92000000001</v>
      </c>
      <c r="L1866" s="203">
        <v>-50717.89</v>
      </c>
      <c r="M1866" s="231"/>
    </row>
    <row r="1867" spans="1:13">
      <c r="A1867" s="231" t="s">
        <v>794</v>
      </c>
      <c r="B1867" s="231" t="s">
        <v>833</v>
      </c>
      <c r="C1867" s="231" t="s">
        <v>794</v>
      </c>
      <c r="D1867" s="231" t="s">
        <v>29</v>
      </c>
      <c r="E1867" s="231" t="s">
        <v>521</v>
      </c>
      <c r="F1867" s="231" t="s">
        <v>48</v>
      </c>
      <c r="G1867" s="231" t="s">
        <v>521</v>
      </c>
      <c r="H1867" s="231" t="s">
        <v>796</v>
      </c>
      <c r="I1867" s="203">
        <v>73976.77</v>
      </c>
      <c r="J1867" s="203">
        <v>71758.929999999993</v>
      </c>
      <c r="K1867" s="203">
        <v>2784.9</v>
      </c>
      <c r="L1867" s="203">
        <v>-567.05999999999995</v>
      </c>
      <c r="M1867" s="231"/>
    </row>
    <row r="1868" spans="1:13">
      <c r="A1868" s="231" t="s">
        <v>794</v>
      </c>
      <c r="B1868" s="231" t="s">
        <v>833</v>
      </c>
      <c r="C1868" s="231" t="s">
        <v>812</v>
      </c>
      <c r="D1868" s="231" t="s">
        <v>29</v>
      </c>
      <c r="E1868" s="231" t="s">
        <v>521</v>
      </c>
      <c r="F1868" s="231" t="s">
        <v>48</v>
      </c>
      <c r="G1868" s="231" t="s">
        <v>521</v>
      </c>
      <c r="H1868" s="231" t="s">
        <v>796</v>
      </c>
      <c r="I1868" s="203">
        <v>372235</v>
      </c>
      <c r="J1868" s="203">
        <v>362357.01</v>
      </c>
      <c r="K1868" s="203">
        <v>30906.76</v>
      </c>
      <c r="L1868" s="203">
        <v>-21028.77</v>
      </c>
      <c r="M1868" s="231"/>
    </row>
    <row r="1869" spans="1:13">
      <c r="A1869" s="231" t="s">
        <v>794</v>
      </c>
      <c r="B1869" s="231" t="s">
        <v>833</v>
      </c>
      <c r="C1869" s="231" t="s">
        <v>2345</v>
      </c>
      <c r="D1869" s="231" t="s">
        <v>29</v>
      </c>
      <c r="E1869" s="231" t="s">
        <v>521</v>
      </c>
      <c r="F1869" s="231" t="s">
        <v>48</v>
      </c>
      <c r="G1869" s="231" t="s">
        <v>521</v>
      </c>
      <c r="H1869" s="231" t="s">
        <v>796</v>
      </c>
      <c r="I1869" s="203">
        <v>7171.21</v>
      </c>
      <c r="J1869" s="203">
        <v>14696.38</v>
      </c>
      <c r="K1869" s="203">
        <v>0</v>
      </c>
      <c r="L1869" s="203">
        <v>-7525.17</v>
      </c>
      <c r="M1869" s="231"/>
    </row>
    <row r="1870" spans="1:13">
      <c r="A1870" s="231" t="s">
        <v>794</v>
      </c>
      <c r="B1870" s="231" t="s">
        <v>703</v>
      </c>
      <c r="C1870" s="231" t="s">
        <v>794</v>
      </c>
      <c r="D1870" s="231" t="s">
        <v>29</v>
      </c>
      <c r="E1870" s="231" t="s">
        <v>521</v>
      </c>
      <c r="F1870" s="231" t="s">
        <v>48</v>
      </c>
      <c r="G1870" s="231" t="s">
        <v>521</v>
      </c>
      <c r="H1870" s="231" t="s">
        <v>796</v>
      </c>
      <c r="I1870" s="203">
        <v>66187</v>
      </c>
      <c r="J1870" s="203">
        <v>55035.65</v>
      </c>
      <c r="K1870" s="203">
        <v>10761.44</v>
      </c>
      <c r="L1870" s="203">
        <v>389.91</v>
      </c>
      <c r="M1870" s="231"/>
    </row>
    <row r="1871" spans="1:13">
      <c r="A1871" s="231" t="s">
        <v>794</v>
      </c>
      <c r="B1871" s="231" t="s">
        <v>703</v>
      </c>
      <c r="C1871" s="231" t="s">
        <v>794</v>
      </c>
      <c r="D1871" s="231" t="s">
        <v>29</v>
      </c>
      <c r="E1871" s="231" t="s">
        <v>521</v>
      </c>
      <c r="F1871" s="231" t="s">
        <v>48</v>
      </c>
      <c r="G1871" s="231" t="s">
        <v>521</v>
      </c>
      <c r="H1871" s="231" t="s">
        <v>796</v>
      </c>
      <c r="I1871" s="203">
        <v>47236.63</v>
      </c>
      <c r="J1871" s="203">
        <v>41914.47</v>
      </c>
      <c r="K1871" s="203">
        <v>5356.88</v>
      </c>
      <c r="L1871" s="203">
        <v>-34.72</v>
      </c>
      <c r="M1871" s="231"/>
    </row>
    <row r="1872" spans="1:13">
      <c r="A1872" s="231" t="s">
        <v>794</v>
      </c>
      <c r="B1872" s="231" t="s">
        <v>703</v>
      </c>
      <c r="C1872" s="231" t="s">
        <v>812</v>
      </c>
      <c r="D1872" s="231" t="s">
        <v>29</v>
      </c>
      <c r="E1872" s="231" t="s">
        <v>521</v>
      </c>
      <c r="F1872" s="231" t="s">
        <v>48</v>
      </c>
      <c r="G1872" s="231" t="s">
        <v>521</v>
      </c>
      <c r="H1872" s="231" t="s">
        <v>796</v>
      </c>
      <c r="I1872" s="203">
        <v>45135</v>
      </c>
      <c r="J1872" s="203">
        <v>42127.41</v>
      </c>
      <c r="K1872" s="203">
        <v>3343.77</v>
      </c>
      <c r="L1872" s="203">
        <v>-336.18</v>
      </c>
      <c r="M1872" s="231"/>
    </row>
    <row r="1873" spans="1:13">
      <c r="A1873" s="231" t="s">
        <v>794</v>
      </c>
      <c r="B1873" s="231" t="s">
        <v>703</v>
      </c>
      <c r="C1873" s="231" t="s">
        <v>2343</v>
      </c>
      <c r="D1873" s="231" t="s">
        <v>29</v>
      </c>
      <c r="E1873" s="231" t="s">
        <v>521</v>
      </c>
      <c r="F1873" s="231" t="s">
        <v>48</v>
      </c>
      <c r="G1873" s="231" t="s">
        <v>521</v>
      </c>
      <c r="H1873" s="231" t="s">
        <v>796</v>
      </c>
      <c r="I1873" s="203">
        <v>1425</v>
      </c>
      <c r="J1873" s="203">
        <v>1410.69</v>
      </c>
      <c r="K1873" s="203">
        <v>0</v>
      </c>
      <c r="L1873" s="203">
        <v>14.31</v>
      </c>
      <c r="M1873" s="231"/>
    </row>
    <row r="1874" spans="1:13">
      <c r="A1874" s="231" t="s">
        <v>794</v>
      </c>
      <c r="B1874" s="231" t="s">
        <v>701</v>
      </c>
      <c r="C1874" s="231" t="s">
        <v>794</v>
      </c>
      <c r="D1874" s="231" t="s">
        <v>29</v>
      </c>
      <c r="E1874" s="231" t="s">
        <v>521</v>
      </c>
      <c r="F1874" s="231" t="s">
        <v>48</v>
      </c>
      <c r="G1874" s="231" t="s">
        <v>521</v>
      </c>
      <c r="H1874" s="231" t="s">
        <v>796</v>
      </c>
      <c r="I1874" s="203">
        <v>145491</v>
      </c>
      <c r="J1874" s="203">
        <v>121242.48</v>
      </c>
      <c r="K1874" s="203">
        <v>24248.52</v>
      </c>
      <c r="L1874" s="203">
        <v>0</v>
      </c>
      <c r="M1874" s="231"/>
    </row>
    <row r="1875" spans="1:13">
      <c r="A1875" s="231" t="s">
        <v>794</v>
      </c>
      <c r="B1875" s="231" t="s">
        <v>701</v>
      </c>
      <c r="C1875" s="231" t="s">
        <v>794</v>
      </c>
      <c r="D1875" s="231" t="s">
        <v>29</v>
      </c>
      <c r="E1875" s="231" t="s">
        <v>521</v>
      </c>
      <c r="F1875" s="231" t="s">
        <v>48</v>
      </c>
      <c r="G1875" s="231" t="s">
        <v>521</v>
      </c>
      <c r="H1875" s="231" t="s">
        <v>796</v>
      </c>
      <c r="I1875" s="203">
        <v>50994.15</v>
      </c>
      <c r="J1875" s="203">
        <v>49595.68</v>
      </c>
      <c r="K1875" s="203">
        <v>1815.19</v>
      </c>
      <c r="L1875" s="203">
        <v>-416.72</v>
      </c>
      <c r="M1875" s="231"/>
    </row>
    <row r="1876" spans="1:13">
      <c r="A1876" s="231" t="s">
        <v>794</v>
      </c>
      <c r="B1876" s="231" t="s">
        <v>701</v>
      </c>
      <c r="C1876" s="231" t="s">
        <v>812</v>
      </c>
      <c r="D1876" s="231" t="s">
        <v>29</v>
      </c>
      <c r="E1876" s="231" t="s">
        <v>521</v>
      </c>
      <c r="F1876" s="231" t="s">
        <v>48</v>
      </c>
      <c r="G1876" s="231" t="s">
        <v>521</v>
      </c>
      <c r="H1876" s="231" t="s">
        <v>796</v>
      </c>
      <c r="I1876" s="203">
        <v>81943.429999999993</v>
      </c>
      <c r="J1876" s="203">
        <v>76684.89</v>
      </c>
      <c r="K1876" s="203">
        <v>6474.18</v>
      </c>
      <c r="L1876" s="203">
        <v>-1215.6400000000001</v>
      </c>
      <c r="M1876" s="231"/>
    </row>
    <row r="1877" spans="1:13">
      <c r="A1877" s="231" t="s">
        <v>794</v>
      </c>
      <c r="B1877" s="231" t="s">
        <v>701</v>
      </c>
      <c r="C1877" s="231" t="s">
        <v>2341</v>
      </c>
      <c r="D1877" s="231" t="s">
        <v>29</v>
      </c>
      <c r="E1877" s="231" t="s">
        <v>521</v>
      </c>
      <c r="F1877" s="231" t="s">
        <v>48</v>
      </c>
      <c r="G1877" s="231" t="s">
        <v>521</v>
      </c>
      <c r="H1877" s="231" t="s">
        <v>796</v>
      </c>
      <c r="I1877" s="203">
        <v>226.7</v>
      </c>
      <c r="J1877" s="203">
        <v>212.54</v>
      </c>
      <c r="K1877" s="203">
        <v>0</v>
      </c>
      <c r="L1877" s="203">
        <v>14.16</v>
      </c>
      <c r="M1877" s="231"/>
    </row>
    <row r="1878" spans="1:13">
      <c r="A1878" s="231" t="s">
        <v>794</v>
      </c>
      <c r="B1878" s="231" t="s">
        <v>701</v>
      </c>
      <c r="C1878" s="231" t="s">
        <v>2343</v>
      </c>
      <c r="D1878" s="231" t="s">
        <v>29</v>
      </c>
      <c r="E1878" s="231" t="s">
        <v>521</v>
      </c>
      <c r="F1878" s="231" t="s">
        <v>48</v>
      </c>
      <c r="G1878" s="231" t="s">
        <v>521</v>
      </c>
      <c r="H1878" s="231" t="s">
        <v>796</v>
      </c>
      <c r="I1878" s="203">
        <v>4795.66</v>
      </c>
      <c r="J1878" s="203">
        <v>4795.66</v>
      </c>
      <c r="K1878" s="203">
        <v>0</v>
      </c>
      <c r="L1878" s="203">
        <v>0</v>
      </c>
      <c r="M1878" s="231"/>
    </row>
    <row r="1879" spans="1:13">
      <c r="A1879" s="231" t="s">
        <v>794</v>
      </c>
      <c r="B1879" s="231" t="s">
        <v>701</v>
      </c>
      <c r="C1879" s="231" t="s">
        <v>2344</v>
      </c>
      <c r="D1879" s="231" t="s">
        <v>29</v>
      </c>
      <c r="E1879" s="231" t="s">
        <v>521</v>
      </c>
      <c r="F1879" s="231" t="s">
        <v>48</v>
      </c>
      <c r="G1879" s="231" t="s">
        <v>521</v>
      </c>
      <c r="H1879" s="231" t="s">
        <v>796</v>
      </c>
      <c r="I1879" s="203">
        <v>317.64</v>
      </c>
      <c r="J1879" s="203">
        <v>317.64</v>
      </c>
      <c r="K1879" s="203">
        <v>0</v>
      </c>
      <c r="L1879" s="203">
        <v>0</v>
      </c>
      <c r="M1879" s="231"/>
    </row>
    <row r="1880" spans="1:13">
      <c r="A1880" s="231" t="s">
        <v>794</v>
      </c>
      <c r="B1880" s="231" t="s">
        <v>701</v>
      </c>
      <c r="C1880" s="231" t="s">
        <v>2345</v>
      </c>
      <c r="D1880" s="231" t="s">
        <v>29</v>
      </c>
      <c r="E1880" s="231" t="s">
        <v>521</v>
      </c>
      <c r="F1880" s="231" t="s">
        <v>48</v>
      </c>
      <c r="G1880" s="231" t="s">
        <v>521</v>
      </c>
      <c r="H1880" s="231" t="s">
        <v>796</v>
      </c>
      <c r="I1880" s="203">
        <v>75</v>
      </c>
      <c r="J1880" s="203">
        <v>75</v>
      </c>
      <c r="K1880" s="203">
        <v>0</v>
      </c>
      <c r="L1880" s="203">
        <v>0</v>
      </c>
      <c r="M1880" s="231"/>
    </row>
    <row r="1881" spans="1:13">
      <c r="A1881" s="231" t="s">
        <v>794</v>
      </c>
      <c r="B1881" s="231" t="s">
        <v>701</v>
      </c>
      <c r="C1881" s="231" t="s">
        <v>2345</v>
      </c>
      <c r="D1881" s="231" t="s">
        <v>29</v>
      </c>
      <c r="E1881" s="231" t="s">
        <v>521</v>
      </c>
      <c r="F1881" s="231" t="s">
        <v>48</v>
      </c>
      <c r="G1881" s="231" t="s">
        <v>521</v>
      </c>
      <c r="H1881" s="231" t="s">
        <v>796</v>
      </c>
      <c r="I1881" s="203">
        <v>1228.43</v>
      </c>
      <c r="J1881" s="203">
        <v>2885.38</v>
      </c>
      <c r="K1881" s="203">
        <v>0</v>
      </c>
      <c r="L1881" s="203">
        <v>-1656.95</v>
      </c>
      <c r="M1881" s="231"/>
    </row>
    <row r="1882" spans="1:13">
      <c r="A1882" s="231" t="s">
        <v>794</v>
      </c>
      <c r="B1882" s="231" t="s">
        <v>707</v>
      </c>
      <c r="C1882" s="231" t="s">
        <v>794</v>
      </c>
      <c r="D1882" s="231" t="s">
        <v>29</v>
      </c>
      <c r="E1882" s="231" t="s">
        <v>521</v>
      </c>
      <c r="F1882" s="231" t="s">
        <v>48</v>
      </c>
      <c r="G1882" s="231" t="s">
        <v>521</v>
      </c>
      <c r="H1882" s="231" t="s">
        <v>796</v>
      </c>
      <c r="I1882" s="203">
        <v>241393</v>
      </c>
      <c r="J1882" s="203">
        <v>220629.74</v>
      </c>
      <c r="K1882" s="203">
        <v>20057.259999999998</v>
      </c>
      <c r="L1882" s="203">
        <v>706</v>
      </c>
      <c r="M1882" s="231"/>
    </row>
    <row r="1883" spans="1:13">
      <c r="A1883" s="231" t="s">
        <v>794</v>
      </c>
      <c r="B1883" s="231" t="s">
        <v>707</v>
      </c>
      <c r="C1883" s="231" t="s">
        <v>794</v>
      </c>
      <c r="D1883" s="231" t="s">
        <v>29</v>
      </c>
      <c r="E1883" s="231" t="s">
        <v>521</v>
      </c>
      <c r="F1883" s="231" t="s">
        <v>48</v>
      </c>
      <c r="G1883" s="231" t="s">
        <v>521</v>
      </c>
      <c r="H1883" s="231" t="s">
        <v>796</v>
      </c>
      <c r="I1883" s="203">
        <v>52178.12</v>
      </c>
      <c r="J1883" s="203">
        <v>50273.42</v>
      </c>
      <c r="K1883" s="203">
        <v>1904.7</v>
      </c>
      <c r="L1883" s="203">
        <v>0</v>
      </c>
      <c r="M1883" s="231"/>
    </row>
    <row r="1884" spans="1:13">
      <c r="A1884" s="231" t="s">
        <v>794</v>
      </c>
      <c r="B1884" s="231" t="s">
        <v>707</v>
      </c>
      <c r="C1884" s="231" t="s">
        <v>812</v>
      </c>
      <c r="D1884" s="231" t="s">
        <v>29</v>
      </c>
      <c r="E1884" s="231" t="s">
        <v>521</v>
      </c>
      <c r="F1884" s="231" t="s">
        <v>48</v>
      </c>
      <c r="G1884" s="231" t="s">
        <v>521</v>
      </c>
      <c r="H1884" s="231" t="s">
        <v>796</v>
      </c>
      <c r="I1884" s="203">
        <v>121690.38</v>
      </c>
      <c r="J1884" s="203">
        <v>116048.11</v>
      </c>
      <c r="K1884" s="203">
        <v>4560.55</v>
      </c>
      <c r="L1884" s="203">
        <v>1081.72</v>
      </c>
      <c r="M1884" s="231"/>
    </row>
    <row r="1885" spans="1:13">
      <c r="A1885" s="231" t="s">
        <v>794</v>
      </c>
      <c r="B1885" s="231" t="s">
        <v>707</v>
      </c>
      <c r="C1885" s="231" t="s">
        <v>2341</v>
      </c>
      <c r="D1885" s="231" t="s">
        <v>29</v>
      </c>
      <c r="E1885" s="231" t="s">
        <v>521</v>
      </c>
      <c r="F1885" s="231" t="s">
        <v>48</v>
      </c>
      <c r="G1885" s="231" t="s">
        <v>521</v>
      </c>
      <c r="H1885" s="231" t="s">
        <v>796</v>
      </c>
      <c r="I1885" s="203">
        <v>1561</v>
      </c>
      <c r="J1885" s="203">
        <v>0</v>
      </c>
      <c r="K1885" s="203">
        <v>0</v>
      </c>
      <c r="L1885" s="203">
        <v>1561</v>
      </c>
      <c r="M1885" s="231"/>
    </row>
    <row r="1886" spans="1:13">
      <c r="A1886" s="231" t="s">
        <v>794</v>
      </c>
      <c r="B1886" s="231" t="s">
        <v>707</v>
      </c>
      <c r="C1886" s="231" t="s">
        <v>2341</v>
      </c>
      <c r="D1886" s="231" t="s">
        <v>29</v>
      </c>
      <c r="E1886" s="231" t="s">
        <v>521</v>
      </c>
      <c r="F1886" s="231" t="s">
        <v>48</v>
      </c>
      <c r="G1886" s="231" t="s">
        <v>521</v>
      </c>
      <c r="H1886" s="231" t="s">
        <v>796</v>
      </c>
      <c r="I1886" s="203">
        <v>1140</v>
      </c>
      <c r="J1886" s="203">
        <v>0</v>
      </c>
      <c r="K1886" s="203">
        <v>0</v>
      </c>
      <c r="L1886" s="203">
        <v>1140</v>
      </c>
      <c r="M1886" s="231"/>
    </row>
    <row r="1887" spans="1:13">
      <c r="A1887" s="231" t="s">
        <v>794</v>
      </c>
      <c r="B1887" s="231" t="s">
        <v>707</v>
      </c>
      <c r="C1887" s="231" t="s">
        <v>2341</v>
      </c>
      <c r="D1887" s="231" t="s">
        <v>29</v>
      </c>
      <c r="E1887" s="231" t="s">
        <v>521</v>
      </c>
      <c r="F1887" s="231" t="s">
        <v>48</v>
      </c>
      <c r="G1887" s="231" t="s">
        <v>521</v>
      </c>
      <c r="H1887" s="231" t="s">
        <v>796</v>
      </c>
      <c r="I1887" s="203">
        <v>0.76</v>
      </c>
      <c r="J1887" s="203">
        <v>0</v>
      </c>
      <c r="K1887" s="203">
        <v>0</v>
      </c>
      <c r="L1887" s="203">
        <v>0.76</v>
      </c>
      <c r="M1887" s="231"/>
    </row>
    <row r="1888" spans="1:13">
      <c r="A1888" s="231" t="s">
        <v>794</v>
      </c>
      <c r="B1888" s="231" t="s">
        <v>707</v>
      </c>
      <c r="C1888" s="231" t="s">
        <v>2341</v>
      </c>
      <c r="D1888" s="231" t="s">
        <v>29</v>
      </c>
      <c r="E1888" s="231" t="s">
        <v>521</v>
      </c>
      <c r="F1888" s="231" t="s">
        <v>48</v>
      </c>
      <c r="G1888" s="231" t="s">
        <v>521</v>
      </c>
      <c r="H1888" s="231" t="s">
        <v>796</v>
      </c>
      <c r="I1888" s="203">
        <v>2011</v>
      </c>
      <c r="J1888" s="203">
        <v>0</v>
      </c>
      <c r="K1888" s="203">
        <v>78</v>
      </c>
      <c r="L1888" s="203">
        <v>1933</v>
      </c>
      <c r="M1888" s="231"/>
    </row>
    <row r="1889" spans="1:13">
      <c r="A1889" s="231" t="s">
        <v>794</v>
      </c>
      <c r="B1889" s="231" t="s">
        <v>707</v>
      </c>
      <c r="C1889" s="231" t="s">
        <v>2341</v>
      </c>
      <c r="D1889" s="231" t="s">
        <v>29</v>
      </c>
      <c r="E1889" s="231" t="s">
        <v>521</v>
      </c>
      <c r="F1889" s="231" t="s">
        <v>48</v>
      </c>
      <c r="G1889" s="231" t="s">
        <v>521</v>
      </c>
      <c r="H1889" s="231" t="s">
        <v>796</v>
      </c>
      <c r="I1889" s="203">
        <v>1224.18</v>
      </c>
      <c r="J1889" s="203">
        <v>531.54</v>
      </c>
      <c r="K1889" s="203">
        <v>173.16</v>
      </c>
      <c r="L1889" s="203">
        <v>519.48</v>
      </c>
      <c r="M1889" s="231"/>
    </row>
    <row r="1890" spans="1:13">
      <c r="A1890" s="231" t="s">
        <v>794</v>
      </c>
      <c r="B1890" s="231" t="s">
        <v>707</v>
      </c>
      <c r="C1890" s="231" t="s">
        <v>2343</v>
      </c>
      <c r="D1890" s="231" t="s">
        <v>29</v>
      </c>
      <c r="E1890" s="231" t="s">
        <v>521</v>
      </c>
      <c r="F1890" s="231" t="s">
        <v>48</v>
      </c>
      <c r="G1890" s="231" t="s">
        <v>521</v>
      </c>
      <c r="H1890" s="231" t="s">
        <v>796</v>
      </c>
      <c r="I1890" s="203">
        <v>3939.63</v>
      </c>
      <c r="J1890" s="203">
        <v>3925.38</v>
      </c>
      <c r="K1890" s="203">
        <v>0</v>
      </c>
      <c r="L1890" s="203">
        <v>14.25</v>
      </c>
      <c r="M1890" s="231"/>
    </row>
    <row r="1891" spans="1:13">
      <c r="A1891" s="231" t="s">
        <v>794</v>
      </c>
      <c r="B1891" s="231" t="s">
        <v>707</v>
      </c>
      <c r="C1891" s="231" t="s">
        <v>2344</v>
      </c>
      <c r="D1891" s="231" t="s">
        <v>29</v>
      </c>
      <c r="E1891" s="231" t="s">
        <v>521</v>
      </c>
      <c r="F1891" s="231" t="s">
        <v>48</v>
      </c>
      <c r="G1891" s="231" t="s">
        <v>521</v>
      </c>
      <c r="H1891" s="231" t="s">
        <v>796</v>
      </c>
      <c r="I1891" s="203">
        <v>1007.19</v>
      </c>
      <c r="J1891" s="203">
        <v>520.47</v>
      </c>
      <c r="K1891" s="203">
        <v>0</v>
      </c>
      <c r="L1891" s="203">
        <v>486.72</v>
      </c>
      <c r="M1891" s="231"/>
    </row>
    <row r="1892" spans="1:13">
      <c r="A1892" s="231" t="s">
        <v>794</v>
      </c>
      <c r="B1892" s="231" t="s">
        <v>707</v>
      </c>
      <c r="C1892" s="231" t="s">
        <v>2345</v>
      </c>
      <c r="D1892" s="231" t="s">
        <v>29</v>
      </c>
      <c r="E1892" s="231" t="s">
        <v>521</v>
      </c>
      <c r="F1892" s="231" t="s">
        <v>48</v>
      </c>
      <c r="G1892" s="231" t="s">
        <v>521</v>
      </c>
      <c r="H1892" s="231" t="s">
        <v>796</v>
      </c>
      <c r="I1892" s="203">
        <v>1599</v>
      </c>
      <c r="J1892" s="203">
        <v>1599</v>
      </c>
      <c r="K1892" s="203">
        <v>0</v>
      </c>
      <c r="L1892" s="203">
        <v>0</v>
      </c>
      <c r="M1892" s="231"/>
    </row>
    <row r="1893" spans="1:13">
      <c r="A1893" s="231" t="s">
        <v>794</v>
      </c>
      <c r="B1893" s="231" t="s">
        <v>706</v>
      </c>
      <c r="C1893" s="231" t="s">
        <v>794</v>
      </c>
      <c r="D1893" s="231" t="s">
        <v>29</v>
      </c>
      <c r="E1893" s="231" t="s">
        <v>521</v>
      </c>
      <c r="F1893" s="231" t="s">
        <v>48</v>
      </c>
      <c r="G1893" s="231" t="s">
        <v>521</v>
      </c>
      <c r="H1893" s="231" t="s">
        <v>796</v>
      </c>
      <c r="I1893" s="203">
        <v>284229.21000000002</v>
      </c>
      <c r="J1893" s="203">
        <v>252654.49</v>
      </c>
      <c r="K1893" s="203">
        <v>32480</v>
      </c>
      <c r="L1893" s="203">
        <v>-905.28</v>
      </c>
      <c r="M1893" s="231"/>
    </row>
    <row r="1894" spans="1:13">
      <c r="A1894" s="231" t="s">
        <v>794</v>
      </c>
      <c r="B1894" s="231" t="s">
        <v>706</v>
      </c>
      <c r="C1894" s="231" t="s">
        <v>812</v>
      </c>
      <c r="D1894" s="231" t="s">
        <v>29</v>
      </c>
      <c r="E1894" s="231" t="s">
        <v>521</v>
      </c>
      <c r="F1894" s="231" t="s">
        <v>48</v>
      </c>
      <c r="G1894" s="231" t="s">
        <v>521</v>
      </c>
      <c r="H1894" s="231" t="s">
        <v>796</v>
      </c>
      <c r="I1894" s="203">
        <v>124114</v>
      </c>
      <c r="J1894" s="203">
        <v>117473.99</v>
      </c>
      <c r="K1894" s="203">
        <v>8518.44</v>
      </c>
      <c r="L1894" s="203">
        <v>-1878.43</v>
      </c>
      <c r="M1894" s="231"/>
    </row>
    <row r="1895" spans="1:13">
      <c r="A1895" s="231" t="s">
        <v>794</v>
      </c>
      <c r="B1895" s="231" t="s">
        <v>706</v>
      </c>
      <c r="C1895" s="231" t="s">
        <v>2341</v>
      </c>
      <c r="D1895" s="231" t="s">
        <v>29</v>
      </c>
      <c r="E1895" s="231" t="s">
        <v>521</v>
      </c>
      <c r="F1895" s="231" t="s">
        <v>48</v>
      </c>
      <c r="G1895" s="231" t="s">
        <v>521</v>
      </c>
      <c r="H1895" s="231" t="s">
        <v>796</v>
      </c>
      <c r="I1895" s="203">
        <v>8553.85</v>
      </c>
      <c r="J1895" s="203">
        <v>4706.16</v>
      </c>
      <c r="K1895" s="203">
        <v>2353.08</v>
      </c>
      <c r="L1895" s="203">
        <v>1494.61</v>
      </c>
      <c r="M1895" s="231"/>
    </row>
    <row r="1896" spans="1:13">
      <c r="A1896" s="231" t="s">
        <v>794</v>
      </c>
      <c r="B1896" s="231" t="s">
        <v>706</v>
      </c>
      <c r="C1896" s="231" t="s">
        <v>2341</v>
      </c>
      <c r="D1896" s="231" t="s">
        <v>29</v>
      </c>
      <c r="E1896" s="231" t="s">
        <v>521</v>
      </c>
      <c r="F1896" s="231" t="s">
        <v>48</v>
      </c>
      <c r="G1896" s="231" t="s">
        <v>521</v>
      </c>
      <c r="H1896" s="231" t="s">
        <v>796</v>
      </c>
      <c r="I1896" s="203">
        <v>34085</v>
      </c>
      <c r="J1896" s="203">
        <v>29376.61</v>
      </c>
      <c r="K1896" s="203">
        <v>0</v>
      </c>
      <c r="L1896" s="203">
        <v>4708.3900000000003</v>
      </c>
      <c r="M1896" s="231"/>
    </row>
    <row r="1897" spans="1:13">
      <c r="A1897" s="231" t="s">
        <v>794</v>
      </c>
      <c r="B1897" s="231" t="s">
        <v>706</v>
      </c>
      <c r="C1897" s="231" t="s">
        <v>2341</v>
      </c>
      <c r="D1897" s="231" t="s">
        <v>29</v>
      </c>
      <c r="E1897" s="231" t="s">
        <v>521</v>
      </c>
      <c r="F1897" s="231" t="s">
        <v>48</v>
      </c>
      <c r="G1897" s="231" t="s">
        <v>521</v>
      </c>
      <c r="H1897" s="231" t="s">
        <v>796</v>
      </c>
      <c r="I1897" s="203">
        <v>14099.65</v>
      </c>
      <c r="J1897" s="203">
        <v>12288.56</v>
      </c>
      <c r="K1897" s="203">
        <v>1811.09</v>
      </c>
      <c r="L1897" s="203">
        <v>0</v>
      </c>
      <c r="M1897" s="231"/>
    </row>
    <row r="1898" spans="1:13">
      <c r="A1898" s="231" t="s">
        <v>794</v>
      </c>
      <c r="B1898" s="231" t="s">
        <v>706</v>
      </c>
      <c r="C1898" s="231" t="s">
        <v>2341</v>
      </c>
      <c r="D1898" s="231" t="s">
        <v>29</v>
      </c>
      <c r="E1898" s="231" t="s">
        <v>521</v>
      </c>
      <c r="F1898" s="231" t="s">
        <v>48</v>
      </c>
      <c r="G1898" s="231" t="s">
        <v>521</v>
      </c>
      <c r="H1898" s="231" t="s">
        <v>796</v>
      </c>
      <c r="I1898" s="203">
        <v>3286</v>
      </c>
      <c r="J1898" s="203">
        <v>3462</v>
      </c>
      <c r="K1898" s="203">
        <v>24</v>
      </c>
      <c r="L1898" s="203">
        <v>-200</v>
      </c>
      <c r="M1898" s="231"/>
    </row>
    <row r="1899" spans="1:13">
      <c r="A1899" s="231" t="s">
        <v>794</v>
      </c>
      <c r="B1899" s="231" t="s">
        <v>706</v>
      </c>
      <c r="C1899" s="231" t="s">
        <v>2342</v>
      </c>
      <c r="D1899" s="231" t="s">
        <v>29</v>
      </c>
      <c r="E1899" s="231" t="s">
        <v>521</v>
      </c>
      <c r="F1899" s="231" t="s">
        <v>48</v>
      </c>
      <c r="G1899" s="231" t="s">
        <v>521</v>
      </c>
      <c r="H1899" s="231" t="s">
        <v>796</v>
      </c>
      <c r="I1899" s="203">
        <v>145262</v>
      </c>
      <c r="J1899" s="203">
        <v>116787.38</v>
      </c>
      <c r="K1899" s="203">
        <v>0</v>
      </c>
      <c r="L1899" s="203">
        <v>28474.62</v>
      </c>
      <c r="M1899" s="231"/>
    </row>
    <row r="1900" spans="1:13">
      <c r="A1900" s="231" t="s">
        <v>794</v>
      </c>
      <c r="B1900" s="231" t="s">
        <v>706</v>
      </c>
      <c r="C1900" s="231" t="s">
        <v>2342</v>
      </c>
      <c r="D1900" s="231" t="s">
        <v>29</v>
      </c>
      <c r="E1900" s="231" t="s">
        <v>521</v>
      </c>
      <c r="F1900" s="231" t="s">
        <v>48</v>
      </c>
      <c r="G1900" s="231" t="s">
        <v>521</v>
      </c>
      <c r="H1900" s="231" t="s">
        <v>796</v>
      </c>
      <c r="I1900" s="203">
        <v>252.32</v>
      </c>
      <c r="J1900" s="203">
        <v>246.26</v>
      </c>
      <c r="K1900" s="203">
        <v>0</v>
      </c>
      <c r="L1900" s="203">
        <v>6.06</v>
      </c>
      <c r="M1900" s="231"/>
    </row>
    <row r="1901" spans="1:13">
      <c r="A1901" s="231" t="s">
        <v>794</v>
      </c>
      <c r="B1901" s="231" t="s">
        <v>706</v>
      </c>
      <c r="C1901" s="231" t="s">
        <v>2343</v>
      </c>
      <c r="D1901" s="231" t="s">
        <v>29</v>
      </c>
      <c r="E1901" s="231" t="s">
        <v>521</v>
      </c>
      <c r="F1901" s="231" t="s">
        <v>48</v>
      </c>
      <c r="G1901" s="231" t="s">
        <v>521</v>
      </c>
      <c r="H1901" s="231" t="s">
        <v>796</v>
      </c>
      <c r="I1901" s="203">
        <v>27813.55</v>
      </c>
      <c r="J1901" s="203">
        <v>28596.54</v>
      </c>
      <c r="K1901" s="203">
        <v>0</v>
      </c>
      <c r="L1901" s="203">
        <v>-782.99</v>
      </c>
      <c r="M1901" s="231"/>
    </row>
    <row r="1902" spans="1:13">
      <c r="A1902" s="231" t="s">
        <v>794</v>
      </c>
      <c r="B1902" s="231" t="s">
        <v>706</v>
      </c>
      <c r="C1902" s="231" t="s">
        <v>2344</v>
      </c>
      <c r="D1902" s="231" t="s">
        <v>29</v>
      </c>
      <c r="E1902" s="231" t="s">
        <v>521</v>
      </c>
      <c r="F1902" s="231" t="s">
        <v>48</v>
      </c>
      <c r="G1902" s="231" t="s">
        <v>521</v>
      </c>
      <c r="H1902" s="231" t="s">
        <v>796</v>
      </c>
      <c r="I1902" s="203">
        <v>307.64</v>
      </c>
      <c r="J1902" s="203">
        <v>307.64</v>
      </c>
      <c r="K1902" s="203">
        <v>0</v>
      </c>
      <c r="L1902" s="203">
        <v>0</v>
      </c>
      <c r="M1902" s="231"/>
    </row>
    <row r="1903" spans="1:13">
      <c r="A1903" s="231" t="s">
        <v>794</v>
      </c>
      <c r="B1903" s="231" t="s">
        <v>709</v>
      </c>
      <c r="C1903" s="231" t="s">
        <v>794</v>
      </c>
      <c r="D1903" s="231" t="s">
        <v>29</v>
      </c>
      <c r="E1903" s="231" t="s">
        <v>521</v>
      </c>
      <c r="F1903" s="231" t="s">
        <v>48</v>
      </c>
      <c r="G1903" s="231" t="s">
        <v>521</v>
      </c>
      <c r="H1903" s="231" t="s">
        <v>796</v>
      </c>
      <c r="I1903" s="203">
        <v>58205</v>
      </c>
      <c r="J1903" s="203">
        <v>52529.57</v>
      </c>
      <c r="K1903" s="203">
        <v>4775.42</v>
      </c>
      <c r="L1903" s="203">
        <v>900.01</v>
      </c>
      <c r="M1903" s="231"/>
    </row>
    <row r="1904" spans="1:13">
      <c r="A1904" s="231" t="s">
        <v>794</v>
      </c>
      <c r="B1904" s="231" t="s">
        <v>709</v>
      </c>
      <c r="C1904" s="231" t="s">
        <v>812</v>
      </c>
      <c r="D1904" s="231" t="s">
        <v>29</v>
      </c>
      <c r="E1904" s="231" t="s">
        <v>521</v>
      </c>
      <c r="F1904" s="231" t="s">
        <v>48</v>
      </c>
      <c r="G1904" s="231" t="s">
        <v>521</v>
      </c>
      <c r="H1904" s="231" t="s">
        <v>796</v>
      </c>
      <c r="I1904" s="203">
        <v>24899.47</v>
      </c>
      <c r="J1904" s="203">
        <v>24085.439999999999</v>
      </c>
      <c r="K1904" s="203">
        <v>992.14</v>
      </c>
      <c r="L1904" s="203">
        <v>-178.11</v>
      </c>
      <c r="M1904" s="231"/>
    </row>
    <row r="1905" spans="1:13">
      <c r="A1905" s="231" t="s">
        <v>794</v>
      </c>
      <c r="B1905" s="231" t="s">
        <v>709</v>
      </c>
      <c r="C1905" s="231" t="s">
        <v>2341</v>
      </c>
      <c r="D1905" s="231" t="s">
        <v>29</v>
      </c>
      <c r="E1905" s="231" t="s">
        <v>521</v>
      </c>
      <c r="F1905" s="231" t="s">
        <v>48</v>
      </c>
      <c r="G1905" s="231" t="s">
        <v>521</v>
      </c>
      <c r="H1905" s="231" t="s">
        <v>796</v>
      </c>
      <c r="I1905" s="203">
        <v>4489.76</v>
      </c>
      <c r="J1905" s="203">
        <v>4489.76</v>
      </c>
      <c r="K1905" s="203">
        <v>0</v>
      </c>
      <c r="L1905" s="203">
        <v>0</v>
      </c>
      <c r="M1905" s="231"/>
    </row>
    <row r="1906" spans="1:13">
      <c r="A1906" s="231" t="s">
        <v>794</v>
      </c>
      <c r="B1906" s="231" t="s">
        <v>709</v>
      </c>
      <c r="C1906" s="231" t="s">
        <v>2343</v>
      </c>
      <c r="D1906" s="231" t="s">
        <v>29</v>
      </c>
      <c r="E1906" s="231" t="s">
        <v>521</v>
      </c>
      <c r="F1906" s="231" t="s">
        <v>48</v>
      </c>
      <c r="G1906" s="231" t="s">
        <v>521</v>
      </c>
      <c r="H1906" s="231" t="s">
        <v>796</v>
      </c>
      <c r="I1906" s="203">
        <v>3455.18</v>
      </c>
      <c r="J1906" s="203">
        <v>3263.32</v>
      </c>
      <c r="K1906" s="203">
        <v>0</v>
      </c>
      <c r="L1906" s="203">
        <v>191.86</v>
      </c>
      <c r="M1906" s="231"/>
    </row>
    <row r="1907" spans="1:13">
      <c r="A1907" s="231" t="s">
        <v>794</v>
      </c>
      <c r="B1907" s="231" t="s">
        <v>709</v>
      </c>
      <c r="C1907" s="231" t="s">
        <v>2344</v>
      </c>
      <c r="D1907" s="231" t="s">
        <v>29</v>
      </c>
      <c r="E1907" s="231" t="s">
        <v>521</v>
      </c>
      <c r="F1907" s="231" t="s">
        <v>48</v>
      </c>
      <c r="G1907" s="231" t="s">
        <v>521</v>
      </c>
      <c r="H1907" s="231" t="s">
        <v>796</v>
      </c>
      <c r="I1907" s="203">
        <v>802.45</v>
      </c>
      <c r="J1907" s="203">
        <v>802.45</v>
      </c>
      <c r="K1907" s="203">
        <v>0</v>
      </c>
      <c r="L1907" s="203">
        <v>0</v>
      </c>
      <c r="M1907" s="231"/>
    </row>
    <row r="1908" spans="1:13">
      <c r="A1908" s="231" t="s">
        <v>794</v>
      </c>
      <c r="B1908" s="231" t="s">
        <v>808</v>
      </c>
      <c r="C1908" s="231" t="s">
        <v>2343</v>
      </c>
      <c r="D1908" s="231" t="s">
        <v>29</v>
      </c>
      <c r="E1908" s="231" t="s">
        <v>830</v>
      </c>
      <c r="F1908" s="231" t="s">
        <v>48</v>
      </c>
      <c r="G1908" s="231" t="s">
        <v>521</v>
      </c>
      <c r="H1908" s="231" t="s">
        <v>796</v>
      </c>
      <c r="I1908" s="203">
        <v>2656.62</v>
      </c>
      <c r="J1908" s="203">
        <v>0</v>
      </c>
      <c r="K1908" s="203">
        <v>0</v>
      </c>
      <c r="L1908" s="203">
        <v>2656.62</v>
      </c>
      <c r="M1908" s="231"/>
    </row>
    <row r="1909" spans="1:13">
      <c r="A1909" s="231" t="s">
        <v>794</v>
      </c>
      <c r="B1909" s="231" t="s">
        <v>808</v>
      </c>
      <c r="C1909" s="231" t="s">
        <v>2345</v>
      </c>
      <c r="D1909" s="231" t="s">
        <v>29</v>
      </c>
      <c r="E1909" s="231" t="s">
        <v>830</v>
      </c>
      <c r="F1909" s="231" t="s">
        <v>48</v>
      </c>
      <c r="G1909" s="231" t="s">
        <v>521</v>
      </c>
      <c r="H1909" s="231" t="s">
        <v>796</v>
      </c>
      <c r="I1909" s="203">
        <v>84.44</v>
      </c>
      <c r="J1909" s="203">
        <v>0</v>
      </c>
      <c r="K1909" s="203">
        <v>0</v>
      </c>
      <c r="L1909" s="203">
        <v>84.44</v>
      </c>
      <c r="M1909" s="231"/>
    </row>
    <row r="1910" spans="1:13">
      <c r="A1910" s="231" t="s">
        <v>794</v>
      </c>
      <c r="B1910" s="231" t="s">
        <v>702</v>
      </c>
      <c r="C1910" s="231" t="s">
        <v>2341</v>
      </c>
      <c r="D1910" s="231" t="s">
        <v>29</v>
      </c>
      <c r="E1910" s="231" t="s">
        <v>830</v>
      </c>
      <c r="F1910" s="231" t="s">
        <v>48</v>
      </c>
      <c r="G1910" s="231" t="s">
        <v>521</v>
      </c>
      <c r="H1910" s="231" t="s">
        <v>796</v>
      </c>
      <c r="I1910" s="203">
        <v>4.5</v>
      </c>
      <c r="J1910" s="203">
        <v>0</v>
      </c>
      <c r="K1910" s="203">
        <v>0</v>
      </c>
      <c r="L1910" s="203">
        <v>4.5</v>
      </c>
      <c r="M1910" s="231"/>
    </row>
    <row r="1911" spans="1:13">
      <c r="A1911" s="231" t="s">
        <v>794</v>
      </c>
      <c r="B1911" s="231" t="s">
        <v>808</v>
      </c>
      <c r="C1911" s="231" t="s">
        <v>794</v>
      </c>
      <c r="D1911" s="231" t="s">
        <v>29</v>
      </c>
      <c r="E1911" s="231" t="s">
        <v>710</v>
      </c>
      <c r="F1911" s="231" t="s">
        <v>48</v>
      </c>
      <c r="G1911" s="231" t="s">
        <v>521</v>
      </c>
      <c r="H1911" s="231" t="s">
        <v>796</v>
      </c>
      <c r="I1911" s="203">
        <v>572.13</v>
      </c>
      <c r="J1911" s="203">
        <v>572.13</v>
      </c>
      <c r="K1911" s="203">
        <v>0</v>
      </c>
      <c r="L1911" s="203">
        <v>0</v>
      </c>
      <c r="M1911" s="231"/>
    </row>
    <row r="1912" spans="1:13">
      <c r="A1912" s="231" t="s">
        <v>794</v>
      </c>
      <c r="B1912" s="231" t="s">
        <v>808</v>
      </c>
      <c r="C1912" s="231" t="s">
        <v>812</v>
      </c>
      <c r="D1912" s="231" t="s">
        <v>29</v>
      </c>
      <c r="E1912" s="231" t="s">
        <v>710</v>
      </c>
      <c r="F1912" s="231" t="s">
        <v>48</v>
      </c>
      <c r="G1912" s="231" t="s">
        <v>521</v>
      </c>
      <c r="H1912" s="231" t="s">
        <v>796</v>
      </c>
      <c r="I1912" s="203">
        <v>200</v>
      </c>
      <c r="J1912" s="203">
        <v>131.87</v>
      </c>
      <c r="K1912" s="203">
        <v>0</v>
      </c>
      <c r="L1912" s="203">
        <v>68.13</v>
      </c>
      <c r="M1912" s="231"/>
    </row>
    <row r="1913" spans="1:13">
      <c r="A1913" s="231" t="s">
        <v>794</v>
      </c>
      <c r="B1913" s="231" t="s">
        <v>808</v>
      </c>
      <c r="C1913" s="231" t="s">
        <v>2341</v>
      </c>
      <c r="D1913" s="231" t="s">
        <v>29</v>
      </c>
      <c r="E1913" s="231" t="s">
        <v>710</v>
      </c>
      <c r="F1913" s="231" t="s">
        <v>48</v>
      </c>
      <c r="G1913" s="231" t="s">
        <v>521</v>
      </c>
      <c r="H1913" s="231" t="s">
        <v>796</v>
      </c>
      <c r="I1913" s="203">
        <v>50137</v>
      </c>
      <c r="J1913" s="203">
        <v>50137</v>
      </c>
      <c r="K1913" s="203">
        <v>0</v>
      </c>
      <c r="L1913" s="203">
        <v>0</v>
      </c>
      <c r="M1913" s="231"/>
    </row>
    <row r="1914" spans="1:13">
      <c r="A1914" s="231" t="s">
        <v>794</v>
      </c>
      <c r="B1914" s="231" t="s">
        <v>808</v>
      </c>
      <c r="C1914" s="231" t="s">
        <v>2341</v>
      </c>
      <c r="D1914" s="231" t="s">
        <v>29</v>
      </c>
      <c r="E1914" s="231" t="s">
        <v>710</v>
      </c>
      <c r="F1914" s="231" t="s">
        <v>48</v>
      </c>
      <c r="G1914" s="231" t="s">
        <v>521</v>
      </c>
      <c r="H1914" s="231" t="s">
        <v>796</v>
      </c>
      <c r="I1914" s="203">
        <v>125.99</v>
      </c>
      <c r="J1914" s="203">
        <v>125.99</v>
      </c>
      <c r="K1914" s="203">
        <v>0</v>
      </c>
      <c r="L1914" s="203">
        <v>0</v>
      </c>
      <c r="M1914" s="231"/>
    </row>
    <row r="1915" spans="1:13">
      <c r="A1915" s="231" t="s">
        <v>794</v>
      </c>
      <c r="B1915" s="231" t="s">
        <v>808</v>
      </c>
      <c r="C1915" s="231" t="s">
        <v>2343</v>
      </c>
      <c r="D1915" s="231" t="s">
        <v>29</v>
      </c>
      <c r="E1915" s="231" t="s">
        <v>710</v>
      </c>
      <c r="F1915" s="231" t="s">
        <v>48</v>
      </c>
      <c r="G1915" s="231" t="s">
        <v>521</v>
      </c>
      <c r="H1915" s="231" t="s">
        <v>796</v>
      </c>
      <c r="I1915" s="203">
        <v>50549.440000000002</v>
      </c>
      <c r="J1915" s="203">
        <v>12854.49</v>
      </c>
      <c r="K1915" s="203">
        <v>15.66</v>
      </c>
      <c r="L1915" s="203">
        <v>37679.29</v>
      </c>
      <c r="M1915" s="231"/>
    </row>
    <row r="1916" spans="1:13">
      <c r="A1916" s="231" t="s">
        <v>794</v>
      </c>
      <c r="B1916" s="231" t="s">
        <v>808</v>
      </c>
      <c r="C1916" s="231" t="s">
        <v>2343</v>
      </c>
      <c r="D1916" s="231" t="s">
        <v>29</v>
      </c>
      <c r="E1916" s="231" t="s">
        <v>710</v>
      </c>
      <c r="F1916" s="231" t="s">
        <v>48</v>
      </c>
      <c r="G1916" s="231" t="s">
        <v>521</v>
      </c>
      <c r="H1916" s="231" t="s">
        <v>796</v>
      </c>
      <c r="I1916" s="203">
        <v>1220.95</v>
      </c>
      <c r="J1916" s="203">
        <v>925.25</v>
      </c>
      <c r="K1916" s="203">
        <v>279.95999999999998</v>
      </c>
      <c r="L1916" s="203">
        <v>15.74</v>
      </c>
      <c r="M1916" s="231"/>
    </row>
    <row r="1917" spans="1:13">
      <c r="A1917" s="231" t="s">
        <v>794</v>
      </c>
      <c r="B1917" s="231" t="s">
        <v>808</v>
      </c>
      <c r="C1917" s="231" t="s">
        <v>2344</v>
      </c>
      <c r="D1917" s="231" t="s">
        <v>29</v>
      </c>
      <c r="E1917" s="231" t="s">
        <v>710</v>
      </c>
      <c r="F1917" s="231" t="s">
        <v>48</v>
      </c>
      <c r="G1917" s="231" t="s">
        <v>521</v>
      </c>
      <c r="H1917" s="231" t="s">
        <v>796</v>
      </c>
      <c r="I1917" s="203">
        <v>32035.99</v>
      </c>
      <c r="J1917" s="203">
        <v>32035.99</v>
      </c>
      <c r="K1917" s="203">
        <v>0</v>
      </c>
      <c r="L1917" s="203">
        <v>0</v>
      </c>
      <c r="M1917" s="231"/>
    </row>
    <row r="1918" spans="1:13">
      <c r="A1918" s="231" t="s">
        <v>794</v>
      </c>
      <c r="B1918" s="231" t="s">
        <v>808</v>
      </c>
      <c r="C1918" s="231" t="s">
        <v>2344</v>
      </c>
      <c r="D1918" s="231" t="s">
        <v>29</v>
      </c>
      <c r="E1918" s="231" t="s">
        <v>710</v>
      </c>
      <c r="F1918" s="231" t="s">
        <v>48</v>
      </c>
      <c r="G1918" s="231" t="s">
        <v>521</v>
      </c>
      <c r="H1918" s="231" t="s">
        <v>796</v>
      </c>
      <c r="I1918" s="203">
        <v>3750</v>
      </c>
      <c r="J1918" s="203">
        <v>3750</v>
      </c>
      <c r="K1918" s="203">
        <v>0</v>
      </c>
      <c r="L1918" s="203">
        <v>0</v>
      </c>
      <c r="M1918" s="231"/>
    </row>
    <row r="1919" spans="1:13">
      <c r="A1919" s="231" t="s">
        <v>794</v>
      </c>
      <c r="B1919" s="231" t="s">
        <v>808</v>
      </c>
      <c r="C1919" s="231" t="s">
        <v>2345</v>
      </c>
      <c r="D1919" s="231" t="s">
        <v>29</v>
      </c>
      <c r="E1919" s="231" t="s">
        <v>710</v>
      </c>
      <c r="F1919" s="231" t="s">
        <v>48</v>
      </c>
      <c r="G1919" s="231" t="s">
        <v>521</v>
      </c>
      <c r="H1919" s="231" t="s">
        <v>796</v>
      </c>
      <c r="I1919" s="203">
        <v>599.92999999999995</v>
      </c>
      <c r="J1919" s="203">
        <v>599.92999999999995</v>
      </c>
      <c r="K1919" s="203">
        <v>0</v>
      </c>
      <c r="L1919" s="203">
        <v>0</v>
      </c>
      <c r="M1919" s="231"/>
    </row>
    <row r="1920" spans="1:13">
      <c r="A1920" s="231" t="s">
        <v>794</v>
      </c>
      <c r="B1920" s="231" t="s">
        <v>833</v>
      </c>
      <c r="C1920" s="231" t="s">
        <v>2345</v>
      </c>
      <c r="D1920" s="231" t="s">
        <v>29</v>
      </c>
      <c r="E1920" s="231" t="s">
        <v>710</v>
      </c>
      <c r="F1920" s="231" t="s">
        <v>48</v>
      </c>
      <c r="G1920" s="231" t="s">
        <v>521</v>
      </c>
      <c r="H1920" s="231" t="s">
        <v>796</v>
      </c>
      <c r="I1920" s="203">
        <v>457.09</v>
      </c>
      <c r="J1920" s="203">
        <v>457.09</v>
      </c>
      <c r="K1920" s="203">
        <v>0</v>
      </c>
      <c r="L1920" s="203">
        <v>0</v>
      </c>
      <c r="M1920" s="231"/>
    </row>
    <row r="1921" spans="1:13">
      <c r="A1921" s="231" t="s">
        <v>794</v>
      </c>
      <c r="B1921" s="231" t="s">
        <v>701</v>
      </c>
      <c r="C1921" s="231" t="s">
        <v>2343</v>
      </c>
      <c r="D1921" s="231" t="s">
        <v>29</v>
      </c>
      <c r="E1921" s="231" t="s">
        <v>710</v>
      </c>
      <c r="F1921" s="231" t="s">
        <v>48</v>
      </c>
      <c r="G1921" s="231" t="s">
        <v>521</v>
      </c>
      <c r="H1921" s="231" t="s">
        <v>796</v>
      </c>
      <c r="I1921" s="203">
        <v>536.57000000000005</v>
      </c>
      <c r="J1921" s="203">
        <v>701.53</v>
      </c>
      <c r="K1921" s="203">
        <v>0</v>
      </c>
      <c r="L1921" s="203">
        <v>-164.96</v>
      </c>
      <c r="M1921" s="231"/>
    </row>
    <row r="1922" spans="1:13">
      <c r="A1922" s="231" t="s">
        <v>794</v>
      </c>
      <c r="B1922" s="231" t="s">
        <v>701</v>
      </c>
      <c r="C1922" s="231" t="s">
        <v>2344</v>
      </c>
      <c r="D1922" s="231" t="s">
        <v>29</v>
      </c>
      <c r="E1922" s="231" t="s">
        <v>710</v>
      </c>
      <c r="F1922" s="231" t="s">
        <v>48</v>
      </c>
      <c r="G1922" s="231" t="s">
        <v>521</v>
      </c>
      <c r="H1922" s="231" t="s">
        <v>796</v>
      </c>
      <c r="I1922" s="203">
        <v>633.72</v>
      </c>
      <c r="J1922" s="203">
        <v>745.17</v>
      </c>
      <c r="K1922" s="203">
        <v>0</v>
      </c>
      <c r="L1922" s="203">
        <v>-111.45</v>
      </c>
      <c r="M1922" s="231"/>
    </row>
    <row r="1923" spans="1:13">
      <c r="A1923" s="231" t="s">
        <v>794</v>
      </c>
      <c r="B1923" s="231" t="s">
        <v>701</v>
      </c>
      <c r="C1923" s="231" t="s">
        <v>2345</v>
      </c>
      <c r="D1923" s="231" t="s">
        <v>29</v>
      </c>
      <c r="E1923" s="231" t="s">
        <v>710</v>
      </c>
      <c r="F1923" s="231" t="s">
        <v>48</v>
      </c>
      <c r="G1923" s="231" t="s">
        <v>521</v>
      </c>
      <c r="H1923" s="231" t="s">
        <v>796</v>
      </c>
      <c r="I1923" s="203">
        <v>1285.56</v>
      </c>
      <c r="J1923" s="203">
        <v>1285.56</v>
      </c>
      <c r="K1923" s="203">
        <v>0</v>
      </c>
      <c r="L1923" s="203">
        <v>0</v>
      </c>
      <c r="M1923" s="231"/>
    </row>
    <row r="1924" spans="1:13">
      <c r="A1924" s="231" t="s">
        <v>794</v>
      </c>
      <c r="B1924" s="231" t="s">
        <v>707</v>
      </c>
      <c r="C1924" s="231" t="s">
        <v>794</v>
      </c>
      <c r="D1924" s="231" t="s">
        <v>29</v>
      </c>
      <c r="E1924" s="231" t="s">
        <v>710</v>
      </c>
      <c r="F1924" s="231" t="s">
        <v>48</v>
      </c>
      <c r="G1924" s="231" t="s">
        <v>521</v>
      </c>
      <c r="H1924" s="231" t="s">
        <v>796</v>
      </c>
      <c r="I1924" s="203">
        <v>1063.04</v>
      </c>
      <c r="J1924" s="203">
        <v>1063.04</v>
      </c>
      <c r="K1924" s="203">
        <v>0</v>
      </c>
      <c r="L1924" s="203">
        <v>0</v>
      </c>
      <c r="M1924" s="231"/>
    </row>
    <row r="1925" spans="1:13">
      <c r="A1925" s="231" t="s">
        <v>794</v>
      </c>
      <c r="B1925" s="231" t="s">
        <v>707</v>
      </c>
      <c r="C1925" s="231" t="s">
        <v>812</v>
      </c>
      <c r="D1925" s="231" t="s">
        <v>29</v>
      </c>
      <c r="E1925" s="231" t="s">
        <v>710</v>
      </c>
      <c r="F1925" s="231" t="s">
        <v>48</v>
      </c>
      <c r="G1925" s="231" t="s">
        <v>521</v>
      </c>
      <c r="H1925" s="231" t="s">
        <v>796</v>
      </c>
      <c r="I1925" s="203">
        <v>600</v>
      </c>
      <c r="J1925" s="203">
        <v>573.92999999999995</v>
      </c>
      <c r="K1925" s="203">
        <v>0</v>
      </c>
      <c r="L1925" s="203">
        <v>26.07</v>
      </c>
      <c r="M1925" s="231"/>
    </row>
    <row r="1926" spans="1:13">
      <c r="A1926" s="231" t="s">
        <v>794</v>
      </c>
      <c r="B1926" s="231" t="s">
        <v>242</v>
      </c>
      <c r="C1926" s="231" t="s">
        <v>2344</v>
      </c>
      <c r="D1926" s="231" t="s">
        <v>29</v>
      </c>
      <c r="E1926" s="231" t="s">
        <v>710</v>
      </c>
      <c r="F1926" s="231" t="s">
        <v>48</v>
      </c>
      <c r="G1926" s="231" t="s">
        <v>521</v>
      </c>
      <c r="H1926" s="231" t="s">
        <v>796</v>
      </c>
      <c r="I1926" s="203">
        <v>120230</v>
      </c>
      <c r="J1926" s="203">
        <v>120230</v>
      </c>
      <c r="K1926" s="203">
        <v>0</v>
      </c>
      <c r="L1926" s="203">
        <v>0</v>
      </c>
      <c r="M1926" s="231"/>
    </row>
    <row r="1927" spans="1:13">
      <c r="A1927" s="231" t="s">
        <v>794</v>
      </c>
      <c r="B1927" s="231" t="s">
        <v>706</v>
      </c>
      <c r="C1927" s="231" t="s">
        <v>2343</v>
      </c>
      <c r="D1927" s="231" t="s">
        <v>29</v>
      </c>
      <c r="E1927" s="231" t="s">
        <v>710</v>
      </c>
      <c r="F1927" s="231" t="s">
        <v>48</v>
      </c>
      <c r="G1927" s="231" t="s">
        <v>521</v>
      </c>
      <c r="H1927" s="231" t="s">
        <v>796</v>
      </c>
      <c r="I1927" s="203">
        <v>2989.84</v>
      </c>
      <c r="J1927" s="203">
        <v>4648.6899999999996</v>
      </c>
      <c r="K1927" s="203">
        <v>0</v>
      </c>
      <c r="L1927" s="203">
        <v>-1658.85</v>
      </c>
      <c r="M1927" s="231"/>
    </row>
    <row r="1928" spans="1:13">
      <c r="A1928" s="231" t="s">
        <v>794</v>
      </c>
      <c r="B1928" s="231" t="s">
        <v>706</v>
      </c>
      <c r="C1928" s="231" t="s">
        <v>2345</v>
      </c>
      <c r="D1928" s="231" t="s">
        <v>29</v>
      </c>
      <c r="E1928" s="231" t="s">
        <v>710</v>
      </c>
      <c r="F1928" s="231" t="s">
        <v>48</v>
      </c>
      <c r="G1928" s="231" t="s">
        <v>521</v>
      </c>
      <c r="H1928" s="231" t="s">
        <v>796</v>
      </c>
      <c r="I1928" s="203">
        <v>2366.2600000000002</v>
      </c>
      <c r="J1928" s="203">
        <v>2366.17</v>
      </c>
      <c r="K1928" s="203">
        <v>0</v>
      </c>
      <c r="L1928" s="203">
        <v>0.09</v>
      </c>
      <c r="M1928" s="231"/>
    </row>
    <row r="1929" spans="1:13">
      <c r="A1929" s="231" t="s">
        <v>794</v>
      </c>
      <c r="B1929" s="231" t="s">
        <v>709</v>
      </c>
      <c r="C1929" s="231" t="s">
        <v>2343</v>
      </c>
      <c r="D1929" s="231" t="s">
        <v>29</v>
      </c>
      <c r="E1929" s="231" t="s">
        <v>710</v>
      </c>
      <c r="F1929" s="231" t="s">
        <v>48</v>
      </c>
      <c r="G1929" s="231" t="s">
        <v>521</v>
      </c>
      <c r="H1929" s="231" t="s">
        <v>796</v>
      </c>
      <c r="I1929" s="203">
        <v>584.91999999999996</v>
      </c>
      <c r="J1929" s="203">
        <v>0</v>
      </c>
      <c r="K1929" s="203">
        <v>0</v>
      </c>
      <c r="L1929" s="203">
        <v>584.91999999999996</v>
      </c>
      <c r="M1929" s="231"/>
    </row>
    <row r="1930" spans="1:13">
      <c r="A1930" s="231" t="s">
        <v>794</v>
      </c>
      <c r="B1930" s="231" t="s">
        <v>808</v>
      </c>
      <c r="C1930" s="231" t="s">
        <v>794</v>
      </c>
      <c r="D1930" s="231" t="s">
        <v>29</v>
      </c>
      <c r="E1930" s="231" t="s">
        <v>2086</v>
      </c>
      <c r="F1930" s="231" t="s">
        <v>48</v>
      </c>
      <c r="G1930" s="231" t="s">
        <v>521</v>
      </c>
      <c r="H1930" s="231" t="s">
        <v>796</v>
      </c>
      <c r="I1930" s="203">
        <v>1522.33</v>
      </c>
      <c r="J1930" s="203">
        <v>15470.33</v>
      </c>
      <c r="K1930" s="203">
        <v>0</v>
      </c>
      <c r="L1930" s="203">
        <v>-13948</v>
      </c>
      <c r="M1930" s="231"/>
    </row>
    <row r="1931" spans="1:13">
      <c r="A1931" s="231" t="s">
        <v>794</v>
      </c>
      <c r="B1931" s="231" t="s">
        <v>808</v>
      </c>
      <c r="C1931" s="231" t="s">
        <v>812</v>
      </c>
      <c r="D1931" s="231" t="s">
        <v>29</v>
      </c>
      <c r="E1931" s="231" t="s">
        <v>2086</v>
      </c>
      <c r="F1931" s="231" t="s">
        <v>48</v>
      </c>
      <c r="G1931" s="231" t="s">
        <v>521</v>
      </c>
      <c r="H1931" s="231" t="s">
        <v>796</v>
      </c>
      <c r="I1931" s="203">
        <v>314.16000000000003</v>
      </c>
      <c r="J1931" s="203">
        <v>3684.58</v>
      </c>
      <c r="K1931" s="203">
        <v>0</v>
      </c>
      <c r="L1931" s="203">
        <v>-3370.42</v>
      </c>
      <c r="M1931" s="231"/>
    </row>
    <row r="1932" spans="1:13">
      <c r="A1932" s="231" t="s">
        <v>794</v>
      </c>
      <c r="B1932" s="231" t="s">
        <v>244</v>
      </c>
      <c r="C1932" s="231" t="s">
        <v>794</v>
      </c>
      <c r="D1932" s="231" t="s">
        <v>29</v>
      </c>
      <c r="E1932" s="231" t="s">
        <v>2082</v>
      </c>
      <c r="F1932" s="231" t="s">
        <v>48</v>
      </c>
      <c r="G1932" s="231" t="s">
        <v>521</v>
      </c>
      <c r="H1932" s="231" t="s">
        <v>796</v>
      </c>
      <c r="I1932" s="203">
        <v>48561</v>
      </c>
      <c r="J1932" s="203">
        <v>44514.239999999998</v>
      </c>
      <c r="K1932" s="203">
        <v>4046.76</v>
      </c>
      <c r="L1932" s="203">
        <v>0</v>
      </c>
      <c r="M1932" s="231"/>
    </row>
    <row r="1933" spans="1:13">
      <c r="A1933" s="231" t="s">
        <v>794</v>
      </c>
      <c r="B1933" s="231" t="s">
        <v>244</v>
      </c>
      <c r="C1933" s="231" t="s">
        <v>812</v>
      </c>
      <c r="D1933" s="231" t="s">
        <v>29</v>
      </c>
      <c r="E1933" s="231" t="s">
        <v>2082</v>
      </c>
      <c r="F1933" s="231" t="s">
        <v>48</v>
      </c>
      <c r="G1933" s="231" t="s">
        <v>521</v>
      </c>
      <c r="H1933" s="231" t="s">
        <v>796</v>
      </c>
      <c r="I1933" s="203">
        <v>18139.09</v>
      </c>
      <c r="J1933" s="203">
        <v>17337.330000000002</v>
      </c>
      <c r="K1933" s="203">
        <v>840.92</v>
      </c>
      <c r="L1933" s="203">
        <v>-39.159999999999997</v>
      </c>
      <c r="M1933" s="231"/>
    </row>
    <row r="1934" spans="1:13">
      <c r="A1934" s="231" t="s">
        <v>794</v>
      </c>
      <c r="B1934" s="231" t="s">
        <v>703</v>
      </c>
      <c r="C1934" s="231" t="s">
        <v>794</v>
      </c>
      <c r="D1934" s="231" t="s">
        <v>29</v>
      </c>
      <c r="E1934" s="231" t="s">
        <v>2092</v>
      </c>
      <c r="F1934" s="231" t="s">
        <v>48</v>
      </c>
      <c r="G1934" s="231" t="s">
        <v>521</v>
      </c>
      <c r="H1934" s="231" t="s">
        <v>796</v>
      </c>
      <c r="I1934" s="203">
        <v>84033.23</v>
      </c>
      <c r="J1934" s="203">
        <v>70861.03</v>
      </c>
      <c r="K1934" s="203">
        <v>13172.2</v>
      </c>
      <c r="L1934" s="203">
        <v>0</v>
      </c>
      <c r="M1934" s="231"/>
    </row>
    <row r="1935" spans="1:13">
      <c r="A1935" s="231" t="s">
        <v>794</v>
      </c>
      <c r="B1935" s="231" t="s">
        <v>703</v>
      </c>
      <c r="C1935" s="231" t="s">
        <v>812</v>
      </c>
      <c r="D1935" s="231" t="s">
        <v>29</v>
      </c>
      <c r="E1935" s="231" t="s">
        <v>2092</v>
      </c>
      <c r="F1935" s="231" t="s">
        <v>48</v>
      </c>
      <c r="G1935" s="231" t="s">
        <v>521</v>
      </c>
      <c r="H1935" s="231" t="s">
        <v>796</v>
      </c>
      <c r="I1935" s="203">
        <v>39311.15</v>
      </c>
      <c r="J1935" s="203">
        <v>36623.31</v>
      </c>
      <c r="K1935" s="203">
        <v>2729.68</v>
      </c>
      <c r="L1935" s="203">
        <v>-41.84</v>
      </c>
      <c r="M1935" s="231"/>
    </row>
    <row r="1936" spans="1:13">
      <c r="A1936" s="231" t="s">
        <v>794</v>
      </c>
      <c r="B1936" s="231" t="s">
        <v>808</v>
      </c>
      <c r="C1936" s="231" t="s">
        <v>794</v>
      </c>
      <c r="D1936" s="231" t="s">
        <v>29</v>
      </c>
      <c r="E1936" s="231" t="s">
        <v>263</v>
      </c>
      <c r="F1936" s="231" t="s">
        <v>48</v>
      </c>
      <c r="G1936" s="231" t="s">
        <v>521</v>
      </c>
      <c r="H1936" s="231" t="s">
        <v>796</v>
      </c>
      <c r="I1936" s="203">
        <v>51480.07</v>
      </c>
      <c r="J1936" s="203">
        <v>39154.980000000003</v>
      </c>
      <c r="K1936" s="203">
        <v>7669.16</v>
      </c>
      <c r="L1936" s="203">
        <v>4655.93</v>
      </c>
      <c r="M1936" s="231"/>
    </row>
    <row r="1937" spans="1:13">
      <c r="A1937" s="231" t="s">
        <v>794</v>
      </c>
      <c r="B1937" s="231" t="s">
        <v>808</v>
      </c>
      <c r="C1937" s="231" t="s">
        <v>794</v>
      </c>
      <c r="D1937" s="231" t="s">
        <v>29</v>
      </c>
      <c r="E1937" s="231" t="s">
        <v>263</v>
      </c>
      <c r="F1937" s="231" t="s">
        <v>48</v>
      </c>
      <c r="G1937" s="231" t="s">
        <v>521</v>
      </c>
      <c r="H1937" s="231" t="s">
        <v>796</v>
      </c>
      <c r="I1937" s="203">
        <v>20925</v>
      </c>
      <c r="J1937" s="203">
        <v>20107.5</v>
      </c>
      <c r="K1937" s="203">
        <v>787.5</v>
      </c>
      <c r="L1937" s="203">
        <v>30</v>
      </c>
      <c r="M1937" s="231"/>
    </row>
    <row r="1938" spans="1:13">
      <c r="A1938" s="231" t="s">
        <v>794</v>
      </c>
      <c r="B1938" s="231" t="s">
        <v>808</v>
      </c>
      <c r="C1938" s="231" t="s">
        <v>812</v>
      </c>
      <c r="D1938" s="231" t="s">
        <v>29</v>
      </c>
      <c r="E1938" s="231" t="s">
        <v>263</v>
      </c>
      <c r="F1938" s="231" t="s">
        <v>48</v>
      </c>
      <c r="G1938" s="231" t="s">
        <v>521</v>
      </c>
      <c r="H1938" s="231" t="s">
        <v>796</v>
      </c>
      <c r="I1938" s="203">
        <v>28948.77</v>
      </c>
      <c r="J1938" s="203">
        <v>34528.94</v>
      </c>
      <c r="K1938" s="203">
        <v>1755.97</v>
      </c>
      <c r="L1938" s="203">
        <v>-7336.14</v>
      </c>
      <c r="M1938" s="231"/>
    </row>
    <row r="1939" spans="1:13">
      <c r="A1939" s="231" t="s">
        <v>794</v>
      </c>
      <c r="B1939" s="231" t="s">
        <v>808</v>
      </c>
      <c r="C1939" s="231" t="s">
        <v>2345</v>
      </c>
      <c r="D1939" s="231" t="s">
        <v>29</v>
      </c>
      <c r="E1939" s="231" t="s">
        <v>263</v>
      </c>
      <c r="F1939" s="231" t="s">
        <v>48</v>
      </c>
      <c r="G1939" s="231" t="s">
        <v>521</v>
      </c>
      <c r="H1939" s="231" t="s">
        <v>796</v>
      </c>
      <c r="I1939" s="203">
        <v>397.81</v>
      </c>
      <c r="J1939" s="203">
        <v>397.81</v>
      </c>
      <c r="K1939" s="203">
        <v>0</v>
      </c>
      <c r="L1939" s="203">
        <v>0</v>
      </c>
      <c r="M1939" s="231"/>
    </row>
    <row r="1940" spans="1:13">
      <c r="A1940" s="231" t="s">
        <v>794</v>
      </c>
      <c r="B1940" s="231" t="s">
        <v>703</v>
      </c>
      <c r="C1940" s="231" t="s">
        <v>794</v>
      </c>
      <c r="D1940" s="231" t="s">
        <v>29</v>
      </c>
      <c r="E1940" s="231" t="s">
        <v>263</v>
      </c>
      <c r="F1940" s="231" t="s">
        <v>48</v>
      </c>
      <c r="G1940" s="231" t="s">
        <v>521</v>
      </c>
      <c r="H1940" s="231" t="s">
        <v>796</v>
      </c>
      <c r="I1940" s="203">
        <v>11289.9</v>
      </c>
      <c r="J1940" s="203">
        <v>9463.31</v>
      </c>
      <c r="K1940" s="203">
        <v>1810.76</v>
      </c>
      <c r="L1940" s="203">
        <v>15.83</v>
      </c>
      <c r="M1940" s="231"/>
    </row>
    <row r="1941" spans="1:13">
      <c r="A1941" s="231" t="s">
        <v>794</v>
      </c>
      <c r="B1941" s="231" t="s">
        <v>703</v>
      </c>
      <c r="C1941" s="231" t="s">
        <v>812</v>
      </c>
      <c r="D1941" s="231" t="s">
        <v>29</v>
      </c>
      <c r="E1941" s="231" t="s">
        <v>263</v>
      </c>
      <c r="F1941" s="231" t="s">
        <v>48</v>
      </c>
      <c r="G1941" s="231" t="s">
        <v>521</v>
      </c>
      <c r="H1941" s="231" t="s">
        <v>796</v>
      </c>
      <c r="I1941" s="203">
        <v>4350.7700000000004</v>
      </c>
      <c r="J1941" s="203">
        <v>3950.32</v>
      </c>
      <c r="K1941" s="203">
        <v>375.8</v>
      </c>
      <c r="L1941" s="203">
        <v>24.65</v>
      </c>
      <c r="M1941" s="231"/>
    </row>
    <row r="1942" spans="1:13">
      <c r="A1942" s="231" t="s">
        <v>794</v>
      </c>
      <c r="B1942" s="231" t="s">
        <v>701</v>
      </c>
      <c r="C1942" s="231" t="s">
        <v>794</v>
      </c>
      <c r="D1942" s="231" t="s">
        <v>29</v>
      </c>
      <c r="E1942" s="231" t="s">
        <v>263</v>
      </c>
      <c r="F1942" s="231" t="s">
        <v>48</v>
      </c>
      <c r="G1942" s="231" t="s">
        <v>521</v>
      </c>
      <c r="H1942" s="231" t="s">
        <v>796</v>
      </c>
      <c r="I1942" s="203">
        <v>6935.61</v>
      </c>
      <c r="J1942" s="203">
        <v>6637.34</v>
      </c>
      <c r="K1942" s="203">
        <v>237.55</v>
      </c>
      <c r="L1942" s="203">
        <v>60.72</v>
      </c>
      <c r="M1942" s="231"/>
    </row>
    <row r="1943" spans="1:13">
      <c r="A1943" s="231" t="s">
        <v>794</v>
      </c>
      <c r="B1943" s="231" t="s">
        <v>701</v>
      </c>
      <c r="C1943" s="231" t="s">
        <v>812</v>
      </c>
      <c r="D1943" s="231" t="s">
        <v>29</v>
      </c>
      <c r="E1943" s="231" t="s">
        <v>263</v>
      </c>
      <c r="F1943" s="231" t="s">
        <v>48</v>
      </c>
      <c r="G1943" s="231" t="s">
        <v>521</v>
      </c>
      <c r="H1943" s="231" t="s">
        <v>796</v>
      </c>
      <c r="I1943" s="203">
        <v>3668.25</v>
      </c>
      <c r="J1943" s="203">
        <v>3606.47</v>
      </c>
      <c r="K1943" s="203">
        <v>49.48</v>
      </c>
      <c r="L1943" s="203">
        <v>12.3</v>
      </c>
      <c r="M1943" s="231"/>
    </row>
    <row r="1944" spans="1:13">
      <c r="A1944" s="231" t="s">
        <v>794</v>
      </c>
      <c r="B1944" s="231" t="s">
        <v>706</v>
      </c>
      <c r="C1944" s="231" t="s">
        <v>2345</v>
      </c>
      <c r="D1944" s="231" t="s">
        <v>29</v>
      </c>
      <c r="E1944" s="231" t="s">
        <v>263</v>
      </c>
      <c r="F1944" s="231" t="s">
        <v>48</v>
      </c>
      <c r="G1944" s="231" t="s">
        <v>521</v>
      </c>
      <c r="H1944" s="231" t="s">
        <v>796</v>
      </c>
      <c r="I1944" s="203">
        <v>25702.41</v>
      </c>
      <c r="J1944" s="203">
        <v>22223.93</v>
      </c>
      <c r="K1944" s="203">
        <v>0</v>
      </c>
      <c r="L1944" s="203">
        <v>3478.48</v>
      </c>
      <c r="M1944" s="231"/>
    </row>
    <row r="1945" spans="1:13">
      <c r="A1945" s="231" t="s">
        <v>794</v>
      </c>
      <c r="B1945" s="231" t="s">
        <v>367</v>
      </c>
      <c r="C1945" s="231" t="s">
        <v>794</v>
      </c>
      <c r="D1945" s="231" t="s">
        <v>29</v>
      </c>
      <c r="E1945" s="231" t="s">
        <v>263</v>
      </c>
      <c r="F1945" s="231" t="s">
        <v>48</v>
      </c>
      <c r="G1945" s="231" t="s">
        <v>521</v>
      </c>
      <c r="H1945" s="231" t="s">
        <v>796</v>
      </c>
      <c r="I1945" s="203">
        <v>47797.43</v>
      </c>
      <c r="J1945" s="203">
        <v>35093.32</v>
      </c>
      <c r="K1945" s="203">
        <v>7018.68</v>
      </c>
      <c r="L1945" s="203">
        <v>5685.43</v>
      </c>
      <c r="M1945" s="231"/>
    </row>
    <row r="1946" spans="1:13">
      <c r="A1946" s="231" t="s">
        <v>794</v>
      </c>
      <c r="B1946" s="231" t="s">
        <v>367</v>
      </c>
      <c r="C1946" s="231" t="s">
        <v>794</v>
      </c>
      <c r="D1946" s="231" t="s">
        <v>29</v>
      </c>
      <c r="E1946" s="231" t="s">
        <v>263</v>
      </c>
      <c r="F1946" s="231" t="s">
        <v>48</v>
      </c>
      <c r="G1946" s="231" t="s">
        <v>521</v>
      </c>
      <c r="H1946" s="231" t="s">
        <v>796</v>
      </c>
      <c r="I1946" s="203">
        <v>160734.46</v>
      </c>
      <c r="J1946" s="203">
        <v>125581.4</v>
      </c>
      <c r="K1946" s="203">
        <v>3631.23</v>
      </c>
      <c r="L1946" s="203">
        <v>31521.83</v>
      </c>
      <c r="M1946" s="231"/>
    </row>
    <row r="1947" spans="1:13">
      <c r="A1947" s="231" t="s">
        <v>794</v>
      </c>
      <c r="B1947" s="231" t="s">
        <v>367</v>
      </c>
      <c r="C1947" s="231" t="s">
        <v>812</v>
      </c>
      <c r="D1947" s="231" t="s">
        <v>29</v>
      </c>
      <c r="E1947" s="231" t="s">
        <v>263</v>
      </c>
      <c r="F1947" s="231" t="s">
        <v>48</v>
      </c>
      <c r="G1947" s="231" t="s">
        <v>521</v>
      </c>
      <c r="H1947" s="231" t="s">
        <v>796</v>
      </c>
      <c r="I1947" s="203">
        <v>92044.37</v>
      </c>
      <c r="J1947" s="203">
        <v>64537.74</v>
      </c>
      <c r="K1947" s="203">
        <v>2208.46</v>
      </c>
      <c r="L1947" s="203">
        <v>25298.17</v>
      </c>
      <c r="M1947" s="231"/>
    </row>
    <row r="1948" spans="1:13">
      <c r="A1948" s="231" t="s">
        <v>794</v>
      </c>
      <c r="B1948" s="231" t="s">
        <v>367</v>
      </c>
      <c r="C1948" s="231" t="s">
        <v>2341</v>
      </c>
      <c r="D1948" s="231" t="s">
        <v>29</v>
      </c>
      <c r="E1948" s="231" t="s">
        <v>263</v>
      </c>
      <c r="F1948" s="231" t="s">
        <v>48</v>
      </c>
      <c r="G1948" s="231" t="s">
        <v>521</v>
      </c>
      <c r="H1948" s="231" t="s">
        <v>796</v>
      </c>
      <c r="I1948" s="203">
        <v>4386</v>
      </c>
      <c r="J1948" s="203">
        <v>2598</v>
      </c>
      <c r="K1948" s="203">
        <v>0</v>
      </c>
      <c r="L1948" s="203">
        <v>1788</v>
      </c>
      <c r="M1948" s="231"/>
    </row>
    <row r="1949" spans="1:13">
      <c r="A1949" s="231" t="s">
        <v>794</v>
      </c>
      <c r="B1949" s="231" t="s">
        <v>367</v>
      </c>
      <c r="C1949" s="231" t="s">
        <v>2343</v>
      </c>
      <c r="D1949" s="231" t="s">
        <v>29</v>
      </c>
      <c r="E1949" s="231" t="s">
        <v>263</v>
      </c>
      <c r="F1949" s="231" t="s">
        <v>48</v>
      </c>
      <c r="G1949" s="231" t="s">
        <v>521</v>
      </c>
      <c r="H1949" s="231" t="s">
        <v>796</v>
      </c>
      <c r="I1949" s="203">
        <v>28861.93</v>
      </c>
      <c r="J1949" s="203">
        <v>11929.07</v>
      </c>
      <c r="K1949" s="203">
        <v>0</v>
      </c>
      <c r="L1949" s="203">
        <v>16932.86</v>
      </c>
      <c r="M1949" s="231"/>
    </row>
    <row r="1950" spans="1:13">
      <c r="A1950" s="231" t="s">
        <v>794</v>
      </c>
      <c r="B1950" s="231" t="s">
        <v>808</v>
      </c>
      <c r="C1950" s="231" t="s">
        <v>2343</v>
      </c>
      <c r="D1950" s="231" t="s">
        <v>29</v>
      </c>
      <c r="E1950" s="231" t="s">
        <v>338</v>
      </c>
      <c r="F1950" s="231" t="s">
        <v>48</v>
      </c>
      <c r="G1950" s="231" t="s">
        <v>521</v>
      </c>
      <c r="H1950" s="231" t="s">
        <v>796</v>
      </c>
      <c r="I1950" s="203">
        <v>0</v>
      </c>
      <c r="J1950" s="203">
        <v>747.17</v>
      </c>
      <c r="K1950" s="203">
        <v>0</v>
      </c>
      <c r="L1950" s="203">
        <v>-747.17</v>
      </c>
      <c r="M1950" s="231"/>
    </row>
    <row r="1951" spans="1:13">
      <c r="A1951" s="231" t="s">
        <v>794</v>
      </c>
      <c r="B1951" s="231" t="s">
        <v>804</v>
      </c>
      <c r="C1951" s="231" t="s">
        <v>2343</v>
      </c>
      <c r="D1951" s="231" t="s">
        <v>29</v>
      </c>
      <c r="E1951" s="231" t="s">
        <v>338</v>
      </c>
      <c r="F1951" s="231" t="s">
        <v>48</v>
      </c>
      <c r="G1951" s="231" t="s">
        <v>521</v>
      </c>
      <c r="H1951" s="231" t="s">
        <v>796</v>
      </c>
      <c r="I1951" s="203">
        <v>6832.26</v>
      </c>
      <c r="J1951" s="203">
        <v>0</v>
      </c>
      <c r="K1951" s="203">
        <v>0</v>
      </c>
      <c r="L1951" s="203">
        <v>6832.26</v>
      </c>
      <c r="M1951" s="231"/>
    </row>
    <row r="1952" spans="1:13">
      <c r="A1952" s="231" t="s">
        <v>794</v>
      </c>
      <c r="B1952" s="231" t="s">
        <v>706</v>
      </c>
      <c r="C1952" s="231" t="s">
        <v>2345</v>
      </c>
      <c r="D1952" s="231" t="s">
        <v>29</v>
      </c>
      <c r="E1952" s="231" t="s">
        <v>338</v>
      </c>
      <c r="F1952" s="231" t="s">
        <v>48</v>
      </c>
      <c r="G1952" s="231" t="s">
        <v>521</v>
      </c>
      <c r="H1952" s="231" t="s">
        <v>796</v>
      </c>
      <c r="I1952" s="203">
        <v>351</v>
      </c>
      <c r="J1952" s="203">
        <v>351</v>
      </c>
      <c r="K1952" s="203">
        <v>0</v>
      </c>
      <c r="L1952" s="203">
        <v>0</v>
      </c>
      <c r="M1952" s="231"/>
    </row>
    <row r="1953" spans="1:13">
      <c r="A1953" s="231" t="s">
        <v>794</v>
      </c>
      <c r="B1953" s="231" t="s">
        <v>702</v>
      </c>
      <c r="C1953" s="231" t="s">
        <v>794</v>
      </c>
      <c r="D1953" s="231" t="s">
        <v>29</v>
      </c>
      <c r="E1953" s="231" t="s">
        <v>1098</v>
      </c>
      <c r="F1953" s="231" t="s">
        <v>48</v>
      </c>
      <c r="G1953" s="231" t="s">
        <v>521</v>
      </c>
      <c r="H1953" s="231" t="s">
        <v>796</v>
      </c>
      <c r="I1953" s="203">
        <v>55641</v>
      </c>
      <c r="J1953" s="203">
        <v>46367.48</v>
      </c>
      <c r="K1953" s="203">
        <v>9273.52</v>
      </c>
      <c r="L1953" s="203">
        <v>0</v>
      </c>
      <c r="M1953" s="231"/>
    </row>
    <row r="1954" spans="1:13">
      <c r="A1954" s="231" t="s">
        <v>794</v>
      </c>
      <c r="B1954" s="231" t="s">
        <v>702</v>
      </c>
      <c r="C1954" s="231" t="s">
        <v>812</v>
      </c>
      <c r="D1954" s="231" t="s">
        <v>29</v>
      </c>
      <c r="E1954" s="231" t="s">
        <v>1098</v>
      </c>
      <c r="F1954" s="231" t="s">
        <v>48</v>
      </c>
      <c r="G1954" s="231" t="s">
        <v>521</v>
      </c>
      <c r="H1954" s="231" t="s">
        <v>796</v>
      </c>
      <c r="I1954" s="203">
        <v>19659.810000000001</v>
      </c>
      <c r="J1954" s="203">
        <v>17774.060000000001</v>
      </c>
      <c r="K1954" s="203">
        <v>1924.84</v>
      </c>
      <c r="L1954" s="203">
        <v>-39.090000000000003</v>
      </c>
      <c r="M1954" s="231"/>
    </row>
    <row r="1955" spans="1:13">
      <c r="A1955" s="231" t="s">
        <v>794</v>
      </c>
      <c r="B1955" s="231" t="s">
        <v>808</v>
      </c>
      <c r="C1955" s="231" t="s">
        <v>794</v>
      </c>
      <c r="D1955" s="231" t="s">
        <v>20</v>
      </c>
      <c r="E1955" s="231" t="s">
        <v>521</v>
      </c>
      <c r="F1955" s="231" t="s">
        <v>48</v>
      </c>
      <c r="G1955" s="231" t="s">
        <v>521</v>
      </c>
      <c r="H1955" s="231" t="s">
        <v>796</v>
      </c>
      <c r="I1955" s="203">
        <v>1789553</v>
      </c>
      <c r="J1955" s="203">
        <v>1507783.33</v>
      </c>
      <c r="K1955" s="203">
        <v>286604.71999999997</v>
      </c>
      <c r="L1955" s="203">
        <v>-4835.05</v>
      </c>
      <c r="M1955" s="231"/>
    </row>
    <row r="1956" spans="1:13">
      <c r="A1956" s="231" t="s">
        <v>794</v>
      </c>
      <c r="B1956" s="231" t="s">
        <v>808</v>
      </c>
      <c r="C1956" s="231" t="s">
        <v>794</v>
      </c>
      <c r="D1956" s="231" t="s">
        <v>20</v>
      </c>
      <c r="E1956" s="231" t="s">
        <v>521</v>
      </c>
      <c r="F1956" s="231" t="s">
        <v>48</v>
      </c>
      <c r="G1956" s="231" t="s">
        <v>521</v>
      </c>
      <c r="H1956" s="231" t="s">
        <v>796</v>
      </c>
      <c r="I1956" s="203">
        <v>23204</v>
      </c>
      <c r="J1956" s="203">
        <v>21616.98</v>
      </c>
      <c r="K1956" s="203">
        <v>826.87</v>
      </c>
      <c r="L1956" s="203">
        <v>760.15</v>
      </c>
      <c r="M1956" s="231"/>
    </row>
    <row r="1957" spans="1:13">
      <c r="A1957" s="231" t="s">
        <v>794</v>
      </c>
      <c r="B1957" s="231" t="s">
        <v>808</v>
      </c>
      <c r="C1957" s="231" t="s">
        <v>812</v>
      </c>
      <c r="D1957" s="231" t="s">
        <v>20</v>
      </c>
      <c r="E1957" s="231" t="s">
        <v>521</v>
      </c>
      <c r="F1957" s="231" t="s">
        <v>48</v>
      </c>
      <c r="G1957" s="231" t="s">
        <v>521</v>
      </c>
      <c r="H1957" s="231" t="s">
        <v>796</v>
      </c>
      <c r="I1957" s="203">
        <v>757618.08</v>
      </c>
      <c r="J1957" s="203">
        <v>708853.15</v>
      </c>
      <c r="K1957" s="203">
        <v>61799.56</v>
      </c>
      <c r="L1957" s="203">
        <v>-13034.63</v>
      </c>
      <c r="M1957" s="231"/>
    </row>
    <row r="1958" spans="1:13">
      <c r="A1958" s="231" t="s">
        <v>794</v>
      </c>
      <c r="B1958" s="231" t="s">
        <v>808</v>
      </c>
      <c r="C1958" s="231" t="s">
        <v>2341</v>
      </c>
      <c r="D1958" s="231" t="s">
        <v>20</v>
      </c>
      <c r="E1958" s="231" t="s">
        <v>521</v>
      </c>
      <c r="F1958" s="231" t="s">
        <v>48</v>
      </c>
      <c r="G1958" s="231" t="s">
        <v>521</v>
      </c>
      <c r="H1958" s="231" t="s">
        <v>796</v>
      </c>
      <c r="I1958" s="203">
        <v>5223.05</v>
      </c>
      <c r="J1958" s="203">
        <v>4460.54</v>
      </c>
      <c r="K1958" s="203">
        <v>762.51</v>
      </c>
      <c r="L1958" s="203">
        <v>0</v>
      </c>
      <c r="M1958" s="231"/>
    </row>
    <row r="1959" spans="1:13">
      <c r="A1959" s="231" t="s">
        <v>794</v>
      </c>
      <c r="B1959" s="231" t="s">
        <v>808</v>
      </c>
      <c r="C1959" s="231" t="s">
        <v>2341</v>
      </c>
      <c r="D1959" s="231" t="s">
        <v>20</v>
      </c>
      <c r="E1959" s="231" t="s">
        <v>521</v>
      </c>
      <c r="F1959" s="231" t="s">
        <v>48</v>
      </c>
      <c r="G1959" s="231" t="s">
        <v>521</v>
      </c>
      <c r="H1959" s="231" t="s">
        <v>796</v>
      </c>
      <c r="I1959" s="203">
        <v>5447.69</v>
      </c>
      <c r="J1959" s="203">
        <v>3498.97</v>
      </c>
      <c r="K1959" s="203">
        <v>1080.27</v>
      </c>
      <c r="L1959" s="203">
        <v>868.45</v>
      </c>
      <c r="M1959" s="231"/>
    </row>
    <row r="1960" spans="1:13">
      <c r="A1960" s="231" t="s">
        <v>794</v>
      </c>
      <c r="B1960" s="231" t="s">
        <v>808</v>
      </c>
      <c r="C1960" s="231" t="s">
        <v>2343</v>
      </c>
      <c r="D1960" s="231" t="s">
        <v>20</v>
      </c>
      <c r="E1960" s="231" t="s">
        <v>521</v>
      </c>
      <c r="F1960" s="231" t="s">
        <v>48</v>
      </c>
      <c r="G1960" s="231" t="s">
        <v>521</v>
      </c>
      <c r="H1960" s="231" t="s">
        <v>796</v>
      </c>
      <c r="I1960" s="203">
        <v>11347.07</v>
      </c>
      <c r="J1960" s="203">
        <v>8537.68</v>
      </c>
      <c r="K1960" s="203">
        <v>5.73</v>
      </c>
      <c r="L1960" s="203">
        <v>2803.66</v>
      </c>
      <c r="M1960" s="231"/>
    </row>
    <row r="1961" spans="1:13">
      <c r="A1961" s="231" t="s">
        <v>794</v>
      </c>
      <c r="B1961" s="231" t="s">
        <v>808</v>
      </c>
      <c r="C1961" s="231" t="s">
        <v>2343</v>
      </c>
      <c r="D1961" s="231" t="s">
        <v>20</v>
      </c>
      <c r="E1961" s="231" t="s">
        <v>521</v>
      </c>
      <c r="F1961" s="231" t="s">
        <v>48</v>
      </c>
      <c r="G1961" s="231" t="s">
        <v>521</v>
      </c>
      <c r="H1961" s="231" t="s">
        <v>796</v>
      </c>
      <c r="I1961" s="203">
        <v>33</v>
      </c>
      <c r="J1961" s="203">
        <v>0</v>
      </c>
      <c r="K1961" s="203">
        <v>0</v>
      </c>
      <c r="L1961" s="203">
        <v>33</v>
      </c>
      <c r="M1961" s="231"/>
    </row>
    <row r="1962" spans="1:13">
      <c r="A1962" s="231" t="s">
        <v>794</v>
      </c>
      <c r="B1962" s="231" t="s">
        <v>808</v>
      </c>
      <c r="C1962" s="231" t="s">
        <v>2343</v>
      </c>
      <c r="D1962" s="231" t="s">
        <v>20</v>
      </c>
      <c r="E1962" s="231" t="s">
        <v>521</v>
      </c>
      <c r="F1962" s="231" t="s">
        <v>48</v>
      </c>
      <c r="G1962" s="231" t="s">
        <v>521</v>
      </c>
      <c r="H1962" s="231" t="s">
        <v>796</v>
      </c>
      <c r="I1962" s="203">
        <v>51773.11</v>
      </c>
      <c r="J1962" s="203">
        <v>51324.18</v>
      </c>
      <c r="K1962" s="203">
        <v>448.93</v>
      </c>
      <c r="L1962" s="203">
        <v>0</v>
      </c>
      <c r="M1962" s="231"/>
    </row>
    <row r="1963" spans="1:13">
      <c r="A1963" s="231" t="s">
        <v>794</v>
      </c>
      <c r="B1963" s="231" t="s">
        <v>808</v>
      </c>
      <c r="C1963" s="231" t="s">
        <v>2344</v>
      </c>
      <c r="D1963" s="231" t="s">
        <v>20</v>
      </c>
      <c r="E1963" s="231" t="s">
        <v>521</v>
      </c>
      <c r="F1963" s="231" t="s">
        <v>48</v>
      </c>
      <c r="G1963" s="231" t="s">
        <v>521</v>
      </c>
      <c r="H1963" s="231" t="s">
        <v>796</v>
      </c>
      <c r="I1963" s="203">
        <v>2712.4</v>
      </c>
      <c r="J1963" s="203">
        <v>2712.4</v>
      </c>
      <c r="K1963" s="203">
        <v>0</v>
      </c>
      <c r="L1963" s="203">
        <v>0</v>
      </c>
      <c r="M1963" s="231"/>
    </row>
    <row r="1964" spans="1:13">
      <c r="A1964" s="231" t="s">
        <v>794</v>
      </c>
      <c r="B1964" s="231" t="s">
        <v>808</v>
      </c>
      <c r="C1964" s="231" t="s">
        <v>2344</v>
      </c>
      <c r="D1964" s="231" t="s">
        <v>20</v>
      </c>
      <c r="E1964" s="231" t="s">
        <v>521</v>
      </c>
      <c r="F1964" s="231" t="s">
        <v>48</v>
      </c>
      <c r="G1964" s="231" t="s">
        <v>521</v>
      </c>
      <c r="H1964" s="231" t="s">
        <v>796</v>
      </c>
      <c r="I1964" s="203">
        <v>2850.78</v>
      </c>
      <c r="J1964" s="203">
        <v>2850.78</v>
      </c>
      <c r="K1964" s="203">
        <v>0</v>
      </c>
      <c r="L1964" s="203">
        <v>0</v>
      </c>
      <c r="M1964" s="231"/>
    </row>
    <row r="1965" spans="1:13">
      <c r="A1965" s="231" t="s">
        <v>794</v>
      </c>
      <c r="B1965" s="231" t="s">
        <v>808</v>
      </c>
      <c r="C1965" s="231" t="s">
        <v>2345</v>
      </c>
      <c r="D1965" s="231" t="s">
        <v>20</v>
      </c>
      <c r="E1965" s="231" t="s">
        <v>521</v>
      </c>
      <c r="F1965" s="231" t="s">
        <v>48</v>
      </c>
      <c r="G1965" s="231" t="s">
        <v>521</v>
      </c>
      <c r="H1965" s="231" t="s">
        <v>796</v>
      </c>
      <c r="I1965" s="203">
        <v>199</v>
      </c>
      <c r="J1965" s="203">
        <v>199</v>
      </c>
      <c r="K1965" s="203">
        <v>0</v>
      </c>
      <c r="L1965" s="203">
        <v>0</v>
      </c>
      <c r="M1965" s="231"/>
    </row>
    <row r="1966" spans="1:13">
      <c r="A1966" s="231" t="s">
        <v>794</v>
      </c>
      <c r="B1966" s="231" t="s">
        <v>808</v>
      </c>
      <c r="C1966" s="231" t="s">
        <v>2345</v>
      </c>
      <c r="D1966" s="231" t="s">
        <v>20</v>
      </c>
      <c r="E1966" s="231" t="s">
        <v>521</v>
      </c>
      <c r="F1966" s="231" t="s">
        <v>48</v>
      </c>
      <c r="G1966" s="231" t="s">
        <v>521</v>
      </c>
      <c r="H1966" s="231" t="s">
        <v>796</v>
      </c>
      <c r="I1966" s="203">
        <v>33743.839999999997</v>
      </c>
      <c r="J1966" s="203">
        <v>72313.070000000007</v>
      </c>
      <c r="K1966" s="203">
        <v>0</v>
      </c>
      <c r="L1966" s="203">
        <v>-38569.230000000003</v>
      </c>
      <c r="M1966" s="231"/>
    </row>
    <row r="1967" spans="1:13">
      <c r="A1967" s="231" t="s">
        <v>794</v>
      </c>
      <c r="B1967" s="231" t="s">
        <v>833</v>
      </c>
      <c r="C1967" s="231" t="s">
        <v>794</v>
      </c>
      <c r="D1967" s="231" t="s">
        <v>20</v>
      </c>
      <c r="E1967" s="231" t="s">
        <v>521</v>
      </c>
      <c r="F1967" s="231" t="s">
        <v>48</v>
      </c>
      <c r="G1967" s="231" t="s">
        <v>521</v>
      </c>
      <c r="H1967" s="231" t="s">
        <v>796</v>
      </c>
      <c r="I1967" s="203">
        <v>346136</v>
      </c>
      <c r="J1967" s="203">
        <v>311979.46999999997</v>
      </c>
      <c r="K1967" s="203">
        <v>53898.239999999998</v>
      </c>
      <c r="L1967" s="203">
        <v>-19741.71</v>
      </c>
      <c r="M1967" s="231"/>
    </row>
    <row r="1968" spans="1:13">
      <c r="A1968" s="231" t="s">
        <v>794</v>
      </c>
      <c r="B1968" s="231" t="s">
        <v>833</v>
      </c>
      <c r="C1968" s="231" t="s">
        <v>794</v>
      </c>
      <c r="D1968" s="231" t="s">
        <v>20</v>
      </c>
      <c r="E1968" s="231" t="s">
        <v>521</v>
      </c>
      <c r="F1968" s="231" t="s">
        <v>48</v>
      </c>
      <c r="G1968" s="231" t="s">
        <v>521</v>
      </c>
      <c r="H1968" s="231" t="s">
        <v>796</v>
      </c>
      <c r="I1968" s="203">
        <v>109814</v>
      </c>
      <c r="J1968" s="203">
        <v>104113.54</v>
      </c>
      <c r="K1968" s="203">
        <v>4224.45</v>
      </c>
      <c r="L1968" s="203">
        <v>1476.01</v>
      </c>
      <c r="M1968" s="231"/>
    </row>
    <row r="1969" spans="1:13">
      <c r="A1969" s="231" t="s">
        <v>794</v>
      </c>
      <c r="B1969" s="231" t="s">
        <v>833</v>
      </c>
      <c r="C1969" s="231" t="s">
        <v>812</v>
      </c>
      <c r="D1969" s="231" t="s">
        <v>20</v>
      </c>
      <c r="E1969" s="231" t="s">
        <v>521</v>
      </c>
      <c r="F1969" s="231" t="s">
        <v>48</v>
      </c>
      <c r="G1969" s="231" t="s">
        <v>521</v>
      </c>
      <c r="H1969" s="231" t="s">
        <v>796</v>
      </c>
      <c r="I1969" s="203">
        <v>189785</v>
      </c>
      <c r="J1969" s="203">
        <v>186309.4</v>
      </c>
      <c r="K1969" s="203">
        <v>12066.8</v>
      </c>
      <c r="L1969" s="203">
        <v>-8591.2000000000007</v>
      </c>
      <c r="M1969" s="231"/>
    </row>
    <row r="1970" spans="1:13">
      <c r="A1970" s="231" t="s">
        <v>794</v>
      </c>
      <c r="B1970" s="231" t="s">
        <v>833</v>
      </c>
      <c r="C1970" s="231" t="s">
        <v>2345</v>
      </c>
      <c r="D1970" s="231" t="s">
        <v>20</v>
      </c>
      <c r="E1970" s="231" t="s">
        <v>521</v>
      </c>
      <c r="F1970" s="231" t="s">
        <v>48</v>
      </c>
      <c r="G1970" s="231" t="s">
        <v>521</v>
      </c>
      <c r="H1970" s="231" t="s">
        <v>796</v>
      </c>
      <c r="I1970" s="203">
        <v>13023.06</v>
      </c>
      <c r="J1970" s="203">
        <v>26914.28</v>
      </c>
      <c r="K1970" s="203">
        <v>0</v>
      </c>
      <c r="L1970" s="203">
        <v>-13891.22</v>
      </c>
      <c r="M1970" s="231"/>
    </row>
    <row r="1971" spans="1:13">
      <c r="A1971" s="231" t="s">
        <v>794</v>
      </c>
      <c r="B1971" s="231" t="s">
        <v>703</v>
      </c>
      <c r="C1971" s="231" t="s">
        <v>794</v>
      </c>
      <c r="D1971" s="231" t="s">
        <v>20</v>
      </c>
      <c r="E1971" s="231" t="s">
        <v>521</v>
      </c>
      <c r="F1971" s="231" t="s">
        <v>48</v>
      </c>
      <c r="G1971" s="231" t="s">
        <v>521</v>
      </c>
      <c r="H1971" s="231" t="s">
        <v>796</v>
      </c>
      <c r="I1971" s="203">
        <v>53656</v>
      </c>
      <c r="J1971" s="203">
        <v>46853.04</v>
      </c>
      <c r="K1971" s="203">
        <v>8484.6</v>
      </c>
      <c r="L1971" s="203">
        <v>-1681.64</v>
      </c>
      <c r="M1971" s="231"/>
    </row>
    <row r="1972" spans="1:13">
      <c r="A1972" s="231" t="s">
        <v>794</v>
      </c>
      <c r="B1972" s="231" t="s">
        <v>703</v>
      </c>
      <c r="C1972" s="231" t="s">
        <v>794</v>
      </c>
      <c r="D1972" s="231" t="s">
        <v>20</v>
      </c>
      <c r="E1972" s="231" t="s">
        <v>521</v>
      </c>
      <c r="F1972" s="231" t="s">
        <v>48</v>
      </c>
      <c r="G1972" s="231" t="s">
        <v>521</v>
      </c>
      <c r="H1972" s="231" t="s">
        <v>796</v>
      </c>
      <c r="I1972" s="203">
        <v>37709</v>
      </c>
      <c r="J1972" s="203">
        <v>33096.99</v>
      </c>
      <c r="K1972" s="203">
        <v>4229.3599999999997</v>
      </c>
      <c r="L1972" s="203">
        <v>382.65</v>
      </c>
      <c r="M1972" s="231"/>
    </row>
    <row r="1973" spans="1:13">
      <c r="A1973" s="231" t="s">
        <v>794</v>
      </c>
      <c r="B1973" s="231" t="s">
        <v>703</v>
      </c>
      <c r="C1973" s="231" t="s">
        <v>812</v>
      </c>
      <c r="D1973" s="231" t="s">
        <v>20</v>
      </c>
      <c r="E1973" s="231" t="s">
        <v>521</v>
      </c>
      <c r="F1973" s="231" t="s">
        <v>48</v>
      </c>
      <c r="G1973" s="231" t="s">
        <v>521</v>
      </c>
      <c r="H1973" s="231" t="s">
        <v>796</v>
      </c>
      <c r="I1973" s="203">
        <v>28320</v>
      </c>
      <c r="J1973" s="203">
        <v>25652.21</v>
      </c>
      <c r="K1973" s="203">
        <v>2637.86</v>
      </c>
      <c r="L1973" s="203">
        <v>29.93</v>
      </c>
      <c r="M1973" s="231"/>
    </row>
    <row r="1974" spans="1:13">
      <c r="A1974" s="231" t="s">
        <v>794</v>
      </c>
      <c r="B1974" s="231" t="s">
        <v>703</v>
      </c>
      <c r="C1974" s="231" t="s">
        <v>2341</v>
      </c>
      <c r="D1974" s="231" t="s">
        <v>20</v>
      </c>
      <c r="E1974" s="231" t="s">
        <v>521</v>
      </c>
      <c r="F1974" s="231" t="s">
        <v>48</v>
      </c>
      <c r="G1974" s="231" t="s">
        <v>521</v>
      </c>
      <c r="H1974" s="231" t="s">
        <v>796</v>
      </c>
      <c r="I1974" s="203">
        <v>140</v>
      </c>
      <c r="J1974" s="203">
        <v>140</v>
      </c>
      <c r="K1974" s="203">
        <v>0</v>
      </c>
      <c r="L1974" s="203">
        <v>0</v>
      </c>
      <c r="M1974" s="231"/>
    </row>
    <row r="1975" spans="1:13">
      <c r="A1975" s="231" t="s">
        <v>794</v>
      </c>
      <c r="B1975" s="231" t="s">
        <v>703</v>
      </c>
      <c r="C1975" s="231" t="s">
        <v>2343</v>
      </c>
      <c r="D1975" s="231" t="s">
        <v>20</v>
      </c>
      <c r="E1975" s="231" t="s">
        <v>521</v>
      </c>
      <c r="F1975" s="231" t="s">
        <v>48</v>
      </c>
      <c r="G1975" s="231" t="s">
        <v>521</v>
      </c>
      <c r="H1975" s="231" t="s">
        <v>796</v>
      </c>
      <c r="I1975" s="203">
        <v>748.81</v>
      </c>
      <c r="J1975" s="203">
        <v>748.81</v>
      </c>
      <c r="K1975" s="203">
        <v>0</v>
      </c>
      <c r="L1975" s="203">
        <v>0</v>
      </c>
      <c r="M1975" s="231"/>
    </row>
    <row r="1976" spans="1:13">
      <c r="A1976" s="231" t="s">
        <v>794</v>
      </c>
      <c r="B1976" s="231" t="s">
        <v>703</v>
      </c>
      <c r="C1976" s="231" t="s">
        <v>2344</v>
      </c>
      <c r="D1976" s="231" t="s">
        <v>20</v>
      </c>
      <c r="E1976" s="231" t="s">
        <v>521</v>
      </c>
      <c r="F1976" s="231" t="s">
        <v>48</v>
      </c>
      <c r="G1976" s="231" t="s">
        <v>521</v>
      </c>
      <c r="H1976" s="231" t="s">
        <v>796</v>
      </c>
      <c r="I1976" s="203">
        <v>189.9</v>
      </c>
      <c r="J1976" s="203">
        <v>189.9</v>
      </c>
      <c r="K1976" s="203">
        <v>0</v>
      </c>
      <c r="L1976" s="203">
        <v>0</v>
      </c>
      <c r="M1976" s="231"/>
    </row>
    <row r="1977" spans="1:13">
      <c r="A1977" s="231" t="s">
        <v>794</v>
      </c>
      <c r="B1977" s="231" t="s">
        <v>701</v>
      </c>
      <c r="C1977" s="231" t="s">
        <v>794</v>
      </c>
      <c r="D1977" s="231" t="s">
        <v>20</v>
      </c>
      <c r="E1977" s="231" t="s">
        <v>521</v>
      </c>
      <c r="F1977" s="231" t="s">
        <v>48</v>
      </c>
      <c r="G1977" s="231" t="s">
        <v>521</v>
      </c>
      <c r="H1977" s="231" t="s">
        <v>796</v>
      </c>
      <c r="I1977" s="203">
        <v>53421.01</v>
      </c>
      <c r="J1977" s="203">
        <v>45367.49</v>
      </c>
      <c r="K1977" s="203">
        <v>8903.52</v>
      </c>
      <c r="L1977" s="203">
        <v>-850</v>
      </c>
      <c r="M1977" s="231"/>
    </row>
    <row r="1978" spans="1:13">
      <c r="A1978" s="231" t="s">
        <v>794</v>
      </c>
      <c r="B1978" s="231" t="s">
        <v>701</v>
      </c>
      <c r="C1978" s="231" t="s">
        <v>794</v>
      </c>
      <c r="D1978" s="231" t="s">
        <v>20</v>
      </c>
      <c r="E1978" s="231" t="s">
        <v>521</v>
      </c>
      <c r="F1978" s="231" t="s">
        <v>48</v>
      </c>
      <c r="G1978" s="231" t="s">
        <v>521</v>
      </c>
      <c r="H1978" s="231" t="s">
        <v>796</v>
      </c>
      <c r="I1978" s="203">
        <v>34849.279999999999</v>
      </c>
      <c r="J1978" s="203">
        <v>32589.59</v>
      </c>
      <c r="K1978" s="203">
        <v>1243.72</v>
      </c>
      <c r="L1978" s="203">
        <v>1015.97</v>
      </c>
      <c r="M1978" s="231"/>
    </row>
    <row r="1979" spans="1:13">
      <c r="A1979" s="231" t="s">
        <v>794</v>
      </c>
      <c r="B1979" s="231" t="s">
        <v>701</v>
      </c>
      <c r="C1979" s="231" t="s">
        <v>812</v>
      </c>
      <c r="D1979" s="231" t="s">
        <v>20</v>
      </c>
      <c r="E1979" s="231" t="s">
        <v>521</v>
      </c>
      <c r="F1979" s="231" t="s">
        <v>48</v>
      </c>
      <c r="G1979" s="231" t="s">
        <v>521</v>
      </c>
      <c r="H1979" s="231" t="s">
        <v>796</v>
      </c>
      <c r="I1979" s="203">
        <v>41555.53</v>
      </c>
      <c r="J1979" s="203">
        <v>39805.5</v>
      </c>
      <c r="K1979" s="203">
        <v>2106.75</v>
      </c>
      <c r="L1979" s="203">
        <v>-356.72</v>
      </c>
      <c r="M1979" s="231"/>
    </row>
    <row r="1980" spans="1:13">
      <c r="A1980" s="231" t="s">
        <v>794</v>
      </c>
      <c r="B1980" s="231" t="s">
        <v>701</v>
      </c>
      <c r="C1980" s="231" t="s">
        <v>2341</v>
      </c>
      <c r="D1980" s="231" t="s">
        <v>20</v>
      </c>
      <c r="E1980" s="231" t="s">
        <v>521</v>
      </c>
      <c r="F1980" s="231" t="s">
        <v>48</v>
      </c>
      <c r="G1980" s="231" t="s">
        <v>521</v>
      </c>
      <c r="H1980" s="231" t="s">
        <v>796</v>
      </c>
      <c r="I1980" s="203">
        <v>212.54</v>
      </c>
      <c r="J1980" s="203">
        <v>212.54</v>
      </c>
      <c r="K1980" s="203">
        <v>0</v>
      </c>
      <c r="L1980" s="203">
        <v>0</v>
      </c>
      <c r="M1980" s="231"/>
    </row>
    <row r="1981" spans="1:13">
      <c r="A1981" s="231" t="s">
        <v>794</v>
      </c>
      <c r="B1981" s="231" t="s">
        <v>701</v>
      </c>
      <c r="C1981" s="231" t="s">
        <v>2343</v>
      </c>
      <c r="D1981" s="231" t="s">
        <v>20</v>
      </c>
      <c r="E1981" s="231" t="s">
        <v>521</v>
      </c>
      <c r="F1981" s="231" t="s">
        <v>48</v>
      </c>
      <c r="G1981" s="231" t="s">
        <v>521</v>
      </c>
      <c r="H1981" s="231" t="s">
        <v>796</v>
      </c>
      <c r="I1981" s="203">
        <v>315.24</v>
      </c>
      <c r="J1981" s="203">
        <v>310.39999999999998</v>
      </c>
      <c r="K1981" s="203">
        <v>0</v>
      </c>
      <c r="L1981" s="203">
        <v>4.84</v>
      </c>
      <c r="M1981" s="231"/>
    </row>
    <row r="1982" spans="1:13">
      <c r="A1982" s="231" t="s">
        <v>794</v>
      </c>
      <c r="B1982" s="231" t="s">
        <v>701</v>
      </c>
      <c r="C1982" s="231" t="s">
        <v>2344</v>
      </c>
      <c r="D1982" s="231" t="s">
        <v>20</v>
      </c>
      <c r="E1982" s="231" t="s">
        <v>521</v>
      </c>
      <c r="F1982" s="231" t="s">
        <v>48</v>
      </c>
      <c r="G1982" s="231" t="s">
        <v>521</v>
      </c>
      <c r="H1982" s="231" t="s">
        <v>796</v>
      </c>
      <c r="I1982" s="203">
        <v>4387.8599999999997</v>
      </c>
      <c r="J1982" s="203">
        <v>2863.43</v>
      </c>
      <c r="K1982" s="203">
        <v>1524.43</v>
      </c>
      <c r="L1982" s="203">
        <v>0</v>
      </c>
      <c r="M1982" s="231"/>
    </row>
    <row r="1983" spans="1:13">
      <c r="A1983" s="231" t="s">
        <v>794</v>
      </c>
      <c r="B1983" s="231" t="s">
        <v>701</v>
      </c>
      <c r="C1983" s="231" t="s">
        <v>2345</v>
      </c>
      <c r="D1983" s="231" t="s">
        <v>20</v>
      </c>
      <c r="E1983" s="231" t="s">
        <v>521</v>
      </c>
      <c r="F1983" s="231" t="s">
        <v>48</v>
      </c>
      <c r="G1983" s="231" t="s">
        <v>521</v>
      </c>
      <c r="H1983" s="231" t="s">
        <v>796</v>
      </c>
      <c r="I1983" s="203">
        <v>71.42</v>
      </c>
      <c r="J1983" s="203">
        <v>71.42</v>
      </c>
      <c r="K1983" s="203">
        <v>0</v>
      </c>
      <c r="L1983" s="203">
        <v>0</v>
      </c>
      <c r="M1983" s="231"/>
    </row>
    <row r="1984" spans="1:13">
      <c r="A1984" s="231" t="s">
        <v>794</v>
      </c>
      <c r="B1984" s="231" t="s">
        <v>707</v>
      </c>
      <c r="C1984" s="231" t="s">
        <v>794</v>
      </c>
      <c r="D1984" s="231" t="s">
        <v>20</v>
      </c>
      <c r="E1984" s="231" t="s">
        <v>521</v>
      </c>
      <c r="F1984" s="231" t="s">
        <v>48</v>
      </c>
      <c r="G1984" s="231" t="s">
        <v>521</v>
      </c>
      <c r="H1984" s="231" t="s">
        <v>796</v>
      </c>
      <c r="I1984" s="203">
        <v>264735.19</v>
      </c>
      <c r="J1984" s="203">
        <v>242673.91</v>
      </c>
      <c r="K1984" s="203">
        <v>22061.279999999999</v>
      </c>
      <c r="L1984" s="203">
        <v>0</v>
      </c>
      <c r="M1984" s="231"/>
    </row>
    <row r="1985" spans="1:13">
      <c r="A1985" s="231" t="s">
        <v>794</v>
      </c>
      <c r="B1985" s="231" t="s">
        <v>707</v>
      </c>
      <c r="C1985" s="231" t="s">
        <v>794</v>
      </c>
      <c r="D1985" s="231" t="s">
        <v>20</v>
      </c>
      <c r="E1985" s="231" t="s">
        <v>521</v>
      </c>
      <c r="F1985" s="231" t="s">
        <v>48</v>
      </c>
      <c r="G1985" s="231" t="s">
        <v>521</v>
      </c>
      <c r="H1985" s="231" t="s">
        <v>796</v>
      </c>
      <c r="I1985" s="203">
        <v>19744</v>
      </c>
      <c r="J1985" s="203">
        <v>18212.04</v>
      </c>
      <c r="K1985" s="203">
        <v>674.52</v>
      </c>
      <c r="L1985" s="203">
        <v>857.44</v>
      </c>
      <c r="M1985" s="231"/>
    </row>
    <row r="1986" spans="1:13">
      <c r="A1986" s="231" t="s">
        <v>794</v>
      </c>
      <c r="B1986" s="231" t="s">
        <v>707</v>
      </c>
      <c r="C1986" s="231" t="s">
        <v>812</v>
      </c>
      <c r="D1986" s="231" t="s">
        <v>20</v>
      </c>
      <c r="E1986" s="231" t="s">
        <v>521</v>
      </c>
      <c r="F1986" s="231" t="s">
        <v>48</v>
      </c>
      <c r="G1986" s="231" t="s">
        <v>521</v>
      </c>
      <c r="H1986" s="231" t="s">
        <v>796</v>
      </c>
      <c r="I1986" s="203">
        <v>94652</v>
      </c>
      <c r="J1986" s="203">
        <v>90895.87</v>
      </c>
      <c r="K1986" s="203">
        <v>4715.49</v>
      </c>
      <c r="L1986" s="203">
        <v>-959.36</v>
      </c>
      <c r="M1986" s="231"/>
    </row>
    <row r="1987" spans="1:13">
      <c r="A1987" s="231" t="s">
        <v>794</v>
      </c>
      <c r="B1987" s="231" t="s">
        <v>707</v>
      </c>
      <c r="C1987" s="231" t="s">
        <v>2341</v>
      </c>
      <c r="D1987" s="231" t="s">
        <v>20</v>
      </c>
      <c r="E1987" s="231" t="s">
        <v>521</v>
      </c>
      <c r="F1987" s="231" t="s">
        <v>48</v>
      </c>
      <c r="G1987" s="231" t="s">
        <v>521</v>
      </c>
      <c r="H1987" s="231" t="s">
        <v>796</v>
      </c>
      <c r="I1987" s="203">
        <v>142.35</v>
      </c>
      <c r="J1987" s="203">
        <v>0</v>
      </c>
      <c r="K1987" s="203">
        <v>0</v>
      </c>
      <c r="L1987" s="203">
        <v>142.35</v>
      </c>
      <c r="M1987" s="231"/>
    </row>
    <row r="1988" spans="1:13">
      <c r="A1988" s="231" t="s">
        <v>794</v>
      </c>
      <c r="B1988" s="231" t="s">
        <v>707</v>
      </c>
      <c r="C1988" s="231" t="s">
        <v>2341</v>
      </c>
      <c r="D1988" s="231" t="s">
        <v>20</v>
      </c>
      <c r="E1988" s="231" t="s">
        <v>521</v>
      </c>
      <c r="F1988" s="231" t="s">
        <v>48</v>
      </c>
      <c r="G1988" s="231" t="s">
        <v>521</v>
      </c>
      <c r="H1988" s="231" t="s">
        <v>796</v>
      </c>
      <c r="I1988" s="203">
        <v>764</v>
      </c>
      <c r="J1988" s="203">
        <v>0</v>
      </c>
      <c r="K1988" s="203">
        <v>0</v>
      </c>
      <c r="L1988" s="203">
        <v>764</v>
      </c>
      <c r="M1988" s="231"/>
    </row>
    <row r="1989" spans="1:13">
      <c r="A1989" s="231" t="s">
        <v>794</v>
      </c>
      <c r="B1989" s="231" t="s">
        <v>707</v>
      </c>
      <c r="C1989" s="231" t="s">
        <v>2341</v>
      </c>
      <c r="D1989" s="231" t="s">
        <v>20</v>
      </c>
      <c r="E1989" s="231" t="s">
        <v>521</v>
      </c>
      <c r="F1989" s="231" t="s">
        <v>48</v>
      </c>
      <c r="G1989" s="231" t="s">
        <v>521</v>
      </c>
      <c r="H1989" s="231" t="s">
        <v>796</v>
      </c>
      <c r="I1989" s="203">
        <v>146</v>
      </c>
      <c r="J1989" s="203">
        <v>55.59</v>
      </c>
      <c r="K1989" s="203">
        <v>0</v>
      </c>
      <c r="L1989" s="203">
        <v>90.41</v>
      </c>
      <c r="M1989" s="231"/>
    </row>
    <row r="1990" spans="1:13">
      <c r="A1990" s="231" t="s">
        <v>794</v>
      </c>
      <c r="B1990" s="231" t="s">
        <v>707</v>
      </c>
      <c r="C1990" s="231" t="s">
        <v>2341</v>
      </c>
      <c r="D1990" s="231" t="s">
        <v>20</v>
      </c>
      <c r="E1990" s="231" t="s">
        <v>521</v>
      </c>
      <c r="F1990" s="231" t="s">
        <v>48</v>
      </c>
      <c r="G1990" s="231" t="s">
        <v>521</v>
      </c>
      <c r="H1990" s="231" t="s">
        <v>796</v>
      </c>
      <c r="I1990" s="203">
        <v>620</v>
      </c>
      <c r="J1990" s="203">
        <v>517.28</v>
      </c>
      <c r="K1990" s="203">
        <v>0</v>
      </c>
      <c r="L1990" s="203">
        <v>102.72</v>
      </c>
      <c r="M1990" s="231"/>
    </row>
    <row r="1991" spans="1:13">
      <c r="A1991" s="231" t="s">
        <v>794</v>
      </c>
      <c r="B1991" s="231" t="s">
        <v>707</v>
      </c>
      <c r="C1991" s="231" t="s">
        <v>2343</v>
      </c>
      <c r="D1991" s="231" t="s">
        <v>20</v>
      </c>
      <c r="E1991" s="231" t="s">
        <v>521</v>
      </c>
      <c r="F1991" s="231" t="s">
        <v>48</v>
      </c>
      <c r="G1991" s="231" t="s">
        <v>521</v>
      </c>
      <c r="H1991" s="231" t="s">
        <v>796</v>
      </c>
      <c r="I1991" s="203">
        <v>3715.01</v>
      </c>
      <c r="J1991" s="203">
        <v>1484.29</v>
      </c>
      <c r="K1991" s="203">
        <v>83.61</v>
      </c>
      <c r="L1991" s="203">
        <v>2147.11</v>
      </c>
      <c r="M1991" s="231"/>
    </row>
    <row r="1992" spans="1:13">
      <c r="A1992" s="231" t="s">
        <v>794</v>
      </c>
      <c r="B1992" s="231" t="s">
        <v>707</v>
      </c>
      <c r="C1992" s="231" t="s">
        <v>2343</v>
      </c>
      <c r="D1992" s="231" t="s">
        <v>20</v>
      </c>
      <c r="E1992" s="231" t="s">
        <v>521</v>
      </c>
      <c r="F1992" s="231" t="s">
        <v>48</v>
      </c>
      <c r="G1992" s="231" t="s">
        <v>521</v>
      </c>
      <c r="H1992" s="231" t="s">
        <v>796</v>
      </c>
      <c r="I1992" s="203">
        <v>131.97</v>
      </c>
      <c r="J1992" s="203">
        <v>131.97</v>
      </c>
      <c r="K1992" s="203">
        <v>0</v>
      </c>
      <c r="L1992" s="203">
        <v>0</v>
      </c>
      <c r="M1992" s="231"/>
    </row>
    <row r="1993" spans="1:13">
      <c r="A1993" s="231" t="s">
        <v>794</v>
      </c>
      <c r="B1993" s="231" t="s">
        <v>707</v>
      </c>
      <c r="C1993" s="231" t="s">
        <v>2344</v>
      </c>
      <c r="D1993" s="231" t="s">
        <v>20</v>
      </c>
      <c r="E1993" s="231" t="s">
        <v>521</v>
      </c>
      <c r="F1993" s="231" t="s">
        <v>48</v>
      </c>
      <c r="G1993" s="231" t="s">
        <v>521</v>
      </c>
      <c r="H1993" s="231" t="s">
        <v>796</v>
      </c>
      <c r="I1993" s="203">
        <v>242</v>
      </c>
      <c r="J1993" s="203">
        <v>92.01</v>
      </c>
      <c r="K1993" s="203">
        <v>149.99</v>
      </c>
      <c r="L1993" s="203">
        <v>0</v>
      </c>
      <c r="M1993" s="231"/>
    </row>
    <row r="1994" spans="1:13">
      <c r="A1994" s="231" t="s">
        <v>794</v>
      </c>
      <c r="B1994" s="231" t="s">
        <v>707</v>
      </c>
      <c r="C1994" s="231" t="s">
        <v>2344</v>
      </c>
      <c r="D1994" s="231" t="s">
        <v>20</v>
      </c>
      <c r="E1994" s="231" t="s">
        <v>521</v>
      </c>
      <c r="F1994" s="231" t="s">
        <v>48</v>
      </c>
      <c r="G1994" s="231" t="s">
        <v>521</v>
      </c>
      <c r="H1994" s="231" t="s">
        <v>796</v>
      </c>
      <c r="I1994" s="203">
        <v>1800</v>
      </c>
      <c r="J1994" s="203">
        <v>1800</v>
      </c>
      <c r="K1994" s="203">
        <v>0</v>
      </c>
      <c r="L1994" s="203">
        <v>0</v>
      </c>
      <c r="M1994" s="231"/>
    </row>
    <row r="1995" spans="1:13">
      <c r="A1995" s="231" t="s">
        <v>794</v>
      </c>
      <c r="B1995" s="231" t="s">
        <v>707</v>
      </c>
      <c r="C1995" s="231" t="s">
        <v>2345</v>
      </c>
      <c r="D1995" s="231" t="s">
        <v>20</v>
      </c>
      <c r="E1995" s="231" t="s">
        <v>521</v>
      </c>
      <c r="F1995" s="231" t="s">
        <v>48</v>
      </c>
      <c r="G1995" s="231" t="s">
        <v>521</v>
      </c>
      <c r="H1995" s="231" t="s">
        <v>796</v>
      </c>
      <c r="I1995" s="203">
        <v>1400</v>
      </c>
      <c r="J1995" s="203">
        <v>1400</v>
      </c>
      <c r="K1995" s="203">
        <v>0</v>
      </c>
      <c r="L1995" s="203">
        <v>0</v>
      </c>
      <c r="M1995" s="231"/>
    </row>
    <row r="1996" spans="1:13">
      <c r="A1996" s="231" t="s">
        <v>794</v>
      </c>
      <c r="B1996" s="231" t="s">
        <v>706</v>
      </c>
      <c r="C1996" s="231" t="s">
        <v>794</v>
      </c>
      <c r="D1996" s="231" t="s">
        <v>20</v>
      </c>
      <c r="E1996" s="231" t="s">
        <v>521</v>
      </c>
      <c r="F1996" s="231" t="s">
        <v>48</v>
      </c>
      <c r="G1996" s="231" t="s">
        <v>521</v>
      </c>
      <c r="H1996" s="231" t="s">
        <v>796</v>
      </c>
      <c r="I1996" s="203">
        <v>144898</v>
      </c>
      <c r="J1996" s="203">
        <v>126992.39</v>
      </c>
      <c r="K1996" s="203">
        <v>17604.16</v>
      </c>
      <c r="L1996" s="203">
        <v>301.45</v>
      </c>
      <c r="M1996" s="231"/>
    </row>
    <row r="1997" spans="1:13">
      <c r="A1997" s="231" t="s">
        <v>794</v>
      </c>
      <c r="B1997" s="231" t="s">
        <v>706</v>
      </c>
      <c r="C1997" s="231" t="s">
        <v>812</v>
      </c>
      <c r="D1997" s="231" t="s">
        <v>20</v>
      </c>
      <c r="E1997" s="231" t="s">
        <v>521</v>
      </c>
      <c r="F1997" s="231" t="s">
        <v>48</v>
      </c>
      <c r="G1997" s="231" t="s">
        <v>521</v>
      </c>
      <c r="H1997" s="231" t="s">
        <v>796</v>
      </c>
      <c r="I1997" s="203">
        <v>64922</v>
      </c>
      <c r="J1997" s="203">
        <v>60574.74</v>
      </c>
      <c r="K1997" s="203">
        <v>4390.6000000000004</v>
      </c>
      <c r="L1997" s="203">
        <v>-43.34</v>
      </c>
      <c r="M1997" s="231"/>
    </row>
    <row r="1998" spans="1:13">
      <c r="A1998" s="231" t="s">
        <v>794</v>
      </c>
      <c r="B1998" s="231" t="s">
        <v>706</v>
      </c>
      <c r="C1998" s="231" t="s">
        <v>2341</v>
      </c>
      <c r="D1998" s="231" t="s">
        <v>20</v>
      </c>
      <c r="E1998" s="231" t="s">
        <v>521</v>
      </c>
      <c r="F1998" s="231" t="s">
        <v>48</v>
      </c>
      <c r="G1998" s="231" t="s">
        <v>521</v>
      </c>
      <c r="H1998" s="231" t="s">
        <v>796</v>
      </c>
      <c r="I1998" s="203">
        <v>3904.52</v>
      </c>
      <c r="J1998" s="203">
        <v>3825.52</v>
      </c>
      <c r="K1998" s="203">
        <v>0</v>
      </c>
      <c r="L1998" s="203">
        <v>79</v>
      </c>
      <c r="M1998" s="231"/>
    </row>
    <row r="1999" spans="1:13">
      <c r="A1999" s="231" t="s">
        <v>794</v>
      </c>
      <c r="B1999" s="231" t="s">
        <v>706</v>
      </c>
      <c r="C1999" s="231" t="s">
        <v>2341</v>
      </c>
      <c r="D1999" s="231" t="s">
        <v>20</v>
      </c>
      <c r="E1999" s="231" t="s">
        <v>521</v>
      </c>
      <c r="F1999" s="231" t="s">
        <v>48</v>
      </c>
      <c r="G1999" s="231" t="s">
        <v>521</v>
      </c>
      <c r="H1999" s="231" t="s">
        <v>796</v>
      </c>
      <c r="I1999" s="203">
        <v>14677</v>
      </c>
      <c r="J1999" s="203">
        <v>11981.77</v>
      </c>
      <c r="K1999" s="203">
        <v>0</v>
      </c>
      <c r="L1999" s="203">
        <v>2695.23</v>
      </c>
      <c r="M1999" s="231"/>
    </row>
    <row r="2000" spans="1:13">
      <c r="A2000" s="231" t="s">
        <v>794</v>
      </c>
      <c r="B2000" s="231" t="s">
        <v>706</v>
      </c>
      <c r="C2000" s="231" t="s">
        <v>2341</v>
      </c>
      <c r="D2000" s="231" t="s">
        <v>20</v>
      </c>
      <c r="E2000" s="231" t="s">
        <v>521</v>
      </c>
      <c r="F2000" s="231" t="s">
        <v>48</v>
      </c>
      <c r="G2000" s="231" t="s">
        <v>521</v>
      </c>
      <c r="H2000" s="231" t="s">
        <v>796</v>
      </c>
      <c r="I2000" s="203">
        <v>13655.18</v>
      </c>
      <c r="J2000" s="203">
        <v>11443.69</v>
      </c>
      <c r="K2000" s="203">
        <v>2211.4899999999998</v>
      </c>
      <c r="L2000" s="203">
        <v>0</v>
      </c>
      <c r="M2000" s="231"/>
    </row>
    <row r="2001" spans="1:13">
      <c r="A2001" s="231" t="s">
        <v>794</v>
      </c>
      <c r="B2001" s="231" t="s">
        <v>706</v>
      </c>
      <c r="C2001" s="231" t="s">
        <v>2341</v>
      </c>
      <c r="D2001" s="231" t="s">
        <v>20</v>
      </c>
      <c r="E2001" s="231" t="s">
        <v>521</v>
      </c>
      <c r="F2001" s="231" t="s">
        <v>48</v>
      </c>
      <c r="G2001" s="231" t="s">
        <v>521</v>
      </c>
      <c r="H2001" s="231" t="s">
        <v>796</v>
      </c>
      <c r="I2001" s="203">
        <v>2046</v>
      </c>
      <c r="J2001" s="203">
        <v>1952</v>
      </c>
      <c r="K2001" s="203">
        <v>24</v>
      </c>
      <c r="L2001" s="203">
        <v>70</v>
      </c>
      <c r="M2001" s="231"/>
    </row>
    <row r="2002" spans="1:13">
      <c r="A2002" s="231" t="s">
        <v>794</v>
      </c>
      <c r="B2002" s="231" t="s">
        <v>706</v>
      </c>
      <c r="C2002" s="231" t="s">
        <v>2342</v>
      </c>
      <c r="D2002" s="231" t="s">
        <v>20</v>
      </c>
      <c r="E2002" s="231" t="s">
        <v>521</v>
      </c>
      <c r="F2002" s="231" t="s">
        <v>48</v>
      </c>
      <c r="G2002" s="231" t="s">
        <v>521</v>
      </c>
      <c r="H2002" s="231" t="s">
        <v>796</v>
      </c>
      <c r="I2002" s="203">
        <v>107381</v>
      </c>
      <c r="J2002" s="203">
        <v>90820.53</v>
      </c>
      <c r="K2002" s="203">
        <v>0</v>
      </c>
      <c r="L2002" s="203">
        <v>16560.47</v>
      </c>
      <c r="M2002" s="231"/>
    </row>
    <row r="2003" spans="1:13">
      <c r="A2003" s="231" t="s">
        <v>794</v>
      </c>
      <c r="B2003" s="231" t="s">
        <v>706</v>
      </c>
      <c r="C2003" s="231" t="s">
        <v>2342</v>
      </c>
      <c r="D2003" s="231" t="s">
        <v>20</v>
      </c>
      <c r="E2003" s="231" t="s">
        <v>521</v>
      </c>
      <c r="F2003" s="231" t="s">
        <v>48</v>
      </c>
      <c r="G2003" s="231" t="s">
        <v>521</v>
      </c>
      <c r="H2003" s="231" t="s">
        <v>796</v>
      </c>
      <c r="I2003" s="203">
        <v>133.24</v>
      </c>
      <c r="J2003" s="203">
        <v>133.96</v>
      </c>
      <c r="K2003" s="203">
        <v>0</v>
      </c>
      <c r="L2003" s="203">
        <v>-0.72</v>
      </c>
      <c r="M2003" s="231"/>
    </row>
    <row r="2004" spans="1:13">
      <c r="A2004" s="231" t="s">
        <v>794</v>
      </c>
      <c r="B2004" s="231" t="s">
        <v>706</v>
      </c>
      <c r="C2004" s="231" t="s">
        <v>2343</v>
      </c>
      <c r="D2004" s="231" t="s">
        <v>20</v>
      </c>
      <c r="E2004" s="231" t="s">
        <v>521</v>
      </c>
      <c r="F2004" s="231" t="s">
        <v>48</v>
      </c>
      <c r="G2004" s="231" t="s">
        <v>521</v>
      </c>
      <c r="H2004" s="231" t="s">
        <v>796</v>
      </c>
      <c r="I2004" s="203">
        <v>23858.91</v>
      </c>
      <c r="J2004" s="203">
        <v>19977.990000000002</v>
      </c>
      <c r="K2004" s="203">
        <v>0</v>
      </c>
      <c r="L2004" s="203">
        <v>3880.92</v>
      </c>
      <c r="M2004" s="231"/>
    </row>
    <row r="2005" spans="1:13">
      <c r="A2005" s="231" t="s">
        <v>794</v>
      </c>
      <c r="B2005" s="231" t="s">
        <v>706</v>
      </c>
      <c r="C2005" s="231" t="s">
        <v>2343</v>
      </c>
      <c r="D2005" s="231" t="s">
        <v>20</v>
      </c>
      <c r="E2005" s="231" t="s">
        <v>521</v>
      </c>
      <c r="F2005" s="231" t="s">
        <v>48</v>
      </c>
      <c r="G2005" s="231" t="s">
        <v>521</v>
      </c>
      <c r="H2005" s="231" t="s">
        <v>796</v>
      </c>
      <c r="I2005" s="203">
        <v>11.19</v>
      </c>
      <c r="J2005" s="203">
        <v>11.19</v>
      </c>
      <c r="K2005" s="203">
        <v>0</v>
      </c>
      <c r="L2005" s="203">
        <v>0</v>
      </c>
      <c r="M2005" s="231"/>
    </row>
    <row r="2006" spans="1:13">
      <c r="A2006" s="231" t="s">
        <v>794</v>
      </c>
      <c r="B2006" s="231" t="s">
        <v>706</v>
      </c>
      <c r="C2006" s="231" t="s">
        <v>2344</v>
      </c>
      <c r="D2006" s="231" t="s">
        <v>20</v>
      </c>
      <c r="E2006" s="231" t="s">
        <v>521</v>
      </c>
      <c r="F2006" s="231" t="s">
        <v>48</v>
      </c>
      <c r="G2006" s="231" t="s">
        <v>521</v>
      </c>
      <c r="H2006" s="231" t="s">
        <v>796</v>
      </c>
      <c r="I2006" s="203">
        <v>1395</v>
      </c>
      <c r="J2006" s="203">
        <v>1015.6</v>
      </c>
      <c r="K2006" s="203">
        <v>0</v>
      </c>
      <c r="L2006" s="203">
        <v>379.4</v>
      </c>
      <c r="M2006" s="231"/>
    </row>
    <row r="2007" spans="1:13">
      <c r="A2007" s="231" t="s">
        <v>794</v>
      </c>
      <c r="B2007" s="231" t="s">
        <v>709</v>
      </c>
      <c r="C2007" s="231" t="s">
        <v>794</v>
      </c>
      <c r="D2007" s="231" t="s">
        <v>20</v>
      </c>
      <c r="E2007" s="231" t="s">
        <v>521</v>
      </c>
      <c r="F2007" s="231" t="s">
        <v>48</v>
      </c>
      <c r="G2007" s="231" t="s">
        <v>521</v>
      </c>
      <c r="H2007" s="231" t="s">
        <v>796</v>
      </c>
      <c r="I2007" s="203">
        <v>63057.71</v>
      </c>
      <c r="J2007" s="203">
        <v>58218.69</v>
      </c>
      <c r="K2007" s="203">
        <v>4839.0200000000004</v>
      </c>
      <c r="L2007" s="203">
        <v>0</v>
      </c>
      <c r="M2007" s="231"/>
    </row>
    <row r="2008" spans="1:13">
      <c r="A2008" s="231" t="s">
        <v>794</v>
      </c>
      <c r="B2008" s="231" t="s">
        <v>709</v>
      </c>
      <c r="C2008" s="231" t="s">
        <v>812</v>
      </c>
      <c r="D2008" s="231" t="s">
        <v>20</v>
      </c>
      <c r="E2008" s="231" t="s">
        <v>521</v>
      </c>
      <c r="F2008" s="231" t="s">
        <v>48</v>
      </c>
      <c r="G2008" s="231" t="s">
        <v>521</v>
      </c>
      <c r="H2008" s="231" t="s">
        <v>796</v>
      </c>
      <c r="I2008" s="203">
        <v>21635</v>
      </c>
      <c r="J2008" s="203">
        <v>20508.650000000001</v>
      </c>
      <c r="K2008" s="203">
        <v>1003</v>
      </c>
      <c r="L2008" s="203">
        <v>123.35</v>
      </c>
      <c r="M2008" s="231"/>
    </row>
    <row r="2009" spans="1:13">
      <c r="A2009" s="231" t="s">
        <v>794</v>
      </c>
      <c r="B2009" s="231" t="s">
        <v>709</v>
      </c>
      <c r="C2009" s="231" t="s">
        <v>2341</v>
      </c>
      <c r="D2009" s="231" t="s">
        <v>20</v>
      </c>
      <c r="E2009" s="231" t="s">
        <v>521</v>
      </c>
      <c r="F2009" s="231" t="s">
        <v>48</v>
      </c>
      <c r="G2009" s="231" t="s">
        <v>521</v>
      </c>
      <c r="H2009" s="231" t="s">
        <v>796</v>
      </c>
      <c r="I2009" s="203">
        <v>2075.39</v>
      </c>
      <c r="J2009" s="203">
        <v>1536.63</v>
      </c>
      <c r="K2009" s="203">
        <v>0</v>
      </c>
      <c r="L2009" s="203">
        <v>538.76</v>
      </c>
      <c r="M2009" s="231"/>
    </row>
    <row r="2010" spans="1:13">
      <c r="A2010" s="231" t="s">
        <v>794</v>
      </c>
      <c r="B2010" s="231" t="s">
        <v>709</v>
      </c>
      <c r="C2010" s="231" t="s">
        <v>2343</v>
      </c>
      <c r="D2010" s="231" t="s">
        <v>20</v>
      </c>
      <c r="E2010" s="231" t="s">
        <v>521</v>
      </c>
      <c r="F2010" s="231" t="s">
        <v>48</v>
      </c>
      <c r="G2010" s="231" t="s">
        <v>521</v>
      </c>
      <c r="H2010" s="231" t="s">
        <v>796</v>
      </c>
      <c r="I2010" s="203">
        <v>5637.86</v>
      </c>
      <c r="J2010" s="203">
        <v>0</v>
      </c>
      <c r="K2010" s="203">
        <v>0</v>
      </c>
      <c r="L2010" s="203">
        <v>5637.86</v>
      </c>
      <c r="M2010" s="231"/>
    </row>
    <row r="2011" spans="1:13">
      <c r="A2011" s="231" t="s">
        <v>794</v>
      </c>
      <c r="B2011" s="231" t="s">
        <v>709</v>
      </c>
      <c r="C2011" s="231" t="s">
        <v>2344</v>
      </c>
      <c r="D2011" s="231" t="s">
        <v>20</v>
      </c>
      <c r="E2011" s="231" t="s">
        <v>521</v>
      </c>
      <c r="F2011" s="231" t="s">
        <v>48</v>
      </c>
      <c r="G2011" s="231" t="s">
        <v>521</v>
      </c>
      <c r="H2011" s="231" t="s">
        <v>796</v>
      </c>
      <c r="I2011" s="203">
        <v>3858.75</v>
      </c>
      <c r="J2011" s="203">
        <v>114.75</v>
      </c>
      <c r="K2011" s="203">
        <v>0</v>
      </c>
      <c r="L2011" s="203">
        <v>3744</v>
      </c>
      <c r="M2011" s="231"/>
    </row>
    <row r="2012" spans="1:13">
      <c r="A2012" s="231" t="s">
        <v>794</v>
      </c>
      <c r="B2012" s="231" t="s">
        <v>808</v>
      </c>
      <c r="C2012" s="231" t="s">
        <v>2343</v>
      </c>
      <c r="D2012" s="231" t="s">
        <v>20</v>
      </c>
      <c r="E2012" s="231" t="s">
        <v>830</v>
      </c>
      <c r="F2012" s="231" t="s">
        <v>48</v>
      </c>
      <c r="G2012" s="231" t="s">
        <v>521</v>
      </c>
      <c r="H2012" s="231" t="s">
        <v>796</v>
      </c>
      <c r="I2012" s="203">
        <v>7394.71</v>
      </c>
      <c r="J2012" s="203">
        <v>0</v>
      </c>
      <c r="K2012" s="203">
        <v>0</v>
      </c>
      <c r="L2012" s="203">
        <v>7394.71</v>
      </c>
      <c r="M2012" s="231"/>
    </row>
    <row r="2013" spans="1:13">
      <c r="A2013" s="231" t="s">
        <v>794</v>
      </c>
      <c r="B2013" s="231" t="s">
        <v>701</v>
      </c>
      <c r="C2013" s="231" t="s">
        <v>2343</v>
      </c>
      <c r="D2013" s="231" t="s">
        <v>20</v>
      </c>
      <c r="E2013" s="231" t="s">
        <v>830</v>
      </c>
      <c r="F2013" s="231" t="s">
        <v>48</v>
      </c>
      <c r="G2013" s="231" t="s">
        <v>521</v>
      </c>
      <c r="H2013" s="231" t="s">
        <v>796</v>
      </c>
      <c r="I2013" s="203">
        <v>0.5</v>
      </c>
      <c r="J2013" s="203">
        <v>0</v>
      </c>
      <c r="K2013" s="203">
        <v>0</v>
      </c>
      <c r="L2013" s="203">
        <v>0.5</v>
      </c>
      <c r="M2013" s="231"/>
    </row>
    <row r="2014" spans="1:13">
      <c r="A2014" s="231" t="s">
        <v>794</v>
      </c>
      <c r="B2014" s="231" t="s">
        <v>702</v>
      </c>
      <c r="C2014" s="231" t="s">
        <v>2341</v>
      </c>
      <c r="D2014" s="231" t="s">
        <v>20</v>
      </c>
      <c r="E2014" s="231" t="s">
        <v>830</v>
      </c>
      <c r="F2014" s="231" t="s">
        <v>48</v>
      </c>
      <c r="G2014" s="231" t="s">
        <v>521</v>
      </c>
      <c r="H2014" s="231" t="s">
        <v>796</v>
      </c>
      <c r="I2014" s="203">
        <v>53.98</v>
      </c>
      <c r="J2014" s="203">
        <v>0</v>
      </c>
      <c r="K2014" s="203">
        <v>0</v>
      </c>
      <c r="L2014" s="203">
        <v>53.98</v>
      </c>
      <c r="M2014" s="231"/>
    </row>
    <row r="2015" spans="1:13">
      <c r="A2015" s="231" t="s">
        <v>794</v>
      </c>
      <c r="B2015" s="231" t="s">
        <v>808</v>
      </c>
      <c r="C2015" s="231" t="s">
        <v>794</v>
      </c>
      <c r="D2015" s="231" t="s">
        <v>20</v>
      </c>
      <c r="E2015" s="231" t="s">
        <v>710</v>
      </c>
      <c r="F2015" s="231" t="s">
        <v>48</v>
      </c>
      <c r="G2015" s="231" t="s">
        <v>521</v>
      </c>
      <c r="H2015" s="231" t="s">
        <v>796</v>
      </c>
      <c r="I2015" s="203">
        <v>358.7</v>
      </c>
      <c r="J2015" s="203">
        <v>0</v>
      </c>
      <c r="K2015" s="203">
        <v>0</v>
      </c>
      <c r="L2015" s="203">
        <v>358.7</v>
      </c>
      <c r="M2015" s="231"/>
    </row>
    <row r="2016" spans="1:13">
      <c r="A2016" s="231" t="s">
        <v>794</v>
      </c>
      <c r="B2016" s="231" t="s">
        <v>808</v>
      </c>
      <c r="C2016" s="231" t="s">
        <v>812</v>
      </c>
      <c r="D2016" s="231" t="s">
        <v>20</v>
      </c>
      <c r="E2016" s="231" t="s">
        <v>710</v>
      </c>
      <c r="F2016" s="231" t="s">
        <v>48</v>
      </c>
      <c r="G2016" s="231" t="s">
        <v>521</v>
      </c>
      <c r="H2016" s="231" t="s">
        <v>796</v>
      </c>
      <c r="I2016" s="203">
        <v>67.180000000000007</v>
      </c>
      <c r="J2016" s="203">
        <v>0</v>
      </c>
      <c r="K2016" s="203">
        <v>0</v>
      </c>
      <c r="L2016" s="203">
        <v>67.180000000000007</v>
      </c>
      <c r="M2016" s="231"/>
    </row>
    <row r="2017" spans="1:13">
      <c r="A2017" s="231" t="s">
        <v>794</v>
      </c>
      <c r="B2017" s="231" t="s">
        <v>808</v>
      </c>
      <c r="C2017" s="231" t="s">
        <v>2341</v>
      </c>
      <c r="D2017" s="231" t="s">
        <v>20</v>
      </c>
      <c r="E2017" s="231" t="s">
        <v>710</v>
      </c>
      <c r="F2017" s="231" t="s">
        <v>48</v>
      </c>
      <c r="G2017" s="231" t="s">
        <v>521</v>
      </c>
      <c r="H2017" s="231" t="s">
        <v>796</v>
      </c>
      <c r="I2017" s="203">
        <v>2710.02</v>
      </c>
      <c r="J2017" s="203">
        <v>1526.83</v>
      </c>
      <c r="K2017" s="203">
        <v>0</v>
      </c>
      <c r="L2017" s="203">
        <v>1183.19</v>
      </c>
      <c r="M2017" s="231"/>
    </row>
    <row r="2018" spans="1:13">
      <c r="A2018" s="231" t="s">
        <v>794</v>
      </c>
      <c r="B2018" s="231" t="s">
        <v>808</v>
      </c>
      <c r="C2018" s="231" t="s">
        <v>2343</v>
      </c>
      <c r="D2018" s="231" t="s">
        <v>20</v>
      </c>
      <c r="E2018" s="231" t="s">
        <v>710</v>
      </c>
      <c r="F2018" s="231" t="s">
        <v>48</v>
      </c>
      <c r="G2018" s="231" t="s">
        <v>521</v>
      </c>
      <c r="H2018" s="231" t="s">
        <v>796</v>
      </c>
      <c r="I2018" s="203">
        <v>2990.04</v>
      </c>
      <c r="J2018" s="203">
        <v>1361.4</v>
      </c>
      <c r="K2018" s="203">
        <v>132.74</v>
      </c>
      <c r="L2018" s="203">
        <v>1495.9</v>
      </c>
      <c r="M2018" s="231"/>
    </row>
    <row r="2019" spans="1:13">
      <c r="A2019" s="231" t="s">
        <v>794</v>
      </c>
      <c r="B2019" s="231" t="s">
        <v>808</v>
      </c>
      <c r="C2019" s="231" t="s">
        <v>2344</v>
      </c>
      <c r="D2019" s="231" t="s">
        <v>20</v>
      </c>
      <c r="E2019" s="231" t="s">
        <v>710</v>
      </c>
      <c r="F2019" s="231" t="s">
        <v>48</v>
      </c>
      <c r="G2019" s="231" t="s">
        <v>521</v>
      </c>
      <c r="H2019" s="231" t="s">
        <v>796</v>
      </c>
      <c r="I2019" s="203">
        <v>20756.02</v>
      </c>
      <c r="J2019" s="203">
        <v>20600</v>
      </c>
      <c r="K2019" s="203">
        <v>0</v>
      </c>
      <c r="L2019" s="203">
        <v>156.02000000000001</v>
      </c>
      <c r="M2019" s="231"/>
    </row>
    <row r="2020" spans="1:13">
      <c r="A2020" s="231" t="s">
        <v>794</v>
      </c>
      <c r="B2020" s="231" t="s">
        <v>808</v>
      </c>
      <c r="C2020" s="231" t="s">
        <v>2345</v>
      </c>
      <c r="D2020" s="231" t="s">
        <v>20</v>
      </c>
      <c r="E2020" s="231" t="s">
        <v>710</v>
      </c>
      <c r="F2020" s="231" t="s">
        <v>48</v>
      </c>
      <c r="G2020" s="231" t="s">
        <v>521</v>
      </c>
      <c r="H2020" s="231" t="s">
        <v>796</v>
      </c>
      <c r="I2020" s="203">
        <v>2280.56</v>
      </c>
      <c r="J2020" s="203">
        <v>1509.36</v>
      </c>
      <c r="K2020" s="203">
        <v>0</v>
      </c>
      <c r="L2020" s="203">
        <v>771.2</v>
      </c>
      <c r="M2020" s="231"/>
    </row>
    <row r="2021" spans="1:13">
      <c r="A2021" s="231" t="s">
        <v>794</v>
      </c>
      <c r="B2021" s="231" t="s">
        <v>703</v>
      </c>
      <c r="C2021" s="231" t="s">
        <v>2344</v>
      </c>
      <c r="D2021" s="231" t="s">
        <v>20</v>
      </c>
      <c r="E2021" s="231" t="s">
        <v>710</v>
      </c>
      <c r="F2021" s="231" t="s">
        <v>48</v>
      </c>
      <c r="G2021" s="231" t="s">
        <v>521</v>
      </c>
      <c r="H2021" s="231" t="s">
        <v>796</v>
      </c>
      <c r="I2021" s="203">
        <v>250</v>
      </c>
      <c r="J2021" s="203">
        <v>0</v>
      </c>
      <c r="K2021" s="203">
        <v>0</v>
      </c>
      <c r="L2021" s="203">
        <v>250</v>
      </c>
      <c r="M2021" s="231"/>
    </row>
    <row r="2022" spans="1:13">
      <c r="A2022" s="231" t="s">
        <v>794</v>
      </c>
      <c r="B2022" s="231" t="s">
        <v>701</v>
      </c>
      <c r="C2022" s="231" t="s">
        <v>2343</v>
      </c>
      <c r="D2022" s="231" t="s">
        <v>20</v>
      </c>
      <c r="E2022" s="231" t="s">
        <v>710</v>
      </c>
      <c r="F2022" s="231" t="s">
        <v>48</v>
      </c>
      <c r="G2022" s="231" t="s">
        <v>521</v>
      </c>
      <c r="H2022" s="231" t="s">
        <v>796</v>
      </c>
      <c r="I2022" s="203">
        <v>1189.8699999999999</v>
      </c>
      <c r="J2022" s="203">
        <v>48.29</v>
      </c>
      <c r="K2022" s="203">
        <v>563.20000000000005</v>
      </c>
      <c r="L2022" s="203">
        <v>578.38</v>
      </c>
      <c r="M2022" s="231"/>
    </row>
    <row r="2023" spans="1:13">
      <c r="A2023" s="231" t="s">
        <v>794</v>
      </c>
      <c r="B2023" s="231" t="s">
        <v>701</v>
      </c>
      <c r="C2023" s="231" t="s">
        <v>2344</v>
      </c>
      <c r="D2023" s="231" t="s">
        <v>20</v>
      </c>
      <c r="E2023" s="231" t="s">
        <v>710</v>
      </c>
      <c r="F2023" s="231" t="s">
        <v>48</v>
      </c>
      <c r="G2023" s="231" t="s">
        <v>521</v>
      </c>
      <c r="H2023" s="231" t="s">
        <v>796</v>
      </c>
      <c r="I2023" s="203">
        <v>4149.3599999999997</v>
      </c>
      <c r="J2023" s="203">
        <v>1929.53</v>
      </c>
      <c r="K2023" s="203">
        <v>145.15</v>
      </c>
      <c r="L2023" s="203">
        <v>2074.6799999999998</v>
      </c>
      <c r="M2023" s="231"/>
    </row>
    <row r="2024" spans="1:13">
      <c r="A2024" s="231" t="s">
        <v>794</v>
      </c>
      <c r="B2024" s="231" t="s">
        <v>701</v>
      </c>
      <c r="C2024" s="231" t="s">
        <v>2344</v>
      </c>
      <c r="D2024" s="231" t="s">
        <v>20</v>
      </c>
      <c r="E2024" s="231" t="s">
        <v>710</v>
      </c>
      <c r="F2024" s="231" t="s">
        <v>48</v>
      </c>
      <c r="G2024" s="231" t="s">
        <v>521</v>
      </c>
      <c r="H2024" s="231" t="s">
        <v>796</v>
      </c>
      <c r="I2024" s="203">
        <v>1600.17</v>
      </c>
      <c r="J2024" s="203">
        <v>1600.17</v>
      </c>
      <c r="K2024" s="203">
        <v>0</v>
      </c>
      <c r="L2024" s="203">
        <v>0</v>
      </c>
      <c r="M2024" s="231"/>
    </row>
    <row r="2025" spans="1:13">
      <c r="A2025" s="231" t="s">
        <v>794</v>
      </c>
      <c r="B2025" s="231" t="s">
        <v>701</v>
      </c>
      <c r="C2025" s="231" t="s">
        <v>2344</v>
      </c>
      <c r="D2025" s="231" t="s">
        <v>20</v>
      </c>
      <c r="E2025" s="231" t="s">
        <v>710</v>
      </c>
      <c r="F2025" s="231" t="s">
        <v>48</v>
      </c>
      <c r="G2025" s="231" t="s">
        <v>521</v>
      </c>
      <c r="H2025" s="231" t="s">
        <v>796</v>
      </c>
      <c r="I2025" s="203">
        <v>3948</v>
      </c>
      <c r="J2025" s="203">
        <v>0</v>
      </c>
      <c r="K2025" s="203">
        <v>1974</v>
      </c>
      <c r="L2025" s="203">
        <v>1974</v>
      </c>
      <c r="M2025" s="231"/>
    </row>
    <row r="2026" spans="1:13">
      <c r="A2026" s="231" t="s">
        <v>794</v>
      </c>
      <c r="B2026" s="231" t="s">
        <v>702</v>
      </c>
      <c r="C2026" s="231" t="s">
        <v>2341</v>
      </c>
      <c r="D2026" s="231" t="s">
        <v>20</v>
      </c>
      <c r="E2026" s="231" t="s">
        <v>710</v>
      </c>
      <c r="F2026" s="231" t="s">
        <v>48</v>
      </c>
      <c r="G2026" s="231" t="s">
        <v>521</v>
      </c>
      <c r="H2026" s="231" t="s">
        <v>796</v>
      </c>
      <c r="I2026" s="203">
        <v>2459.48</v>
      </c>
      <c r="J2026" s="203">
        <v>1443.89</v>
      </c>
      <c r="K2026" s="203">
        <v>0</v>
      </c>
      <c r="L2026" s="203">
        <v>1015.59</v>
      </c>
      <c r="M2026" s="231"/>
    </row>
    <row r="2027" spans="1:13">
      <c r="A2027" s="231" t="s">
        <v>794</v>
      </c>
      <c r="B2027" s="231" t="s">
        <v>707</v>
      </c>
      <c r="C2027" s="231" t="s">
        <v>2344</v>
      </c>
      <c r="D2027" s="231" t="s">
        <v>20</v>
      </c>
      <c r="E2027" s="231" t="s">
        <v>710</v>
      </c>
      <c r="F2027" s="231" t="s">
        <v>48</v>
      </c>
      <c r="G2027" s="231" t="s">
        <v>521</v>
      </c>
      <c r="H2027" s="231" t="s">
        <v>796</v>
      </c>
      <c r="I2027" s="203">
        <v>129</v>
      </c>
      <c r="J2027" s="203">
        <v>0</v>
      </c>
      <c r="K2027" s="203">
        <v>0</v>
      </c>
      <c r="L2027" s="203">
        <v>129</v>
      </c>
      <c r="M2027" s="231"/>
    </row>
    <row r="2028" spans="1:13">
      <c r="A2028" s="231" t="s">
        <v>794</v>
      </c>
      <c r="B2028" s="231" t="s">
        <v>243</v>
      </c>
      <c r="C2028" s="231" t="s">
        <v>2345</v>
      </c>
      <c r="D2028" s="231" t="s">
        <v>20</v>
      </c>
      <c r="E2028" s="231" t="s">
        <v>710</v>
      </c>
      <c r="F2028" s="231" t="s">
        <v>48</v>
      </c>
      <c r="G2028" s="231" t="s">
        <v>521</v>
      </c>
      <c r="H2028" s="231" t="s">
        <v>796</v>
      </c>
      <c r="I2028" s="203">
        <v>0.01</v>
      </c>
      <c r="J2028" s="203">
        <v>0</v>
      </c>
      <c r="K2028" s="203">
        <v>0</v>
      </c>
      <c r="L2028" s="203">
        <v>0.01</v>
      </c>
      <c r="M2028" s="231"/>
    </row>
    <row r="2029" spans="1:13">
      <c r="A2029" s="231" t="s">
        <v>794</v>
      </c>
      <c r="B2029" s="231" t="s">
        <v>706</v>
      </c>
      <c r="C2029" s="231" t="s">
        <v>794</v>
      </c>
      <c r="D2029" s="231" t="s">
        <v>20</v>
      </c>
      <c r="E2029" s="231" t="s">
        <v>710</v>
      </c>
      <c r="F2029" s="231" t="s">
        <v>48</v>
      </c>
      <c r="G2029" s="231" t="s">
        <v>521</v>
      </c>
      <c r="H2029" s="231" t="s">
        <v>796</v>
      </c>
      <c r="I2029" s="203">
        <v>219.3</v>
      </c>
      <c r="J2029" s="203">
        <v>0</v>
      </c>
      <c r="K2029" s="203">
        <v>0</v>
      </c>
      <c r="L2029" s="203">
        <v>219.3</v>
      </c>
      <c r="M2029" s="231"/>
    </row>
    <row r="2030" spans="1:13">
      <c r="A2030" s="231" t="s">
        <v>794</v>
      </c>
      <c r="B2030" s="231" t="s">
        <v>706</v>
      </c>
      <c r="C2030" s="231" t="s">
        <v>812</v>
      </c>
      <c r="D2030" s="231" t="s">
        <v>20</v>
      </c>
      <c r="E2030" s="231" t="s">
        <v>710</v>
      </c>
      <c r="F2030" s="231" t="s">
        <v>48</v>
      </c>
      <c r="G2030" s="231" t="s">
        <v>521</v>
      </c>
      <c r="H2030" s="231" t="s">
        <v>796</v>
      </c>
      <c r="I2030" s="203">
        <v>1001.75</v>
      </c>
      <c r="J2030" s="203">
        <v>0</v>
      </c>
      <c r="K2030" s="203">
        <v>0</v>
      </c>
      <c r="L2030" s="203">
        <v>1001.75</v>
      </c>
      <c r="M2030" s="231"/>
    </row>
    <row r="2031" spans="1:13">
      <c r="A2031" s="231" t="s">
        <v>794</v>
      </c>
      <c r="B2031" s="231" t="s">
        <v>706</v>
      </c>
      <c r="C2031" s="231" t="s">
        <v>2345</v>
      </c>
      <c r="D2031" s="231" t="s">
        <v>20</v>
      </c>
      <c r="E2031" s="231" t="s">
        <v>710</v>
      </c>
      <c r="F2031" s="231" t="s">
        <v>48</v>
      </c>
      <c r="G2031" s="231" t="s">
        <v>521</v>
      </c>
      <c r="H2031" s="231" t="s">
        <v>796</v>
      </c>
      <c r="I2031" s="203">
        <v>1702.82</v>
      </c>
      <c r="J2031" s="203">
        <v>158.63999999999999</v>
      </c>
      <c r="K2031" s="203">
        <v>0</v>
      </c>
      <c r="L2031" s="203">
        <v>1544.18</v>
      </c>
      <c r="M2031" s="231"/>
    </row>
    <row r="2032" spans="1:13">
      <c r="A2032" s="231" t="s">
        <v>794</v>
      </c>
      <c r="B2032" s="231" t="s">
        <v>709</v>
      </c>
      <c r="C2032" s="231" t="s">
        <v>2343</v>
      </c>
      <c r="D2032" s="231" t="s">
        <v>20</v>
      </c>
      <c r="E2032" s="231" t="s">
        <v>710</v>
      </c>
      <c r="F2032" s="231" t="s">
        <v>48</v>
      </c>
      <c r="G2032" s="231" t="s">
        <v>521</v>
      </c>
      <c r="H2032" s="231" t="s">
        <v>796</v>
      </c>
      <c r="I2032" s="203">
        <v>739.72</v>
      </c>
      <c r="J2032" s="203">
        <v>0</v>
      </c>
      <c r="K2032" s="203">
        <v>0</v>
      </c>
      <c r="L2032" s="203">
        <v>739.72</v>
      </c>
      <c r="M2032" s="231"/>
    </row>
    <row r="2033" spans="1:13">
      <c r="A2033" s="231" t="s">
        <v>794</v>
      </c>
      <c r="B2033" s="231" t="s">
        <v>367</v>
      </c>
      <c r="C2033" s="231" t="s">
        <v>2343</v>
      </c>
      <c r="D2033" s="231" t="s">
        <v>20</v>
      </c>
      <c r="E2033" s="231" t="s">
        <v>710</v>
      </c>
      <c r="F2033" s="231" t="s">
        <v>48</v>
      </c>
      <c r="G2033" s="231" t="s">
        <v>521</v>
      </c>
      <c r="H2033" s="231" t="s">
        <v>796</v>
      </c>
      <c r="I2033" s="203">
        <v>2498.83</v>
      </c>
      <c r="J2033" s="203">
        <v>0</v>
      </c>
      <c r="K2033" s="203">
        <v>0</v>
      </c>
      <c r="L2033" s="203">
        <v>2498.83</v>
      </c>
      <c r="M2033" s="231"/>
    </row>
    <row r="2034" spans="1:13">
      <c r="A2034" s="231" t="s">
        <v>794</v>
      </c>
      <c r="B2034" s="231" t="s">
        <v>808</v>
      </c>
      <c r="C2034" s="231" t="s">
        <v>794</v>
      </c>
      <c r="D2034" s="231" t="s">
        <v>20</v>
      </c>
      <c r="E2034" s="231" t="s">
        <v>2086</v>
      </c>
      <c r="F2034" s="231" t="s">
        <v>48</v>
      </c>
      <c r="G2034" s="231" t="s">
        <v>521</v>
      </c>
      <c r="H2034" s="231" t="s">
        <v>796</v>
      </c>
      <c r="I2034" s="203">
        <v>0</v>
      </c>
      <c r="J2034" s="203">
        <v>12524</v>
      </c>
      <c r="K2034" s="203">
        <v>0</v>
      </c>
      <c r="L2034" s="203">
        <v>-12524</v>
      </c>
      <c r="M2034" s="231"/>
    </row>
    <row r="2035" spans="1:13">
      <c r="A2035" s="231" t="s">
        <v>794</v>
      </c>
      <c r="B2035" s="231" t="s">
        <v>808</v>
      </c>
      <c r="C2035" s="231" t="s">
        <v>812</v>
      </c>
      <c r="D2035" s="231" t="s">
        <v>20</v>
      </c>
      <c r="E2035" s="231" t="s">
        <v>2086</v>
      </c>
      <c r="F2035" s="231" t="s">
        <v>48</v>
      </c>
      <c r="G2035" s="231" t="s">
        <v>521</v>
      </c>
      <c r="H2035" s="231" t="s">
        <v>796</v>
      </c>
      <c r="I2035" s="203">
        <v>0</v>
      </c>
      <c r="J2035" s="203">
        <v>2716.21</v>
      </c>
      <c r="K2035" s="203">
        <v>0</v>
      </c>
      <c r="L2035" s="203">
        <v>-2716.21</v>
      </c>
      <c r="M2035" s="231"/>
    </row>
    <row r="2036" spans="1:13">
      <c r="A2036" s="231" t="s">
        <v>794</v>
      </c>
      <c r="B2036" s="231" t="s">
        <v>244</v>
      </c>
      <c r="C2036" s="231" t="s">
        <v>794</v>
      </c>
      <c r="D2036" s="231" t="s">
        <v>20</v>
      </c>
      <c r="E2036" s="231" t="s">
        <v>2082</v>
      </c>
      <c r="F2036" s="231" t="s">
        <v>48</v>
      </c>
      <c r="G2036" s="231" t="s">
        <v>521</v>
      </c>
      <c r="H2036" s="231" t="s">
        <v>796</v>
      </c>
      <c r="I2036" s="203">
        <v>42649</v>
      </c>
      <c r="J2036" s="203">
        <v>38872.870000000003</v>
      </c>
      <c r="K2036" s="203">
        <v>3737.26</v>
      </c>
      <c r="L2036" s="203">
        <v>38.869999999999997</v>
      </c>
      <c r="M2036" s="231"/>
    </row>
    <row r="2037" spans="1:13">
      <c r="A2037" s="231" t="s">
        <v>794</v>
      </c>
      <c r="B2037" s="231" t="s">
        <v>244</v>
      </c>
      <c r="C2037" s="231" t="s">
        <v>812</v>
      </c>
      <c r="D2037" s="231" t="s">
        <v>20</v>
      </c>
      <c r="E2037" s="231" t="s">
        <v>2082</v>
      </c>
      <c r="F2037" s="231" t="s">
        <v>48</v>
      </c>
      <c r="G2037" s="231" t="s">
        <v>521</v>
      </c>
      <c r="H2037" s="231" t="s">
        <v>796</v>
      </c>
      <c r="I2037" s="203">
        <v>17475</v>
      </c>
      <c r="J2037" s="203">
        <v>16687.29</v>
      </c>
      <c r="K2037" s="203">
        <v>776.66</v>
      </c>
      <c r="L2037" s="203">
        <v>11.05</v>
      </c>
      <c r="M2037" s="231"/>
    </row>
    <row r="2038" spans="1:13">
      <c r="A2038" s="231" t="s">
        <v>794</v>
      </c>
      <c r="B2038" s="231" t="s">
        <v>703</v>
      </c>
      <c r="C2038" s="231" t="s">
        <v>794</v>
      </c>
      <c r="D2038" s="231" t="s">
        <v>20</v>
      </c>
      <c r="E2038" s="231" t="s">
        <v>2092</v>
      </c>
      <c r="F2038" s="231" t="s">
        <v>48</v>
      </c>
      <c r="G2038" s="231" t="s">
        <v>521</v>
      </c>
      <c r="H2038" s="231" t="s">
        <v>796</v>
      </c>
      <c r="I2038" s="203">
        <v>42671</v>
      </c>
      <c r="J2038" s="203">
        <v>35975.839999999997</v>
      </c>
      <c r="K2038" s="203">
        <v>6695.16</v>
      </c>
      <c r="L2038" s="203">
        <v>0</v>
      </c>
      <c r="M2038" s="231"/>
    </row>
    <row r="2039" spans="1:13">
      <c r="A2039" s="231" t="s">
        <v>794</v>
      </c>
      <c r="B2039" s="231" t="s">
        <v>703</v>
      </c>
      <c r="C2039" s="231" t="s">
        <v>812</v>
      </c>
      <c r="D2039" s="231" t="s">
        <v>20</v>
      </c>
      <c r="E2039" s="231" t="s">
        <v>2092</v>
      </c>
      <c r="F2039" s="231" t="s">
        <v>48</v>
      </c>
      <c r="G2039" s="231" t="s">
        <v>521</v>
      </c>
      <c r="H2039" s="231" t="s">
        <v>796</v>
      </c>
      <c r="I2039" s="203">
        <v>16837.41</v>
      </c>
      <c r="J2039" s="203">
        <v>15483.77</v>
      </c>
      <c r="K2039" s="203">
        <v>1389.64</v>
      </c>
      <c r="L2039" s="203">
        <v>-36</v>
      </c>
      <c r="M2039" s="231"/>
    </row>
    <row r="2040" spans="1:13">
      <c r="A2040" s="231" t="s">
        <v>794</v>
      </c>
      <c r="B2040" s="231" t="s">
        <v>808</v>
      </c>
      <c r="C2040" s="231" t="s">
        <v>794</v>
      </c>
      <c r="D2040" s="231" t="s">
        <v>20</v>
      </c>
      <c r="E2040" s="231" t="s">
        <v>263</v>
      </c>
      <c r="F2040" s="231" t="s">
        <v>48</v>
      </c>
      <c r="G2040" s="231" t="s">
        <v>521</v>
      </c>
      <c r="H2040" s="231" t="s">
        <v>796</v>
      </c>
      <c r="I2040" s="203">
        <v>56976.14</v>
      </c>
      <c r="J2040" s="203">
        <v>969.1</v>
      </c>
      <c r="K2040" s="203">
        <v>0</v>
      </c>
      <c r="L2040" s="203">
        <v>56007.040000000001</v>
      </c>
      <c r="M2040" s="231"/>
    </row>
    <row r="2041" spans="1:13">
      <c r="A2041" s="231" t="s">
        <v>794</v>
      </c>
      <c r="B2041" s="231" t="s">
        <v>808</v>
      </c>
      <c r="C2041" s="231" t="s">
        <v>794</v>
      </c>
      <c r="D2041" s="231" t="s">
        <v>20</v>
      </c>
      <c r="E2041" s="231" t="s">
        <v>263</v>
      </c>
      <c r="F2041" s="231" t="s">
        <v>48</v>
      </c>
      <c r="G2041" s="231" t="s">
        <v>521</v>
      </c>
      <c r="H2041" s="231" t="s">
        <v>796</v>
      </c>
      <c r="I2041" s="203">
        <v>62346.04</v>
      </c>
      <c r="J2041" s="203">
        <v>0</v>
      </c>
      <c r="K2041" s="203">
        <v>0</v>
      </c>
      <c r="L2041" s="203">
        <v>62346.04</v>
      </c>
      <c r="M2041" s="231"/>
    </row>
    <row r="2042" spans="1:13">
      <c r="A2042" s="231" t="s">
        <v>794</v>
      </c>
      <c r="B2042" s="231" t="s">
        <v>808</v>
      </c>
      <c r="C2042" s="231" t="s">
        <v>812</v>
      </c>
      <c r="D2042" s="231" t="s">
        <v>20</v>
      </c>
      <c r="E2042" s="231" t="s">
        <v>263</v>
      </c>
      <c r="F2042" s="231" t="s">
        <v>48</v>
      </c>
      <c r="G2042" s="231" t="s">
        <v>521</v>
      </c>
      <c r="H2042" s="231" t="s">
        <v>796</v>
      </c>
      <c r="I2042" s="203">
        <v>40076.85</v>
      </c>
      <c r="J2042" s="203">
        <v>403.1</v>
      </c>
      <c r="K2042" s="203">
        <v>0</v>
      </c>
      <c r="L2042" s="203">
        <v>39673.75</v>
      </c>
      <c r="M2042" s="231"/>
    </row>
    <row r="2043" spans="1:13">
      <c r="A2043" s="231" t="s">
        <v>794</v>
      </c>
      <c r="B2043" s="231" t="s">
        <v>808</v>
      </c>
      <c r="C2043" s="231" t="s">
        <v>2341</v>
      </c>
      <c r="D2043" s="231" t="s">
        <v>20</v>
      </c>
      <c r="E2043" s="231" t="s">
        <v>263</v>
      </c>
      <c r="F2043" s="231" t="s">
        <v>48</v>
      </c>
      <c r="G2043" s="231" t="s">
        <v>521</v>
      </c>
      <c r="H2043" s="231" t="s">
        <v>796</v>
      </c>
      <c r="I2043" s="203">
        <v>9832.75</v>
      </c>
      <c r="J2043" s="203">
        <v>0</v>
      </c>
      <c r="K2043" s="203">
        <v>0</v>
      </c>
      <c r="L2043" s="203">
        <v>9832.75</v>
      </c>
      <c r="M2043" s="231"/>
    </row>
    <row r="2044" spans="1:13">
      <c r="A2044" s="231" t="s">
        <v>794</v>
      </c>
      <c r="B2044" s="231" t="s">
        <v>808</v>
      </c>
      <c r="C2044" s="231" t="s">
        <v>2345</v>
      </c>
      <c r="D2044" s="231" t="s">
        <v>20</v>
      </c>
      <c r="E2044" s="231" t="s">
        <v>263</v>
      </c>
      <c r="F2044" s="231" t="s">
        <v>48</v>
      </c>
      <c r="G2044" s="231" t="s">
        <v>521</v>
      </c>
      <c r="H2044" s="231" t="s">
        <v>796</v>
      </c>
      <c r="I2044" s="203">
        <v>10299.969999999999</v>
      </c>
      <c r="J2044" s="203">
        <v>3606.01</v>
      </c>
      <c r="K2044" s="203">
        <v>0</v>
      </c>
      <c r="L2044" s="203">
        <v>6693.96</v>
      </c>
      <c r="M2044" s="231"/>
    </row>
    <row r="2045" spans="1:13">
      <c r="A2045" s="231" t="s">
        <v>794</v>
      </c>
      <c r="B2045" s="231" t="s">
        <v>833</v>
      </c>
      <c r="C2045" s="231" t="s">
        <v>794</v>
      </c>
      <c r="D2045" s="231" t="s">
        <v>20</v>
      </c>
      <c r="E2045" s="231" t="s">
        <v>263</v>
      </c>
      <c r="F2045" s="231" t="s">
        <v>48</v>
      </c>
      <c r="G2045" s="231" t="s">
        <v>521</v>
      </c>
      <c r="H2045" s="231" t="s">
        <v>796</v>
      </c>
      <c r="I2045" s="203">
        <v>22782.7</v>
      </c>
      <c r="J2045" s="203">
        <v>0</v>
      </c>
      <c r="K2045" s="203">
        <v>0</v>
      </c>
      <c r="L2045" s="203">
        <v>22782.7</v>
      </c>
      <c r="M2045" s="231"/>
    </row>
    <row r="2046" spans="1:13">
      <c r="A2046" s="231" t="s">
        <v>794</v>
      </c>
      <c r="B2046" s="231" t="s">
        <v>833</v>
      </c>
      <c r="C2046" s="231" t="s">
        <v>812</v>
      </c>
      <c r="D2046" s="231" t="s">
        <v>20</v>
      </c>
      <c r="E2046" s="231" t="s">
        <v>263</v>
      </c>
      <c r="F2046" s="231" t="s">
        <v>48</v>
      </c>
      <c r="G2046" s="231" t="s">
        <v>521</v>
      </c>
      <c r="H2046" s="231" t="s">
        <v>796</v>
      </c>
      <c r="I2046" s="203">
        <v>4857.08</v>
      </c>
      <c r="J2046" s="203">
        <v>0</v>
      </c>
      <c r="K2046" s="203">
        <v>0</v>
      </c>
      <c r="L2046" s="203">
        <v>4857.08</v>
      </c>
      <c r="M2046" s="231"/>
    </row>
    <row r="2047" spans="1:13">
      <c r="A2047" s="231" t="s">
        <v>794</v>
      </c>
      <c r="B2047" s="231" t="s">
        <v>703</v>
      </c>
      <c r="C2047" s="231" t="s">
        <v>794</v>
      </c>
      <c r="D2047" s="231" t="s">
        <v>20</v>
      </c>
      <c r="E2047" s="231" t="s">
        <v>263</v>
      </c>
      <c r="F2047" s="231" t="s">
        <v>48</v>
      </c>
      <c r="G2047" s="231" t="s">
        <v>521</v>
      </c>
      <c r="H2047" s="231" t="s">
        <v>796</v>
      </c>
      <c r="I2047" s="203">
        <v>1585.84</v>
      </c>
      <c r="J2047" s="203">
        <v>1474.52</v>
      </c>
      <c r="K2047" s="203">
        <v>0</v>
      </c>
      <c r="L2047" s="203">
        <v>111.32</v>
      </c>
      <c r="M2047" s="231"/>
    </row>
    <row r="2048" spans="1:13">
      <c r="A2048" s="231" t="s">
        <v>794</v>
      </c>
      <c r="B2048" s="231" t="s">
        <v>703</v>
      </c>
      <c r="C2048" s="231" t="s">
        <v>812</v>
      </c>
      <c r="D2048" s="231" t="s">
        <v>20</v>
      </c>
      <c r="E2048" s="231" t="s">
        <v>263</v>
      </c>
      <c r="F2048" s="231" t="s">
        <v>48</v>
      </c>
      <c r="G2048" s="231" t="s">
        <v>521</v>
      </c>
      <c r="H2048" s="231" t="s">
        <v>796</v>
      </c>
      <c r="I2048" s="203">
        <v>1169.1099999999999</v>
      </c>
      <c r="J2048" s="203">
        <v>336.61</v>
      </c>
      <c r="K2048" s="203">
        <v>0</v>
      </c>
      <c r="L2048" s="203">
        <v>832.5</v>
      </c>
      <c r="M2048" s="231"/>
    </row>
    <row r="2049" spans="1:13">
      <c r="A2049" s="231" t="s">
        <v>794</v>
      </c>
      <c r="B2049" s="231" t="s">
        <v>703</v>
      </c>
      <c r="C2049" s="231" t="s">
        <v>2344</v>
      </c>
      <c r="D2049" s="231" t="s">
        <v>20</v>
      </c>
      <c r="E2049" s="231" t="s">
        <v>263</v>
      </c>
      <c r="F2049" s="231" t="s">
        <v>48</v>
      </c>
      <c r="G2049" s="231" t="s">
        <v>521</v>
      </c>
      <c r="H2049" s="231" t="s">
        <v>796</v>
      </c>
      <c r="I2049" s="203">
        <v>270</v>
      </c>
      <c r="J2049" s="203">
        <v>0</v>
      </c>
      <c r="K2049" s="203">
        <v>0</v>
      </c>
      <c r="L2049" s="203">
        <v>270</v>
      </c>
      <c r="M2049" s="231"/>
    </row>
    <row r="2050" spans="1:13">
      <c r="A2050" s="231" t="s">
        <v>794</v>
      </c>
      <c r="B2050" s="231" t="s">
        <v>701</v>
      </c>
      <c r="C2050" s="231" t="s">
        <v>2344</v>
      </c>
      <c r="D2050" s="231" t="s">
        <v>20</v>
      </c>
      <c r="E2050" s="231" t="s">
        <v>263</v>
      </c>
      <c r="F2050" s="231" t="s">
        <v>48</v>
      </c>
      <c r="G2050" s="231" t="s">
        <v>521</v>
      </c>
      <c r="H2050" s="231" t="s">
        <v>796</v>
      </c>
      <c r="I2050" s="203">
        <v>538.61</v>
      </c>
      <c r="J2050" s="203">
        <v>0</v>
      </c>
      <c r="K2050" s="203">
        <v>0</v>
      </c>
      <c r="L2050" s="203">
        <v>538.61</v>
      </c>
      <c r="M2050" s="231"/>
    </row>
    <row r="2051" spans="1:13">
      <c r="A2051" s="231" t="s">
        <v>794</v>
      </c>
      <c r="B2051" s="231" t="s">
        <v>701</v>
      </c>
      <c r="C2051" s="231" t="s">
        <v>2344</v>
      </c>
      <c r="D2051" s="231" t="s">
        <v>20</v>
      </c>
      <c r="E2051" s="231" t="s">
        <v>263</v>
      </c>
      <c r="F2051" s="231" t="s">
        <v>48</v>
      </c>
      <c r="G2051" s="231" t="s">
        <v>521</v>
      </c>
      <c r="H2051" s="231" t="s">
        <v>796</v>
      </c>
      <c r="I2051" s="203">
        <v>203.4</v>
      </c>
      <c r="J2051" s="203">
        <v>0</v>
      </c>
      <c r="K2051" s="203">
        <v>0</v>
      </c>
      <c r="L2051" s="203">
        <v>203.4</v>
      </c>
      <c r="M2051" s="231"/>
    </row>
    <row r="2052" spans="1:13">
      <c r="A2052" s="231" t="s">
        <v>794</v>
      </c>
      <c r="B2052" s="231" t="s">
        <v>704</v>
      </c>
      <c r="C2052" s="231" t="s">
        <v>812</v>
      </c>
      <c r="D2052" s="231" t="s">
        <v>20</v>
      </c>
      <c r="E2052" s="231" t="s">
        <v>263</v>
      </c>
      <c r="F2052" s="231" t="s">
        <v>48</v>
      </c>
      <c r="G2052" s="231" t="s">
        <v>521</v>
      </c>
      <c r="H2052" s="231" t="s">
        <v>796</v>
      </c>
      <c r="I2052" s="203">
        <v>8813.58</v>
      </c>
      <c r="J2052" s="203">
        <v>0</v>
      </c>
      <c r="K2052" s="203">
        <v>0</v>
      </c>
      <c r="L2052" s="203">
        <v>8813.58</v>
      </c>
      <c r="M2052" s="231"/>
    </row>
    <row r="2053" spans="1:13">
      <c r="A2053" s="231" t="s">
        <v>794</v>
      </c>
      <c r="B2053" s="231" t="s">
        <v>702</v>
      </c>
      <c r="C2053" s="231" t="s">
        <v>2345</v>
      </c>
      <c r="D2053" s="231" t="s">
        <v>20</v>
      </c>
      <c r="E2053" s="231" t="s">
        <v>263</v>
      </c>
      <c r="F2053" s="231" t="s">
        <v>48</v>
      </c>
      <c r="G2053" s="231" t="s">
        <v>521</v>
      </c>
      <c r="H2053" s="231" t="s">
        <v>796</v>
      </c>
      <c r="I2053" s="203">
        <v>200.74</v>
      </c>
      <c r="J2053" s="203">
        <v>0</v>
      </c>
      <c r="K2053" s="203">
        <v>0</v>
      </c>
      <c r="L2053" s="203">
        <v>200.74</v>
      </c>
      <c r="M2053" s="231"/>
    </row>
    <row r="2054" spans="1:13">
      <c r="A2054" s="231" t="s">
        <v>794</v>
      </c>
      <c r="B2054" s="231" t="s">
        <v>707</v>
      </c>
      <c r="C2054" s="231" t="s">
        <v>794</v>
      </c>
      <c r="D2054" s="231" t="s">
        <v>20</v>
      </c>
      <c r="E2054" s="231" t="s">
        <v>263</v>
      </c>
      <c r="F2054" s="231" t="s">
        <v>48</v>
      </c>
      <c r="G2054" s="231" t="s">
        <v>521</v>
      </c>
      <c r="H2054" s="231" t="s">
        <v>796</v>
      </c>
      <c r="I2054" s="203">
        <v>691.47</v>
      </c>
      <c r="J2054" s="203">
        <v>0</v>
      </c>
      <c r="K2054" s="203">
        <v>0</v>
      </c>
      <c r="L2054" s="203">
        <v>691.47</v>
      </c>
      <c r="M2054" s="231"/>
    </row>
    <row r="2055" spans="1:13">
      <c r="A2055" s="231" t="s">
        <v>794</v>
      </c>
      <c r="B2055" s="231" t="s">
        <v>707</v>
      </c>
      <c r="C2055" s="231" t="s">
        <v>812</v>
      </c>
      <c r="D2055" s="231" t="s">
        <v>20</v>
      </c>
      <c r="E2055" s="231" t="s">
        <v>263</v>
      </c>
      <c r="F2055" s="231" t="s">
        <v>48</v>
      </c>
      <c r="G2055" s="231" t="s">
        <v>521</v>
      </c>
      <c r="H2055" s="231" t="s">
        <v>796</v>
      </c>
      <c r="I2055" s="203">
        <v>1290.51</v>
      </c>
      <c r="J2055" s="203">
        <v>0</v>
      </c>
      <c r="K2055" s="203">
        <v>0</v>
      </c>
      <c r="L2055" s="203">
        <v>1290.51</v>
      </c>
      <c r="M2055" s="231"/>
    </row>
    <row r="2056" spans="1:13">
      <c r="A2056" s="231" t="s">
        <v>794</v>
      </c>
      <c r="B2056" s="231" t="s">
        <v>707</v>
      </c>
      <c r="C2056" s="231" t="s">
        <v>2341</v>
      </c>
      <c r="D2056" s="231" t="s">
        <v>20</v>
      </c>
      <c r="E2056" s="231" t="s">
        <v>263</v>
      </c>
      <c r="F2056" s="231" t="s">
        <v>48</v>
      </c>
      <c r="G2056" s="231" t="s">
        <v>521</v>
      </c>
      <c r="H2056" s="231" t="s">
        <v>796</v>
      </c>
      <c r="I2056" s="203">
        <v>180</v>
      </c>
      <c r="J2056" s="203">
        <v>0</v>
      </c>
      <c r="K2056" s="203">
        <v>0</v>
      </c>
      <c r="L2056" s="203">
        <v>180</v>
      </c>
      <c r="M2056" s="231"/>
    </row>
    <row r="2057" spans="1:13">
      <c r="A2057" s="231" t="s">
        <v>794</v>
      </c>
      <c r="B2057" s="231" t="s">
        <v>707</v>
      </c>
      <c r="C2057" s="231" t="s">
        <v>2343</v>
      </c>
      <c r="D2057" s="231" t="s">
        <v>20</v>
      </c>
      <c r="E2057" s="231" t="s">
        <v>263</v>
      </c>
      <c r="F2057" s="231" t="s">
        <v>48</v>
      </c>
      <c r="G2057" s="231" t="s">
        <v>521</v>
      </c>
      <c r="H2057" s="231" t="s">
        <v>796</v>
      </c>
      <c r="I2057" s="203">
        <v>442.48</v>
      </c>
      <c r="J2057" s="203">
        <v>0</v>
      </c>
      <c r="K2057" s="203">
        <v>0</v>
      </c>
      <c r="L2057" s="203">
        <v>442.48</v>
      </c>
      <c r="M2057" s="231"/>
    </row>
    <row r="2058" spans="1:13">
      <c r="A2058" s="231" t="s">
        <v>794</v>
      </c>
      <c r="B2058" s="231" t="s">
        <v>707</v>
      </c>
      <c r="C2058" s="231" t="s">
        <v>2344</v>
      </c>
      <c r="D2058" s="231" t="s">
        <v>20</v>
      </c>
      <c r="E2058" s="231" t="s">
        <v>263</v>
      </c>
      <c r="F2058" s="231" t="s">
        <v>48</v>
      </c>
      <c r="G2058" s="231" t="s">
        <v>521</v>
      </c>
      <c r="H2058" s="231" t="s">
        <v>796</v>
      </c>
      <c r="I2058" s="203">
        <v>97.2</v>
      </c>
      <c r="J2058" s="203">
        <v>0</v>
      </c>
      <c r="K2058" s="203">
        <v>0</v>
      </c>
      <c r="L2058" s="203">
        <v>97.2</v>
      </c>
      <c r="M2058" s="231"/>
    </row>
    <row r="2059" spans="1:13">
      <c r="A2059" s="231" t="s">
        <v>794</v>
      </c>
      <c r="B2059" s="231" t="s">
        <v>707</v>
      </c>
      <c r="C2059" s="231" t="s">
        <v>2344</v>
      </c>
      <c r="D2059" s="231" t="s">
        <v>20</v>
      </c>
      <c r="E2059" s="231" t="s">
        <v>263</v>
      </c>
      <c r="F2059" s="231" t="s">
        <v>48</v>
      </c>
      <c r="G2059" s="231" t="s">
        <v>521</v>
      </c>
      <c r="H2059" s="231" t="s">
        <v>796</v>
      </c>
      <c r="I2059" s="203">
        <v>486.01</v>
      </c>
      <c r="J2059" s="203">
        <v>0</v>
      </c>
      <c r="K2059" s="203">
        <v>0</v>
      </c>
      <c r="L2059" s="203">
        <v>486.01</v>
      </c>
      <c r="M2059" s="231"/>
    </row>
    <row r="2060" spans="1:13">
      <c r="A2060" s="231" t="s">
        <v>794</v>
      </c>
      <c r="B2060" s="231" t="s">
        <v>242</v>
      </c>
      <c r="C2060" s="231" t="s">
        <v>2344</v>
      </c>
      <c r="D2060" s="231" t="s">
        <v>20</v>
      </c>
      <c r="E2060" s="231" t="s">
        <v>263</v>
      </c>
      <c r="F2060" s="231" t="s">
        <v>48</v>
      </c>
      <c r="G2060" s="231" t="s">
        <v>521</v>
      </c>
      <c r="H2060" s="231" t="s">
        <v>796</v>
      </c>
      <c r="I2060" s="203">
        <v>7954.79</v>
      </c>
      <c r="J2060" s="203">
        <v>7954.79</v>
      </c>
      <c r="K2060" s="203">
        <v>0</v>
      </c>
      <c r="L2060" s="203">
        <v>0</v>
      </c>
      <c r="M2060" s="231"/>
    </row>
    <row r="2061" spans="1:13">
      <c r="A2061" s="231" t="s">
        <v>794</v>
      </c>
      <c r="B2061" s="231" t="s">
        <v>242</v>
      </c>
      <c r="C2061" s="231" t="s">
        <v>2344</v>
      </c>
      <c r="D2061" s="231" t="s">
        <v>20</v>
      </c>
      <c r="E2061" s="231" t="s">
        <v>263</v>
      </c>
      <c r="F2061" s="231" t="s">
        <v>48</v>
      </c>
      <c r="G2061" s="231" t="s">
        <v>521</v>
      </c>
      <c r="H2061" s="231" t="s">
        <v>796</v>
      </c>
      <c r="I2061" s="203">
        <v>103.5</v>
      </c>
      <c r="J2061" s="203">
        <v>0</v>
      </c>
      <c r="K2061" s="203">
        <v>0</v>
      </c>
      <c r="L2061" s="203">
        <v>103.5</v>
      </c>
      <c r="M2061" s="231"/>
    </row>
    <row r="2062" spans="1:13">
      <c r="A2062" s="231" t="s">
        <v>794</v>
      </c>
      <c r="B2062" s="231" t="s">
        <v>706</v>
      </c>
      <c r="C2062" s="231" t="s">
        <v>2341</v>
      </c>
      <c r="D2062" s="231" t="s">
        <v>20</v>
      </c>
      <c r="E2062" s="231" t="s">
        <v>263</v>
      </c>
      <c r="F2062" s="231" t="s">
        <v>48</v>
      </c>
      <c r="G2062" s="231" t="s">
        <v>521</v>
      </c>
      <c r="H2062" s="231" t="s">
        <v>796</v>
      </c>
      <c r="I2062" s="203">
        <v>400</v>
      </c>
      <c r="J2062" s="203">
        <v>0</v>
      </c>
      <c r="K2062" s="203">
        <v>0</v>
      </c>
      <c r="L2062" s="203">
        <v>400</v>
      </c>
      <c r="M2062" s="231"/>
    </row>
    <row r="2063" spans="1:13">
      <c r="A2063" s="231" t="s">
        <v>794</v>
      </c>
      <c r="B2063" s="231" t="s">
        <v>706</v>
      </c>
      <c r="C2063" s="231" t="s">
        <v>2343</v>
      </c>
      <c r="D2063" s="231" t="s">
        <v>20</v>
      </c>
      <c r="E2063" s="231" t="s">
        <v>263</v>
      </c>
      <c r="F2063" s="231" t="s">
        <v>48</v>
      </c>
      <c r="G2063" s="231" t="s">
        <v>521</v>
      </c>
      <c r="H2063" s="231" t="s">
        <v>796</v>
      </c>
      <c r="I2063" s="203">
        <v>1350</v>
      </c>
      <c r="J2063" s="203">
        <v>0</v>
      </c>
      <c r="K2063" s="203">
        <v>0</v>
      </c>
      <c r="L2063" s="203">
        <v>1350</v>
      </c>
      <c r="M2063" s="231"/>
    </row>
    <row r="2064" spans="1:13">
      <c r="A2064" s="231" t="s">
        <v>794</v>
      </c>
      <c r="B2064" s="231" t="s">
        <v>706</v>
      </c>
      <c r="C2064" s="231" t="s">
        <v>2345</v>
      </c>
      <c r="D2064" s="231" t="s">
        <v>20</v>
      </c>
      <c r="E2064" s="231" t="s">
        <v>263</v>
      </c>
      <c r="F2064" s="231" t="s">
        <v>48</v>
      </c>
      <c r="G2064" s="231" t="s">
        <v>521</v>
      </c>
      <c r="H2064" s="231" t="s">
        <v>796</v>
      </c>
      <c r="I2064" s="203">
        <v>17996.86</v>
      </c>
      <c r="J2064" s="203">
        <v>13943.91</v>
      </c>
      <c r="K2064" s="203">
        <v>0</v>
      </c>
      <c r="L2064" s="203">
        <v>4052.95</v>
      </c>
      <c r="M2064" s="231"/>
    </row>
    <row r="2065" spans="1:13">
      <c r="A2065" s="231" t="s">
        <v>794</v>
      </c>
      <c r="B2065" s="231" t="s">
        <v>367</v>
      </c>
      <c r="C2065" s="231" t="s">
        <v>794</v>
      </c>
      <c r="D2065" s="231" t="s">
        <v>20</v>
      </c>
      <c r="E2065" s="231" t="s">
        <v>263</v>
      </c>
      <c r="F2065" s="231" t="s">
        <v>48</v>
      </c>
      <c r="G2065" s="231" t="s">
        <v>521</v>
      </c>
      <c r="H2065" s="231" t="s">
        <v>796</v>
      </c>
      <c r="I2065" s="203">
        <v>53737.69</v>
      </c>
      <c r="J2065" s="203">
        <v>41973.32</v>
      </c>
      <c r="K2065" s="203">
        <v>8394.68</v>
      </c>
      <c r="L2065" s="203">
        <v>3369.69</v>
      </c>
      <c r="M2065" s="231"/>
    </row>
    <row r="2066" spans="1:13">
      <c r="A2066" s="231" t="s">
        <v>794</v>
      </c>
      <c r="B2066" s="231" t="s">
        <v>367</v>
      </c>
      <c r="C2066" s="231" t="s">
        <v>794</v>
      </c>
      <c r="D2066" s="231" t="s">
        <v>20</v>
      </c>
      <c r="E2066" s="231" t="s">
        <v>263</v>
      </c>
      <c r="F2066" s="231" t="s">
        <v>48</v>
      </c>
      <c r="G2066" s="231" t="s">
        <v>521</v>
      </c>
      <c r="H2066" s="231" t="s">
        <v>796</v>
      </c>
      <c r="I2066" s="203">
        <v>151697.32999999999</v>
      </c>
      <c r="J2066" s="203">
        <v>65133.49</v>
      </c>
      <c r="K2066" s="203">
        <v>2038.81</v>
      </c>
      <c r="L2066" s="203">
        <v>84525.03</v>
      </c>
      <c r="M2066" s="231"/>
    </row>
    <row r="2067" spans="1:13">
      <c r="A2067" s="231" t="s">
        <v>794</v>
      </c>
      <c r="B2067" s="231" t="s">
        <v>367</v>
      </c>
      <c r="C2067" s="231" t="s">
        <v>812</v>
      </c>
      <c r="D2067" s="231" t="s">
        <v>20</v>
      </c>
      <c r="E2067" s="231" t="s">
        <v>263</v>
      </c>
      <c r="F2067" s="231" t="s">
        <v>48</v>
      </c>
      <c r="G2067" s="231" t="s">
        <v>521</v>
      </c>
      <c r="H2067" s="231" t="s">
        <v>796</v>
      </c>
      <c r="I2067" s="203">
        <v>102642.62</v>
      </c>
      <c r="J2067" s="203">
        <v>62677.760000000002</v>
      </c>
      <c r="K2067" s="203">
        <v>2836.72</v>
      </c>
      <c r="L2067" s="203">
        <v>37128.14</v>
      </c>
      <c r="M2067" s="231"/>
    </row>
    <row r="2068" spans="1:13">
      <c r="A2068" s="231" t="s">
        <v>794</v>
      </c>
      <c r="B2068" s="231" t="s">
        <v>367</v>
      </c>
      <c r="C2068" s="231" t="s">
        <v>2341</v>
      </c>
      <c r="D2068" s="231" t="s">
        <v>20</v>
      </c>
      <c r="E2068" s="231" t="s">
        <v>263</v>
      </c>
      <c r="F2068" s="231" t="s">
        <v>48</v>
      </c>
      <c r="G2068" s="231" t="s">
        <v>521</v>
      </c>
      <c r="H2068" s="231" t="s">
        <v>796</v>
      </c>
      <c r="I2068" s="203">
        <v>1830</v>
      </c>
      <c r="J2068" s="203">
        <v>712.5</v>
      </c>
      <c r="K2068" s="203">
        <v>0</v>
      </c>
      <c r="L2068" s="203">
        <v>1117.5</v>
      </c>
      <c r="M2068" s="231"/>
    </row>
    <row r="2069" spans="1:13">
      <c r="A2069" s="231" t="s">
        <v>794</v>
      </c>
      <c r="B2069" s="231" t="s">
        <v>367</v>
      </c>
      <c r="C2069" s="231" t="s">
        <v>2341</v>
      </c>
      <c r="D2069" s="231" t="s">
        <v>20</v>
      </c>
      <c r="E2069" s="231" t="s">
        <v>263</v>
      </c>
      <c r="F2069" s="231" t="s">
        <v>48</v>
      </c>
      <c r="G2069" s="231" t="s">
        <v>521</v>
      </c>
      <c r="H2069" s="231" t="s">
        <v>796</v>
      </c>
      <c r="I2069" s="203">
        <v>465.59</v>
      </c>
      <c r="J2069" s="203">
        <v>0</v>
      </c>
      <c r="K2069" s="203">
        <v>0</v>
      </c>
      <c r="L2069" s="203">
        <v>465.59</v>
      </c>
      <c r="M2069" s="231"/>
    </row>
    <row r="2070" spans="1:13">
      <c r="A2070" s="231" t="s">
        <v>794</v>
      </c>
      <c r="B2070" s="231" t="s">
        <v>367</v>
      </c>
      <c r="C2070" s="231" t="s">
        <v>2343</v>
      </c>
      <c r="D2070" s="231" t="s">
        <v>20</v>
      </c>
      <c r="E2070" s="231" t="s">
        <v>263</v>
      </c>
      <c r="F2070" s="231" t="s">
        <v>48</v>
      </c>
      <c r="G2070" s="231" t="s">
        <v>521</v>
      </c>
      <c r="H2070" s="231" t="s">
        <v>796</v>
      </c>
      <c r="I2070" s="203">
        <v>74113.81</v>
      </c>
      <c r="J2070" s="203">
        <v>3280.5</v>
      </c>
      <c r="K2070" s="203">
        <v>0</v>
      </c>
      <c r="L2070" s="203">
        <v>70833.31</v>
      </c>
      <c r="M2070" s="231"/>
    </row>
    <row r="2071" spans="1:13">
      <c r="A2071" s="231" t="s">
        <v>794</v>
      </c>
      <c r="B2071" s="231" t="s">
        <v>367</v>
      </c>
      <c r="C2071" s="231" t="s">
        <v>2343</v>
      </c>
      <c r="D2071" s="231" t="s">
        <v>20</v>
      </c>
      <c r="E2071" s="231" t="s">
        <v>263</v>
      </c>
      <c r="F2071" s="231" t="s">
        <v>48</v>
      </c>
      <c r="G2071" s="231" t="s">
        <v>521</v>
      </c>
      <c r="H2071" s="231" t="s">
        <v>796</v>
      </c>
      <c r="I2071" s="203">
        <v>55.25</v>
      </c>
      <c r="J2071" s="203">
        <v>0</v>
      </c>
      <c r="K2071" s="203">
        <v>0</v>
      </c>
      <c r="L2071" s="203">
        <v>55.25</v>
      </c>
      <c r="M2071" s="231"/>
    </row>
    <row r="2072" spans="1:13">
      <c r="A2072" s="231" t="s">
        <v>794</v>
      </c>
      <c r="B2072" s="231" t="s">
        <v>367</v>
      </c>
      <c r="C2072" s="231" t="s">
        <v>2344</v>
      </c>
      <c r="D2072" s="231" t="s">
        <v>20</v>
      </c>
      <c r="E2072" s="231" t="s">
        <v>263</v>
      </c>
      <c r="F2072" s="231" t="s">
        <v>48</v>
      </c>
      <c r="G2072" s="231" t="s">
        <v>521</v>
      </c>
      <c r="H2072" s="231" t="s">
        <v>796</v>
      </c>
      <c r="I2072" s="203">
        <v>1430.71</v>
      </c>
      <c r="J2072" s="203">
        <v>0</v>
      </c>
      <c r="K2072" s="203">
        <v>0</v>
      </c>
      <c r="L2072" s="203">
        <v>1430.71</v>
      </c>
      <c r="M2072" s="231"/>
    </row>
    <row r="2073" spans="1:13">
      <c r="A2073" s="231" t="s">
        <v>794</v>
      </c>
      <c r="B2073" s="231" t="s">
        <v>367</v>
      </c>
      <c r="C2073" s="231" t="s">
        <v>2344</v>
      </c>
      <c r="D2073" s="231" t="s">
        <v>20</v>
      </c>
      <c r="E2073" s="231" t="s">
        <v>263</v>
      </c>
      <c r="F2073" s="231" t="s">
        <v>48</v>
      </c>
      <c r="G2073" s="231" t="s">
        <v>521</v>
      </c>
      <c r="H2073" s="231" t="s">
        <v>796</v>
      </c>
      <c r="I2073" s="203">
        <v>549.33000000000004</v>
      </c>
      <c r="J2073" s="203">
        <v>69.989999999999995</v>
      </c>
      <c r="K2073" s="203">
        <v>0</v>
      </c>
      <c r="L2073" s="203">
        <v>479.34</v>
      </c>
      <c r="M2073" s="231"/>
    </row>
    <row r="2074" spans="1:13">
      <c r="A2074" s="231" t="s">
        <v>794</v>
      </c>
      <c r="B2074" s="231" t="s">
        <v>367</v>
      </c>
      <c r="C2074" s="231" t="s">
        <v>2344</v>
      </c>
      <c r="D2074" s="231" t="s">
        <v>20</v>
      </c>
      <c r="E2074" s="231" t="s">
        <v>263</v>
      </c>
      <c r="F2074" s="231" t="s">
        <v>48</v>
      </c>
      <c r="G2074" s="231" t="s">
        <v>521</v>
      </c>
      <c r="H2074" s="231" t="s">
        <v>796</v>
      </c>
      <c r="I2074" s="203">
        <v>162.01</v>
      </c>
      <c r="J2074" s="203">
        <v>0</v>
      </c>
      <c r="K2074" s="203">
        <v>0</v>
      </c>
      <c r="L2074" s="203">
        <v>162.01</v>
      </c>
      <c r="M2074" s="231"/>
    </row>
    <row r="2075" spans="1:13">
      <c r="A2075" s="231" t="s">
        <v>794</v>
      </c>
      <c r="B2075" s="231" t="s">
        <v>367</v>
      </c>
      <c r="C2075" s="231" t="s">
        <v>2344</v>
      </c>
      <c r="D2075" s="231" t="s">
        <v>20</v>
      </c>
      <c r="E2075" s="231" t="s">
        <v>263</v>
      </c>
      <c r="F2075" s="231" t="s">
        <v>48</v>
      </c>
      <c r="G2075" s="231" t="s">
        <v>521</v>
      </c>
      <c r="H2075" s="231" t="s">
        <v>796</v>
      </c>
      <c r="I2075" s="203">
        <v>452.98</v>
      </c>
      <c r="J2075" s="203">
        <v>0</v>
      </c>
      <c r="K2075" s="203">
        <v>0</v>
      </c>
      <c r="L2075" s="203">
        <v>452.98</v>
      </c>
      <c r="M2075" s="231"/>
    </row>
    <row r="2076" spans="1:13">
      <c r="A2076" s="231" t="s">
        <v>794</v>
      </c>
      <c r="B2076" s="231" t="s">
        <v>367</v>
      </c>
      <c r="C2076" s="231" t="s">
        <v>2345</v>
      </c>
      <c r="D2076" s="231" t="s">
        <v>20</v>
      </c>
      <c r="E2076" s="231" t="s">
        <v>263</v>
      </c>
      <c r="F2076" s="231" t="s">
        <v>48</v>
      </c>
      <c r="G2076" s="231" t="s">
        <v>521</v>
      </c>
      <c r="H2076" s="231" t="s">
        <v>796</v>
      </c>
      <c r="I2076" s="203">
        <v>2126.38</v>
      </c>
      <c r="J2076" s="203">
        <v>0</v>
      </c>
      <c r="K2076" s="203">
        <v>0</v>
      </c>
      <c r="L2076" s="203">
        <v>2126.38</v>
      </c>
      <c r="M2076" s="231"/>
    </row>
    <row r="2077" spans="1:13">
      <c r="A2077" s="231" t="s">
        <v>794</v>
      </c>
      <c r="B2077" s="231" t="s">
        <v>808</v>
      </c>
      <c r="C2077" s="231" t="s">
        <v>794</v>
      </c>
      <c r="D2077" s="231" t="s">
        <v>20</v>
      </c>
      <c r="E2077" s="231" t="s">
        <v>1004</v>
      </c>
      <c r="F2077" s="231" t="s">
        <v>48</v>
      </c>
      <c r="G2077" s="231" t="s">
        <v>521</v>
      </c>
      <c r="H2077" s="231" t="s">
        <v>796</v>
      </c>
      <c r="I2077" s="203">
        <v>53358.84</v>
      </c>
      <c r="J2077" s="203">
        <v>46394.400000000001</v>
      </c>
      <c r="K2077" s="203">
        <v>6460.44</v>
      </c>
      <c r="L2077" s="203">
        <v>504</v>
      </c>
      <c r="M2077" s="231"/>
    </row>
    <row r="2078" spans="1:13">
      <c r="A2078" s="231" t="s">
        <v>794</v>
      </c>
      <c r="B2078" s="231" t="s">
        <v>808</v>
      </c>
      <c r="C2078" s="231" t="s">
        <v>812</v>
      </c>
      <c r="D2078" s="231" t="s">
        <v>20</v>
      </c>
      <c r="E2078" s="231" t="s">
        <v>1004</v>
      </c>
      <c r="F2078" s="231" t="s">
        <v>48</v>
      </c>
      <c r="G2078" s="231" t="s">
        <v>521</v>
      </c>
      <c r="H2078" s="231" t="s">
        <v>796</v>
      </c>
      <c r="I2078" s="203">
        <v>20588.669999999998</v>
      </c>
      <c r="J2078" s="203">
        <v>19239.009999999998</v>
      </c>
      <c r="K2078" s="203">
        <v>1339.08</v>
      </c>
      <c r="L2078" s="203">
        <v>10.58</v>
      </c>
      <c r="M2078" s="231"/>
    </row>
    <row r="2079" spans="1:13">
      <c r="A2079" s="231" t="s">
        <v>794</v>
      </c>
      <c r="B2079" s="231" t="s">
        <v>808</v>
      </c>
      <c r="C2079" s="231" t="s">
        <v>2341</v>
      </c>
      <c r="D2079" s="231" t="s">
        <v>20</v>
      </c>
      <c r="E2079" s="231" t="s">
        <v>1004</v>
      </c>
      <c r="F2079" s="231" t="s">
        <v>48</v>
      </c>
      <c r="G2079" s="231" t="s">
        <v>521</v>
      </c>
      <c r="H2079" s="231" t="s">
        <v>796</v>
      </c>
      <c r="I2079" s="203">
        <v>16120.92</v>
      </c>
      <c r="J2079" s="203">
        <v>16120.92</v>
      </c>
      <c r="K2079" s="203">
        <v>0</v>
      </c>
      <c r="L2079" s="203">
        <v>0</v>
      </c>
      <c r="M2079" s="231"/>
    </row>
    <row r="2080" spans="1:13">
      <c r="A2080" s="231" t="s">
        <v>794</v>
      </c>
      <c r="B2080" s="231" t="s">
        <v>808</v>
      </c>
      <c r="C2080" s="231" t="s">
        <v>2345</v>
      </c>
      <c r="D2080" s="231" t="s">
        <v>20</v>
      </c>
      <c r="E2080" s="231" t="s">
        <v>1004</v>
      </c>
      <c r="F2080" s="231" t="s">
        <v>48</v>
      </c>
      <c r="G2080" s="231" t="s">
        <v>521</v>
      </c>
      <c r="H2080" s="231" t="s">
        <v>796</v>
      </c>
      <c r="I2080" s="203">
        <v>305.67</v>
      </c>
      <c r="J2080" s="203">
        <v>305.67</v>
      </c>
      <c r="K2080" s="203">
        <v>0</v>
      </c>
      <c r="L2080" s="203">
        <v>0</v>
      </c>
      <c r="M2080" s="231"/>
    </row>
    <row r="2081" spans="1:13">
      <c r="A2081" s="231" t="s">
        <v>794</v>
      </c>
      <c r="B2081" s="231" t="s">
        <v>702</v>
      </c>
      <c r="C2081" s="231" t="s">
        <v>794</v>
      </c>
      <c r="D2081" s="231" t="s">
        <v>20</v>
      </c>
      <c r="E2081" s="231" t="s">
        <v>1098</v>
      </c>
      <c r="F2081" s="231" t="s">
        <v>48</v>
      </c>
      <c r="G2081" s="231" t="s">
        <v>521</v>
      </c>
      <c r="H2081" s="231" t="s">
        <v>796</v>
      </c>
      <c r="I2081" s="203">
        <v>59944</v>
      </c>
      <c r="J2081" s="203">
        <v>51258.32</v>
      </c>
      <c r="K2081" s="203">
        <v>9535.68</v>
      </c>
      <c r="L2081" s="203">
        <v>-850</v>
      </c>
      <c r="M2081" s="231"/>
    </row>
    <row r="2082" spans="1:13">
      <c r="A2082" s="231" t="s">
        <v>794</v>
      </c>
      <c r="B2082" s="231" t="s">
        <v>702</v>
      </c>
      <c r="C2082" s="231" t="s">
        <v>812</v>
      </c>
      <c r="D2082" s="231" t="s">
        <v>20</v>
      </c>
      <c r="E2082" s="231" t="s">
        <v>1098</v>
      </c>
      <c r="F2082" s="231" t="s">
        <v>48</v>
      </c>
      <c r="G2082" s="231" t="s">
        <v>521</v>
      </c>
      <c r="H2082" s="231" t="s">
        <v>796</v>
      </c>
      <c r="I2082" s="203">
        <v>27020.14</v>
      </c>
      <c r="J2082" s="203">
        <v>25247.09</v>
      </c>
      <c r="K2082" s="203">
        <v>1979.2</v>
      </c>
      <c r="L2082" s="203">
        <v>-206.15</v>
      </c>
      <c r="M2082" s="231"/>
    </row>
    <row r="2083" spans="1:13">
      <c r="A2083" s="231" t="s">
        <v>794</v>
      </c>
      <c r="B2083" s="231" t="s">
        <v>856</v>
      </c>
      <c r="C2083" s="231" t="s">
        <v>794</v>
      </c>
      <c r="D2083" s="231" t="s">
        <v>20</v>
      </c>
      <c r="E2083" s="231" t="s">
        <v>257</v>
      </c>
      <c r="F2083" s="231" t="s">
        <v>48</v>
      </c>
      <c r="G2083" s="231" t="s">
        <v>521</v>
      </c>
      <c r="H2083" s="231" t="s">
        <v>796</v>
      </c>
      <c r="I2083" s="203">
        <v>15100</v>
      </c>
      <c r="J2083" s="203">
        <v>12619.71</v>
      </c>
      <c r="K2083" s="203">
        <v>2432.08</v>
      </c>
      <c r="L2083" s="203">
        <v>48.21</v>
      </c>
      <c r="M2083" s="231"/>
    </row>
    <row r="2084" spans="1:13">
      <c r="A2084" s="231" t="s">
        <v>794</v>
      </c>
      <c r="B2084" s="231" t="s">
        <v>856</v>
      </c>
      <c r="C2084" s="231" t="s">
        <v>794</v>
      </c>
      <c r="D2084" s="231" t="s">
        <v>20</v>
      </c>
      <c r="E2084" s="231" t="s">
        <v>257</v>
      </c>
      <c r="F2084" s="231" t="s">
        <v>48</v>
      </c>
      <c r="G2084" s="231" t="s">
        <v>521</v>
      </c>
      <c r="H2084" s="231" t="s">
        <v>796</v>
      </c>
      <c r="I2084" s="203">
        <v>7800</v>
      </c>
      <c r="J2084" s="203">
        <v>7421.72</v>
      </c>
      <c r="K2084" s="203">
        <v>279.72000000000003</v>
      </c>
      <c r="L2084" s="203">
        <v>98.56</v>
      </c>
      <c r="M2084" s="231"/>
    </row>
    <row r="2085" spans="1:13">
      <c r="A2085" s="231" t="s">
        <v>794</v>
      </c>
      <c r="B2085" s="231" t="s">
        <v>856</v>
      </c>
      <c r="C2085" s="231" t="s">
        <v>812</v>
      </c>
      <c r="D2085" s="231" t="s">
        <v>20</v>
      </c>
      <c r="E2085" s="231" t="s">
        <v>257</v>
      </c>
      <c r="F2085" s="231" t="s">
        <v>48</v>
      </c>
      <c r="G2085" s="231" t="s">
        <v>521</v>
      </c>
      <c r="H2085" s="231" t="s">
        <v>796</v>
      </c>
      <c r="I2085" s="203">
        <v>11400</v>
      </c>
      <c r="J2085" s="203">
        <v>10813.47</v>
      </c>
      <c r="K2085" s="203">
        <v>563.05999999999995</v>
      </c>
      <c r="L2085" s="203">
        <v>23.47</v>
      </c>
      <c r="M2085" s="231"/>
    </row>
    <row r="2086" spans="1:13">
      <c r="A2086" s="231" t="s">
        <v>794</v>
      </c>
      <c r="B2086" s="231" t="s">
        <v>856</v>
      </c>
      <c r="C2086" s="231" t="s">
        <v>2345</v>
      </c>
      <c r="D2086" s="231" t="s">
        <v>20</v>
      </c>
      <c r="E2086" s="231" t="s">
        <v>257</v>
      </c>
      <c r="F2086" s="231" t="s">
        <v>48</v>
      </c>
      <c r="G2086" s="231" t="s">
        <v>521</v>
      </c>
      <c r="H2086" s="231" t="s">
        <v>796</v>
      </c>
      <c r="I2086" s="203">
        <v>670.65</v>
      </c>
      <c r="J2086" s="203">
        <v>670.65</v>
      </c>
      <c r="K2086" s="203">
        <v>0</v>
      </c>
      <c r="L2086" s="203">
        <v>0</v>
      </c>
      <c r="M2086" s="231"/>
    </row>
    <row r="2087" spans="1:13">
      <c r="A2087" s="231" t="s">
        <v>794</v>
      </c>
      <c r="B2087" s="231" t="s">
        <v>808</v>
      </c>
      <c r="C2087" s="231" t="s">
        <v>794</v>
      </c>
      <c r="D2087" s="231" t="s">
        <v>844</v>
      </c>
      <c r="E2087" s="231" t="s">
        <v>521</v>
      </c>
      <c r="F2087" s="231" t="s">
        <v>48</v>
      </c>
      <c r="G2087" s="231" t="s">
        <v>521</v>
      </c>
      <c r="H2087" s="231" t="s">
        <v>796</v>
      </c>
      <c r="I2087" s="203">
        <v>1866241</v>
      </c>
      <c r="J2087" s="203">
        <v>1586143.87</v>
      </c>
      <c r="K2087" s="203">
        <v>291099.92</v>
      </c>
      <c r="L2087" s="203">
        <v>-11002.79</v>
      </c>
      <c r="M2087" s="231"/>
    </row>
    <row r="2088" spans="1:13">
      <c r="A2088" s="231" t="s">
        <v>794</v>
      </c>
      <c r="B2088" s="231" t="s">
        <v>808</v>
      </c>
      <c r="C2088" s="231" t="s">
        <v>794</v>
      </c>
      <c r="D2088" s="231" t="s">
        <v>844</v>
      </c>
      <c r="E2088" s="231" t="s">
        <v>521</v>
      </c>
      <c r="F2088" s="231" t="s">
        <v>48</v>
      </c>
      <c r="G2088" s="231" t="s">
        <v>521</v>
      </c>
      <c r="H2088" s="231" t="s">
        <v>796</v>
      </c>
      <c r="I2088" s="203">
        <v>25103</v>
      </c>
      <c r="J2088" s="203">
        <v>23317.94</v>
      </c>
      <c r="K2088" s="203">
        <v>863.62</v>
      </c>
      <c r="L2088" s="203">
        <v>921.44</v>
      </c>
      <c r="M2088" s="231"/>
    </row>
    <row r="2089" spans="1:13">
      <c r="A2089" s="231" t="s">
        <v>794</v>
      </c>
      <c r="B2089" s="231" t="s">
        <v>808</v>
      </c>
      <c r="C2089" s="231" t="s">
        <v>812</v>
      </c>
      <c r="D2089" s="231" t="s">
        <v>844</v>
      </c>
      <c r="E2089" s="231" t="s">
        <v>521</v>
      </c>
      <c r="F2089" s="231" t="s">
        <v>48</v>
      </c>
      <c r="G2089" s="231" t="s">
        <v>521</v>
      </c>
      <c r="H2089" s="231" t="s">
        <v>796</v>
      </c>
      <c r="I2089" s="203">
        <v>737760</v>
      </c>
      <c r="J2089" s="203">
        <v>695885.82</v>
      </c>
      <c r="K2089" s="203">
        <v>60600</v>
      </c>
      <c r="L2089" s="203">
        <v>-18725.82</v>
      </c>
      <c r="M2089" s="231"/>
    </row>
    <row r="2090" spans="1:13">
      <c r="A2090" s="231" t="s">
        <v>794</v>
      </c>
      <c r="B2090" s="231" t="s">
        <v>808</v>
      </c>
      <c r="C2090" s="231" t="s">
        <v>2341</v>
      </c>
      <c r="D2090" s="231" t="s">
        <v>844</v>
      </c>
      <c r="E2090" s="231" t="s">
        <v>521</v>
      </c>
      <c r="F2090" s="231" t="s">
        <v>48</v>
      </c>
      <c r="G2090" s="231" t="s">
        <v>521</v>
      </c>
      <c r="H2090" s="231" t="s">
        <v>796</v>
      </c>
      <c r="I2090" s="203">
        <v>13850.47</v>
      </c>
      <c r="J2090" s="203">
        <v>10671.36</v>
      </c>
      <c r="K2090" s="203">
        <v>2013.12</v>
      </c>
      <c r="L2090" s="203">
        <v>1165.99</v>
      </c>
      <c r="M2090" s="231"/>
    </row>
    <row r="2091" spans="1:13">
      <c r="A2091" s="231" t="s">
        <v>794</v>
      </c>
      <c r="B2091" s="231" t="s">
        <v>808</v>
      </c>
      <c r="C2091" s="231" t="s">
        <v>2343</v>
      </c>
      <c r="D2091" s="231" t="s">
        <v>844</v>
      </c>
      <c r="E2091" s="231" t="s">
        <v>521</v>
      </c>
      <c r="F2091" s="231" t="s">
        <v>48</v>
      </c>
      <c r="G2091" s="231" t="s">
        <v>521</v>
      </c>
      <c r="H2091" s="231" t="s">
        <v>796</v>
      </c>
      <c r="I2091" s="203">
        <v>18784</v>
      </c>
      <c r="J2091" s="203">
        <v>12421.54</v>
      </c>
      <c r="K2091" s="203">
        <v>319.95</v>
      </c>
      <c r="L2091" s="203">
        <v>6042.51</v>
      </c>
      <c r="M2091" s="231"/>
    </row>
    <row r="2092" spans="1:13">
      <c r="A2092" s="231" t="s">
        <v>794</v>
      </c>
      <c r="B2092" s="231" t="s">
        <v>808</v>
      </c>
      <c r="C2092" s="231" t="s">
        <v>2343</v>
      </c>
      <c r="D2092" s="231" t="s">
        <v>844</v>
      </c>
      <c r="E2092" s="231" t="s">
        <v>521</v>
      </c>
      <c r="F2092" s="231" t="s">
        <v>48</v>
      </c>
      <c r="G2092" s="231" t="s">
        <v>521</v>
      </c>
      <c r="H2092" s="231" t="s">
        <v>796</v>
      </c>
      <c r="I2092" s="203">
        <v>500</v>
      </c>
      <c r="J2092" s="203">
        <v>423.58</v>
      </c>
      <c r="K2092" s="203">
        <v>0</v>
      </c>
      <c r="L2092" s="203">
        <v>76.42</v>
      </c>
      <c r="M2092" s="231"/>
    </row>
    <row r="2093" spans="1:13">
      <c r="A2093" s="231" t="s">
        <v>794</v>
      </c>
      <c r="B2093" s="231" t="s">
        <v>808</v>
      </c>
      <c r="C2093" s="231" t="s">
        <v>2343</v>
      </c>
      <c r="D2093" s="231" t="s">
        <v>844</v>
      </c>
      <c r="E2093" s="231" t="s">
        <v>521</v>
      </c>
      <c r="F2093" s="231" t="s">
        <v>48</v>
      </c>
      <c r="G2093" s="231" t="s">
        <v>521</v>
      </c>
      <c r="H2093" s="231" t="s">
        <v>796</v>
      </c>
      <c r="I2093" s="203">
        <v>92495.76</v>
      </c>
      <c r="J2093" s="203">
        <v>92020.75</v>
      </c>
      <c r="K2093" s="203">
        <v>475.01</v>
      </c>
      <c r="L2093" s="203">
        <v>0</v>
      </c>
      <c r="M2093" s="231"/>
    </row>
    <row r="2094" spans="1:13">
      <c r="A2094" s="231" t="s">
        <v>794</v>
      </c>
      <c r="B2094" s="231" t="s">
        <v>808</v>
      </c>
      <c r="C2094" s="231" t="s">
        <v>2344</v>
      </c>
      <c r="D2094" s="231" t="s">
        <v>844</v>
      </c>
      <c r="E2094" s="231" t="s">
        <v>521</v>
      </c>
      <c r="F2094" s="231" t="s">
        <v>48</v>
      </c>
      <c r="G2094" s="231" t="s">
        <v>521</v>
      </c>
      <c r="H2094" s="231" t="s">
        <v>796</v>
      </c>
      <c r="I2094" s="203">
        <v>1500</v>
      </c>
      <c r="J2094" s="203">
        <v>1060.32</v>
      </c>
      <c r="K2094" s="203">
        <v>0</v>
      </c>
      <c r="L2094" s="203">
        <v>439.68</v>
      </c>
      <c r="M2094" s="231"/>
    </row>
    <row r="2095" spans="1:13">
      <c r="A2095" s="231" t="s">
        <v>794</v>
      </c>
      <c r="B2095" s="231" t="s">
        <v>808</v>
      </c>
      <c r="C2095" s="231" t="s">
        <v>2345</v>
      </c>
      <c r="D2095" s="231" t="s">
        <v>844</v>
      </c>
      <c r="E2095" s="231" t="s">
        <v>521</v>
      </c>
      <c r="F2095" s="231" t="s">
        <v>48</v>
      </c>
      <c r="G2095" s="231" t="s">
        <v>521</v>
      </c>
      <c r="H2095" s="231" t="s">
        <v>796</v>
      </c>
      <c r="I2095" s="203">
        <v>479</v>
      </c>
      <c r="J2095" s="203">
        <v>261.39999999999998</v>
      </c>
      <c r="K2095" s="203">
        <v>0</v>
      </c>
      <c r="L2095" s="203">
        <v>217.6</v>
      </c>
      <c r="M2095" s="231"/>
    </row>
    <row r="2096" spans="1:13">
      <c r="A2096" s="231" t="s">
        <v>794</v>
      </c>
      <c r="B2096" s="231" t="s">
        <v>808</v>
      </c>
      <c r="C2096" s="231" t="s">
        <v>2345</v>
      </c>
      <c r="D2096" s="231" t="s">
        <v>844</v>
      </c>
      <c r="E2096" s="231" t="s">
        <v>521</v>
      </c>
      <c r="F2096" s="231" t="s">
        <v>48</v>
      </c>
      <c r="G2096" s="231" t="s">
        <v>521</v>
      </c>
      <c r="H2096" s="231" t="s">
        <v>796</v>
      </c>
      <c r="I2096" s="203">
        <v>52033</v>
      </c>
      <c r="J2096" s="203">
        <v>68255.67</v>
      </c>
      <c r="K2096" s="203">
        <v>0</v>
      </c>
      <c r="L2096" s="203">
        <v>-16222.67</v>
      </c>
      <c r="M2096" s="231"/>
    </row>
    <row r="2097" spans="1:13">
      <c r="A2097" s="231" t="s">
        <v>794</v>
      </c>
      <c r="B2097" s="231" t="s">
        <v>833</v>
      </c>
      <c r="C2097" s="231" t="s">
        <v>794</v>
      </c>
      <c r="D2097" s="231" t="s">
        <v>844</v>
      </c>
      <c r="E2097" s="231" t="s">
        <v>521</v>
      </c>
      <c r="F2097" s="231" t="s">
        <v>48</v>
      </c>
      <c r="G2097" s="231" t="s">
        <v>521</v>
      </c>
      <c r="H2097" s="231" t="s">
        <v>796</v>
      </c>
      <c r="I2097" s="203">
        <v>657991.32999999996</v>
      </c>
      <c r="J2097" s="203">
        <v>556613.30000000005</v>
      </c>
      <c r="K2097" s="203">
        <v>100538.68</v>
      </c>
      <c r="L2097" s="203">
        <v>839.35</v>
      </c>
      <c r="M2097" s="231"/>
    </row>
    <row r="2098" spans="1:13">
      <c r="A2098" s="231" t="s">
        <v>794</v>
      </c>
      <c r="B2098" s="231" t="s">
        <v>833</v>
      </c>
      <c r="C2098" s="231" t="s">
        <v>794</v>
      </c>
      <c r="D2098" s="231" t="s">
        <v>844</v>
      </c>
      <c r="E2098" s="231" t="s">
        <v>521</v>
      </c>
      <c r="F2098" s="231" t="s">
        <v>48</v>
      </c>
      <c r="G2098" s="231" t="s">
        <v>521</v>
      </c>
      <c r="H2098" s="231" t="s">
        <v>796</v>
      </c>
      <c r="I2098" s="203">
        <v>111380</v>
      </c>
      <c r="J2098" s="203">
        <v>106088.22</v>
      </c>
      <c r="K2098" s="203">
        <v>3784.44</v>
      </c>
      <c r="L2098" s="203">
        <v>1507.34</v>
      </c>
      <c r="M2098" s="231"/>
    </row>
    <row r="2099" spans="1:13">
      <c r="A2099" s="231" t="s">
        <v>794</v>
      </c>
      <c r="B2099" s="231" t="s">
        <v>833</v>
      </c>
      <c r="C2099" s="231" t="s">
        <v>812</v>
      </c>
      <c r="D2099" s="231" t="s">
        <v>844</v>
      </c>
      <c r="E2099" s="231" t="s">
        <v>521</v>
      </c>
      <c r="F2099" s="231" t="s">
        <v>48</v>
      </c>
      <c r="G2099" s="231" t="s">
        <v>521</v>
      </c>
      <c r="H2099" s="231" t="s">
        <v>796</v>
      </c>
      <c r="I2099" s="203">
        <v>311984</v>
      </c>
      <c r="J2099" s="203">
        <v>294575.3</v>
      </c>
      <c r="K2099" s="203">
        <v>21655.62</v>
      </c>
      <c r="L2099" s="203">
        <v>-4246.92</v>
      </c>
      <c r="M2099" s="231"/>
    </row>
    <row r="2100" spans="1:13">
      <c r="A2100" s="231" t="s">
        <v>794</v>
      </c>
      <c r="B2100" s="231" t="s">
        <v>833</v>
      </c>
      <c r="C2100" s="231" t="s">
        <v>2345</v>
      </c>
      <c r="D2100" s="231" t="s">
        <v>844</v>
      </c>
      <c r="E2100" s="231" t="s">
        <v>521</v>
      </c>
      <c r="F2100" s="231" t="s">
        <v>48</v>
      </c>
      <c r="G2100" s="231" t="s">
        <v>521</v>
      </c>
      <c r="H2100" s="231" t="s">
        <v>796</v>
      </c>
      <c r="I2100" s="203">
        <v>5457.71</v>
      </c>
      <c r="J2100" s="203">
        <v>16783.07</v>
      </c>
      <c r="K2100" s="203">
        <v>0</v>
      </c>
      <c r="L2100" s="203">
        <v>-11325.36</v>
      </c>
      <c r="M2100" s="231"/>
    </row>
    <row r="2101" spans="1:13">
      <c r="A2101" s="231" t="s">
        <v>794</v>
      </c>
      <c r="B2101" s="231" t="s">
        <v>806</v>
      </c>
      <c r="C2101" s="231" t="s">
        <v>794</v>
      </c>
      <c r="D2101" s="231" t="s">
        <v>844</v>
      </c>
      <c r="E2101" s="231" t="s">
        <v>521</v>
      </c>
      <c r="F2101" s="231" t="s">
        <v>48</v>
      </c>
      <c r="G2101" s="231" t="s">
        <v>521</v>
      </c>
      <c r="H2101" s="231" t="s">
        <v>796</v>
      </c>
      <c r="I2101" s="203">
        <v>26796.38</v>
      </c>
      <c r="J2101" s="203">
        <v>22760.82</v>
      </c>
      <c r="K2101" s="203">
        <v>4448.2</v>
      </c>
      <c r="L2101" s="203">
        <v>-412.64</v>
      </c>
      <c r="M2101" s="231"/>
    </row>
    <row r="2102" spans="1:13">
      <c r="A2102" s="231" t="s">
        <v>794</v>
      </c>
      <c r="B2102" s="231" t="s">
        <v>806</v>
      </c>
      <c r="C2102" s="231" t="s">
        <v>812</v>
      </c>
      <c r="D2102" s="231" t="s">
        <v>844</v>
      </c>
      <c r="E2102" s="231" t="s">
        <v>521</v>
      </c>
      <c r="F2102" s="231" t="s">
        <v>48</v>
      </c>
      <c r="G2102" s="231" t="s">
        <v>521</v>
      </c>
      <c r="H2102" s="231" t="s">
        <v>796</v>
      </c>
      <c r="I2102" s="203">
        <v>8839.4599999999991</v>
      </c>
      <c r="J2102" s="203">
        <v>8067.7</v>
      </c>
      <c r="K2102" s="203">
        <v>923.28</v>
      </c>
      <c r="L2102" s="203">
        <v>-151.52000000000001</v>
      </c>
      <c r="M2102" s="231"/>
    </row>
    <row r="2103" spans="1:13">
      <c r="A2103" s="231" t="s">
        <v>794</v>
      </c>
      <c r="B2103" s="231" t="s">
        <v>806</v>
      </c>
      <c r="C2103" s="231" t="s">
        <v>2343</v>
      </c>
      <c r="D2103" s="231" t="s">
        <v>844</v>
      </c>
      <c r="E2103" s="231" t="s">
        <v>521</v>
      </c>
      <c r="F2103" s="231" t="s">
        <v>48</v>
      </c>
      <c r="G2103" s="231" t="s">
        <v>521</v>
      </c>
      <c r="H2103" s="231" t="s">
        <v>796</v>
      </c>
      <c r="I2103" s="203">
        <v>5268</v>
      </c>
      <c r="J2103" s="203">
        <v>1354.66</v>
      </c>
      <c r="K2103" s="203">
        <v>264.68</v>
      </c>
      <c r="L2103" s="203">
        <v>3648.66</v>
      </c>
      <c r="M2103" s="231"/>
    </row>
    <row r="2104" spans="1:13">
      <c r="A2104" s="231" t="s">
        <v>794</v>
      </c>
      <c r="B2104" s="231" t="s">
        <v>806</v>
      </c>
      <c r="C2104" s="231" t="s">
        <v>2345</v>
      </c>
      <c r="D2104" s="231" t="s">
        <v>844</v>
      </c>
      <c r="E2104" s="231" t="s">
        <v>521</v>
      </c>
      <c r="F2104" s="231" t="s">
        <v>48</v>
      </c>
      <c r="G2104" s="231" t="s">
        <v>521</v>
      </c>
      <c r="H2104" s="231" t="s">
        <v>796</v>
      </c>
      <c r="I2104" s="203">
        <v>0</v>
      </c>
      <c r="J2104" s="203">
        <v>274.25</v>
      </c>
      <c r="K2104" s="203">
        <v>0</v>
      </c>
      <c r="L2104" s="203">
        <v>-274.25</v>
      </c>
      <c r="M2104" s="231"/>
    </row>
    <row r="2105" spans="1:13">
      <c r="A2105" s="231" t="s">
        <v>794</v>
      </c>
      <c r="B2105" s="231" t="s">
        <v>703</v>
      </c>
      <c r="C2105" s="231" t="s">
        <v>794</v>
      </c>
      <c r="D2105" s="231" t="s">
        <v>844</v>
      </c>
      <c r="E2105" s="231" t="s">
        <v>521</v>
      </c>
      <c r="F2105" s="231" t="s">
        <v>48</v>
      </c>
      <c r="G2105" s="231" t="s">
        <v>521</v>
      </c>
      <c r="H2105" s="231" t="s">
        <v>796</v>
      </c>
      <c r="I2105" s="203">
        <v>195072.3</v>
      </c>
      <c r="J2105" s="203">
        <v>120272.3</v>
      </c>
      <c r="K2105" s="203">
        <v>23526</v>
      </c>
      <c r="L2105" s="203">
        <v>51274</v>
      </c>
      <c r="M2105" s="231"/>
    </row>
    <row r="2106" spans="1:13">
      <c r="A2106" s="231" t="s">
        <v>794</v>
      </c>
      <c r="B2106" s="231" t="s">
        <v>703</v>
      </c>
      <c r="C2106" s="231" t="s">
        <v>794</v>
      </c>
      <c r="D2106" s="231" t="s">
        <v>844</v>
      </c>
      <c r="E2106" s="231" t="s">
        <v>521</v>
      </c>
      <c r="F2106" s="231" t="s">
        <v>48</v>
      </c>
      <c r="G2106" s="231" t="s">
        <v>521</v>
      </c>
      <c r="H2106" s="231" t="s">
        <v>796</v>
      </c>
      <c r="I2106" s="203">
        <v>94213.5</v>
      </c>
      <c r="J2106" s="203">
        <v>86965.34</v>
      </c>
      <c r="K2106" s="203">
        <v>7202.4</v>
      </c>
      <c r="L2106" s="203">
        <v>45.76</v>
      </c>
      <c r="M2106" s="231"/>
    </row>
    <row r="2107" spans="1:13">
      <c r="A2107" s="231" t="s">
        <v>794</v>
      </c>
      <c r="B2107" s="231" t="s">
        <v>703</v>
      </c>
      <c r="C2107" s="231" t="s">
        <v>812</v>
      </c>
      <c r="D2107" s="231" t="s">
        <v>844</v>
      </c>
      <c r="E2107" s="231" t="s">
        <v>521</v>
      </c>
      <c r="F2107" s="231" t="s">
        <v>48</v>
      </c>
      <c r="G2107" s="231" t="s">
        <v>521</v>
      </c>
      <c r="H2107" s="231" t="s">
        <v>796</v>
      </c>
      <c r="I2107" s="203">
        <v>121887.19</v>
      </c>
      <c r="J2107" s="203">
        <v>91723.34</v>
      </c>
      <c r="K2107" s="203">
        <v>7137.23</v>
      </c>
      <c r="L2107" s="203">
        <v>23026.62</v>
      </c>
      <c r="M2107" s="231"/>
    </row>
    <row r="2108" spans="1:13">
      <c r="A2108" s="231" t="s">
        <v>794</v>
      </c>
      <c r="B2108" s="231" t="s">
        <v>703</v>
      </c>
      <c r="C2108" s="231" t="s">
        <v>2343</v>
      </c>
      <c r="D2108" s="231" t="s">
        <v>844</v>
      </c>
      <c r="E2108" s="231" t="s">
        <v>521</v>
      </c>
      <c r="F2108" s="231" t="s">
        <v>48</v>
      </c>
      <c r="G2108" s="231" t="s">
        <v>521</v>
      </c>
      <c r="H2108" s="231" t="s">
        <v>796</v>
      </c>
      <c r="I2108" s="203">
        <v>1190</v>
      </c>
      <c r="J2108" s="203">
        <v>1144.3699999999999</v>
      </c>
      <c r="K2108" s="203">
        <v>0</v>
      </c>
      <c r="L2108" s="203">
        <v>45.63</v>
      </c>
      <c r="M2108" s="231"/>
    </row>
    <row r="2109" spans="1:13">
      <c r="A2109" s="231" t="s">
        <v>794</v>
      </c>
      <c r="B2109" s="231" t="s">
        <v>703</v>
      </c>
      <c r="C2109" s="231" t="s">
        <v>2344</v>
      </c>
      <c r="D2109" s="231" t="s">
        <v>844</v>
      </c>
      <c r="E2109" s="231" t="s">
        <v>521</v>
      </c>
      <c r="F2109" s="231" t="s">
        <v>48</v>
      </c>
      <c r="G2109" s="231" t="s">
        <v>521</v>
      </c>
      <c r="H2109" s="231" t="s">
        <v>796</v>
      </c>
      <c r="I2109" s="203">
        <v>160</v>
      </c>
      <c r="J2109" s="203">
        <v>152.99</v>
      </c>
      <c r="K2109" s="203">
        <v>0</v>
      </c>
      <c r="L2109" s="203">
        <v>7.01</v>
      </c>
      <c r="M2109" s="231"/>
    </row>
    <row r="2110" spans="1:13">
      <c r="A2110" s="231" t="s">
        <v>794</v>
      </c>
      <c r="B2110" s="231" t="s">
        <v>701</v>
      </c>
      <c r="C2110" s="231" t="s">
        <v>794</v>
      </c>
      <c r="D2110" s="231" t="s">
        <v>844</v>
      </c>
      <c r="E2110" s="231" t="s">
        <v>521</v>
      </c>
      <c r="F2110" s="231" t="s">
        <v>48</v>
      </c>
      <c r="G2110" s="231" t="s">
        <v>521</v>
      </c>
      <c r="H2110" s="231" t="s">
        <v>796</v>
      </c>
      <c r="I2110" s="203">
        <v>58348.94</v>
      </c>
      <c r="J2110" s="203">
        <v>50054.98</v>
      </c>
      <c r="K2110" s="203">
        <v>9257.32</v>
      </c>
      <c r="L2110" s="203">
        <v>-963.36</v>
      </c>
      <c r="M2110" s="231"/>
    </row>
    <row r="2111" spans="1:13">
      <c r="A2111" s="231" t="s">
        <v>794</v>
      </c>
      <c r="B2111" s="231" t="s">
        <v>701</v>
      </c>
      <c r="C2111" s="231" t="s">
        <v>794</v>
      </c>
      <c r="D2111" s="231" t="s">
        <v>844</v>
      </c>
      <c r="E2111" s="231" t="s">
        <v>521</v>
      </c>
      <c r="F2111" s="231" t="s">
        <v>48</v>
      </c>
      <c r="G2111" s="231" t="s">
        <v>521</v>
      </c>
      <c r="H2111" s="231" t="s">
        <v>796</v>
      </c>
      <c r="I2111" s="203">
        <v>7020.12</v>
      </c>
      <c r="J2111" s="203">
        <v>6851.78</v>
      </c>
      <c r="K2111" s="203">
        <v>248.74</v>
      </c>
      <c r="L2111" s="203">
        <v>-80.400000000000006</v>
      </c>
      <c r="M2111" s="231"/>
    </row>
    <row r="2112" spans="1:13">
      <c r="A2112" s="231" t="s">
        <v>794</v>
      </c>
      <c r="B2112" s="231" t="s">
        <v>701</v>
      </c>
      <c r="C2112" s="231" t="s">
        <v>812</v>
      </c>
      <c r="D2112" s="231" t="s">
        <v>844</v>
      </c>
      <c r="E2112" s="231" t="s">
        <v>521</v>
      </c>
      <c r="F2112" s="231" t="s">
        <v>48</v>
      </c>
      <c r="G2112" s="231" t="s">
        <v>521</v>
      </c>
      <c r="H2112" s="231" t="s">
        <v>796</v>
      </c>
      <c r="I2112" s="203">
        <v>29309.99</v>
      </c>
      <c r="J2112" s="203">
        <v>27789.91</v>
      </c>
      <c r="K2112" s="203">
        <v>1972.71</v>
      </c>
      <c r="L2112" s="203">
        <v>-452.63</v>
      </c>
      <c r="M2112" s="231"/>
    </row>
    <row r="2113" spans="1:13">
      <c r="A2113" s="231" t="s">
        <v>794</v>
      </c>
      <c r="B2113" s="231" t="s">
        <v>701</v>
      </c>
      <c r="C2113" s="231" t="s">
        <v>2341</v>
      </c>
      <c r="D2113" s="231" t="s">
        <v>844</v>
      </c>
      <c r="E2113" s="231" t="s">
        <v>521</v>
      </c>
      <c r="F2113" s="231" t="s">
        <v>48</v>
      </c>
      <c r="G2113" s="231" t="s">
        <v>521</v>
      </c>
      <c r="H2113" s="231" t="s">
        <v>796</v>
      </c>
      <c r="I2113" s="203">
        <v>412.5</v>
      </c>
      <c r="J2113" s="203">
        <v>320.54000000000002</v>
      </c>
      <c r="K2113" s="203">
        <v>0</v>
      </c>
      <c r="L2113" s="203">
        <v>91.96</v>
      </c>
      <c r="M2113" s="231"/>
    </row>
    <row r="2114" spans="1:13">
      <c r="A2114" s="231" t="s">
        <v>794</v>
      </c>
      <c r="B2114" s="231" t="s">
        <v>701</v>
      </c>
      <c r="C2114" s="231" t="s">
        <v>2341</v>
      </c>
      <c r="D2114" s="231" t="s">
        <v>844</v>
      </c>
      <c r="E2114" s="231" t="s">
        <v>521</v>
      </c>
      <c r="F2114" s="231" t="s">
        <v>48</v>
      </c>
      <c r="G2114" s="231" t="s">
        <v>521</v>
      </c>
      <c r="H2114" s="231" t="s">
        <v>796</v>
      </c>
      <c r="I2114" s="203">
        <v>449</v>
      </c>
      <c r="J2114" s="203">
        <v>449</v>
      </c>
      <c r="K2114" s="203">
        <v>0</v>
      </c>
      <c r="L2114" s="203">
        <v>0</v>
      </c>
      <c r="M2114" s="231"/>
    </row>
    <row r="2115" spans="1:13">
      <c r="A2115" s="231" t="s">
        <v>794</v>
      </c>
      <c r="B2115" s="231" t="s">
        <v>701</v>
      </c>
      <c r="C2115" s="231" t="s">
        <v>2343</v>
      </c>
      <c r="D2115" s="231" t="s">
        <v>844</v>
      </c>
      <c r="E2115" s="231" t="s">
        <v>521</v>
      </c>
      <c r="F2115" s="231" t="s">
        <v>48</v>
      </c>
      <c r="G2115" s="231" t="s">
        <v>521</v>
      </c>
      <c r="H2115" s="231" t="s">
        <v>796</v>
      </c>
      <c r="I2115" s="203">
        <v>2278.11</v>
      </c>
      <c r="J2115" s="203">
        <v>1806.82</v>
      </c>
      <c r="K2115" s="203">
        <v>0</v>
      </c>
      <c r="L2115" s="203">
        <v>471.29</v>
      </c>
      <c r="M2115" s="231"/>
    </row>
    <row r="2116" spans="1:13">
      <c r="A2116" s="231" t="s">
        <v>794</v>
      </c>
      <c r="B2116" s="231" t="s">
        <v>701</v>
      </c>
      <c r="C2116" s="231" t="s">
        <v>2344</v>
      </c>
      <c r="D2116" s="231" t="s">
        <v>844</v>
      </c>
      <c r="E2116" s="231" t="s">
        <v>521</v>
      </c>
      <c r="F2116" s="231" t="s">
        <v>48</v>
      </c>
      <c r="G2116" s="231" t="s">
        <v>521</v>
      </c>
      <c r="H2116" s="231" t="s">
        <v>796</v>
      </c>
      <c r="I2116" s="203">
        <v>1990.39</v>
      </c>
      <c r="J2116" s="203">
        <v>1841.99</v>
      </c>
      <c r="K2116" s="203">
        <v>49.5</v>
      </c>
      <c r="L2116" s="203">
        <v>98.9</v>
      </c>
      <c r="M2116" s="231"/>
    </row>
    <row r="2117" spans="1:13">
      <c r="A2117" s="231" t="s">
        <v>794</v>
      </c>
      <c r="B2117" s="231" t="s">
        <v>707</v>
      </c>
      <c r="C2117" s="231" t="s">
        <v>794</v>
      </c>
      <c r="D2117" s="231" t="s">
        <v>844</v>
      </c>
      <c r="E2117" s="231" t="s">
        <v>521</v>
      </c>
      <c r="F2117" s="231" t="s">
        <v>48</v>
      </c>
      <c r="G2117" s="231" t="s">
        <v>521</v>
      </c>
      <c r="H2117" s="231" t="s">
        <v>796</v>
      </c>
      <c r="I2117" s="203">
        <v>249354</v>
      </c>
      <c r="J2117" s="203">
        <v>227997.39</v>
      </c>
      <c r="K2117" s="203">
        <v>20528.18</v>
      </c>
      <c r="L2117" s="203">
        <v>828.43</v>
      </c>
      <c r="M2117" s="231"/>
    </row>
    <row r="2118" spans="1:13">
      <c r="A2118" s="231" t="s">
        <v>794</v>
      </c>
      <c r="B2118" s="231" t="s">
        <v>707</v>
      </c>
      <c r="C2118" s="231" t="s">
        <v>794</v>
      </c>
      <c r="D2118" s="231" t="s">
        <v>844</v>
      </c>
      <c r="E2118" s="231" t="s">
        <v>521</v>
      </c>
      <c r="F2118" s="231" t="s">
        <v>48</v>
      </c>
      <c r="G2118" s="231" t="s">
        <v>521</v>
      </c>
      <c r="H2118" s="231" t="s">
        <v>796</v>
      </c>
      <c r="I2118" s="203">
        <v>31281.599999999999</v>
      </c>
      <c r="J2118" s="203">
        <v>31230.3</v>
      </c>
      <c r="K2118" s="203">
        <v>1117.2</v>
      </c>
      <c r="L2118" s="203">
        <v>-1065.9000000000001</v>
      </c>
      <c r="M2118" s="231"/>
    </row>
    <row r="2119" spans="1:13">
      <c r="A2119" s="231" t="s">
        <v>794</v>
      </c>
      <c r="B2119" s="231" t="s">
        <v>707</v>
      </c>
      <c r="C2119" s="231" t="s">
        <v>812</v>
      </c>
      <c r="D2119" s="231" t="s">
        <v>844</v>
      </c>
      <c r="E2119" s="231" t="s">
        <v>521</v>
      </c>
      <c r="F2119" s="231" t="s">
        <v>48</v>
      </c>
      <c r="G2119" s="231" t="s">
        <v>521</v>
      </c>
      <c r="H2119" s="231" t="s">
        <v>796</v>
      </c>
      <c r="I2119" s="203">
        <v>106276.63</v>
      </c>
      <c r="J2119" s="203">
        <v>103585.91</v>
      </c>
      <c r="K2119" s="203">
        <v>4583.09</v>
      </c>
      <c r="L2119" s="203">
        <v>-1892.37</v>
      </c>
      <c r="M2119" s="231"/>
    </row>
    <row r="2120" spans="1:13">
      <c r="A2120" s="231" t="s">
        <v>794</v>
      </c>
      <c r="B2120" s="231" t="s">
        <v>707</v>
      </c>
      <c r="C2120" s="231" t="s">
        <v>2341</v>
      </c>
      <c r="D2120" s="231" t="s">
        <v>844</v>
      </c>
      <c r="E2120" s="231" t="s">
        <v>521</v>
      </c>
      <c r="F2120" s="231" t="s">
        <v>48</v>
      </c>
      <c r="G2120" s="231" t="s">
        <v>521</v>
      </c>
      <c r="H2120" s="231" t="s">
        <v>796</v>
      </c>
      <c r="I2120" s="203">
        <v>609</v>
      </c>
      <c r="J2120" s="203">
        <v>0</v>
      </c>
      <c r="K2120" s="203">
        <v>0</v>
      </c>
      <c r="L2120" s="203">
        <v>609</v>
      </c>
      <c r="M2120" s="231"/>
    </row>
    <row r="2121" spans="1:13">
      <c r="A2121" s="231" t="s">
        <v>794</v>
      </c>
      <c r="B2121" s="231" t="s">
        <v>707</v>
      </c>
      <c r="C2121" s="231" t="s">
        <v>2341</v>
      </c>
      <c r="D2121" s="231" t="s">
        <v>844</v>
      </c>
      <c r="E2121" s="231" t="s">
        <v>521</v>
      </c>
      <c r="F2121" s="231" t="s">
        <v>48</v>
      </c>
      <c r="G2121" s="231" t="s">
        <v>521</v>
      </c>
      <c r="H2121" s="231" t="s">
        <v>796</v>
      </c>
      <c r="I2121" s="203">
        <v>1080</v>
      </c>
      <c r="J2121" s="203">
        <v>0</v>
      </c>
      <c r="K2121" s="203">
        <v>0</v>
      </c>
      <c r="L2121" s="203">
        <v>1080</v>
      </c>
      <c r="M2121" s="231"/>
    </row>
    <row r="2122" spans="1:13">
      <c r="A2122" s="231" t="s">
        <v>794</v>
      </c>
      <c r="B2122" s="231" t="s">
        <v>707</v>
      </c>
      <c r="C2122" s="231" t="s">
        <v>2341</v>
      </c>
      <c r="D2122" s="231" t="s">
        <v>844</v>
      </c>
      <c r="E2122" s="231" t="s">
        <v>521</v>
      </c>
      <c r="F2122" s="231" t="s">
        <v>48</v>
      </c>
      <c r="G2122" s="231" t="s">
        <v>521</v>
      </c>
      <c r="H2122" s="231" t="s">
        <v>796</v>
      </c>
      <c r="I2122" s="203">
        <v>7310.85</v>
      </c>
      <c r="J2122" s="203">
        <v>5140.93</v>
      </c>
      <c r="K2122" s="203">
        <v>2169.92</v>
      </c>
      <c r="L2122" s="203">
        <v>0</v>
      </c>
      <c r="M2122" s="231"/>
    </row>
    <row r="2123" spans="1:13">
      <c r="A2123" s="231" t="s">
        <v>794</v>
      </c>
      <c r="B2123" s="231" t="s">
        <v>707</v>
      </c>
      <c r="C2123" s="231" t="s">
        <v>2341</v>
      </c>
      <c r="D2123" s="231" t="s">
        <v>844</v>
      </c>
      <c r="E2123" s="231" t="s">
        <v>521</v>
      </c>
      <c r="F2123" s="231" t="s">
        <v>48</v>
      </c>
      <c r="G2123" s="231" t="s">
        <v>521</v>
      </c>
      <c r="H2123" s="231" t="s">
        <v>796</v>
      </c>
      <c r="I2123" s="203">
        <v>0.67</v>
      </c>
      <c r="J2123" s="203">
        <v>0</v>
      </c>
      <c r="K2123" s="203">
        <v>0</v>
      </c>
      <c r="L2123" s="203">
        <v>0.67</v>
      </c>
      <c r="M2123" s="231"/>
    </row>
    <row r="2124" spans="1:13">
      <c r="A2124" s="231" t="s">
        <v>794</v>
      </c>
      <c r="B2124" s="231" t="s">
        <v>707</v>
      </c>
      <c r="C2124" s="231" t="s">
        <v>2341</v>
      </c>
      <c r="D2124" s="231" t="s">
        <v>844</v>
      </c>
      <c r="E2124" s="231" t="s">
        <v>521</v>
      </c>
      <c r="F2124" s="231" t="s">
        <v>48</v>
      </c>
      <c r="G2124" s="231" t="s">
        <v>521</v>
      </c>
      <c r="H2124" s="231" t="s">
        <v>796</v>
      </c>
      <c r="I2124" s="203">
        <v>1620</v>
      </c>
      <c r="J2124" s="203">
        <v>780</v>
      </c>
      <c r="K2124" s="203">
        <v>0</v>
      </c>
      <c r="L2124" s="203">
        <v>840</v>
      </c>
      <c r="M2124" s="231"/>
    </row>
    <row r="2125" spans="1:13">
      <c r="A2125" s="231" t="s">
        <v>794</v>
      </c>
      <c r="B2125" s="231" t="s">
        <v>707</v>
      </c>
      <c r="C2125" s="231" t="s">
        <v>2341</v>
      </c>
      <c r="D2125" s="231" t="s">
        <v>844</v>
      </c>
      <c r="E2125" s="231" t="s">
        <v>521</v>
      </c>
      <c r="F2125" s="231" t="s">
        <v>48</v>
      </c>
      <c r="G2125" s="231" t="s">
        <v>521</v>
      </c>
      <c r="H2125" s="231" t="s">
        <v>796</v>
      </c>
      <c r="I2125" s="203">
        <v>500</v>
      </c>
      <c r="J2125" s="203">
        <v>375.93</v>
      </c>
      <c r="K2125" s="203">
        <v>0</v>
      </c>
      <c r="L2125" s="203">
        <v>124.07</v>
      </c>
      <c r="M2125" s="231"/>
    </row>
    <row r="2126" spans="1:13">
      <c r="A2126" s="231" t="s">
        <v>794</v>
      </c>
      <c r="B2126" s="231" t="s">
        <v>707</v>
      </c>
      <c r="C2126" s="231" t="s">
        <v>2343</v>
      </c>
      <c r="D2126" s="231" t="s">
        <v>844</v>
      </c>
      <c r="E2126" s="231" t="s">
        <v>521</v>
      </c>
      <c r="F2126" s="231" t="s">
        <v>48</v>
      </c>
      <c r="G2126" s="231" t="s">
        <v>521</v>
      </c>
      <c r="H2126" s="231" t="s">
        <v>796</v>
      </c>
      <c r="I2126" s="203">
        <v>2033</v>
      </c>
      <c r="J2126" s="203">
        <v>1110.26</v>
      </c>
      <c r="K2126" s="203">
        <v>36.03</v>
      </c>
      <c r="L2126" s="203">
        <v>886.71</v>
      </c>
      <c r="M2126" s="231"/>
    </row>
    <row r="2127" spans="1:13">
      <c r="A2127" s="231" t="s">
        <v>794</v>
      </c>
      <c r="B2127" s="231" t="s">
        <v>707</v>
      </c>
      <c r="C2127" s="231" t="s">
        <v>2344</v>
      </c>
      <c r="D2127" s="231" t="s">
        <v>844</v>
      </c>
      <c r="E2127" s="231" t="s">
        <v>521</v>
      </c>
      <c r="F2127" s="231" t="s">
        <v>48</v>
      </c>
      <c r="G2127" s="231" t="s">
        <v>521</v>
      </c>
      <c r="H2127" s="231" t="s">
        <v>796</v>
      </c>
      <c r="I2127" s="203">
        <v>1000</v>
      </c>
      <c r="J2127" s="203">
        <v>990.4</v>
      </c>
      <c r="K2127" s="203">
        <v>0</v>
      </c>
      <c r="L2127" s="203">
        <v>9.6</v>
      </c>
      <c r="M2127" s="231"/>
    </row>
    <row r="2128" spans="1:13">
      <c r="A2128" s="231" t="s">
        <v>794</v>
      </c>
      <c r="B2128" s="231" t="s">
        <v>707</v>
      </c>
      <c r="C2128" s="231" t="s">
        <v>2344</v>
      </c>
      <c r="D2128" s="231" t="s">
        <v>844</v>
      </c>
      <c r="E2128" s="231" t="s">
        <v>521</v>
      </c>
      <c r="F2128" s="231" t="s">
        <v>48</v>
      </c>
      <c r="G2128" s="231" t="s">
        <v>521</v>
      </c>
      <c r="H2128" s="231" t="s">
        <v>796</v>
      </c>
      <c r="I2128" s="203">
        <v>3350</v>
      </c>
      <c r="J2128" s="203">
        <v>1710</v>
      </c>
      <c r="K2128" s="203">
        <v>0</v>
      </c>
      <c r="L2128" s="203">
        <v>1640</v>
      </c>
      <c r="M2128" s="231"/>
    </row>
    <row r="2129" spans="1:13">
      <c r="A2129" s="231" t="s">
        <v>794</v>
      </c>
      <c r="B2129" s="231" t="s">
        <v>707</v>
      </c>
      <c r="C2129" s="231" t="s">
        <v>2344</v>
      </c>
      <c r="D2129" s="231" t="s">
        <v>844</v>
      </c>
      <c r="E2129" s="231" t="s">
        <v>521</v>
      </c>
      <c r="F2129" s="231" t="s">
        <v>48</v>
      </c>
      <c r="G2129" s="231" t="s">
        <v>521</v>
      </c>
      <c r="H2129" s="231" t="s">
        <v>796</v>
      </c>
      <c r="I2129" s="203">
        <v>700</v>
      </c>
      <c r="J2129" s="203">
        <v>586</v>
      </c>
      <c r="K2129" s="203">
        <v>0</v>
      </c>
      <c r="L2129" s="203">
        <v>114</v>
      </c>
      <c r="M2129" s="231"/>
    </row>
    <row r="2130" spans="1:13">
      <c r="A2130" s="231" t="s">
        <v>794</v>
      </c>
      <c r="B2130" s="231" t="s">
        <v>707</v>
      </c>
      <c r="C2130" s="231" t="s">
        <v>2345</v>
      </c>
      <c r="D2130" s="231" t="s">
        <v>844</v>
      </c>
      <c r="E2130" s="231" t="s">
        <v>521</v>
      </c>
      <c r="F2130" s="231" t="s">
        <v>48</v>
      </c>
      <c r="G2130" s="231" t="s">
        <v>521</v>
      </c>
      <c r="H2130" s="231" t="s">
        <v>796</v>
      </c>
      <c r="I2130" s="203">
        <v>1579</v>
      </c>
      <c r="J2130" s="203">
        <v>1579</v>
      </c>
      <c r="K2130" s="203">
        <v>0</v>
      </c>
      <c r="L2130" s="203">
        <v>0</v>
      </c>
      <c r="M2130" s="231"/>
    </row>
    <row r="2131" spans="1:13">
      <c r="A2131" s="231" t="s">
        <v>794</v>
      </c>
      <c r="B2131" s="231" t="s">
        <v>706</v>
      </c>
      <c r="C2131" s="231" t="s">
        <v>794</v>
      </c>
      <c r="D2131" s="231" t="s">
        <v>844</v>
      </c>
      <c r="E2131" s="231" t="s">
        <v>521</v>
      </c>
      <c r="F2131" s="231" t="s">
        <v>48</v>
      </c>
      <c r="G2131" s="231" t="s">
        <v>521</v>
      </c>
      <c r="H2131" s="231" t="s">
        <v>796</v>
      </c>
      <c r="I2131" s="203">
        <v>232704.4</v>
      </c>
      <c r="J2131" s="203">
        <v>206892.66</v>
      </c>
      <c r="K2131" s="203">
        <v>26738</v>
      </c>
      <c r="L2131" s="203">
        <v>-926.26</v>
      </c>
      <c r="M2131" s="231"/>
    </row>
    <row r="2132" spans="1:13">
      <c r="A2132" s="231" t="s">
        <v>794</v>
      </c>
      <c r="B2132" s="231" t="s">
        <v>706</v>
      </c>
      <c r="C2132" s="231" t="s">
        <v>812</v>
      </c>
      <c r="D2132" s="231" t="s">
        <v>844</v>
      </c>
      <c r="E2132" s="231" t="s">
        <v>521</v>
      </c>
      <c r="F2132" s="231" t="s">
        <v>48</v>
      </c>
      <c r="G2132" s="231" t="s">
        <v>521</v>
      </c>
      <c r="H2132" s="231" t="s">
        <v>796</v>
      </c>
      <c r="I2132" s="203">
        <v>107203.07</v>
      </c>
      <c r="J2132" s="203">
        <v>101773.61</v>
      </c>
      <c r="K2132" s="203">
        <v>6806.76</v>
      </c>
      <c r="L2132" s="203">
        <v>-1377.3</v>
      </c>
      <c r="M2132" s="231"/>
    </row>
    <row r="2133" spans="1:13">
      <c r="A2133" s="231" t="s">
        <v>794</v>
      </c>
      <c r="B2133" s="231" t="s">
        <v>706</v>
      </c>
      <c r="C2133" s="231" t="s">
        <v>2341</v>
      </c>
      <c r="D2133" s="231" t="s">
        <v>844</v>
      </c>
      <c r="E2133" s="231" t="s">
        <v>521</v>
      </c>
      <c r="F2133" s="231" t="s">
        <v>48</v>
      </c>
      <c r="G2133" s="231" t="s">
        <v>521</v>
      </c>
      <c r="H2133" s="231" t="s">
        <v>796</v>
      </c>
      <c r="I2133" s="203">
        <v>8044.45</v>
      </c>
      <c r="J2133" s="203">
        <v>3756.39</v>
      </c>
      <c r="K2133" s="203">
        <v>2596.58</v>
      </c>
      <c r="L2133" s="203">
        <v>1691.48</v>
      </c>
      <c r="M2133" s="231"/>
    </row>
    <row r="2134" spans="1:13">
      <c r="A2134" s="231" t="s">
        <v>794</v>
      </c>
      <c r="B2134" s="231" t="s">
        <v>706</v>
      </c>
      <c r="C2134" s="231" t="s">
        <v>2341</v>
      </c>
      <c r="D2134" s="231" t="s">
        <v>844</v>
      </c>
      <c r="E2134" s="231" t="s">
        <v>521</v>
      </c>
      <c r="F2134" s="231" t="s">
        <v>48</v>
      </c>
      <c r="G2134" s="231" t="s">
        <v>521</v>
      </c>
      <c r="H2134" s="231" t="s">
        <v>796</v>
      </c>
      <c r="I2134" s="203">
        <v>14877</v>
      </c>
      <c r="J2134" s="203">
        <v>13154.32</v>
      </c>
      <c r="K2134" s="203">
        <v>0</v>
      </c>
      <c r="L2134" s="203">
        <v>1722.68</v>
      </c>
      <c r="M2134" s="231"/>
    </row>
    <row r="2135" spans="1:13">
      <c r="A2135" s="231" t="s">
        <v>794</v>
      </c>
      <c r="B2135" s="231" t="s">
        <v>706</v>
      </c>
      <c r="C2135" s="231" t="s">
        <v>2341</v>
      </c>
      <c r="D2135" s="231" t="s">
        <v>844</v>
      </c>
      <c r="E2135" s="231" t="s">
        <v>521</v>
      </c>
      <c r="F2135" s="231" t="s">
        <v>48</v>
      </c>
      <c r="G2135" s="231" t="s">
        <v>521</v>
      </c>
      <c r="H2135" s="231" t="s">
        <v>796</v>
      </c>
      <c r="I2135" s="203">
        <v>11270</v>
      </c>
      <c r="J2135" s="203">
        <v>9403.18</v>
      </c>
      <c r="K2135" s="203">
        <v>1559.13</v>
      </c>
      <c r="L2135" s="203">
        <v>307.69</v>
      </c>
      <c r="M2135" s="231"/>
    </row>
    <row r="2136" spans="1:13">
      <c r="A2136" s="231" t="s">
        <v>794</v>
      </c>
      <c r="B2136" s="231" t="s">
        <v>706</v>
      </c>
      <c r="C2136" s="231" t="s">
        <v>2341</v>
      </c>
      <c r="D2136" s="231" t="s">
        <v>844</v>
      </c>
      <c r="E2136" s="231" t="s">
        <v>521</v>
      </c>
      <c r="F2136" s="231" t="s">
        <v>48</v>
      </c>
      <c r="G2136" s="231" t="s">
        <v>521</v>
      </c>
      <c r="H2136" s="231" t="s">
        <v>796</v>
      </c>
      <c r="I2136" s="203">
        <v>2426</v>
      </c>
      <c r="J2136" s="203">
        <v>2102</v>
      </c>
      <c r="K2136" s="203">
        <v>24</v>
      </c>
      <c r="L2136" s="203">
        <v>300</v>
      </c>
      <c r="M2136" s="231"/>
    </row>
    <row r="2137" spans="1:13">
      <c r="A2137" s="231" t="s">
        <v>794</v>
      </c>
      <c r="B2137" s="231" t="s">
        <v>706</v>
      </c>
      <c r="C2137" s="231" t="s">
        <v>2342</v>
      </c>
      <c r="D2137" s="231" t="s">
        <v>844</v>
      </c>
      <c r="E2137" s="231" t="s">
        <v>521</v>
      </c>
      <c r="F2137" s="231" t="s">
        <v>48</v>
      </c>
      <c r="G2137" s="231" t="s">
        <v>521</v>
      </c>
      <c r="H2137" s="231" t="s">
        <v>796</v>
      </c>
      <c r="I2137" s="203">
        <v>131794</v>
      </c>
      <c r="J2137" s="203">
        <v>109231.76</v>
      </c>
      <c r="K2137" s="203">
        <v>0</v>
      </c>
      <c r="L2137" s="203">
        <v>22562.240000000002</v>
      </c>
      <c r="M2137" s="231"/>
    </row>
    <row r="2138" spans="1:13">
      <c r="A2138" s="231" t="s">
        <v>794</v>
      </c>
      <c r="B2138" s="231" t="s">
        <v>706</v>
      </c>
      <c r="C2138" s="231" t="s">
        <v>2342</v>
      </c>
      <c r="D2138" s="231" t="s">
        <v>844</v>
      </c>
      <c r="E2138" s="231" t="s">
        <v>521</v>
      </c>
      <c r="F2138" s="231" t="s">
        <v>48</v>
      </c>
      <c r="G2138" s="231" t="s">
        <v>521</v>
      </c>
      <c r="H2138" s="231" t="s">
        <v>796</v>
      </c>
      <c r="I2138" s="203">
        <v>500</v>
      </c>
      <c r="J2138" s="203">
        <v>240</v>
      </c>
      <c r="K2138" s="203">
        <v>0</v>
      </c>
      <c r="L2138" s="203">
        <v>260</v>
      </c>
      <c r="M2138" s="231"/>
    </row>
    <row r="2139" spans="1:13">
      <c r="A2139" s="231" t="s">
        <v>794</v>
      </c>
      <c r="B2139" s="231" t="s">
        <v>706</v>
      </c>
      <c r="C2139" s="231" t="s">
        <v>2342</v>
      </c>
      <c r="D2139" s="231" t="s">
        <v>844</v>
      </c>
      <c r="E2139" s="231" t="s">
        <v>521</v>
      </c>
      <c r="F2139" s="231" t="s">
        <v>48</v>
      </c>
      <c r="G2139" s="231" t="s">
        <v>521</v>
      </c>
      <c r="H2139" s="231" t="s">
        <v>796</v>
      </c>
      <c r="I2139" s="203">
        <v>64.290000000000006</v>
      </c>
      <c r="J2139" s="203">
        <v>64.290000000000006</v>
      </c>
      <c r="K2139" s="203">
        <v>0</v>
      </c>
      <c r="L2139" s="203">
        <v>0</v>
      </c>
      <c r="M2139" s="231"/>
    </row>
    <row r="2140" spans="1:13">
      <c r="A2140" s="231" t="s">
        <v>794</v>
      </c>
      <c r="B2140" s="231" t="s">
        <v>706</v>
      </c>
      <c r="C2140" s="231" t="s">
        <v>2343</v>
      </c>
      <c r="D2140" s="231" t="s">
        <v>844</v>
      </c>
      <c r="E2140" s="231" t="s">
        <v>521</v>
      </c>
      <c r="F2140" s="231" t="s">
        <v>48</v>
      </c>
      <c r="G2140" s="231" t="s">
        <v>521</v>
      </c>
      <c r="H2140" s="231" t="s">
        <v>796</v>
      </c>
      <c r="I2140" s="203">
        <v>23751.919999999998</v>
      </c>
      <c r="J2140" s="203">
        <v>20857.439999999999</v>
      </c>
      <c r="K2140" s="203">
        <v>0</v>
      </c>
      <c r="L2140" s="203">
        <v>2894.48</v>
      </c>
      <c r="M2140" s="231"/>
    </row>
    <row r="2141" spans="1:13">
      <c r="A2141" s="231" t="s">
        <v>794</v>
      </c>
      <c r="B2141" s="231" t="s">
        <v>706</v>
      </c>
      <c r="C2141" s="231" t="s">
        <v>2344</v>
      </c>
      <c r="D2141" s="231" t="s">
        <v>844</v>
      </c>
      <c r="E2141" s="231" t="s">
        <v>521</v>
      </c>
      <c r="F2141" s="231" t="s">
        <v>48</v>
      </c>
      <c r="G2141" s="231" t="s">
        <v>521</v>
      </c>
      <c r="H2141" s="231" t="s">
        <v>796</v>
      </c>
      <c r="I2141" s="203">
        <v>2000</v>
      </c>
      <c r="J2141" s="203">
        <v>1723.31</v>
      </c>
      <c r="K2141" s="203">
        <v>0</v>
      </c>
      <c r="L2141" s="203">
        <v>276.69</v>
      </c>
      <c r="M2141" s="231"/>
    </row>
    <row r="2142" spans="1:13">
      <c r="A2142" s="231" t="s">
        <v>794</v>
      </c>
      <c r="B2142" s="231" t="s">
        <v>709</v>
      </c>
      <c r="C2142" s="231" t="s">
        <v>794</v>
      </c>
      <c r="D2142" s="231" t="s">
        <v>844</v>
      </c>
      <c r="E2142" s="231" t="s">
        <v>521</v>
      </c>
      <c r="F2142" s="231" t="s">
        <v>48</v>
      </c>
      <c r="G2142" s="231" t="s">
        <v>521</v>
      </c>
      <c r="H2142" s="231" t="s">
        <v>796</v>
      </c>
      <c r="I2142" s="203">
        <v>67568.039999999994</v>
      </c>
      <c r="J2142" s="203">
        <v>61937.36</v>
      </c>
      <c r="K2142" s="203">
        <v>5630.68</v>
      </c>
      <c r="L2142" s="203">
        <v>0</v>
      </c>
      <c r="M2142" s="231"/>
    </row>
    <row r="2143" spans="1:13">
      <c r="A2143" s="231" t="s">
        <v>794</v>
      </c>
      <c r="B2143" s="231" t="s">
        <v>709</v>
      </c>
      <c r="C2143" s="231" t="s">
        <v>812</v>
      </c>
      <c r="D2143" s="231" t="s">
        <v>844</v>
      </c>
      <c r="E2143" s="231" t="s">
        <v>521</v>
      </c>
      <c r="F2143" s="231" t="s">
        <v>48</v>
      </c>
      <c r="G2143" s="231" t="s">
        <v>521</v>
      </c>
      <c r="H2143" s="231" t="s">
        <v>796</v>
      </c>
      <c r="I2143" s="203">
        <v>33919.800000000003</v>
      </c>
      <c r="J2143" s="203">
        <v>32573.81</v>
      </c>
      <c r="K2143" s="203">
        <v>1612.56</v>
      </c>
      <c r="L2143" s="203">
        <v>-266.57</v>
      </c>
      <c r="M2143" s="231"/>
    </row>
    <row r="2144" spans="1:13">
      <c r="A2144" s="231" t="s">
        <v>794</v>
      </c>
      <c r="B2144" s="231" t="s">
        <v>709</v>
      </c>
      <c r="C2144" s="231" t="s">
        <v>2341</v>
      </c>
      <c r="D2144" s="231" t="s">
        <v>844</v>
      </c>
      <c r="E2144" s="231" t="s">
        <v>521</v>
      </c>
      <c r="F2144" s="231" t="s">
        <v>48</v>
      </c>
      <c r="G2144" s="231" t="s">
        <v>521</v>
      </c>
      <c r="H2144" s="231" t="s">
        <v>796</v>
      </c>
      <c r="I2144" s="203">
        <v>1566</v>
      </c>
      <c r="J2144" s="203">
        <v>1566</v>
      </c>
      <c r="K2144" s="203">
        <v>0</v>
      </c>
      <c r="L2144" s="203">
        <v>0</v>
      </c>
      <c r="M2144" s="231"/>
    </row>
    <row r="2145" spans="1:13">
      <c r="A2145" s="231" t="s">
        <v>794</v>
      </c>
      <c r="B2145" s="231" t="s">
        <v>709</v>
      </c>
      <c r="C2145" s="231" t="s">
        <v>2341</v>
      </c>
      <c r="D2145" s="231" t="s">
        <v>844</v>
      </c>
      <c r="E2145" s="231" t="s">
        <v>521</v>
      </c>
      <c r="F2145" s="231" t="s">
        <v>48</v>
      </c>
      <c r="G2145" s="231" t="s">
        <v>521</v>
      </c>
      <c r="H2145" s="231" t="s">
        <v>796</v>
      </c>
      <c r="I2145" s="203">
        <v>25</v>
      </c>
      <c r="J2145" s="203">
        <v>25</v>
      </c>
      <c r="K2145" s="203">
        <v>0</v>
      </c>
      <c r="L2145" s="203">
        <v>0</v>
      </c>
      <c r="M2145" s="231"/>
    </row>
    <row r="2146" spans="1:13">
      <c r="A2146" s="231" t="s">
        <v>794</v>
      </c>
      <c r="B2146" s="231" t="s">
        <v>709</v>
      </c>
      <c r="C2146" s="231" t="s">
        <v>2343</v>
      </c>
      <c r="D2146" s="231" t="s">
        <v>844</v>
      </c>
      <c r="E2146" s="231" t="s">
        <v>521</v>
      </c>
      <c r="F2146" s="231" t="s">
        <v>48</v>
      </c>
      <c r="G2146" s="231" t="s">
        <v>521</v>
      </c>
      <c r="H2146" s="231" t="s">
        <v>796</v>
      </c>
      <c r="I2146" s="203">
        <v>7390</v>
      </c>
      <c r="J2146" s="203">
        <v>2993.94</v>
      </c>
      <c r="K2146" s="203">
        <v>0</v>
      </c>
      <c r="L2146" s="203">
        <v>4396.0600000000004</v>
      </c>
      <c r="M2146" s="231"/>
    </row>
    <row r="2147" spans="1:13">
      <c r="A2147" s="231" t="s">
        <v>794</v>
      </c>
      <c r="B2147" s="231" t="s">
        <v>808</v>
      </c>
      <c r="C2147" s="231" t="s">
        <v>2341</v>
      </c>
      <c r="D2147" s="231" t="s">
        <v>844</v>
      </c>
      <c r="E2147" s="231" t="s">
        <v>830</v>
      </c>
      <c r="F2147" s="231" t="s">
        <v>48</v>
      </c>
      <c r="G2147" s="231" t="s">
        <v>521</v>
      </c>
      <c r="H2147" s="231" t="s">
        <v>796</v>
      </c>
      <c r="I2147" s="203">
        <v>0.01</v>
      </c>
      <c r="J2147" s="203">
        <v>0</v>
      </c>
      <c r="K2147" s="203">
        <v>0</v>
      </c>
      <c r="L2147" s="203">
        <v>0.01</v>
      </c>
      <c r="M2147" s="231"/>
    </row>
    <row r="2148" spans="1:13">
      <c r="A2148" s="231" t="s">
        <v>794</v>
      </c>
      <c r="B2148" s="231" t="s">
        <v>808</v>
      </c>
      <c r="C2148" s="231" t="s">
        <v>2343</v>
      </c>
      <c r="D2148" s="231" t="s">
        <v>844</v>
      </c>
      <c r="E2148" s="231" t="s">
        <v>830</v>
      </c>
      <c r="F2148" s="231" t="s">
        <v>48</v>
      </c>
      <c r="G2148" s="231" t="s">
        <v>521</v>
      </c>
      <c r="H2148" s="231" t="s">
        <v>796</v>
      </c>
      <c r="I2148" s="203">
        <v>1366.23</v>
      </c>
      <c r="J2148" s="203">
        <v>0</v>
      </c>
      <c r="K2148" s="203">
        <v>0</v>
      </c>
      <c r="L2148" s="203">
        <v>1366.23</v>
      </c>
      <c r="M2148" s="231"/>
    </row>
    <row r="2149" spans="1:13">
      <c r="A2149" s="231" t="s">
        <v>794</v>
      </c>
      <c r="B2149" s="231" t="s">
        <v>701</v>
      </c>
      <c r="C2149" s="231" t="s">
        <v>794</v>
      </c>
      <c r="D2149" s="231" t="s">
        <v>844</v>
      </c>
      <c r="E2149" s="231" t="s">
        <v>999</v>
      </c>
      <c r="F2149" s="231" t="s">
        <v>48</v>
      </c>
      <c r="G2149" s="231" t="s">
        <v>521</v>
      </c>
      <c r="H2149" s="231" t="s">
        <v>796</v>
      </c>
      <c r="I2149" s="203">
        <v>28077.95</v>
      </c>
      <c r="J2149" s="203">
        <v>27402.59</v>
      </c>
      <c r="K2149" s="203">
        <v>994.98</v>
      </c>
      <c r="L2149" s="203">
        <v>-319.62</v>
      </c>
      <c r="M2149" s="231"/>
    </row>
    <row r="2150" spans="1:13">
      <c r="A2150" s="231" t="s">
        <v>794</v>
      </c>
      <c r="B2150" s="231" t="s">
        <v>701</v>
      </c>
      <c r="C2150" s="231" t="s">
        <v>812</v>
      </c>
      <c r="D2150" s="231" t="s">
        <v>844</v>
      </c>
      <c r="E2150" s="231" t="s">
        <v>999</v>
      </c>
      <c r="F2150" s="231" t="s">
        <v>48</v>
      </c>
      <c r="G2150" s="231" t="s">
        <v>521</v>
      </c>
      <c r="H2150" s="231" t="s">
        <v>796</v>
      </c>
      <c r="I2150" s="203">
        <v>7200.05</v>
      </c>
      <c r="J2150" s="203">
        <v>11864.54</v>
      </c>
      <c r="K2150" s="203">
        <v>204.76</v>
      </c>
      <c r="L2150" s="203">
        <v>-4869.25</v>
      </c>
      <c r="M2150" s="231"/>
    </row>
    <row r="2151" spans="1:13">
      <c r="A2151" s="231" t="s">
        <v>794</v>
      </c>
      <c r="B2151" s="231" t="s">
        <v>366</v>
      </c>
      <c r="C2151" s="231" t="s">
        <v>2341</v>
      </c>
      <c r="D2151" s="231" t="s">
        <v>844</v>
      </c>
      <c r="E2151" s="231" t="s">
        <v>1005</v>
      </c>
      <c r="F2151" s="231" t="s">
        <v>48</v>
      </c>
      <c r="G2151" s="231" t="s">
        <v>521</v>
      </c>
      <c r="H2151" s="231" t="s">
        <v>796</v>
      </c>
      <c r="I2151" s="203">
        <v>150.12</v>
      </c>
      <c r="J2151" s="203">
        <v>150.12</v>
      </c>
      <c r="K2151" s="203">
        <v>0</v>
      </c>
      <c r="L2151" s="203">
        <v>0</v>
      </c>
      <c r="M2151" s="231"/>
    </row>
    <row r="2152" spans="1:13">
      <c r="A2152" s="231" t="s">
        <v>794</v>
      </c>
      <c r="B2152" s="231" t="s">
        <v>366</v>
      </c>
      <c r="C2152" s="231" t="s">
        <v>2345</v>
      </c>
      <c r="D2152" s="231" t="s">
        <v>844</v>
      </c>
      <c r="E2152" s="231" t="s">
        <v>1005</v>
      </c>
      <c r="F2152" s="231" t="s">
        <v>48</v>
      </c>
      <c r="G2152" s="231" t="s">
        <v>521</v>
      </c>
      <c r="H2152" s="231" t="s">
        <v>796</v>
      </c>
      <c r="I2152" s="203">
        <v>1849.88</v>
      </c>
      <c r="J2152" s="203">
        <v>0</v>
      </c>
      <c r="K2152" s="203">
        <v>0</v>
      </c>
      <c r="L2152" s="203">
        <v>1849.88</v>
      </c>
      <c r="M2152" s="231"/>
    </row>
    <row r="2153" spans="1:13">
      <c r="A2153" s="231" t="s">
        <v>794</v>
      </c>
      <c r="B2153" s="231" t="s">
        <v>703</v>
      </c>
      <c r="C2153" s="231" t="s">
        <v>794</v>
      </c>
      <c r="D2153" s="231" t="s">
        <v>844</v>
      </c>
      <c r="E2153" s="231" t="s">
        <v>1097</v>
      </c>
      <c r="F2153" s="231" t="s">
        <v>48</v>
      </c>
      <c r="G2153" s="231" t="s">
        <v>521</v>
      </c>
      <c r="H2153" s="231" t="s">
        <v>796</v>
      </c>
      <c r="I2153" s="203">
        <v>4780</v>
      </c>
      <c r="J2153" s="203">
        <v>1721.84</v>
      </c>
      <c r="K2153" s="203">
        <v>0</v>
      </c>
      <c r="L2153" s="203">
        <v>3058.16</v>
      </c>
      <c r="M2153" s="231"/>
    </row>
    <row r="2154" spans="1:13">
      <c r="A2154" s="231" t="s">
        <v>794</v>
      </c>
      <c r="B2154" s="231" t="s">
        <v>703</v>
      </c>
      <c r="C2154" s="231" t="s">
        <v>812</v>
      </c>
      <c r="D2154" s="231" t="s">
        <v>844</v>
      </c>
      <c r="E2154" s="231" t="s">
        <v>1097</v>
      </c>
      <c r="F2154" s="231" t="s">
        <v>48</v>
      </c>
      <c r="G2154" s="231" t="s">
        <v>521</v>
      </c>
      <c r="H2154" s="231" t="s">
        <v>796</v>
      </c>
      <c r="I2154" s="203">
        <v>1052</v>
      </c>
      <c r="J2154" s="203">
        <v>534.62</v>
      </c>
      <c r="K2154" s="203">
        <v>0</v>
      </c>
      <c r="L2154" s="203">
        <v>517.38</v>
      </c>
      <c r="M2154" s="231"/>
    </row>
    <row r="2155" spans="1:13">
      <c r="A2155" s="231" t="s">
        <v>794</v>
      </c>
      <c r="B2155" s="231" t="s">
        <v>808</v>
      </c>
      <c r="C2155" s="231" t="s">
        <v>2341</v>
      </c>
      <c r="D2155" s="231" t="s">
        <v>844</v>
      </c>
      <c r="E2155" s="231" t="s">
        <v>710</v>
      </c>
      <c r="F2155" s="231" t="s">
        <v>48</v>
      </c>
      <c r="G2155" s="231" t="s">
        <v>521</v>
      </c>
      <c r="H2155" s="231" t="s">
        <v>796</v>
      </c>
      <c r="I2155" s="203">
        <v>1695.36</v>
      </c>
      <c r="J2155" s="203">
        <v>0</v>
      </c>
      <c r="K2155" s="203">
        <v>0</v>
      </c>
      <c r="L2155" s="203">
        <v>1695.36</v>
      </c>
      <c r="M2155" s="231"/>
    </row>
    <row r="2156" spans="1:13">
      <c r="A2156" s="231" t="s">
        <v>794</v>
      </c>
      <c r="B2156" s="231" t="s">
        <v>808</v>
      </c>
      <c r="C2156" s="231" t="s">
        <v>2341</v>
      </c>
      <c r="D2156" s="231" t="s">
        <v>844</v>
      </c>
      <c r="E2156" s="231" t="s">
        <v>710</v>
      </c>
      <c r="F2156" s="231" t="s">
        <v>48</v>
      </c>
      <c r="G2156" s="231" t="s">
        <v>521</v>
      </c>
      <c r="H2156" s="231" t="s">
        <v>796</v>
      </c>
      <c r="I2156" s="203">
        <v>2329.44</v>
      </c>
      <c r="J2156" s="203">
        <v>2329.44</v>
      </c>
      <c r="K2156" s="203">
        <v>0</v>
      </c>
      <c r="L2156" s="203">
        <v>0</v>
      </c>
      <c r="M2156" s="231"/>
    </row>
    <row r="2157" spans="1:13">
      <c r="A2157" s="231" t="s">
        <v>794</v>
      </c>
      <c r="B2157" s="231" t="s">
        <v>808</v>
      </c>
      <c r="C2157" s="231" t="s">
        <v>2343</v>
      </c>
      <c r="D2157" s="231" t="s">
        <v>844</v>
      </c>
      <c r="E2157" s="231" t="s">
        <v>710</v>
      </c>
      <c r="F2157" s="231" t="s">
        <v>48</v>
      </c>
      <c r="G2157" s="231" t="s">
        <v>521</v>
      </c>
      <c r="H2157" s="231" t="s">
        <v>796</v>
      </c>
      <c r="I2157" s="203">
        <v>2388.92</v>
      </c>
      <c r="J2157" s="203">
        <v>0</v>
      </c>
      <c r="K2157" s="203">
        <v>0</v>
      </c>
      <c r="L2157" s="203">
        <v>2388.92</v>
      </c>
      <c r="M2157" s="231"/>
    </row>
    <row r="2158" spans="1:13">
      <c r="A2158" s="231" t="s">
        <v>794</v>
      </c>
      <c r="B2158" s="231" t="s">
        <v>808</v>
      </c>
      <c r="C2158" s="231" t="s">
        <v>2345</v>
      </c>
      <c r="D2158" s="231" t="s">
        <v>844</v>
      </c>
      <c r="E2158" s="231" t="s">
        <v>710</v>
      </c>
      <c r="F2158" s="231" t="s">
        <v>48</v>
      </c>
      <c r="G2158" s="231" t="s">
        <v>521</v>
      </c>
      <c r="H2158" s="231" t="s">
        <v>796</v>
      </c>
      <c r="I2158" s="203">
        <v>1605.36</v>
      </c>
      <c r="J2158" s="203">
        <v>1605.36</v>
      </c>
      <c r="K2158" s="203">
        <v>0</v>
      </c>
      <c r="L2158" s="203">
        <v>0</v>
      </c>
      <c r="M2158" s="231"/>
    </row>
    <row r="2159" spans="1:13">
      <c r="A2159" s="231" t="s">
        <v>794</v>
      </c>
      <c r="B2159" s="231" t="s">
        <v>804</v>
      </c>
      <c r="C2159" s="231" t="s">
        <v>2343</v>
      </c>
      <c r="D2159" s="231" t="s">
        <v>844</v>
      </c>
      <c r="E2159" s="231" t="s">
        <v>710</v>
      </c>
      <c r="F2159" s="231" t="s">
        <v>48</v>
      </c>
      <c r="G2159" s="231" t="s">
        <v>521</v>
      </c>
      <c r="H2159" s="231" t="s">
        <v>796</v>
      </c>
      <c r="I2159" s="203">
        <v>41913.53</v>
      </c>
      <c r="J2159" s="203">
        <v>0</v>
      </c>
      <c r="K2159" s="203">
        <v>0</v>
      </c>
      <c r="L2159" s="203">
        <v>41913.53</v>
      </c>
      <c r="M2159" s="231"/>
    </row>
    <row r="2160" spans="1:13">
      <c r="A2160" s="231" t="s">
        <v>794</v>
      </c>
      <c r="B2160" s="231" t="s">
        <v>804</v>
      </c>
      <c r="C2160" s="231" t="s">
        <v>2345</v>
      </c>
      <c r="D2160" s="231" t="s">
        <v>844</v>
      </c>
      <c r="E2160" s="231" t="s">
        <v>710</v>
      </c>
      <c r="F2160" s="231" t="s">
        <v>48</v>
      </c>
      <c r="G2160" s="231" t="s">
        <v>521</v>
      </c>
      <c r="H2160" s="231" t="s">
        <v>796</v>
      </c>
      <c r="I2160" s="203">
        <v>642.84</v>
      </c>
      <c r="J2160" s="203">
        <v>214.26</v>
      </c>
      <c r="K2160" s="203">
        <v>0</v>
      </c>
      <c r="L2160" s="203">
        <v>428.58</v>
      </c>
      <c r="M2160" s="231"/>
    </row>
    <row r="2161" spans="1:13">
      <c r="A2161" s="231" t="s">
        <v>794</v>
      </c>
      <c r="B2161" s="231" t="s">
        <v>703</v>
      </c>
      <c r="C2161" s="231" t="s">
        <v>794</v>
      </c>
      <c r="D2161" s="231" t="s">
        <v>844</v>
      </c>
      <c r="E2161" s="231" t="s">
        <v>710</v>
      </c>
      <c r="F2161" s="231" t="s">
        <v>48</v>
      </c>
      <c r="G2161" s="231" t="s">
        <v>521</v>
      </c>
      <c r="H2161" s="231" t="s">
        <v>796</v>
      </c>
      <c r="I2161" s="203">
        <v>238.09</v>
      </c>
      <c r="J2161" s="203">
        <v>146.58000000000001</v>
      </c>
      <c r="K2161" s="203">
        <v>0</v>
      </c>
      <c r="L2161" s="203">
        <v>91.51</v>
      </c>
      <c r="M2161" s="231"/>
    </row>
    <row r="2162" spans="1:13">
      <c r="A2162" s="231" t="s">
        <v>794</v>
      </c>
      <c r="B2162" s="231" t="s">
        <v>703</v>
      </c>
      <c r="C2162" s="231" t="s">
        <v>812</v>
      </c>
      <c r="D2162" s="231" t="s">
        <v>844</v>
      </c>
      <c r="E2162" s="231" t="s">
        <v>710</v>
      </c>
      <c r="F2162" s="231" t="s">
        <v>48</v>
      </c>
      <c r="G2162" s="231" t="s">
        <v>521</v>
      </c>
      <c r="H2162" s="231" t="s">
        <v>796</v>
      </c>
      <c r="I2162" s="203">
        <v>24.87</v>
      </c>
      <c r="J2162" s="203">
        <v>23.49</v>
      </c>
      <c r="K2162" s="203">
        <v>0</v>
      </c>
      <c r="L2162" s="203">
        <v>1.38</v>
      </c>
      <c r="M2162" s="231"/>
    </row>
    <row r="2163" spans="1:13">
      <c r="A2163" s="231" t="s">
        <v>794</v>
      </c>
      <c r="B2163" s="231" t="s">
        <v>701</v>
      </c>
      <c r="C2163" s="231" t="s">
        <v>2344</v>
      </c>
      <c r="D2163" s="231" t="s">
        <v>844</v>
      </c>
      <c r="E2163" s="231" t="s">
        <v>710</v>
      </c>
      <c r="F2163" s="231" t="s">
        <v>48</v>
      </c>
      <c r="G2163" s="231" t="s">
        <v>521</v>
      </c>
      <c r="H2163" s="231" t="s">
        <v>796</v>
      </c>
      <c r="I2163" s="203">
        <v>1906.96</v>
      </c>
      <c r="J2163" s="203">
        <v>0</v>
      </c>
      <c r="K2163" s="203">
        <v>0</v>
      </c>
      <c r="L2163" s="203">
        <v>1906.96</v>
      </c>
      <c r="M2163" s="231"/>
    </row>
    <row r="2164" spans="1:13">
      <c r="A2164" s="231" t="s">
        <v>794</v>
      </c>
      <c r="B2164" s="231" t="s">
        <v>702</v>
      </c>
      <c r="C2164" s="231" t="s">
        <v>2341</v>
      </c>
      <c r="D2164" s="231" t="s">
        <v>844</v>
      </c>
      <c r="E2164" s="231" t="s">
        <v>710</v>
      </c>
      <c r="F2164" s="231" t="s">
        <v>48</v>
      </c>
      <c r="G2164" s="231" t="s">
        <v>521</v>
      </c>
      <c r="H2164" s="231" t="s">
        <v>796</v>
      </c>
      <c r="I2164" s="203">
        <v>3109.11</v>
      </c>
      <c r="J2164" s="203">
        <v>352.08</v>
      </c>
      <c r="K2164" s="203">
        <v>0</v>
      </c>
      <c r="L2164" s="203">
        <v>2757.03</v>
      </c>
      <c r="M2164" s="231"/>
    </row>
    <row r="2165" spans="1:13">
      <c r="A2165" s="231" t="s">
        <v>794</v>
      </c>
      <c r="B2165" s="231" t="s">
        <v>707</v>
      </c>
      <c r="C2165" s="231" t="s">
        <v>2341</v>
      </c>
      <c r="D2165" s="231" t="s">
        <v>844</v>
      </c>
      <c r="E2165" s="231" t="s">
        <v>710</v>
      </c>
      <c r="F2165" s="231" t="s">
        <v>48</v>
      </c>
      <c r="G2165" s="231" t="s">
        <v>521</v>
      </c>
      <c r="H2165" s="231" t="s">
        <v>796</v>
      </c>
      <c r="I2165" s="203">
        <v>5286.88</v>
      </c>
      <c r="J2165" s="203">
        <v>406.24</v>
      </c>
      <c r="K2165" s="203">
        <v>959.6</v>
      </c>
      <c r="L2165" s="203">
        <v>3921.04</v>
      </c>
      <c r="M2165" s="231"/>
    </row>
    <row r="2166" spans="1:13">
      <c r="A2166" s="231" t="s">
        <v>794</v>
      </c>
      <c r="B2166" s="231" t="s">
        <v>706</v>
      </c>
      <c r="C2166" s="231" t="s">
        <v>794</v>
      </c>
      <c r="D2166" s="231" t="s">
        <v>844</v>
      </c>
      <c r="E2166" s="231" t="s">
        <v>710</v>
      </c>
      <c r="F2166" s="231" t="s">
        <v>48</v>
      </c>
      <c r="G2166" s="231" t="s">
        <v>521</v>
      </c>
      <c r="H2166" s="231" t="s">
        <v>796</v>
      </c>
      <c r="I2166" s="203">
        <v>6984.92</v>
      </c>
      <c r="J2166" s="203">
        <v>3820.73</v>
      </c>
      <c r="K2166" s="203">
        <v>0</v>
      </c>
      <c r="L2166" s="203">
        <v>3164.19</v>
      </c>
      <c r="M2166" s="231"/>
    </row>
    <row r="2167" spans="1:13">
      <c r="A2167" s="231" t="s">
        <v>794</v>
      </c>
      <c r="B2167" s="231" t="s">
        <v>706</v>
      </c>
      <c r="C2167" s="231" t="s">
        <v>812</v>
      </c>
      <c r="D2167" s="231" t="s">
        <v>844</v>
      </c>
      <c r="E2167" s="231" t="s">
        <v>710</v>
      </c>
      <c r="F2167" s="231" t="s">
        <v>48</v>
      </c>
      <c r="G2167" s="231" t="s">
        <v>521</v>
      </c>
      <c r="H2167" s="231" t="s">
        <v>796</v>
      </c>
      <c r="I2167" s="203">
        <v>810</v>
      </c>
      <c r="J2167" s="203">
        <v>963.55</v>
      </c>
      <c r="K2167" s="203">
        <v>0</v>
      </c>
      <c r="L2167" s="203">
        <v>-153.55000000000001</v>
      </c>
      <c r="M2167" s="231"/>
    </row>
    <row r="2168" spans="1:13">
      <c r="A2168" s="231" t="s">
        <v>794</v>
      </c>
      <c r="B2168" s="231" t="s">
        <v>706</v>
      </c>
      <c r="C2168" s="231" t="s">
        <v>2341</v>
      </c>
      <c r="D2168" s="231" t="s">
        <v>844</v>
      </c>
      <c r="E2168" s="231" t="s">
        <v>710</v>
      </c>
      <c r="F2168" s="231" t="s">
        <v>48</v>
      </c>
      <c r="G2168" s="231" t="s">
        <v>521</v>
      </c>
      <c r="H2168" s="231" t="s">
        <v>796</v>
      </c>
      <c r="I2168" s="203">
        <v>833.18</v>
      </c>
      <c r="J2168" s="203">
        <v>833.18</v>
      </c>
      <c r="K2168" s="203">
        <v>0</v>
      </c>
      <c r="L2168" s="203">
        <v>0</v>
      </c>
      <c r="M2168" s="231"/>
    </row>
    <row r="2169" spans="1:13">
      <c r="A2169" s="231" t="s">
        <v>794</v>
      </c>
      <c r="B2169" s="231" t="s">
        <v>706</v>
      </c>
      <c r="C2169" s="231" t="s">
        <v>2343</v>
      </c>
      <c r="D2169" s="231" t="s">
        <v>844</v>
      </c>
      <c r="E2169" s="231" t="s">
        <v>710</v>
      </c>
      <c r="F2169" s="231" t="s">
        <v>48</v>
      </c>
      <c r="G2169" s="231" t="s">
        <v>521</v>
      </c>
      <c r="H2169" s="231" t="s">
        <v>796</v>
      </c>
      <c r="I2169" s="203">
        <v>324.75</v>
      </c>
      <c r="J2169" s="203">
        <v>0</v>
      </c>
      <c r="K2169" s="203">
        <v>0</v>
      </c>
      <c r="L2169" s="203">
        <v>324.75</v>
      </c>
      <c r="M2169" s="231"/>
    </row>
    <row r="2170" spans="1:13">
      <c r="A2170" s="231" t="s">
        <v>794</v>
      </c>
      <c r="B2170" s="231" t="s">
        <v>706</v>
      </c>
      <c r="C2170" s="231" t="s">
        <v>2345</v>
      </c>
      <c r="D2170" s="231" t="s">
        <v>844</v>
      </c>
      <c r="E2170" s="231" t="s">
        <v>710</v>
      </c>
      <c r="F2170" s="231" t="s">
        <v>48</v>
      </c>
      <c r="G2170" s="231" t="s">
        <v>521</v>
      </c>
      <c r="H2170" s="231" t="s">
        <v>796</v>
      </c>
      <c r="I2170" s="203">
        <v>2059.1999999999998</v>
      </c>
      <c r="J2170" s="203">
        <v>2059.1999999999998</v>
      </c>
      <c r="K2170" s="203">
        <v>0</v>
      </c>
      <c r="L2170" s="203">
        <v>0</v>
      </c>
      <c r="M2170" s="231"/>
    </row>
    <row r="2171" spans="1:13">
      <c r="A2171" s="231" t="s">
        <v>794</v>
      </c>
      <c r="B2171" s="231" t="s">
        <v>808</v>
      </c>
      <c r="C2171" s="231" t="s">
        <v>794</v>
      </c>
      <c r="D2171" s="231" t="s">
        <v>844</v>
      </c>
      <c r="E2171" s="231" t="s">
        <v>2086</v>
      </c>
      <c r="F2171" s="231" t="s">
        <v>48</v>
      </c>
      <c r="G2171" s="231" t="s">
        <v>521</v>
      </c>
      <c r="H2171" s="231" t="s">
        <v>796</v>
      </c>
      <c r="I2171" s="203">
        <v>2000</v>
      </c>
      <c r="J2171" s="203">
        <v>29995</v>
      </c>
      <c r="K2171" s="203">
        <v>0</v>
      </c>
      <c r="L2171" s="203">
        <v>-27995</v>
      </c>
      <c r="M2171" s="231"/>
    </row>
    <row r="2172" spans="1:13">
      <c r="A2172" s="231" t="s">
        <v>794</v>
      </c>
      <c r="B2172" s="231" t="s">
        <v>808</v>
      </c>
      <c r="C2172" s="231" t="s">
        <v>812</v>
      </c>
      <c r="D2172" s="231" t="s">
        <v>844</v>
      </c>
      <c r="E2172" s="231" t="s">
        <v>2086</v>
      </c>
      <c r="F2172" s="231" t="s">
        <v>48</v>
      </c>
      <c r="G2172" s="231" t="s">
        <v>521</v>
      </c>
      <c r="H2172" s="231" t="s">
        <v>796</v>
      </c>
      <c r="I2172" s="203">
        <v>458.36</v>
      </c>
      <c r="J2172" s="203">
        <v>6613</v>
      </c>
      <c r="K2172" s="203">
        <v>0</v>
      </c>
      <c r="L2172" s="203">
        <v>-6154.64</v>
      </c>
      <c r="M2172" s="231"/>
    </row>
    <row r="2173" spans="1:13">
      <c r="A2173" s="231" t="s">
        <v>794</v>
      </c>
      <c r="B2173" s="231" t="s">
        <v>808</v>
      </c>
      <c r="C2173" s="231" t="s">
        <v>2341</v>
      </c>
      <c r="D2173" s="231" t="s">
        <v>844</v>
      </c>
      <c r="E2173" s="231" t="s">
        <v>2086</v>
      </c>
      <c r="F2173" s="231" t="s">
        <v>48</v>
      </c>
      <c r="G2173" s="231" t="s">
        <v>521</v>
      </c>
      <c r="H2173" s="231" t="s">
        <v>796</v>
      </c>
      <c r="I2173" s="203">
        <v>0</v>
      </c>
      <c r="J2173" s="203">
        <v>1000</v>
      </c>
      <c r="K2173" s="203">
        <v>0</v>
      </c>
      <c r="L2173" s="203">
        <v>-1000</v>
      </c>
      <c r="M2173" s="231"/>
    </row>
    <row r="2174" spans="1:13">
      <c r="A2174" s="231" t="s">
        <v>794</v>
      </c>
      <c r="B2174" s="231" t="s">
        <v>244</v>
      </c>
      <c r="C2174" s="231" t="s">
        <v>794</v>
      </c>
      <c r="D2174" s="231" t="s">
        <v>844</v>
      </c>
      <c r="E2174" s="231" t="s">
        <v>2082</v>
      </c>
      <c r="F2174" s="231" t="s">
        <v>48</v>
      </c>
      <c r="G2174" s="231" t="s">
        <v>521</v>
      </c>
      <c r="H2174" s="231" t="s">
        <v>796</v>
      </c>
      <c r="I2174" s="203">
        <v>46668</v>
      </c>
      <c r="J2174" s="203">
        <v>42779</v>
      </c>
      <c r="K2174" s="203">
        <v>3889</v>
      </c>
      <c r="L2174" s="203">
        <v>0</v>
      </c>
      <c r="M2174" s="231"/>
    </row>
    <row r="2175" spans="1:13">
      <c r="A2175" s="231" t="s">
        <v>794</v>
      </c>
      <c r="B2175" s="231" t="s">
        <v>244</v>
      </c>
      <c r="C2175" s="231" t="s">
        <v>812</v>
      </c>
      <c r="D2175" s="231" t="s">
        <v>844</v>
      </c>
      <c r="E2175" s="231" t="s">
        <v>2082</v>
      </c>
      <c r="F2175" s="231" t="s">
        <v>48</v>
      </c>
      <c r="G2175" s="231" t="s">
        <v>521</v>
      </c>
      <c r="H2175" s="231" t="s">
        <v>796</v>
      </c>
      <c r="I2175" s="203">
        <v>24068.89</v>
      </c>
      <c r="J2175" s="203">
        <v>23276.47</v>
      </c>
      <c r="K2175" s="203">
        <v>808.16</v>
      </c>
      <c r="L2175" s="203">
        <v>-15.74</v>
      </c>
      <c r="M2175" s="231"/>
    </row>
    <row r="2176" spans="1:13">
      <c r="A2176" s="231" t="s">
        <v>794</v>
      </c>
      <c r="B2176" s="231" t="s">
        <v>703</v>
      </c>
      <c r="C2176" s="231" t="s">
        <v>794</v>
      </c>
      <c r="D2176" s="231" t="s">
        <v>844</v>
      </c>
      <c r="E2176" s="231" t="s">
        <v>2092</v>
      </c>
      <c r="F2176" s="231" t="s">
        <v>48</v>
      </c>
      <c r="G2176" s="231" t="s">
        <v>521</v>
      </c>
      <c r="H2176" s="231" t="s">
        <v>796</v>
      </c>
      <c r="I2176" s="203">
        <v>41024.01</v>
      </c>
      <c r="J2176" s="203">
        <v>34483.4</v>
      </c>
      <c r="K2176" s="203">
        <v>6437.32</v>
      </c>
      <c r="L2176" s="203">
        <v>103.29</v>
      </c>
      <c r="M2176" s="231"/>
    </row>
    <row r="2177" spans="1:13">
      <c r="A2177" s="231" t="s">
        <v>794</v>
      </c>
      <c r="B2177" s="231" t="s">
        <v>703</v>
      </c>
      <c r="C2177" s="231" t="s">
        <v>812</v>
      </c>
      <c r="D2177" s="231" t="s">
        <v>844</v>
      </c>
      <c r="E2177" s="231" t="s">
        <v>2092</v>
      </c>
      <c r="F2177" s="231" t="s">
        <v>48</v>
      </c>
      <c r="G2177" s="231" t="s">
        <v>521</v>
      </c>
      <c r="H2177" s="231" t="s">
        <v>796</v>
      </c>
      <c r="I2177" s="203">
        <v>22703.68</v>
      </c>
      <c r="J2177" s="203">
        <v>21382.77</v>
      </c>
      <c r="K2177" s="203">
        <v>1336.16</v>
      </c>
      <c r="L2177" s="203">
        <v>-15.25</v>
      </c>
      <c r="M2177" s="231"/>
    </row>
    <row r="2178" spans="1:13">
      <c r="A2178" s="231" t="s">
        <v>794</v>
      </c>
      <c r="B2178" s="231" t="s">
        <v>804</v>
      </c>
      <c r="C2178" s="231" t="s">
        <v>812</v>
      </c>
      <c r="D2178" s="231" t="s">
        <v>844</v>
      </c>
      <c r="E2178" s="231" t="s">
        <v>338</v>
      </c>
      <c r="F2178" s="231" t="s">
        <v>48</v>
      </c>
      <c r="G2178" s="231" t="s">
        <v>521</v>
      </c>
      <c r="H2178" s="231" t="s">
        <v>796</v>
      </c>
      <c r="I2178" s="203">
        <v>653.44000000000005</v>
      </c>
      <c r="J2178" s="203">
        <v>0</v>
      </c>
      <c r="K2178" s="203">
        <v>0</v>
      </c>
      <c r="L2178" s="203">
        <v>653.44000000000005</v>
      </c>
      <c r="M2178" s="231"/>
    </row>
    <row r="2179" spans="1:13">
      <c r="A2179" s="231" t="s">
        <v>794</v>
      </c>
      <c r="B2179" s="231" t="s">
        <v>804</v>
      </c>
      <c r="C2179" s="231" t="s">
        <v>2343</v>
      </c>
      <c r="D2179" s="231" t="s">
        <v>844</v>
      </c>
      <c r="E2179" s="231" t="s">
        <v>338</v>
      </c>
      <c r="F2179" s="231" t="s">
        <v>48</v>
      </c>
      <c r="G2179" s="231" t="s">
        <v>521</v>
      </c>
      <c r="H2179" s="231" t="s">
        <v>796</v>
      </c>
      <c r="I2179" s="203">
        <v>1350.92</v>
      </c>
      <c r="J2179" s="203">
        <v>0</v>
      </c>
      <c r="K2179" s="203">
        <v>0</v>
      </c>
      <c r="L2179" s="203">
        <v>1350.92</v>
      </c>
      <c r="M2179" s="231"/>
    </row>
    <row r="2180" spans="1:13">
      <c r="A2180" s="231" t="s">
        <v>794</v>
      </c>
      <c r="B2180" s="231" t="s">
        <v>808</v>
      </c>
      <c r="C2180" s="231" t="s">
        <v>794</v>
      </c>
      <c r="D2180" s="231" t="s">
        <v>844</v>
      </c>
      <c r="E2180" s="231" t="s">
        <v>1004</v>
      </c>
      <c r="F2180" s="231" t="s">
        <v>48</v>
      </c>
      <c r="G2180" s="231" t="s">
        <v>521</v>
      </c>
      <c r="H2180" s="231" t="s">
        <v>796</v>
      </c>
      <c r="I2180" s="203">
        <v>92793.05</v>
      </c>
      <c r="J2180" s="203">
        <v>86767.37</v>
      </c>
      <c r="K2180" s="203">
        <v>8594.32</v>
      </c>
      <c r="L2180" s="203">
        <v>-2568.64</v>
      </c>
      <c r="M2180" s="231"/>
    </row>
    <row r="2181" spans="1:13">
      <c r="A2181" s="231" t="s">
        <v>794</v>
      </c>
      <c r="B2181" s="231" t="s">
        <v>808</v>
      </c>
      <c r="C2181" s="231" t="s">
        <v>812</v>
      </c>
      <c r="D2181" s="231" t="s">
        <v>844</v>
      </c>
      <c r="E2181" s="231" t="s">
        <v>1004</v>
      </c>
      <c r="F2181" s="231" t="s">
        <v>48</v>
      </c>
      <c r="G2181" s="231" t="s">
        <v>521</v>
      </c>
      <c r="H2181" s="231" t="s">
        <v>796</v>
      </c>
      <c r="I2181" s="203">
        <v>37482.629999999997</v>
      </c>
      <c r="J2181" s="203">
        <v>39335</v>
      </c>
      <c r="K2181" s="203">
        <v>1783.88</v>
      </c>
      <c r="L2181" s="203">
        <v>-3636.25</v>
      </c>
      <c r="M2181" s="231"/>
    </row>
    <row r="2182" spans="1:13">
      <c r="A2182" s="231" t="s">
        <v>794</v>
      </c>
      <c r="B2182" s="231" t="s">
        <v>808</v>
      </c>
      <c r="C2182" s="231" t="s">
        <v>2341</v>
      </c>
      <c r="D2182" s="231" t="s">
        <v>844</v>
      </c>
      <c r="E2182" s="231" t="s">
        <v>1004</v>
      </c>
      <c r="F2182" s="231" t="s">
        <v>48</v>
      </c>
      <c r="G2182" s="231" t="s">
        <v>521</v>
      </c>
      <c r="H2182" s="231" t="s">
        <v>796</v>
      </c>
      <c r="I2182" s="203">
        <v>451.5</v>
      </c>
      <c r="J2182" s="203">
        <v>451.5</v>
      </c>
      <c r="K2182" s="203">
        <v>0</v>
      </c>
      <c r="L2182" s="203">
        <v>0</v>
      </c>
      <c r="M2182" s="231"/>
    </row>
    <row r="2183" spans="1:13">
      <c r="A2183" s="231" t="s">
        <v>794</v>
      </c>
      <c r="B2183" s="231" t="s">
        <v>808</v>
      </c>
      <c r="C2183" s="231" t="s">
        <v>2341</v>
      </c>
      <c r="D2183" s="231" t="s">
        <v>844</v>
      </c>
      <c r="E2183" s="231" t="s">
        <v>1004</v>
      </c>
      <c r="F2183" s="231" t="s">
        <v>48</v>
      </c>
      <c r="G2183" s="231" t="s">
        <v>521</v>
      </c>
      <c r="H2183" s="231" t="s">
        <v>796</v>
      </c>
      <c r="I2183" s="203">
        <v>187.5</v>
      </c>
      <c r="J2183" s="203">
        <v>187.5</v>
      </c>
      <c r="K2183" s="203">
        <v>0</v>
      </c>
      <c r="L2183" s="203">
        <v>0</v>
      </c>
      <c r="M2183" s="231"/>
    </row>
    <row r="2184" spans="1:13">
      <c r="A2184" s="231" t="s">
        <v>794</v>
      </c>
      <c r="B2184" s="231" t="s">
        <v>808</v>
      </c>
      <c r="C2184" s="231" t="s">
        <v>2343</v>
      </c>
      <c r="D2184" s="231" t="s">
        <v>844</v>
      </c>
      <c r="E2184" s="231" t="s">
        <v>1004</v>
      </c>
      <c r="F2184" s="231" t="s">
        <v>48</v>
      </c>
      <c r="G2184" s="231" t="s">
        <v>521</v>
      </c>
      <c r="H2184" s="231" t="s">
        <v>796</v>
      </c>
      <c r="I2184" s="203">
        <v>2127.96</v>
      </c>
      <c r="J2184" s="203">
        <v>0</v>
      </c>
      <c r="K2184" s="203">
        <v>0</v>
      </c>
      <c r="L2184" s="203">
        <v>2127.96</v>
      </c>
      <c r="M2184" s="231"/>
    </row>
    <row r="2185" spans="1:13">
      <c r="A2185" s="231" t="s">
        <v>794</v>
      </c>
      <c r="B2185" s="231" t="s">
        <v>808</v>
      </c>
      <c r="C2185" s="231" t="s">
        <v>2345</v>
      </c>
      <c r="D2185" s="231" t="s">
        <v>844</v>
      </c>
      <c r="E2185" s="231" t="s">
        <v>1004</v>
      </c>
      <c r="F2185" s="231" t="s">
        <v>48</v>
      </c>
      <c r="G2185" s="231" t="s">
        <v>521</v>
      </c>
      <c r="H2185" s="231" t="s">
        <v>796</v>
      </c>
      <c r="I2185" s="203">
        <v>12379.78</v>
      </c>
      <c r="J2185" s="203">
        <v>12522.62</v>
      </c>
      <c r="K2185" s="203">
        <v>0</v>
      </c>
      <c r="L2185" s="203">
        <v>-142.84</v>
      </c>
      <c r="M2185" s="231"/>
    </row>
    <row r="2186" spans="1:13">
      <c r="A2186" s="231" t="s">
        <v>794</v>
      </c>
      <c r="B2186" s="231" t="s">
        <v>703</v>
      </c>
      <c r="C2186" s="231" t="s">
        <v>794</v>
      </c>
      <c r="D2186" s="231" t="s">
        <v>844</v>
      </c>
      <c r="E2186" s="231" t="s">
        <v>1004</v>
      </c>
      <c r="F2186" s="231" t="s">
        <v>48</v>
      </c>
      <c r="G2186" s="231" t="s">
        <v>521</v>
      </c>
      <c r="H2186" s="231" t="s">
        <v>796</v>
      </c>
      <c r="I2186" s="203">
        <v>45155.92</v>
      </c>
      <c r="J2186" s="203">
        <v>38673.919999999998</v>
      </c>
      <c r="K2186" s="203">
        <v>7162</v>
      </c>
      <c r="L2186" s="203">
        <v>-680</v>
      </c>
      <c r="M2186" s="231"/>
    </row>
    <row r="2187" spans="1:13">
      <c r="A2187" s="231" t="s">
        <v>794</v>
      </c>
      <c r="B2187" s="231" t="s">
        <v>703</v>
      </c>
      <c r="C2187" s="231" t="s">
        <v>812</v>
      </c>
      <c r="D2187" s="231" t="s">
        <v>844</v>
      </c>
      <c r="E2187" s="231" t="s">
        <v>1004</v>
      </c>
      <c r="F2187" s="231" t="s">
        <v>48</v>
      </c>
      <c r="G2187" s="231" t="s">
        <v>521</v>
      </c>
      <c r="H2187" s="231" t="s">
        <v>796</v>
      </c>
      <c r="I2187" s="203">
        <v>20988.43</v>
      </c>
      <c r="J2187" s="203">
        <v>19713.349999999999</v>
      </c>
      <c r="K2187" s="203">
        <v>1486.56</v>
      </c>
      <c r="L2187" s="203">
        <v>-211.48</v>
      </c>
      <c r="M2187" s="231"/>
    </row>
    <row r="2188" spans="1:13">
      <c r="A2188" s="231" t="s">
        <v>794</v>
      </c>
      <c r="B2188" s="231" t="s">
        <v>702</v>
      </c>
      <c r="C2188" s="231" t="s">
        <v>794</v>
      </c>
      <c r="D2188" s="231" t="s">
        <v>844</v>
      </c>
      <c r="E2188" s="231" t="s">
        <v>1004</v>
      </c>
      <c r="F2188" s="231" t="s">
        <v>48</v>
      </c>
      <c r="G2188" s="231" t="s">
        <v>521</v>
      </c>
      <c r="H2188" s="231" t="s">
        <v>796</v>
      </c>
      <c r="I2188" s="203">
        <v>2243.75</v>
      </c>
      <c r="J2188" s="203">
        <v>2243.75</v>
      </c>
      <c r="K2188" s="203">
        <v>0</v>
      </c>
      <c r="L2188" s="203">
        <v>0</v>
      </c>
      <c r="M2188" s="231"/>
    </row>
    <row r="2189" spans="1:13">
      <c r="A2189" s="231" t="s">
        <v>794</v>
      </c>
      <c r="B2189" s="231" t="s">
        <v>702</v>
      </c>
      <c r="C2189" s="231" t="s">
        <v>812</v>
      </c>
      <c r="D2189" s="231" t="s">
        <v>844</v>
      </c>
      <c r="E2189" s="231" t="s">
        <v>1004</v>
      </c>
      <c r="F2189" s="231" t="s">
        <v>48</v>
      </c>
      <c r="G2189" s="231" t="s">
        <v>521</v>
      </c>
      <c r="H2189" s="231" t="s">
        <v>796</v>
      </c>
      <c r="I2189" s="203">
        <v>522.02</v>
      </c>
      <c r="J2189" s="203">
        <v>517.17999999999995</v>
      </c>
      <c r="K2189" s="203">
        <v>0</v>
      </c>
      <c r="L2189" s="203">
        <v>4.84</v>
      </c>
      <c r="M2189" s="231"/>
    </row>
    <row r="2190" spans="1:13">
      <c r="A2190" s="231" t="s">
        <v>794</v>
      </c>
      <c r="B2190" s="231" t="s">
        <v>366</v>
      </c>
      <c r="C2190" s="231" t="s">
        <v>2341</v>
      </c>
      <c r="D2190" s="231" t="s">
        <v>844</v>
      </c>
      <c r="E2190" s="231" t="s">
        <v>1004</v>
      </c>
      <c r="F2190" s="231" t="s">
        <v>48</v>
      </c>
      <c r="G2190" s="231" t="s">
        <v>521</v>
      </c>
      <c r="H2190" s="231" t="s">
        <v>796</v>
      </c>
      <c r="I2190" s="203">
        <v>292.45999999999998</v>
      </c>
      <c r="J2190" s="203">
        <v>292.45999999999998</v>
      </c>
      <c r="K2190" s="203">
        <v>0</v>
      </c>
      <c r="L2190" s="203">
        <v>0</v>
      </c>
      <c r="M2190" s="231"/>
    </row>
    <row r="2191" spans="1:13">
      <c r="A2191" s="231" t="s">
        <v>794</v>
      </c>
      <c r="B2191" s="231" t="s">
        <v>702</v>
      </c>
      <c r="C2191" s="231" t="s">
        <v>794</v>
      </c>
      <c r="D2191" s="231" t="s">
        <v>844</v>
      </c>
      <c r="E2191" s="231" t="s">
        <v>1098</v>
      </c>
      <c r="F2191" s="231" t="s">
        <v>48</v>
      </c>
      <c r="G2191" s="231" t="s">
        <v>521</v>
      </c>
      <c r="H2191" s="231" t="s">
        <v>796</v>
      </c>
      <c r="I2191" s="203">
        <v>61321.75</v>
      </c>
      <c r="J2191" s="203">
        <v>52547.51</v>
      </c>
      <c r="K2191" s="203">
        <v>9722.68</v>
      </c>
      <c r="L2191" s="203">
        <v>-948.44</v>
      </c>
      <c r="M2191" s="231"/>
    </row>
    <row r="2192" spans="1:13">
      <c r="A2192" s="231" t="s">
        <v>794</v>
      </c>
      <c r="B2192" s="231" t="s">
        <v>702</v>
      </c>
      <c r="C2192" s="231" t="s">
        <v>812</v>
      </c>
      <c r="D2192" s="231" t="s">
        <v>844</v>
      </c>
      <c r="E2192" s="231" t="s">
        <v>1098</v>
      </c>
      <c r="F2192" s="231" t="s">
        <v>48</v>
      </c>
      <c r="G2192" s="231" t="s">
        <v>521</v>
      </c>
      <c r="H2192" s="231" t="s">
        <v>796</v>
      </c>
      <c r="I2192" s="203">
        <v>27281.599999999999</v>
      </c>
      <c r="J2192" s="203">
        <v>25493.71</v>
      </c>
      <c r="K2192" s="203">
        <v>2018</v>
      </c>
      <c r="L2192" s="203">
        <v>-230.11</v>
      </c>
      <c r="M2192" s="231"/>
    </row>
    <row r="2193" spans="1:13">
      <c r="A2193" s="231" t="s">
        <v>794</v>
      </c>
      <c r="B2193" s="231" t="s">
        <v>808</v>
      </c>
      <c r="C2193" s="231" t="s">
        <v>794</v>
      </c>
      <c r="D2193" s="231" t="s">
        <v>19</v>
      </c>
      <c r="E2193" s="231" t="s">
        <v>521</v>
      </c>
      <c r="F2193" s="231" t="s">
        <v>48</v>
      </c>
      <c r="G2193" s="231" t="s">
        <v>521</v>
      </c>
      <c r="H2193" s="231" t="s">
        <v>796</v>
      </c>
      <c r="I2193" s="203">
        <v>1490010</v>
      </c>
      <c r="J2193" s="203">
        <v>1241157.43</v>
      </c>
      <c r="K2193" s="203">
        <v>224726.64</v>
      </c>
      <c r="L2193" s="203">
        <v>24125.93</v>
      </c>
      <c r="M2193" s="231"/>
    </row>
    <row r="2194" spans="1:13">
      <c r="A2194" s="231" t="s">
        <v>794</v>
      </c>
      <c r="B2194" s="231" t="s">
        <v>808</v>
      </c>
      <c r="C2194" s="231" t="s">
        <v>794</v>
      </c>
      <c r="D2194" s="231" t="s">
        <v>19</v>
      </c>
      <c r="E2194" s="231" t="s">
        <v>521</v>
      </c>
      <c r="F2194" s="231" t="s">
        <v>48</v>
      </c>
      <c r="G2194" s="231" t="s">
        <v>521</v>
      </c>
      <c r="H2194" s="231" t="s">
        <v>796</v>
      </c>
      <c r="I2194" s="203">
        <v>42153.34</v>
      </c>
      <c r="J2194" s="203">
        <v>39295.06</v>
      </c>
      <c r="K2194" s="203">
        <v>1540.56</v>
      </c>
      <c r="L2194" s="203">
        <v>1317.72</v>
      </c>
      <c r="M2194" s="231"/>
    </row>
    <row r="2195" spans="1:13">
      <c r="A2195" s="231" t="s">
        <v>794</v>
      </c>
      <c r="B2195" s="231" t="s">
        <v>808</v>
      </c>
      <c r="C2195" s="231" t="s">
        <v>812</v>
      </c>
      <c r="D2195" s="231" t="s">
        <v>19</v>
      </c>
      <c r="E2195" s="231" t="s">
        <v>521</v>
      </c>
      <c r="F2195" s="231" t="s">
        <v>48</v>
      </c>
      <c r="G2195" s="231" t="s">
        <v>521</v>
      </c>
      <c r="H2195" s="231" t="s">
        <v>796</v>
      </c>
      <c r="I2195" s="203">
        <v>589125</v>
      </c>
      <c r="J2195" s="203">
        <v>550591.57999999996</v>
      </c>
      <c r="K2195" s="203">
        <v>48824.24</v>
      </c>
      <c r="L2195" s="203">
        <v>-10290.82</v>
      </c>
      <c r="M2195" s="231"/>
    </row>
    <row r="2196" spans="1:13">
      <c r="A2196" s="231" t="s">
        <v>794</v>
      </c>
      <c r="B2196" s="231" t="s">
        <v>808</v>
      </c>
      <c r="C2196" s="231" t="s">
        <v>2341</v>
      </c>
      <c r="D2196" s="231" t="s">
        <v>19</v>
      </c>
      <c r="E2196" s="231" t="s">
        <v>521</v>
      </c>
      <c r="F2196" s="231" t="s">
        <v>48</v>
      </c>
      <c r="G2196" s="231" t="s">
        <v>521</v>
      </c>
      <c r="H2196" s="231" t="s">
        <v>796</v>
      </c>
      <c r="I2196" s="203">
        <v>3634.53</v>
      </c>
      <c r="J2196" s="203">
        <v>2571.7399999999998</v>
      </c>
      <c r="K2196" s="203">
        <v>827.58</v>
      </c>
      <c r="L2196" s="203">
        <v>235.21</v>
      </c>
      <c r="M2196" s="231"/>
    </row>
    <row r="2197" spans="1:13">
      <c r="A2197" s="231" t="s">
        <v>794</v>
      </c>
      <c r="B2197" s="231" t="s">
        <v>808</v>
      </c>
      <c r="C2197" s="231" t="s">
        <v>2343</v>
      </c>
      <c r="D2197" s="231" t="s">
        <v>19</v>
      </c>
      <c r="E2197" s="231" t="s">
        <v>521</v>
      </c>
      <c r="F2197" s="231" t="s">
        <v>48</v>
      </c>
      <c r="G2197" s="231" t="s">
        <v>521</v>
      </c>
      <c r="H2197" s="231" t="s">
        <v>796</v>
      </c>
      <c r="I2197" s="203">
        <v>20812.48</v>
      </c>
      <c r="J2197" s="203">
        <v>20623.099999999999</v>
      </c>
      <c r="K2197" s="203">
        <v>401.51</v>
      </c>
      <c r="L2197" s="203">
        <v>-212.13</v>
      </c>
      <c r="M2197" s="231"/>
    </row>
    <row r="2198" spans="1:13">
      <c r="A2198" s="231" t="s">
        <v>794</v>
      </c>
      <c r="B2198" s="231" t="s">
        <v>808</v>
      </c>
      <c r="C2198" s="231" t="s">
        <v>2343</v>
      </c>
      <c r="D2198" s="231" t="s">
        <v>19</v>
      </c>
      <c r="E2198" s="231" t="s">
        <v>521</v>
      </c>
      <c r="F2198" s="231" t="s">
        <v>48</v>
      </c>
      <c r="G2198" s="231" t="s">
        <v>521</v>
      </c>
      <c r="H2198" s="231" t="s">
        <v>796</v>
      </c>
      <c r="I2198" s="203">
        <v>128</v>
      </c>
      <c r="J2198" s="203">
        <v>109.32</v>
      </c>
      <c r="K2198" s="203">
        <v>0</v>
      </c>
      <c r="L2198" s="203">
        <v>18.68</v>
      </c>
      <c r="M2198" s="231"/>
    </row>
    <row r="2199" spans="1:13">
      <c r="A2199" s="231" t="s">
        <v>794</v>
      </c>
      <c r="B2199" s="231" t="s">
        <v>808</v>
      </c>
      <c r="C2199" s="231" t="s">
        <v>2343</v>
      </c>
      <c r="D2199" s="231" t="s">
        <v>19</v>
      </c>
      <c r="E2199" s="231" t="s">
        <v>521</v>
      </c>
      <c r="F2199" s="231" t="s">
        <v>48</v>
      </c>
      <c r="G2199" s="231" t="s">
        <v>521</v>
      </c>
      <c r="H2199" s="231" t="s">
        <v>796</v>
      </c>
      <c r="I2199" s="203">
        <v>38922.379999999997</v>
      </c>
      <c r="J2199" s="203">
        <v>38603.82</v>
      </c>
      <c r="K2199" s="203">
        <v>318.56</v>
      </c>
      <c r="L2199" s="203">
        <v>0</v>
      </c>
      <c r="M2199" s="231"/>
    </row>
    <row r="2200" spans="1:13">
      <c r="A2200" s="231" t="s">
        <v>794</v>
      </c>
      <c r="B2200" s="231" t="s">
        <v>808</v>
      </c>
      <c r="C2200" s="231" t="s">
        <v>2344</v>
      </c>
      <c r="D2200" s="231" t="s">
        <v>19</v>
      </c>
      <c r="E2200" s="231" t="s">
        <v>521</v>
      </c>
      <c r="F2200" s="231" t="s">
        <v>48</v>
      </c>
      <c r="G2200" s="231" t="s">
        <v>521</v>
      </c>
      <c r="H2200" s="231" t="s">
        <v>796</v>
      </c>
      <c r="I2200" s="203">
        <v>4833.91</v>
      </c>
      <c r="J2200" s="203">
        <v>4832.66</v>
      </c>
      <c r="K2200" s="203">
        <v>0</v>
      </c>
      <c r="L2200" s="203">
        <v>1.25</v>
      </c>
      <c r="M2200" s="231"/>
    </row>
    <row r="2201" spans="1:13">
      <c r="A2201" s="231" t="s">
        <v>794</v>
      </c>
      <c r="B2201" s="231" t="s">
        <v>808</v>
      </c>
      <c r="C2201" s="231" t="s">
        <v>2344</v>
      </c>
      <c r="D2201" s="231" t="s">
        <v>19</v>
      </c>
      <c r="E2201" s="231" t="s">
        <v>521</v>
      </c>
      <c r="F2201" s="231" t="s">
        <v>48</v>
      </c>
      <c r="G2201" s="231" t="s">
        <v>521</v>
      </c>
      <c r="H2201" s="231" t="s">
        <v>796</v>
      </c>
      <c r="I2201" s="203">
        <v>611</v>
      </c>
      <c r="J2201" s="203">
        <v>535.89</v>
      </c>
      <c r="K2201" s="203">
        <v>0</v>
      </c>
      <c r="L2201" s="203">
        <v>75.11</v>
      </c>
      <c r="M2201" s="231"/>
    </row>
    <row r="2202" spans="1:13">
      <c r="A2202" s="231" t="s">
        <v>794</v>
      </c>
      <c r="B2202" s="231" t="s">
        <v>808</v>
      </c>
      <c r="C2202" s="231" t="s">
        <v>2345</v>
      </c>
      <c r="D2202" s="231" t="s">
        <v>19</v>
      </c>
      <c r="E2202" s="231" t="s">
        <v>521</v>
      </c>
      <c r="F2202" s="231" t="s">
        <v>48</v>
      </c>
      <c r="G2202" s="231" t="s">
        <v>521</v>
      </c>
      <c r="H2202" s="231" t="s">
        <v>796</v>
      </c>
      <c r="I2202" s="203">
        <v>34971</v>
      </c>
      <c r="J2202" s="203">
        <v>53503.78</v>
      </c>
      <c r="K2202" s="203">
        <v>0</v>
      </c>
      <c r="L2202" s="203">
        <v>-18532.78</v>
      </c>
      <c r="M2202" s="231"/>
    </row>
    <row r="2203" spans="1:13">
      <c r="A2203" s="231" t="s">
        <v>794</v>
      </c>
      <c r="B2203" s="231" t="s">
        <v>833</v>
      </c>
      <c r="C2203" s="231" t="s">
        <v>794</v>
      </c>
      <c r="D2203" s="231" t="s">
        <v>19</v>
      </c>
      <c r="E2203" s="231" t="s">
        <v>521</v>
      </c>
      <c r="F2203" s="231" t="s">
        <v>48</v>
      </c>
      <c r="G2203" s="231" t="s">
        <v>521</v>
      </c>
      <c r="H2203" s="231" t="s">
        <v>796</v>
      </c>
      <c r="I2203" s="203">
        <v>481912.14</v>
      </c>
      <c r="J2203" s="203">
        <v>429263.91</v>
      </c>
      <c r="K2203" s="203">
        <v>78075.960000000006</v>
      </c>
      <c r="L2203" s="203">
        <v>-25427.73</v>
      </c>
      <c r="M2203" s="231"/>
    </row>
    <row r="2204" spans="1:13">
      <c r="A2204" s="231" t="s">
        <v>794</v>
      </c>
      <c r="B2204" s="231" t="s">
        <v>833</v>
      </c>
      <c r="C2204" s="231" t="s">
        <v>794</v>
      </c>
      <c r="D2204" s="231" t="s">
        <v>19</v>
      </c>
      <c r="E2204" s="231" t="s">
        <v>521</v>
      </c>
      <c r="F2204" s="231" t="s">
        <v>48</v>
      </c>
      <c r="G2204" s="231" t="s">
        <v>521</v>
      </c>
      <c r="H2204" s="231" t="s">
        <v>796</v>
      </c>
      <c r="I2204" s="203">
        <v>205096.82</v>
      </c>
      <c r="J2204" s="203">
        <v>205103.84</v>
      </c>
      <c r="K2204" s="203">
        <v>7878.45</v>
      </c>
      <c r="L2204" s="203">
        <v>-7885.47</v>
      </c>
      <c r="M2204" s="231"/>
    </row>
    <row r="2205" spans="1:13">
      <c r="A2205" s="231" t="s">
        <v>794</v>
      </c>
      <c r="B2205" s="231" t="s">
        <v>833</v>
      </c>
      <c r="C2205" s="231" t="s">
        <v>812</v>
      </c>
      <c r="D2205" s="231" t="s">
        <v>19</v>
      </c>
      <c r="E2205" s="231" t="s">
        <v>521</v>
      </c>
      <c r="F2205" s="231" t="s">
        <v>48</v>
      </c>
      <c r="G2205" s="231" t="s">
        <v>521</v>
      </c>
      <c r="H2205" s="231" t="s">
        <v>796</v>
      </c>
      <c r="I2205" s="203">
        <v>304306.31</v>
      </c>
      <c r="J2205" s="203">
        <v>304157.81</v>
      </c>
      <c r="K2205" s="203">
        <v>18915</v>
      </c>
      <c r="L2205" s="203">
        <v>-18766.5</v>
      </c>
      <c r="M2205" s="231"/>
    </row>
    <row r="2206" spans="1:13">
      <c r="A2206" s="231" t="s">
        <v>794</v>
      </c>
      <c r="B2206" s="231" t="s">
        <v>833</v>
      </c>
      <c r="C2206" s="231" t="s">
        <v>2345</v>
      </c>
      <c r="D2206" s="231" t="s">
        <v>19</v>
      </c>
      <c r="E2206" s="231" t="s">
        <v>521</v>
      </c>
      <c r="F2206" s="231" t="s">
        <v>48</v>
      </c>
      <c r="G2206" s="231" t="s">
        <v>521</v>
      </c>
      <c r="H2206" s="231" t="s">
        <v>796</v>
      </c>
      <c r="I2206" s="203">
        <v>8830.16</v>
      </c>
      <c r="J2206" s="203">
        <v>30697.88</v>
      </c>
      <c r="K2206" s="203">
        <v>0</v>
      </c>
      <c r="L2206" s="203">
        <v>-21867.72</v>
      </c>
      <c r="M2206" s="231"/>
    </row>
    <row r="2207" spans="1:13">
      <c r="A2207" s="231" t="s">
        <v>794</v>
      </c>
      <c r="B2207" s="231" t="s">
        <v>703</v>
      </c>
      <c r="C2207" s="231" t="s">
        <v>794</v>
      </c>
      <c r="D2207" s="231" t="s">
        <v>19</v>
      </c>
      <c r="E2207" s="231" t="s">
        <v>521</v>
      </c>
      <c r="F2207" s="231" t="s">
        <v>48</v>
      </c>
      <c r="G2207" s="231" t="s">
        <v>521</v>
      </c>
      <c r="H2207" s="231" t="s">
        <v>796</v>
      </c>
      <c r="I2207" s="203">
        <v>53656</v>
      </c>
      <c r="J2207" s="203">
        <v>44941.68</v>
      </c>
      <c r="K2207" s="203">
        <v>8442.32</v>
      </c>
      <c r="L2207" s="203">
        <v>272</v>
      </c>
      <c r="M2207" s="231"/>
    </row>
    <row r="2208" spans="1:13">
      <c r="A2208" s="231" t="s">
        <v>794</v>
      </c>
      <c r="B2208" s="231" t="s">
        <v>703</v>
      </c>
      <c r="C2208" s="231" t="s">
        <v>794</v>
      </c>
      <c r="D2208" s="231" t="s">
        <v>19</v>
      </c>
      <c r="E2208" s="231" t="s">
        <v>521</v>
      </c>
      <c r="F2208" s="231" t="s">
        <v>48</v>
      </c>
      <c r="G2208" s="231" t="s">
        <v>521</v>
      </c>
      <c r="H2208" s="231" t="s">
        <v>796</v>
      </c>
      <c r="I2208" s="203">
        <v>47447.15</v>
      </c>
      <c r="J2208" s="203">
        <v>42090.45</v>
      </c>
      <c r="K2208" s="203">
        <v>5356.88</v>
      </c>
      <c r="L2208" s="203">
        <v>-0.18</v>
      </c>
      <c r="M2208" s="231"/>
    </row>
    <row r="2209" spans="1:13">
      <c r="A2209" s="231" t="s">
        <v>794</v>
      </c>
      <c r="B2209" s="231" t="s">
        <v>703</v>
      </c>
      <c r="C2209" s="231" t="s">
        <v>812</v>
      </c>
      <c r="D2209" s="231" t="s">
        <v>19</v>
      </c>
      <c r="E2209" s="231" t="s">
        <v>521</v>
      </c>
      <c r="F2209" s="231" t="s">
        <v>48</v>
      </c>
      <c r="G2209" s="231" t="s">
        <v>521</v>
      </c>
      <c r="H2209" s="231" t="s">
        <v>796</v>
      </c>
      <c r="I2209" s="203">
        <v>37320</v>
      </c>
      <c r="J2209" s="203">
        <v>34388.370000000003</v>
      </c>
      <c r="K2209" s="203">
        <v>2862.57</v>
      </c>
      <c r="L2209" s="203">
        <v>69.06</v>
      </c>
      <c r="M2209" s="231"/>
    </row>
    <row r="2210" spans="1:13">
      <c r="A2210" s="231" t="s">
        <v>794</v>
      </c>
      <c r="B2210" s="231" t="s">
        <v>703</v>
      </c>
      <c r="C2210" s="231" t="s">
        <v>2343</v>
      </c>
      <c r="D2210" s="231" t="s">
        <v>19</v>
      </c>
      <c r="E2210" s="231" t="s">
        <v>521</v>
      </c>
      <c r="F2210" s="231" t="s">
        <v>48</v>
      </c>
      <c r="G2210" s="231" t="s">
        <v>521</v>
      </c>
      <c r="H2210" s="231" t="s">
        <v>796</v>
      </c>
      <c r="I2210" s="203">
        <v>693</v>
      </c>
      <c r="J2210" s="203">
        <v>399.6</v>
      </c>
      <c r="K2210" s="203">
        <v>0</v>
      </c>
      <c r="L2210" s="203">
        <v>293.39999999999998</v>
      </c>
      <c r="M2210" s="231"/>
    </row>
    <row r="2211" spans="1:13">
      <c r="A2211" s="231" t="s">
        <v>794</v>
      </c>
      <c r="B2211" s="231" t="s">
        <v>703</v>
      </c>
      <c r="C2211" s="231" t="s">
        <v>2344</v>
      </c>
      <c r="D2211" s="231" t="s">
        <v>19</v>
      </c>
      <c r="E2211" s="231" t="s">
        <v>521</v>
      </c>
      <c r="F2211" s="231" t="s">
        <v>48</v>
      </c>
      <c r="G2211" s="231" t="s">
        <v>521</v>
      </c>
      <c r="H2211" s="231" t="s">
        <v>796</v>
      </c>
      <c r="I2211" s="203">
        <v>215</v>
      </c>
      <c r="J2211" s="203">
        <v>214.98</v>
      </c>
      <c r="K2211" s="203">
        <v>0</v>
      </c>
      <c r="L2211" s="203">
        <v>0.02</v>
      </c>
      <c r="M2211" s="231"/>
    </row>
    <row r="2212" spans="1:13">
      <c r="A2212" s="231" t="s">
        <v>794</v>
      </c>
      <c r="B2212" s="231" t="s">
        <v>701</v>
      </c>
      <c r="C2212" s="231" t="s">
        <v>794</v>
      </c>
      <c r="D2212" s="231" t="s">
        <v>19</v>
      </c>
      <c r="E2212" s="231" t="s">
        <v>521</v>
      </c>
      <c r="F2212" s="231" t="s">
        <v>48</v>
      </c>
      <c r="G2212" s="231" t="s">
        <v>521</v>
      </c>
      <c r="H2212" s="231" t="s">
        <v>796</v>
      </c>
      <c r="I2212" s="203">
        <v>56656</v>
      </c>
      <c r="J2212" s="203">
        <v>46984.02</v>
      </c>
      <c r="K2212" s="203">
        <v>8903.52</v>
      </c>
      <c r="L2212" s="203">
        <v>768.46</v>
      </c>
      <c r="M2212" s="231"/>
    </row>
    <row r="2213" spans="1:13">
      <c r="A2213" s="231" t="s">
        <v>794</v>
      </c>
      <c r="B2213" s="231" t="s">
        <v>701</v>
      </c>
      <c r="C2213" s="231" t="s">
        <v>794</v>
      </c>
      <c r="D2213" s="231" t="s">
        <v>19</v>
      </c>
      <c r="E2213" s="231" t="s">
        <v>521</v>
      </c>
      <c r="F2213" s="231" t="s">
        <v>48</v>
      </c>
      <c r="G2213" s="231" t="s">
        <v>521</v>
      </c>
      <c r="H2213" s="231" t="s">
        <v>796</v>
      </c>
      <c r="I2213" s="203">
        <v>25103</v>
      </c>
      <c r="J2213" s="203">
        <v>23651.5</v>
      </c>
      <c r="K2213" s="203">
        <v>894.07</v>
      </c>
      <c r="L2213" s="203">
        <v>557.42999999999995</v>
      </c>
      <c r="M2213" s="231"/>
    </row>
    <row r="2214" spans="1:13">
      <c r="A2214" s="231" t="s">
        <v>794</v>
      </c>
      <c r="B2214" s="231" t="s">
        <v>701</v>
      </c>
      <c r="C2214" s="231" t="s">
        <v>812</v>
      </c>
      <c r="D2214" s="231" t="s">
        <v>19</v>
      </c>
      <c r="E2214" s="231" t="s">
        <v>521</v>
      </c>
      <c r="F2214" s="231" t="s">
        <v>48</v>
      </c>
      <c r="G2214" s="231" t="s">
        <v>521</v>
      </c>
      <c r="H2214" s="231" t="s">
        <v>796</v>
      </c>
      <c r="I2214" s="203">
        <v>38635.160000000003</v>
      </c>
      <c r="J2214" s="203">
        <v>36914.800000000003</v>
      </c>
      <c r="K2214" s="203">
        <v>2034.14</v>
      </c>
      <c r="L2214" s="203">
        <v>-313.77999999999997</v>
      </c>
      <c r="M2214" s="231"/>
    </row>
    <row r="2215" spans="1:13">
      <c r="A2215" s="231" t="s">
        <v>794</v>
      </c>
      <c r="B2215" s="231" t="s">
        <v>701</v>
      </c>
      <c r="C2215" s="231" t="s">
        <v>2341</v>
      </c>
      <c r="D2215" s="231" t="s">
        <v>19</v>
      </c>
      <c r="E2215" s="231" t="s">
        <v>521</v>
      </c>
      <c r="F2215" s="231" t="s">
        <v>48</v>
      </c>
      <c r="G2215" s="231" t="s">
        <v>521</v>
      </c>
      <c r="H2215" s="231" t="s">
        <v>796</v>
      </c>
      <c r="I2215" s="203">
        <v>831.27</v>
      </c>
      <c r="J2215" s="203">
        <v>831.27</v>
      </c>
      <c r="K2215" s="203">
        <v>0</v>
      </c>
      <c r="L2215" s="203">
        <v>0</v>
      </c>
      <c r="M2215" s="231"/>
    </row>
    <row r="2216" spans="1:13">
      <c r="A2216" s="231" t="s">
        <v>794</v>
      </c>
      <c r="B2216" s="231" t="s">
        <v>701</v>
      </c>
      <c r="C2216" s="231" t="s">
        <v>2341</v>
      </c>
      <c r="D2216" s="231" t="s">
        <v>19</v>
      </c>
      <c r="E2216" s="231" t="s">
        <v>521</v>
      </c>
      <c r="F2216" s="231" t="s">
        <v>48</v>
      </c>
      <c r="G2216" s="231" t="s">
        <v>521</v>
      </c>
      <c r="H2216" s="231" t="s">
        <v>796</v>
      </c>
      <c r="I2216" s="203">
        <v>212.54</v>
      </c>
      <c r="J2216" s="203">
        <v>212.54</v>
      </c>
      <c r="K2216" s="203">
        <v>0</v>
      </c>
      <c r="L2216" s="203">
        <v>0</v>
      </c>
      <c r="M2216" s="231"/>
    </row>
    <row r="2217" spans="1:13">
      <c r="A2217" s="231" t="s">
        <v>794</v>
      </c>
      <c r="B2217" s="231" t="s">
        <v>701</v>
      </c>
      <c r="C2217" s="231" t="s">
        <v>2343</v>
      </c>
      <c r="D2217" s="231" t="s">
        <v>19</v>
      </c>
      <c r="E2217" s="231" t="s">
        <v>521</v>
      </c>
      <c r="F2217" s="231" t="s">
        <v>48</v>
      </c>
      <c r="G2217" s="231" t="s">
        <v>521</v>
      </c>
      <c r="H2217" s="231" t="s">
        <v>796</v>
      </c>
      <c r="I2217" s="203">
        <v>2329.9299999999998</v>
      </c>
      <c r="J2217" s="203">
        <v>2329.9299999999998</v>
      </c>
      <c r="K2217" s="203">
        <v>0</v>
      </c>
      <c r="L2217" s="203">
        <v>0</v>
      </c>
      <c r="M2217" s="231"/>
    </row>
    <row r="2218" spans="1:13">
      <c r="A2218" s="231" t="s">
        <v>794</v>
      </c>
      <c r="B2218" s="231" t="s">
        <v>701</v>
      </c>
      <c r="C2218" s="231" t="s">
        <v>2344</v>
      </c>
      <c r="D2218" s="231" t="s">
        <v>19</v>
      </c>
      <c r="E2218" s="231" t="s">
        <v>521</v>
      </c>
      <c r="F2218" s="231" t="s">
        <v>48</v>
      </c>
      <c r="G2218" s="231" t="s">
        <v>521</v>
      </c>
      <c r="H2218" s="231" t="s">
        <v>796</v>
      </c>
      <c r="I2218" s="203">
        <v>75.260000000000005</v>
      </c>
      <c r="J2218" s="203">
        <v>75.260000000000005</v>
      </c>
      <c r="K2218" s="203">
        <v>0</v>
      </c>
      <c r="L2218" s="203">
        <v>0</v>
      </c>
      <c r="M2218" s="231"/>
    </row>
    <row r="2219" spans="1:13">
      <c r="A2219" s="231" t="s">
        <v>794</v>
      </c>
      <c r="B2219" s="231" t="s">
        <v>701</v>
      </c>
      <c r="C2219" s="231" t="s">
        <v>2345</v>
      </c>
      <c r="D2219" s="231" t="s">
        <v>19</v>
      </c>
      <c r="E2219" s="231" t="s">
        <v>521</v>
      </c>
      <c r="F2219" s="231" t="s">
        <v>48</v>
      </c>
      <c r="G2219" s="231" t="s">
        <v>521</v>
      </c>
      <c r="H2219" s="231" t="s">
        <v>796</v>
      </c>
      <c r="I2219" s="203">
        <v>1171.29</v>
      </c>
      <c r="J2219" s="203">
        <v>1671.23</v>
      </c>
      <c r="K2219" s="203">
        <v>0</v>
      </c>
      <c r="L2219" s="203">
        <v>-499.94</v>
      </c>
      <c r="M2219" s="231"/>
    </row>
    <row r="2220" spans="1:13">
      <c r="A2220" s="231" t="s">
        <v>794</v>
      </c>
      <c r="B2220" s="231" t="s">
        <v>707</v>
      </c>
      <c r="C2220" s="231" t="s">
        <v>794</v>
      </c>
      <c r="D2220" s="231" t="s">
        <v>19</v>
      </c>
      <c r="E2220" s="231" t="s">
        <v>521</v>
      </c>
      <c r="F2220" s="231" t="s">
        <v>48</v>
      </c>
      <c r="G2220" s="231" t="s">
        <v>521</v>
      </c>
      <c r="H2220" s="231" t="s">
        <v>796</v>
      </c>
      <c r="I2220" s="203">
        <v>239393</v>
      </c>
      <c r="J2220" s="203">
        <v>219163.08</v>
      </c>
      <c r="K2220" s="203">
        <v>19923.919999999998</v>
      </c>
      <c r="L2220" s="203">
        <v>306</v>
      </c>
      <c r="M2220" s="231"/>
    </row>
    <row r="2221" spans="1:13">
      <c r="A2221" s="231" t="s">
        <v>794</v>
      </c>
      <c r="B2221" s="231" t="s">
        <v>707</v>
      </c>
      <c r="C2221" s="231" t="s">
        <v>794</v>
      </c>
      <c r="D2221" s="231" t="s">
        <v>19</v>
      </c>
      <c r="E2221" s="231" t="s">
        <v>521</v>
      </c>
      <c r="F2221" s="231" t="s">
        <v>48</v>
      </c>
      <c r="G2221" s="231" t="s">
        <v>521</v>
      </c>
      <c r="H2221" s="231" t="s">
        <v>796</v>
      </c>
      <c r="I2221" s="203">
        <v>25631.759999999998</v>
      </c>
      <c r="J2221" s="203">
        <v>25291.279999999999</v>
      </c>
      <c r="K2221" s="203">
        <v>893.76</v>
      </c>
      <c r="L2221" s="203">
        <v>-553.28</v>
      </c>
      <c r="M2221" s="231"/>
    </row>
    <row r="2222" spans="1:13">
      <c r="A2222" s="231" t="s">
        <v>794</v>
      </c>
      <c r="B2222" s="231" t="s">
        <v>707</v>
      </c>
      <c r="C2222" s="231" t="s">
        <v>812</v>
      </c>
      <c r="D2222" s="231" t="s">
        <v>19</v>
      </c>
      <c r="E2222" s="231" t="s">
        <v>521</v>
      </c>
      <c r="F2222" s="231" t="s">
        <v>48</v>
      </c>
      <c r="G2222" s="231" t="s">
        <v>521</v>
      </c>
      <c r="H2222" s="231" t="s">
        <v>796</v>
      </c>
      <c r="I2222" s="203">
        <v>100652</v>
      </c>
      <c r="J2222" s="203">
        <v>97506.45</v>
      </c>
      <c r="K2222" s="203">
        <v>4322.49</v>
      </c>
      <c r="L2222" s="203">
        <v>-1176.94</v>
      </c>
      <c r="M2222" s="231"/>
    </row>
    <row r="2223" spans="1:13">
      <c r="A2223" s="231" t="s">
        <v>794</v>
      </c>
      <c r="B2223" s="231" t="s">
        <v>707</v>
      </c>
      <c r="C2223" s="231" t="s">
        <v>2341</v>
      </c>
      <c r="D2223" s="231" t="s">
        <v>19</v>
      </c>
      <c r="E2223" s="231" t="s">
        <v>521</v>
      </c>
      <c r="F2223" s="231" t="s">
        <v>48</v>
      </c>
      <c r="G2223" s="231" t="s">
        <v>521</v>
      </c>
      <c r="H2223" s="231" t="s">
        <v>796</v>
      </c>
      <c r="I2223" s="203">
        <v>1738</v>
      </c>
      <c r="J2223" s="203">
        <v>0</v>
      </c>
      <c r="K2223" s="203">
        <v>0</v>
      </c>
      <c r="L2223" s="203">
        <v>1738</v>
      </c>
      <c r="M2223" s="231"/>
    </row>
    <row r="2224" spans="1:13">
      <c r="A2224" s="231" t="s">
        <v>794</v>
      </c>
      <c r="B2224" s="231" t="s">
        <v>707</v>
      </c>
      <c r="C2224" s="231" t="s">
        <v>2341</v>
      </c>
      <c r="D2224" s="231" t="s">
        <v>19</v>
      </c>
      <c r="E2224" s="231" t="s">
        <v>521</v>
      </c>
      <c r="F2224" s="231" t="s">
        <v>48</v>
      </c>
      <c r="G2224" s="231" t="s">
        <v>521</v>
      </c>
      <c r="H2224" s="231" t="s">
        <v>796</v>
      </c>
      <c r="I2224" s="203">
        <v>726</v>
      </c>
      <c r="J2224" s="203">
        <v>0</v>
      </c>
      <c r="K2224" s="203">
        <v>0</v>
      </c>
      <c r="L2224" s="203">
        <v>726</v>
      </c>
      <c r="M2224" s="231"/>
    </row>
    <row r="2225" spans="1:13">
      <c r="A2225" s="231" t="s">
        <v>794</v>
      </c>
      <c r="B2225" s="231" t="s">
        <v>707</v>
      </c>
      <c r="C2225" s="231" t="s">
        <v>2341</v>
      </c>
      <c r="D2225" s="231" t="s">
        <v>19</v>
      </c>
      <c r="E2225" s="231" t="s">
        <v>521</v>
      </c>
      <c r="F2225" s="231" t="s">
        <v>48</v>
      </c>
      <c r="G2225" s="231" t="s">
        <v>521</v>
      </c>
      <c r="H2225" s="231" t="s">
        <v>796</v>
      </c>
      <c r="I2225" s="203">
        <v>4251.93</v>
      </c>
      <c r="J2225" s="203">
        <v>3327.23</v>
      </c>
      <c r="K2225" s="203">
        <v>804.7</v>
      </c>
      <c r="L2225" s="203">
        <v>120</v>
      </c>
      <c r="M2225" s="231"/>
    </row>
    <row r="2226" spans="1:13">
      <c r="A2226" s="231" t="s">
        <v>794</v>
      </c>
      <c r="B2226" s="231" t="s">
        <v>707</v>
      </c>
      <c r="C2226" s="231" t="s">
        <v>2341</v>
      </c>
      <c r="D2226" s="231" t="s">
        <v>19</v>
      </c>
      <c r="E2226" s="231" t="s">
        <v>521</v>
      </c>
      <c r="F2226" s="231" t="s">
        <v>48</v>
      </c>
      <c r="G2226" s="231" t="s">
        <v>521</v>
      </c>
      <c r="H2226" s="231" t="s">
        <v>796</v>
      </c>
      <c r="I2226" s="203">
        <v>954.75</v>
      </c>
      <c r="J2226" s="203">
        <v>0</v>
      </c>
      <c r="K2226" s="203">
        <v>0</v>
      </c>
      <c r="L2226" s="203">
        <v>954.75</v>
      </c>
      <c r="M2226" s="231"/>
    </row>
    <row r="2227" spans="1:13">
      <c r="A2227" s="231" t="s">
        <v>794</v>
      </c>
      <c r="B2227" s="231" t="s">
        <v>707</v>
      </c>
      <c r="C2227" s="231" t="s">
        <v>2341</v>
      </c>
      <c r="D2227" s="231" t="s">
        <v>19</v>
      </c>
      <c r="E2227" s="231" t="s">
        <v>521</v>
      </c>
      <c r="F2227" s="231" t="s">
        <v>48</v>
      </c>
      <c r="G2227" s="231" t="s">
        <v>521</v>
      </c>
      <c r="H2227" s="231" t="s">
        <v>796</v>
      </c>
      <c r="I2227" s="203">
        <v>169</v>
      </c>
      <c r="J2227" s="203">
        <v>105.41</v>
      </c>
      <c r="K2227" s="203">
        <v>0</v>
      </c>
      <c r="L2227" s="203">
        <v>63.59</v>
      </c>
      <c r="M2227" s="231"/>
    </row>
    <row r="2228" spans="1:13">
      <c r="A2228" s="231" t="s">
        <v>794</v>
      </c>
      <c r="B2228" s="231" t="s">
        <v>707</v>
      </c>
      <c r="C2228" s="231" t="s">
        <v>2341</v>
      </c>
      <c r="D2228" s="231" t="s">
        <v>19</v>
      </c>
      <c r="E2228" s="231" t="s">
        <v>521</v>
      </c>
      <c r="F2228" s="231" t="s">
        <v>48</v>
      </c>
      <c r="G2228" s="231" t="s">
        <v>521</v>
      </c>
      <c r="H2228" s="231" t="s">
        <v>796</v>
      </c>
      <c r="I2228" s="203">
        <v>296.83999999999997</v>
      </c>
      <c r="J2228" s="203">
        <v>296.05</v>
      </c>
      <c r="K2228" s="203">
        <v>0</v>
      </c>
      <c r="L2228" s="203">
        <v>0.79</v>
      </c>
      <c r="M2228" s="231"/>
    </row>
    <row r="2229" spans="1:13">
      <c r="A2229" s="231" t="s">
        <v>794</v>
      </c>
      <c r="B2229" s="231" t="s">
        <v>707</v>
      </c>
      <c r="C2229" s="231" t="s">
        <v>2343</v>
      </c>
      <c r="D2229" s="231" t="s">
        <v>19</v>
      </c>
      <c r="E2229" s="231" t="s">
        <v>521</v>
      </c>
      <c r="F2229" s="231" t="s">
        <v>48</v>
      </c>
      <c r="G2229" s="231" t="s">
        <v>521</v>
      </c>
      <c r="H2229" s="231" t="s">
        <v>796</v>
      </c>
      <c r="I2229" s="203">
        <v>4340.16</v>
      </c>
      <c r="J2229" s="203">
        <v>0</v>
      </c>
      <c r="K2229" s="203">
        <v>0</v>
      </c>
      <c r="L2229" s="203">
        <v>4340.16</v>
      </c>
      <c r="M2229" s="231"/>
    </row>
    <row r="2230" spans="1:13">
      <c r="A2230" s="231" t="s">
        <v>794</v>
      </c>
      <c r="B2230" s="231" t="s">
        <v>707</v>
      </c>
      <c r="C2230" s="231" t="s">
        <v>2343</v>
      </c>
      <c r="D2230" s="231" t="s">
        <v>19</v>
      </c>
      <c r="E2230" s="231" t="s">
        <v>521</v>
      </c>
      <c r="F2230" s="231" t="s">
        <v>48</v>
      </c>
      <c r="G2230" s="231" t="s">
        <v>521</v>
      </c>
      <c r="H2230" s="231" t="s">
        <v>796</v>
      </c>
      <c r="I2230" s="203">
        <v>0</v>
      </c>
      <c r="J2230" s="203">
        <v>119</v>
      </c>
      <c r="K2230" s="203">
        <v>0</v>
      </c>
      <c r="L2230" s="203">
        <v>-119</v>
      </c>
      <c r="M2230" s="231"/>
    </row>
    <row r="2231" spans="1:13">
      <c r="A2231" s="231" t="s">
        <v>794</v>
      </c>
      <c r="B2231" s="231" t="s">
        <v>707</v>
      </c>
      <c r="C2231" s="231" t="s">
        <v>2345</v>
      </c>
      <c r="D2231" s="231" t="s">
        <v>19</v>
      </c>
      <c r="E2231" s="231" t="s">
        <v>521</v>
      </c>
      <c r="F2231" s="231" t="s">
        <v>48</v>
      </c>
      <c r="G2231" s="231" t="s">
        <v>521</v>
      </c>
      <c r="H2231" s="231" t="s">
        <v>796</v>
      </c>
      <c r="I2231" s="203">
        <v>1400</v>
      </c>
      <c r="J2231" s="203">
        <v>1400</v>
      </c>
      <c r="K2231" s="203">
        <v>0</v>
      </c>
      <c r="L2231" s="203">
        <v>0</v>
      </c>
      <c r="M2231" s="231"/>
    </row>
    <row r="2232" spans="1:13">
      <c r="A2232" s="231" t="s">
        <v>794</v>
      </c>
      <c r="B2232" s="231" t="s">
        <v>706</v>
      </c>
      <c r="C2232" s="231" t="s">
        <v>794</v>
      </c>
      <c r="D2232" s="231" t="s">
        <v>19</v>
      </c>
      <c r="E2232" s="231" t="s">
        <v>521</v>
      </c>
      <c r="F2232" s="231" t="s">
        <v>48</v>
      </c>
      <c r="G2232" s="231" t="s">
        <v>521</v>
      </c>
      <c r="H2232" s="231" t="s">
        <v>796</v>
      </c>
      <c r="I2232" s="203">
        <v>210848</v>
      </c>
      <c r="J2232" s="203">
        <v>185347.18</v>
      </c>
      <c r="K2232" s="203">
        <v>24902.880000000001</v>
      </c>
      <c r="L2232" s="203">
        <v>597.94000000000005</v>
      </c>
      <c r="M2232" s="231"/>
    </row>
    <row r="2233" spans="1:13">
      <c r="A2233" s="231" t="s">
        <v>794</v>
      </c>
      <c r="B2233" s="231" t="s">
        <v>706</v>
      </c>
      <c r="C2233" s="231" t="s">
        <v>812</v>
      </c>
      <c r="D2233" s="231" t="s">
        <v>19</v>
      </c>
      <c r="E2233" s="231" t="s">
        <v>521</v>
      </c>
      <c r="F2233" s="231" t="s">
        <v>48</v>
      </c>
      <c r="G2233" s="231" t="s">
        <v>521</v>
      </c>
      <c r="H2233" s="231" t="s">
        <v>796</v>
      </c>
      <c r="I2233" s="203">
        <v>103384</v>
      </c>
      <c r="J2233" s="203">
        <v>97491.75</v>
      </c>
      <c r="K2233" s="203">
        <v>6527.47</v>
      </c>
      <c r="L2233" s="203">
        <v>-635.22</v>
      </c>
      <c r="M2233" s="231"/>
    </row>
    <row r="2234" spans="1:13">
      <c r="A2234" s="231" t="s">
        <v>794</v>
      </c>
      <c r="B2234" s="231" t="s">
        <v>706</v>
      </c>
      <c r="C2234" s="231" t="s">
        <v>2341</v>
      </c>
      <c r="D2234" s="231" t="s">
        <v>19</v>
      </c>
      <c r="E2234" s="231" t="s">
        <v>521</v>
      </c>
      <c r="F2234" s="231" t="s">
        <v>48</v>
      </c>
      <c r="G2234" s="231" t="s">
        <v>521</v>
      </c>
      <c r="H2234" s="231" t="s">
        <v>796</v>
      </c>
      <c r="I2234" s="203">
        <v>7001.1</v>
      </c>
      <c r="J2234" s="203">
        <v>6432.58</v>
      </c>
      <c r="K2234" s="203">
        <v>368.52</v>
      </c>
      <c r="L2234" s="203">
        <v>200</v>
      </c>
      <c r="M2234" s="231"/>
    </row>
    <row r="2235" spans="1:13">
      <c r="A2235" s="231" t="s">
        <v>794</v>
      </c>
      <c r="B2235" s="231" t="s">
        <v>706</v>
      </c>
      <c r="C2235" s="231" t="s">
        <v>2341</v>
      </c>
      <c r="D2235" s="231" t="s">
        <v>19</v>
      </c>
      <c r="E2235" s="231" t="s">
        <v>521</v>
      </c>
      <c r="F2235" s="231" t="s">
        <v>48</v>
      </c>
      <c r="G2235" s="231" t="s">
        <v>521</v>
      </c>
      <c r="H2235" s="231" t="s">
        <v>796</v>
      </c>
      <c r="I2235" s="203">
        <v>21545</v>
      </c>
      <c r="J2235" s="203">
        <v>16944.22</v>
      </c>
      <c r="K2235" s="203">
        <v>0</v>
      </c>
      <c r="L2235" s="203">
        <v>4600.78</v>
      </c>
      <c r="M2235" s="231"/>
    </row>
    <row r="2236" spans="1:13">
      <c r="A2236" s="231" t="s">
        <v>794</v>
      </c>
      <c r="B2236" s="231" t="s">
        <v>706</v>
      </c>
      <c r="C2236" s="231" t="s">
        <v>2341</v>
      </c>
      <c r="D2236" s="231" t="s">
        <v>19</v>
      </c>
      <c r="E2236" s="231" t="s">
        <v>521</v>
      </c>
      <c r="F2236" s="231" t="s">
        <v>48</v>
      </c>
      <c r="G2236" s="231" t="s">
        <v>521</v>
      </c>
      <c r="H2236" s="231" t="s">
        <v>796</v>
      </c>
      <c r="I2236" s="203">
        <v>9253.4500000000007</v>
      </c>
      <c r="J2236" s="203">
        <v>6997.91</v>
      </c>
      <c r="K2236" s="203">
        <v>2255.54</v>
      </c>
      <c r="L2236" s="203">
        <v>0</v>
      </c>
      <c r="M2236" s="231"/>
    </row>
    <row r="2237" spans="1:13">
      <c r="A2237" s="231" t="s">
        <v>794</v>
      </c>
      <c r="B2237" s="231" t="s">
        <v>706</v>
      </c>
      <c r="C2237" s="231" t="s">
        <v>2341</v>
      </c>
      <c r="D2237" s="231" t="s">
        <v>19</v>
      </c>
      <c r="E2237" s="231" t="s">
        <v>521</v>
      </c>
      <c r="F2237" s="231" t="s">
        <v>48</v>
      </c>
      <c r="G2237" s="231" t="s">
        <v>521</v>
      </c>
      <c r="H2237" s="231" t="s">
        <v>796</v>
      </c>
      <c r="I2237" s="203">
        <v>2330</v>
      </c>
      <c r="J2237" s="203">
        <v>938</v>
      </c>
      <c r="K2237" s="203">
        <v>48</v>
      </c>
      <c r="L2237" s="203">
        <v>1344</v>
      </c>
      <c r="M2237" s="231"/>
    </row>
    <row r="2238" spans="1:13">
      <c r="A2238" s="231" t="s">
        <v>794</v>
      </c>
      <c r="B2238" s="231" t="s">
        <v>706</v>
      </c>
      <c r="C2238" s="231" t="s">
        <v>2342</v>
      </c>
      <c r="D2238" s="231" t="s">
        <v>19</v>
      </c>
      <c r="E2238" s="231" t="s">
        <v>521</v>
      </c>
      <c r="F2238" s="231" t="s">
        <v>48</v>
      </c>
      <c r="G2238" s="231" t="s">
        <v>521</v>
      </c>
      <c r="H2238" s="231" t="s">
        <v>796</v>
      </c>
      <c r="I2238" s="203">
        <v>115975</v>
      </c>
      <c r="J2238" s="203">
        <v>79627.75</v>
      </c>
      <c r="K2238" s="203">
        <v>0</v>
      </c>
      <c r="L2238" s="203">
        <v>36347.25</v>
      </c>
      <c r="M2238" s="231"/>
    </row>
    <row r="2239" spans="1:13">
      <c r="A2239" s="231" t="s">
        <v>794</v>
      </c>
      <c r="B2239" s="231" t="s">
        <v>706</v>
      </c>
      <c r="C2239" s="231" t="s">
        <v>2343</v>
      </c>
      <c r="D2239" s="231" t="s">
        <v>19</v>
      </c>
      <c r="E2239" s="231" t="s">
        <v>521</v>
      </c>
      <c r="F2239" s="231" t="s">
        <v>48</v>
      </c>
      <c r="G2239" s="231" t="s">
        <v>521</v>
      </c>
      <c r="H2239" s="231" t="s">
        <v>796</v>
      </c>
      <c r="I2239" s="203">
        <v>20423.45</v>
      </c>
      <c r="J2239" s="203">
        <v>21291.82</v>
      </c>
      <c r="K2239" s="203">
        <v>0</v>
      </c>
      <c r="L2239" s="203">
        <v>-868.37</v>
      </c>
      <c r="M2239" s="231"/>
    </row>
    <row r="2240" spans="1:13">
      <c r="A2240" s="231" t="s">
        <v>794</v>
      </c>
      <c r="B2240" s="231" t="s">
        <v>706</v>
      </c>
      <c r="C2240" s="231" t="s">
        <v>2344</v>
      </c>
      <c r="D2240" s="231" t="s">
        <v>19</v>
      </c>
      <c r="E2240" s="231" t="s">
        <v>521</v>
      </c>
      <c r="F2240" s="231" t="s">
        <v>48</v>
      </c>
      <c r="G2240" s="231" t="s">
        <v>521</v>
      </c>
      <c r="H2240" s="231" t="s">
        <v>796</v>
      </c>
      <c r="I2240" s="203">
        <v>800</v>
      </c>
      <c r="J2240" s="203">
        <v>731.97</v>
      </c>
      <c r="K2240" s="203">
        <v>0</v>
      </c>
      <c r="L2240" s="203">
        <v>68.03</v>
      </c>
      <c r="M2240" s="231"/>
    </row>
    <row r="2241" spans="1:13">
      <c r="A2241" s="231" t="s">
        <v>794</v>
      </c>
      <c r="B2241" s="231" t="s">
        <v>709</v>
      </c>
      <c r="C2241" s="231" t="s">
        <v>794</v>
      </c>
      <c r="D2241" s="231" t="s">
        <v>19</v>
      </c>
      <c r="E2241" s="231" t="s">
        <v>521</v>
      </c>
      <c r="F2241" s="231" t="s">
        <v>48</v>
      </c>
      <c r="G2241" s="231" t="s">
        <v>521</v>
      </c>
      <c r="H2241" s="231" t="s">
        <v>796</v>
      </c>
      <c r="I2241" s="203">
        <v>61205</v>
      </c>
      <c r="J2241" s="203">
        <v>56100.959999999999</v>
      </c>
      <c r="K2241" s="203">
        <v>5100.08</v>
      </c>
      <c r="L2241" s="203">
        <v>3.96</v>
      </c>
      <c r="M2241" s="231"/>
    </row>
    <row r="2242" spans="1:13">
      <c r="A2242" s="231" t="s">
        <v>794</v>
      </c>
      <c r="B2242" s="231" t="s">
        <v>709</v>
      </c>
      <c r="C2242" s="231" t="s">
        <v>812</v>
      </c>
      <c r="D2242" s="231" t="s">
        <v>19</v>
      </c>
      <c r="E2242" s="231" t="s">
        <v>521</v>
      </c>
      <c r="F2242" s="231" t="s">
        <v>48</v>
      </c>
      <c r="G2242" s="231" t="s">
        <v>521</v>
      </c>
      <c r="H2242" s="231" t="s">
        <v>796</v>
      </c>
      <c r="I2242" s="203">
        <v>22635</v>
      </c>
      <c r="J2242" s="203">
        <v>21277.72</v>
      </c>
      <c r="K2242" s="203">
        <v>1055</v>
      </c>
      <c r="L2242" s="203">
        <v>302.27999999999997</v>
      </c>
      <c r="M2242" s="231"/>
    </row>
    <row r="2243" spans="1:13">
      <c r="A2243" s="231" t="s">
        <v>794</v>
      </c>
      <c r="B2243" s="231" t="s">
        <v>709</v>
      </c>
      <c r="C2243" s="231" t="s">
        <v>2341</v>
      </c>
      <c r="D2243" s="231" t="s">
        <v>19</v>
      </c>
      <c r="E2243" s="231" t="s">
        <v>521</v>
      </c>
      <c r="F2243" s="231" t="s">
        <v>48</v>
      </c>
      <c r="G2243" s="231" t="s">
        <v>521</v>
      </c>
      <c r="H2243" s="231" t="s">
        <v>796</v>
      </c>
      <c r="I2243" s="203">
        <v>892.91</v>
      </c>
      <c r="J2243" s="203">
        <v>892.91</v>
      </c>
      <c r="K2243" s="203">
        <v>0</v>
      </c>
      <c r="L2243" s="203">
        <v>0</v>
      </c>
      <c r="M2243" s="231"/>
    </row>
    <row r="2244" spans="1:13">
      <c r="A2244" s="231" t="s">
        <v>794</v>
      </c>
      <c r="B2244" s="231" t="s">
        <v>709</v>
      </c>
      <c r="C2244" s="231" t="s">
        <v>2341</v>
      </c>
      <c r="D2244" s="231" t="s">
        <v>19</v>
      </c>
      <c r="E2244" s="231" t="s">
        <v>521</v>
      </c>
      <c r="F2244" s="231" t="s">
        <v>48</v>
      </c>
      <c r="G2244" s="231" t="s">
        <v>521</v>
      </c>
      <c r="H2244" s="231" t="s">
        <v>796</v>
      </c>
      <c r="I2244" s="203">
        <v>300</v>
      </c>
      <c r="J2244" s="203">
        <v>300</v>
      </c>
      <c r="K2244" s="203">
        <v>0</v>
      </c>
      <c r="L2244" s="203">
        <v>0</v>
      </c>
      <c r="M2244" s="231"/>
    </row>
    <row r="2245" spans="1:13">
      <c r="A2245" s="231" t="s">
        <v>794</v>
      </c>
      <c r="B2245" s="231" t="s">
        <v>709</v>
      </c>
      <c r="C2245" s="231" t="s">
        <v>2343</v>
      </c>
      <c r="D2245" s="231" t="s">
        <v>19</v>
      </c>
      <c r="E2245" s="231" t="s">
        <v>521</v>
      </c>
      <c r="F2245" s="231" t="s">
        <v>48</v>
      </c>
      <c r="G2245" s="231" t="s">
        <v>521</v>
      </c>
      <c r="H2245" s="231" t="s">
        <v>796</v>
      </c>
      <c r="I2245" s="203">
        <v>6463.09</v>
      </c>
      <c r="J2245" s="203">
        <v>46.49</v>
      </c>
      <c r="K2245" s="203">
        <v>0</v>
      </c>
      <c r="L2245" s="203">
        <v>6416.6</v>
      </c>
      <c r="M2245" s="231"/>
    </row>
    <row r="2246" spans="1:13">
      <c r="A2246" s="231" t="s">
        <v>794</v>
      </c>
      <c r="B2246" s="231" t="s">
        <v>709</v>
      </c>
      <c r="C2246" s="231" t="s">
        <v>2344</v>
      </c>
      <c r="D2246" s="231" t="s">
        <v>19</v>
      </c>
      <c r="E2246" s="231" t="s">
        <v>521</v>
      </c>
      <c r="F2246" s="231" t="s">
        <v>48</v>
      </c>
      <c r="G2246" s="231" t="s">
        <v>521</v>
      </c>
      <c r="H2246" s="231" t="s">
        <v>796</v>
      </c>
      <c r="I2246" s="203">
        <v>392</v>
      </c>
      <c r="J2246" s="203">
        <v>196</v>
      </c>
      <c r="K2246" s="203">
        <v>0</v>
      </c>
      <c r="L2246" s="203">
        <v>196</v>
      </c>
      <c r="M2246" s="231"/>
    </row>
    <row r="2247" spans="1:13">
      <c r="A2247" s="231" t="s">
        <v>794</v>
      </c>
      <c r="B2247" s="231" t="s">
        <v>808</v>
      </c>
      <c r="C2247" s="231" t="s">
        <v>794</v>
      </c>
      <c r="D2247" s="231" t="s">
        <v>19</v>
      </c>
      <c r="E2247" s="231" t="s">
        <v>830</v>
      </c>
      <c r="F2247" s="231" t="s">
        <v>48</v>
      </c>
      <c r="G2247" s="231" t="s">
        <v>521</v>
      </c>
      <c r="H2247" s="231" t="s">
        <v>796</v>
      </c>
      <c r="I2247" s="203">
        <v>137.28</v>
      </c>
      <c r="J2247" s="203">
        <v>0</v>
      </c>
      <c r="K2247" s="203">
        <v>0</v>
      </c>
      <c r="L2247" s="203">
        <v>137.28</v>
      </c>
      <c r="M2247" s="231"/>
    </row>
    <row r="2248" spans="1:13">
      <c r="A2248" s="231" t="s">
        <v>794</v>
      </c>
      <c r="B2248" s="231" t="s">
        <v>808</v>
      </c>
      <c r="C2248" s="231" t="s">
        <v>812</v>
      </c>
      <c r="D2248" s="231" t="s">
        <v>19</v>
      </c>
      <c r="E2248" s="231" t="s">
        <v>830</v>
      </c>
      <c r="F2248" s="231" t="s">
        <v>48</v>
      </c>
      <c r="G2248" s="231" t="s">
        <v>521</v>
      </c>
      <c r="H2248" s="231" t="s">
        <v>796</v>
      </c>
      <c r="I2248" s="203">
        <v>200</v>
      </c>
      <c r="J2248" s="203">
        <v>0</v>
      </c>
      <c r="K2248" s="203">
        <v>0</v>
      </c>
      <c r="L2248" s="203">
        <v>200</v>
      </c>
      <c r="M2248" s="231"/>
    </row>
    <row r="2249" spans="1:13">
      <c r="A2249" s="231" t="s">
        <v>794</v>
      </c>
      <c r="B2249" s="231" t="s">
        <v>808</v>
      </c>
      <c r="C2249" s="231" t="s">
        <v>2341</v>
      </c>
      <c r="D2249" s="231" t="s">
        <v>19</v>
      </c>
      <c r="E2249" s="231" t="s">
        <v>830</v>
      </c>
      <c r="F2249" s="231" t="s">
        <v>48</v>
      </c>
      <c r="G2249" s="231" t="s">
        <v>521</v>
      </c>
      <c r="H2249" s="231" t="s">
        <v>796</v>
      </c>
      <c r="I2249" s="203">
        <v>1943.92</v>
      </c>
      <c r="J2249" s="203">
        <v>0</v>
      </c>
      <c r="K2249" s="203">
        <v>0</v>
      </c>
      <c r="L2249" s="203">
        <v>1943.92</v>
      </c>
      <c r="M2249" s="231"/>
    </row>
    <row r="2250" spans="1:13">
      <c r="A2250" s="231" t="s">
        <v>794</v>
      </c>
      <c r="B2250" s="231" t="s">
        <v>808</v>
      </c>
      <c r="C2250" s="231" t="s">
        <v>2343</v>
      </c>
      <c r="D2250" s="231" t="s">
        <v>19</v>
      </c>
      <c r="E2250" s="231" t="s">
        <v>830</v>
      </c>
      <c r="F2250" s="231" t="s">
        <v>48</v>
      </c>
      <c r="G2250" s="231" t="s">
        <v>521</v>
      </c>
      <c r="H2250" s="231" t="s">
        <v>796</v>
      </c>
      <c r="I2250" s="203">
        <v>1665.7</v>
      </c>
      <c r="J2250" s="203">
        <v>0</v>
      </c>
      <c r="K2250" s="203">
        <v>0</v>
      </c>
      <c r="L2250" s="203">
        <v>1665.7</v>
      </c>
      <c r="M2250" s="231"/>
    </row>
    <row r="2251" spans="1:13">
      <c r="A2251" s="231" t="s">
        <v>794</v>
      </c>
      <c r="B2251" s="231" t="s">
        <v>808</v>
      </c>
      <c r="C2251" s="231" t="s">
        <v>2344</v>
      </c>
      <c r="D2251" s="231" t="s">
        <v>19</v>
      </c>
      <c r="E2251" s="231" t="s">
        <v>830</v>
      </c>
      <c r="F2251" s="231" t="s">
        <v>48</v>
      </c>
      <c r="G2251" s="231" t="s">
        <v>521</v>
      </c>
      <c r="H2251" s="231" t="s">
        <v>796</v>
      </c>
      <c r="I2251" s="203">
        <v>29.26</v>
      </c>
      <c r="J2251" s="203">
        <v>0</v>
      </c>
      <c r="K2251" s="203">
        <v>0</v>
      </c>
      <c r="L2251" s="203">
        <v>29.26</v>
      </c>
      <c r="M2251" s="231"/>
    </row>
    <row r="2252" spans="1:13">
      <c r="A2252" s="231" t="s">
        <v>794</v>
      </c>
      <c r="B2252" s="231" t="s">
        <v>709</v>
      </c>
      <c r="C2252" s="231" t="s">
        <v>2344</v>
      </c>
      <c r="D2252" s="231" t="s">
        <v>19</v>
      </c>
      <c r="E2252" s="231" t="s">
        <v>830</v>
      </c>
      <c r="F2252" s="231" t="s">
        <v>48</v>
      </c>
      <c r="G2252" s="231" t="s">
        <v>521</v>
      </c>
      <c r="H2252" s="231" t="s">
        <v>796</v>
      </c>
      <c r="I2252" s="203">
        <v>0.01</v>
      </c>
      <c r="J2252" s="203">
        <v>0</v>
      </c>
      <c r="K2252" s="203">
        <v>0</v>
      </c>
      <c r="L2252" s="203">
        <v>0.01</v>
      </c>
      <c r="M2252" s="231"/>
    </row>
    <row r="2253" spans="1:13">
      <c r="A2253" s="231" t="s">
        <v>794</v>
      </c>
      <c r="B2253" s="231" t="s">
        <v>808</v>
      </c>
      <c r="C2253" s="231" t="s">
        <v>2343</v>
      </c>
      <c r="D2253" s="231" t="s">
        <v>19</v>
      </c>
      <c r="E2253" s="231" t="s">
        <v>710</v>
      </c>
      <c r="F2253" s="231" t="s">
        <v>48</v>
      </c>
      <c r="G2253" s="231" t="s">
        <v>521</v>
      </c>
      <c r="H2253" s="231" t="s">
        <v>796</v>
      </c>
      <c r="I2253" s="203">
        <v>44328.800000000003</v>
      </c>
      <c r="J2253" s="203">
        <v>10.5</v>
      </c>
      <c r="K2253" s="203">
        <v>0</v>
      </c>
      <c r="L2253" s="203">
        <v>44318.3</v>
      </c>
      <c r="M2253" s="231"/>
    </row>
    <row r="2254" spans="1:13">
      <c r="A2254" s="231" t="s">
        <v>794</v>
      </c>
      <c r="B2254" s="231" t="s">
        <v>808</v>
      </c>
      <c r="C2254" s="231" t="s">
        <v>2344</v>
      </c>
      <c r="D2254" s="231" t="s">
        <v>19</v>
      </c>
      <c r="E2254" s="231" t="s">
        <v>710</v>
      </c>
      <c r="F2254" s="231" t="s">
        <v>48</v>
      </c>
      <c r="G2254" s="231" t="s">
        <v>521</v>
      </c>
      <c r="H2254" s="231" t="s">
        <v>796</v>
      </c>
      <c r="I2254" s="203">
        <v>79.959999999999994</v>
      </c>
      <c r="J2254" s="203">
        <v>79.959999999999994</v>
      </c>
      <c r="K2254" s="203">
        <v>0</v>
      </c>
      <c r="L2254" s="203">
        <v>0</v>
      </c>
      <c r="M2254" s="231"/>
    </row>
    <row r="2255" spans="1:13">
      <c r="A2255" s="231" t="s">
        <v>794</v>
      </c>
      <c r="B2255" s="231" t="s">
        <v>808</v>
      </c>
      <c r="C2255" s="231" t="s">
        <v>2345</v>
      </c>
      <c r="D2255" s="231" t="s">
        <v>19</v>
      </c>
      <c r="E2255" s="231" t="s">
        <v>710</v>
      </c>
      <c r="F2255" s="231" t="s">
        <v>48</v>
      </c>
      <c r="G2255" s="231" t="s">
        <v>521</v>
      </c>
      <c r="H2255" s="231" t="s">
        <v>796</v>
      </c>
      <c r="I2255" s="203">
        <v>3245.5</v>
      </c>
      <c r="J2255" s="203">
        <v>933.25</v>
      </c>
      <c r="K2255" s="203">
        <v>0</v>
      </c>
      <c r="L2255" s="203">
        <v>2312.25</v>
      </c>
      <c r="M2255" s="231"/>
    </row>
    <row r="2256" spans="1:13">
      <c r="A2256" s="231" t="s">
        <v>794</v>
      </c>
      <c r="B2256" s="231" t="s">
        <v>833</v>
      </c>
      <c r="C2256" s="231" t="s">
        <v>794</v>
      </c>
      <c r="D2256" s="231" t="s">
        <v>19</v>
      </c>
      <c r="E2256" s="231" t="s">
        <v>710</v>
      </c>
      <c r="F2256" s="231" t="s">
        <v>48</v>
      </c>
      <c r="G2256" s="231" t="s">
        <v>521</v>
      </c>
      <c r="H2256" s="231" t="s">
        <v>796</v>
      </c>
      <c r="I2256" s="203">
        <v>14797.92</v>
      </c>
      <c r="J2256" s="203">
        <v>12406.6</v>
      </c>
      <c r="K2256" s="203">
        <v>2466.3200000000002</v>
      </c>
      <c r="L2256" s="203">
        <v>-75</v>
      </c>
      <c r="M2256" s="231"/>
    </row>
    <row r="2257" spans="1:13">
      <c r="A2257" s="231" t="s">
        <v>794</v>
      </c>
      <c r="B2257" s="231" t="s">
        <v>833</v>
      </c>
      <c r="C2257" s="231" t="s">
        <v>812</v>
      </c>
      <c r="D2257" s="231" t="s">
        <v>19</v>
      </c>
      <c r="E2257" s="231" t="s">
        <v>710</v>
      </c>
      <c r="F2257" s="231" t="s">
        <v>48</v>
      </c>
      <c r="G2257" s="231" t="s">
        <v>521</v>
      </c>
      <c r="H2257" s="231" t="s">
        <v>796</v>
      </c>
      <c r="I2257" s="203">
        <v>5473.49</v>
      </c>
      <c r="J2257" s="203">
        <v>4986.62</v>
      </c>
      <c r="K2257" s="203">
        <v>511.92</v>
      </c>
      <c r="L2257" s="203">
        <v>-25.05</v>
      </c>
      <c r="M2257" s="231"/>
    </row>
    <row r="2258" spans="1:13">
      <c r="A2258" s="231" t="s">
        <v>794</v>
      </c>
      <c r="B2258" s="231" t="s">
        <v>833</v>
      </c>
      <c r="C2258" s="231" t="s">
        <v>2345</v>
      </c>
      <c r="D2258" s="231" t="s">
        <v>19</v>
      </c>
      <c r="E2258" s="231" t="s">
        <v>710</v>
      </c>
      <c r="F2258" s="231" t="s">
        <v>48</v>
      </c>
      <c r="G2258" s="231" t="s">
        <v>521</v>
      </c>
      <c r="H2258" s="231" t="s">
        <v>796</v>
      </c>
      <c r="I2258" s="203">
        <v>492.35</v>
      </c>
      <c r="J2258" s="203">
        <v>401.4</v>
      </c>
      <c r="K2258" s="203">
        <v>0</v>
      </c>
      <c r="L2258" s="203">
        <v>90.95</v>
      </c>
      <c r="M2258" s="231"/>
    </row>
    <row r="2259" spans="1:13">
      <c r="A2259" s="231" t="s">
        <v>794</v>
      </c>
      <c r="B2259" s="231" t="s">
        <v>701</v>
      </c>
      <c r="C2259" s="231" t="s">
        <v>2343</v>
      </c>
      <c r="D2259" s="231" t="s">
        <v>19</v>
      </c>
      <c r="E2259" s="231" t="s">
        <v>710</v>
      </c>
      <c r="F2259" s="231" t="s">
        <v>48</v>
      </c>
      <c r="G2259" s="231" t="s">
        <v>521</v>
      </c>
      <c r="H2259" s="231" t="s">
        <v>796</v>
      </c>
      <c r="I2259" s="203">
        <v>355.06</v>
      </c>
      <c r="J2259" s="203">
        <v>0</v>
      </c>
      <c r="K2259" s="203">
        <v>0</v>
      </c>
      <c r="L2259" s="203">
        <v>355.06</v>
      </c>
      <c r="M2259" s="231"/>
    </row>
    <row r="2260" spans="1:13">
      <c r="A2260" s="231" t="s">
        <v>794</v>
      </c>
      <c r="B2260" s="231" t="s">
        <v>701</v>
      </c>
      <c r="C2260" s="231" t="s">
        <v>2344</v>
      </c>
      <c r="D2260" s="231" t="s">
        <v>19</v>
      </c>
      <c r="E2260" s="231" t="s">
        <v>710</v>
      </c>
      <c r="F2260" s="231" t="s">
        <v>48</v>
      </c>
      <c r="G2260" s="231" t="s">
        <v>521</v>
      </c>
      <c r="H2260" s="231" t="s">
        <v>796</v>
      </c>
      <c r="I2260" s="203">
        <v>1703.41</v>
      </c>
      <c r="J2260" s="203">
        <v>1703.41</v>
      </c>
      <c r="K2260" s="203">
        <v>0</v>
      </c>
      <c r="L2260" s="203">
        <v>0</v>
      </c>
      <c r="M2260" s="231"/>
    </row>
    <row r="2261" spans="1:13">
      <c r="A2261" s="231" t="s">
        <v>794</v>
      </c>
      <c r="B2261" s="231" t="s">
        <v>701</v>
      </c>
      <c r="C2261" s="231" t="s">
        <v>2345</v>
      </c>
      <c r="D2261" s="231" t="s">
        <v>19</v>
      </c>
      <c r="E2261" s="231" t="s">
        <v>710</v>
      </c>
      <c r="F2261" s="231" t="s">
        <v>48</v>
      </c>
      <c r="G2261" s="231" t="s">
        <v>521</v>
      </c>
      <c r="H2261" s="231" t="s">
        <v>796</v>
      </c>
      <c r="I2261" s="203">
        <v>142.84</v>
      </c>
      <c r="J2261" s="203">
        <v>142.84</v>
      </c>
      <c r="K2261" s="203">
        <v>0</v>
      </c>
      <c r="L2261" s="203">
        <v>0</v>
      </c>
      <c r="M2261" s="231"/>
    </row>
    <row r="2262" spans="1:13">
      <c r="A2262" s="231" t="s">
        <v>794</v>
      </c>
      <c r="B2262" s="231" t="s">
        <v>707</v>
      </c>
      <c r="C2262" s="231" t="s">
        <v>2343</v>
      </c>
      <c r="D2262" s="231" t="s">
        <v>19</v>
      </c>
      <c r="E2262" s="231" t="s">
        <v>710</v>
      </c>
      <c r="F2262" s="231" t="s">
        <v>48</v>
      </c>
      <c r="G2262" s="231" t="s">
        <v>521</v>
      </c>
      <c r="H2262" s="231" t="s">
        <v>796</v>
      </c>
      <c r="I2262" s="203">
        <v>106.74</v>
      </c>
      <c r="J2262" s="203">
        <v>0</v>
      </c>
      <c r="K2262" s="203">
        <v>0</v>
      </c>
      <c r="L2262" s="203">
        <v>106.74</v>
      </c>
      <c r="M2262" s="231"/>
    </row>
    <row r="2263" spans="1:13">
      <c r="A2263" s="231" t="s">
        <v>794</v>
      </c>
      <c r="B2263" s="231" t="s">
        <v>242</v>
      </c>
      <c r="C2263" s="231" t="s">
        <v>2344</v>
      </c>
      <c r="D2263" s="231" t="s">
        <v>19</v>
      </c>
      <c r="E2263" s="231" t="s">
        <v>710</v>
      </c>
      <c r="F2263" s="231" t="s">
        <v>48</v>
      </c>
      <c r="G2263" s="231" t="s">
        <v>521</v>
      </c>
      <c r="H2263" s="231" t="s">
        <v>796</v>
      </c>
      <c r="I2263" s="203">
        <v>13175.42</v>
      </c>
      <c r="J2263" s="203">
        <v>0</v>
      </c>
      <c r="K2263" s="203">
        <v>0</v>
      </c>
      <c r="L2263" s="203">
        <v>13175.42</v>
      </c>
      <c r="M2263" s="231"/>
    </row>
    <row r="2264" spans="1:13">
      <c r="A2264" s="231" t="s">
        <v>794</v>
      </c>
      <c r="B2264" s="231" t="s">
        <v>243</v>
      </c>
      <c r="C2264" s="231" t="s">
        <v>2345</v>
      </c>
      <c r="D2264" s="231" t="s">
        <v>19</v>
      </c>
      <c r="E2264" s="231" t="s">
        <v>710</v>
      </c>
      <c r="F2264" s="231" t="s">
        <v>48</v>
      </c>
      <c r="G2264" s="231" t="s">
        <v>521</v>
      </c>
      <c r="H2264" s="231" t="s">
        <v>796</v>
      </c>
      <c r="I2264" s="203">
        <v>11.42</v>
      </c>
      <c r="J2264" s="203">
        <v>0</v>
      </c>
      <c r="K2264" s="203">
        <v>0</v>
      </c>
      <c r="L2264" s="203">
        <v>11.42</v>
      </c>
      <c r="M2264" s="231"/>
    </row>
    <row r="2265" spans="1:13">
      <c r="A2265" s="231" t="s">
        <v>794</v>
      </c>
      <c r="B2265" s="231" t="s">
        <v>706</v>
      </c>
      <c r="C2265" s="231" t="s">
        <v>2341</v>
      </c>
      <c r="D2265" s="231" t="s">
        <v>19</v>
      </c>
      <c r="E2265" s="231" t="s">
        <v>710</v>
      </c>
      <c r="F2265" s="231" t="s">
        <v>48</v>
      </c>
      <c r="G2265" s="231" t="s">
        <v>521</v>
      </c>
      <c r="H2265" s="231" t="s">
        <v>796</v>
      </c>
      <c r="I2265" s="203">
        <v>1044.1500000000001</v>
      </c>
      <c r="J2265" s="203">
        <v>0</v>
      </c>
      <c r="K2265" s="203">
        <v>0</v>
      </c>
      <c r="L2265" s="203">
        <v>1044.1500000000001</v>
      </c>
      <c r="M2265" s="231"/>
    </row>
    <row r="2266" spans="1:13">
      <c r="A2266" s="231" t="s">
        <v>794</v>
      </c>
      <c r="B2266" s="231" t="s">
        <v>706</v>
      </c>
      <c r="C2266" s="231" t="s">
        <v>2343</v>
      </c>
      <c r="D2266" s="231" t="s">
        <v>19</v>
      </c>
      <c r="E2266" s="231" t="s">
        <v>710</v>
      </c>
      <c r="F2266" s="231" t="s">
        <v>48</v>
      </c>
      <c r="G2266" s="231" t="s">
        <v>521</v>
      </c>
      <c r="H2266" s="231" t="s">
        <v>796</v>
      </c>
      <c r="I2266" s="203">
        <v>1221.3599999999999</v>
      </c>
      <c r="J2266" s="203">
        <v>306.92</v>
      </c>
      <c r="K2266" s="203">
        <v>49.48</v>
      </c>
      <c r="L2266" s="203">
        <v>864.96</v>
      </c>
      <c r="M2266" s="231"/>
    </row>
    <row r="2267" spans="1:13">
      <c r="A2267" s="231" t="s">
        <v>794</v>
      </c>
      <c r="B2267" s="231" t="s">
        <v>706</v>
      </c>
      <c r="C2267" s="231" t="s">
        <v>2344</v>
      </c>
      <c r="D2267" s="231" t="s">
        <v>19</v>
      </c>
      <c r="E2267" s="231" t="s">
        <v>710</v>
      </c>
      <c r="F2267" s="231" t="s">
        <v>48</v>
      </c>
      <c r="G2267" s="231" t="s">
        <v>521</v>
      </c>
      <c r="H2267" s="231" t="s">
        <v>796</v>
      </c>
      <c r="I2267" s="203">
        <v>282.67</v>
      </c>
      <c r="J2267" s="203">
        <v>282.67</v>
      </c>
      <c r="K2267" s="203">
        <v>0</v>
      </c>
      <c r="L2267" s="203">
        <v>0</v>
      </c>
      <c r="M2267" s="231"/>
    </row>
    <row r="2268" spans="1:13">
      <c r="A2268" s="231" t="s">
        <v>794</v>
      </c>
      <c r="B2268" s="231" t="s">
        <v>706</v>
      </c>
      <c r="C2268" s="231" t="s">
        <v>2345</v>
      </c>
      <c r="D2268" s="231" t="s">
        <v>19</v>
      </c>
      <c r="E2268" s="231" t="s">
        <v>710</v>
      </c>
      <c r="F2268" s="231" t="s">
        <v>48</v>
      </c>
      <c r="G2268" s="231" t="s">
        <v>521</v>
      </c>
      <c r="H2268" s="231" t="s">
        <v>796</v>
      </c>
      <c r="I2268" s="203">
        <v>980.69</v>
      </c>
      <c r="J2268" s="203">
        <v>953.86</v>
      </c>
      <c r="K2268" s="203">
        <v>0</v>
      </c>
      <c r="L2268" s="203">
        <v>26.83</v>
      </c>
      <c r="M2268" s="231"/>
    </row>
    <row r="2269" spans="1:13">
      <c r="A2269" s="231" t="s">
        <v>794</v>
      </c>
      <c r="B2269" s="231" t="s">
        <v>808</v>
      </c>
      <c r="C2269" s="231" t="s">
        <v>794</v>
      </c>
      <c r="D2269" s="231" t="s">
        <v>19</v>
      </c>
      <c r="E2269" s="231" t="s">
        <v>2086</v>
      </c>
      <c r="F2269" s="231" t="s">
        <v>48</v>
      </c>
      <c r="G2269" s="231" t="s">
        <v>521</v>
      </c>
      <c r="H2269" s="231" t="s">
        <v>796</v>
      </c>
      <c r="I2269" s="203">
        <v>1500</v>
      </c>
      <c r="J2269" s="203">
        <v>10285</v>
      </c>
      <c r="K2269" s="203">
        <v>0</v>
      </c>
      <c r="L2269" s="203">
        <v>-8785</v>
      </c>
      <c r="M2269" s="231"/>
    </row>
    <row r="2270" spans="1:13">
      <c r="A2270" s="231" t="s">
        <v>794</v>
      </c>
      <c r="B2270" s="231" t="s">
        <v>808</v>
      </c>
      <c r="C2270" s="231" t="s">
        <v>812</v>
      </c>
      <c r="D2270" s="231" t="s">
        <v>19</v>
      </c>
      <c r="E2270" s="231" t="s">
        <v>2086</v>
      </c>
      <c r="F2270" s="231" t="s">
        <v>48</v>
      </c>
      <c r="G2270" s="231" t="s">
        <v>521</v>
      </c>
      <c r="H2270" s="231" t="s">
        <v>796</v>
      </c>
      <c r="I2270" s="203">
        <v>348.93</v>
      </c>
      <c r="J2270" s="203">
        <v>2304.1999999999998</v>
      </c>
      <c r="K2270" s="203">
        <v>0</v>
      </c>
      <c r="L2270" s="203">
        <v>-1955.27</v>
      </c>
      <c r="M2270" s="231"/>
    </row>
    <row r="2271" spans="1:13">
      <c r="A2271" s="231" t="s">
        <v>794</v>
      </c>
      <c r="B2271" s="231" t="s">
        <v>244</v>
      </c>
      <c r="C2271" s="231" t="s">
        <v>794</v>
      </c>
      <c r="D2271" s="231" t="s">
        <v>19</v>
      </c>
      <c r="E2271" s="231" t="s">
        <v>2082</v>
      </c>
      <c r="F2271" s="231" t="s">
        <v>48</v>
      </c>
      <c r="G2271" s="231" t="s">
        <v>521</v>
      </c>
      <c r="H2271" s="231" t="s">
        <v>796</v>
      </c>
      <c r="I2271" s="203">
        <v>47135</v>
      </c>
      <c r="J2271" s="203">
        <v>43207.08</v>
      </c>
      <c r="K2271" s="203">
        <v>3927.92</v>
      </c>
      <c r="L2271" s="203">
        <v>0</v>
      </c>
      <c r="M2271" s="231"/>
    </row>
    <row r="2272" spans="1:13">
      <c r="A2272" s="231" t="s">
        <v>794</v>
      </c>
      <c r="B2272" s="231" t="s">
        <v>244</v>
      </c>
      <c r="C2272" s="231" t="s">
        <v>812</v>
      </c>
      <c r="D2272" s="231" t="s">
        <v>19</v>
      </c>
      <c r="E2272" s="231" t="s">
        <v>2082</v>
      </c>
      <c r="F2272" s="231" t="s">
        <v>48</v>
      </c>
      <c r="G2272" s="231" t="s">
        <v>521</v>
      </c>
      <c r="H2272" s="231" t="s">
        <v>796</v>
      </c>
      <c r="I2272" s="203">
        <v>19096.97</v>
      </c>
      <c r="J2272" s="203">
        <v>18317.07</v>
      </c>
      <c r="K2272" s="203">
        <v>816.24</v>
      </c>
      <c r="L2272" s="203">
        <v>-36.340000000000003</v>
      </c>
      <c r="M2272" s="231"/>
    </row>
    <row r="2273" spans="1:13">
      <c r="A2273" s="231" t="s">
        <v>794</v>
      </c>
      <c r="B2273" s="231" t="s">
        <v>833</v>
      </c>
      <c r="C2273" s="231" t="s">
        <v>794</v>
      </c>
      <c r="D2273" s="231" t="s">
        <v>19</v>
      </c>
      <c r="E2273" s="231" t="s">
        <v>1967</v>
      </c>
      <c r="F2273" s="231" t="s">
        <v>48</v>
      </c>
      <c r="G2273" s="231" t="s">
        <v>521</v>
      </c>
      <c r="H2273" s="231" t="s">
        <v>796</v>
      </c>
      <c r="I2273" s="203">
        <v>15400.14</v>
      </c>
      <c r="J2273" s="203">
        <v>14573.06</v>
      </c>
      <c r="K2273" s="203">
        <v>810.72</v>
      </c>
      <c r="L2273" s="203">
        <v>16.36</v>
      </c>
      <c r="M2273" s="231"/>
    </row>
    <row r="2274" spans="1:13">
      <c r="A2274" s="231" t="s">
        <v>794</v>
      </c>
      <c r="B2274" s="231" t="s">
        <v>833</v>
      </c>
      <c r="C2274" s="231" t="s">
        <v>794</v>
      </c>
      <c r="D2274" s="231" t="s">
        <v>19</v>
      </c>
      <c r="E2274" s="231" t="s">
        <v>1967</v>
      </c>
      <c r="F2274" s="231" t="s">
        <v>48</v>
      </c>
      <c r="G2274" s="231" t="s">
        <v>521</v>
      </c>
      <c r="H2274" s="231" t="s">
        <v>796</v>
      </c>
      <c r="I2274" s="203">
        <v>61320.73</v>
      </c>
      <c r="J2274" s="203">
        <v>58307.58</v>
      </c>
      <c r="K2274" s="203">
        <v>2639.38</v>
      </c>
      <c r="L2274" s="203">
        <v>373.77</v>
      </c>
      <c r="M2274" s="231"/>
    </row>
    <row r="2275" spans="1:13">
      <c r="A2275" s="231" t="s">
        <v>794</v>
      </c>
      <c r="B2275" s="231" t="s">
        <v>833</v>
      </c>
      <c r="C2275" s="231" t="s">
        <v>812</v>
      </c>
      <c r="D2275" s="231" t="s">
        <v>19</v>
      </c>
      <c r="E2275" s="231" t="s">
        <v>1967</v>
      </c>
      <c r="F2275" s="231" t="s">
        <v>48</v>
      </c>
      <c r="G2275" s="231" t="s">
        <v>521</v>
      </c>
      <c r="H2275" s="231" t="s">
        <v>796</v>
      </c>
      <c r="I2275" s="203">
        <v>39682.699999999997</v>
      </c>
      <c r="J2275" s="203">
        <v>38937</v>
      </c>
      <c r="K2275" s="203">
        <v>717.59</v>
      </c>
      <c r="L2275" s="203">
        <v>28.11</v>
      </c>
      <c r="M2275" s="231"/>
    </row>
    <row r="2276" spans="1:13">
      <c r="A2276" s="231" t="s">
        <v>794</v>
      </c>
      <c r="B2276" s="231" t="s">
        <v>833</v>
      </c>
      <c r="C2276" s="231" t="s">
        <v>2345</v>
      </c>
      <c r="D2276" s="231" t="s">
        <v>19</v>
      </c>
      <c r="E2276" s="231" t="s">
        <v>1967</v>
      </c>
      <c r="F2276" s="231" t="s">
        <v>48</v>
      </c>
      <c r="G2276" s="231" t="s">
        <v>521</v>
      </c>
      <c r="H2276" s="231" t="s">
        <v>796</v>
      </c>
      <c r="I2276" s="203">
        <v>1862.87</v>
      </c>
      <c r="J2276" s="203">
        <v>1862.87</v>
      </c>
      <c r="K2276" s="203">
        <v>0</v>
      </c>
      <c r="L2276" s="203">
        <v>0</v>
      </c>
      <c r="M2276" s="231"/>
    </row>
    <row r="2277" spans="1:13">
      <c r="A2277" s="231" t="s">
        <v>794</v>
      </c>
      <c r="B2277" s="231" t="s">
        <v>703</v>
      </c>
      <c r="C2277" s="231" t="s">
        <v>794</v>
      </c>
      <c r="D2277" s="231" t="s">
        <v>19</v>
      </c>
      <c r="E2277" s="231" t="s">
        <v>1967</v>
      </c>
      <c r="F2277" s="231" t="s">
        <v>48</v>
      </c>
      <c r="G2277" s="231" t="s">
        <v>521</v>
      </c>
      <c r="H2277" s="231" t="s">
        <v>796</v>
      </c>
      <c r="I2277" s="203">
        <v>29666.55</v>
      </c>
      <c r="J2277" s="203">
        <v>22591.22</v>
      </c>
      <c r="K2277" s="203">
        <v>6898.32</v>
      </c>
      <c r="L2277" s="203">
        <v>177.01</v>
      </c>
      <c r="M2277" s="231"/>
    </row>
    <row r="2278" spans="1:13">
      <c r="A2278" s="231" t="s">
        <v>794</v>
      </c>
      <c r="B2278" s="231" t="s">
        <v>703</v>
      </c>
      <c r="C2278" s="231" t="s">
        <v>812</v>
      </c>
      <c r="D2278" s="231" t="s">
        <v>19</v>
      </c>
      <c r="E2278" s="231" t="s">
        <v>1967</v>
      </c>
      <c r="F2278" s="231" t="s">
        <v>48</v>
      </c>
      <c r="G2278" s="231" t="s">
        <v>521</v>
      </c>
      <c r="H2278" s="231" t="s">
        <v>796</v>
      </c>
      <c r="I2278" s="203">
        <v>12500</v>
      </c>
      <c r="J2278" s="203">
        <v>10897.9</v>
      </c>
      <c r="K2278" s="203">
        <v>1431.8</v>
      </c>
      <c r="L2278" s="203">
        <v>170.3</v>
      </c>
      <c r="M2278" s="231"/>
    </row>
    <row r="2279" spans="1:13">
      <c r="A2279" s="231" t="s">
        <v>794</v>
      </c>
      <c r="B2279" s="231" t="s">
        <v>703</v>
      </c>
      <c r="C2279" s="231" t="s">
        <v>794</v>
      </c>
      <c r="D2279" s="231" t="s">
        <v>19</v>
      </c>
      <c r="E2279" s="231" t="s">
        <v>2092</v>
      </c>
      <c r="F2279" s="231" t="s">
        <v>48</v>
      </c>
      <c r="G2279" s="231" t="s">
        <v>521</v>
      </c>
      <c r="H2279" s="231" t="s">
        <v>796</v>
      </c>
      <c r="I2279" s="203">
        <v>45140.19</v>
      </c>
      <c r="J2279" s="203">
        <v>38218.81</v>
      </c>
      <c r="K2279" s="203">
        <v>6907.64</v>
      </c>
      <c r="L2279" s="203">
        <v>13.74</v>
      </c>
      <c r="M2279" s="231"/>
    </row>
    <row r="2280" spans="1:13">
      <c r="A2280" s="231" t="s">
        <v>794</v>
      </c>
      <c r="B2280" s="231" t="s">
        <v>703</v>
      </c>
      <c r="C2280" s="231" t="s">
        <v>812</v>
      </c>
      <c r="D2280" s="231" t="s">
        <v>19</v>
      </c>
      <c r="E2280" s="231" t="s">
        <v>2092</v>
      </c>
      <c r="F2280" s="231" t="s">
        <v>48</v>
      </c>
      <c r="G2280" s="231" t="s">
        <v>521</v>
      </c>
      <c r="H2280" s="231" t="s">
        <v>796</v>
      </c>
      <c r="I2280" s="203">
        <v>17351.61</v>
      </c>
      <c r="J2280" s="203">
        <v>15927.44</v>
      </c>
      <c r="K2280" s="203">
        <v>1429.24</v>
      </c>
      <c r="L2280" s="203">
        <v>-5.07</v>
      </c>
      <c r="M2280" s="231"/>
    </row>
    <row r="2281" spans="1:13">
      <c r="A2281" s="231" t="s">
        <v>794</v>
      </c>
      <c r="B2281" s="231" t="s">
        <v>808</v>
      </c>
      <c r="C2281" s="231" t="s">
        <v>794</v>
      </c>
      <c r="D2281" s="231" t="s">
        <v>19</v>
      </c>
      <c r="E2281" s="231" t="s">
        <v>263</v>
      </c>
      <c r="F2281" s="231" t="s">
        <v>48</v>
      </c>
      <c r="G2281" s="231" t="s">
        <v>521</v>
      </c>
      <c r="H2281" s="231" t="s">
        <v>796</v>
      </c>
      <c r="I2281" s="203">
        <v>32574.55</v>
      </c>
      <c r="J2281" s="203">
        <v>27355.05</v>
      </c>
      <c r="K2281" s="203">
        <v>5143.3999999999996</v>
      </c>
      <c r="L2281" s="203">
        <v>76.099999999999994</v>
      </c>
      <c r="M2281" s="231"/>
    </row>
    <row r="2282" spans="1:13">
      <c r="A2282" s="231" t="s">
        <v>794</v>
      </c>
      <c r="B2282" s="231" t="s">
        <v>808</v>
      </c>
      <c r="C2282" s="231" t="s">
        <v>812</v>
      </c>
      <c r="D2282" s="231" t="s">
        <v>19</v>
      </c>
      <c r="E2282" s="231" t="s">
        <v>263</v>
      </c>
      <c r="F2282" s="231" t="s">
        <v>48</v>
      </c>
      <c r="G2282" s="231" t="s">
        <v>521</v>
      </c>
      <c r="H2282" s="231" t="s">
        <v>796</v>
      </c>
      <c r="I2282" s="203">
        <v>11599.15</v>
      </c>
      <c r="J2282" s="203">
        <v>10549.26</v>
      </c>
      <c r="K2282" s="203">
        <v>1067.52</v>
      </c>
      <c r="L2282" s="203">
        <v>-17.63</v>
      </c>
      <c r="M2282" s="231"/>
    </row>
    <row r="2283" spans="1:13">
      <c r="A2283" s="231" t="s">
        <v>794</v>
      </c>
      <c r="B2283" s="231" t="s">
        <v>808</v>
      </c>
      <c r="C2283" s="231" t="s">
        <v>2345</v>
      </c>
      <c r="D2283" s="231" t="s">
        <v>19</v>
      </c>
      <c r="E2283" s="231" t="s">
        <v>263</v>
      </c>
      <c r="F2283" s="231" t="s">
        <v>48</v>
      </c>
      <c r="G2283" s="231" t="s">
        <v>521</v>
      </c>
      <c r="H2283" s="231" t="s">
        <v>796</v>
      </c>
      <c r="I2283" s="203">
        <v>999.88</v>
      </c>
      <c r="J2283" s="203">
        <v>771.33</v>
      </c>
      <c r="K2283" s="203">
        <v>0</v>
      </c>
      <c r="L2283" s="203">
        <v>228.55</v>
      </c>
      <c r="M2283" s="231"/>
    </row>
    <row r="2284" spans="1:13">
      <c r="A2284" s="231" t="s">
        <v>794</v>
      </c>
      <c r="B2284" s="231" t="s">
        <v>706</v>
      </c>
      <c r="C2284" s="231" t="s">
        <v>2345</v>
      </c>
      <c r="D2284" s="231" t="s">
        <v>19</v>
      </c>
      <c r="E2284" s="231" t="s">
        <v>263</v>
      </c>
      <c r="F2284" s="231" t="s">
        <v>48</v>
      </c>
      <c r="G2284" s="231" t="s">
        <v>521</v>
      </c>
      <c r="H2284" s="231" t="s">
        <v>796</v>
      </c>
      <c r="I2284" s="203">
        <v>13923.16</v>
      </c>
      <c r="J2284" s="203">
        <v>12891.91</v>
      </c>
      <c r="K2284" s="203">
        <v>0</v>
      </c>
      <c r="L2284" s="203">
        <v>1031.25</v>
      </c>
      <c r="M2284" s="231"/>
    </row>
    <row r="2285" spans="1:13">
      <c r="A2285" s="231" t="s">
        <v>794</v>
      </c>
      <c r="B2285" s="231" t="s">
        <v>367</v>
      </c>
      <c r="C2285" s="231" t="s">
        <v>794</v>
      </c>
      <c r="D2285" s="231" t="s">
        <v>19</v>
      </c>
      <c r="E2285" s="231" t="s">
        <v>263</v>
      </c>
      <c r="F2285" s="231" t="s">
        <v>48</v>
      </c>
      <c r="G2285" s="231" t="s">
        <v>521</v>
      </c>
      <c r="H2285" s="231" t="s">
        <v>796</v>
      </c>
      <c r="I2285" s="203">
        <v>43964.91</v>
      </c>
      <c r="J2285" s="203">
        <v>34211.54</v>
      </c>
      <c r="K2285" s="203">
        <v>5837</v>
      </c>
      <c r="L2285" s="203">
        <v>3916.37</v>
      </c>
      <c r="M2285" s="231"/>
    </row>
    <row r="2286" spans="1:13">
      <c r="A2286" s="231" t="s">
        <v>794</v>
      </c>
      <c r="B2286" s="231" t="s">
        <v>367</v>
      </c>
      <c r="C2286" s="231" t="s">
        <v>794</v>
      </c>
      <c r="D2286" s="231" t="s">
        <v>19</v>
      </c>
      <c r="E2286" s="231" t="s">
        <v>263</v>
      </c>
      <c r="F2286" s="231" t="s">
        <v>48</v>
      </c>
      <c r="G2286" s="231" t="s">
        <v>521</v>
      </c>
      <c r="H2286" s="231" t="s">
        <v>796</v>
      </c>
      <c r="I2286" s="203">
        <v>153151.07</v>
      </c>
      <c r="J2286" s="203">
        <v>90277.15</v>
      </c>
      <c r="K2286" s="203">
        <v>2599.8200000000002</v>
      </c>
      <c r="L2286" s="203">
        <v>60274.1</v>
      </c>
      <c r="M2286" s="231"/>
    </row>
    <row r="2287" spans="1:13">
      <c r="A2287" s="231" t="s">
        <v>794</v>
      </c>
      <c r="B2287" s="231" t="s">
        <v>367</v>
      </c>
      <c r="C2287" s="231" t="s">
        <v>812</v>
      </c>
      <c r="D2287" s="231" t="s">
        <v>19</v>
      </c>
      <c r="E2287" s="231" t="s">
        <v>263</v>
      </c>
      <c r="F2287" s="231" t="s">
        <v>48</v>
      </c>
      <c r="G2287" s="231" t="s">
        <v>521</v>
      </c>
      <c r="H2287" s="231" t="s">
        <v>796</v>
      </c>
      <c r="I2287" s="203">
        <v>105967.88</v>
      </c>
      <c r="J2287" s="203">
        <v>45231.67</v>
      </c>
      <c r="K2287" s="203">
        <v>1829.03</v>
      </c>
      <c r="L2287" s="203">
        <v>58907.18</v>
      </c>
      <c r="M2287" s="231"/>
    </row>
    <row r="2288" spans="1:13">
      <c r="A2288" s="231" t="s">
        <v>794</v>
      </c>
      <c r="B2288" s="231" t="s">
        <v>367</v>
      </c>
      <c r="C2288" s="231" t="s">
        <v>2341</v>
      </c>
      <c r="D2288" s="231" t="s">
        <v>19</v>
      </c>
      <c r="E2288" s="231" t="s">
        <v>263</v>
      </c>
      <c r="F2288" s="231" t="s">
        <v>48</v>
      </c>
      <c r="G2288" s="231" t="s">
        <v>521</v>
      </c>
      <c r="H2288" s="231" t="s">
        <v>796</v>
      </c>
      <c r="I2288" s="203">
        <v>2024.81</v>
      </c>
      <c r="J2288" s="203">
        <v>1726.84</v>
      </c>
      <c r="K2288" s="203">
        <v>253.56</v>
      </c>
      <c r="L2288" s="203">
        <v>44.41</v>
      </c>
      <c r="M2288" s="231"/>
    </row>
    <row r="2289" spans="1:13">
      <c r="A2289" s="231" t="s">
        <v>794</v>
      </c>
      <c r="B2289" s="231" t="s">
        <v>367</v>
      </c>
      <c r="C2289" s="231" t="s">
        <v>2343</v>
      </c>
      <c r="D2289" s="231" t="s">
        <v>19</v>
      </c>
      <c r="E2289" s="231" t="s">
        <v>263</v>
      </c>
      <c r="F2289" s="231" t="s">
        <v>48</v>
      </c>
      <c r="G2289" s="231" t="s">
        <v>521</v>
      </c>
      <c r="H2289" s="231" t="s">
        <v>796</v>
      </c>
      <c r="I2289" s="203">
        <v>43153.17</v>
      </c>
      <c r="J2289" s="203">
        <v>5808.92</v>
      </c>
      <c r="K2289" s="203">
        <v>0</v>
      </c>
      <c r="L2289" s="203">
        <v>37344.25</v>
      </c>
      <c r="M2289" s="231"/>
    </row>
    <row r="2290" spans="1:13">
      <c r="A2290" s="231" t="s">
        <v>794</v>
      </c>
      <c r="B2290" s="231" t="s">
        <v>367</v>
      </c>
      <c r="C2290" s="231" t="s">
        <v>2344</v>
      </c>
      <c r="D2290" s="231" t="s">
        <v>19</v>
      </c>
      <c r="E2290" s="231" t="s">
        <v>263</v>
      </c>
      <c r="F2290" s="231" t="s">
        <v>48</v>
      </c>
      <c r="G2290" s="231" t="s">
        <v>521</v>
      </c>
      <c r="H2290" s="231" t="s">
        <v>796</v>
      </c>
      <c r="I2290" s="203">
        <v>2012.33</v>
      </c>
      <c r="J2290" s="203">
        <v>2012.33</v>
      </c>
      <c r="K2290" s="203">
        <v>0</v>
      </c>
      <c r="L2290" s="203">
        <v>0</v>
      </c>
      <c r="M2290" s="231"/>
    </row>
    <row r="2291" spans="1:13">
      <c r="A2291" s="231" t="s">
        <v>794</v>
      </c>
      <c r="B2291" s="231" t="s">
        <v>367</v>
      </c>
      <c r="C2291" s="231" t="s">
        <v>2344</v>
      </c>
      <c r="D2291" s="231" t="s">
        <v>19</v>
      </c>
      <c r="E2291" s="231" t="s">
        <v>263</v>
      </c>
      <c r="F2291" s="231" t="s">
        <v>48</v>
      </c>
      <c r="G2291" s="231" t="s">
        <v>521</v>
      </c>
      <c r="H2291" s="231" t="s">
        <v>796</v>
      </c>
      <c r="I2291" s="203">
        <v>661.81</v>
      </c>
      <c r="J2291" s="203">
        <v>661.81</v>
      </c>
      <c r="K2291" s="203">
        <v>0</v>
      </c>
      <c r="L2291" s="203">
        <v>0</v>
      </c>
      <c r="M2291" s="231"/>
    </row>
    <row r="2292" spans="1:13">
      <c r="A2292" s="231" t="s">
        <v>794</v>
      </c>
      <c r="B2292" s="231" t="s">
        <v>808</v>
      </c>
      <c r="C2292" s="231" t="s">
        <v>794</v>
      </c>
      <c r="D2292" s="231" t="s">
        <v>19</v>
      </c>
      <c r="E2292" s="231" t="s">
        <v>262</v>
      </c>
      <c r="F2292" s="231" t="s">
        <v>48</v>
      </c>
      <c r="G2292" s="231" t="s">
        <v>521</v>
      </c>
      <c r="H2292" s="231" t="s">
        <v>796</v>
      </c>
      <c r="I2292" s="203">
        <v>21760.6</v>
      </c>
      <c r="J2292" s="203">
        <v>18236.63</v>
      </c>
      <c r="K2292" s="203">
        <v>3428.92</v>
      </c>
      <c r="L2292" s="203">
        <v>95.05</v>
      </c>
      <c r="M2292" s="231"/>
    </row>
    <row r="2293" spans="1:13">
      <c r="A2293" s="231" t="s">
        <v>794</v>
      </c>
      <c r="B2293" s="231" t="s">
        <v>808</v>
      </c>
      <c r="C2293" s="231" t="s">
        <v>794</v>
      </c>
      <c r="D2293" s="231" t="s">
        <v>19</v>
      </c>
      <c r="E2293" s="231" t="s">
        <v>262</v>
      </c>
      <c r="F2293" s="231" t="s">
        <v>48</v>
      </c>
      <c r="G2293" s="231" t="s">
        <v>521</v>
      </c>
      <c r="H2293" s="231" t="s">
        <v>796</v>
      </c>
      <c r="I2293" s="203">
        <v>14112.12</v>
      </c>
      <c r="J2293" s="203">
        <v>13598.75</v>
      </c>
      <c r="K2293" s="203">
        <v>504.31</v>
      </c>
      <c r="L2293" s="203">
        <v>9.06</v>
      </c>
      <c r="M2293" s="231"/>
    </row>
    <row r="2294" spans="1:13">
      <c r="A2294" s="231" t="s">
        <v>794</v>
      </c>
      <c r="B2294" s="231" t="s">
        <v>808</v>
      </c>
      <c r="C2294" s="231" t="s">
        <v>812</v>
      </c>
      <c r="D2294" s="231" t="s">
        <v>19</v>
      </c>
      <c r="E2294" s="231" t="s">
        <v>262</v>
      </c>
      <c r="F2294" s="231" t="s">
        <v>48</v>
      </c>
      <c r="G2294" s="231" t="s">
        <v>521</v>
      </c>
      <c r="H2294" s="231" t="s">
        <v>796</v>
      </c>
      <c r="I2294" s="203">
        <v>18175.96</v>
      </c>
      <c r="J2294" s="203">
        <v>15525.26</v>
      </c>
      <c r="K2294" s="203">
        <v>816.69</v>
      </c>
      <c r="L2294" s="203">
        <v>1834.01</v>
      </c>
      <c r="M2294" s="231"/>
    </row>
    <row r="2295" spans="1:13">
      <c r="A2295" s="231" t="s">
        <v>794</v>
      </c>
      <c r="B2295" s="231" t="s">
        <v>808</v>
      </c>
      <c r="C2295" s="231" t="s">
        <v>2345</v>
      </c>
      <c r="D2295" s="231" t="s">
        <v>19</v>
      </c>
      <c r="E2295" s="231" t="s">
        <v>262</v>
      </c>
      <c r="F2295" s="231" t="s">
        <v>48</v>
      </c>
      <c r="G2295" s="231" t="s">
        <v>521</v>
      </c>
      <c r="H2295" s="231" t="s">
        <v>796</v>
      </c>
      <c r="I2295" s="203">
        <v>657.07</v>
      </c>
      <c r="J2295" s="203">
        <v>657.07</v>
      </c>
      <c r="K2295" s="203">
        <v>0</v>
      </c>
      <c r="L2295" s="203">
        <v>0</v>
      </c>
      <c r="M2295" s="231"/>
    </row>
    <row r="2296" spans="1:13">
      <c r="A2296" s="231" t="s">
        <v>794</v>
      </c>
      <c r="B2296" s="231" t="s">
        <v>706</v>
      </c>
      <c r="C2296" s="231" t="s">
        <v>2345</v>
      </c>
      <c r="D2296" s="231" t="s">
        <v>19</v>
      </c>
      <c r="E2296" s="231" t="s">
        <v>262</v>
      </c>
      <c r="F2296" s="231" t="s">
        <v>48</v>
      </c>
      <c r="G2296" s="231" t="s">
        <v>521</v>
      </c>
      <c r="H2296" s="231" t="s">
        <v>796</v>
      </c>
      <c r="I2296" s="203">
        <v>12000</v>
      </c>
      <c r="J2296" s="203">
        <v>11540.1</v>
      </c>
      <c r="K2296" s="203">
        <v>0</v>
      </c>
      <c r="L2296" s="203">
        <v>459.9</v>
      </c>
      <c r="M2296" s="231"/>
    </row>
    <row r="2297" spans="1:13">
      <c r="A2297" s="231" t="s">
        <v>794</v>
      </c>
      <c r="B2297" s="231" t="s">
        <v>367</v>
      </c>
      <c r="C2297" s="231" t="s">
        <v>794</v>
      </c>
      <c r="D2297" s="231" t="s">
        <v>19</v>
      </c>
      <c r="E2297" s="231" t="s">
        <v>262</v>
      </c>
      <c r="F2297" s="231" t="s">
        <v>48</v>
      </c>
      <c r="G2297" s="231" t="s">
        <v>521</v>
      </c>
      <c r="H2297" s="231" t="s">
        <v>796</v>
      </c>
      <c r="I2297" s="203">
        <v>56741.32</v>
      </c>
      <c r="J2297" s="203">
        <v>35093.32</v>
      </c>
      <c r="K2297" s="203">
        <v>7018.68</v>
      </c>
      <c r="L2297" s="203">
        <v>14629.32</v>
      </c>
      <c r="M2297" s="231"/>
    </row>
    <row r="2298" spans="1:13">
      <c r="A2298" s="231" t="s">
        <v>794</v>
      </c>
      <c r="B2298" s="231" t="s">
        <v>367</v>
      </c>
      <c r="C2298" s="231" t="s">
        <v>794</v>
      </c>
      <c r="D2298" s="231" t="s">
        <v>19</v>
      </c>
      <c r="E2298" s="231" t="s">
        <v>262</v>
      </c>
      <c r="F2298" s="231" t="s">
        <v>48</v>
      </c>
      <c r="G2298" s="231" t="s">
        <v>521</v>
      </c>
      <c r="H2298" s="231" t="s">
        <v>796</v>
      </c>
      <c r="I2298" s="203">
        <v>73945.34</v>
      </c>
      <c r="J2298" s="203">
        <v>49668.24</v>
      </c>
      <c r="K2298" s="203">
        <v>1869.48</v>
      </c>
      <c r="L2298" s="203">
        <v>22407.62</v>
      </c>
      <c r="M2298" s="231"/>
    </row>
    <row r="2299" spans="1:13">
      <c r="A2299" s="231" t="s">
        <v>794</v>
      </c>
      <c r="B2299" s="231" t="s">
        <v>367</v>
      </c>
      <c r="C2299" s="231" t="s">
        <v>812</v>
      </c>
      <c r="D2299" s="231" t="s">
        <v>19</v>
      </c>
      <c r="E2299" s="231" t="s">
        <v>262</v>
      </c>
      <c r="F2299" s="231" t="s">
        <v>48</v>
      </c>
      <c r="G2299" s="231" t="s">
        <v>521</v>
      </c>
      <c r="H2299" s="231" t="s">
        <v>796</v>
      </c>
      <c r="I2299" s="203">
        <v>84405.59</v>
      </c>
      <c r="J2299" s="203">
        <v>33523.49</v>
      </c>
      <c r="K2299" s="203">
        <v>1843.7</v>
      </c>
      <c r="L2299" s="203">
        <v>49038.400000000001</v>
      </c>
      <c r="M2299" s="231"/>
    </row>
    <row r="2300" spans="1:13">
      <c r="A2300" s="231" t="s">
        <v>794</v>
      </c>
      <c r="B2300" s="231" t="s">
        <v>367</v>
      </c>
      <c r="C2300" s="231" t="s">
        <v>2341</v>
      </c>
      <c r="D2300" s="231" t="s">
        <v>19</v>
      </c>
      <c r="E2300" s="231" t="s">
        <v>262</v>
      </c>
      <c r="F2300" s="231" t="s">
        <v>48</v>
      </c>
      <c r="G2300" s="231" t="s">
        <v>521</v>
      </c>
      <c r="H2300" s="231" t="s">
        <v>796</v>
      </c>
      <c r="I2300" s="203">
        <v>17645.09</v>
      </c>
      <c r="J2300" s="203">
        <v>0</v>
      </c>
      <c r="K2300" s="203">
        <v>0</v>
      </c>
      <c r="L2300" s="203">
        <v>17645.09</v>
      </c>
      <c r="M2300" s="231"/>
    </row>
    <row r="2301" spans="1:13">
      <c r="A2301" s="231" t="s">
        <v>794</v>
      </c>
      <c r="B2301" s="231" t="s">
        <v>367</v>
      </c>
      <c r="C2301" s="231" t="s">
        <v>2343</v>
      </c>
      <c r="D2301" s="231" t="s">
        <v>19</v>
      </c>
      <c r="E2301" s="231" t="s">
        <v>262</v>
      </c>
      <c r="F2301" s="231" t="s">
        <v>48</v>
      </c>
      <c r="G2301" s="231" t="s">
        <v>521</v>
      </c>
      <c r="H2301" s="231" t="s">
        <v>796</v>
      </c>
      <c r="I2301" s="203">
        <v>74836.3</v>
      </c>
      <c r="J2301" s="203">
        <v>3699.71</v>
      </c>
      <c r="K2301" s="203">
        <v>29.99</v>
      </c>
      <c r="L2301" s="203">
        <v>71106.600000000006</v>
      </c>
      <c r="M2301" s="231"/>
    </row>
    <row r="2302" spans="1:13">
      <c r="A2302" s="231" t="s">
        <v>794</v>
      </c>
      <c r="B2302" s="231" t="s">
        <v>367</v>
      </c>
      <c r="C2302" s="231" t="s">
        <v>2343</v>
      </c>
      <c r="D2302" s="231" t="s">
        <v>19</v>
      </c>
      <c r="E2302" s="231" t="s">
        <v>262</v>
      </c>
      <c r="F2302" s="231" t="s">
        <v>48</v>
      </c>
      <c r="G2302" s="231" t="s">
        <v>521</v>
      </c>
      <c r="H2302" s="231" t="s">
        <v>796</v>
      </c>
      <c r="I2302" s="203">
        <v>234.78</v>
      </c>
      <c r="J2302" s="203">
        <v>0</v>
      </c>
      <c r="K2302" s="203">
        <v>0</v>
      </c>
      <c r="L2302" s="203">
        <v>234.78</v>
      </c>
      <c r="M2302" s="231"/>
    </row>
    <row r="2303" spans="1:13">
      <c r="A2303" s="231" t="s">
        <v>794</v>
      </c>
      <c r="B2303" s="231" t="s">
        <v>367</v>
      </c>
      <c r="C2303" s="231" t="s">
        <v>2344</v>
      </c>
      <c r="D2303" s="231" t="s">
        <v>19</v>
      </c>
      <c r="E2303" s="231" t="s">
        <v>262</v>
      </c>
      <c r="F2303" s="231" t="s">
        <v>48</v>
      </c>
      <c r="G2303" s="231" t="s">
        <v>521</v>
      </c>
      <c r="H2303" s="231" t="s">
        <v>796</v>
      </c>
      <c r="I2303" s="203">
        <v>8725.8799999999992</v>
      </c>
      <c r="J2303" s="203">
        <v>549.03</v>
      </c>
      <c r="K2303" s="203">
        <v>0</v>
      </c>
      <c r="L2303" s="203">
        <v>8176.85</v>
      </c>
      <c r="M2303" s="231"/>
    </row>
    <row r="2304" spans="1:13">
      <c r="A2304" s="231" t="s">
        <v>794</v>
      </c>
      <c r="B2304" s="231" t="s">
        <v>367</v>
      </c>
      <c r="C2304" s="231" t="s">
        <v>2344</v>
      </c>
      <c r="D2304" s="231" t="s">
        <v>19</v>
      </c>
      <c r="E2304" s="231" t="s">
        <v>262</v>
      </c>
      <c r="F2304" s="231" t="s">
        <v>48</v>
      </c>
      <c r="G2304" s="231" t="s">
        <v>521</v>
      </c>
      <c r="H2304" s="231" t="s">
        <v>796</v>
      </c>
      <c r="I2304" s="203">
        <v>2598.88</v>
      </c>
      <c r="J2304" s="203">
        <v>61.99</v>
      </c>
      <c r="K2304" s="203">
        <v>1580</v>
      </c>
      <c r="L2304" s="203">
        <v>956.89</v>
      </c>
      <c r="M2304" s="231"/>
    </row>
    <row r="2305" spans="1:13">
      <c r="A2305" s="231" t="s">
        <v>794</v>
      </c>
      <c r="B2305" s="231" t="s">
        <v>367</v>
      </c>
      <c r="C2305" s="231" t="s">
        <v>2344</v>
      </c>
      <c r="D2305" s="231" t="s">
        <v>19</v>
      </c>
      <c r="E2305" s="231" t="s">
        <v>262</v>
      </c>
      <c r="F2305" s="231" t="s">
        <v>48</v>
      </c>
      <c r="G2305" s="231" t="s">
        <v>521</v>
      </c>
      <c r="H2305" s="231" t="s">
        <v>796</v>
      </c>
      <c r="I2305" s="203">
        <v>12095.05</v>
      </c>
      <c r="J2305" s="203">
        <v>1313.7</v>
      </c>
      <c r="K2305" s="203">
        <v>0</v>
      </c>
      <c r="L2305" s="203">
        <v>10781.35</v>
      </c>
      <c r="M2305" s="231"/>
    </row>
    <row r="2306" spans="1:13">
      <c r="A2306" s="231" t="s">
        <v>794</v>
      </c>
      <c r="B2306" s="231" t="s">
        <v>367</v>
      </c>
      <c r="C2306" s="231" t="s">
        <v>2345</v>
      </c>
      <c r="D2306" s="231" t="s">
        <v>19</v>
      </c>
      <c r="E2306" s="231" t="s">
        <v>262</v>
      </c>
      <c r="F2306" s="231" t="s">
        <v>48</v>
      </c>
      <c r="G2306" s="231" t="s">
        <v>521</v>
      </c>
      <c r="H2306" s="231" t="s">
        <v>796</v>
      </c>
      <c r="I2306" s="203">
        <v>38.380000000000003</v>
      </c>
      <c r="J2306" s="203">
        <v>38.380000000000003</v>
      </c>
      <c r="K2306" s="203">
        <v>0</v>
      </c>
      <c r="L2306" s="203">
        <v>0</v>
      </c>
      <c r="M2306" s="231"/>
    </row>
    <row r="2307" spans="1:13">
      <c r="A2307" s="231" t="s">
        <v>794</v>
      </c>
      <c r="B2307" s="231" t="s">
        <v>808</v>
      </c>
      <c r="C2307" s="231" t="s">
        <v>794</v>
      </c>
      <c r="D2307" s="231" t="s">
        <v>19</v>
      </c>
      <c r="E2307" s="231" t="s">
        <v>1098</v>
      </c>
      <c r="F2307" s="231" t="s">
        <v>48</v>
      </c>
      <c r="G2307" s="231" t="s">
        <v>521</v>
      </c>
      <c r="H2307" s="231" t="s">
        <v>796</v>
      </c>
      <c r="I2307" s="203">
        <v>314.76</v>
      </c>
      <c r="J2307" s="203">
        <v>314.76</v>
      </c>
      <c r="K2307" s="203">
        <v>0</v>
      </c>
      <c r="L2307" s="203">
        <v>0</v>
      </c>
      <c r="M2307" s="231"/>
    </row>
    <row r="2308" spans="1:13">
      <c r="A2308" s="231" t="s">
        <v>794</v>
      </c>
      <c r="B2308" s="231" t="s">
        <v>808</v>
      </c>
      <c r="C2308" s="231" t="s">
        <v>812</v>
      </c>
      <c r="D2308" s="231" t="s">
        <v>19</v>
      </c>
      <c r="E2308" s="231" t="s">
        <v>1098</v>
      </c>
      <c r="F2308" s="231" t="s">
        <v>48</v>
      </c>
      <c r="G2308" s="231" t="s">
        <v>521</v>
      </c>
      <c r="H2308" s="231" t="s">
        <v>796</v>
      </c>
      <c r="I2308" s="203">
        <v>173.21</v>
      </c>
      <c r="J2308" s="203">
        <v>72.540000000000006</v>
      </c>
      <c r="K2308" s="203">
        <v>0</v>
      </c>
      <c r="L2308" s="203">
        <v>100.67</v>
      </c>
      <c r="M2308" s="231"/>
    </row>
    <row r="2309" spans="1:13">
      <c r="A2309" s="231" t="s">
        <v>794</v>
      </c>
      <c r="B2309" s="231" t="s">
        <v>702</v>
      </c>
      <c r="C2309" s="231" t="s">
        <v>794</v>
      </c>
      <c r="D2309" s="231" t="s">
        <v>19</v>
      </c>
      <c r="E2309" s="231" t="s">
        <v>1098</v>
      </c>
      <c r="F2309" s="231" t="s">
        <v>48</v>
      </c>
      <c r="G2309" s="231" t="s">
        <v>521</v>
      </c>
      <c r="H2309" s="231" t="s">
        <v>796</v>
      </c>
      <c r="I2309" s="203">
        <v>68342.990000000005</v>
      </c>
      <c r="J2309" s="203">
        <v>57407.47</v>
      </c>
      <c r="K2309" s="203">
        <v>10935.52</v>
      </c>
      <c r="L2309" s="203">
        <v>0</v>
      </c>
      <c r="M2309" s="231"/>
    </row>
    <row r="2310" spans="1:13">
      <c r="A2310" s="231" t="s">
        <v>794</v>
      </c>
      <c r="B2310" s="231" t="s">
        <v>702</v>
      </c>
      <c r="C2310" s="231" t="s">
        <v>812</v>
      </c>
      <c r="D2310" s="231" t="s">
        <v>19</v>
      </c>
      <c r="E2310" s="231" t="s">
        <v>1098</v>
      </c>
      <c r="F2310" s="231" t="s">
        <v>48</v>
      </c>
      <c r="G2310" s="231" t="s">
        <v>521</v>
      </c>
      <c r="H2310" s="231" t="s">
        <v>796</v>
      </c>
      <c r="I2310" s="203">
        <v>23885.07</v>
      </c>
      <c r="J2310" s="203">
        <v>21696.38</v>
      </c>
      <c r="K2310" s="203">
        <v>2269.8000000000002</v>
      </c>
      <c r="L2310" s="203">
        <v>-81.11</v>
      </c>
      <c r="M2310" s="231"/>
    </row>
    <row r="2311" spans="1:13">
      <c r="A2311" s="231" t="s">
        <v>794</v>
      </c>
      <c r="B2311" s="231" t="s">
        <v>808</v>
      </c>
      <c r="C2311" s="231" t="s">
        <v>794</v>
      </c>
      <c r="D2311" s="231" t="s">
        <v>400</v>
      </c>
      <c r="E2311" s="231" t="s">
        <v>521</v>
      </c>
      <c r="F2311" s="231" t="s">
        <v>48</v>
      </c>
      <c r="G2311" s="231" t="s">
        <v>521</v>
      </c>
      <c r="H2311" s="231" t="s">
        <v>796</v>
      </c>
      <c r="I2311" s="203">
        <v>1093682.47</v>
      </c>
      <c r="J2311" s="203">
        <v>938771.87</v>
      </c>
      <c r="K2311" s="203">
        <v>158417.48000000001</v>
      </c>
      <c r="L2311" s="203">
        <v>-3506.88</v>
      </c>
      <c r="M2311" s="231"/>
    </row>
    <row r="2312" spans="1:13">
      <c r="A2312" s="231" t="s">
        <v>794</v>
      </c>
      <c r="B2312" s="231" t="s">
        <v>808</v>
      </c>
      <c r="C2312" s="231" t="s">
        <v>812</v>
      </c>
      <c r="D2312" s="231" t="s">
        <v>400</v>
      </c>
      <c r="E2312" s="231" t="s">
        <v>521</v>
      </c>
      <c r="F2312" s="231" t="s">
        <v>48</v>
      </c>
      <c r="G2312" s="231" t="s">
        <v>521</v>
      </c>
      <c r="H2312" s="231" t="s">
        <v>796</v>
      </c>
      <c r="I2312" s="203">
        <v>422226.67</v>
      </c>
      <c r="J2312" s="203">
        <v>395268.27</v>
      </c>
      <c r="K2312" s="203">
        <v>32880.720000000001</v>
      </c>
      <c r="L2312" s="203">
        <v>-5922.32</v>
      </c>
      <c r="M2312" s="231"/>
    </row>
    <row r="2313" spans="1:13">
      <c r="A2313" s="231" t="s">
        <v>794</v>
      </c>
      <c r="B2313" s="231" t="s">
        <v>808</v>
      </c>
      <c r="C2313" s="231" t="s">
        <v>2341</v>
      </c>
      <c r="D2313" s="231" t="s">
        <v>400</v>
      </c>
      <c r="E2313" s="231" t="s">
        <v>521</v>
      </c>
      <c r="F2313" s="231" t="s">
        <v>48</v>
      </c>
      <c r="G2313" s="231" t="s">
        <v>521</v>
      </c>
      <c r="H2313" s="231" t="s">
        <v>796</v>
      </c>
      <c r="I2313" s="203">
        <v>6981.7</v>
      </c>
      <c r="J2313" s="203">
        <v>5412.4</v>
      </c>
      <c r="K2313" s="203">
        <v>1569.3</v>
      </c>
      <c r="L2313" s="203">
        <v>0</v>
      </c>
      <c r="M2313" s="231"/>
    </row>
    <row r="2314" spans="1:13">
      <c r="A2314" s="231" t="s">
        <v>794</v>
      </c>
      <c r="B2314" s="231" t="s">
        <v>808</v>
      </c>
      <c r="C2314" s="231" t="s">
        <v>2341</v>
      </c>
      <c r="D2314" s="231" t="s">
        <v>400</v>
      </c>
      <c r="E2314" s="231" t="s">
        <v>521</v>
      </c>
      <c r="F2314" s="231" t="s">
        <v>48</v>
      </c>
      <c r="G2314" s="231" t="s">
        <v>521</v>
      </c>
      <c r="H2314" s="231" t="s">
        <v>796</v>
      </c>
      <c r="I2314" s="203">
        <v>54.66</v>
      </c>
      <c r="J2314" s="203">
        <v>54.66</v>
      </c>
      <c r="K2314" s="203">
        <v>0</v>
      </c>
      <c r="L2314" s="203">
        <v>0</v>
      </c>
      <c r="M2314" s="231"/>
    </row>
    <row r="2315" spans="1:13">
      <c r="A2315" s="231" t="s">
        <v>794</v>
      </c>
      <c r="B2315" s="231" t="s">
        <v>808</v>
      </c>
      <c r="C2315" s="231" t="s">
        <v>2343</v>
      </c>
      <c r="D2315" s="231" t="s">
        <v>400</v>
      </c>
      <c r="E2315" s="231" t="s">
        <v>521</v>
      </c>
      <c r="F2315" s="231" t="s">
        <v>48</v>
      </c>
      <c r="G2315" s="231" t="s">
        <v>521</v>
      </c>
      <c r="H2315" s="231" t="s">
        <v>796</v>
      </c>
      <c r="I2315" s="203">
        <v>7759.53</v>
      </c>
      <c r="J2315" s="203">
        <v>7753.55</v>
      </c>
      <c r="K2315" s="203">
        <v>0</v>
      </c>
      <c r="L2315" s="203">
        <v>5.98</v>
      </c>
      <c r="M2315" s="231"/>
    </row>
    <row r="2316" spans="1:13">
      <c r="A2316" s="231" t="s">
        <v>794</v>
      </c>
      <c r="B2316" s="231" t="s">
        <v>808</v>
      </c>
      <c r="C2316" s="231" t="s">
        <v>2343</v>
      </c>
      <c r="D2316" s="231" t="s">
        <v>400</v>
      </c>
      <c r="E2316" s="231" t="s">
        <v>521</v>
      </c>
      <c r="F2316" s="231" t="s">
        <v>48</v>
      </c>
      <c r="G2316" s="231" t="s">
        <v>521</v>
      </c>
      <c r="H2316" s="231" t="s">
        <v>796</v>
      </c>
      <c r="I2316" s="203">
        <v>23174.6</v>
      </c>
      <c r="J2316" s="203">
        <v>22856.36</v>
      </c>
      <c r="K2316" s="203">
        <v>318.24</v>
      </c>
      <c r="L2316" s="203">
        <v>0</v>
      </c>
      <c r="M2316" s="231"/>
    </row>
    <row r="2317" spans="1:13">
      <c r="A2317" s="231" t="s">
        <v>794</v>
      </c>
      <c r="B2317" s="231" t="s">
        <v>808</v>
      </c>
      <c r="C2317" s="231" t="s">
        <v>2344</v>
      </c>
      <c r="D2317" s="231" t="s">
        <v>400</v>
      </c>
      <c r="E2317" s="231" t="s">
        <v>521</v>
      </c>
      <c r="F2317" s="231" t="s">
        <v>48</v>
      </c>
      <c r="G2317" s="231" t="s">
        <v>521</v>
      </c>
      <c r="H2317" s="231" t="s">
        <v>796</v>
      </c>
      <c r="I2317" s="203">
        <v>90</v>
      </c>
      <c r="J2317" s="203">
        <v>76.3</v>
      </c>
      <c r="K2317" s="203">
        <v>0</v>
      </c>
      <c r="L2317" s="203">
        <v>13.7</v>
      </c>
      <c r="M2317" s="231"/>
    </row>
    <row r="2318" spans="1:13">
      <c r="A2318" s="231" t="s">
        <v>794</v>
      </c>
      <c r="B2318" s="231" t="s">
        <v>808</v>
      </c>
      <c r="C2318" s="231" t="s">
        <v>2345</v>
      </c>
      <c r="D2318" s="231" t="s">
        <v>400</v>
      </c>
      <c r="E2318" s="231" t="s">
        <v>521</v>
      </c>
      <c r="F2318" s="231" t="s">
        <v>48</v>
      </c>
      <c r="G2318" s="231" t="s">
        <v>521</v>
      </c>
      <c r="H2318" s="231" t="s">
        <v>796</v>
      </c>
      <c r="I2318" s="203">
        <v>199</v>
      </c>
      <c r="J2318" s="203">
        <v>199</v>
      </c>
      <c r="K2318" s="203">
        <v>0</v>
      </c>
      <c r="L2318" s="203">
        <v>0</v>
      </c>
      <c r="M2318" s="231"/>
    </row>
    <row r="2319" spans="1:13">
      <c r="A2319" s="231" t="s">
        <v>794</v>
      </c>
      <c r="B2319" s="231" t="s">
        <v>808</v>
      </c>
      <c r="C2319" s="231" t="s">
        <v>2345</v>
      </c>
      <c r="D2319" s="231" t="s">
        <v>400</v>
      </c>
      <c r="E2319" s="231" t="s">
        <v>521</v>
      </c>
      <c r="F2319" s="231" t="s">
        <v>48</v>
      </c>
      <c r="G2319" s="231" t="s">
        <v>521</v>
      </c>
      <c r="H2319" s="231" t="s">
        <v>796</v>
      </c>
      <c r="I2319" s="203">
        <v>16137</v>
      </c>
      <c r="J2319" s="203">
        <v>33486.75</v>
      </c>
      <c r="K2319" s="203">
        <v>0</v>
      </c>
      <c r="L2319" s="203">
        <v>-17349.75</v>
      </c>
      <c r="M2319" s="231"/>
    </row>
    <row r="2320" spans="1:13">
      <c r="A2320" s="231" t="s">
        <v>794</v>
      </c>
      <c r="B2320" s="231" t="s">
        <v>833</v>
      </c>
      <c r="C2320" s="231" t="s">
        <v>794</v>
      </c>
      <c r="D2320" s="231" t="s">
        <v>400</v>
      </c>
      <c r="E2320" s="231" t="s">
        <v>521</v>
      </c>
      <c r="F2320" s="231" t="s">
        <v>48</v>
      </c>
      <c r="G2320" s="231" t="s">
        <v>521</v>
      </c>
      <c r="H2320" s="231" t="s">
        <v>796</v>
      </c>
      <c r="I2320" s="203">
        <v>518963.92</v>
      </c>
      <c r="J2320" s="203">
        <v>458089.26</v>
      </c>
      <c r="K2320" s="203">
        <v>61709.16</v>
      </c>
      <c r="L2320" s="203">
        <v>-834.5</v>
      </c>
      <c r="M2320" s="231"/>
    </row>
    <row r="2321" spans="1:13">
      <c r="A2321" s="231" t="s">
        <v>794</v>
      </c>
      <c r="B2321" s="231" t="s">
        <v>833</v>
      </c>
      <c r="C2321" s="231" t="s">
        <v>794</v>
      </c>
      <c r="D2321" s="231" t="s">
        <v>400</v>
      </c>
      <c r="E2321" s="231" t="s">
        <v>521</v>
      </c>
      <c r="F2321" s="231" t="s">
        <v>48</v>
      </c>
      <c r="G2321" s="231" t="s">
        <v>521</v>
      </c>
      <c r="H2321" s="231" t="s">
        <v>796</v>
      </c>
      <c r="I2321" s="203">
        <v>144251.43</v>
      </c>
      <c r="J2321" s="203">
        <v>135063.42000000001</v>
      </c>
      <c r="K2321" s="203">
        <v>4417.34</v>
      </c>
      <c r="L2321" s="203">
        <v>4770.67</v>
      </c>
      <c r="M2321" s="231"/>
    </row>
    <row r="2322" spans="1:13">
      <c r="A2322" s="231" t="s">
        <v>794</v>
      </c>
      <c r="B2322" s="231" t="s">
        <v>833</v>
      </c>
      <c r="C2322" s="231" t="s">
        <v>812</v>
      </c>
      <c r="D2322" s="231" t="s">
        <v>400</v>
      </c>
      <c r="E2322" s="231" t="s">
        <v>521</v>
      </c>
      <c r="F2322" s="231" t="s">
        <v>48</v>
      </c>
      <c r="G2322" s="231" t="s">
        <v>521</v>
      </c>
      <c r="H2322" s="231" t="s">
        <v>796</v>
      </c>
      <c r="I2322" s="203">
        <v>302349.56</v>
      </c>
      <c r="J2322" s="203">
        <v>289215.15999999997</v>
      </c>
      <c r="K2322" s="203">
        <v>13726.11</v>
      </c>
      <c r="L2322" s="203">
        <v>-591.71</v>
      </c>
      <c r="M2322" s="231"/>
    </row>
    <row r="2323" spans="1:13">
      <c r="A2323" s="231" t="s">
        <v>794</v>
      </c>
      <c r="B2323" s="231" t="s">
        <v>833</v>
      </c>
      <c r="C2323" s="231" t="s">
        <v>2345</v>
      </c>
      <c r="D2323" s="231" t="s">
        <v>400</v>
      </c>
      <c r="E2323" s="231" t="s">
        <v>521</v>
      </c>
      <c r="F2323" s="231" t="s">
        <v>48</v>
      </c>
      <c r="G2323" s="231" t="s">
        <v>521</v>
      </c>
      <c r="H2323" s="231" t="s">
        <v>796</v>
      </c>
      <c r="I2323" s="203">
        <v>10269.530000000001</v>
      </c>
      <c r="J2323" s="203">
        <v>39575.74</v>
      </c>
      <c r="K2323" s="203">
        <v>0</v>
      </c>
      <c r="L2323" s="203">
        <v>-29306.21</v>
      </c>
      <c r="M2323" s="231"/>
    </row>
    <row r="2324" spans="1:13">
      <c r="A2324" s="231" t="s">
        <v>794</v>
      </c>
      <c r="B2324" s="231" t="s">
        <v>703</v>
      </c>
      <c r="C2324" s="231" t="s">
        <v>794</v>
      </c>
      <c r="D2324" s="231" t="s">
        <v>400</v>
      </c>
      <c r="E2324" s="231" t="s">
        <v>521</v>
      </c>
      <c r="F2324" s="231" t="s">
        <v>48</v>
      </c>
      <c r="G2324" s="231" t="s">
        <v>521</v>
      </c>
      <c r="H2324" s="231" t="s">
        <v>796</v>
      </c>
      <c r="I2324" s="203">
        <v>56656</v>
      </c>
      <c r="J2324" s="203">
        <v>47822.48</v>
      </c>
      <c r="K2324" s="203">
        <v>8918.52</v>
      </c>
      <c r="L2324" s="203">
        <v>-85</v>
      </c>
      <c r="M2324" s="231"/>
    </row>
    <row r="2325" spans="1:13">
      <c r="A2325" s="231" t="s">
        <v>794</v>
      </c>
      <c r="B2325" s="231" t="s">
        <v>703</v>
      </c>
      <c r="C2325" s="231" t="s">
        <v>794</v>
      </c>
      <c r="D2325" s="231" t="s">
        <v>400</v>
      </c>
      <c r="E2325" s="231" t="s">
        <v>521</v>
      </c>
      <c r="F2325" s="231" t="s">
        <v>48</v>
      </c>
      <c r="G2325" s="231" t="s">
        <v>521</v>
      </c>
      <c r="H2325" s="231" t="s">
        <v>796</v>
      </c>
      <c r="I2325" s="203">
        <v>47201.919999999998</v>
      </c>
      <c r="J2325" s="203">
        <v>42029.86</v>
      </c>
      <c r="K2325" s="203">
        <v>5356.88</v>
      </c>
      <c r="L2325" s="203">
        <v>-184.82</v>
      </c>
      <c r="M2325" s="231"/>
    </row>
    <row r="2326" spans="1:13">
      <c r="A2326" s="231" t="s">
        <v>794</v>
      </c>
      <c r="B2326" s="231" t="s">
        <v>703</v>
      </c>
      <c r="C2326" s="231" t="s">
        <v>812</v>
      </c>
      <c r="D2326" s="231" t="s">
        <v>400</v>
      </c>
      <c r="E2326" s="231" t="s">
        <v>521</v>
      </c>
      <c r="F2326" s="231" t="s">
        <v>48</v>
      </c>
      <c r="G2326" s="231" t="s">
        <v>521</v>
      </c>
      <c r="H2326" s="231" t="s">
        <v>796</v>
      </c>
      <c r="I2326" s="203">
        <v>37320</v>
      </c>
      <c r="J2326" s="203">
        <v>39940.800000000003</v>
      </c>
      <c r="K2326" s="203">
        <v>2961.23</v>
      </c>
      <c r="L2326" s="203">
        <v>-5582.03</v>
      </c>
      <c r="M2326" s="231"/>
    </row>
    <row r="2327" spans="1:13">
      <c r="A2327" s="231" t="s">
        <v>794</v>
      </c>
      <c r="B2327" s="231" t="s">
        <v>703</v>
      </c>
      <c r="C2327" s="231" t="s">
        <v>2343</v>
      </c>
      <c r="D2327" s="231" t="s">
        <v>400</v>
      </c>
      <c r="E2327" s="231" t="s">
        <v>521</v>
      </c>
      <c r="F2327" s="231" t="s">
        <v>48</v>
      </c>
      <c r="G2327" s="231" t="s">
        <v>521</v>
      </c>
      <c r="H2327" s="231" t="s">
        <v>796</v>
      </c>
      <c r="I2327" s="203">
        <v>573</v>
      </c>
      <c r="J2327" s="203">
        <v>240.06</v>
      </c>
      <c r="K2327" s="203">
        <v>0</v>
      </c>
      <c r="L2327" s="203">
        <v>332.94</v>
      </c>
      <c r="M2327" s="231"/>
    </row>
    <row r="2328" spans="1:13">
      <c r="A2328" s="231" t="s">
        <v>794</v>
      </c>
      <c r="B2328" s="231" t="s">
        <v>701</v>
      </c>
      <c r="C2328" s="231" t="s">
        <v>794</v>
      </c>
      <c r="D2328" s="231" t="s">
        <v>400</v>
      </c>
      <c r="E2328" s="231" t="s">
        <v>521</v>
      </c>
      <c r="F2328" s="231" t="s">
        <v>48</v>
      </c>
      <c r="G2328" s="231" t="s">
        <v>521</v>
      </c>
      <c r="H2328" s="231" t="s">
        <v>796</v>
      </c>
      <c r="I2328" s="203">
        <v>59859.01</v>
      </c>
      <c r="J2328" s="203">
        <v>50337.49</v>
      </c>
      <c r="K2328" s="203">
        <v>9521.52</v>
      </c>
      <c r="L2328" s="203">
        <v>0</v>
      </c>
      <c r="M2328" s="231"/>
    </row>
    <row r="2329" spans="1:13">
      <c r="A2329" s="231" t="s">
        <v>794</v>
      </c>
      <c r="B2329" s="231" t="s">
        <v>701</v>
      </c>
      <c r="C2329" s="231" t="s">
        <v>812</v>
      </c>
      <c r="D2329" s="231" t="s">
        <v>400</v>
      </c>
      <c r="E2329" s="231" t="s">
        <v>521</v>
      </c>
      <c r="F2329" s="231" t="s">
        <v>48</v>
      </c>
      <c r="G2329" s="231" t="s">
        <v>521</v>
      </c>
      <c r="H2329" s="231" t="s">
        <v>796</v>
      </c>
      <c r="I2329" s="203">
        <v>21167</v>
      </c>
      <c r="J2329" s="203">
        <v>18708.72</v>
      </c>
      <c r="K2329" s="203">
        <v>1976.32</v>
      </c>
      <c r="L2329" s="203">
        <v>481.96</v>
      </c>
      <c r="M2329" s="231"/>
    </row>
    <row r="2330" spans="1:13">
      <c r="A2330" s="231" t="s">
        <v>794</v>
      </c>
      <c r="B2330" s="231" t="s">
        <v>701</v>
      </c>
      <c r="C2330" s="231" t="s">
        <v>2341</v>
      </c>
      <c r="D2330" s="231" t="s">
        <v>400</v>
      </c>
      <c r="E2330" s="231" t="s">
        <v>521</v>
      </c>
      <c r="F2330" s="231" t="s">
        <v>48</v>
      </c>
      <c r="G2330" s="231" t="s">
        <v>521</v>
      </c>
      <c r="H2330" s="231" t="s">
        <v>796</v>
      </c>
      <c r="I2330" s="203">
        <v>212.54</v>
      </c>
      <c r="J2330" s="203">
        <v>212.54</v>
      </c>
      <c r="K2330" s="203">
        <v>0</v>
      </c>
      <c r="L2330" s="203">
        <v>0</v>
      </c>
      <c r="M2330" s="231"/>
    </row>
    <row r="2331" spans="1:13">
      <c r="A2331" s="231" t="s">
        <v>794</v>
      </c>
      <c r="B2331" s="231" t="s">
        <v>701</v>
      </c>
      <c r="C2331" s="231" t="s">
        <v>2343</v>
      </c>
      <c r="D2331" s="231" t="s">
        <v>400</v>
      </c>
      <c r="E2331" s="231" t="s">
        <v>521</v>
      </c>
      <c r="F2331" s="231" t="s">
        <v>48</v>
      </c>
      <c r="G2331" s="231" t="s">
        <v>521</v>
      </c>
      <c r="H2331" s="231" t="s">
        <v>796</v>
      </c>
      <c r="I2331" s="203">
        <v>1963.46</v>
      </c>
      <c r="J2331" s="203">
        <v>1724.38</v>
      </c>
      <c r="K2331" s="203">
        <v>0</v>
      </c>
      <c r="L2331" s="203">
        <v>239.08</v>
      </c>
      <c r="M2331" s="231"/>
    </row>
    <row r="2332" spans="1:13">
      <c r="A2332" s="231" t="s">
        <v>794</v>
      </c>
      <c r="B2332" s="231" t="s">
        <v>701</v>
      </c>
      <c r="C2332" s="231" t="s">
        <v>2345</v>
      </c>
      <c r="D2332" s="231" t="s">
        <v>400</v>
      </c>
      <c r="E2332" s="231" t="s">
        <v>521</v>
      </c>
      <c r="F2332" s="231" t="s">
        <v>48</v>
      </c>
      <c r="G2332" s="231" t="s">
        <v>521</v>
      </c>
      <c r="H2332" s="231" t="s">
        <v>796</v>
      </c>
      <c r="I2332" s="203">
        <v>714.2</v>
      </c>
      <c r="J2332" s="203">
        <v>1285.56</v>
      </c>
      <c r="K2332" s="203">
        <v>0</v>
      </c>
      <c r="L2332" s="203">
        <v>-571.36</v>
      </c>
      <c r="M2332" s="231"/>
    </row>
    <row r="2333" spans="1:13">
      <c r="A2333" s="231" t="s">
        <v>794</v>
      </c>
      <c r="B2333" s="231" t="s">
        <v>707</v>
      </c>
      <c r="C2333" s="231" t="s">
        <v>794</v>
      </c>
      <c r="D2333" s="231" t="s">
        <v>400</v>
      </c>
      <c r="E2333" s="231" t="s">
        <v>521</v>
      </c>
      <c r="F2333" s="231" t="s">
        <v>48</v>
      </c>
      <c r="G2333" s="231" t="s">
        <v>521</v>
      </c>
      <c r="H2333" s="231" t="s">
        <v>796</v>
      </c>
      <c r="I2333" s="203">
        <v>247393</v>
      </c>
      <c r="J2333" s="203">
        <v>226314.57</v>
      </c>
      <c r="K2333" s="203">
        <v>20449</v>
      </c>
      <c r="L2333" s="203">
        <v>629.42999999999995</v>
      </c>
      <c r="M2333" s="231"/>
    </row>
    <row r="2334" spans="1:13">
      <c r="A2334" s="231" t="s">
        <v>794</v>
      </c>
      <c r="B2334" s="231" t="s">
        <v>707</v>
      </c>
      <c r="C2334" s="231" t="s">
        <v>794</v>
      </c>
      <c r="D2334" s="231" t="s">
        <v>400</v>
      </c>
      <c r="E2334" s="231" t="s">
        <v>521</v>
      </c>
      <c r="F2334" s="231" t="s">
        <v>48</v>
      </c>
      <c r="G2334" s="231" t="s">
        <v>521</v>
      </c>
      <c r="H2334" s="231" t="s">
        <v>796</v>
      </c>
      <c r="I2334" s="203">
        <v>23931</v>
      </c>
      <c r="J2334" s="203">
        <v>23150.21</v>
      </c>
      <c r="K2334" s="203">
        <v>845.77</v>
      </c>
      <c r="L2334" s="203">
        <v>-64.98</v>
      </c>
      <c r="M2334" s="231"/>
    </row>
    <row r="2335" spans="1:13">
      <c r="A2335" s="231" t="s">
        <v>794</v>
      </c>
      <c r="B2335" s="231" t="s">
        <v>707</v>
      </c>
      <c r="C2335" s="231" t="s">
        <v>812</v>
      </c>
      <c r="D2335" s="231" t="s">
        <v>400</v>
      </c>
      <c r="E2335" s="231" t="s">
        <v>521</v>
      </c>
      <c r="F2335" s="231" t="s">
        <v>48</v>
      </c>
      <c r="G2335" s="231" t="s">
        <v>521</v>
      </c>
      <c r="H2335" s="231" t="s">
        <v>796</v>
      </c>
      <c r="I2335" s="203">
        <v>105312.3</v>
      </c>
      <c r="J2335" s="203">
        <v>102191.33</v>
      </c>
      <c r="K2335" s="203">
        <v>5015.6099999999997</v>
      </c>
      <c r="L2335" s="203">
        <v>-1894.64</v>
      </c>
      <c r="M2335" s="231"/>
    </row>
    <row r="2336" spans="1:13">
      <c r="A2336" s="231" t="s">
        <v>794</v>
      </c>
      <c r="B2336" s="231" t="s">
        <v>707</v>
      </c>
      <c r="C2336" s="231" t="s">
        <v>2341</v>
      </c>
      <c r="D2336" s="231" t="s">
        <v>400</v>
      </c>
      <c r="E2336" s="231" t="s">
        <v>521</v>
      </c>
      <c r="F2336" s="231" t="s">
        <v>48</v>
      </c>
      <c r="G2336" s="231" t="s">
        <v>521</v>
      </c>
      <c r="H2336" s="231" t="s">
        <v>796</v>
      </c>
      <c r="I2336" s="203">
        <v>3238.43</v>
      </c>
      <c r="J2336" s="203">
        <v>3103.85</v>
      </c>
      <c r="K2336" s="203">
        <v>134.58000000000001</v>
      </c>
      <c r="L2336" s="203">
        <v>0</v>
      </c>
      <c r="M2336" s="231"/>
    </row>
    <row r="2337" spans="1:13">
      <c r="A2337" s="231" t="s">
        <v>794</v>
      </c>
      <c r="B2337" s="231" t="s">
        <v>707</v>
      </c>
      <c r="C2337" s="231" t="s">
        <v>2341</v>
      </c>
      <c r="D2337" s="231" t="s">
        <v>400</v>
      </c>
      <c r="E2337" s="231" t="s">
        <v>521</v>
      </c>
      <c r="F2337" s="231" t="s">
        <v>48</v>
      </c>
      <c r="G2337" s="231" t="s">
        <v>521</v>
      </c>
      <c r="H2337" s="231" t="s">
        <v>796</v>
      </c>
      <c r="I2337" s="203">
        <v>0.37</v>
      </c>
      <c r="J2337" s="203">
        <v>0</v>
      </c>
      <c r="K2337" s="203">
        <v>0</v>
      </c>
      <c r="L2337" s="203">
        <v>0.37</v>
      </c>
      <c r="M2337" s="231"/>
    </row>
    <row r="2338" spans="1:13">
      <c r="A2338" s="231" t="s">
        <v>794</v>
      </c>
      <c r="B2338" s="231" t="s">
        <v>707</v>
      </c>
      <c r="C2338" s="231" t="s">
        <v>2341</v>
      </c>
      <c r="D2338" s="231" t="s">
        <v>400</v>
      </c>
      <c r="E2338" s="231" t="s">
        <v>521</v>
      </c>
      <c r="F2338" s="231" t="s">
        <v>48</v>
      </c>
      <c r="G2338" s="231" t="s">
        <v>521</v>
      </c>
      <c r="H2338" s="231" t="s">
        <v>796</v>
      </c>
      <c r="I2338" s="203">
        <v>153.76</v>
      </c>
      <c r="J2338" s="203">
        <v>61.39</v>
      </c>
      <c r="K2338" s="203">
        <v>0</v>
      </c>
      <c r="L2338" s="203">
        <v>92.37</v>
      </c>
      <c r="M2338" s="231"/>
    </row>
    <row r="2339" spans="1:13">
      <c r="A2339" s="231" t="s">
        <v>794</v>
      </c>
      <c r="B2339" s="231" t="s">
        <v>707</v>
      </c>
      <c r="C2339" s="231" t="s">
        <v>2341</v>
      </c>
      <c r="D2339" s="231" t="s">
        <v>400</v>
      </c>
      <c r="E2339" s="231" t="s">
        <v>521</v>
      </c>
      <c r="F2339" s="231" t="s">
        <v>48</v>
      </c>
      <c r="G2339" s="231" t="s">
        <v>521</v>
      </c>
      <c r="H2339" s="231" t="s">
        <v>796</v>
      </c>
      <c r="I2339" s="203">
        <v>149.32</v>
      </c>
      <c r="J2339" s="203">
        <v>147.96</v>
      </c>
      <c r="K2339" s="203">
        <v>0</v>
      </c>
      <c r="L2339" s="203">
        <v>1.36</v>
      </c>
      <c r="M2339" s="231"/>
    </row>
    <row r="2340" spans="1:13">
      <c r="A2340" s="231" t="s">
        <v>794</v>
      </c>
      <c r="B2340" s="231" t="s">
        <v>707</v>
      </c>
      <c r="C2340" s="231" t="s">
        <v>2343</v>
      </c>
      <c r="D2340" s="231" t="s">
        <v>400</v>
      </c>
      <c r="E2340" s="231" t="s">
        <v>521</v>
      </c>
      <c r="F2340" s="231" t="s">
        <v>48</v>
      </c>
      <c r="G2340" s="231" t="s">
        <v>521</v>
      </c>
      <c r="H2340" s="231" t="s">
        <v>796</v>
      </c>
      <c r="I2340" s="203">
        <v>5330.45</v>
      </c>
      <c r="J2340" s="203">
        <v>5328.56</v>
      </c>
      <c r="K2340" s="203">
        <v>0</v>
      </c>
      <c r="L2340" s="203">
        <v>1.89</v>
      </c>
      <c r="M2340" s="231"/>
    </row>
    <row r="2341" spans="1:13">
      <c r="A2341" s="231" t="s">
        <v>794</v>
      </c>
      <c r="B2341" s="231" t="s">
        <v>707</v>
      </c>
      <c r="C2341" s="231" t="s">
        <v>2343</v>
      </c>
      <c r="D2341" s="231" t="s">
        <v>400</v>
      </c>
      <c r="E2341" s="231" t="s">
        <v>521</v>
      </c>
      <c r="F2341" s="231" t="s">
        <v>48</v>
      </c>
      <c r="G2341" s="231" t="s">
        <v>521</v>
      </c>
      <c r="H2341" s="231" t="s">
        <v>796</v>
      </c>
      <c r="I2341" s="203">
        <v>32.29</v>
      </c>
      <c r="J2341" s="203">
        <v>32.29</v>
      </c>
      <c r="K2341" s="203">
        <v>0</v>
      </c>
      <c r="L2341" s="203">
        <v>0</v>
      </c>
      <c r="M2341" s="231"/>
    </row>
    <row r="2342" spans="1:13">
      <c r="A2342" s="231" t="s">
        <v>794</v>
      </c>
      <c r="B2342" s="231" t="s">
        <v>707</v>
      </c>
      <c r="C2342" s="231" t="s">
        <v>2344</v>
      </c>
      <c r="D2342" s="231" t="s">
        <v>400</v>
      </c>
      <c r="E2342" s="231" t="s">
        <v>521</v>
      </c>
      <c r="F2342" s="231" t="s">
        <v>48</v>
      </c>
      <c r="G2342" s="231" t="s">
        <v>521</v>
      </c>
      <c r="H2342" s="231" t="s">
        <v>796</v>
      </c>
      <c r="I2342" s="203">
        <v>89.98</v>
      </c>
      <c r="J2342" s="203">
        <v>89.98</v>
      </c>
      <c r="K2342" s="203">
        <v>0</v>
      </c>
      <c r="L2342" s="203">
        <v>0</v>
      </c>
      <c r="M2342" s="231"/>
    </row>
    <row r="2343" spans="1:13">
      <c r="A2343" s="231" t="s">
        <v>794</v>
      </c>
      <c r="B2343" s="231" t="s">
        <v>707</v>
      </c>
      <c r="C2343" s="231" t="s">
        <v>2344</v>
      </c>
      <c r="D2343" s="231" t="s">
        <v>400</v>
      </c>
      <c r="E2343" s="231" t="s">
        <v>521</v>
      </c>
      <c r="F2343" s="231" t="s">
        <v>48</v>
      </c>
      <c r="G2343" s="231" t="s">
        <v>521</v>
      </c>
      <c r="H2343" s="231" t="s">
        <v>796</v>
      </c>
      <c r="I2343" s="203">
        <v>368.24</v>
      </c>
      <c r="J2343" s="203">
        <v>368.24</v>
      </c>
      <c r="K2343" s="203">
        <v>0</v>
      </c>
      <c r="L2343" s="203">
        <v>0</v>
      </c>
      <c r="M2343" s="231"/>
    </row>
    <row r="2344" spans="1:13">
      <c r="A2344" s="231" t="s">
        <v>794</v>
      </c>
      <c r="B2344" s="231" t="s">
        <v>707</v>
      </c>
      <c r="C2344" s="231" t="s">
        <v>2344</v>
      </c>
      <c r="D2344" s="231" t="s">
        <v>400</v>
      </c>
      <c r="E2344" s="231" t="s">
        <v>521</v>
      </c>
      <c r="F2344" s="231" t="s">
        <v>48</v>
      </c>
      <c r="G2344" s="231" t="s">
        <v>521</v>
      </c>
      <c r="H2344" s="231" t="s">
        <v>796</v>
      </c>
      <c r="I2344" s="203">
        <v>200</v>
      </c>
      <c r="J2344" s="203">
        <v>195.25</v>
      </c>
      <c r="K2344" s="203">
        <v>0</v>
      </c>
      <c r="L2344" s="203">
        <v>4.75</v>
      </c>
      <c r="M2344" s="231"/>
    </row>
    <row r="2345" spans="1:13">
      <c r="A2345" s="231" t="s">
        <v>794</v>
      </c>
      <c r="B2345" s="231" t="s">
        <v>707</v>
      </c>
      <c r="C2345" s="231" t="s">
        <v>2345</v>
      </c>
      <c r="D2345" s="231" t="s">
        <v>400</v>
      </c>
      <c r="E2345" s="231" t="s">
        <v>521</v>
      </c>
      <c r="F2345" s="231" t="s">
        <v>48</v>
      </c>
      <c r="G2345" s="231" t="s">
        <v>521</v>
      </c>
      <c r="H2345" s="231" t="s">
        <v>796</v>
      </c>
      <c r="I2345" s="203">
        <v>1400</v>
      </c>
      <c r="J2345" s="203">
        <v>1400</v>
      </c>
      <c r="K2345" s="203">
        <v>0</v>
      </c>
      <c r="L2345" s="203">
        <v>0</v>
      </c>
      <c r="M2345" s="231"/>
    </row>
    <row r="2346" spans="1:13">
      <c r="A2346" s="231" t="s">
        <v>794</v>
      </c>
      <c r="B2346" s="231" t="s">
        <v>706</v>
      </c>
      <c r="C2346" s="231" t="s">
        <v>794</v>
      </c>
      <c r="D2346" s="231" t="s">
        <v>400</v>
      </c>
      <c r="E2346" s="231" t="s">
        <v>521</v>
      </c>
      <c r="F2346" s="231" t="s">
        <v>48</v>
      </c>
      <c r="G2346" s="231" t="s">
        <v>521</v>
      </c>
      <c r="H2346" s="231" t="s">
        <v>796</v>
      </c>
      <c r="I2346" s="203">
        <v>184587.3</v>
      </c>
      <c r="J2346" s="203">
        <v>155873.79</v>
      </c>
      <c r="K2346" s="203">
        <v>17569.36</v>
      </c>
      <c r="L2346" s="203">
        <v>11144.15</v>
      </c>
      <c r="M2346" s="231"/>
    </row>
    <row r="2347" spans="1:13">
      <c r="A2347" s="231" t="s">
        <v>794</v>
      </c>
      <c r="B2347" s="231" t="s">
        <v>706</v>
      </c>
      <c r="C2347" s="231" t="s">
        <v>812</v>
      </c>
      <c r="D2347" s="231" t="s">
        <v>400</v>
      </c>
      <c r="E2347" s="231" t="s">
        <v>521</v>
      </c>
      <c r="F2347" s="231" t="s">
        <v>48</v>
      </c>
      <c r="G2347" s="231" t="s">
        <v>521</v>
      </c>
      <c r="H2347" s="231" t="s">
        <v>796</v>
      </c>
      <c r="I2347" s="203">
        <v>90910.68</v>
      </c>
      <c r="J2347" s="203">
        <v>82805.14</v>
      </c>
      <c r="K2347" s="203">
        <v>4397.22</v>
      </c>
      <c r="L2347" s="203">
        <v>3708.32</v>
      </c>
      <c r="M2347" s="231"/>
    </row>
    <row r="2348" spans="1:13">
      <c r="A2348" s="231" t="s">
        <v>794</v>
      </c>
      <c r="B2348" s="231" t="s">
        <v>706</v>
      </c>
      <c r="C2348" s="231" t="s">
        <v>2341</v>
      </c>
      <c r="D2348" s="231" t="s">
        <v>400</v>
      </c>
      <c r="E2348" s="231" t="s">
        <v>521</v>
      </c>
      <c r="F2348" s="231" t="s">
        <v>48</v>
      </c>
      <c r="G2348" s="231" t="s">
        <v>521</v>
      </c>
      <c r="H2348" s="231" t="s">
        <v>796</v>
      </c>
      <c r="I2348" s="203">
        <v>8597.2800000000007</v>
      </c>
      <c r="J2348" s="203">
        <v>3920.16</v>
      </c>
      <c r="K2348" s="203">
        <v>1204.1400000000001</v>
      </c>
      <c r="L2348" s="203">
        <v>3472.98</v>
      </c>
      <c r="M2348" s="231"/>
    </row>
    <row r="2349" spans="1:13">
      <c r="A2349" s="231" t="s">
        <v>794</v>
      </c>
      <c r="B2349" s="231" t="s">
        <v>706</v>
      </c>
      <c r="C2349" s="231" t="s">
        <v>2341</v>
      </c>
      <c r="D2349" s="231" t="s">
        <v>400</v>
      </c>
      <c r="E2349" s="231" t="s">
        <v>521</v>
      </c>
      <c r="F2349" s="231" t="s">
        <v>48</v>
      </c>
      <c r="G2349" s="231" t="s">
        <v>521</v>
      </c>
      <c r="H2349" s="231" t="s">
        <v>796</v>
      </c>
      <c r="I2349" s="203">
        <v>21497</v>
      </c>
      <c r="J2349" s="203">
        <v>14282.86</v>
      </c>
      <c r="K2349" s="203">
        <v>0</v>
      </c>
      <c r="L2349" s="203">
        <v>7214.14</v>
      </c>
      <c r="M2349" s="231"/>
    </row>
    <row r="2350" spans="1:13">
      <c r="A2350" s="231" t="s">
        <v>794</v>
      </c>
      <c r="B2350" s="231" t="s">
        <v>706</v>
      </c>
      <c r="C2350" s="231" t="s">
        <v>2341</v>
      </c>
      <c r="D2350" s="231" t="s">
        <v>400</v>
      </c>
      <c r="E2350" s="231" t="s">
        <v>521</v>
      </c>
      <c r="F2350" s="231" t="s">
        <v>48</v>
      </c>
      <c r="G2350" s="231" t="s">
        <v>521</v>
      </c>
      <c r="H2350" s="231" t="s">
        <v>796</v>
      </c>
      <c r="I2350" s="203">
        <v>11373.22</v>
      </c>
      <c r="J2350" s="203">
        <v>9674.92</v>
      </c>
      <c r="K2350" s="203">
        <v>1698.3</v>
      </c>
      <c r="L2350" s="203">
        <v>0</v>
      </c>
      <c r="M2350" s="231"/>
    </row>
    <row r="2351" spans="1:13">
      <c r="A2351" s="231" t="s">
        <v>794</v>
      </c>
      <c r="B2351" s="231" t="s">
        <v>706</v>
      </c>
      <c r="C2351" s="231" t="s">
        <v>2341</v>
      </c>
      <c r="D2351" s="231" t="s">
        <v>400</v>
      </c>
      <c r="E2351" s="231" t="s">
        <v>521</v>
      </c>
      <c r="F2351" s="231" t="s">
        <v>48</v>
      </c>
      <c r="G2351" s="231" t="s">
        <v>521</v>
      </c>
      <c r="H2351" s="231" t="s">
        <v>796</v>
      </c>
      <c r="I2351" s="203">
        <v>1197</v>
      </c>
      <c r="J2351" s="203">
        <v>1173</v>
      </c>
      <c r="K2351" s="203">
        <v>24</v>
      </c>
      <c r="L2351" s="203">
        <v>0</v>
      </c>
      <c r="M2351" s="231"/>
    </row>
    <row r="2352" spans="1:13">
      <c r="A2352" s="231" t="s">
        <v>794</v>
      </c>
      <c r="B2352" s="231" t="s">
        <v>706</v>
      </c>
      <c r="C2352" s="231" t="s">
        <v>2342</v>
      </c>
      <c r="D2352" s="231" t="s">
        <v>400</v>
      </c>
      <c r="E2352" s="231" t="s">
        <v>521</v>
      </c>
      <c r="F2352" s="231" t="s">
        <v>48</v>
      </c>
      <c r="G2352" s="231" t="s">
        <v>521</v>
      </c>
      <c r="H2352" s="231" t="s">
        <v>796</v>
      </c>
      <c r="I2352" s="203">
        <v>114697</v>
      </c>
      <c r="J2352" s="203">
        <v>91936.59</v>
      </c>
      <c r="K2352" s="203">
        <v>0</v>
      </c>
      <c r="L2352" s="203">
        <v>22760.41</v>
      </c>
      <c r="M2352" s="231"/>
    </row>
    <row r="2353" spans="1:13">
      <c r="A2353" s="231" t="s">
        <v>794</v>
      </c>
      <c r="B2353" s="231" t="s">
        <v>706</v>
      </c>
      <c r="C2353" s="231" t="s">
        <v>2342</v>
      </c>
      <c r="D2353" s="231" t="s">
        <v>400</v>
      </c>
      <c r="E2353" s="231" t="s">
        <v>521</v>
      </c>
      <c r="F2353" s="231" t="s">
        <v>48</v>
      </c>
      <c r="G2353" s="231" t="s">
        <v>521</v>
      </c>
      <c r="H2353" s="231" t="s">
        <v>796</v>
      </c>
      <c r="I2353" s="203">
        <v>315.54000000000002</v>
      </c>
      <c r="J2353" s="203">
        <v>310.43</v>
      </c>
      <c r="K2353" s="203">
        <v>0</v>
      </c>
      <c r="L2353" s="203">
        <v>5.1100000000000003</v>
      </c>
      <c r="M2353" s="231"/>
    </row>
    <row r="2354" spans="1:13">
      <c r="A2354" s="231" t="s">
        <v>794</v>
      </c>
      <c r="B2354" s="231" t="s">
        <v>706</v>
      </c>
      <c r="C2354" s="231" t="s">
        <v>2343</v>
      </c>
      <c r="D2354" s="231" t="s">
        <v>400</v>
      </c>
      <c r="E2354" s="231" t="s">
        <v>521</v>
      </c>
      <c r="F2354" s="231" t="s">
        <v>48</v>
      </c>
      <c r="G2354" s="231" t="s">
        <v>521</v>
      </c>
      <c r="H2354" s="231" t="s">
        <v>796</v>
      </c>
      <c r="I2354" s="203">
        <v>18818.080000000002</v>
      </c>
      <c r="J2354" s="203">
        <v>16346.59</v>
      </c>
      <c r="K2354" s="203">
        <v>0</v>
      </c>
      <c r="L2354" s="203">
        <v>2471.4899999999998</v>
      </c>
      <c r="M2354" s="231"/>
    </row>
    <row r="2355" spans="1:13">
      <c r="A2355" s="231" t="s">
        <v>794</v>
      </c>
      <c r="B2355" s="231" t="s">
        <v>706</v>
      </c>
      <c r="C2355" s="231" t="s">
        <v>2343</v>
      </c>
      <c r="D2355" s="231" t="s">
        <v>400</v>
      </c>
      <c r="E2355" s="231" t="s">
        <v>521</v>
      </c>
      <c r="F2355" s="231" t="s">
        <v>48</v>
      </c>
      <c r="G2355" s="231" t="s">
        <v>521</v>
      </c>
      <c r="H2355" s="231" t="s">
        <v>796</v>
      </c>
      <c r="I2355" s="203">
        <v>0</v>
      </c>
      <c r="J2355" s="203">
        <v>27.99</v>
      </c>
      <c r="K2355" s="203">
        <v>0</v>
      </c>
      <c r="L2355" s="203">
        <v>-27.99</v>
      </c>
      <c r="M2355" s="231"/>
    </row>
    <row r="2356" spans="1:13">
      <c r="A2356" s="231" t="s">
        <v>794</v>
      </c>
      <c r="B2356" s="231" t="s">
        <v>706</v>
      </c>
      <c r="C2356" s="231" t="s">
        <v>2344</v>
      </c>
      <c r="D2356" s="231" t="s">
        <v>400</v>
      </c>
      <c r="E2356" s="231" t="s">
        <v>521</v>
      </c>
      <c r="F2356" s="231" t="s">
        <v>48</v>
      </c>
      <c r="G2356" s="231" t="s">
        <v>521</v>
      </c>
      <c r="H2356" s="231" t="s">
        <v>796</v>
      </c>
      <c r="I2356" s="203">
        <v>2525.7199999999998</v>
      </c>
      <c r="J2356" s="203">
        <v>2482.54</v>
      </c>
      <c r="K2356" s="203">
        <v>0</v>
      </c>
      <c r="L2356" s="203">
        <v>43.18</v>
      </c>
      <c r="M2356" s="231"/>
    </row>
    <row r="2357" spans="1:13">
      <c r="A2357" s="231" t="s">
        <v>794</v>
      </c>
      <c r="B2357" s="231" t="s">
        <v>709</v>
      </c>
      <c r="C2357" s="231" t="s">
        <v>794</v>
      </c>
      <c r="D2357" s="231" t="s">
        <v>400</v>
      </c>
      <c r="E2357" s="231" t="s">
        <v>521</v>
      </c>
      <c r="F2357" s="231" t="s">
        <v>48</v>
      </c>
      <c r="G2357" s="231" t="s">
        <v>521</v>
      </c>
      <c r="H2357" s="231" t="s">
        <v>796</v>
      </c>
      <c r="I2357" s="203">
        <v>61439</v>
      </c>
      <c r="J2357" s="203">
        <v>51199.16</v>
      </c>
      <c r="K2357" s="203">
        <v>5119.92</v>
      </c>
      <c r="L2357" s="203">
        <v>5119.92</v>
      </c>
      <c r="M2357" s="231"/>
    </row>
    <row r="2358" spans="1:13">
      <c r="A2358" s="231" t="s">
        <v>794</v>
      </c>
      <c r="B2358" s="231" t="s">
        <v>709</v>
      </c>
      <c r="C2358" s="231" t="s">
        <v>812</v>
      </c>
      <c r="D2358" s="231" t="s">
        <v>400</v>
      </c>
      <c r="E2358" s="231" t="s">
        <v>521</v>
      </c>
      <c r="F2358" s="231" t="s">
        <v>48</v>
      </c>
      <c r="G2358" s="231" t="s">
        <v>521</v>
      </c>
      <c r="H2358" s="231" t="s">
        <v>796</v>
      </c>
      <c r="I2358" s="203">
        <v>21635</v>
      </c>
      <c r="J2358" s="203">
        <v>18238.23</v>
      </c>
      <c r="K2358" s="203">
        <v>1063.5999999999999</v>
      </c>
      <c r="L2358" s="203">
        <v>2333.17</v>
      </c>
      <c r="M2358" s="231"/>
    </row>
    <row r="2359" spans="1:13">
      <c r="A2359" s="231" t="s">
        <v>794</v>
      </c>
      <c r="B2359" s="231" t="s">
        <v>709</v>
      </c>
      <c r="C2359" s="231" t="s">
        <v>2341</v>
      </c>
      <c r="D2359" s="231" t="s">
        <v>400</v>
      </c>
      <c r="E2359" s="231" t="s">
        <v>521</v>
      </c>
      <c r="F2359" s="231" t="s">
        <v>48</v>
      </c>
      <c r="G2359" s="231" t="s">
        <v>521</v>
      </c>
      <c r="H2359" s="231" t="s">
        <v>796</v>
      </c>
      <c r="I2359" s="203">
        <v>1213.71</v>
      </c>
      <c r="J2359" s="203">
        <v>1953.38</v>
      </c>
      <c r="K2359" s="203">
        <v>0</v>
      </c>
      <c r="L2359" s="203">
        <v>-739.67</v>
      </c>
      <c r="M2359" s="231"/>
    </row>
    <row r="2360" spans="1:13">
      <c r="A2360" s="231" t="s">
        <v>794</v>
      </c>
      <c r="B2360" s="231" t="s">
        <v>709</v>
      </c>
      <c r="C2360" s="231" t="s">
        <v>2341</v>
      </c>
      <c r="D2360" s="231" t="s">
        <v>400</v>
      </c>
      <c r="E2360" s="231" t="s">
        <v>521</v>
      </c>
      <c r="F2360" s="231" t="s">
        <v>48</v>
      </c>
      <c r="G2360" s="231" t="s">
        <v>521</v>
      </c>
      <c r="H2360" s="231" t="s">
        <v>796</v>
      </c>
      <c r="I2360" s="203">
        <v>185</v>
      </c>
      <c r="J2360" s="203">
        <v>185</v>
      </c>
      <c r="K2360" s="203">
        <v>0</v>
      </c>
      <c r="L2360" s="203">
        <v>0</v>
      </c>
      <c r="M2360" s="231"/>
    </row>
    <row r="2361" spans="1:13">
      <c r="A2361" s="231" t="s">
        <v>794</v>
      </c>
      <c r="B2361" s="231" t="s">
        <v>709</v>
      </c>
      <c r="C2361" s="231" t="s">
        <v>2343</v>
      </c>
      <c r="D2361" s="231" t="s">
        <v>400</v>
      </c>
      <c r="E2361" s="231" t="s">
        <v>521</v>
      </c>
      <c r="F2361" s="231" t="s">
        <v>48</v>
      </c>
      <c r="G2361" s="231" t="s">
        <v>521</v>
      </c>
      <c r="H2361" s="231" t="s">
        <v>796</v>
      </c>
      <c r="I2361" s="203">
        <v>3325.01</v>
      </c>
      <c r="J2361" s="203">
        <v>23.99</v>
      </c>
      <c r="K2361" s="203">
        <v>0</v>
      </c>
      <c r="L2361" s="203">
        <v>3301.02</v>
      </c>
      <c r="M2361" s="231"/>
    </row>
    <row r="2362" spans="1:13">
      <c r="A2362" s="231" t="s">
        <v>794</v>
      </c>
      <c r="B2362" s="231" t="s">
        <v>709</v>
      </c>
      <c r="C2362" s="231" t="s">
        <v>2344</v>
      </c>
      <c r="D2362" s="231" t="s">
        <v>400</v>
      </c>
      <c r="E2362" s="231" t="s">
        <v>521</v>
      </c>
      <c r="F2362" s="231" t="s">
        <v>48</v>
      </c>
      <c r="G2362" s="231" t="s">
        <v>521</v>
      </c>
      <c r="H2362" s="231" t="s">
        <v>796</v>
      </c>
      <c r="I2362" s="203">
        <v>1030.6199999999999</v>
      </c>
      <c r="J2362" s="203">
        <v>1030.6199999999999</v>
      </c>
      <c r="K2362" s="203">
        <v>0</v>
      </c>
      <c r="L2362" s="203">
        <v>0</v>
      </c>
      <c r="M2362" s="231"/>
    </row>
    <row r="2363" spans="1:13">
      <c r="A2363" s="231" t="s">
        <v>794</v>
      </c>
      <c r="B2363" s="231" t="s">
        <v>709</v>
      </c>
      <c r="C2363" s="231" t="s">
        <v>2344</v>
      </c>
      <c r="D2363" s="231" t="s">
        <v>400</v>
      </c>
      <c r="E2363" s="231" t="s">
        <v>521</v>
      </c>
      <c r="F2363" s="231" t="s">
        <v>48</v>
      </c>
      <c r="G2363" s="231" t="s">
        <v>521</v>
      </c>
      <c r="H2363" s="231" t="s">
        <v>796</v>
      </c>
      <c r="I2363" s="203">
        <v>1268.6600000000001</v>
      </c>
      <c r="J2363" s="203">
        <v>1923.07</v>
      </c>
      <c r="K2363" s="203">
        <v>0</v>
      </c>
      <c r="L2363" s="203">
        <v>-654.41</v>
      </c>
      <c r="M2363" s="231"/>
    </row>
    <row r="2364" spans="1:13">
      <c r="A2364" s="231" t="s">
        <v>794</v>
      </c>
      <c r="B2364" s="231" t="s">
        <v>709</v>
      </c>
      <c r="C2364" s="231" t="s">
        <v>2344</v>
      </c>
      <c r="D2364" s="231" t="s">
        <v>400</v>
      </c>
      <c r="E2364" s="231" t="s">
        <v>521</v>
      </c>
      <c r="F2364" s="231" t="s">
        <v>48</v>
      </c>
      <c r="G2364" s="231" t="s">
        <v>521</v>
      </c>
      <c r="H2364" s="231" t="s">
        <v>796</v>
      </c>
      <c r="I2364" s="203">
        <v>500</v>
      </c>
      <c r="J2364" s="203">
        <v>500</v>
      </c>
      <c r="K2364" s="203">
        <v>0</v>
      </c>
      <c r="L2364" s="203">
        <v>0</v>
      </c>
      <c r="M2364" s="231"/>
    </row>
    <row r="2365" spans="1:13">
      <c r="A2365" s="231" t="s">
        <v>794</v>
      </c>
      <c r="B2365" s="231" t="s">
        <v>808</v>
      </c>
      <c r="C2365" s="231" t="s">
        <v>2343</v>
      </c>
      <c r="D2365" s="231" t="s">
        <v>400</v>
      </c>
      <c r="E2365" s="231" t="s">
        <v>830</v>
      </c>
      <c r="F2365" s="231" t="s">
        <v>48</v>
      </c>
      <c r="G2365" s="231" t="s">
        <v>521</v>
      </c>
      <c r="H2365" s="231" t="s">
        <v>796</v>
      </c>
      <c r="I2365" s="203">
        <v>895.42</v>
      </c>
      <c r="J2365" s="203">
        <v>0</v>
      </c>
      <c r="K2365" s="203">
        <v>0</v>
      </c>
      <c r="L2365" s="203">
        <v>895.42</v>
      </c>
      <c r="M2365" s="231"/>
    </row>
    <row r="2366" spans="1:13">
      <c r="A2366" s="231" t="s">
        <v>794</v>
      </c>
      <c r="B2366" s="231" t="s">
        <v>808</v>
      </c>
      <c r="C2366" s="231" t="s">
        <v>2341</v>
      </c>
      <c r="D2366" s="231" t="s">
        <v>400</v>
      </c>
      <c r="E2366" s="231" t="s">
        <v>710</v>
      </c>
      <c r="F2366" s="231" t="s">
        <v>48</v>
      </c>
      <c r="G2366" s="231" t="s">
        <v>521</v>
      </c>
      <c r="H2366" s="231" t="s">
        <v>796</v>
      </c>
      <c r="I2366" s="203">
        <v>7973.5</v>
      </c>
      <c r="J2366" s="203">
        <v>6255.5</v>
      </c>
      <c r="K2366" s="203">
        <v>0</v>
      </c>
      <c r="L2366" s="203">
        <v>1718</v>
      </c>
      <c r="M2366" s="231"/>
    </row>
    <row r="2367" spans="1:13">
      <c r="A2367" s="231" t="s">
        <v>794</v>
      </c>
      <c r="B2367" s="231" t="s">
        <v>808</v>
      </c>
      <c r="C2367" s="231" t="s">
        <v>2341</v>
      </c>
      <c r="D2367" s="231" t="s">
        <v>400</v>
      </c>
      <c r="E2367" s="231" t="s">
        <v>710</v>
      </c>
      <c r="F2367" s="231" t="s">
        <v>48</v>
      </c>
      <c r="G2367" s="231" t="s">
        <v>521</v>
      </c>
      <c r="H2367" s="231" t="s">
        <v>796</v>
      </c>
      <c r="I2367" s="203">
        <v>504</v>
      </c>
      <c r="J2367" s="203">
        <v>504</v>
      </c>
      <c r="K2367" s="203">
        <v>0</v>
      </c>
      <c r="L2367" s="203">
        <v>0</v>
      </c>
      <c r="M2367" s="231"/>
    </row>
    <row r="2368" spans="1:13">
      <c r="A2368" s="231" t="s">
        <v>794</v>
      </c>
      <c r="B2368" s="231" t="s">
        <v>808</v>
      </c>
      <c r="C2368" s="231" t="s">
        <v>2341</v>
      </c>
      <c r="D2368" s="231" t="s">
        <v>400</v>
      </c>
      <c r="E2368" s="231" t="s">
        <v>710</v>
      </c>
      <c r="F2368" s="231" t="s">
        <v>48</v>
      </c>
      <c r="G2368" s="231" t="s">
        <v>521</v>
      </c>
      <c r="H2368" s="231" t="s">
        <v>796</v>
      </c>
      <c r="I2368" s="203">
        <v>2195</v>
      </c>
      <c r="J2368" s="203">
        <v>2195</v>
      </c>
      <c r="K2368" s="203">
        <v>0</v>
      </c>
      <c r="L2368" s="203">
        <v>0</v>
      </c>
      <c r="M2368" s="231"/>
    </row>
    <row r="2369" spans="1:13">
      <c r="A2369" s="231" t="s">
        <v>794</v>
      </c>
      <c r="B2369" s="231" t="s">
        <v>808</v>
      </c>
      <c r="C2369" s="231" t="s">
        <v>2343</v>
      </c>
      <c r="D2369" s="231" t="s">
        <v>400</v>
      </c>
      <c r="E2369" s="231" t="s">
        <v>710</v>
      </c>
      <c r="F2369" s="231" t="s">
        <v>48</v>
      </c>
      <c r="G2369" s="231" t="s">
        <v>521</v>
      </c>
      <c r="H2369" s="231" t="s">
        <v>796</v>
      </c>
      <c r="I2369" s="203">
        <v>5833.26</v>
      </c>
      <c r="J2369" s="203">
        <v>550.61</v>
      </c>
      <c r="K2369" s="203">
        <v>116.28</v>
      </c>
      <c r="L2369" s="203">
        <v>5166.37</v>
      </c>
      <c r="M2369" s="231"/>
    </row>
    <row r="2370" spans="1:13">
      <c r="A2370" s="231" t="s">
        <v>794</v>
      </c>
      <c r="B2370" s="231" t="s">
        <v>808</v>
      </c>
      <c r="C2370" s="231" t="s">
        <v>2343</v>
      </c>
      <c r="D2370" s="231" t="s">
        <v>400</v>
      </c>
      <c r="E2370" s="231" t="s">
        <v>710</v>
      </c>
      <c r="F2370" s="231" t="s">
        <v>48</v>
      </c>
      <c r="G2370" s="231" t="s">
        <v>521</v>
      </c>
      <c r="H2370" s="231" t="s">
        <v>796</v>
      </c>
      <c r="I2370" s="203">
        <v>458.5</v>
      </c>
      <c r="J2370" s="203">
        <v>94.95</v>
      </c>
      <c r="K2370" s="203">
        <v>0</v>
      </c>
      <c r="L2370" s="203">
        <v>363.55</v>
      </c>
      <c r="M2370" s="231"/>
    </row>
    <row r="2371" spans="1:13">
      <c r="A2371" s="231" t="s">
        <v>794</v>
      </c>
      <c r="B2371" s="231" t="s">
        <v>808</v>
      </c>
      <c r="C2371" s="231" t="s">
        <v>2344</v>
      </c>
      <c r="D2371" s="231" t="s">
        <v>400</v>
      </c>
      <c r="E2371" s="231" t="s">
        <v>710</v>
      </c>
      <c r="F2371" s="231" t="s">
        <v>48</v>
      </c>
      <c r="G2371" s="231" t="s">
        <v>521</v>
      </c>
      <c r="H2371" s="231" t="s">
        <v>796</v>
      </c>
      <c r="I2371" s="203">
        <v>53280</v>
      </c>
      <c r="J2371" s="203">
        <v>37980</v>
      </c>
      <c r="K2371" s="203">
        <v>15300</v>
      </c>
      <c r="L2371" s="203">
        <v>0</v>
      </c>
      <c r="M2371" s="231"/>
    </row>
    <row r="2372" spans="1:13">
      <c r="A2372" s="231" t="s">
        <v>794</v>
      </c>
      <c r="B2372" s="231" t="s">
        <v>808</v>
      </c>
      <c r="C2372" s="231" t="s">
        <v>2344</v>
      </c>
      <c r="D2372" s="231" t="s">
        <v>400</v>
      </c>
      <c r="E2372" s="231" t="s">
        <v>710</v>
      </c>
      <c r="F2372" s="231" t="s">
        <v>48</v>
      </c>
      <c r="G2372" s="231" t="s">
        <v>521</v>
      </c>
      <c r="H2372" s="231" t="s">
        <v>796</v>
      </c>
      <c r="I2372" s="203">
        <v>1237.81</v>
      </c>
      <c r="J2372" s="203">
        <v>800</v>
      </c>
      <c r="K2372" s="203">
        <v>0</v>
      </c>
      <c r="L2372" s="203">
        <v>437.81</v>
      </c>
      <c r="M2372" s="231"/>
    </row>
    <row r="2373" spans="1:13">
      <c r="A2373" s="231" t="s">
        <v>794</v>
      </c>
      <c r="B2373" s="231" t="s">
        <v>808</v>
      </c>
      <c r="C2373" s="231" t="s">
        <v>2345</v>
      </c>
      <c r="D2373" s="231" t="s">
        <v>400</v>
      </c>
      <c r="E2373" s="231" t="s">
        <v>710</v>
      </c>
      <c r="F2373" s="231" t="s">
        <v>48</v>
      </c>
      <c r="G2373" s="231" t="s">
        <v>521</v>
      </c>
      <c r="H2373" s="231" t="s">
        <v>796</v>
      </c>
      <c r="I2373" s="203">
        <v>18908.14</v>
      </c>
      <c r="J2373" s="203">
        <v>10086.15</v>
      </c>
      <c r="K2373" s="203">
        <v>0</v>
      </c>
      <c r="L2373" s="203">
        <v>8821.99</v>
      </c>
      <c r="M2373" s="231"/>
    </row>
    <row r="2374" spans="1:13">
      <c r="A2374" s="231" t="s">
        <v>794</v>
      </c>
      <c r="B2374" s="231" t="s">
        <v>833</v>
      </c>
      <c r="C2374" s="231" t="s">
        <v>794</v>
      </c>
      <c r="D2374" s="231" t="s">
        <v>400</v>
      </c>
      <c r="E2374" s="231" t="s">
        <v>710</v>
      </c>
      <c r="F2374" s="231" t="s">
        <v>48</v>
      </c>
      <c r="G2374" s="231" t="s">
        <v>521</v>
      </c>
      <c r="H2374" s="231" t="s">
        <v>796</v>
      </c>
      <c r="I2374" s="203">
        <v>1083.3900000000001</v>
      </c>
      <c r="J2374" s="203">
        <v>1083.3900000000001</v>
      </c>
      <c r="K2374" s="203">
        <v>0</v>
      </c>
      <c r="L2374" s="203">
        <v>0</v>
      </c>
      <c r="M2374" s="231"/>
    </row>
    <row r="2375" spans="1:13">
      <c r="A2375" s="231" t="s">
        <v>794</v>
      </c>
      <c r="B2375" s="231" t="s">
        <v>833</v>
      </c>
      <c r="C2375" s="231" t="s">
        <v>812</v>
      </c>
      <c r="D2375" s="231" t="s">
        <v>400</v>
      </c>
      <c r="E2375" s="231" t="s">
        <v>710</v>
      </c>
      <c r="F2375" s="231" t="s">
        <v>48</v>
      </c>
      <c r="G2375" s="231" t="s">
        <v>521</v>
      </c>
      <c r="H2375" s="231" t="s">
        <v>796</v>
      </c>
      <c r="I2375" s="203">
        <v>438.9</v>
      </c>
      <c r="J2375" s="203">
        <v>249.92</v>
      </c>
      <c r="K2375" s="203">
        <v>0</v>
      </c>
      <c r="L2375" s="203">
        <v>188.98</v>
      </c>
      <c r="M2375" s="231"/>
    </row>
    <row r="2376" spans="1:13">
      <c r="A2376" s="231" t="s">
        <v>794</v>
      </c>
      <c r="B2376" s="231" t="s">
        <v>833</v>
      </c>
      <c r="C2376" s="231" t="s">
        <v>2345</v>
      </c>
      <c r="D2376" s="231" t="s">
        <v>400</v>
      </c>
      <c r="E2376" s="231" t="s">
        <v>710</v>
      </c>
      <c r="F2376" s="231" t="s">
        <v>48</v>
      </c>
      <c r="G2376" s="231" t="s">
        <v>521</v>
      </c>
      <c r="H2376" s="231" t="s">
        <v>796</v>
      </c>
      <c r="I2376" s="203">
        <v>695.19</v>
      </c>
      <c r="J2376" s="203">
        <v>980.87</v>
      </c>
      <c r="K2376" s="203">
        <v>0</v>
      </c>
      <c r="L2376" s="203">
        <v>-285.68</v>
      </c>
      <c r="M2376" s="231"/>
    </row>
    <row r="2377" spans="1:13">
      <c r="A2377" s="231" t="s">
        <v>794</v>
      </c>
      <c r="B2377" s="231" t="s">
        <v>701</v>
      </c>
      <c r="C2377" s="231" t="s">
        <v>2345</v>
      </c>
      <c r="D2377" s="231" t="s">
        <v>400</v>
      </c>
      <c r="E2377" s="231" t="s">
        <v>710</v>
      </c>
      <c r="F2377" s="231" t="s">
        <v>48</v>
      </c>
      <c r="G2377" s="231" t="s">
        <v>521</v>
      </c>
      <c r="H2377" s="231" t="s">
        <v>796</v>
      </c>
      <c r="I2377" s="203">
        <v>71.42</v>
      </c>
      <c r="J2377" s="203">
        <v>214.26</v>
      </c>
      <c r="K2377" s="203">
        <v>0</v>
      </c>
      <c r="L2377" s="203">
        <v>-142.84</v>
      </c>
      <c r="M2377" s="231"/>
    </row>
    <row r="2378" spans="1:13">
      <c r="A2378" s="231" t="s">
        <v>794</v>
      </c>
      <c r="B2378" s="231" t="s">
        <v>707</v>
      </c>
      <c r="C2378" s="231" t="s">
        <v>2341</v>
      </c>
      <c r="D2378" s="231" t="s">
        <v>400</v>
      </c>
      <c r="E2378" s="231" t="s">
        <v>710</v>
      </c>
      <c r="F2378" s="231" t="s">
        <v>48</v>
      </c>
      <c r="G2378" s="231" t="s">
        <v>521</v>
      </c>
      <c r="H2378" s="231" t="s">
        <v>796</v>
      </c>
      <c r="I2378" s="203">
        <v>0</v>
      </c>
      <c r="J2378" s="203">
        <v>11.27</v>
      </c>
      <c r="K2378" s="203">
        <v>0</v>
      </c>
      <c r="L2378" s="203">
        <v>-11.27</v>
      </c>
      <c r="M2378" s="231"/>
    </row>
    <row r="2379" spans="1:13">
      <c r="A2379" s="231" t="s">
        <v>794</v>
      </c>
      <c r="B2379" s="231" t="s">
        <v>707</v>
      </c>
      <c r="C2379" s="231" t="s">
        <v>2343</v>
      </c>
      <c r="D2379" s="231" t="s">
        <v>400</v>
      </c>
      <c r="E2379" s="231" t="s">
        <v>710</v>
      </c>
      <c r="F2379" s="231" t="s">
        <v>48</v>
      </c>
      <c r="G2379" s="231" t="s">
        <v>521</v>
      </c>
      <c r="H2379" s="231" t="s">
        <v>796</v>
      </c>
      <c r="I2379" s="203">
        <v>137.66999999999999</v>
      </c>
      <c r="J2379" s="203">
        <v>137.66999999999999</v>
      </c>
      <c r="K2379" s="203">
        <v>0</v>
      </c>
      <c r="L2379" s="203">
        <v>0</v>
      </c>
      <c r="M2379" s="231"/>
    </row>
    <row r="2380" spans="1:13">
      <c r="A2380" s="231" t="s">
        <v>794</v>
      </c>
      <c r="B2380" s="231" t="s">
        <v>706</v>
      </c>
      <c r="C2380" s="231" t="s">
        <v>2345</v>
      </c>
      <c r="D2380" s="231" t="s">
        <v>400</v>
      </c>
      <c r="E2380" s="231" t="s">
        <v>710</v>
      </c>
      <c r="F2380" s="231" t="s">
        <v>48</v>
      </c>
      <c r="G2380" s="231" t="s">
        <v>521</v>
      </c>
      <c r="H2380" s="231" t="s">
        <v>796</v>
      </c>
      <c r="I2380" s="203">
        <v>1089.1400000000001</v>
      </c>
      <c r="J2380" s="203">
        <v>1062.24</v>
      </c>
      <c r="K2380" s="203">
        <v>0</v>
      </c>
      <c r="L2380" s="203">
        <v>26.9</v>
      </c>
      <c r="M2380" s="231"/>
    </row>
    <row r="2381" spans="1:13">
      <c r="A2381" s="231" t="s">
        <v>794</v>
      </c>
      <c r="B2381" s="231" t="s">
        <v>709</v>
      </c>
      <c r="C2381" s="231" t="s">
        <v>2341</v>
      </c>
      <c r="D2381" s="231" t="s">
        <v>400</v>
      </c>
      <c r="E2381" s="231" t="s">
        <v>710</v>
      </c>
      <c r="F2381" s="231" t="s">
        <v>48</v>
      </c>
      <c r="G2381" s="231" t="s">
        <v>521</v>
      </c>
      <c r="H2381" s="231" t="s">
        <v>796</v>
      </c>
      <c r="I2381" s="203">
        <v>198</v>
      </c>
      <c r="J2381" s="203">
        <v>601.79</v>
      </c>
      <c r="K2381" s="203">
        <v>0</v>
      </c>
      <c r="L2381" s="203">
        <v>-403.79</v>
      </c>
      <c r="M2381" s="231"/>
    </row>
    <row r="2382" spans="1:13">
      <c r="A2382" s="231" t="s">
        <v>794</v>
      </c>
      <c r="B2382" s="231" t="s">
        <v>808</v>
      </c>
      <c r="C2382" s="231" t="s">
        <v>794</v>
      </c>
      <c r="D2382" s="231" t="s">
        <v>400</v>
      </c>
      <c r="E2382" s="231" t="s">
        <v>2086</v>
      </c>
      <c r="F2382" s="231" t="s">
        <v>48</v>
      </c>
      <c r="G2382" s="231" t="s">
        <v>521</v>
      </c>
      <c r="H2382" s="231" t="s">
        <v>796</v>
      </c>
      <c r="I2382" s="203">
        <v>3000</v>
      </c>
      <c r="J2382" s="203">
        <v>8630</v>
      </c>
      <c r="K2382" s="203">
        <v>0</v>
      </c>
      <c r="L2382" s="203">
        <v>-5630</v>
      </c>
      <c r="M2382" s="231"/>
    </row>
    <row r="2383" spans="1:13">
      <c r="A2383" s="231" t="s">
        <v>794</v>
      </c>
      <c r="B2383" s="231" t="s">
        <v>808</v>
      </c>
      <c r="C2383" s="231" t="s">
        <v>812</v>
      </c>
      <c r="D2383" s="231" t="s">
        <v>400</v>
      </c>
      <c r="E2383" s="231" t="s">
        <v>2086</v>
      </c>
      <c r="F2383" s="231" t="s">
        <v>48</v>
      </c>
      <c r="G2383" s="231" t="s">
        <v>521</v>
      </c>
      <c r="H2383" s="231" t="s">
        <v>796</v>
      </c>
      <c r="I2383" s="203">
        <v>737.86</v>
      </c>
      <c r="J2383" s="203">
        <v>1952.64</v>
      </c>
      <c r="K2383" s="203">
        <v>0</v>
      </c>
      <c r="L2383" s="203">
        <v>-1214.78</v>
      </c>
      <c r="M2383" s="231"/>
    </row>
    <row r="2384" spans="1:13">
      <c r="A2384" s="231" t="s">
        <v>794</v>
      </c>
      <c r="B2384" s="231" t="s">
        <v>703</v>
      </c>
      <c r="C2384" s="231" t="s">
        <v>794</v>
      </c>
      <c r="D2384" s="231" t="s">
        <v>400</v>
      </c>
      <c r="E2384" s="231" t="s">
        <v>2092</v>
      </c>
      <c r="F2384" s="231" t="s">
        <v>48</v>
      </c>
      <c r="G2384" s="231" t="s">
        <v>521</v>
      </c>
      <c r="H2384" s="231" t="s">
        <v>796</v>
      </c>
      <c r="I2384" s="203">
        <v>42275</v>
      </c>
      <c r="J2384" s="203">
        <v>35645.839999999997</v>
      </c>
      <c r="K2384" s="203">
        <v>6629.16</v>
      </c>
      <c r="L2384" s="203">
        <v>0</v>
      </c>
      <c r="M2384" s="231"/>
    </row>
    <row r="2385" spans="1:13">
      <c r="A2385" s="231" t="s">
        <v>794</v>
      </c>
      <c r="B2385" s="231" t="s">
        <v>703</v>
      </c>
      <c r="C2385" s="231" t="s">
        <v>812</v>
      </c>
      <c r="D2385" s="231" t="s">
        <v>400</v>
      </c>
      <c r="E2385" s="231" t="s">
        <v>2092</v>
      </c>
      <c r="F2385" s="231" t="s">
        <v>48</v>
      </c>
      <c r="G2385" s="231" t="s">
        <v>521</v>
      </c>
      <c r="H2385" s="231" t="s">
        <v>796</v>
      </c>
      <c r="I2385" s="203">
        <v>16773.849999999999</v>
      </c>
      <c r="J2385" s="203">
        <v>15422.85</v>
      </c>
      <c r="K2385" s="203">
        <v>1375.96</v>
      </c>
      <c r="L2385" s="203">
        <v>-24.96</v>
      </c>
      <c r="M2385" s="231"/>
    </row>
    <row r="2386" spans="1:13">
      <c r="A2386" s="231" t="s">
        <v>794</v>
      </c>
      <c r="B2386" s="231" t="s">
        <v>808</v>
      </c>
      <c r="C2386" s="231" t="s">
        <v>794</v>
      </c>
      <c r="D2386" s="231" t="s">
        <v>400</v>
      </c>
      <c r="E2386" s="231" t="s">
        <v>1004</v>
      </c>
      <c r="F2386" s="231" t="s">
        <v>48</v>
      </c>
      <c r="G2386" s="231" t="s">
        <v>521</v>
      </c>
      <c r="H2386" s="231" t="s">
        <v>796</v>
      </c>
      <c r="I2386" s="203">
        <v>10654</v>
      </c>
      <c r="J2386" s="203">
        <v>10395</v>
      </c>
      <c r="K2386" s="203">
        <v>0</v>
      </c>
      <c r="L2386" s="203">
        <v>259</v>
      </c>
      <c r="M2386" s="231"/>
    </row>
    <row r="2387" spans="1:13">
      <c r="A2387" s="231" t="s">
        <v>794</v>
      </c>
      <c r="B2387" s="231" t="s">
        <v>808</v>
      </c>
      <c r="C2387" s="231" t="s">
        <v>812</v>
      </c>
      <c r="D2387" s="231" t="s">
        <v>400</v>
      </c>
      <c r="E2387" s="231" t="s">
        <v>1004</v>
      </c>
      <c r="F2387" s="231" t="s">
        <v>48</v>
      </c>
      <c r="G2387" s="231" t="s">
        <v>521</v>
      </c>
      <c r="H2387" s="231" t="s">
        <v>796</v>
      </c>
      <c r="I2387" s="203">
        <v>2306</v>
      </c>
      <c r="J2387" s="203">
        <v>267.55</v>
      </c>
      <c r="K2387" s="203">
        <v>0</v>
      </c>
      <c r="L2387" s="203">
        <v>2038.45</v>
      </c>
      <c r="M2387" s="231"/>
    </row>
    <row r="2388" spans="1:13">
      <c r="A2388" s="231" t="s">
        <v>794</v>
      </c>
      <c r="B2388" s="231" t="s">
        <v>702</v>
      </c>
      <c r="C2388" s="231" t="s">
        <v>794</v>
      </c>
      <c r="D2388" s="231" t="s">
        <v>400</v>
      </c>
      <c r="E2388" s="231" t="s">
        <v>1098</v>
      </c>
      <c r="F2388" s="231" t="s">
        <v>48</v>
      </c>
      <c r="G2388" s="231" t="s">
        <v>521</v>
      </c>
      <c r="H2388" s="231" t="s">
        <v>796</v>
      </c>
      <c r="I2388" s="203">
        <v>54233</v>
      </c>
      <c r="J2388" s="203">
        <v>45194.16</v>
      </c>
      <c r="K2388" s="203">
        <v>9038.84</v>
      </c>
      <c r="L2388" s="203">
        <v>0</v>
      </c>
      <c r="M2388" s="231"/>
    </row>
    <row r="2389" spans="1:13">
      <c r="A2389" s="231" t="s">
        <v>794</v>
      </c>
      <c r="B2389" s="231" t="s">
        <v>702</v>
      </c>
      <c r="C2389" s="231" t="s">
        <v>812</v>
      </c>
      <c r="D2389" s="231" t="s">
        <v>400</v>
      </c>
      <c r="E2389" s="231" t="s">
        <v>1098</v>
      </c>
      <c r="F2389" s="231" t="s">
        <v>48</v>
      </c>
      <c r="G2389" s="231" t="s">
        <v>521</v>
      </c>
      <c r="H2389" s="231" t="s">
        <v>796</v>
      </c>
      <c r="I2389" s="203">
        <v>25740.81</v>
      </c>
      <c r="J2389" s="203">
        <v>23900.81</v>
      </c>
      <c r="K2389" s="203">
        <v>1876.12</v>
      </c>
      <c r="L2389" s="203">
        <v>-36.119999999999997</v>
      </c>
      <c r="M2389" s="231"/>
    </row>
    <row r="2390" spans="1:13">
      <c r="A2390" s="231" t="s">
        <v>794</v>
      </c>
      <c r="B2390" s="231" t="s">
        <v>808</v>
      </c>
      <c r="C2390" s="231" t="s">
        <v>794</v>
      </c>
      <c r="D2390" s="231" t="s">
        <v>816</v>
      </c>
      <c r="E2390" s="231" t="s">
        <v>521</v>
      </c>
      <c r="F2390" s="231" t="s">
        <v>48</v>
      </c>
      <c r="G2390" s="231" t="s">
        <v>521</v>
      </c>
      <c r="H2390" s="231" t="s">
        <v>796</v>
      </c>
      <c r="I2390" s="203">
        <v>2545188</v>
      </c>
      <c r="J2390" s="203">
        <v>2174232.84</v>
      </c>
      <c r="K2390" s="203">
        <v>405811.8</v>
      </c>
      <c r="L2390" s="203">
        <v>-34856.639999999999</v>
      </c>
      <c r="M2390" s="231"/>
    </row>
    <row r="2391" spans="1:13">
      <c r="A2391" s="231" t="s">
        <v>794</v>
      </c>
      <c r="B2391" s="231" t="s">
        <v>808</v>
      </c>
      <c r="C2391" s="231" t="s">
        <v>812</v>
      </c>
      <c r="D2391" s="231" t="s">
        <v>816</v>
      </c>
      <c r="E2391" s="231" t="s">
        <v>521</v>
      </c>
      <c r="F2391" s="231" t="s">
        <v>48</v>
      </c>
      <c r="G2391" s="231" t="s">
        <v>521</v>
      </c>
      <c r="H2391" s="231" t="s">
        <v>796</v>
      </c>
      <c r="I2391" s="203">
        <v>991197</v>
      </c>
      <c r="J2391" s="203">
        <v>925977.8</v>
      </c>
      <c r="K2391" s="203">
        <v>87866.6</v>
      </c>
      <c r="L2391" s="203">
        <v>-22647.4</v>
      </c>
      <c r="M2391" s="231"/>
    </row>
    <row r="2392" spans="1:13">
      <c r="A2392" s="231" t="s">
        <v>794</v>
      </c>
      <c r="B2392" s="231" t="s">
        <v>808</v>
      </c>
      <c r="C2392" s="231" t="s">
        <v>2341</v>
      </c>
      <c r="D2392" s="231" t="s">
        <v>816</v>
      </c>
      <c r="E2392" s="231" t="s">
        <v>521</v>
      </c>
      <c r="F2392" s="231" t="s">
        <v>48</v>
      </c>
      <c r="G2392" s="231" t="s">
        <v>521</v>
      </c>
      <c r="H2392" s="231" t="s">
        <v>796</v>
      </c>
      <c r="I2392" s="203">
        <v>500</v>
      </c>
      <c r="J2392" s="203">
        <v>500</v>
      </c>
      <c r="K2392" s="203">
        <v>0</v>
      </c>
      <c r="L2392" s="203">
        <v>0</v>
      </c>
      <c r="M2392" s="231"/>
    </row>
    <row r="2393" spans="1:13">
      <c r="A2393" s="231" t="s">
        <v>794</v>
      </c>
      <c r="B2393" s="231" t="s">
        <v>808</v>
      </c>
      <c r="C2393" s="231" t="s">
        <v>2341</v>
      </c>
      <c r="D2393" s="231" t="s">
        <v>816</v>
      </c>
      <c r="E2393" s="231" t="s">
        <v>521</v>
      </c>
      <c r="F2393" s="231" t="s">
        <v>48</v>
      </c>
      <c r="G2393" s="231" t="s">
        <v>521</v>
      </c>
      <c r="H2393" s="231" t="s">
        <v>796</v>
      </c>
      <c r="I2393" s="203">
        <v>326.85000000000002</v>
      </c>
      <c r="J2393" s="203">
        <v>326.85000000000002</v>
      </c>
      <c r="K2393" s="203">
        <v>0</v>
      </c>
      <c r="L2393" s="203">
        <v>0</v>
      </c>
      <c r="M2393" s="231"/>
    </row>
    <row r="2394" spans="1:13">
      <c r="A2394" s="231" t="s">
        <v>794</v>
      </c>
      <c r="B2394" s="231" t="s">
        <v>808</v>
      </c>
      <c r="C2394" s="231" t="s">
        <v>2341</v>
      </c>
      <c r="D2394" s="231" t="s">
        <v>816</v>
      </c>
      <c r="E2394" s="231" t="s">
        <v>521</v>
      </c>
      <c r="F2394" s="231" t="s">
        <v>48</v>
      </c>
      <c r="G2394" s="231" t="s">
        <v>521</v>
      </c>
      <c r="H2394" s="231" t="s">
        <v>796</v>
      </c>
      <c r="I2394" s="203">
        <v>11021.1</v>
      </c>
      <c r="J2394" s="203">
        <v>7155.88</v>
      </c>
      <c r="K2394" s="203">
        <v>3865.22</v>
      </c>
      <c r="L2394" s="203">
        <v>0</v>
      </c>
      <c r="M2394" s="231"/>
    </row>
    <row r="2395" spans="1:13">
      <c r="A2395" s="231" t="s">
        <v>794</v>
      </c>
      <c r="B2395" s="231" t="s">
        <v>808</v>
      </c>
      <c r="C2395" s="231" t="s">
        <v>2341</v>
      </c>
      <c r="D2395" s="231" t="s">
        <v>816</v>
      </c>
      <c r="E2395" s="231" t="s">
        <v>521</v>
      </c>
      <c r="F2395" s="231" t="s">
        <v>48</v>
      </c>
      <c r="G2395" s="231" t="s">
        <v>521</v>
      </c>
      <c r="H2395" s="231" t="s">
        <v>796</v>
      </c>
      <c r="I2395" s="203">
        <v>16687.16</v>
      </c>
      <c r="J2395" s="203">
        <v>14309.62</v>
      </c>
      <c r="K2395" s="203">
        <v>2376.54</v>
      </c>
      <c r="L2395" s="203">
        <v>1</v>
      </c>
      <c r="M2395" s="231"/>
    </row>
    <row r="2396" spans="1:13">
      <c r="A2396" s="231" t="s">
        <v>794</v>
      </c>
      <c r="B2396" s="231" t="s">
        <v>808</v>
      </c>
      <c r="C2396" s="231" t="s">
        <v>2341</v>
      </c>
      <c r="D2396" s="231" t="s">
        <v>816</v>
      </c>
      <c r="E2396" s="231" t="s">
        <v>521</v>
      </c>
      <c r="F2396" s="231" t="s">
        <v>48</v>
      </c>
      <c r="G2396" s="231" t="s">
        <v>521</v>
      </c>
      <c r="H2396" s="231" t="s">
        <v>796</v>
      </c>
      <c r="I2396" s="203">
        <v>45.88</v>
      </c>
      <c r="J2396" s="203">
        <v>83.48</v>
      </c>
      <c r="K2396" s="203">
        <v>0</v>
      </c>
      <c r="L2396" s="203">
        <v>-37.6</v>
      </c>
      <c r="M2396" s="231"/>
    </row>
    <row r="2397" spans="1:13">
      <c r="A2397" s="231" t="s">
        <v>794</v>
      </c>
      <c r="B2397" s="231" t="s">
        <v>808</v>
      </c>
      <c r="C2397" s="231" t="s">
        <v>2341</v>
      </c>
      <c r="D2397" s="231" t="s">
        <v>816</v>
      </c>
      <c r="E2397" s="231" t="s">
        <v>521</v>
      </c>
      <c r="F2397" s="231" t="s">
        <v>48</v>
      </c>
      <c r="G2397" s="231" t="s">
        <v>521</v>
      </c>
      <c r="H2397" s="231" t="s">
        <v>796</v>
      </c>
      <c r="I2397" s="203">
        <v>1352.98</v>
      </c>
      <c r="J2397" s="203">
        <v>1352.98</v>
      </c>
      <c r="K2397" s="203">
        <v>0</v>
      </c>
      <c r="L2397" s="203">
        <v>0</v>
      </c>
      <c r="M2397" s="231"/>
    </row>
    <row r="2398" spans="1:13">
      <c r="A2398" s="231" t="s">
        <v>794</v>
      </c>
      <c r="B2398" s="231" t="s">
        <v>808</v>
      </c>
      <c r="C2398" s="231" t="s">
        <v>2343</v>
      </c>
      <c r="D2398" s="231" t="s">
        <v>816</v>
      </c>
      <c r="E2398" s="231" t="s">
        <v>521</v>
      </c>
      <c r="F2398" s="231" t="s">
        <v>48</v>
      </c>
      <c r="G2398" s="231" t="s">
        <v>521</v>
      </c>
      <c r="H2398" s="231" t="s">
        <v>796</v>
      </c>
      <c r="I2398" s="203">
        <v>30183.89</v>
      </c>
      <c r="J2398" s="203">
        <v>17271.2</v>
      </c>
      <c r="K2398" s="203">
        <v>2930.75</v>
      </c>
      <c r="L2398" s="203">
        <v>9981.94</v>
      </c>
      <c r="M2398" s="231"/>
    </row>
    <row r="2399" spans="1:13">
      <c r="A2399" s="231" t="s">
        <v>794</v>
      </c>
      <c r="B2399" s="231" t="s">
        <v>808</v>
      </c>
      <c r="C2399" s="231" t="s">
        <v>2343</v>
      </c>
      <c r="D2399" s="231" t="s">
        <v>816</v>
      </c>
      <c r="E2399" s="231" t="s">
        <v>521</v>
      </c>
      <c r="F2399" s="231" t="s">
        <v>48</v>
      </c>
      <c r="G2399" s="231" t="s">
        <v>521</v>
      </c>
      <c r="H2399" s="231" t="s">
        <v>796</v>
      </c>
      <c r="I2399" s="203">
        <v>250</v>
      </c>
      <c r="J2399" s="203">
        <v>239.76</v>
      </c>
      <c r="K2399" s="203">
        <v>0</v>
      </c>
      <c r="L2399" s="203">
        <v>10.24</v>
      </c>
      <c r="M2399" s="231"/>
    </row>
    <row r="2400" spans="1:13">
      <c r="A2400" s="231" t="s">
        <v>794</v>
      </c>
      <c r="B2400" s="231" t="s">
        <v>808</v>
      </c>
      <c r="C2400" s="231" t="s">
        <v>2343</v>
      </c>
      <c r="D2400" s="231" t="s">
        <v>816</v>
      </c>
      <c r="E2400" s="231" t="s">
        <v>521</v>
      </c>
      <c r="F2400" s="231" t="s">
        <v>48</v>
      </c>
      <c r="G2400" s="231" t="s">
        <v>521</v>
      </c>
      <c r="H2400" s="231" t="s">
        <v>796</v>
      </c>
      <c r="I2400" s="203">
        <v>97211</v>
      </c>
      <c r="J2400" s="203">
        <v>88060.96</v>
      </c>
      <c r="K2400" s="203">
        <v>9150.0400000000009</v>
      </c>
      <c r="L2400" s="203">
        <v>0</v>
      </c>
      <c r="M2400" s="231"/>
    </row>
    <row r="2401" spans="1:13">
      <c r="A2401" s="231" t="s">
        <v>794</v>
      </c>
      <c r="B2401" s="231" t="s">
        <v>808</v>
      </c>
      <c r="C2401" s="231" t="s">
        <v>2343</v>
      </c>
      <c r="D2401" s="231" t="s">
        <v>816</v>
      </c>
      <c r="E2401" s="231" t="s">
        <v>521</v>
      </c>
      <c r="F2401" s="231" t="s">
        <v>48</v>
      </c>
      <c r="G2401" s="231" t="s">
        <v>521</v>
      </c>
      <c r="H2401" s="231" t="s">
        <v>796</v>
      </c>
      <c r="I2401" s="203">
        <v>36648</v>
      </c>
      <c r="J2401" s="203">
        <v>36648</v>
      </c>
      <c r="K2401" s="203">
        <v>0</v>
      </c>
      <c r="L2401" s="203">
        <v>0</v>
      </c>
      <c r="M2401" s="231"/>
    </row>
    <row r="2402" spans="1:13">
      <c r="A2402" s="231" t="s">
        <v>794</v>
      </c>
      <c r="B2402" s="231" t="s">
        <v>808</v>
      </c>
      <c r="C2402" s="231" t="s">
        <v>2344</v>
      </c>
      <c r="D2402" s="231" t="s">
        <v>816</v>
      </c>
      <c r="E2402" s="231" t="s">
        <v>521</v>
      </c>
      <c r="F2402" s="231" t="s">
        <v>48</v>
      </c>
      <c r="G2402" s="231" t="s">
        <v>521</v>
      </c>
      <c r="H2402" s="231" t="s">
        <v>796</v>
      </c>
      <c r="I2402" s="203">
        <v>500</v>
      </c>
      <c r="J2402" s="203">
        <v>483.72</v>
      </c>
      <c r="K2402" s="203">
        <v>0</v>
      </c>
      <c r="L2402" s="203">
        <v>16.28</v>
      </c>
      <c r="M2402" s="231"/>
    </row>
    <row r="2403" spans="1:13">
      <c r="A2403" s="231" t="s">
        <v>794</v>
      </c>
      <c r="B2403" s="231" t="s">
        <v>808</v>
      </c>
      <c r="C2403" s="231" t="s">
        <v>2344</v>
      </c>
      <c r="D2403" s="231" t="s">
        <v>816</v>
      </c>
      <c r="E2403" s="231" t="s">
        <v>521</v>
      </c>
      <c r="F2403" s="231" t="s">
        <v>48</v>
      </c>
      <c r="G2403" s="231" t="s">
        <v>521</v>
      </c>
      <c r="H2403" s="231" t="s">
        <v>796</v>
      </c>
      <c r="I2403" s="203">
        <v>359</v>
      </c>
      <c r="J2403" s="203">
        <v>359</v>
      </c>
      <c r="K2403" s="203">
        <v>0</v>
      </c>
      <c r="L2403" s="203">
        <v>0</v>
      </c>
      <c r="M2403" s="231"/>
    </row>
    <row r="2404" spans="1:13">
      <c r="A2404" s="231" t="s">
        <v>794</v>
      </c>
      <c r="B2404" s="231" t="s">
        <v>808</v>
      </c>
      <c r="C2404" s="231" t="s">
        <v>2345</v>
      </c>
      <c r="D2404" s="231" t="s">
        <v>816</v>
      </c>
      <c r="E2404" s="231" t="s">
        <v>521</v>
      </c>
      <c r="F2404" s="231" t="s">
        <v>48</v>
      </c>
      <c r="G2404" s="231" t="s">
        <v>521</v>
      </c>
      <c r="H2404" s="231" t="s">
        <v>796</v>
      </c>
      <c r="I2404" s="203">
        <v>640.4</v>
      </c>
      <c r="J2404" s="203">
        <v>640.4</v>
      </c>
      <c r="K2404" s="203">
        <v>0</v>
      </c>
      <c r="L2404" s="203">
        <v>0</v>
      </c>
      <c r="M2404" s="231"/>
    </row>
    <row r="2405" spans="1:13">
      <c r="A2405" s="231" t="s">
        <v>794</v>
      </c>
      <c r="B2405" s="231" t="s">
        <v>808</v>
      </c>
      <c r="C2405" s="231" t="s">
        <v>2345</v>
      </c>
      <c r="D2405" s="231" t="s">
        <v>816</v>
      </c>
      <c r="E2405" s="231" t="s">
        <v>521</v>
      </c>
      <c r="F2405" s="231" t="s">
        <v>48</v>
      </c>
      <c r="G2405" s="231" t="s">
        <v>521</v>
      </c>
      <c r="H2405" s="231" t="s">
        <v>796</v>
      </c>
      <c r="I2405" s="203">
        <v>75577</v>
      </c>
      <c r="J2405" s="203">
        <v>77886.179999999993</v>
      </c>
      <c r="K2405" s="203">
        <v>0</v>
      </c>
      <c r="L2405" s="203">
        <v>-2309.1799999999998</v>
      </c>
      <c r="M2405" s="231"/>
    </row>
    <row r="2406" spans="1:13">
      <c r="A2406" s="231" t="s">
        <v>794</v>
      </c>
      <c r="B2406" s="231" t="s">
        <v>833</v>
      </c>
      <c r="C2406" s="231" t="s">
        <v>794</v>
      </c>
      <c r="D2406" s="231" t="s">
        <v>816</v>
      </c>
      <c r="E2406" s="231" t="s">
        <v>521</v>
      </c>
      <c r="F2406" s="231" t="s">
        <v>48</v>
      </c>
      <c r="G2406" s="231" t="s">
        <v>521</v>
      </c>
      <c r="H2406" s="231" t="s">
        <v>796</v>
      </c>
      <c r="I2406" s="203">
        <v>741187</v>
      </c>
      <c r="J2406" s="203">
        <v>662656.11</v>
      </c>
      <c r="K2406" s="203">
        <v>112336.84</v>
      </c>
      <c r="L2406" s="203">
        <v>-33805.949999999997</v>
      </c>
      <c r="M2406" s="231"/>
    </row>
    <row r="2407" spans="1:13">
      <c r="A2407" s="231" t="s">
        <v>794</v>
      </c>
      <c r="B2407" s="231" t="s">
        <v>833</v>
      </c>
      <c r="C2407" s="231" t="s">
        <v>794</v>
      </c>
      <c r="D2407" s="231" t="s">
        <v>816</v>
      </c>
      <c r="E2407" s="231" t="s">
        <v>521</v>
      </c>
      <c r="F2407" s="231" t="s">
        <v>48</v>
      </c>
      <c r="G2407" s="231" t="s">
        <v>521</v>
      </c>
      <c r="H2407" s="231" t="s">
        <v>796</v>
      </c>
      <c r="I2407" s="203">
        <v>180656</v>
      </c>
      <c r="J2407" s="203">
        <v>173219.98</v>
      </c>
      <c r="K2407" s="203">
        <v>7522.6</v>
      </c>
      <c r="L2407" s="203">
        <v>-86.58</v>
      </c>
      <c r="M2407" s="231"/>
    </row>
    <row r="2408" spans="1:13">
      <c r="A2408" s="231" t="s">
        <v>794</v>
      </c>
      <c r="B2408" s="231" t="s">
        <v>833</v>
      </c>
      <c r="C2408" s="231" t="s">
        <v>812</v>
      </c>
      <c r="D2408" s="231" t="s">
        <v>816</v>
      </c>
      <c r="E2408" s="231" t="s">
        <v>521</v>
      </c>
      <c r="F2408" s="231" t="s">
        <v>48</v>
      </c>
      <c r="G2408" s="231" t="s">
        <v>521</v>
      </c>
      <c r="H2408" s="231" t="s">
        <v>796</v>
      </c>
      <c r="I2408" s="203">
        <v>469896</v>
      </c>
      <c r="J2408" s="203">
        <v>380793.38</v>
      </c>
      <c r="K2408" s="203">
        <v>26340.04</v>
      </c>
      <c r="L2408" s="203">
        <v>62762.58</v>
      </c>
      <c r="M2408" s="231"/>
    </row>
    <row r="2409" spans="1:13">
      <c r="A2409" s="231" t="s">
        <v>794</v>
      </c>
      <c r="B2409" s="231" t="s">
        <v>833</v>
      </c>
      <c r="C2409" s="231" t="s">
        <v>2345</v>
      </c>
      <c r="D2409" s="231" t="s">
        <v>816</v>
      </c>
      <c r="E2409" s="231" t="s">
        <v>521</v>
      </c>
      <c r="F2409" s="231" t="s">
        <v>48</v>
      </c>
      <c r="G2409" s="231" t="s">
        <v>521</v>
      </c>
      <c r="H2409" s="231" t="s">
        <v>796</v>
      </c>
      <c r="I2409" s="203">
        <v>14651.98</v>
      </c>
      <c r="J2409" s="203">
        <v>32052.37</v>
      </c>
      <c r="K2409" s="203">
        <v>0</v>
      </c>
      <c r="L2409" s="203">
        <v>-17400.39</v>
      </c>
      <c r="M2409" s="231"/>
    </row>
    <row r="2410" spans="1:13">
      <c r="A2410" s="231" t="s">
        <v>794</v>
      </c>
      <c r="B2410" s="231" t="s">
        <v>806</v>
      </c>
      <c r="C2410" s="231" t="s">
        <v>794</v>
      </c>
      <c r="D2410" s="231" t="s">
        <v>816</v>
      </c>
      <c r="E2410" s="231" t="s">
        <v>521</v>
      </c>
      <c r="F2410" s="231" t="s">
        <v>48</v>
      </c>
      <c r="G2410" s="231" t="s">
        <v>521</v>
      </c>
      <c r="H2410" s="231" t="s">
        <v>796</v>
      </c>
      <c r="I2410" s="203">
        <v>275869.57</v>
      </c>
      <c r="J2410" s="203">
        <v>235011.62</v>
      </c>
      <c r="K2410" s="203">
        <v>45430.04</v>
      </c>
      <c r="L2410" s="203">
        <v>-4572.09</v>
      </c>
      <c r="M2410" s="231"/>
    </row>
    <row r="2411" spans="1:13">
      <c r="A2411" s="231" t="s">
        <v>794</v>
      </c>
      <c r="B2411" s="231" t="s">
        <v>806</v>
      </c>
      <c r="C2411" s="231" t="s">
        <v>812</v>
      </c>
      <c r="D2411" s="231" t="s">
        <v>816</v>
      </c>
      <c r="E2411" s="231" t="s">
        <v>521</v>
      </c>
      <c r="F2411" s="231" t="s">
        <v>48</v>
      </c>
      <c r="G2411" s="231" t="s">
        <v>521</v>
      </c>
      <c r="H2411" s="231" t="s">
        <v>796</v>
      </c>
      <c r="I2411" s="203">
        <v>106079.97</v>
      </c>
      <c r="J2411" s="203">
        <v>99095.039999999994</v>
      </c>
      <c r="K2411" s="203">
        <v>9429.2000000000007</v>
      </c>
      <c r="L2411" s="203">
        <v>-2444.27</v>
      </c>
      <c r="M2411" s="231"/>
    </row>
    <row r="2412" spans="1:13">
      <c r="A2412" s="231" t="s">
        <v>794</v>
      </c>
      <c r="B2412" s="231" t="s">
        <v>806</v>
      </c>
      <c r="C2412" s="231" t="s">
        <v>2341</v>
      </c>
      <c r="D2412" s="231" t="s">
        <v>816</v>
      </c>
      <c r="E2412" s="231" t="s">
        <v>521</v>
      </c>
      <c r="F2412" s="231" t="s">
        <v>48</v>
      </c>
      <c r="G2412" s="231" t="s">
        <v>521</v>
      </c>
      <c r="H2412" s="231" t="s">
        <v>796</v>
      </c>
      <c r="I2412" s="203">
        <v>144</v>
      </c>
      <c r="J2412" s="203">
        <v>144</v>
      </c>
      <c r="K2412" s="203">
        <v>0</v>
      </c>
      <c r="L2412" s="203">
        <v>0</v>
      </c>
      <c r="M2412" s="231"/>
    </row>
    <row r="2413" spans="1:13">
      <c r="A2413" s="231" t="s">
        <v>794</v>
      </c>
      <c r="B2413" s="231" t="s">
        <v>806</v>
      </c>
      <c r="C2413" s="231" t="s">
        <v>2341</v>
      </c>
      <c r="D2413" s="231" t="s">
        <v>816</v>
      </c>
      <c r="E2413" s="231" t="s">
        <v>521</v>
      </c>
      <c r="F2413" s="231" t="s">
        <v>48</v>
      </c>
      <c r="G2413" s="231" t="s">
        <v>521</v>
      </c>
      <c r="H2413" s="231" t="s">
        <v>796</v>
      </c>
      <c r="I2413" s="203">
        <v>95.88</v>
      </c>
      <c r="J2413" s="203">
        <v>95.88</v>
      </c>
      <c r="K2413" s="203">
        <v>0</v>
      </c>
      <c r="L2413" s="203">
        <v>0</v>
      </c>
      <c r="M2413" s="231"/>
    </row>
    <row r="2414" spans="1:13">
      <c r="A2414" s="231" t="s">
        <v>794</v>
      </c>
      <c r="B2414" s="231" t="s">
        <v>806</v>
      </c>
      <c r="C2414" s="231" t="s">
        <v>2341</v>
      </c>
      <c r="D2414" s="231" t="s">
        <v>816</v>
      </c>
      <c r="E2414" s="231" t="s">
        <v>521</v>
      </c>
      <c r="F2414" s="231" t="s">
        <v>48</v>
      </c>
      <c r="G2414" s="231" t="s">
        <v>521</v>
      </c>
      <c r="H2414" s="231" t="s">
        <v>796</v>
      </c>
      <c r="I2414" s="203">
        <v>1832.27</v>
      </c>
      <c r="J2414" s="203">
        <v>1832.27</v>
      </c>
      <c r="K2414" s="203">
        <v>0</v>
      </c>
      <c r="L2414" s="203">
        <v>0</v>
      </c>
      <c r="M2414" s="231"/>
    </row>
    <row r="2415" spans="1:13">
      <c r="A2415" s="231" t="s">
        <v>794</v>
      </c>
      <c r="B2415" s="231" t="s">
        <v>806</v>
      </c>
      <c r="C2415" s="231" t="s">
        <v>2343</v>
      </c>
      <c r="D2415" s="231" t="s">
        <v>816</v>
      </c>
      <c r="E2415" s="231" t="s">
        <v>521</v>
      </c>
      <c r="F2415" s="231" t="s">
        <v>48</v>
      </c>
      <c r="G2415" s="231" t="s">
        <v>521</v>
      </c>
      <c r="H2415" s="231" t="s">
        <v>796</v>
      </c>
      <c r="I2415" s="203">
        <v>2236.89</v>
      </c>
      <c r="J2415" s="203">
        <v>2236.89</v>
      </c>
      <c r="K2415" s="203">
        <v>0</v>
      </c>
      <c r="L2415" s="203">
        <v>0</v>
      </c>
      <c r="M2415" s="231"/>
    </row>
    <row r="2416" spans="1:13">
      <c r="A2416" s="231" t="s">
        <v>794</v>
      </c>
      <c r="B2416" s="231" t="s">
        <v>806</v>
      </c>
      <c r="C2416" s="231" t="s">
        <v>2343</v>
      </c>
      <c r="D2416" s="231" t="s">
        <v>816</v>
      </c>
      <c r="E2416" s="231" t="s">
        <v>521</v>
      </c>
      <c r="F2416" s="231" t="s">
        <v>48</v>
      </c>
      <c r="G2416" s="231" t="s">
        <v>521</v>
      </c>
      <c r="H2416" s="231" t="s">
        <v>796</v>
      </c>
      <c r="I2416" s="203">
        <v>76.33</v>
      </c>
      <c r="J2416" s="203">
        <v>76.33</v>
      </c>
      <c r="K2416" s="203">
        <v>0</v>
      </c>
      <c r="L2416" s="203">
        <v>0</v>
      </c>
      <c r="M2416" s="231"/>
    </row>
    <row r="2417" spans="1:13">
      <c r="A2417" s="231" t="s">
        <v>794</v>
      </c>
      <c r="B2417" s="231" t="s">
        <v>806</v>
      </c>
      <c r="C2417" s="231" t="s">
        <v>2344</v>
      </c>
      <c r="D2417" s="231" t="s">
        <v>816</v>
      </c>
      <c r="E2417" s="231" t="s">
        <v>521</v>
      </c>
      <c r="F2417" s="231" t="s">
        <v>48</v>
      </c>
      <c r="G2417" s="231" t="s">
        <v>521</v>
      </c>
      <c r="H2417" s="231" t="s">
        <v>796</v>
      </c>
      <c r="I2417" s="203">
        <v>8383.6299999999992</v>
      </c>
      <c r="J2417" s="203">
        <v>8373.6200000000008</v>
      </c>
      <c r="K2417" s="203">
        <v>0</v>
      </c>
      <c r="L2417" s="203">
        <v>10.01</v>
      </c>
      <c r="M2417" s="231"/>
    </row>
    <row r="2418" spans="1:13">
      <c r="A2418" s="231" t="s">
        <v>794</v>
      </c>
      <c r="B2418" s="231" t="s">
        <v>806</v>
      </c>
      <c r="C2418" s="231" t="s">
        <v>2345</v>
      </c>
      <c r="D2418" s="231" t="s">
        <v>816</v>
      </c>
      <c r="E2418" s="231" t="s">
        <v>521</v>
      </c>
      <c r="F2418" s="231" t="s">
        <v>48</v>
      </c>
      <c r="G2418" s="231" t="s">
        <v>521</v>
      </c>
      <c r="H2418" s="231" t="s">
        <v>796</v>
      </c>
      <c r="I2418" s="203">
        <v>2014.05</v>
      </c>
      <c r="J2418" s="203">
        <v>3042.5</v>
      </c>
      <c r="K2418" s="203">
        <v>0</v>
      </c>
      <c r="L2418" s="203">
        <v>-1028.45</v>
      </c>
      <c r="M2418" s="231"/>
    </row>
    <row r="2419" spans="1:13">
      <c r="A2419" s="231" t="s">
        <v>794</v>
      </c>
      <c r="B2419" s="231" t="s">
        <v>703</v>
      </c>
      <c r="C2419" s="231" t="s">
        <v>794</v>
      </c>
      <c r="D2419" s="231" t="s">
        <v>816</v>
      </c>
      <c r="E2419" s="231" t="s">
        <v>521</v>
      </c>
      <c r="F2419" s="231" t="s">
        <v>48</v>
      </c>
      <c r="G2419" s="231" t="s">
        <v>521</v>
      </c>
      <c r="H2419" s="231" t="s">
        <v>796</v>
      </c>
      <c r="I2419" s="203">
        <v>178624</v>
      </c>
      <c r="J2419" s="203">
        <v>150631.19</v>
      </c>
      <c r="K2419" s="203">
        <v>29603</v>
      </c>
      <c r="L2419" s="203">
        <v>-1610.19</v>
      </c>
      <c r="M2419" s="231"/>
    </row>
    <row r="2420" spans="1:13">
      <c r="A2420" s="231" t="s">
        <v>794</v>
      </c>
      <c r="B2420" s="231" t="s">
        <v>703</v>
      </c>
      <c r="C2420" s="231" t="s">
        <v>794</v>
      </c>
      <c r="D2420" s="231" t="s">
        <v>816</v>
      </c>
      <c r="E2420" s="231" t="s">
        <v>521</v>
      </c>
      <c r="F2420" s="231" t="s">
        <v>48</v>
      </c>
      <c r="G2420" s="231" t="s">
        <v>521</v>
      </c>
      <c r="H2420" s="231" t="s">
        <v>796</v>
      </c>
      <c r="I2420" s="203">
        <v>91919.37</v>
      </c>
      <c r="J2420" s="203">
        <v>84295.26</v>
      </c>
      <c r="K2420" s="203">
        <v>10219.6</v>
      </c>
      <c r="L2420" s="203">
        <v>-2595.4899999999998</v>
      </c>
      <c r="M2420" s="231"/>
    </row>
    <row r="2421" spans="1:13">
      <c r="A2421" s="231" t="s">
        <v>794</v>
      </c>
      <c r="B2421" s="231" t="s">
        <v>703</v>
      </c>
      <c r="C2421" s="231" t="s">
        <v>812</v>
      </c>
      <c r="D2421" s="231" t="s">
        <v>816</v>
      </c>
      <c r="E2421" s="231" t="s">
        <v>521</v>
      </c>
      <c r="F2421" s="231" t="s">
        <v>48</v>
      </c>
      <c r="G2421" s="231" t="s">
        <v>521</v>
      </c>
      <c r="H2421" s="231" t="s">
        <v>796</v>
      </c>
      <c r="I2421" s="203">
        <v>102164</v>
      </c>
      <c r="J2421" s="203">
        <v>95748.07</v>
      </c>
      <c r="K2421" s="203">
        <v>8262.3700000000008</v>
      </c>
      <c r="L2421" s="203">
        <v>-1846.44</v>
      </c>
      <c r="M2421" s="231"/>
    </row>
    <row r="2422" spans="1:13">
      <c r="A2422" s="231" t="s">
        <v>794</v>
      </c>
      <c r="B2422" s="231" t="s">
        <v>703</v>
      </c>
      <c r="C2422" s="231" t="s">
        <v>2343</v>
      </c>
      <c r="D2422" s="231" t="s">
        <v>816</v>
      </c>
      <c r="E2422" s="231" t="s">
        <v>521</v>
      </c>
      <c r="F2422" s="231" t="s">
        <v>48</v>
      </c>
      <c r="G2422" s="231" t="s">
        <v>521</v>
      </c>
      <c r="H2422" s="231" t="s">
        <v>796</v>
      </c>
      <c r="I2422" s="203">
        <v>2010</v>
      </c>
      <c r="J2422" s="203">
        <v>676.54</v>
      </c>
      <c r="K2422" s="203">
        <v>0</v>
      </c>
      <c r="L2422" s="203">
        <v>1333.46</v>
      </c>
      <c r="M2422" s="231"/>
    </row>
    <row r="2423" spans="1:13">
      <c r="A2423" s="231" t="s">
        <v>794</v>
      </c>
      <c r="B2423" s="231" t="s">
        <v>701</v>
      </c>
      <c r="C2423" s="231" t="s">
        <v>794</v>
      </c>
      <c r="D2423" s="231" t="s">
        <v>816</v>
      </c>
      <c r="E2423" s="231" t="s">
        <v>521</v>
      </c>
      <c r="F2423" s="231" t="s">
        <v>48</v>
      </c>
      <c r="G2423" s="231" t="s">
        <v>521</v>
      </c>
      <c r="H2423" s="231" t="s">
        <v>796</v>
      </c>
      <c r="I2423" s="203">
        <v>50656</v>
      </c>
      <c r="J2423" s="203">
        <v>51429</v>
      </c>
      <c r="K2423" s="203">
        <v>0</v>
      </c>
      <c r="L2423" s="203">
        <v>-773</v>
      </c>
      <c r="M2423" s="231"/>
    </row>
    <row r="2424" spans="1:13">
      <c r="A2424" s="231" t="s">
        <v>794</v>
      </c>
      <c r="B2424" s="231" t="s">
        <v>701</v>
      </c>
      <c r="C2424" s="231" t="s">
        <v>794</v>
      </c>
      <c r="D2424" s="231" t="s">
        <v>816</v>
      </c>
      <c r="E2424" s="231" t="s">
        <v>521</v>
      </c>
      <c r="F2424" s="231" t="s">
        <v>48</v>
      </c>
      <c r="G2424" s="231" t="s">
        <v>521</v>
      </c>
      <c r="H2424" s="231" t="s">
        <v>796</v>
      </c>
      <c r="I2424" s="203">
        <v>24103</v>
      </c>
      <c r="J2424" s="203">
        <v>22467.55</v>
      </c>
      <c r="K2424" s="203">
        <v>845.25</v>
      </c>
      <c r="L2424" s="203">
        <v>790.2</v>
      </c>
      <c r="M2424" s="231"/>
    </row>
    <row r="2425" spans="1:13">
      <c r="A2425" s="231" t="s">
        <v>794</v>
      </c>
      <c r="B2425" s="231" t="s">
        <v>701</v>
      </c>
      <c r="C2425" s="231" t="s">
        <v>812</v>
      </c>
      <c r="D2425" s="231" t="s">
        <v>816</v>
      </c>
      <c r="E2425" s="231" t="s">
        <v>521</v>
      </c>
      <c r="F2425" s="231" t="s">
        <v>48</v>
      </c>
      <c r="G2425" s="231" t="s">
        <v>521</v>
      </c>
      <c r="H2425" s="231" t="s">
        <v>796</v>
      </c>
      <c r="I2425" s="203">
        <v>31432</v>
      </c>
      <c r="J2425" s="203">
        <v>31322.9</v>
      </c>
      <c r="K2425" s="203">
        <v>176.07</v>
      </c>
      <c r="L2425" s="203">
        <v>-66.97</v>
      </c>
      <c r="M2425" s="231"/>
    </row>
    <row r="2426" spans="1:13">
      <c r="A2426" s="231" t="s">
        <v>794</v>
      </c>
      <c r="B2426" s="231" t="s">
        <v>701</v>
      </c>
      <c r="C2426" s="231" t="s">
        <v>2341</v>
      </c>
      <c r="D2426" s="231" t="s">
        <v>816</v>
      </c>
      <c r="E2426" s="231" t="s">
        <v>521</v>
      </c>
      <c r="F2426" s="231" t="s">
        <v>48</v>
      </c>
      <c r="G2426" s="231" t="s">
        <v>521</v>
      </c>
      <c r="H2426" s="231" t="s">
        <v>796</v>
      </c>
      <c r="I2426" s="203">
        <v>212.54</v>
      </c>
      <c r="J2426" s="203">
        <v>212.54</v>
      </c>
      <c r="K2426" s="203">
        <v>0</v>
      </c>
      <c r="L2426" s="203">
        <v>0</v>
      </c>
      <c r="M2426" s="231"/>
    </row>
    <row r="2427" spans="1:13">
      <c r="A2427" s="231" t="s">
        <v>794</v>
      </c>
      <c r="B2427" s="231" t="s">
        <v>701</v>
      </c>
      <c r="C2427" s="231" t="s">
        <v>2343</v>
      </c>
      <c r="D2427" s="231" t="s">
        <v>816</v>
      </c>
      <c r="E2427" s="231" t="s">
        <v>521</v>
      </c>
      <c r="F2427" s="231" t="s">
        <v>48</v>
      </c>
      <c r="G2427" s="231" t="s">
        <v>521</v>
      </c>
      <c r="H2427" s="231" t="s">
        <v>796</v>
      </c>
      <c r="I2427" s="203">
        <v>5407.34</v>
      </c>
      <c r="J2427" s="203">
        <v>5173.16</v>
      </c>
      <c r="K2427" s="203">
        <v>0</v>
      </c>
      <c r="L2427" s="203">
        <v>234.18</v>
      </c>
      <c r="M2427" s="231"/>
    </row>
    <row r="2428" spans="1:13">
      <c r="A2428" s="231" t="s">
        <v>794</v>
      </c>
      <c r="B2428" s="231" t="s">
        <v>701</v>
      </c>
      <c r="C2428" s="231" t="s">
        <v>2344</v>
      </c>
      <c r="D2428" s="231" t="s">
        <v>816</v>
      </c>
      <c r="E2428" s="231" t="s">
        <v>521</v>
      </c>
      <c r="F2428" s="231" t="s">
        <v>48</v>
      </c>
      <c r="G2428" s="231" t="s">
        <v>521</v>
      </c>
      <c r="H2428" s="231" t="s">
        <v>796</v>
      </c>
      <c r="I2428" s="203">
        <v>1550</v>
      </c>
      <c r="J2428" s="203">
        <v>1534.98</v>
      </c>
      <c r="K2428" s="203">
        <v>0</v>
      </c>
      <c r="L2428" s="203">
        <v>15.02</v>
      </c>
      <c r="M2428" s="231"/>
    </row>
    <row r="2429" spans="1:13">
      <c r="A2429" s="231" t="s">
        <v>794</v>
      </c>
      <c r="B2429" s="231" t="s">
        <v>701</v>
      </c>
      <c r="C2429" s="231" t="s">
        <v>2344</v>
      </c>
      <c r="D2429" s="231" t="s">
        <v>816</v>
      </c>
      <c r="E2429" s="231" t="s">
        <v>521</v>
      </c>
      <c r="F2429" s="231" t="s">
        <v>48</v>
      </c>
      <c r="G2429" s="231" t="s">
        <v>521</v>
      </c>
      <c r="H2429" s="231" t="s">
        <v>796</v>
      </c>
      <c r="I2429" s="203">
        <v>489</v>
      </c>
      <c r="J2429" s="203">
        <v>489</v>
      </c>
      <c r="K2429" s="203">
        <v>0</v>
      </c>
      <c r="L2429" s="203">
        <v>0</v>
      </c>
      <c r="M2429" s="231"/>
    </row>
    <row r="2430" spans="1:13">
      <c r="A2430" s="231" t="s">
        <v>794</v>
      </c>
      <c r="B2430" s="231" t="s">
        <v>701</v>
      </c>
      <c r="C2430" s="231" t="s">
        <v>2345</v>
      </c>
      <c r="D2430" s="231" t="s">
        <v>816</v>
      </c>
      <c r="E2430" s="231" t="s">
        <v>521</v>
      </c>
      <c r="F2430" s="231" t="s">
        <v>48</v>
      </c>
      <c r="G2430" s="231" t="s">
        <v>521</v>
      </c>
      <c r="H2430" s="231" t="s">
        <v>796</v>
      </c>
      <c r="I2430" s="203">
        <v>285.68</v>
      </c>
      <c r="J2430" s="203">
        <v>285.68</v>
      </c>
      <c r="K2430" s="203">
        <v>0</v>
      </c>
      <c r="L2430" s="203">
        <v>0</v>
      </c>
      <c r="M2430" s="231"/>
    </row>
    <row r="2431" spans="1:13">
      <c r="A2431" s="231" t="s">
        <v>794</v>
      </c>
      <c r="B2431" s="231" t="s">
        <v>704</v>
      </c>
      <c r="C2431" s="231" t="s">
        <v>794</v>
      </c>
      <c r="D2431" s="231" t="s">
        <v>816</v>
      </c>
      <c r="E2431" s="231" t="s">
        <v>521</v>
      </c>
      <c r="F2431" s="231" t="s">
        <v>48</v>
      </c>
      <c r="G2431" s="231" t="s">
        <v>521</v>
      </c>
      <c r="H2431" s="231" t="s">
        <v>796</v>
      </c>
      <c r="I2431" s="203">
        <v>14442</v>
      </c>
      <c r="J2431" s="203">
        <v>11795.98</v>
      </c>
      <c r="K2431" s="203">
        <v>2359.1999999999998</v>
      </c>
      <c r="L2431" s="203">
        <v>286.82</v>
      </c>
      <c r="M2431" s="231"/>
    </row>
    <row r="2432" spans="1:13">
      <c r="A2432" s="231" t="s">
        <v>794</v>
      </c>
      <c r="B2432" s="231" t="s">
        <v>704</v>
      </c>
      <c r="C2432" s="231" t="s">
        <v>812</v>
      </c>
      <c r="D2432" s="231" t="s">
        <v>816</v>
      </c>
      <c r="E2432" s="231" t="s">
        <v>521</v>
      </c>
      <c r="F2432" s="231" t="s">
        <v>48</v>
      </c>
      <c r="G2432" s="231" t="s">
        <v>521</v>
      </c>
      <c r="H2432" s="231" t="s">
        <v>796</v>
      </c>
      <c r="I2432" s="203">
        <v>5264</v>
      </c>
      <c r="J2432" s="203">
        <v>4120.29</v>
      </c>
      <c r="K2432" s="203">
        <v>488.92</v>
      </c>
      <c r="L2432" s="203">
        <v>654.79</v>
      </c>
      <c r="M2432" s="231"/>
    </row>
    <row r="2433" spans="1:13">
      <c r="A2433" s="231" t="s">
        <v>794</v>
      </c>
      <c r="B2433" s="231" t="s">
        <v>707</v>
      </c>
      <c r="C2433" s="231" t="s">
        <v>794</v>
      </c>
      <c r="D2433" s="231" t="s">
        <v>816</v>
      </c>
      <c r="E2433" s="231" t="s">
        <v>521</v>
      </c>
      <c r="F2433" s="231" t="s">
        <v>48</v>
      </c>
      <c r="G2433" s="231" t="s">
        <v>521</v>
      </c>
      <c r="H2433" s="231" t="s">
        <v>796</v>
      </c>
      <c r="I2433" s="203">
        <v>565506.78</v>
      </c>
      <c r="J2433" s="203">
        <v>519527</v>
      </c>
      <c r="K2433" s="203">
        <v>45979.78</v>
      </c>
      <c r="L2433" s="203">
        <v>0</v>
      </c>
      <c r="M2433" s="231"/>
    </row>
    <row r="2434" spans="1:13">
      <c r="A2434" s="231" t="s">
        <v>794</v>
      </c>
      <c r="B2434" s="231" t="s">
        <v>707</v>
      </c>
      <c r="C2434" s="231" t="s">
        <v>794</v>
      </c>
      <c r="D2434" s="231" t="s">
        <v>816</v>
      </c>
      <c r="E2434" s="231" t="s">
        <v>521</v>
      </c>
      <c r="F2434" s="231" t="s">
        <v>48</v>
      </c>
      <c r="G2434" s="231" t="s">
        <v>521</v>
      </c>
      <c r="H2434" s="231" t="s">
        <v>796</v>
      </c>
      <c r="I2434" s="203">
        <v>65256</v>
      </c>
      <c r="J2434" s="203">
        <v>43494.06</v>
      </c>
      <c r="K2434" s="203">
        <v>0</v>
      </c>
      <c r="L2434" s="203">
        <v>21761.94</v>
      </c>
      <c r="M2434" s="231"/>
    </row>
    <row r="2435" spans="1:13">
      <c r="A2435" s="231" t="s">
        <v>794</v>
      </c>
      <c r="B2435" s="231" t="s">
        <v>707</v>
      </c>
      <c r="C2435" s="231" t="s">
        <v>812</v>
      </c>
      <c r="D2435" s="231" t="s">
        <v>816</v>
      </c>
      <c r="E2435" s="231" t="s">
        <v>521</v>
      </c>
      <c r="F2435" s="231" t="s">
        <v>48</v>
      </c>
      <c r="G2435" s="231" t="s">
        <v>521</v>
      </c>
      <c r="H2435" s="231" t="s">
        <v>796</v>
      </c>
      <c r="I2435" s="203">
        <v>232502</v>
      </c>
      <c r="J2435" s="203">
        <v>214742.74</v>
      </c>
      <c r="K2435" s="203">
        <v>10085.58</v>
      </c>
      <c r="L2435" s="203">
        <v>7673.68</v>
      </c>
      <c r="M2435" s="231"/>
    </row>
    <row r="2436" spans="1:13">
      <c r="A2436" s="231" t="s">
        <v>794</v>
      </c>
      <c r="B2436" s="231" t="s">
        <v>707</v>
      </c>
      <c r="C2436" s="231" t="s">
        <v>2341</v>
      </c>
      <c r="D2436" s="231" t="s">
        <v>816</v>
      </c>
      <c r="E2436" s="231" t="s">
        <v>521</v>
      </c>
      <c r="F2436" s="231" t="s">
        <v>48</v>
      </c>
      <c r="G2436" s="231" t="s">
        <v>521</v>
      </c>
      <c r="H2436" s="231" t="s">
        <v>796</v>
      </c>
      <c r="I2436" s="203">
        <v>749</v>
      </c>
      <c r="J2436" s="203">
        <v>710.96</v>
      </c>
      <c r="K2436" s="203">
        <v>0</v>
      </c>
      <c r="L2436" s="203">
        <v>38.04</v>
      </c>
      <c r="M2436" s="231"/>
    </row>
    <row r="2437" spans="1:13">
      <c r="A2437" s="231" t="s">
        <v>794</v>
      </c>
      <c r="B2437" s="231" t="s">
        <v>707</v>
      </c>
      <c r="C2437" s="231" t="s">
        <v>2341</v>
      </c>
      <c r="D2437" s="231" t="s">
        <v>816</v>
      </c>
      <c r="E2437" s="231" t="s">
        <v>521</v>
      </c>
      <c r="F2437" s="231" t="s">
        <v>48</v>
      </c>
      <c r="G2437" s="231" t="s">
        <v>521</v>
      </c>
      <c r="H2437" s="231" t="s">
        <v>796</v>
      </c>
      <c r="I2437" s="203">
        <v>1608</v>
      </c>
      <c r="J2437" s="203">
        <v>0</v>
      </c>
      <c r="K2437" s="203">
        <v>0</v>
      </c>
      <c r="L2437" s="203">
        <v>1608</v>
      </c>
      <c r="M2437" s="231"/>
    </row>
    <row r="2438" spans="1:13">
      <c r="A2438" s="231" t="s">
        <v>794</v>
      </c>
      <c r="B2438" s="231" t="s">
        <v>707</v>
      </c>
      <c r="C2438" s="231" t="s">
        <v>2341</v>
      </c>
      <c r="D2438" s="231" t="s">
        <v>816</v>
      </c>
      <c r="E2438" s="231" t="s">
        <v>521</v>
      </c>
      <c r="F2438" s="231" t="s">
        <v>48</v>
      </c>
      <c r="G2438" s="231" t="s">
        <v>521</v>
      </c>
      <c r="H2438" s="231" t="s">
        <v>796</v>
      </c>
      <c r="I2438" s="203">
        <v>757.68</v>
      </c>
      <c r="J2438" s="203">
        <v>378.84</v>
      </c>
      <c r="K2438" s="203">
        <v>0</v>
      </c>
      <c r="L2438" s="203">
        <v>378.84</v>
      </c>
      <c r="M2438" s="231"/>
    </row>
    <row r="2439" spans="1:13">
      <c r="A2439" s="231" t="s">
        <v>794</v>
      </c>
      <c r="B2439" s="231" t="s">
        <v>707</v>
      </c>
      <c r="C2439" s="231" t="s">
        <v>2341</v>
      </c>
      <c r="D2439" s="231" t="s">
        <v>816</v>
      </c>
      <c r="E2439" s="231" t="s">
        <v>521</v>
      </c>
      <c r="F2439" s="231" t="s">
        <v>48</v>
      </c>
      <c r="G2439" s="231" t="s">
        <v>521</v>
      </c>
      <c r="H2439" s="231" t="s">
        <v>796</v>
      </c>
      <c r="I2439" s="203">
        <v>1738.12</v>
      </c>
      <c r="J2439" s="203">
        <v>1000</v>
      </c>
      <c r="K2439" s="203">
        <v>0</v>
      </c>
      <c r="L2439" s="203">
        <v>738.12</v>
      </c>
      <c r="M2439" s="231"/>
    </row>
    <row r="2440" spans="1:13">
      <c r="A2440" s="231" t="s">
        <v>794</v>
      </c>
      <c r="B2440" s="231" t="s">
        <v>707</v>
      </c>
      <c r="C2440" s="231" t="s">
        <v>2341</v>
      </c>
      <c r="D2440" s="231" t="s">
        <v>816</v>
      </c>
      <c r="E2440" s="231" t="s">
        <v>521</v>
      </c>
      <c r="F2440" s="231" t="s">
        <v>48</v>
      </c>
      <c r="G2440" s="231" t="s">
        <v>521</v>
      </c>
      <c r="H2440" s="231" t="s">
        <v>796</v>
      </c>
      <c r="I2440" s="203">
        <v>3154.32</v>
      </c>
      <c r="J2440" s="203">
        <v>834.59</v>
      </c>
      <c r="K2440" s="203">
        <v>0</v>
      </c>
      <c r="L2440" s="203">
        <v>2319.73</v>
      </c>
      <c r="M2440" s="231"/>
    </row>
    <row r="2441" spans="1:13">
      <c r="A2441" s="231" t="s">
        <v>794</v>
      </c>
      <c r="B2441" s="231" t="s">
        <v>707</v>
      </c>
      <c r="C2441" s="231" t="s">
        <v>2341</v>
      </c>
      <c r="D2441" s="231" t="s">
        <v>816</v>
      </c>
      <c r="E2441" s="231" t="s">
        <v>521</v>
      </c>
      <c r="F2441" s="231" t="s">
        <v>48</v>
      </c>
      <c r="G2441" s="231" t="s">
        <v>521</v>
      </c>
      <c r="H2441" s="231" t="s">
        <v>796</v>
      </c>
      <c r="I2441" s="203">
        <v>1393.59</v>
      </c>
      <c r="J2441" s="203">
        <v>1393.59</v>
      </c>
      <c r="K2441" s="203">
        <v>0</v>
      </c>
      <c r="L2441" s="203">
        <v>0</v>
      </c>
      <c r="M2441" s="231"/>
    </row>
    <row r="2442" spans="1:13">
      <c r="A2442" s="231" t="s">
        <v>794</v>
      </c>
      <c r="B2442" s="231" t="s">
        <v>707</v>
      </c>
      <c r="C2442" s="231" t="s">
        <v>2343</v>
      </c>
      <c r="D2442" s="231" t="s">
        <v>816</v>
      </c>
      <c r="E2442" s="231" t="s">
        <v>521</v>
      </c>
      <c r="F2442" s="231" t="s">
        <v>48</v>
      </c>
      <c r="G2442" s="231" t="s">
        <v>521</v>
      </c>
      <c r="H2442" s="231" t="s">
        <v>796</v>
      </c>
      <c r="I2442" s="203">
        <v>8854.5400000000009</v>
      </c>
      <c r="J2442" s="203">
        <v>4432.6099999999997</v>
      </c>
      <c r="K2442" s="203">
        <v>1103.92</v>
      </c>
      <c r="L2442" s="203">
        <v>3318.01</v>
      </c>
      <c r="M2442" s="231"/>
    </row>
    <row r="2443" spans="1:13">
      <c r="A2443" s="231" t="s">
        <v>794</v>
      </c>
      <c r="B2443" s="231" t="s">
        <v>707</v>
      </c>
      <c r="C2443" s="231" t="s">
        <v>2343</v>
      </c>
      <c r="D2443" s="231" t="s">
        <v>816</v>
      </c>
      <c r="E2443" s="231" t="s">
        <v>521</v>
      </c>
      <c r="F2443" s="231" t="s">
        <v>48</v>
      </c>
      <c r="G2443" s="231" t="s">
        <v>521</v>
      </c>
      <c r="H2443" s="231" t="s">
        <v>796</v>
      </c>
      <c r="I2443" s="203">
        <v>2120.98</v>
      </c>
      <c r="J2443" s="203">
        <v>2114.58</v>
      </c>
      <c r="K2443" s="203">
        <v>0</v>
      </c>
      <c r="L2443" s="203">
        <v>6.4</v>
      </c>
      <c r="M2443" s="231"/>
    </row>
    <row r="2444" spans="1:13">
      <c r="A2444" s="231" t="s">
        <v>794</v>
      </c>
      <c r="B2444" s="231" t="s">
        <v>707</v>
      </c>
      <c r="C2444" s="231" t="s">
        <v>2344</v>
      </c>
      <c r="D2444" s="231" t="s">
        <v>816</v>
      </c>
      <c r="E2444" s="231" t="s">
        <v>521</v>
      </c>
      <c r="F2444" s="231" t="s">
        <v>48</v>
      </c>
      <c r="G2444" s="231" t="s">
        <v>521</v>
      </c>
      <c r="H2444" s="231" t="s">
        <v>796</v>
      </c>
      <c r="I2444" s="203">
        <v>2631</v>
      </c>
      <c r="J2444" s="203">
        <v>2458.09</v>
      </c>
      <c r="K2444" s="203">
        <v>0</v>
      </c>
      <c r="L2444" s="203">
        <v>172.91</v>
      </c>
      <c r="M2444" s="231"/>
    </row>
    <row r="2445" spans="1:13">
      <c r="A2445" s="231" t="s">
        <v>794</v>
      </c>
      <c r="B2445" s="231" t="s">
        <v>707</v>
      </c>
      <c r="C2445" s="231" t="s">
        <v>2344</v>
      </c>
      <c r="D2445" s="231" t="s">
        <v>816</v>
      </c>
      <c r="E2445" s="231" t="s">
        <v>521</v>
      </c>
      <c r="F2445" s="231" t="s">
        <v>48</v>
      </c>
      <c r="G2445" s="231" t="s">
        <v>521</v>
      </c>
      <c r="H2445" s="231" t="s">
        <v>796</v>
      </c>
      <c r="I2445" s="203">
        <v>1639</v>
      </c>
      <c r="J2445" s="203">
        <v>1105</v>
      </c>
      <c r="K2445" s="203">
        <v>529</v>
      </c>
      <c r="L2445" s="203">
        <v>5</v>
      </c>
      <c r="M2445" s="231"/>
    </row>
    <row r="2446" spans="1:13">
      <c r="A2446" s="231" t="s">
        <v>794</v>
      </c>
      <c r="B2446" s="231" t="s">
        <v>707</v>
      </c>
      <c r="C2446" s="231" t="s">
        <v>2344</v>
      </c>
      <c r="D2446" s="231" t="s">
        <v>816</v>
      </c>
      <c r="E2446" s="231" t="s">
        <v>521</v>
      </c>
      <c r="F2446" s="231" t="s">
        <v>48</v>
      </c>
      <c r="G2446" s="231" t="s">
        <v>521</v>
      </c>
      <c r="H2446" s="231" t="s">
        <v>796</v>
      </c>
      <c r="I2446" s="203">
        <v>2000</v>
      </c>
      <c r="J2446" s="203">
        <v>0</v>
      </c>
      <c r="K2446" s="203">
        <v>0</v>
      </c>
      <c r="L2446" s="203">
        <v>2000</v>
      </c>
      <c r="M2446" s="231"/>
    </row>
    <row r="2447" spans="1:13">
      <c r="A2447" s="231" t="s">
        <v>794</v>
      </c>
      <c r="B2447" s="231" t="s">
        <v>707</v>
      </c>
      <c r="C2447" s="231" t="s">
        <v>2345</v>
      </c>
      <c r="D2447" s="231" t="s">
        <v>816</v>
      </c>
      <c r="E2447" s="231" t="s">
        <v>521</v>
      </c>
      <c r="F2447" s="231" t="s">
        <v>48</v>
      </c>
      <c r="G2447" s="231" t="s">
        <v>521</v>
      </c>
      <c r="H2447" s="231" t="s">
        <v>796</v>
      </c>
      <c r="I2447" s="203">
        <v>1702.89</v>
      </c>
      <c r="J2447" s="203">
        <v>1702.89</v>
      </c>
      <c r="K2447" s="203">
        <v>0</v>
      </c>
      <c r="L2447" s="203">
        <v>0</v>
      </c>
      <c r="M2447" s="231"/>
    </row>
    <row r="2448" spans="1:13">
      <c r="A2448" s="231" t="s">
        <v>794</v>
      </c>
      <c r="B2448" s="231" t="s">
        <v>706</v>
      </c>
      <c r="C2448" s="231" t="s">
        <v>794</v>
      </c>
      <c r="D2448" s="231" t="s">
        <v>816</v>
      </c>
      <c r="E2448" s="231" t="s">
        <v>521</v>
      </c>
      <c r="F2448" s="231" t="s">
        <v>48</v>
      </c>
      <c r="G2448" s="231" t="s">
        <v>521</v>
      </c>
      <c r="H2448" s="231" t="s">
        <v>796</v>
      </c>
      <c r="I2448" s="203">
        <v>378971</v>
      </c>
      <c r="J2448" s="203">
        <v>330290.74</v>
      </c>
      <c r="K2448" s="203">
        <v>40238.080000000002</v>
      </c>
      <c r="L2448" s="203">
        <v>8442.18</v>
      </c>
      <c r="M2448" s="231"/>
    </row>
    <row r="2449" spans="1:13">
      <c r="A2449" s="231" t="s">
        <v>794</v>
      </c>
      <c r="B2449" s="231" t="s">
        <v>706</v>
      </c>
      <c r="C2449" s="231" t="s">
        <v>812</v>
      </c>
      <c r="D2449" s="231" t="s">
        <v>816</v>
      </c>
      <c r="E2449" s="231" t="s">
        <v>521</v>
      </c>
      <c r="F2449" s="231" t="s">
        <v>48</v>
      </c>
      <c r="G2449" s="231" t="s">
        <v>521</v>
      </c>
      <c r="H2449" s="231" t="s">
        <v>796</v>
      </c>
      <c r="I2449" s="203">
        <v>196530.19</v>
      </c>
      <c r="J2449" s="203">
        <v>184390.64</v>
      </c>
      <c r="K2449" s="203">
        <v>9910.7999999999993</v>
      </c>
      <c r="L2449" s="203">
        <v>2228.75</v>
      </c>
      <c r="M2449" s="231"/>
    </row>
    <row r="2450" spans="1:13">
      <c r="A2450" s="231" t="s">
        <v>794</v>
      </c>
      <c r="B2450" s="231" t="s">
        <v>706</v>
      </c>
      <c r="C2450" s="231" t="s">
        <v>2341</v>
      </c>
      <c r="D2450" s="231" t="s">
        <v>816</v>
      </c>
      <c r="E2450" s="231" t="s">
        <v>521</v>
      </c>
      <c r="F2450" s="231" t="s">
        <v>48</v>
      </c>
      <c r="G2450" s="231" t="s">
        <v>521</v>
      </c>
      <c r="H2450" s="231" t="s">
        <v>796</v>
      </c>
      <c r="I2450" s="203">
        <v>8684.36</v>
      </c>
      <c r="J2450" s="203">
        <v>8684.36</v>
      </c>
      <c r="K2450" s="203">
        <v>0</v>
      </c>
      <c r="L2450" s="203">
        <v>0</v>
      </c>
      <c r="M2450" s="231"/>
    </row>
    <row r="2451" spans="1:13">
      <c r="A2451" s="231" t="s">
        <v>794</v>
      </c>
      <c r="B2451" s="231" t="s">
        <v>706</v>
      </c>
      <c r="C2451" s="231" t="s">
        <v>2341</v>
      </c>
      <c r="D2451" s="231" t="s">
        <v>816</v>
      </c>
      <c r="E2451" s="231" t="s">
        <v>521</v>
      </c>
      <c r="F2451" s="231" t="s">
        <v>48</v>
      </c>
      <c r="G2451" s="231" t="s">
        <v>521</v>
      </c>
      <c r="H2451" s="231" t="s">
        <v>796</v>
      </c>
      <c r="I2451" s="203">
        <v>18832</v>
      </c>
      <c r="J2451" s="203">
        <v>17014.22</v>
      </c>
      <c r="K2451" s="203">
        <v>0</v>
      </c>
      <c r="L2451" s="203">
        <v>1817.78</v>
      </c>
      <c r="M2451" s="231"/>
    </row>
    <row r="2452" spans="1:13">
      <c r="A2452" s="231" t="s">
        <v>794</v>
      </c>
      <c r="B2452" s="231" t="s">
        <v>706</v>
      </c>
      <c r="C2452" s="231" t="s">
        <v>2341</v>
      </c>
      <c r="D2452" s="231" t="s">
        <v>816</v>
      </c>
      <c r="E2452" s="231" t="s">
        <v>521</v>
      </c>
      <c r="F2452" s="231" t="s">
        <v>48</v>
      </c>
      <c r="G2452" s="231" t="s">
        <v>521</v>
      </c>
      <c r="H2452" s="231" t="s">
        <v>796</v>
      </c>
      <c r="I2452" s="203">
        <v>13237.59</v>
      </c>
      <c r="J2452" s="203">
        <v>10744.62</v>
      </c>
      <c r="K2452" s="203">
        <v>2492.9699999999998</v>
      </c>
      <c r="L2452" s="203">
        <v>0</v>
      </c>
      <c r="M2452" s="231"/>
    </row>
    <row r="2453" spans="1:13">
      <c r="A2453" s="231" t="s">
        <v>794</v>
      </c>
      <c r="B2453" s="231" t="s">
        <v>706</v>
      </c>
      <c r="C2453" s="231" t="s">
        <v>2341</v>
      </c>
      <c r="D2453" s="231" t="s">
        <v>816</v>
      </c>
      <c r="E2453" s="231" t="s">
        <v>521</v>
      </c>
      <c r="F2453" s="231" t="s">
        <v>48</v>
      </c>
      <c r="G2453" s="231" t="s">
        <v>521</v>
      </c>
      <c r="H2453" s="231" t="s">
        <v>796</v>
      </c>
      <c r="I2453" s="203">
        <v>4447.62</v>
      </c>
      <c r="J2453" s="203">
        <v>3961.75</v>
      </c>
      <c r="K2453" s="203">
        <v>29</v>
      </c>
      <c r="L2453" s="203">
        <v>456.87</v>
      </c>
      <c r="M2453" s="231"/>
    </row>
    <row r="2454" spans="1:13">
      <c r="A2454" s="231" t="s">
        <v>794</v>
      </c>
      <c r="B2454" s="231" t="s">
        <v>706</v>
      </c>
      <c r="C2454" s="231" t="s">
        <v>2342</v>
      </c>
      <c r="D2454" s="231" t="s">
        <v>816</v>
      </c>
      <c r="E2454" s="231" t="s">
        <v>521</v>
      </c>
      <c r="F2454" s="231" t="s">
        <v>48</v>
      </c>
      <c r="G2454" s="231" t="s">
        <v>521</v>
      </c>
      <c r="H2454" s="231" t="s">
        <v>796</v>
      </c>
      <c r="I2454" s="203">
        <v>2276.04</v>
      </c>
      <c r="J2454" s="203">
        <v>2276.04</v>
      </c>
      <c r="K2454" s="203">
        <v>0</v>
      </c>
      <c r="L2454" s="203">
        <v>0</v>
      </c>
      <c r="M2454" s="231"/>
    </row>
    <row r="2455" spans="1:13">
      <c r="A2455" s="231" t="s">
        <v>794</v>
      </c>
      <c r="B2455" s="231" t="s">
        <v>706</v>
      </c>
      <c r="C2455" s="231" t="s">
        <v>2342</v>
      </c>
      <c r="D2455" s="231" t="s">
        <v>816</v>
      </c>
      <c r="E2455" s="231" t="s">
        <v>521</v>
      </c>
      <c r="F2455" s="231" t="s">
        <v>48</v>
      </c>
      <c r="G2455" s="231" t="s">
        <v>521</v>
      </c>
      <c r="H2455" s="231" t="s">
        <v>796</v>
      </c>
      <c r="I2455" s="203">
        <v>309561</v>
      </c>
      <c r="J2455" s="203">
        <v>270574.92</v>
      </c>
      <c r="K2455" s="203">
        <v>0</v>
      </c>
      <c r="L2455" s="203">
        <v>38986.080000000002</v>
      </c>
      <c r="M2455" s="231"/>
    </row>
    <row r="2456" spans="1:13">
      <c r="A2456" s="231" t="s">
        <v>794</v>
      </c>
      <c r="B2456" s="231" t="s">
        <v>706</v>
      </c>
      <c r="C2456" s="231" t="s">
        <v>2342</v>
      </c>
      <c r="D2456" s="231" t="s">
        <v>816</v>
      </c>
      <c r="E2456" s="231" t="s">
        <v>521</v>
      </c>
      <c r="F2456" s="231" t="s">
        <v>48</v>
      </c>
      <c r="G2456" s="231" t="s">
        <v>521</v>
      </c>
      <c r="H2456" s="231" t="s">
        <v>796</v>
      </c>
      <c r="I2456" s="203">
        <v>768.66</v>
      </c>
      <c r="J2456" s="203">
        <v>768.66</v>
      </c>
      <c r="K2456" s="203">
        <v>0</v>
      </c>
      <c r="L2456" s="203">
        <v>0</v>
      </c>
      <c r="M2456" s="231"/>
    </row>
    <row r="2457" spans="1:13">
      <c r="A2457" s="231" t="s">
        <v>794</v>
      </c>
      <c r="B2457" s="231" t="s">
        <v>706</v>
      </c>
      <c r="C2457" s="231" t="s">
        <v>2342</v>
      </c>
      <c r="D2457" s="231" t="s">
        <v>816</v>
      </c>
      <c r="E2457" s="231" t="s">
        <v>521</v>
      </c>
      <c r="F2457" s="231" t="s">
        <v>48</v>
      </c>
      <c r="G2457" s="231" t="s">
        <v>521</v>
      </c>
      <c r="H2457" s="231" t="s">
        <v>796</v>
      </c>
      <c r="I2457" s="203">
        <v>645.13</v>
      </c>
      <c r="J2457" s="203">
        <v>645.13</v>
      </c>
      <c r="K2457" s="203">
        <v>0</v>
      </c>
      <c r="L2457" s="203">
        <v>0</v>
      </c>
      <c r="M2457" s="231"/>
    </row>
    <row r="2458" spans="1:13">
      <c r="A2458" s="231" t="s">
        <v>794</v>
      </c>
      <c r="B2458" s="231" t="s">
        <v>706</v>
      </c>
      <c r="C2458" s="231" t="s">
        <v>2343</v>
      </c>
      <c r="D2458" s="231" t="s">
        <v>816</v>
      </c>
      <c r="E2458" s="231" t="s">
        <v>521</v>
      </c>
      <c r="F2458" s="231" t="s">
        <v>48</v>
      </c>
      <c r="G2458" s="231" t="s">
        <v>521</v>
      </c>
      <c r="H2458" s="231" t="s">
        <v>796</v>
      </c>
      <c r="I2458" s="203">
        <v>38004.160000000003</v>
      </c>
      <c r="J2458" s="203">
        <v>37020.49</v>
      </c>
      <c r="K2458" s="203">
        <v>0</v>
      </c>
      <c r="L2458" s="203">
        <v>983.67</v>
      </c>
      <c r="M2458" s="231"/>
    </row>
    <row r="2459" spans="1:13">
      <c r="A2459" s="231" t="s">
        <v>794</v>
      </c>
      <c r="B2459" s="231" t="s">
        <v>706</v>
      </c>
      <c r="C2459" s="231" t="s">
        <v>2344</v>
      </c>
      <c r="D2459" s="231" t="s">
        <v>816</v>
      </c>
      <c r="E2459" s="231" t="s">
        <v>521</v>
      </c>
      <c r="F2459" s="231" t="s">
        <v>48</v>
      </c>
      <c r="G2459" s="231" t="s">
        <v>521</v>
      </c>
      <c r="H2459" s="231" t="s">
        <v>796</v>
      </c>
      <c r="I2459" s="203">
        <v>6467.94</v>
      </c>
      <c r="J2459" s="203">
        <v>6467.94</v>
      </c>
      <c r="K2459" s="203">
        <v>0</v>
      </c>
      <c r="L2459" s="203">
        <v>0</v>
      </c>
      <c r="M2459" s="231"/>
    </row>
    <row r="2460" spans="1:13">
      <c r="A2460" s="231" t="s">
        <v>794</v>
      </c>
      <c r="B2460" s="231" t="s">
        <v>706</v>
      </c>
      <c r="C2460" s="231" t="s">
        <v>2345</v>
      </c>
      <c r="D2460" s="231" t="s">
        <v>816</v>
      </c>
      <c r="E2460" s="231" t="s">
        <v>521</v>
      </c>
      <c r="F2460" s="231" t="s">
        <v>48</v>
      </c>
      <c r="G2460" s="231" t="s">
        <v>521</v>
      </c>
      <c r="H2460" s="231" t="s">
        <v>796</v>
      </c>
      <c r="I2460" s="203">
        <v>925</v>
      </c>
      <c r="J2460" s="203">
        <v>925</v>
      </c>
      <c r="K2460" s="203">
        <v>0</v>
      </c>
      <c r="L2460" s="203">
        <v>0</v>
      </c>
      <c r="M2460" s="231"/>
    </row>
    <row r="2461" spans="1:13">
      <c r="A2461" s="231" t="s">
        <v>794</v>
      </c>
      <c r="B2461" s="231" t="s">
        <v>709</v>
      </c>
      <c r="C2461" s="231" t="s">
        <v>794</v>
      </c>
      <c r="D2461" s="231" t="s">
        <v>816</v>
      </c>
      <c r="E2461" s="231" t="s">
        <v>521</v>
      </c>
      <c r="F2461" s="231" t="s">
        <v>48</v>
      </c>
      <c r="G2461" s="231" t="s">
        <v>521</v>
      </c>
      <c r="H2461" s="231" t="s">
        <v>796</v>
      </c>
      <c r="I2461" s="203">
        <v>69263</v>
      </c>
      <c r="J2461" s="203">
        <v>62825.57</v>
      </c>
      <c r="K2461" s="203">
        <v>5711.42</v>
      </c>
      <c r="L2461" s="203">
        <v>726.01</v>
      </c>
      <c r="M2461" s="231"/>
    </row>
    <row r="2462" spans="1:13">
      <c r="A2462" s="231" t="s">
        <v>794</v>
      </c>
      <c r="B2462" s="231" t="s">
        <v>709</v>
      </c>
      <c r="C2462" s="231" t="s">
        <v>812</v>
      </c>
      <c r="D2462" s="231" t="s">
        <v>816</v>
      </c>
      <c r="E2462" s="231" t="s">
        <v>521</v>
      </c>
      <c r="F2462" s="231" t="s">
        <v>48</v>
      </c>
      <c r="G2462" s="231" t="s">
        <v>521</v>
      </c>
      <c r="H2462" s="231" t="s">
        <v>796</v>
      </c>
      <c r="I2462" s="203">
        <v>22488</v>
      </c>
      <c r="J2462" s="203">
        <v>21598.11</v>
      </c>
      <c r="K2462" s="203">
        <v>1186.42</v>
      </c>
      <c r="L2462" s="203">
        <v>-296.52999999999997</v>
      </c>
      <c r="M2462" s="231"/>
    </row>
    <row r="2463" spans="1:13">
      <c r="A2463" s="231" t="s">
        <v>794</v>
      </c>
      <c r="B2463" s="231" t="s">
        <v>709</v>
      </c>
      <c r="C2463" s="231" t="s">
        <v>2341</v>
      </c>
      <c r="D2463" s="231" t="s">
        <v>816</v>
      </c>
      <c r="E2463" s="231" t="s">
        <v>521</v>
      </c>
      <c r="F2463" s="231" t="s">
        <v>48</v>
      </c>
      <c r="G2463" s="231" t="s">
        <v>521</v>
      </c>
      <c r="H2463" s="231" t="s">
        <v>796</v>
      </c>
      <c r="I2463" s="203">
        <v>3609.76</v>
      </c>
      <c r="J2463" s="203">
        <v>3609.76</v>
      </c>
      <c r="K2463" s="203">
        <v>0</v>
      </c>
      <c r="L2463" s="203">
        <v>0</v>
      </c>
      <c r="M2463" s="231"/>
    </row>
    <row r="2464" spans="1:13">
      <c r="A2464" s="231" t="s">
        <v>794</v>
      </c>
      <c r="B2464" s="231" t="s">
        <v>709</v>
      </c>
      <c r="C2464" s="231" t="s">
        <v>2341</v>
      </c>
      <c r="D2464" s="231" t="s">
        <v>816</v>
      </c>
      <c r="E2464" s="231" t="s">
        <v>521</v>
      </c>
      <c r="F2464" s="231" t="s">
        <v>48</v>
      </c>
      <c r="G2464" s="231" t="s">
        <v>521</v>
      </c>
      <c r="H2464" s="231" t="s">
        <v>796</v>
      </c>
      <c r="I2464" s="203">
        <v>2609.11</v>
      </c>
      <c r="J2464" s="203">
        <v>2609.11</v>
      </c>
      <c r="K2464" s="203">
        <v>0</v>
      </c>
      <c r="L2464" s="203">
        <v>0</v>
      </c>
      <c r="M2464" s="231"/>
    </row>
    <row r="2465" spans="1:13">
      <c r="A2465" s="231" t="s">
        <v>794</v>
      </c>
      <c r="B2465" s="231" t="s">
        <v>709</v>
      </c>
      <c r="C2465" s="231" t="s">
        <v>2343</v>
      </c>
      <c r="D2465" s="231" t="s">
        <v>816</v>
      </c>
      <c r="E2465" s="231" t="s">
        <v>521</v>
      </c>
      <c r="F2465" s="231" t="s">
        <v>48</v>
      </c>
      <c r="G2465" s="231" t="s">
        <v>521</v>
      </c>
      <c r="H2465" s="231" t="s">
        <v>796</v>
      </c>
      <c r="I2465" s="203">
        <v>4467.08</v>
      </c>
      <c r="J2465" s="203">
        <v>3967.08</v>
      </c>
      <c r="K2465" s="203">
        <v>0</v>
      </c>
      <c r="L2465" s="203">
        <v>500</v>
      </c>
      <c r="M2465" s="231"/>
    </row>
    <row r="2466" spans="1:13">
      <c r="A2466" s="231" t="s">
        <v>794</v>
      </c>
      <c r="B2466" s="231" t="s">
        <v>808</v>
      </c>
      <c r="C2466" s="231" t="s">
        <v>794</v>
      </c>
      <c r="D2466" s="231" t="s">
        <v>816</v>
      </c>
      <c r="E2466" s="231" t="s">
        <v>830</v>
      </c>
      <c r="F2466" s="231" t="s">
        <v>48</v>
      </c>
      <c r="G2466" s="231" t="s">
        <v>521</v>
      </c>
      <c r="H2466" s="231" t="s">
        <v>796</v>
      </c>
      <c r="I2466" s="203">
        <v>1488</v>
      </c>
      <c r="J2466" s="203">
        <v>0</v>
      </c>
      <c r="K2466" s="203">
        <v>0</v>
      </c>
      <c r="L2466" s="203">
        <v>1488</v>
      </c>
      <c r="M2466" s="231"/>
    </row>
    <row r="2467" spans="1:13">
      <c r="A2467" s="231" t="s">
        <v>794</v>
      </c>
      <c r="B2467" s="231" t="s">
        <v>808</v>
      </c>
      <c r="C2467" s="231" t="s">
        <v>812</v>
      </c>
      <c r="D2467" s="231" t="s">
        <v>816</v>
      </c>
      <c r="E2467" s="231" t="s">
        <v>830</v>
      </c>
      <c r="F2467" s="231" t="s">
        <v>48</v>
      </c>
      <c r="G2467" s="231" t="s">
        <v>521</v>
      </c>
      <c r="H2467" s="231" t="s">
        <v>796</v>
      </c>
      <c r="I2467" s="203">
        <v>89.33</v>
      </c>
      <c r="J2467" s="203">
        <v>0</v>
      </c>
      <c r="K2467" s="203">
        <v>0</v>
      </c>
      <c r="L2467" s="203">
        <v>89.33</v>
      </c>
      <c r="M2467" s="231"/>
    </row>
    <row r="2468" spans="1:13">
      <c r="A2468" s="231" t="s">
        <v>794</v>
      </c>
      <c r="B2468" s="231" t="s">
        <v>808</v>
      </c>
      <c r="C2468" s="231" t="s">
        <v>2341</v>
      </c>
      <c r="D2468" s="231" t="s">
        <v>816</v>
      </c>
      <c r="E2468" s="231" t="s">
        <v>830</v>
      </c>
      <c r="F2468" s="231" t="s">
        <v>48</v>
      </c>
      <c r="G2468" s="231" t="s">
        <v>521</v>
      </c>
      <c r="H2468" s="231" t="s">
        <v>796</v>
      </c>
      <c r="I2468" s="203">
        <v>2000</v>
      </c>
      <c r="J2468" s="203">
        <v>2000</v>
      </c>
      <c r="K2468" s="203">
        <v>0</v>
      </c>
      <c r="L2468" s="203">
        <v>0</v>
      </c>
      <c r="M2468" s="231"/>
    </row>
    <row r="2469" spans="1:13">
      <c r="A2469" s="231" t="s">
        <v>794</v>
      </c>
      <c r="B2469" s="231" t="s">
        <v>808</v>
      </c>
      <c r="C2469" s="231" t="s">
        <v>2343</v>
      </c>
      <c r="D2469" s="231" t="s">
        <v>816</v>
      </c>
      <c r="E2469" s="231" t="s">
        <v>830</v>
      </c>
      <c r="F2469" s="231" t="s">
        <v>48</v>
      </c>
      <c r="G2469" s="231" t="s">
        <v>521</v>
      </c>
      <c r="H2469" s="231" t="s">
        <v>796</v>
      </c>
      <c r="I2469" s="203">
        <v>12318.29</v>
      </c>
      <c r="J2469" s="203">
        <v>1232.45</v>
      </c>
      <c r="K2469" s="203">
        <v>0</v>
      </c>
      <c r="L2469" s="203">
        <v>11085.84</v>
      </c>
      <c r="M2469" s="231"/>
    </row>
    <row r="2470" spans="1:13">
      <c r="A2470" s="231" t="s">
        <v>794</v>
      </c>
      <c r="B2470" s="231" t="s">
        <v>808</v>
      </c>
      <c r="C2470" s="231" t="s">
        <v>2343</v>
      </c>
      <c r="D2470" s="231" t="s">
        <v>816</v>
      </c>
      <c r="E2470" s="231" t="s">
        <v>830</v>
      </c>
      <c r="F2470" s="231" t="s">
        <v>48</v>
      </c>
      <c r="G2470" s="231" t="s">
        <v>521</v>
      </c>
      <c r="H2470" s="231" t="s">
        <v>796</v>
      </c>
      <c r="I2470" s="203">
        <v>80</v>
      </c>
      <c r="J2470" s="203">
        <v>0</v>
      </c>
      <c r="K2470" s="203">
        <v>0</v>
      </c>
      <c r="L2470" s="203">
        <v>80</v>
      </c>
      <c r="M2470" s="231"/>
    </row>
    <row r="2471" spans="1:13">
      <c r="A2471" s="231" t="s">
        <v>794</v>
      </c>
      <c r="B2471" s="231" t="s">
        <v>808</v>
      </c>
      <c r="C2471" s="231" t="s">
        <v>2345</v>
      </c>
      <c r="D2471" s="231" t="s">
        <v>816</v>
      </c>
      <c r="E2471" s="231" t="s">
        <v>830</v>
      </c>
      <c r="F2471" s="231" t="s">
        <v>48</v>
      </c>
      <c r="G2471" s="231" t="s">
        <v>521</v>
      </c>
      <c r="H2471" s="231" t="s">
        <v>796</v>
      </c>
      <c r="I2471" s="203">
        <v>300</v>
      </c>
      <c r="J2471" s="203">
        <v>0</v>
      </c>
      <c r="K2471" s="203">
        <v>0</v>
      </c>
      <c r="L2471" s="203">
        <v>300</v>
      </c>
      <c r="M2471" s="231"/>
    </row>
    <row r="2472" spans="1:13">
      <c r="A2472" s="231" t="s">
        <v>794</v>
      </c>
      <c r="B2472" s="231" t="s">
        <v>702</v>
      </c>
      <c r="C2472" s="231" t="s">
        <v>2345</v>
      </c>
      <c r="D2472" s="231" t="s">
        <v>816</v>
      </c>
      <c r="E2472" s="231" t="s">
        <v>830</v>
      </c>
      <c r="F2472" s="231" t="s">
        <v>48</v>
      </c>
      <c r="G2472" s="231" t="s">
        <v>521</v>
      </c>
      <c r="H2472" s="231" t="s">
        <v>796</v>
      </c>
      <c r="I2472" s="203">
        <v>1858.96</v>
      </c>
      <c r="J2472" s="203">
        <v>0</v>
      </c>
      <c r="K2472" s="203">
        <v>0</v>
      </c>
      <c r="L2472" s="203">
        <v>1858.96</v>
      </c>
      <c r="M2472" s="231"/>
    </row>
    <row r="2473" spans="1:13">
      <c r="A2473" s="231" t="s">
        <v>794</v>
      </c>
      <c r="B2473" s="231" t="s">
        <v>808</v>
      </c>
      <c r="C2473" s="231" t="s">
        <v>794</v>
      </c>
      <c r="D2473" s="231" t="s">
        <v>816</v>
      </c>
      <c r="E2473" s="231" t="s">
        <v>836</v>
      </c>
      <c r="F2473" s="231" t="s">
        <v>48</v>
      </c>
      <c r="G2473" s="231" t="s">
        <v>521</v>
      </c>
      <c r="H2473" s="231" t="s">
        <v>796</v>
      </c>
      <c r="I2473" s="203">
        <v>3750</v>
      </c>
      <c r="J2473" s="203">
        <v>3750</v>
      </c>
      <c r="K2473" s="203">
        <v>0</v>
      </c>
      <c r="L2473" s="203">
        <v>0</v>
      </c>
      <c r="M2473" s="231"/>
    </row>
    <row r="2474" spans="1:13">
      <c r="A2474" s="231" t="s">
        <v>794</v>
      </c>
      <c r="B2474" s="231" t="s">
        <v>808</v>
      </c>
      <c r="C2474" s="231" t="s">
        <v>812</v>
      </c>
      <c r="D2474" s="231" t="s">
        <v>816</v>
      </c>
      <c r="E2474" s="231" t="s">
        <v>836</v>
      </c>
      <c r="F2474" s="231" t="s">
        <v>48</v>
      </c>
      <c r="G2474" s="231" t="s">
        <v>521</v>
      </c>
      <c r="H2474" s="231" t="s">
        <v>796</v>
      </c>
      <c r="I2474" s="203">
        <v>346.29</v>
      </c>
      <c r="J2474" s="203">
        <v>338.18</v>
      </c>
      <c r="K2474" s="203">
        <v>0</v>
      </c>
      <c r="L2474" s="203">
        <v>8.11</v>
      </c>
      <c r="M2474" s="231"/>
    </row>
    <row r="2475" spans="1:13">
      <c r="A2475" s="231" t="s">
        <v>794</v>
      </c>
      <c r="B2475" s="231" t="s">
        <v>808</v>
      </c>
      <c r="C2475" s="231" t="s">
        <v>2341</v>
      </c>
      <c r="D2475" s="231" t="s">
        <v>816</v>
      </c>
      <c r="E2475" s="231" t="s">
        <v>836</v>
      </c>
      <c r="F2475" s="231" t="s">
        <v>48</v>
      </c>
      <c r="G2475" s="231" t="s">
        <v>521</v>
      </c>
      <c r="H2475" s="231" t="s">
        <v>796</v>
      </c>
      <c r="I2475" s="203">
        <v>5014.88</v>
      </c>
      <c r="J2475" s="203">
        <v>0</v>
      </c>
      <c r="K2475" s="203">
        <v>0</v>
      </c>
      <c r="L2475" s="203">
        <v>5014.88</v>
      </c>
      <c r="M2475" s="231"/>
    </row>
    <row r="2476" spans="1:13">
      <c r="A2476" s="231" t="s">
        <v>794</v>
      </c>
      <c r="B2476" s="231" t="s">
        <v>808</v>
      </c>
      <c r="C2476" s="231" t="s">
        <v>2341</v>
      </c>
      <c r="D2476" s="231" t="s">
        <v>816</v>
      </c>
      <c r="E2476" s="231" t="s">
        <v>836</v>
      </c>
      <c r="F2476" s="231" t="s">
        <v>48</v>
      </c>
      <c r="G2476" s="231" t="s">
        <v>521</v>
      </c>
      <c r="H2476" s="231" t="s">
        <v>796</v>
      </c>
      <c r="I2476" s="203">
        <v>6133.12</v>
      </c>
      <c r="J2476" s="203">
        <v>6133.12</v>
      </c>
      <c r="K2476" s="203">
        <v>0</v>
      </c>
      <c r="L2476" s="203">
        <v>0</v>
      </c>
      <c r="M2476" s="231"/>
    </row>
    <row r="2477" spans="1:13">
      <c r="A2477" s="231" t="s">
        <v>794</v>
      </c>
      <c r="B2477" s="231" t="s">
        <v>808</v>
      </c>
      <c r="C2477" s="231" t="s">
        <v>2343</v>
      </c>
      <c r="D2477" s="231" t="s">
        <v>816</v>
      </c>
      <c r="E2477" s="231" t="s">
        <v>836</v>
      </c>
      <c r="F2477" s="231" t="s">
        <v>48</v>
      </c>
      <c r="G2477" s="231" t="s">
        <v>521</v>
      </c>
      <c r="H2477" s="231" t="s">
        <v>796</v>
      </c>
      <c r="I2477" s="203">
        <v>263310.68</v>
      </c>
      <c r="J2477" s="203">
        <v>2967.25</v>
      </c>
      <c r="K2477" s="203">
        <v>16110</v>
      </c>
      <c r="L2477" s="203">
        <v>244233.43</v>
      </c>
      <c r="M2477" s="231"/>
    </row>
    <row r="2478" spans="1:13">
      <c r="A2478" s="231" t="s">
        <v>794</v>
      </c>
      <c r="B2478" s="231" t="s">
        <v>808</v>
      </c>
      <c r="C2478" s="231" t="s">
        <v>2344</v>
      </c>
      <c r="D2478" s="231" t="s">
        <v>816</v>
      </c>
      <c r="E2478" s="231" t="s">
        <v>836</v>
      </c>
      <c r="F2478" s="231" t="s">
        <v>48</v>
      </c>
      <c r="G2478" s="231" t="s">
        <v>521</v>
      </c>
      <c r="H2478" s="231" t="s">
        <v>796</v>
      </c>
      <c r="I2478" s="203">
        <v>1243.3</v>
      </c>
      <c r="J2478" s="203">
        <v>1194</v>
      </c>
      <c r="K2478" s="203">
        <v>0</v>
      </c>
      <c r="L2478" s="203">
        <v>49.3</v>
      </c>
      <c r="M2478" s="231"/>
    </row>
    <row r="2479" spans="1:13">
      <c r="A2479" s="231" t="s">
        <v>794</v>
      </c>
      <c r="B2479" s="231" t="s">
        <v>806</v>
      </c>
      <c r="C2479" s="231" t="s">
        <v>794</v>
      </c>
      <c r="D2479" s="231" t="s">
        <v>816</v>
      </c>
      <c r="E2479" s="231" t="s">
        <v>828</v>
      </c>
      <c r="F2479" s="231" t="s">
        <v>48</v>
      </c>
      <c r="G2479" s="231" t="s">
        <v>521</v>
      </c>
      <c r="H2479" s="231" t="s">
        <v>796</v>
      </c>
      <c r="I2479" s="203">
        <v>29553.96</v>
      </c>
      <c r="J2479" s="203">
        <v>21200</v>
      </c>
      <c r="K2479" s="203">
        <v>0</v>
      </c>
      <c r="L2479" s="203">
        <v>8353.9599999999991</v>
      </c>
      <c r="M2479" s="231"/>
    </row>
    <row r="2480" spans="1:13">
      <c r="A2480" s="231" t="s">
        <v>794</v>
      </c>
      <c r="B2480" s="231" t="s">
        <v>806</v>
      </c>
      <c r="C2480" s="231" t="s">
        <v>812</v>
      </c>
      <c r="D2480" s="231" t="s">
        <v>816</v>
      </c>
      <c r="E2480" s="231" t="s">
        <v>828</v>
      </c>
      <c r="F2480" s="231" t="s">
        <v>48</v>
      </c>
      <c r="G2480" s="231" t="s">
        <v>521</v>
      </c>
      <c r="H2480" s="231" t="s">
        <v>796</v>
      </c>
      <c r="I2480" s="203">
        <v>5938.04</v>
      </c>
      <c r="J2480" s="203">
        <v>1695.99</v>
      </c>
      <c r="K2480" s="203">
        <v>0</v>
      </c>
      <c r="L2480" s="203">
        <v>4242.05</v>
      </c>
      <c r="M2480" s="231"/>
    </row>
    <row r="2481" spans="1:13">
      <c r="A2481" s="231" t="s">
        <v>794</v>
      </c>
      <c r="B2481" s="231" t="s">
        <v>704</v>
      </c>
      <c r="C2481" s="231" t="s">
        <v>794</v>
      </c>
      <c r="D2481" s="231" t="s">
        <v>816</v>
      </c>
      <c r="E2481" s="231" t="s">
        <v>828</v>
      </c>
      <c r="F2481" s="231" t="s">
        <v>48</v>
      </c>
      <c r="G2481" s="231" t="s">
        <v>521</v>
      </c>
      <c r="H2481" s="231" t="s">
        <v>796</v>
      </c>
      <c r="I2481" s="203">
        <v>57570.71</v>
      </c>
      <c r="J2481" s="203">
        <v>47183.519999999997</v>
      </c>
      <c r="K2481" s="203">
        <v>9436.7199999999993</v>
      </c>
      <c r="L2481" s="203">
        <v>950.47</v>
      </c>
      <c r="M2481" s="231"/>
    </row>
    <row r="2482" spans="1:13">
      <c r="A2482" s="231" t="s">
        <v>794</v>
      </c>
      <c r="B2482" s="231" t="s">
        <v>704</v>
      </c>
      <c r="C2482" s="231" t="s">
        <v>812</v>
      </c>
      <c r="D2482" s="231" t="s">
        <v>816</v>
      </c>
      <c r="E2482" s="231" t="s">
        <v>828</v>
      </c>
      <c r="F2482" s="231" t="s">
        <v>48</v>
      </c>
      <c r="G2482" s="231" t="s">
        <v>521</v>
      </c>
      <c r="H2482" s="231" t="s">
        <v>796</v>
      </c>
      <c r="I2482" s="203">
        <v>17996.099999999999</v>
      </c>
      <c r="J2482" s="203">
        <v>16097.11</v>
      </c>
      <c r="K2482" s="203">
        <v>1955.64</v>
      </c>
      <c r="L2482" s="203">
        <v>-56.65</v>
      </c>
      <c r="M2482" s="231"/>
    </row>
    <row r="2483" spans="1:13">
      <c r="A2483" s="231" t="s">
        <v>794</v>
      </c>
      <c r="B2483" s="231" t="s">
        <v>703</v>
      </c>
      <c r="C2483" s="231" t="s">
        <v>794</v>
      </c>
      <c r="D2483" s="231" t="s">
        <v>816</v>
      </c>
      <c r="E2483" s="231" t="s">
        <v>1097</v>
      </c>
      <c r="F2483" s="231" t="s">
        <v>48</v>
      </c>
      <c r="G2483" s="231" t="s">
        <v>521</v>
      </c>
      <c r="H2483" s="231" t="s">
        <v>796</v>
      </c>
      <c r="I2483" s="203">
        <v>10080</v>
      </c>
      <c r="J2483" s="203">
        <v>6407.84</v>
      </c>
      <c r="K2483" s="203">
        <v>0</v>
      </c>
      <c r="L2483" s="203">
        <v>3672.16</v>
      </c>
      <c r="M2483" s="231"/>
    </row>
    <row r="2484" spans="1:13">
      <c r="A2484" s="231" t="s">
        <v>794</v>
      </c>
      <c r="B2484" s="231" t="s">
        <v>703</v>
      </c>
      <c r="C2484" s="231" t="s">
        <v>812</v>
      </c>
      <c r="D2484" s="231" t="s">
        <v>816</v>
      </c>
      <c r="E2484" s="231" t="s">
        <v>1097</v>
      </c>
      <c r="F2484" s="231" t="s">
        <v>48</v>
      </c>
      <c r="G2484" s="231" t="s">
        <v>521</v>
      </c>
      <c r="H2484" s="231" t="s">
        <v>796</v>
      </c>
      <c r="I2484" s="203">
        <v>2218</v>
      </c>
      <c r="J2484" s="203">
        <v>1477.3</v>
      </c>
      <c r="K2484" s="203">
        <v>0</v>
      </c>
      <c r="L2484" s="203">
        <v>740.7</v>
      </c>
      <c r="M2484" s="231"/>
    </row>
    <row r="2485" spans="1:13">
      <c r="A2485" s="231" t="s">
        <v>794</v>
      </c>
      <c r="B2485" s="231" t="s">
        <v>808</v>
      </c>
      <c r="C2485" s="231" t="s">
        <v>794</v>
      </c>
      <c r="D2485" s="231" t="s">
        <v>816</v>
      </c>
      <c r="E2485" s="231" t="s">
        <v>710</v>
      </c>
      <c r="F2485" s="231" t="s">
        <v>48</v>
      </c>
      <c r="G2485" s="231" t="s">
        <v>521</v>
      </c>
      <c r="H2485" s="231" t="s">
        <v>796</v>
      </c>
      <c r="I2485" s="203">
        <v>1638.4</v>
      </c>
      <c r="J2485" s="203">
        <v>358.19</v>
      </c>
      <c r="K2485" s="203">
        <v>0</v>
      </c>
      <c r="L2485" s="203">
        <v>1280.21</v>
      </c>
      <c r="M2485" s="231"/>
    </row>
    <row r="2486" spans="1:13">
      <c r="A2486" s="231" t="s">
        <v>794</v>
      </c>
      <c r="B2486" s="231" t="s">
        <v>808</v>
      </c>
      <c r="C2486" s="231" t="s">
        <v>812</v>
      </c>
      <c r="D2486" s="231" t="s">
        <v>816</v>
      </c>
      <c r="E2486" s="231" t="s">
        <v>710</v>
      </c>
      <c r="F2486" s="231" t="s">
        <v>48</v>
      </c>
      <c r="G2486" s="231" t="s">
        <v>521</v>
      </c>
      <c r="H2486" s="231" t="s">
        <v>796</v>
      </c>
      <c r="I2486" s="203">
        <v>425.09</v>
      </c>
      <c r="J2486" s="203">
        <v>82.55</v>
      </c>
      <c r="K2486" s="203">
        <v>0</v>
      </c>
      <c r="L2486" s="203">
        <v>342.54</v>
      </c>
      <c r="M2486" s="231"/>
    </row>
    <row r="2487" spans="1:13">
      <c r="A2487" s="231" t="s">
        <v>794</v>
      </c>
      <c r="B2487" s="231" t="s">
        <v>808</v>
      </c>
      <c r="C2487" s="231" t="s">
        <v>2341</v>
      </c>
      <c r="D2487" s="231" t="s">
        <v>816</v>
      </c>
      <c r="E2487" s="231" t="s">
        <v>710</v>
      </c>
      <c r="F2487" s="231" t="s">
        <v>48</v>
      </c>
      <c r="G2487" s="231" t="s">
        <v>521</v>
      </c>
      <c r="H2487" s="231" t="s">
        <v>796</v>
      </c>
      <c r="I2487" s="203">
        <v>6401.75</v>
      </c>
      <c r="J2487" s="203">
        <v>3667.95</v>
      </c>
      <c r="K2487" s="203">
        <v>0</v>
      </c>
      <c r="L2487" s="203">
        <v>2733.8</v>
      </c>
      <c r="M2487" s="231"/>
    </row>
    <row r="2488" spans="1:13">
      <c r="A2488" s="231" t="s">
        <v>794</v>
      </c>
      <c r="B2488" s="231" t="s">
        <v>808</v>
      </c>
      <c r="C2488" s="231" t="s">
        <v>2341</v>
      </c>
      <c r="D2488" s="231" t="s">
        <v>816</v>
      </c>
      <c r="E2488" s="231" t="s">
        <v>710</v>
      </c>
      <c r="F2488" s="231" t="s">
        <v>48</v>
      </c>
      <c r="G2488" s="231" t="s">
        <v>521</v>
      </c>
      <c r="H2488" s="231" t="s">
        <v>796</v>
      </c>
      <c r="I2488" s="203">
        <v>9265</v>
      </c>
      <c r="J2488" s="203">
        <v>6265</v>
      </c>
      <c r="K2488" s="203">
        <v>0</v>
      </c>
      <c r="L2488" s="203">
        <v>3000</v>
      </c>
      <c r="M2488" s="231"/>
    </row>
    <row r="2489" spans="1:13">
      <c r="A2489" s="231" t="s">
        <v>794</v>
      </c>
      <c r="B2489" s="231" t="s">
        <v>808</v>
      </c>
      <c r="C2489" s="231" t="s">
        <v>2341</v>
      </c>
      <c r="D2489" s="231" t="s">
        <v>816</v>
      </c>
      <c r="E2489" s="231" t="s">
        <v>710</v>
      </c>
      <c r="F2489" s="231" t="s">
        <v>48</v>
      </c>
      <c r="G2489" s="231" t="s">
        <v>521</v>
      </c>
      <c r="H2489" s="231" t="s">
        <v>796</v>
      </c>
      <c r="I2489" s="203">
        <v>37.6</v>
      </c>
      <c r="J2489" s="203">
        <v>0</v>
      </c>
      <c r="K2489" s="203">
        <v>0</v>
      </c>
      <c r="L2489" s="203">
        <v>37.6</v>
      </c>
      <c r="M2489" s="231"/>
    </row>
    <row r="2490" spans="1:13">
      <c r="A2490" s="231" t="s">
        <v>794</v>
      </c>
      <c r="B2490" s="231" t="s">
        <v>808</v>
      </c>
      <c r="C2490" s="231" t="s">
        <v>2341</v>
      </c>
      <c r="D2490" s="231" t="s">
        <v>816</v>
      </c>
      <c r="E2490" s="231" t="s">
        <v>710</v>
      </c>
      <c r="F2490" s="231" t="s">
        <v>48</v>
      </c>
      <c r="G2490" s="231" t="s">
        <v>521</v>
      </c>
      <c r="H2490" s="231" t="s">
        <v>796</v>
      </c>
      <c r="I2490" s="203">
        <v>13291.67</v>
      </c>
      <c r="J2490" s="203">
        <v>13096.67</v>
      </c>
      <c r="K2490" s="203">
        <v>0</v>
      </c>
      <c r="L2490" s="203">
        <v>195</v>
      </c>
      <c r="M2490" s="231"/>
    </row>
    <row r="2491" spans="1:13">
      <c r="A2491" s="231" t="s">
        <v>794</v>
      </c>
      <c r="B2491" s="231" t="s">
        <v>808</v>
      </c>
      <c r="C2491" s="231" t="s">
        <v>2343</v>
      </c>
      <c r="D2491" s="231" t="s">
        <v>816</v>
      </c>
      <c r="E2491" s="231" t="s">
        <v>710</v>
      </c>
      <c r="F2491" s="231" t="s">
        <v>48</v>
      </c>
      <c r="G2491" s="231" t="s">
        <v>521</v>
      </c>
      <c r="H2491" s="231" t="s">
        <v>796</v>
      </c>
      <c r="I2491" s="203">
        <v>15047.46</v>
      </c>
      <c r="J2491" s="203">
        <v>6932.67</v>
      </c>
      <c r="K2491" s="203">
        <v>0</v>
      </c>
      <c r="L2491" s="203">
        <v>8114.79</v>
      </c>
      <c r="M2491" s="231"/>
    </row>
    <row r="2492" spans="1:13">
      <c r="A2492" s="231" t="s">
        <v>794</v>
      </c>
      <c r="B2492" s="231" t="s">
        <v>808</v>
      </c>
      <c r="C2492" s="231" t="s">
        <v>2343</v>
      </c>
      <c r="D2492" s="231" t="s">
        <v>816</v>
      </c>
      <c r="E2492" s="231" t="s">
        <v>710</v>
      </c>
      <c r="F2492" s="231" t="s">
        <v>48</v>
      </c>
      <c r="G2492" s="231" t="s">
        <v>521</v>
      </c>
      <c r="H2492" s="231" t="s">
        <v>796</v>
      </c>
      <c r="I2492" s="203">
        <v>1201</v>
      </c>
      <c r="J2492" s="203">
        <v>760</v>
      </c>
      <c r="K2492" s="203">
        <v>0</v>
      </c>
      <c r="L2492" s="203">
        <v>441</v>
      </c>
      <c r="M2492" s="231"/>
    </row>
    <row r="2493" spans="1:13">
      <c r="A2493" s="231" t="s">
        <v>794</v>
      </c>
      <c r="B2493" s="231" t="s">
        <v>808</v>
      </c>
      <c r="C2493" s="231" t="s">
        <v>2344</v>
      </c>
      <c r="D2493" s="231" t="s">
        <v>816</v>
      </c>
      <c r="E2493" s="231" t="s">
        <v>710</v>
      </c>
      <c r="F2493" s="231" t="s">
        <v>48</v>
      </c>
      <c r="G2493" s="231" t="s">
        <v>521</v>
      </c>
      <c r="H2493" s="231" t="s">
        <v>796</v>
      </c>
      <c r="I2493" s="203">
        <v>3554.72</v>
      </c>
      <c r="J2493" s="203">
        <v>0</v>
      </c>
      <c r="K2493" s="203">
        <v>0</v>
      </c>
      <c r="L2493" s="203">
        <v>3554.72</v>
      </c>
      <c r="M2493" s="231"/>
    </row>
    <row r="2494" spans="1:13">
      <c r="A2494" s="231" t="s">
        <v>794</v>
      </c>
      <c r="B2494" s="231" t="s">
        <v>808</v>
      </c>
      <c r="C2494" s="231" t="s">
        <v>2344</v>
      </c>
      <c r="D2494" s="231" t="s">
        <v>816</v>
      </c>
      <c r="E2494" s="231" t="s">
        <v>710</v>
      </c>
      <c r="F2494" s="231" t="s">
        <v>48</v>
      </c>
      <c r="G2494" s="231" t="s">
        <v>521</v>
      </c>
      <c r="H2494" s="231" t="s">
        <v>796</v>
      </c>
      <c r="I2494" s="203">
        <v>20625</v>
      </c>
      <c r="J2494" s="203">
        <v>20625</v>
      </c>
      <c r="K2494" s="203">
        <v>0</v>
      </c>
      <c r="L2494" s="203">
        <v>0</v>
      </c>
      <c r="M2494" s="231"/>
    </row>
    <row r="2495" spans="1:13">
      <c r="A2495" s="231" t="s">
        <v>794</v>
      </c>
      <c r="B2495" s="231" t="s">
        <v>808</v>
      </c>
      <c r="C2495" s="231" t="s">
        <v>2345</v>
      </c>
      <c r="D2495" s="231" t="s">
        <v>816</v>
      </c>
      <c r="E2495" s="231" t="s">
        <v>710</v>
      </c>
      <c r="F2495" s="231" t="s">
        <v>48</v>
      </c>
      <c r="G2495" s="231" t="s">
        <v>521</v>
      </c>
      <c r="H2495" s="231" t="s">
        <v>796</v>
      </c>
      <c r="I2495" s="203">
        <v>3013.12</v>
      </c>
      <c r="J2495" s="203">
        <v>285</v>
      </c>
      <c r="K2495" s="203">
        <v>0</v>
      </c>
      <c r="L2495" s="203">
        <v>2728.12</v>
      </c>
      <c r="M2495" s="231"/>
    </row>
    <row r="2496" spans="1:13">
      <c r="A2496" s="231" t="s">
        <v>794</v>
      </c>
      <c r="B2496" s="231" t="s">
        <v>808</v>
      </c>
      <c r="C2496" s="231" t="s">
        <v>2345</v>
      </c>
      <c r="D2496" s="231" t="s">
        <v>816</v>
      </c>
      <c r="E2496" s="231" t="s">
        <v>710</v>
      </c>
      <c r="F2496" s="231" t="s">
        <v>48</v>
      </c>
      <c r="G2496" s="231" t="s">
        <v>521</v>
      </c>
      <c r="H2496" s="231" t="s">
        <v>796</v>
      </c>
      <c r="I2496" s="203">
        <v>8007.07</v>
      </c>
      <c r="J2496" s="203">
        <v>6252.55</v>
      </c>
      <c r="K2496" s="203">
        <v>0</v>
      </c>
      <c r="L2496" s="203">
        <v>1754.52</v>
      </c>
      <c r="M2496" s="231"/>
    </row>
    <row r="2497" spans="1:13">
      <c r="A2497" s="231" t="s">
        <v>794</v>
      </c>
      <c r="B2497" s="231" t="s">
        <v>833</v>
      </c>
      <c r="C2497" s="231" t="s">
        <v>794</v>
      </c>
      <c r="D2497" s="231" t="s">
        <v>816</v>
      </c>
      <c r="E2497" s="231" t="s">
        <v>710</v>
      </c>
      <c r="F2497" s="231" t="s">
        <v>48</v>
      </c>
      <c r="G2497" s="231" t="s">
        <v>521</v>
      </c>
      <c r="H2497" s="231" t="s">
        <v>796</v>
      </c>
      <c r="I2497" s="203">
        <v>1986.88</v>
      </c>
      <c r="J2497" s="203">
        <v>1986.88</v>
      </c>
      <c r="K2497" s="203">
        <v>0</v>
      </c>
      <c r="L2497" s="203">
        <v>0</v>
      </c>
      <c r="M2497" s="231"/>
    </row>
    <row r="2498" spans="1:13">
      <c r="A2498" s="231" t="s">
        <v>794</v>
      </c>
      <c r="B2498" s="231" t="s">
        <v>833</v>
      </c>
      <c r="C2498" s="231" t="s">
        <v>812</v>
      </c>
      <c r="D2498" s="231" t="s">
        <v>816</v>
      </c>
      <c r="E2498" s="231" t="s">
        <v>710</v>
      </c>
      <c r="F2498" s="231" t="s">
        <v>48</v>
      </c>
      <c r="G2498" s="231" t="s">
        <v>521</v>
      </c>
      <c r="H2498" s="231" t="s">
        <v>796</v>
      </c>
      <c r="I2498" s="203">
        <v>542.02</v>
      </c>
      <c r="J2498" s="203">
        <v>523.09</v>
      </c>
      <c r="K2498" s="203">
        <v>0</v>
      </c>
      <c r="L2498" s="203">
        <v>18.93</v>
      </c>
      <c r="M2498" s="231"/>
    </row>
    <row r="2499" spans="1:13">
      <c r="A2499" s="231" t="s">
        <v>794</v>
      </c>
      <c r="B2499" s="231" t="s">
        <v>833</v>
      </c>
      <c r="C2499" s="231" t="s">
        <v>2345</v>
      </c>
      <c r="D2499" s="231" t="s">
        <v>816</v>
      </c>
      <c r="E2499" s="231" t="s">
        <v>710</v>
      </c>
      <c r="F2499" s="231" t="s">
        <v>48</v>
      </c>
      <c r="G2499" s="231" t="s">
        <v>521</v>
      </c>
      <c r="H2499" s="231" t="s">
        <v>796</v>
      </c>
      <c r="I2499" s="203">
        <v>1744.95</v>
      </c>
      <c r="J2499" s="203">
        <v>1437.79</v>
      </c>
      <c r="K2499" s="203">
        <v>0</v>
      </c>
      <c r="L2499" s="203">
        <v>307.16000000000003</v>
      </c>
      <c r="M2499" s="231"/>
    </row>
    <row r="2500" spans="1:13">
      <c r="A2500" s="231" t="s">
        <v>794</v>
      </c>
      <c r="B2500" s="231" t="s">
        <v>806</v>
      </c>
      <c r="C2500" s="231" t="s">
        <v>794</v>
      </c>
      <c r="D2500" s="231" t="s">
        <v>816</v>
      </c>
      <c r="E2500" s="231" t="s">
        <v>710</v>
      </c>
      <c r="F2500" s="231" t="s">
        <v>48</v>
      </c>
      <c r="G2500" s="231" t="s">
        <v>521</v>
      </c>
      <c r="H2500" s="231" t="s">
        <v>796</v>
      </c>
      <c r="I2500" s="203">
        <v>400</v>
      </c>
      <c r="J2500" s="203">
        <v>249.36</v>
      </c>
      <c r="K2500" s="203">
        <v>0</v>
      </c>
      <c r="L2500" s="203">
        <v>150.63999999999999</v>
      </c>
      <c r="M2500" s="231"/>
    </row>
    <row r="2501" spans="1:13">
      <c r="A2501" s="231" t="s">
        <v>794</v>
      </c>
      <c r="B2501" s="231" t="s">
        <v>806</v>
      </c>
      <c r="C2501" s="231" t="s">
        <v>812</v>
      </c>
      <c r="D2501" s="231" t="s">
        <v>816</v>
      </c>
      <c r="E2501" s="231" t="s">
        <v>710</v>
      </c>
      <c r="F2501" s="231" t="s">
        <v>48</v>
      </c>
      <c r="G2501" s="231" t="s">
        <v>521</v>
      </c>
      <c r="H2501" s="231" t="s">
        <v>796</v>
      </c>
      <c r="I2501" s="203">
        <v>120</v>
      </c>
      <c r="J2501" s="203">
        <v>57.64</v>
      </c>
      <c r="K2501" s="203">
        <v>0</v>
      </c>
      <c r="L2501" s="203">
        <v>62.36</v>
      </c>
      <c r="M2501" s="231"/>
    </row>
    <row r="2502" spans="1:13">
      <c r="A2502" s="231" t="s">
        <v>794</v>
      </c>
      <c r="B2502" s="231" t="s">
        <v>806</v>
      </c>
      <c r="C2502" s="231" t="s">
        <v>2341</v>
      </c>
      <c r="D2502" s="231" t="s">
        <v>816</v>
      </c>
      <c r="E2502" s="231" t="s">
        <v>710</v>
      </c>
      <c r="F2502" s="231" t="s">
        <v>48</v>
      </c>
      <c r="G2502" s="231" t="s">
        <v>521</v>
      </c>
      <c r="H2502" s="231" t="s">
        <v>796</v>
      </c>
      <c r="I2502" s="203">
        <v>1019.01</v>
      </c>
      <c r="J2502" s="203">
        <v>1019.01</v>
      </c>
      <c r="K2502" s="203">
        <v>0</v>
      </c>
      <c r="L2502" s="203">
        <v>0</v>
      </c>
      <c r="M2502" s="231"/>
    </row>
    <row r="2503" spans="1:13">
      <c r="A2503" s="231" t="s">
        <v>794</v>
      </c>
      <c r="B2503" s="231" t="s">
        <v>804</v>
      </c>
      <c r="C2503" s="231" t="s">
        <v>2341</v>
      </c>
      <c r="D2503" s="231" t="s">
        <v>816</v>
      </c>
      <c r="E2503" s="231" t="s">
        <v>710</v>
      </c>
      <c r="F2503" s="231" t="s">
        <v>48</v>
      </c>
      <c r="G2503" s="231" t="s">
        <v>521</v>
      </c>
      <c r="H2503" s="231" t="s">
        <v>796</v>
      </c>
      <c r="I2503" s="203">
        <v>18934.89</v>
      </c>
      <c r="J2503" s="203">
        <v>21537.02</v>
      </c>
      <c r="K2503" s="203">
        <v>0</v>
      </c>
      <c r="L2503" s="203">
        <v>-2602.13</v>
      </c>
      <c r="M2503" s="231"/>
    </row>
    <row r="2504" spans="1:13">
      <c r="A2504" s="231" t="s">
        <v>794</v>
      </c>
      <c r="B2504" s="231" t="s">
        <v>804</v>
      </c>
      <c r="C2504" s="231" t="s">
        <v>2341</v>
      </c>
      <c r="D2504" s="231" t="s">
        <v>816</v>
      </c>
      <c r="E2504" s="231" t="s">
        <v>710</v>
      </c>
      <c r="F2504" s="231" t="s">
        <v>48</v>
      </c>
      <c r="G2504" s="231" t="s">
        <v>521</v>
      </c>
      <c r="H2504" s="231" t="s">
        <v>796</v>
      </c>
      <c r="I2504" s="203">
        <v>3586.47</v>
      </c>
      <c r="J2504" s="203">
        <v>3586.47</v>
      </c>
      <c r="K2504" s="203">
        <v>0</v>
      </c>
      <c r="L2504" s="203">
        <v>0</v>
      </c>
      <c r="M2504" s="231"/>
    </row>
    <row r="2505" spans="1:13">
      <c r="A2505" s="231" t="s">
        <v>794</v>
      </c>
      <c r="B2505" s="231" t="s">
        <v>804</v>
      </c>
      <c r="C2505" s="231" t="s">
        <v>2341</v>
      </c>
      <c r="D2505" s="231" t="s">
        <v>816</v>
      </c>
      <c r="E2505" s="231" t="s">
        <v>710</v>
      </c>
      <c r="F2505" s="231" t="s">
        <v>48</v>
      </c>
      <c r="G2505" s="231" t="s">
        <v>521</v>
      </c>
      <c r="H2505" s="231" t="s">
        <v>796</v>
      </c>
      <c r="I2505" s="203">
        <v>1820.5</v>
      </c>
      <c r="J2505" s="203">
        <v>374</v>
      </c>
      <c r="K2505" s="203">
        <v>0</v>
      </c>
      <c r="L2505" s="203">
        <v>1446.5</v>
      </c>
      <c r="M2505" s="231"/>
    </row>
    <row r="2506" spans="1:13">
      <c r="A2506" s="231" t="s">
        <v>794</v>
      </c>
      <c r="B2506" s="231" t="s">
        <v>804</v>
      </c>
      <c r="C2506" s="231" t="s">
        <v>2341</v>
      </c>
      <c r="D2506" s="231" t="s">
        <v>816</v>
      </c>
      <c r="E2506" s="231" t="s">
        <v>710</v>
      </c>
      <c r="F2506" s="231" t="s">
        <v>48</v>
      </c>
      <c r="G2506" s="231" t="s">
        <v>521</v>
      </c>
      <c r="H2506" s="231" t="s">
        <v>796</v>
      </c>
      <c r="I2506" s="203">
        <v>375</v>
      </c>
      <c r="J2506" s="203">
        <v>375</v>
      </c>
      <c r="K2506" s="203">
        <v>0</v>
      </c>
      <c r="L2506" s="203">
        <v>0</v>
      </c>
      <c r="M2506" s="231"/>
    </row>
    <row r="2507" spans="1:13">
      <c r="A2507" s="231" t="s">
        <v>794</v>
      </c>
      <c r="B2507" s="231" t="s">
        <v>804</v>
      </c>
      <c r="C2507" s="231" t="s">
        <v>2343</v>
      </c>
      <c r="D2507" s="231" t="s">
        <v>816</v>
      </c>
      <c r="E2507" s="231" t="s">
        <v>710</v>
      </c>
      <c r="F2507" s="231" t="s">
        <v>48</v>
      </c>
      <c r="G2507" s="231" t="s">
        <v>521</v>
      </c>
      <c r="H2507" s="231" t="s">
        <v>796</v>
      </c>
      <c r="I2507" s="203">
        <v>5518.02</v>
      </c>
      <c r="J2507" s="203">
        <v>8244.73</v>
      </c>
      <c r="K2507" s="203">
        <v>0</v>
      </c>
      <c r="L2507" s="203">
        <v>-2726.71</v>
      </c>
      <c r="M2507" s="231"/>
    </row>
    <row r="2508" spans="1:13">
      <c r="A2508" s="231" t="s">
        <v>794</v>
      </c>
      <c r="B2508" s="231" t="s">
        <v>804</v>
      </c>
      <c r="C2508" s="231" t="s">
        <v>2344</v>
      </c>
      <c r="D2508" s="231" t="s">
        <v>816</v>
      </c>
      <c r="E2508" s="231" t="s">
        <v>710</v>
      </c>
      <c r="F2508" s="231" t="s">
        <v>48</v>
      </c>
      <c r="G2508" s="231" t="s">
        <v>521</v>
      </c>
      <c r="H2508" s="231" t="s">
        <v>796</v>
      </c>
      <c r="I2508" s="203">
        <v>91.16</v>
      </c>
      <c r="J2508" s="203">
        <v>0</v>
      </c>
      <c r="K2508" s="203">
        <v>0</v>
      </c>
      <c r="L2508" s="203">
        <v>91.16</v>
      </c>
      <c r="M2508" s="231"/>
    </row>
    <row r="2509" spans="1:13">
      <c r="A2509" s="231" t="s">
        <v>794</v>
      </c>
      <c r="B2509" s="231" t="s">
        <v>804</v>
      </c>
      <c r="C2509" s="231" t="s">
        <v>2344</v>
      </c>
      <c r="D2509" s="231" t="s">
        <v>816</v>
      </c>
      <c r="E2509" s="231" t="s">
        <v>710</v>
      </c>
      <c r="F2509" s="231" t="s">
        <v>48</v>
      </c>
      <c r="G2509" s="231" t="s">
        <v>521</v>
      </c>
      <c r="H2509" s="231" t="s">
        <v>796</v>
      </c>
      <c r="I2509" s="203">
        <v>15699.74</v>
      </c>
      <c r="J2509" s="203">
        <v>16980.53</v>
      </c>
      <c r="K2509" s="203">
        <v>0</v>
      </c>
      <c r="L2509" s="203">
        <v>-1280.79</v>
      </c>
      <c r="M2509" s="231"/>
    </row>
    <row r="2510" spans="1:13">
      <c r="A2510" s="231" t="s">
        <v>794</v>
      </c>
      <c r="B2510" s="231" t="s">
        <v>804</v>
      </c>
      <c r="C2510" s="231" t="s">
        <v>2344</v>
      </c>
      <c r="D2510" s="231" t="s">
        <v>816</v>
      </c>
      <c r="E2510" s="231" t="s">
        <v>710</v>
      </c>
      <c r="F2510" s="231" t="s">
        <v>48</v>
      </c>
      <c r="G2510" s="231" t="s">
        <v>521</v>
      </c>
      <c r="H2510" s="231" t="s">
        <v>796</v>
      </c>
      <c r="I2510" s="203">
        <v>508</v>
      </c>
      <c r="J2510" s="203">
        <v>429</v>
      </c>
      <c r="K2510" s="203">
        <v>0</v>
      </c>
      <c r="L2510" s="203">
        <v>79</v>
      </c>
      <c r="M2510" s="231"/>
    </row>
    <row r="2511" spans="1:13">
      <c r="A2511" s="231" t="s">
        <v>794</v>
      </c>
      <c r="B2511" s="231" t="s">
        <v>804</v>
      </c>
      <c r="C2511" s="231" t="s">
        <v>2345</v>
      </c>
      <c r="D2511" s="231" t="s">
        <v>816</v>
      </c>
      <c r="E2511" s="231" t="s">
        <v>710</v>
      </c>
      <c r="F2511" s="231" t="s">
        <v>48</v>
      </c>
      <c r="G2511" s="231" t="s">
        <v>521</v>
      </c>
      <c r="H2511" s="231" t="s">
        <v>796</v>
      </c>
      <c r="I2511" s="203">
        <v>191</v>
      </c>
      <c r="J2511" s="203">
        <v>191</v>
      </c>
      <c r="K2511" s="203">
        <v>0</v>
      </c>
      <c r="L2511" s="203">
        <v>0</v>
      </c>
      <c r="M2511" s="231"/>
    </row>
    <row r="2512" spans="1:13">
      <c r="A2512" s="231" t="s">
        <v>794</v>
      </c>
      <c r="B2512" s="231" t="s">
        <v>703</v>
      </c>
      <c r="C2512" s="231" t="s">
        <v>794</v>
      </c>
      <c r="D2512" s="231" t="s">
        <v>816</v>
      </c>
      <c r="E2512" s="231" t="s">
        <v>710</v>
      </c>
      <c r="F2512" s="231" t="s">
        <v>48</v>
      </c>
      <c r="G2512" s="231" t="s">
        <v>521</v>
      </c>
      <c r="H2512" s="231" t="s">
        <v>796</v>
      </c>
      <c r="I2512" s="203">
        <v>793.17</v>
      </c>
      <c r="J2512" s="203">
        <v>696.05</v>
      </c>
      <c r="K2512" s="203">
        <v>0</v>
      </c>
      <c r="L2512" s="203">
        <v>97.12</v>
      </c>
      <c r="M2512" s="231"/>
    </row>
    <row r="2513" spans="1:13">
      <c r="A2513" s="231" t="s">
        <v>794</v>
      </c>
      <c r="B2513" s="231" t="s">
        <v>703</v>
      </c>
      <c r="C2513" s="231" t="s">
        <v>812</v>
      </c>
      <c r="D2513" s="231" t="s">
        <v>816</v>
      </c>
      <c r="E2513" s="231" t="s">
        <v>710</v>
      </c>
      <c r="F2513" s="231" t="s">
        <v>48</v>
      </c>
      <c r="G2513" s="231" t="s">
        <v>521</v>
      </c>
      <c r="H2513" s="231" t="s">
        <v>796</v>
      </c>
      <c r="I2513" s="203">
        <v>322.08999999999997</v>
      </c>
      <c r="J2513" s="203">
        <v>160.41999999999999</v>
      </c>
      <c r="K2513" s="203">
        <v>0</v>
      </c>
      <c r="L2513" s="203">
        <v>161.66999999999999</v>
      </c>
      <c r="M2513" s="231"/>
    </row>
    <row r="2514" spans="1:13">
      <c r="A2514" s="231" t="s">
        <v>794</v>
      </c>
      <c r="B2514" s="231" t="s">
        <v>701</v>
      </c>
      <c r="C2514" s="231" t="s">
        <v>2345</v>
      </c>
      <c r="D2514" s="231" t="s">
        <v>816</v>
      </c>
      <c r="E2514" s="231" t="s">
        <v>710</v>
      </c>
      <c r="F2514" s="231" t="s">
        <v>48</v>
      </c>
      <c r="G2514" s="231" t="s">
        <v>521</v>
      </c>
      <c r="H2514" s="231" t="s">
        <v>796</v>
      </c>
      <c r="I2514" s="203">
        <v>142.84</v>
      </c>
      <c r="J2514" s="203">
        <v>142.84</v>
      </c>
      <c r="K2514" s="203">
        <v>0</v>
      </c>
      <c r="L2514" s="203">
        <v>0</v>
      </c>
      <c r="M2514" s="231"/>
    </row>
    <row r="2515" spans="1:13">
      <c r="A2515" s="231" t="s">
        <v>794</v>
      </c>
      <c r="B2515" s="231" t="s">
        <v>707</v>
      </c>
      <c r="C2515" s="231" t="s">
        <v>2341</v>
      </c>
      <c r="D2515" s="231" t="s">
        <v>816</v>
      </c>
      <c r="E2515" s="231" t="s">
        <v>710</v>
      </c>
      <c r="F2515" s="231" t="s">
        <v>48</v>
      </c>
      <c r="G2515" s="231" t="s">
        <v>521</v>
      </c>
      <c r="H2515" s="231" t="s">
        <v>796</v>
      </c>
      <c r="I2515" s="203">
        <v>3756.75</v>
      </c>
      <c r="J2515" s="203">
        <v>0</v>
      </c>
      <c r="K2515" s="203">
        <v>0</v>
      </c>
      <c r="L2515" s="203">
        <v>3756.75</v>
      </c>
      <c r="M2515" s="231"/>
    </row>
    <row r="2516" spans="1:13">
      <c r="A2516" s="231" t="s">
        <v>794</v>
      </c>
      <c r="B2516" s="231" t="s">
        <v>707</v>
      </c>
      <c r="C2516" s="231" t="s">
        <v>2343</v>
      </c>
      <c r="D2516" s="231" t="s">
        <v>816</v>
      </c>
      <c r="E2516" s="231" t="s">
        <v>710</v>
      </c>
      <c r="F2516" s="231" t="s">
        <v>48</v>
      </c>
      <c r="G2516" s="231" t="s">
        <v>521</v>
      </c>
      <c r="H2516" s="231" t="s">
        <v>796</v>
      </c>
      <c r="I2516" s="203">
        <v>5284.84</v>
      </c>
      <c r="J2516" s="203">
        <v>339.99</v>
      </c>
      <c r="K2516" s="203">
        <v>0</v>
      </c>
      <c r="L2516" s="203">
        <v>4944.8500000000004</v>
      </c>
      <c r="M2516" s="231"/>
    </row>
    <row r="2517" spans="1:13">
      <c r="A2517" s="231" t="s">
        <v>794</v>
      </c>
      <c r="B2517" s="231" t="s">
        <v>707</v>
      </c>
      <c r="C2517" s="231" t="s">
        <v>2343</v>
      </c>
      <c r="D2517" s="231" t="s">
        <v>816</v>
      </c>
      <c r="E2517" s="231" t="s">
        <v>710</v>
      </c>
      <c r="F2517" s="231" t="s">
        <v>48</v>
      </c>
      <c r="G2517" s="231" t="s">
        <v>521</v>
      </c>
      <c r="H2517" s="231" t="s">
        <v>796</v>
      </c>
      <c r="I2517" s="203">
        <v>60.1</v>
      </c>
      <c r="J2517" s="203">
        <v>18.989999999999998</v>
      </c>
      <c r="K2517" s="203">
        <v>0</v>
      </c>
      <c r="L2517" s="203">
        <v>41.11</v>
      </c>
      <c r="M2517" s="231"/>
    </row>
    <row r="2518" spans="1:13">
      <c r="A2518" s="231" t="s">
        <v>794</v>
      </c>
      <c r="B2518" s="231" t="s">
        <v>707</v>
      </c>
      <c r="C2518" s="231" t="s">
        <v>2344</v>
      </c>
      <c r="D2518" s="231" t="s">
        <v>816</v>
      </c>
      <c r="E2518" s="231" t="s">
        <v>710</v>
      </c>
      <c r="F2518" s="231" t="s">
        <v>48</v>
      </c>
      <c r="G2518" s="231" t="s">
        <v>521</v>
      </c>
      <c r="H2518" s="231" t="s">
        <v>796</v>
      </c>
      <c r="I2518" s="203">
        <v>2338.4</v>
      </c>
      <c r="J2518" s="203">
        <v>0</v>
      </c>
      <c r="K2518" s="203">
        <v>0</v>
      </c>
      <c r="L2518" s="203">
        <v>2338.4</v>
      </c>
      <c r="M2518" s="231"/>
    </row>
    <row r="2519" spans="1:13">
      <c r="A2519" s="231" t="s">
        <v>794</v>
      </c>
      <c r="B2519" s="231" t="s">
        <v>707</v>
      </c>
      <c r="C2519" s="231" t="s">
        <v>2344</v>
      </c>
      <c r="D2519" s="231" t="s">
        <v>816</v>
      </c>
      <c r="E2519" s="231" t="s">
        <v>710</v>
      </c>
      <c r="F2519" s="231" t="s">
        <v>48</v>
      </c>
      <c r="G2519" s="231" t="s">
        <v>521</v>
      </c>
      <c r="H2519" s="231" t="s">
        <v>796</v>
      </c>
      <c r="I2519" s="203">
        <v>14449.03</v>
      </c>
      <c r="J2519" s="203">
        <v>0</v>
      </c>
      <c r="K2519" s="203">
        <v>0</v>
      </c>
      <c r="L2519" s="203">
        <v>14449.03</v>
      </c>
      <c r="M2519" s="231"/>
    </row>
    <row r="2520" spans="1:13">
      <c r="A2520" s="231" t="s">
        <v>794</v>
      </c>
      <c r="B2520" s="231" t="s">
        <v>707</v>
      </c>
      <c r="C2520" s="231" t="s">
        <v>2344</v>
      </c>
      <c r="D2520" s="231" t="s">
        <v>816</v>
      </c>
      <c r="E2520" s="231" t="s">
        <v>710</v>
      </c>
      <c r="F2520" s="231" t="s">
        <v>48</v>
      </c>
      <c r="G2520" s="231" t="s">
        <v>521</v>
      </c>
      <c r="H2520" s="231" t="s">
        <v>796</v>
      </c>
      <c r="I2520" s="203">
        <v>4423.95</v>
      </c>
      <c r="J2520" s="203">
        <v>2436.62</v>
      </c>
      <c r="K2520" s="203">
        <v>0</v>
      </c>
      <c r="L2520" s="203">
        <v>1987.33</v>
      </c>
      <c r="M2520" s="231"/>
    </row>
    <row r="2521" spans="1:13">
      <c r="A2521" s="231" t="s">
        <v>794</v>
      </c>
      <c r="B2521" s="231" t="s">
        <v>242</v>
      </c>
      <c r="C2521" s="231" t="s">
        <v>2344</v>
      </c>
      <c r="D2521" s="231" t="s">
        <v>816</v>
      </c>
      <c r="E2521" s="231" t="s">
        <v>710</v>
      </c>
      <c r="F2521" s="231" t="s">
        <v>48</v>
      </c>
      <c r="G2521" s="231" t="s">
        <v>521</v>
      </c>
      <c r="H2521" s="231" t="s">
        <v>796</v>
      </c>
      <c r="I2521" s="203">
        <v>11393.78</v>
      </c>
      <c r="J2521" s="203">
        <v>11393.03</v>
      </c>
      <c r="K2521" s="203">
        <v>0</v>
      </c>
      <c r="L2521" s="203">
        <v>0.75</v>
      </c>
      <c r="M2521" s="231"/>
    </row>
    <row r="2522" spans="1:13">
      <c r="A2522" s="231" t="s">
        <v>794</v>
      </c>
      <c r="B2522" s="231" t="s">
        <v>242</v>
      </c>
      <c r="C2522" s="231" t="s">
        <v>2344</v>
      </c>
      <c r="D2522" s="231" t="s">
        <v>816</v>
      </c>
      <c r="E2522" s="231" t="s">
        <v>710</v>
      </c>
      <c r="F2522" s="231" t="s">
        <v>48</v>
      </c>
      <c r="G2522" s="231" t="s">
        <v>521</v>
      </c>
      <c r="H2522" s="231" t="s">
        <v>796</v>
      </c>
      <c r="I2522" s="203">
        <v>2000</v>
      </c>
      <c r="J2522" s="203">
        <v>1000</v>
      </c>
      <c r="K2522" s="203">
        <v>1000</v>
      </c>
      <c r="L2522" s="203">
        <v>0</v>
      </c>
      <c r="M2522" s="231"/>
    </row>
    <row r="2523" spans="1:13">
      <c r="A2523" s="231" t="s">
        <v>794</v>
      </c>
      <c r="B2523" s="231" t="s">
        <v>706</v>
      </c>
      <c r="C2523" s="231" t="s">
        <v>794</v>
      </c>
      <c r="D2523" s="231" t="s">
        <v>816</v>
      </c>
      <c r="E2523" s="231" t="s">
        <v>710</v>
      </c>
      <c r="F2523" s="231" t="s">
        <v>48</v>
      </c>
      <c r="G2523" s="231" t="s">
        <v>521</v>
      </c>
      <c r="H2523" s="231" t="s">
        <v>796</v>
      </c>
      <c r="I2523" s="203">
        <v>38510.730000000003</v>
      </c>
      <c r="J2523" s="203">
        <v>30629.63</v>
      </c>
      <c r="K2523" s="203">
        <v>830.02</v>
      </c>
      <c r="L2523" s="203">
        <v>7051.08</v>
      </c>
      <c r="M2523" s="231"/>
    </row>
    <row r="2524" spans="1:13">
      <c r="A2524" s="231" t="s">
        <v>794</v>
      </c>
      <c r="B2524" s="231" t="s">
        <v>706</v>
      </c>
      <c r="C2524" s="231" t="s">
        <v>812</v>
      </c>
      <c r="D2524" s="231" t="s">
        <v>816</v>
      </c>
      <c r="E2524" s="231" t="s">
        <v>710</v>
      </c>
      <c r="F2524" s="231" t="s">
        <v>48</v>
      </c>
      <c r="G2524" s="231" t="s">
        <v>521</v>
      </c>
      <c r="H2524" s="231" t="s">
        <v>796</v>
      </c>
      <c r="I2524" s="203">
        <v>9408.65</v>
      </c>
      <c r="J2524" s="203">
        <v>7219.08</v>
      </c>
      <c r="K2524" s="203">
        <v>170.82</v>
      </c>
      <c r="L2524" s="203">
        <v>2018.75</v>
      </c>
      <c r="M2524" s="231"/>
    </row>
    <row r="2525" spans="1:13">
      <c r="A2525" s="231" t="s">
        <v>794</v>
      </c>
      <c r="B2525" s="231" t="s">
        <v>706</v>
      </c>
      <c r="C2525" s="231" t="s">
        <v>2341</v>
      </c>
      <c r="D2525" s="231" t="s">
        <v>816</v>
      </c>
      <c r="E2525" s="231" t="s">
        <v>710</v>
      </c>
      <c r="F2525" s="231" t="s">
        <v>48</v>
      </c>
      <c r="G2525" s="231" t="s">
        <v>521</v>
      </c>
      <c r="H2525" s="231" t="s">
        <v>796</v>
      </c>
      <c r="I2525" s="203">
        <v>158.34</v>
      </c>
      <c r="J2525" s="203">
        <v>0</v>
      </c>
      <c r="K2525" s="203">
        <v>0</v>
      </c>
      <c r="L2525" s="203">
        <v>158.34</v>
      </c>
      <c r="M2525" s="231"/>
    </row>
    <row r="2526" spans="1:13">
      <c r="A2526" s="231" t="s">
        <v>794</v>
      </c>
      <c r="B2526" s="231" t="s">
        <v>706</v>
      </c>
      <c r="C2526" s="231" t="s">
        <v>2343</v>
      </c>
      <c r="D2526" s="231" t="s">
        <v>816</v>
      </c>
      <c r="E2526" s="231" t="s">
        <v>710</v>
      </c>
      <c r="F2526" s="231" t="s">
        <v>48</v>
      </c>
      <c r="G2526" s="231" t="s">
        <v>521</v>
      </c>
      <c r="H2526" s="231" t="s">
        <v>796</v>
      </c>
      <c r="I2526" s="203">
        <v>5831.71</v>
      </c>
      <c r="J2526" s="203">
        <v>4063.41</v>
      </c>
      <c r="K2526" s="203">
        <v>0</v>
      </c>
      <c r="L2526" s="203">
        <v>1768.3</v>
      </c>
      <c r="M2526" s="231"/>
    </row>
    <row r="2527" spans="1:13">
      <c r="A2527" s="231" t="s">
        <v>794</v>
      </c>
      <c r="B2527" s="231" t="s">
        <v>706</v>
      </c>
      <c r="C2527" s="231" t="s">
        <v>2344</v>
      </c>
      <c r="D2527" s="231" t="s">
        <v>816</v>
      </c>
      <c r="E2527" s="231" t="s">
        <v>710</v>
      </c>
      <c r="F2527" s="231" t="s">
        <v>48</v>
      </c>
      <c r="G2527" s="231" t="s">
        <v>521</v>
      </c>
      <c r="H2527" s="231" t="s">
        <v>796</v>
      </c>
      <c r="I2527" s="203">
        <v>3565.65</v>
      </c>
      <c r="J2527" s="203">
        <v>3400.37</v>
      </c>
      <c r="K2527" s="203">
        <v>0</v>
      </c>
      <c r="L2527" s="203">
        <v>165.28</v>
      </c>
      <c r="M2527" s="231"/>
    </row>
    <row r="2528" spans="1:13">
      <c r="A2528" s="231" t="s">
        <v>794</v>
      </c>
      <c r="B2528" s="231" t="s">
        <v>706</v>
      </c>
      <c r="C2528" s="231" t="s">
        <v>2345</v>
      </c>
      <c r="D2528" s="231" t="s">
        <v>816</v>
      </c>
      <c r="E2528" s="231" t="s">
        <v>710</v>
      </c>
      <c r="F2528" s="231" t="s">
        <v>48</v>
      </c>
      <c r="G2528" s="231" t="s">
        <v>521</v>
      </c>
      <c r="H2528" s="231" t="s">
        <v>796</v>
      </c>
      <c r="I2528" s="203">
        <v>3680.4</v>
      </c>
      <c r="J2528" s="203">
        <v>3680.4</v>
      </c>
      <c r="K2528" s="203">
        <v>0</v>
      </c>
      <c r="L2528" s="203">
        <v>0</v>
      </c>
      <c r="M2528" s="231"/>
    </row>
    <row r="2529" spans="1:13">
      <c r="A2529" s="231" t="s">
        <v>794</v>
      </c>
      <c r="B2529" s="231" t="s">
        <v>709</v>
      </c>
      <c r="C2529" s="231" t="s">
        <v>2343</v>
      </c>
      <c r="D2529" s="231" t="s">
        <v>816</v>
      </c>
      <c r="E2529" s="231" t="s">
        <v>710</v>
      </c>
      <c r="F2529" s="231" t="s">
        <v>48</v>
      </c>
      <c r="G2529" s="231" t="s">
        <v>521</v>
      </c>
      <c r="H2529" s="231" t="s">
        <v>796</v>
      </c>
      <c r="I2529" s="203">
        <v>4383.7</v>
      </c>
      <c r="J2529" s="203">
        <v>0</v>
      </c>
      <c r="K2529" s="203">
        <v>0</v>
      </c>
      <c r="L2529" s="203">
        <v>4383.7</v>
      </c>
      <c r="M2529" s="231"/>
    </row>
    <row r="2530" spans="1:13">
      <c r="A2530" s="231" t="s">
        <v>794</v>
      </c>
      <c r="B2530" s="231" t="s">
        <v>709</v>
      </c>
      <c r="C2530" s="231" t="s">
        <v>2344</v>
      </c>
      <c r="D2530" s="231" t="s">
        <v>816</v>
      </c>
      <c r="E2530" s="231" t="s">
        <v>710</v>
      </c>
      <c r="F2530" s="231" t="s">
        <v>48</v>
      </c>
      <c r="G2530" s="231" t="s">
        <v>521</v>
      </c>
      <c r="H2530" s="231" t="s">
        <v>796</v>
      </c>
      <c r="I2530" s="203">
        <v>350</v>
      </c>
      <c r="J2530" s="203">
        <v>0</v>
      </c>
      <c r="K2530" s="203">
        <v>0</v>
      </c>
      <c r="L2530" s="203">
        <v>350</v>
      </c>
      <c r="M2530" s="231"/>
    </row>
    <row r="2531" spans="1:13">
      <c r="A2531" s="231" t="s">
        <v>794</v>
      </c>
      <c r="B2531" s="231" t="s">
        <v>709</v>
      </c>
      <c r="C2531" s="231" t="s">
        <v>2344</v>
      </c>
      <c r="D2531" s="231" t="s">
        <v>816</v>
      </c>
      <c r="E2531" s="231" t="s">
        <v>710</v>
      </c>
      <c r="F2531" s="231" t="s">
        <v>48</v>
      </c>
      <c r="G2531" s="231" t="s">
        <v>521</v>
      </c>
      <c r="H2531" s="231" t="s">
        <v>796</v>
      </c>
      <c r="I2531" s="203">
        <v>1700</v>
      </c>
      <c r="J2531" s="203">
        <v>0</v>
      </c>
      <c r="K2531" s="203">
        <v>0</v>
      </c>
      <c r="L2531" s="203">
        <v>1700</v>
      </c>
      <c r="M2531" s="231"/>
    </row>
    <row r="2532" spans="1:13">
      <c r="A2532" s="231" t="s">
        <v>794</v>
      </c>
      <c r="B2532" s="231" t="s">
        <v>709</v>
      </c>
      <c r="C2532" s="231" t="s">
        <v>2344</v>
      </c>
      <c r="D2532" s="231" t="s">
        <v>816</v>
      </c>
      <c r="E2532" s="231" t="s">
        <v>710</v>
      </c>
      <c r="F2532" s="231" t="s">
        <v>48</v>
      </c>
      <c r="G2532" s="231" t="s">
        <v>521</v>
      </c>
      <c r="H2532" s="231" t="s">
        <v>796</v>
      </c>
      <c r="I2532" s="203">
        <v>265.5</v>
      </c>
      <c r="J2532" s="203">
        <v>0</v>
      </c>
      <c r="K2532" s="203">
        <v>0</v>
      </c>
      <c r="L2532" s="203">
        <v>265.5</v>
      </c>
      <c r="M2532" s="231"/>
    </row>
    <row r="2533" spans="1:13">
      <c r="A2533" s="231" t="s">
        <v>794</v>
      </c>
      <c r="B2533" s="231" t="s">
        <v>709</v>
      </c>
      <c r="C2533" s="231" t="s">
        <v>2344</v>
      </c>
      <c r="D2533" s="231" t="s">
        <v>816</v>
      </c>
      <c r="E2533" s="231" t="s">
        <v>710</v>
      </c>
      <c r="F2533" s="231" t="s">
        <v>48</v>
      </c>
      <c r="G2533" s="231" t="s">
        <v>521</v>
      </c>
      <c r="H2533" s="231" t="s">
        <v>796</v>
      </c>
      <c r="I2533" s="203">
        <v>780.55</v>
      </c>
      <c r="J2533" s="203">
        <v>0</v>
      </c>
      <c r="K2533" s="203">
        <v>0</v>
      </c>
      <c r="L2533" s="203">
        <v>780.55</v>
      </c>
      <c r="M2533" s="231"/>
    </row>
    <row r="2534" spans="1:13">
      <c r="A2534" s="231" t="s">
        <v>794</v>
      </c>
      <c r="B2534" s="231" t="s">
        <v>808</v>
      </c>
      <c r="C2534" s="231" t="s">
        <v>794</v>
      </c>
      <c r="D2534" s="231" t="s">
        <v>816</v>
      </c>
      <c r="E2534" s="231" t="s">
        <v>2086</v>
      </c>
      <c r="F2534" s="231" t="s">
        <v>48</v>
      </c>
      <c r="G2534" s="231" t="s">
        <v>521</v>
      </c>
      <c r="H2534" s="231" t="s">
        <v>796</v>
      </c>
      <c r="I2534" s="203">
        <v>57425</v>
      </c>
      <c r="J2534" s="203">
        <v>143845</v>
      </c>
      <c r="K2534" s="203">
        <v>0</v>
      </c>
      <c r="L2534" s="203">
        <v>-86420</v>
      </c>
      <c r="M2534" s="231"/>
    </row>
    <row r="2535" spans="1:13">
      <c r="A2535" s="231" t="s">
        <v>794</v>
      </c>
      <c r="B2535" s="231" t="s">
        <v>808</v>
      </c>
      <c r="C2535" s="231" t="s">
        <v>812</v>
      </c>
      <c r="D2535" s="231" t="s">
        <v>816</v>
      </c>
      <c r="E2535" s="231" t="s">
        <v>2086</v>
      </c>
      <c r="F2535" s="231" t="s">
        <v>48</v>
      </c>
      <c r="G2535" s="231" t="s">
        <v>521</v>
      </c>
      <c r="H2535" s="231" t="s">
        <v>796</v>
      </c>
      <c r="I2535" s="203">
        <v>12971.33</v>
      </c>
      <c r="J2535" s="203">
        <v>31594.87</v>
      </c>
      <c r="K2535" s="203">
        <v>0</v>
      </c>
      <c r="L2535" s="203">
        <v>-18623.54</v>
      </c>
      <c r="M2535" s="231"/>
    </row>
    <row r="2536" spans="1:13">
      <c r="A2536" s="231" t="s">
        <v>794</v>
      </c>
      <c r="B2536" s="231" t="s">
        <v>808</v>
      </c>
      <c r="C2536" s="231" t="s">
        <v>2341</v>
      </c>
      <c r="D2536" s="231" t="s">
        <v>816</v>
      </c>
      <c r="E2536" s="231" t="s">
        <v>2086</v>
      </c>
      <c r="F2536" s="231" t="s">
        <v>48</v>
      </c>
      <c r="G2536" s="231" t="s">
        <v>521</v>
      </c>
      <c r="H2536" s="231" t="s">
        <v>796</v>
      </c>
      <c r="I2536" s="203">
        <v>95237.5</v>
      </c>
      <c r="J2536" s="203">
        <v>101387.5</v>
      </c>
      <c r="K2536" s="203">
        <v>0</v>
      </c>
      <c r="L2536" s="203">
        <v>-6150</v>
      </c>
      <c r="M2536" s="231"/>
    </row>
    <row r="2537" spans="1:13">
      <c r="A2537" s="231" t="s">
        <v>794</v>
      </c>
      <c r="B2537" s="231" t="s">
        <v>244</v>
      </c>
      <c r="C2537" s="231" t="s">
        <v>794</v>
      </c>
      <c r="D2537" s="231" t="s">
        <v>816</v>
      </c>
      <c r="E2537" s="231" t="s">
        <v>2082</v>
      </c>
      <c r="F2537" s="231" t="s">
        <v>48</v>
      </c>
      <c r="G2537" s="231" t="s">
        <v>521</v>
      </c>
      <c r="H2537" s="231" t="s">
        <v>796</v>
      </c>
      <c r="I2537" s="203">
        <v>48561</v>
      </c>
      <c r="J2537" s="203">
        <v>44514.239999999998</v>
      </c>
      <c r="K2537" s="203">
        <v>4046.76</v>
      </c>
      <c r="L2537" s="203">
        <v>0</v>
      </c>
      <c r="M2537" s="231"/>
    </row>
    <row r="2538" spans="1:13">
      <c r="A2538" s="231" t="s">
        <v>794</v>
      </c>
      <c r="B2538" s="231" t="s">
        <v>244</v>
      </c>
      <c r="C2538" s="231" t="s">
        <v>812</v>
      </c>
      <c r="D2538" s="231" t="s">
        <v>816</v>
      </c>
      <c r="E2538" s="231" t="s">
        <v>2082</v>
      </c>
      <c r="F2538" s="231" t="s">
        <v>48</v>
      </c>
      <c r="G2538" s="231" t="s">
        <v>521</v>
      </c>
      <c r="H2538" s="231" t="s">
        <v>796</v>
      </c>
      <c r="I2538" s="203">
        <v>18138.849999999999</v>
      </c>
      <c r="J2538" s="203">
        <v>17337.09</v>
      </c>
      <c r="K2538" s="203">
        <v>840.92</v>
      </c>
      <c r="L2538" s="203">
        <v>-39.159999999999997</v>
      </c>
      <c r="M2538" s="231"/>
    </row>
    <row r="2539" spans="1:13">
      <c r="A2539" s="231" t="s">
        <v>794</v>
      </c>
      <c r="B2539" s="231" t="s">
        <v>808</v>
      </c>
      <c r="C2539" s="231" t="s">
        <v>794</v>
      </c>
      <c r="D2539" s="231" t="s">
        <v>816</v>
      </c>
      <c r="E2539" s="231" t="s">
        <v>2090</v>
      </c>
      <c r="F2539" s="231" t="s">
        <v>48</v>
      </c>
      <c r="G2539" s="231" t="s">
        <v>521</v>
      </c>
      <c r="H2539" s="231" t="s">
        <v>796</v>
      </c>
      <c r="I2539" s="203">
        <v>15242.22</v>
      </c>
      <c r="J2539" s="203">
        <v>15242.22</v>
      </c>
      <c r="K2539" s="203">
        <v>0</v>
      </c>
      <c r="L2539" s="203">
        <v>0</v>
      </c>
      <c r="M2539" s="231"/>
    </row>
    <row r="2540" spans="1:13">
      <c r="A2540" s="231" t="s">
        <v>794</v>
      </c>
      <c r="B2540" s="231" t="s">
        <v>808</v>
      </c>
      <c r="C2540" s="231" t="s">
        <v>812</v>
      </c>
      <c r="D2540" s="231" t="s">
        <v>816</v>
      </c>
      <c r="E2540" s="231" t="s">
        <v>2090</v>
      </c>
      <c r="F2540" s="231" t="s">
        <v>48</v>
      </c>
      <c r="G2540" s="231" t="s">
        <v>521</v>
      </c>
      <c r="H2540" s="231" t="s">
        <v>796</v>
      </c>
      <c r="I2540" s="203">
        <v>5768.52</v>
      </c>
      <c r="J2540" s="203">
        <v>5735.59</v>
      </c>
      <c r="K2540" s="203">
        <v>0</v>
      </c>
      <c r="L2540" s="203">
        <v>32.93</v>
      </c>
      <c r="M2540" s="231"/>
    </row>
    <row r="2541" spans="1:13">
      <c r="A2541" s="231" t="s">
        <v>794</v>
      </c>
      <c r="B2541" s="231" t="s">
        <v>808</v>
      </c>
      <c r="C2541" s="231" t="s">
        <v>2341</v>
      </c>
      <c r="D2541" s="231" t="s">
        <v>816</v>
      </c>
      <c r="E2541" s="231" t="s">
        <v>2090</v>
      </c>
      <c r="F2541" s="231" t="s">
        <v>48</v>
      </c>
      <c r="G2541" s="231" t="s">
        <v>521</v>
      </c>
      <c r="H2541" s="231" t="s">
        <v>796</v>
      </c>
      <c r="I2541" s="203">
        <v>34955.26</v>
      </c>
      <c r="J2541" s="203">
        <v>9461.43</v>
      </c>
      <c r="K2541" s="203">
        <v>3538.57</v>
      </c>
      <c r="L2541" s="203">
        <v>21955.26</v>
      </c>
      <c r="M2541" s="231"/>
    </row>
    <row r="2542" spans="1:13">
      <c r="A2542" s="231" t="s">
        <v>794</v>
      </c>
      <c r="B2542" s="231" t="s">
        <v>808</v>
      </c>
      <c r="C2542" s="231" t="s">
        <v>794</v>
      </c>
      <c r="D2542" s="231" t="s">
        <v>816</v>
      </c>
      <c r="E2542" s="231" t="s">
        <v>1967</v>
      </c>
      <c r="F2542" s="231" t="s">
        <v>48</v>
      </c>
      <c r="G2542" s="231" t="s">
        <v>521</v>
      </c>
      <c r="H2542" s="231" t="s">
        <v>796</v>
      </c>
      <c r="I2542" s="203">
        <v>48807.46</v>
      </c>
      <c r="J2542" s="203">
        <v>41550.46</v>
      </c>
      <c r="K2542" s="203">
        <v>8107</v>
      </c>
      <c r="L2542" s="203">
        <v>-850</v>
      </c>
      <c r="M2542" s="231"/>
    </row>
    <row r="2543" spans="1:13">
      <c r="A2543" s="231" t="s">
        <v>794</v>
      </c>
      <c r="B2543" s="231" t="s">
        <v>808</v>
      </c>
      <c r="C2543" s="231" t="s">
        <v>812</v>
      </c>
      <c r="D2543" s="231" t="s">
        <v>816</v>
      </c>
      <c r="E2543" s="231" t="s">
        <v>1967</v>
      </c>
      <c r="F2543" s="231" t="s">
        <v>48</v>
      </c>
      <c r="G2543" s="231" t="s">
        <v>521</v>
      </c>
      <c r="H2543" s="231" t="s">
        <v>796</v>
      </c>
      <c r="I2543" s="203">
        <v>18222.240000000002</v>
      </c>
      <c r="J2543" s="203">
        <v>16727.95</v>
      </c>
      <c r="K2543" s="203">
        <v>1682.68</v>
      </c>
      <c r="L2543" s="203">
        <v>-188.39</v>
      </c>
      <c r="M2543" s="231"/>
    </row>
    <row r="2544" spans="1:13">
      <c r="A2544" s="231" t="s">
        <v>794</v>
      </c>
      <c r="B2544" s="231" t="s">
        <v>808</v>
      </c>
      <c r="C2544" s="231" t="s">
        <v>2345</v>
      </c>
      <c r="D2544" s="231" t="s">
        <v>816</v>
      </c>
      <c r="E2544" s="231" t="s">
        <v>1967</v>
      </c>
      <c r="F2544" s="231" t="s">
        <v>48</v>
      </c>
      <c r="G2544" s="231" t="s">
        <v>521</v>
      </c>
      <c r="H2544" s="231" t="s">
        <v>796</v>
      </c>
      <c r="I2544" s="203">
        <v>1071.31</v>
      </c>
      <c r="J2544" s="203">
        <v>1071.31</v>
      </c>
      <c r="K2544" s="203">
        <v>0</v>
      </c>
      <c r="L2544" s="203">
        <v>0</v>
      </c>
      <c r="M2544" s="231"/>
    </row>
    <row r="2545" spans="1:13">
      <c r="A2545" s="231" t="s">
        <v>794</v>
      </c>
      <c r="B2545" s="231" t="s">
        <v>833</v>
      </c>
      <c r="C2545" s="231" t="s">
        <v>794</v>
      </c>
      <c r="D2545" s="231" t="s">
        <v>816</v>
      </c>
      <c r="E2545" s="231" t="s">
        <v>1967</v>
      </c>
      <c r="F2545" s="231" t="s">
        <v>48</v>
      </c>
      <c r="G2545" s="231" t="s">
        <v>521</v>
      </c>
      <c r="H2545" s="231" t="s">
        <v>796</v>
      </c>
      <c r="I2545" s="203">
        <v>106930.37</v>
      </c>
      <c r="J2545" s="203">
        <v>94585.1</v>
      </c>
      <c r="K2545" s="203">
        <v>14592.6</v>
      </c>
      <c r="L2545" s="203">
        <v>-2247.33</v>
      </c>
      <c r="M2545" s="231"/>
    </row>
    <row r="2546" spans="1:13">
      <c r="A2546" s="231" t="s">
        <v>794</v>
      </c>
      <c r="B2546" s="231" t="s">
        <v>833</v>
      </c>
      <c r="C2546" s="231" t="s">
        <v>794</v>
      </c>
      <c r="D2546" s="231" t="s">
        <v>816</v>
      </c>
      <c r="E2546" s="231" t="s">
        <v>1967</v>
      </c>
      <c r="F2546" s="231" t="s">
        <v>48</v>
      </c>
      <c r="G2546" s="231" t="s">
        <v>521</v>
      </c>
      <c r="H2546" s="231" t="s">
        <v>796</v>
      </c>
      <c r="I2546" s="203">
        <v>76365.66</v>
      </c>
      <c r="J2546" s="203">
        <v>74228.08</v>
      </c>
      <c r="K2546" s="203">
        <v>2254.98</v>
      </c>
      <c r="L2546" s="203">
        <v>-117.4</v>
      </c>
      <c r="M2546" s="231"/>
    </row>
    <row r="2547" spans="1:13">
      <c r="A2547" s="231" t="s">
        <v>794</v>
      </c>
      <c r="B2547" s="231" t="s">
        <v>833</v>
      </c>
      <c r="C2547" s="231" t="s">
        <v>812</v>
      </c>
      <c r="D2547" s="231" t="s">
        <v>816</v>
      </c>
      <c r="E2547" s="231" t="s">
        <v>1967</v>
      </c>
      <c r="F2547" s="231" t="s">
        <v>48</v>
      </c>
      <c r="G2547" s="231" t="s">
        <v>521</v>
      </c>
      <c r="H2547" s="231" t="s">
        <v>796</v>
      </c>
      <c r="I2547" s="203">
        <v>82256.87</v>
      </c>
      <c r="J2547" s="203">
        <v>79082.009999999995</v>
      </c>
      <c r="K2547" s="203">
        <v>3498.28</v>
      </c>
      <c r="L2547" s="203">
        <v>-323.42</v>
      </c>
      <c r="M2547" s="231"/>
    </row>
    <row r="2548" spans="1:13">
      <c r="A2548" s="231" t="s">
        <v>794</v>
      </c>
      <c r="B2548" s="231" t="s">
        <v>833</v>
      </c>
      <c r="C2548" s="231" t="s">
        <v>2345</v>
      </c>
      <c r="D2548" s="231" t="s">
        <v>816</v>
      </c>
      <c r="E2548" s="231" t="s">
        <v>1967</v>
      </c>
      <c r="F2548" s="231" t="s">
        <v>48</v>
      </c>
      <c r="G2548" s="231" t="s">
        <v>521</v>
      </c>
      <c r="H2548" s="231" t="s">
        <v>796</v>
      </c>
      <c r="I2548" s="203">
        <v>4581.45</v>
      </c>
      <c r="J2548" s="203">
        <v>4581.45</v>
      </c>
      <c r="K2548" s="203">
        <v>0</v>
      </c>
      <c r="L2548" s="203">
        <v>0</v>
      </c>
      <c r="M2548" s="231"/>
    </row>
    <row r="2549" spans="1:13">
      <c r="A2549" s="231" t="s">
        <v>794</v>
      </c>
      <c r="B2549" s="231" t="s">
        <v>703</v>
      </c>
      <c r="C2549" s="231" t="s">
        <v>794</v>
      </c>
      <c r="D2549" s="231" t="s">
        <v>816</v>
      </c>
      <c r="E2549" s="231" t="s">
        <v>2092</v>
      </c>
      <c r="F2549" s="231" t="s">
        <v>48</v>
      </c>
      <c r="G2549" s="231" t="s">
        <v>521</v>
      </c>
      <c r="H2549" s="231" t="s">
        <v>796</v>
      </c>
      <c r="I2549" s="203">
        <v>46000</v>
      </c>
      <c r="J2549" s="203">
        <v>41954.27</v>
      </c>
      <c r="K2549" s="203">
        <v>7250</v>
      </c>
      <c r="L2549" s="203">
        <v>-3204.27</v>
      </c>
      <c r="M2549" s="231"/>
    </row>
    <row r="2550" spans="1:13">
      <c r="A2550" s="231" t="s">
        <v>794</v>
      </c>
      <c r="B2550" s="231" t="s">
        <v>703</v>
      </c>
      <c r="C2550" s="231" t="s">
        <v>812</v>
      </c>
      <c r="D2550" s="231" t="s">
        <v>816</v>
      </c>
      <c r="E2550" s="231" t="s">
        <v>2092</v>
      </c>
      <c r="F2550" s="231" t="s">
        <v>48</v>
      </c>
      <c r="G2550" s="231" t="s">
        <v>521</v>
      </c>
      <c r="H2550" s="231" t="s">
        <v>796</v>
      </c>
      <c r="I2550" s="203">
        <v>17620.02</v>
      </c>
      <c r="J2550" s="203">
        <v>16465.169999999998</v>
      </c>
      <c r="K2550" s="203">
        <v>1504.88</v>
      </c>
      <c r="L2550" s="203">
        <v>-350.03</v>
      </c>
      <c r="M2550" s="231"/>
    </row>
    <row r="2551" spans="1:13">
      <c r="A2551" s="231" t="s">
        <v>794</v>
      </c>
      <c r="B2551" s="231" t="s">
        <v>808</v>
      </c>
      <c r="C2551" s="231" t="s">
        <v>2343</v>
      </c>
      <c r="D2551" s="231" t="s">
        <v>816</v>
      </c>
      <c r="E2551" s="231" t="s">
        <v>338</v>
      </c>
      <c r="F2551" s="231" t="s">
        <v>48</v>
      </c>
      <c r="G2551" s="231" t="s">
        <v>521</v>
      </c>
      <c r="H2551" s="231" t="s">
        <v>796</v>
      </c>
      <c r="I2551" s="203">
        <v>460.05</v>
      </c>
      <c r="J2551" s="203">
        <v>460.05</v>
      </c>
      <c r="K2551" s="203">
        <v>0</v>
      </c>
      <c r="L2551" s="203">
        <v>0</v>
      </c>
      <c r="M2551" s="231"/>
    </row>
    <row r="2552" spans="1:13">
      <c r="A2552" s="231" t="s">
        <v>794</v>
      </c>
      <c r="B2552" s="231" t="s">
        <v>804</v>
      </c>
      <c r="C2552" s="231" t="s">
        <v>794</v>
      </c>
      <c r="D2552" s="231" t="s">
        <v>816</v>
      </c>
      <c r="E2552" s="231" t="s">
        <v>338</v>
      </c>
      <c r="F2552" s="231" t="s">
        <v>48</v>
      </c>
      <c r="G2552" s="231" t="s">
        <v>521</v>
      </c>
      <c r="H2552" s="231" t="s">
        <v>796</v>
      </c>
      <c r="I2552" s="203">
        <v>2414.16</v>
      </c>
      <c r="J2552" s="203">
        <v>2414.16</v>
      </c>
      <c r="K2552" s="203">
        <v>0</v>
      </c>
      <c r="L2552" s="203">
        <v>0</v>
      </c>
      <c r="M2552" s="231"/>
    </row>
    <row r="2553" spans="1:13">
      <c r="A2553" s="231" t="s">
        <v>794</v>
      </c>
      <c r="B2553" s="231" t="s">
        <v>804</v>
      </c>
      <c r="C2553" s="231" t="s">
        <v>812</v>
      </c>
      <c r="D2553" s="231" t="s">
        <v>816</v>
      </c>
      <c r="E2553" s="231" t="s">
        <v>338</v>
      </c>
      <c r="F2553" s="231" t="s">
        <v>48</v>
      </c>
      <c r="G2553" s="231" t="s">
        <v>521</v>
      </c>
      <c r="H2553" s="231" t="s">
        <v>796</v>
      </c>
      <c r="I2553" s="203">
        <v>504.78</v>
      </c>
      <c r="J2553" s="203">
        <v>499.56</v>
      </c>
      <c r="K2553" s="203">
        <v>0</v>
      </c>
      <c r="L2553" s="203">
        <v>5.22</v>
      </c>
      <c r="M2553" s="231"/>
    </row>
    <row r="2554" spans="1:13">
      <c r="A2554" s="231" t="s">
        <v>794</v>
      </c>
      <c r="B2554" s="231" t="s">
        <v>804</v>
      </c>
      <c r="C2554" s="231" t="s">
        <v>2341</v>
      </c>
      <c r="D2554" s="231" t="s">
        <v>816</v>
      </c>
      <c r="E2554" s="231" t="s">
        <v>338</v>
      </c>
      <c r="F2554" s="231" t="s">
        <v>48</v>
      </c>
      <c r="G2554" s="231" t="s">
        <v>521</v>
      </c>
      <c r="H2554" s="231" t="s">
        <v>796</v>
      </c>
      <c r="I2554" s="203">
        <v>1588.32</v>
      </c>
      <c r="J2554" s="203">
        <v>1588.32</v>
      </c>
      <c r="K2554" s="203">
        <v>0</v>
      </c>
      <c r="L2554" s="203">
        <v>0</v>
      </c>
      <c r="M2554" s="231"/>
    </row>
    <row r="2555" spans="1:13">
      <c r="A2555" s="231" t="s">
        <v>794</v>
      </c>
      <c r="B2555" s="231" t="s">
        <v>804</v>
      </c>
      <c r="C2555" s="231" t="s">
        <v>2343</v>
      </c>
      <c r="D2555" s="231" t="s">
        <v>816</v>
      </c>
      <c r="E2555" s="231" t="s">
        <v>338</v>
      </c>
      <c r="F2555" s="231" t="s">
        <v>48</v>
      </c>
      <c r="G2555" s="231" t="s">
        <v>521</v>
      </c>
      <c r="H2555" s="231" t="s">
        <v>796</v>
      </c>
      <c r="I2555" s="203">
        <v>2055.06</v>
      </c>
      <c r="J2555" s="203">
        <v>0</v>
      </c>
      <c r="K2555" s="203">
        <v>0</v>
      </c>
      <c r="L2555" s="203">
        <v>2055.06</v>
      </c>
      <c r="M2555" s="231"/>
    </row>
    <row r="2556" spans="1:13">
      <c r="A2556" s="231" t="s">
        <v>794</v>
      </c>
      <c r="B2556" s="231" t="s">
        <v>706</v>
      </c>
      <c r="C2556" s="231" t="s">
        <v>2345</v>
      </c>
      <c r="D2556" s="231" t="s">
        <v>816</v>
      </c>
      <c r="E2556" s="231" t="s">
        <v>338</v>
      </c>
      <c r="F2556" s="231" t="s">
        <v>48</v>
      </c>
      <c r="G2556" s="231" t="s">
        <v>521</v>
      </c>
      <c r="H2556" s="231" t="s">
        <v>796</v>
      </c>
      <c r="I2556" s="203">
        <v>940.53</v>
      </c>
      <c r="J2556" s="203">
        <v>312.64</v>
      </c>
      <c r="K2556" s="203">
        <v>0</v>
      </c>
      <c r="L2556" s="203">
        <v>627.89</v>
      </c>
      <c r="M2556" s="231"/>
    </row>
    <row r="2557" spans="1:13">
      <c r="A2557" s="231" t="s">
        <v>794</v>
      </c>
      <c r="B2557" s="231" t="s">
        <v>808</v>
      </c>
      <c r="C2557" s="231" t="s">
        <v>794</v>
      </c>
      <c r="D2557" s="231" t="s">
        <v>816</v>
      </c>
      <c r="E2557" s="231" t="s">
        <v>1004</v>
      </c>
      <c r="F2557" s="231" t="s">
        <v>48</v>
      </c>
      <c r="G2557" s="231" t="s">
        <v>521</v>
      </c>
      <c r="H2557" s="231" t="s">
        <v>796</v>
      </c>
      <c r="I2557" s="203">
        <v>111645.8</v>
      </c>
      <c r="J2557" s="203">
        <v>95410.5</v>
      </c>
      <c r="K2557" s="203">
        <v>17140.52</v>
      </c>
      <c r="L2557" s="203">
        <v>-905.22</v>
      </c>
      <c r="M2557" s="231"/>
    </row>
    <row r="2558" spans="1:13">
      <c r="A2558" s="231" t="s">
        <v>794</v>
      </c>
      <c r="B2558" s="231" t="s">
        <v>808</v>
      </c>
      <c r="C2558" s="231" t="s">
        <v>812</v>
      </c>
      <c r="D2558" s="231" t="s">
        <v>816</v>
      </c>
      <c r="E2558" s="231" t="s">
        <v>1004</v>
      </c>
      <c r="F2558" s="231" t="s">
        <v>48</v>
      </c>
      <c r="G2558" s="231" t="s">
        <v>521</v>
      </c>
      <c r="H2558" s="231" t="s">
        <v>796</v>
      </c>
      <c r="I2558" s="203">
        <v>45538.43</v>
      </c>
      <c r="J2558" s="203">
        <v>42348.98</v>
      </c>
      <c r="K2558" s="203">
        <v>3557.72</v>
      </c>
      <c r="L2558" s="203">
        <v>-368.27</v>
      </c>
      <c r="M2558" s="231"/>
    </row>
    <row r="2559" spans="1:13">
      <c r="A2559" s="231" t="s">
        <v>794</v>
      </c>
      <c r="B2559" s="231" t="s">
        <v>808</v>
      </c>
      <c r="C2559" s="231" t="s">
        <v>2343</v>
      </c>
      <c r="D2559" s="231" t="s">
        <v>816</v>
      </c>
      <c r="E2559" s="231" t="s">
        <v>1004</v>
      </c>
      <c r="F2559" s="231" t="s">
        <v>48</v>
      </c>
      <c r="G2559" s="231" t="s">
        <v>521</v>
      </c>
      <c r="H2559" s="231" t="s">
        <v>796</v>
      </c>
      <c r="I2559" s="203">
        <v>3769.91</v>
      </c>
      <c r="J2559" s="203">
        <v>2250.13</v>
      </c>
      <c r="K2559" s="203">
        <v>0</v>
      </c>
      <c r="L2559" s="203">
        <v>1519.78</v>
      </c>
      <c r="M2559" s="231"/>
    </row>
    <row r="2560" spans="1:13">
      <c r="A2560" s="231" t="s">
        <v>794</v>
      </c>
      <c r="B2560" s="231" t="s">
        <v>808</v>
      </c>
      <c r="C2560" s="231" t="s">
        <v>2345</v>
      </c>
      <c r="D2560" s="231" t="s">
        <v>816</v>
      </c>
      <c r="E2560" s="231" t="s">
        <v>1004</v>
      </c>
      <c r="F2560" s="231" t="s">
        <v>48</v>
      </c>
      <c r="G2560" s="231" t="s">
        <v>521</v>
      </c>
      <c r="H2560" s="231" t="s">
        <v>796</v>
      </c>
      <c r="I2560" s="203">
        <v>2571.12</v>
      </c>
      <c r="J2560" s="203">
        <v>2642.54</v>
      </c>
      <c r="K2560" s="203">
        <v>0</v>
      </c>
      <c r="L2560" s="203">
        <v>-71.42</v>
      </c>
      <c r="M2560" s="231"/>
    </row>
    <row r="2561" spans="1:13">
      <c r="A2561" s="231" t="s">
        <v>794</v>
      </c>
      <c r="B2561" s="231" t="s">
        <v>703</v>
      </c>
      <c r="C2561" s="231" t="s">
        <v>794</v>
      </c>
      <c r="D2561" s="231" t="s">
        <v>816</v>
      </c>
      <c r="E2561" s="231" t="s">
        <v>1004</v>
      </c>
      <c r="F2561" s="231" t="s">
        <v>48</v>
      </c>
      <c r="G2561" s="231" t="s">
        <v>521</v>
      </c>
      <c r="H2561" s="231" t="s">
        <v>796</v>
      </c>
      <c r="I2561" s="203">
        <v>110819</v>
      </c>
      <c r="J2561" s="203">
        <v>48097.49</v>
      </c>
      <c r="K2561" s="203">
        <v>8903.52</v>
      </c>
      <c r="L2561" s="203">
        <v>53817.99</v>
      </c>
      <c r="M2561" s="231"/>
    </row>
    <row r="2562" spans="1:13">
      <c r="A2562" s="231" t="s">
        <v>794</v>
      </c>
      <c r="B2562" s="231" t="s">
        <v>703</v>
      </c>
      <c r="C2562" s="231" t="s">
        <v>812</v>
      </c>
      <c r="D2562" s="231" t="s">
        <v>816</v>
      </c>
      <c r="E2562" s="231" t="s">
        <v>1004</v>
      </c>
      <c r="F2562" s="231" t="s">
        <v>48</v>
      </c>
      <c r="G2562" s="231" t="s">
        <v>521</v>
      </c>
      <c r="H2562" s="231" t="s">
        <v>796</v>
      </c>
      <c r="I2562" s="203">
        <v>43581.74</v>
      </c>
      <c r="J2562" s="203">
        <v>18299.400000000001</v>
      </c>
      <c r="K2562" s="203">
        <v>1847.92</v>
      </c>
      <c r="L2562" s="203">
        <v>23434.42</v>
      </c>
      <c r="M2562" s="231"/>
    </row>
    <row r="2563" spans="1:13">
      <c r="A2563" s="231" t="s">
        <v>794</v>
      </c>
      <c r="B2563" s="231" t="s">
        <v>702</v>
      </c>
      <c r="C2563" s="231" t="s">
        <v>2341</v>
      </c>
      <c r="D2563" s="231" t="s">
        <v>816</v>
      </c>
      <c r="E2563" s="231" t="s">
        <v>1004</v>
      </c>
      <c r="F2563" s="231" t="s">
        <v>48</v>
      </c>
      <c r="G2563" s="231" t="s">
        <v>521</v>
      </c>
      <c r="H2563" s="231" t="s">
        <v>796</v>
      </c>
      <c r="I2563" s="203">
        <v>7500</v>
      </c>
      <c r="J2563" s="203">
        <v>858</v>
      </c>
      <c r="K2563" s="203">
        <v>804.27</v>
      </c>
      <c r="L2563" s="203">
        <v>5837.73</v>
      </c>
      <c r="M2563" s="231"/>
    </row>
    <row r="2564" spans="1:13">
      <c r="A2564" s="231" t="s">
        <v>794</v>
      </c>
      <c r="B2564" s="231" t="s">
        <v>702</v>
      </c>
      <c r="C2564" s="231" t="s">
        <v>794</v>
      </c>
      <c r="D2564" s="231" t="s">
        <v>816</v>
      </c>
      <c r="E2564" s="231" t="s">
        <v>1098</v>
      </c>
      <c r="F2564" s="231" t="s">
        <v>48</v>
      </c>
      <c r="G2564" s="231" t="s">
        <v>521</v>
      </c>
      <c r="H2564" s="231" t="s">
        <v>796</v>
      </c>
      <c r="I2564" s="203">
        <v>33523.980000000003</v>
      </c>
      <c r="J2564" s="203">
        <v>25515.82</v>
      </c>
      <c r="K2564" s="203">
        <v>8903.52</v>
      </c>
      <c r="L2564" s="203">
        <v>-895.36</v>
      </c>
      <c r="M2564" s="231"/>
    </row>
    <row r="2565" spans="1:13">
      <c r="A2565" s="231" t="s">
        <v>794</v>
      </c>
      <c r="B2565" s="231" t="s">
        <v>702</v>
      </c>
      <c r="C2565" s="231" t="s">
        <v>812</v>
      </c>
      <c r="D2565" s="231" t="s">
        <v>816</v>
      </c>
      <c r="E2565" s="231" t="s">
        <v>1098</v>
      </c>
      <c r="F2565" s="231" t="s">
        <v>48</v>
      </c>
      <c r="G2565" s="231" t="s">
        <v>521</v>
      </c>
      <c r="H2565" s="231" t="s">
        <v>796</v>
      </c>
      <c r="I2565" s="203">
        <v>11530.77</v>
      </c>
      <c r="J2565" s="203">
        <v>9942.2099999999991</v>
      </c>
      <c r="K2565" s="203">
        <v>1847.92</v>
      </c>
      <c r="L2565" s="203">
        <v>-259.36</v>
      </c>
      <c r="M2565" s="231"/>
    </row>
    <row r="2566" spans="1:13">
      <c r="A2566" s="231" t="s">
        <v>794</v>
      </c>
      <c r="B2566" s="231" t="s">
        <v>808</v>
      </c>
      <c r="C2566" s="231" t="s">
        <v>794</v>
      </c>
      <c r="D2566" s="231" t="s">
        <v>851</v>
      </c>
      <c r="E2566" s="231" t="s">
        <v>521</v>
      </c>
      <c r="F2566" s="231" t="s">
        <v>48</v>
      </c>
      <c r="G2566" s="231" t="s">
        <v>521</v>
      </c>
      <c r="H2566" s="231" t="s">
        <v>796</v>
      </c>
      <c r="I2566" s="203">
        <v>3997154</v>
      </c>
      <c r="J2566" s="203">
        <v>3348992.13</v>
      </c>
      <c r="K2566" s="203">
        <v>616866.76</v>
      </c>
      <c r="L2566" s="203">
        <v>31295.11</v>
      </c>
      <c r="M2566" s="231"/>
    </row>
    <row r="2567" spans="1:13">
      <c r="A2567" s="231" t="s">
        <v>794</v>
      </c>
      <c r="B2567" s="231" t="s">
        <v>808</v>
      </c>
      <c r="C2567" s="231" t="s">
        <v>812</v>
      </c>
      <c r="D2567" s="231" t="s">
        <v>851</v>
      </c>
      <c r="E2567" s="231" t="s">
        <v>521</v>
      </c>
      <c r="F2567" s="231" t="s">
        <v>48</v>
      </c>
      <c r="G2567" s="231" t="s">
        <v>521</v>
      </c>
      <c r="H2567" s="231" t="s">
        <v>796</v>
      </c>
      <c r="I2567" s="203">
        <v>1534337</v>
      </c>
      <c r="J2567" s="203">
        <v>1420425.62</v>
      </c>
      <c r="K2567" s="203">
        <v>129921.88</v>
      </c>
      <c r="L2567" s="203">
        <v>-16010.5</v>
      </c>
      <c r="M2567" s="231"/>
    </row>
    <row r="2568" spans="1:13">
      <c r="A2568" s="231" t="s">
        <v>794</v>
      </c>
      <c r="B2568" s="231" t="s">
        <v>808</v>
      </c>
      <c r="C2568" s="231" t="s">
        <v>2341</v>
      </c>
      <c r="D2568" s="231" t="s">
        <v>851</v>
      </c>
      <c r="E2568" s="231" t="s">
        <v>521</v>
      </c>
      <c r="F2568" s="231" t="s">
        <v>48</v>
      </c>
      <c r="G2568" s="231" t="s">
        <v>521</v>
      </c>
      <c r="H2568" s="231" t="s">
        <v>796</v>
      </c>
      <c r="I2568" s="203">
        <v>20357.28</v>
      </c>
      <c r="J2568" s="203">
        <v>16717.34</v>
      </c>
      <c r="K2568" s="203">
        <v>3393.78</v>
      </c>
      <c r="L2568" s="203">
        <v>246.16</v>
      </c>
      <c r="M2568" s="231"/>
    </row>
    <row r="2569" spans="1:13">
      <c r="A2569" s="231" t="s">
        <v>794</v>
      </c>
      <c r="B2569" s="231" t="s">
        <v>808</v>
      </c>
      <c r="C2569" s="231" t="s">
        <v>2341</v>
      </c>
      <c r="D2569" s="231" t="s">
        <v>851</v>
      </c>
      <c r="E2569" s="231" t="s">
        <v>521</v>
      </c>
      <c r="F2569" s="231" t="s">
        <v>48</v>
      </c>
      <c r="G2569" s="231" t="s">
        <v>521</v>
      </c>
      <c r="H2569" s="231" t="s">
        <v>796</v>
      </c>
      <c r="I2569" s="203">
        <v>582</v>
      </c>
      <c r="J2569" s="203">
        <v>572.5</v>
      </c>
      <c r="K2569" s="203">
        <v>0</v>
      </c>
      <c r="L2569" s="203">
        <v>9.5</v>
      </c>
      <c r="M2569" s="231"/>
    </row>
    <row r="2570" spans="1:13">
      <c r="A2570" s="231" t="s">
        <v>794</v>
      </c>
      <c r="B2570" s="231" t="s">
        <v>808</v>
      </c>
      <c r="C2570" s="231" t="s">
        <v>2341</v>
      </c>
      <c r="D2570" s="231" t="s">
        <v>851</v>
      </c>
      <c r="E2570" s="231" t="s">
        <v>521</v>
      </c>
      <c r="F2570" s="231" t="s">
        <v>48</v>
      </c>
      <c r="G2570" s="231" t="s">
        <v>521</v>
      </c>
      <c r="H2570" s="231" t="s">
        <v>796</v>
      </c>
      <c r="I2570" s="203">
        <v>1000</v>
      </c>
      <c r="J2570" s="203">
        <v>1000</v>
      </c>
      <c r="K2570" s="203">
        <v>0</v>
      </c>
      <c r="L2570" s="203">
        <v>0</v>
      </c>
      <c r="M2570" s="231"/>
    </row>
    <row r="2571" spans="1:13">
      <c r="A2571" s="231" t="s">
        <v>794</v>
      </c>
      <c r="B2571" s="231" t="s">
        <v>808</v>
      </c>
      <c r="C2571" s="231" t="s">
        <v>2343</v>
      </c>
      <c r="D2571" s="231" t="s">
        <v>851</v>
      </c>
      <c r="E2571" s="231" t="s">
        <v>521</v>
      </c>
      <c r="F2571" s="231" t="s">
        <v>48</v>
      </c>
      <c r="G2571" s="231" t="s">
        <v>521</v>
      </c>
      <c r="H2571" s="231" t="s">
        <v>796</v>
      </c>
      <c r="I2571" s="203">
        <v>55673.23</v>
      </c>
      <c r="J2571" s="203">
        <v>35388.67</v>
      </c>
      <c r="K2571" s="203">
        <v>0</v>
      </c>
      <c r="L2571" s="203">
        <v>20284.560000000001</v>
      </c>
      <c r="M2571" s="231"/>
    </row>
    <row r="2572" spans="1:13">
      <c r="A2572" s="231" t="s">
        <v>794</v>
      </c>
      <c r="B2572" s="231" t="s">
        <v>808</v>
      </c>
      <c r="C2572" s="231" t="s">
        <v>2343</v>
      </c>
      <c r="D2572" s="231" t="s">
        <v>851</v>
      </c>
      <c r="E2572" s="231" t="s">
        <v>521</v>
      </c>
      <c r="F2572" s="231" t="s">
        <v>48</v>
      </c>
      <c r="G2572" s="231" t="s">
        <v>521</v>
      </c>
      <c r="H2572" s="231" t="s">
        <v>796</v>
      </c>
      <c r="I2572" s="203">
        <v>296392.67</v>
      </c>
      <c r="J2572" s="203">
        <v>293391.49</v>
      </c>
      <c r="K2572" s="203">
        <v>2946.18</v>
      </c>
      <c r="L2572" s="203">
        <v>55</v>
      </c>
      <c r="M2572" s="231"/>
    </row>
    <row r="2573" spans="1:13">
      <c r="A2573" s="231" t="s">
        <v>794</v>
      </c>
      <c r="B2573" s="231" t="s">
        <v>808</v>
      </c>
      <c r="C2573" s="231" t="s">
        <v>2343</v>
      </c>
      <c r="D2573" s="231" t="s">
        <v>851</v>
      </c>
      <c r="E2573" s="231" t="s">
        <v>521</v>
      </c>
      <c r="F2573" s="231" t="s">
        <v>48</v>
      </c>
      <c r="G2573" s="231" t="s">
        <v>521</v>
      </c>
      <c r="H2573" s="231" t="s">
        <v>796</v>
      </c>
      <c r="I2573" s="203">
        <v>12600</v>
      </c>
      <c r="J2573" s="203">
        <v>12600</v>
      </c>
      <c r="K2573" s="203">
        <v>0</v>
      </c>
      <c r="L2573" s="203">
        <v>0</v>
      </c>
      <c r="M2573" s="231"/>
    </row>
    <row r="2574" spans="1:13">
      <c r="A2574" s="231" t="s">
        <v>794</v>
      </c>
      <c r="B2574" s="231" t="s">
        <v>808</v>
      </c>
      <c r="C2574" s="231" t="s">
        <v>2344</v>
      </c>
      <c r="D2574" s="231" t="s">
        <v>851</v>
      </c>
      <c r="E2574" s="231" t="s">
        <v>521</v>
      </c>
      <c r="F2574" s="231" t="s">
        <v>48</v>
      </c>
      <c r="G2574" s="231" t="s">
        <v>521</v>
      </c>
      <c r="H2574" s="231" t="s">
        <v>796</v>
      </c>
      <c r="I2574" s="203">
        <v>3681.73</v>
      </c>
      <c r="J2574" s="203">
        <v>3681.73</v>
      </c>
      <c r="K2574" s="203">
        <v>0</v>
      </c>
      <c r="L2574" s="203">
        <v>0</v>
      </c>
      <c r="M2574" s="231"/>
    </row>
    <row r="2575" spans="1:13">
      <c r="A2575" s="231" t="s">
        <v>794</v>
      </c>
      <c r="B2575" s="231" t="s">
        <v>808</v>
      </c>
      <c r="C2575" s="231" t="s">
        <v>2344</v>
      </c>
      <c r="D2575" s="231" t="s">
        <v>851</v>
      </c>
      <c r="E2575" s="231" t="s">
        <v>521</v>
      </c>
      <c r="F2575" s="231" t="s">
        <v>48</v>
      </c>
      <c r="G2575" s="231" t="s">
        <v>521</v>
      </c>
      <c r="H2575" s="231" t="s">
        <v>796</v>
      </c>
      <c r="I2575" s="203">
        <v>7.99</v>
      </c>
      <c r="J2575" s="203">
        <v>7.99</v>
      </c>
      <c r="K2575" s="203">
        <v>0</v>
      </c>
      <c r="L2575" s="203">
        <v>0</v>
      </c>
      <c r="M2575" s="231"/>
    </row>
    <row r="2576" spans="1:13">
      <c r="A2576" s="231" t="s">
        <v>794</v>
      </c>
      <c r="B2576" s="231" t="s">
        <v>808</v>
      </c>
      <c r="C2576" s="231" t="s">
        <v>2345</v>
      </c>
      <c r="D2576" s="231" t="s">
        <v>851</v>
      </c>
      <c r="E2576" s="231" t="s">
        <v>521</v>
      </c>
      <c r="F2576" s="231" t="s">
        <v>48</v>
      </c>
      <c r="G2576" s="231" t="s">
        <v>521</v>
      </c>
      <c r="H2576" s="231" t="s">
        <v>796</v>
      </c>
      <c r="I2576" s="203">
        <v>3767.2</v>
      </c>
      <c r="J2576" s="203">
        <v>3757.2</v>
      </c>
      <c r="K2576" s="203">
        <v>0</v>
      </c>
      <c r="L2576" s="203">
        <v>10</v>
      </c>
      <c r="M2576" s="231"/>
    </row>
    <row r="2577" spans="1:13">
      <c r="A2577" s="231" t="s">
        <v>794</v>
      </c>
      <c r="B2577" s="231" t="s">
        <v>808</v>
      </c>
      <c r="C2577" s="231" t="s">
        <v>2345</v>
      </c>
      <c r="D2577" s="231" t="s">
        <v>851</v>
      </c>
      <c r="E2577" s="231" t="s">
        <v>521</v>
      </c>
      <c r="F2577" s="231" t="s">
        <v>48</v>
      </c>
      <c r="G2577" s="231" t="s">
        <v>521</v>
      </c>
      <c r="H2577" s="231" t="s">
        <v>796</v>
      </c>
      <c r="I2577" s="203">
        <v>94358</v>
      </c>
      <c r="J2577" s="203">
        <v>182637.34</v>
      </c>
      <c r="K2577" s="203">
        <v>0</v>
      </c>
      <c r="L2577" s="203">
        <v>-88279.34</v>
      </c>
      <c r="M2577" s="231"/>
    </row>
    <row r="2578" spans="1:13">
      <c r="A2578" s="231" t="s">
        <v>794</v>
      </c>
      <c r="B2578" s="231" t="s">
        <v>833</v>
      </c>
      <c r="C2578" s="231" t="s">
        <v>794</v>
      </c>
      <c r="D2578" s="231" t="s">
        <v>851</v>
      </c>
      <c r="E2578" s="231" t="s">
        <v>521</v>
      </c>
      <c r="F2578" s="231" t="s">
        <v>48</v>
      </c>
      <c r="G2578" s="231" t="s">
        <v>521</v>
      </c>
      <c r="H2578" s="231" t="s">
        <v>796</v>
      </c>
      <c r="I2578" s="203">
        <v>527153</v>
      </c>
      <c r="J2578" s="203">
        <v>441335.85</v>
      </c>
      <c r="K2578" s="203">
        <v>88840.08</v>
      </c>
      <c r="L2578" s="203">
        <v>-3022.93</v>
      </c>
      <c r="M2578" s="231"/>
    </row>
    <row r="2579" spans="1:13">
      <c r="A2579" s="231" t="s">
        <v>794</v>
      </c>
      <c r="B2579" s="231" t="s">
        <v>833</v>
      </c>
      <c r="C2579" s="231" t="s">
        <v>794</v>
      </c>
      <c r="D2579" s="231" t="s">
        <v>851</v>
      </c>
      <c r="E2579" s="231" t="s">
        <v>521</v>
      </c>
      <c r="F2579" s="231" t="s">
        <v>48</v>
      </c>
      <c r="G2579" s="231" t="s">
        <v>521</v>
      </c>
      <c r="H2579" s="231" t="s">
        <v>796</v>
      </c>
      <c r="I2579" s="203">
        <v>54736</v>
      </c>
      <c r="J2579" s="203">
        <v>52340.47</v>
      </c>
      <c r="K2579" s="203">
        <v>1956.56</v>
      </c>
      <c r="L2579" s="203">
        <v>438.97</v>
      </c>
      <c r="M2579" s="231"/>
    </row>
    <row r="2580" spans="1:13">
      <c r="A2580" s="231" t="s">
        <v>794</v>
      </c>
      <c r="B2580" s="231" t="s">
        <v>833</v>
      </c>
      <c r="C2580" s="231" t="s">
        <v>812</v>
      </c>
      <c r="D2580" s="231" t="s">
        <v>851</v>
      </c>
      <c r="E2580" s="231" t="s">
        <v>521</v>
      </c>
      <c r="F2580" s="231" t="s">
        <v>48</v>
      </c>
      <c r="G2580" s="231" t="s">
        <v>521</v>
      </c>
      <c r="H2580" s="231" t="s">
        <v>796</v>
      </c>
      <c r="I2580" s="203">
        <v>231385</v>
      </c>
      <c r="J2580" s="203">
        <v>212616.95999999999</v>
      </c>
      <c r="K2580" s="203">
        <v>19706.02</v>
      </c>
      <c r="L2580" s="203">
        <v>-937.98</v>
      </c>
      <c r="M2580" s="231"/>
    </row>
    <row r="2581" spans="1:13">
      <c r="A2581" s="231" t="s">
        <v>794</v>
      </c>
      <c r="B2581" s="231" t="s">
        <v>833</v>
      </c>
      <c r="C2581" s="231" t="s">
        <v>2345</v>
      </c>
      <c r="D2581" s="231" t="s">
        <v>851</v>
      </c>
      <c r="E2581" s="231" t="s">
        <v>521</v>
      </c>
      <c r="F2581" s="231" t="s">
        <v>48</v>
      </c>
      <c r="G2581" s="231" t="s">
        <v>521</v>
      </c>
      <c r="H2581" s="231" t="s">
        <v>796</v>
      </c>
      <c r="I2581" s="203">
        <v>8600.09</v>
      </c>
      <c r="J2581" s="203">
        <v>19553.939999999999</v>
      </c>
      <c r="K2581" s="203">
        <v>0</v>
      </c>
      <c r="L2581" s="203">
        <v>-10953.85</v>
      </c>
      <c r="M2581" s="231"/>
    </row>
    <row r="2582" spans="1:13">
      <c r="A2582" s="231" t="s">
        <v>794</v>
      </c>
      <c r="B2582" s="231" t="s">
        <v>806</v>
      </c>
      <c r="C2582" s="231" t="s">
        <v>794</v>
      </c>
      <c r="D2582" s="231" t="s">
        <v>851</v>
      </c>
      <c r="E2582" s="231" t="s">
        <v>521</v>
      </c>
      <c r="F2582" s="231" t="s">
        <v>48</v>
      </c>
      <c r="G2582" s="231" t="s">
        <v>521</v>
      </c>
      <c r="H2582" s="231" t="s">
        <v>796</v>
      </c>
      <c r="I2582" s="203">
        <v>435059.71</v>
      </c>
      <c r="J2582" s="203">
        <v>371503.34</v>
      </c>
      <c r="K2582" s="203">
        <v>63556.36</v>
      </c>
      <c r="L2582" s="203">
        <v>0.01</v>
      </c>
      <c r="M2582" s="231"/>
    </row>
    <row r="2583" spans="1:13">
      <c r="A2583" s="231" t="s">
        <v>794</v>
      </c>
      <c r="B2583" s="231" t="s">
        <v>806</v>
      </c>
      <c r="C2583" s="231" t="s">
        <v>812</v>
      </c>
      <c r="D2583" s="231" t="s">
        <v>851</v>
      </c>
      <c r="E2583" s="231" t="s">
        <v>521</v>
      </c>
      <c r="F2583" s="231" t="s">
        <v>48</v>
      </c>
      <c r="G2583" s="231" t="s">
        <v>521</v>
      </c>
      <c r="H2583" s="231" t="s">
        <v>796</v>
      </c>
      <c r="I2583" s="203">
        <v>151093.67000000001</v>
      </c>
      <c r="J2583" s="203">
        <v>141196.67000000001</v>
      </c>
      <c r="K2583" s="203">
        <v>12549.44</v>
      </c>
      <c r="L2583" s="203">
        <v>-2652.44</v>
      </c>
      <c r="M2583" s="231"/>
    </row>
    <row r="2584" spans="1:13">
      <c r="A2584" s="231" t="s">
        <v>794</v>
      </c>
      <c r="B2584" s="231" t="s">
        <v>806</v>
      </c>
      <c r="C2584" s="231" t="s">
        <v>2341</v>
      </c>
      <c r="D2584" s="231" t="s">
        <v>851</v>
      </c>
      <c r="E2584" s="231" t="s">
        <v>521</v>
      </c>
      <c r="F2584" s="231" t="s">
        <v>48</v>
      </c>
      <c r="G2584" s="231" t="s">
        <v>521</v>
      </c>
      <c r="H2584" s="231" t="s">
        <v>796</v>
      </c>
      <c r="I2584" s="203">
        <v>0</v>
      </c>
      <c r="J2584" s="203">
        <v>198.71</v>
      </c>
      <c r="K2584" s="203">
        <v>0</v>
      </c>
      <c r="L2584" s="203">
        <v>-198.71</v>
      </c>
      <c r="M2584" s="231"/>
    </row>
    <row r="2585" spans="1:13">
      <c r="A2585" s="231" t="s">
        <v>794</v>
      </c>
      <c r="B2585" s="231" t="s">
        <v>806</v>
      </c>
      <c r="C2585" s="231" t="s">
        <v>2341</v>
      </c>
      <c r="D2585" s="231" t="s">
        <v>851</v>
      </c>
      <c r="E2585" s="231" t="s">
        <v>521</v>
      </c>
      <c r="F2585" s="231" t="s">
        <v>48</v>
      </c>
      <c r="G2585" s="231" t="s">
        <v>521</v>
      </c>
      <c r="H2585" s="231" t="s">
        <v>796</v>
      </c>
      <c r="I2585" s="203">
        <v>1000</v>
      </c>
      <c r="J2585" s="203">
        <v>0</v>
      </c>
      <c r="K2585" s="203">
        <v>0</v>
      </c>
      <c r="L2585" s="203">
        <v>1000</v>
      </c>
      <c r="M2585" s="231"/>
    </row>
    <row r="2586" spans="1:13">
      <c r="A2586" s="231" t="s">
        <v>794</v>
      </c>
      <c r="B2586" s="231" t="s">
        <v>806</v>
      </c>
      <c r="C2586" s="231" t="s">
        <v>2343</v>
      </c>
      <c r="D2586" s="231" t="s">
        <v>851</v>
      </c>
      <c r="E2586" s="231" t="s">
        <v>521</v>
      </c>
      <c r="F2586" s="231" t="s">
        <v>48</v>
      </c>
      <c r="G2586" s="231" t="s">
        <v>521</v>
      </c>
      <c r="H2586" s="231" t="s">
        <v>796</v>
      </c>
      <c r="I2586" s="203">
        <v>3546</v>
      </c>
      <c r="J2586" s="203">
        <v>0</v>
      </c>
      <c r="K2586" s="203">
        <v>0</v>
      </c>
      <c r="L2586" s="203">
        <v>3546</v>
      </c>
      <c r="M2586" s="231"/>
    </row>
    <row r="2587" spans="1:13">
      <c r="A2587" s="231" t="s">
        <v>794</v>
      </c>
      <c r="B2587" s="231" t="s">
        <v>806</v>
      </c>
      <c r="C2587" s="231" t="s">
        <v>2344</v>
      </c>
      <c r="D2587" s="231" t="s">
        <v>851</v>
      </c>
      <c r="E2587" s="231" t="s">
        <v>521</v>
      </c>
      <c r="F2587" s="231" t="s">
        <v>48</v>
      </c>
      <c r="G2587" s="231" t="s">
        <v>521</v>
      </c>
      <c r="H2587" s="231" t="s">
        <v>796</v>
      </c>
      <c r="I2587" s="203">
        <v>10872</v>
      </c>
      <c r="J2587" s="203">
        <v>0</v>
      </c>
      <c r="K2587" s="203">
        <v>8372</v>
      </c>
      <c r="L2587" s="203">
        <v>2500</v>
      </c>
      <c r="M2587" s="231"/>
    </row>
    <row r="2588" spans="1:13">
      <c r="A2588" s="231" t="s">
        <v>794</v>
      </c>
      <c r="B2588" s="231" t="s">
        <v>806</v>
      </c>
      <c r="C2588" s="231" t="s">
        <v>2345</v>
      </c>
      <c r="D2588" s="231" t="s">
        <v>851</v>
      </c>
      <c r="E2588" s="231" t="s">
        <v>521</v>
      </c>
      <c r="F2588" s="231" t="s">
        <v>48</v>
      </c>
      <c r="G2588" s="231" t="s">
        <v>521</v>
      </c>
      <c r="H2588" s="231" t="s">
        <v>796</v>
      </c>
      <c r="I2588" s="203">
        <v>5942.17</v>
      </c>
      <c r="J2588" s="203">
        <v>9741.73</v>
      </c>
      <c r="K2588" s="203">
        <v>0</v>
      </c>
      <c r="L2588" s="203">
        <v>-3799.56</v>
      </c>
      <c r="M2588" s="231"/>
    </row>
    <row r="2589" spans="1:13">
      <c r="A2589" s="231" t="s">
        <v>794</v>
      </c>
      <c r="B2589" s="231" t="s">
        <v>703</v>
      </c>
      <c r="C2589" s="231" t="s">
        <v>794</v>
      </c>
      <c r="D2589" s="231" t="s">
        <v>851</v>
      </c>
      <c r="E2589" s="231" t="s">
        <v>521</v>
      </c>
      <c r="F2589" s="231" t="s">
        <v>48</v>
      </c>
      <c r="G2589" s="231" t="s">
        <v>521</v>
      </c>
      <c r="H2589" s="231" t="s">
        <v>796</v>
      </c>
      <c r="I2589" s="203">
        <v>460209.06</v>
      </c>
      <c r="J2589" s="203">
        <v>385236.54</v>
      </c>
      <c r="K2589" s="203">
        <v>74972.52</v>
      </c>
      <c r="L2589" s="203">
        <v>0</v>
      </c>
      <c r="M2589" s="231"/>
    </row>
    <row r="2590" spans="1:13">
      <c r="A2590" s="231" t="s">
        <v>794</v>
      </c>
      <c r="B2590" s="231" t="s">
        <v>703</v>
      </c>
      <c r="C2590" s="231" t="s">
        <v>794</v>
      </c>
      <c r="D2590" s="231" t="s">
        <v>851</v>
      </c>
      <c r="E2590" s="231" t="s">
        <v>521</v>
      </c>
      <c r="F2590" s="231" t="s">
        <v>48</v>
      </c>
      <c r="G2590" s="231" t="s">
        <v>521</v>
      </c>
      <c r="H2590" s="231" t="s">
        <v>796</v>
      </c>
      <c r="I2590" s="203">
        <v>89746.27</v>
      </c>
      <c r="J2590" s="203">
        <v>79516.210000000006</v>
      </c>
      <c r="K2590" s="203">
        <v>10277.6</v>
      </c>
      <c r="L2590" s="203">
        <v>-47.54</v>
      </c>
      <c r="M2590" s="231"/>
    </row>
    <row r="2591" spans="1:13">
      <c r="A2591" s="231" t="s">
        <v>794</v>
      </c>
      <c r="B2591" s="231" t="s">
        <v>703</v>
      </c>
      <c r="C2591" s="231" t="s">
        <v>812</v>
      </c>
      <c r="D2591" s="231" t="s">
        <v>851</v>
      </c>
      <c r="E2591" s="231" t="s">
        <v>521</v>
      </c>
      <c r="F2591" s="231" t="s">
        <v>48</v>
      </c>
      <c r="G2591" s="231" t="s">
        <v>521</v>
      </c>
      <c r="H2591" s="231" t="s">
        <v>796</v>
      </c>
      <c r="I2591" s="203">
        <v>212636</v>
      </c>
      <c r="J2591" s="203">
        <v>195369.55</v>
      </c>
      <c r="K2591" s="203">
        <v>20434.21</v>
      </c>
      <c r="L2591" s="203">
        <v>-3167.76</v>
      </c>
      <c r="M2591" s="231"/>
    </row>
    <row r="2592" spans="1:13">
      <c r="A2592" s="231" t="s">
        <v>794</v>
      </c>
      <c r="B2592" s="231" t="s">
        <v>703</v>
      </c>
      <c r="C2592" s="231" t="s">
        <v>2343</v>
      </c>
      <c r="D2592" s="231" t="s">
        <v>851</v>
      </c>
      <c r="E2592" s="231" t="s">
        <v>521</v>
      </c>
      <c r="F2592" s="231" t="s">
        <v>48</v>
      </c>
      <c r="G2592" s="231" t="s">
        <v>521</v>
      </c>
      <c r="H2592" s="231" t="s">
        <v>796</v>
      </c>
      <c r="I2592" s="203">
        <v>2910</v>
      </c>
      <c r="J2592" s="203">
        <v>150.47999999999999</v>
      </c>
      <c r="K2592" s="203">
        <v>0</v>
      </c>
      <c r="L2592" s="203">
        <v>2759.52</v>
      </c>
      <c r="M2592" s="231"/>
    </row>
    <row r="2593" spans="1:13">
      <c r="A2593" s="231" t="s">
        <v>794</v>
      </c>
      <c r="B2593" s="231" t="s">
        <v>703</v>
      </c>
      <c r="C2593" s="231" t="s">
        <v>2344</v>
      </c>
      <c r="D2593" s="231" t="s">
        <v>851</v>
      </c>
      <c r="E2593" s="231" t="s">
        <v>521</v>
      </c>
      <c r="F2593" s="231" t="s">
        <v>48</v>
      </c>
      <c r="G2593" s="231" t="s">
        <v>521</v>
      </c>
      <c r="H2593" s="231" t="s">
        <v>796</v>
      </c>
      <c r="I2593" s="203">
        <v>315</v>
      </c>
      <c r="J2593" s="203">
        <v>315</v>
      </c>
      <c r="K2593" s="203">
        <v>0</v>
      </c>
      <c r="L2593" s="203">
        <v>0</v>
      </c>
      <c r="M2593" s="231"/>
    </row>
    <row r="2594" spans="1:13">
      <c r="A2594" s="231" t="s">
        <v>794</v>
      </c>
      <c r="B2594" s="231" t="s">
        <v>701</v>
      </c>
      <c r="C2594" s="231" t="s">
        <v>794</v>
      </c>
      <c r="D2594" s="231" t="s">
        <v>851</v>
      </c>
      <c r="E2594" s="231" t="s">
        <v>521</v>
      </c>
      <c r="F2594" s="231" t="s">
        <v>48</v>
      </c>
      <c r="G2594" s="231" t="s">
        <v>521</v>
      </c>
      <c r="H2594" s="231" t="s">
        <v>796</v>
      </c>
      <c r="I2594" s="203">
        <v>57656</v>
      </c>
      <c r="J2594" s="203">
        <v>46645.22</v>
      </c>
      <c r="K2594" s="203">
        <v>9468.16</v>
      </c>
      <c r="L2594" s="203">
        <v>1542.62</v>
      </c>
      <c r="M2594" s="231"/>
    </row>
    <row r="2595" spans="1:13">
      <c r="A2595" s="231" t="s">
        <v>794</v>
      </c>
      <c r="B2595" s="231" t="s">
        <v>701</v>
      </c>
      <c r="C2595" s="231" t="s">
        <v>794</v>
      </c>
      <c r="D2595" s="231" t="s">
        <v>851</v>
      </c>
      <c r="E2595" s="231" t="s">
        <v>521</v>
      </c>
      <c r="F2595" s="231" t="s">
        <v>48</v>
      </c>
      <c r="G2595" s="231" t="s">
        <v>521</v>
      </c>
      <c r="H2595" s="231" t="s">
        <v>796</v>
      </c>
      <c r="I2595" s="203">
        <v>24103</v>
      </c>
      <c r="J2595" s="203">
        <v>22914.93</v>
      </c>
      <c r="K2595" s="203">
        <v>848.4</v>
      </c>
      <c r="L2595" s="203">
        <v>339.67</v>
      </c>
      <c r="M2595" s="231"/>
    </row>
    <row r="2596" spans="1:13">
      <c r="A2596" s="231" t="s">
        <v>794</v>
      </c>
      <c r="B2596" s="231" t="s">
        <v>701</v>
      </c>
      <c r="C2596" s="231" t="s">
        <v>812</v>
      </c>
      <c r="D2596" s="231" t="s">
        <v>851</v>
      </c>
      <c r="E2596" s="231" t="s">
        <v>521</v>
      </c>
      <c r="F2596" s="231" t="s">
        <v>48</v>
      </c>
      <c r="G2596" s="231" t="s">
        <v>521</v>
      </c>
      <c r="H2596" s="231" t="s">
        <v>796</v>
      </c>
      <c r="I2596" s="203">
        <v>35432</v>
      </c>
      <c r="J2596" s="203">
        <v>32874.050000000003</v>
      </c>
      <c r="K2596" s="203">
        <v>2141.91</v>
      </c>
      <c r="L2596" s="203">
        <v>416.04</v>
      </c>
      <c r="M2596" s="231"/>
    </row>
    <row r="2597" spans="1:13">
      <c r="A2597" s="231" t="s">
        <v>794</v>
      </c>
      <c r="B2597" s="231" t="s">
        <v>701</v>
      </c>
      <c r="C2597" s="231" t="s">
        <v>2341</v>
      </c>
      <c r="D2597" s="231" t="s">
        <v>851</v>
      </c>
      <c r="E2597" s="231" t="s">
        <v>521</v>
      </c>
      <c r="F2597" s="231" t="s">
        <v>48</v>
      </c>
      <c r="G2597" s="231" t="s">
        <v>521</v>
      </c>
      <c r="H2597" s="231" t="s">
        <v>796</v>
      </c>
      <c r="I2597" s="203">
        <v>840.07</v>
      </c>
      <c r="J2597" s="203">
        <v>840.07</v>
      </c>
      <c r="K2597" s="203">
        <v>0</v>
      </c>
      <c r="L2597" s="203">
        <v>0</v>
      </c>
      <c r="M2597" s="231"/>
    </row>
    <row r="2598" spans="1:13">
      <c r="A2598" s="231" t="s">
        <v>794</v>
      </c>
      <c r="B2598" s="231" t="s">
        <v>701</v>
      </c>
      <c r="C2598" s="231" t="s">
        <v>2343</v>
      </c>
      <c r="D2598" s="231" t="s">
        <v>851</v>
      </c>
      <c r="E2598" s="231" t="s">
        <v>521</v>
      </c>
      <c r="F2598" s="231" t="s">
        <v>48</v>
      </c>
      <c r="G2598" s="231" t="s">
        <v>521</v>
      </c>
      <c r="H2598" s="231" t="s">
        <v>796</v>
      </c>
      <c r="I2598" s="203">
        <v>8016.31</v>
      </c>
      <c r="J2598" s="203">
        <v>1454.86</v>
      </c>
      <c r="K2598" s="203">
        <v>0</v>
      </c>
      <c r="L2598" s="203">
        <v>6561.45</v>
      </c>
      <c r="M2598" s="231"/>
    </row>
    <row r="2599" spans="1:13">
      <c r="A2599" s="231" t="s">
        <v>794</v>
      </c>
      <c r="B2599" s="231" t="s">
        <v>701</v>
      </c>
      <c r="C2599" s="231" t="s">
        <v>2344</v>
      </c>
      <c r="D2599" s="231" t="s">
        <v>851</v>
      </c>
      <c r="E2599" s="231" t="s">
        <v>521</v>
      </c>
      <c r="F2599" s="231" t="s">
        <v>48</v>
      </c>
      <c r="G2599" s="231" t="s">
        <v>521</v>
      </c>
      <c r="H2599" s="231" t="s">
        <v>796</v>
      </c>
      <c r="I2599" s="203">
        <v>3126.1</v>
      </c>
      <c r="J2599" s="203">
        <v>3777.18</v>
      </c>
      <c r="K2599" s="203">
        <v>0</v>
      </c>
      <c r="L2599" s="203">
        <v>-651.08000000000004</v>
      </c>
      <c r="M2599" s="231"/>
    </row>
    <row r="2600" spans="1:13">
      <c r="A2600" s="231" t="s">
        <v>794</v>
      </c>
      <c r="B2600" s="231" t="s">
        <v>701</v>
      </c>
      <c r="C2600" s="231" t="s">
        <v>2344</v>
      </c>
      <c r="D2600" s="231" t="s">
        <v>851</v>
      </c>
      <c r="E2600" s="231" t="s">
        <v>521</v>
      </c>
      <c r="F2600" s="231" t="s">
        <v>48</v>
      </c>
      <c r="G2600" s="231" t="s">
        <v>521</v>
      </c>
      <c r="H2600" s="231" t="s">
        <v>796</v>
      </c>
      <c r="I2600" s="203">
        <v>457.68</v>
      </c>
      <c r="J2600" s="203">
        <v>503.67</v>
      </c>
      <c r="K2600" s="203">
        <v>0</v>
      </c>
      <c r="L2600" s="203">
        <v>-45.99</v>
      </c>
      <c r="M2600" s="231"/>
    </row>
    <row r="2601" spans="1:13">
      <c r="A2601" s="231" t="s">
        <v>794</v>
      </c>
      <c r="B2601" s="231" t="s">
        <v>704</v>
      </c>
      <c r="C2601" s="231" t="s">
        <v>794</v>
      </c>
      <c r="D2601" s="231" t="s">
        <v>851</v>
      </c>
      <c r="E2601" s="231" t="s">
        <v>521</v>
      </c>
      <c r="F2601" s="231" t="s">
        <v>48</v>
      </c>
      <c r="G2601" s="231" t="s">
        <v>521</v>
      </c>
      <c r="H2601" s="231" t="s">
        <v>796</v>
      </c>
      <c r="I2601" s="203">
        <v>12442</v>
      </c>
      <c r="J2601" s="203">
        <v>7412.67</v>
      </c>
      <c r="K2601" s="203">
        <v>0</v>
      </c>
      <c r="L2601" s="203">
        <v>5029.33</v>
      </c>
      <c r="M2601" s="231"/>
    </row>
    <row r="2602" spans="1:13">
      <c r="A2602" s="231" t="s">
        <v>794</v>
      </c>
      <c r="B2602" s="231" t="s">
        <v>704</v>
      </c>
      <c r="C2602" s="231" t="s">
        <v>812</v>
      </c>
      <c r="D2602" s="231" t="s">
        <v>851</v>
      </c>
      <c r="E2602" s="231" t="s">
        <v>521</v>
      </c>
      <c r="F2602" s="231" t="s">
        <v>48</v>
      </c>
      <c r="G2602" s="231" t="s">
        <v>521</v>
      </c>
      <c r="H2602" s="231" t="s">
        <v>796</v>
      </c>
      <c r="I2602" s="203">
        <v>3264</v>
      </c>
      <c r="J2602" s="203">
        <v>3050.3</v>
      </c>
      <c r="K2602" s="203">
        <v>0</v>
      </c>
      <c r="L2602" s="203">
        <v>213.7</v>
      </c>
      <c r="M2602" s="231"/>
    </row>
    <row r="2603" spans="1:13">
      <c r="A2603" s="231" t="s">
        <v>794</v>
      </c>
      <c r="B2603" s="231" t="s">
        <v>707</v>
      </c>
      <c r="C2603" s="231" t="s">
        <v>794</v>
      </c>
      <c r="D2603" s="231" t="s">
        <v>851</v>
      </c>
      <c r="E2603" s="231" t="s">
        <v>521</v>
      </c>
      <c r="F2603" s="231" t="s">
        <v>48</v>
      </c>
      <c r="G2603" s="231" t="s">
        <v>521</v>
      </c>
      <c r="H2603" s="231" t="s">
        <v>796</v>
      </c>
      <c r="I2603" s="203">
        <v>722895.55</v>
      </c>
      <c r="J2603" s="203">
        <v>668218.68999999994</v>
      </c>
      <c r="K2603" s="203">
        <v>54676.86</v>
      </c>
      <c r="L2603" s="203">
        <v>0</v>
      </c>
      <c r="M2603" s="231"/>
    </row>
    <row r="2604" spans="1:13">
      <c r="A2604" s="231" t="s">
        <v>794</v>
      </c>
      <c r="B2604" s="231" t="s">
        <v>707</v>
      </c>
      <c r="C2604" s="231" t="s">
        <v>794</v>
      </c>
      <c r="D2604" s="231" t="s">
        <v>851</v>
      </c>
      <c r="E2604" s="231" t="s">
        <v>521</v>
      </c>
      <c r="F2604" s="231" t="s">
        <v>48</v>
      </c>
      <c r="G2604" s="231" t="s">
        <v>521</v>
      </c>
      <c r="H2604" s="231" t="s">
        <v>796</v>
      </c>
      <c r="I2604" s="203">
        <v>104745</v>
      </c>
      <c r="J2604" s="203">
        <v>96118.03</v>
      </c>
      <c r="K2604" s="203">
        <v>5167.13</v>
      </c>
      <c r="L2604" s="203">
        <v>3459.84</v>
      </c>
      <c r="M2604" s="231"/>
    </row>
    <row r="2605" spans="1:13">
      <c r="A2605" s="231" t="s">
        <v>794</v>
      </c>
      <c r="B2605" s="231" t="s">
        <v>707</v>
      </c>
      <c r="C2605" s="231" t="s">
        <v>812</v>
      </c>
      <c r="D2605" s="231" t="s">
        <v>851</v>
      </c>
      <c r="E2605" s="231" t="s">
        <v>521</v>
      </c>
      <c r="F2605" s="231" t="s">
        <v>48</v>
      </c>
      <c r="G2605" s="231" t="s">
        <v>521</v>
      </c>
      <c r="H2605" s="231" t="s">
        <v>796</v>
      </c>
      <c r="I2605" s="203">
        <v>279300</v>
      </c>
      <c r="J2605" s="203">
        <v>272104.51</v>
      </c>
      <c r="K2605" s="203">
        <v>11610</v>
      </c>
      <c r="L2605" s="203">
        <v>-4414.51</v>
      </c>
      <c r="M2605" s="231"/>
    </row>
    <row r="2606" spans="1:13">
      <c r="A2606" s="231" t="s">
        <v>794</v>
      </c>
      <c r="B2606" s="231" t="s">
        <v>707</v>
      </c>
      <c r="C2606" s="231" t="s">
        <v>2341</v>
      </c>
      <c r="D2606" s="231" t="s">
        <v>851</v>
      </c>
      <c r="E2606" s="231" t="s">
        <v>521</v>
      </c>
      <c r="F2606" s="231" t="s">
        <v>48</v>
      </c>
      <c r="G2606" s="231" t="s">
        <v>521</v>
      </c>
      <c r="H2606" s="231" t="s">
        <v>796</v>
      </c>
      <c r="I2606" s="203">
        <v>2138.1799999999998</v>
      </c>
      <c r="J2606" s="203">
        <v>1523.2</v>
      </c>
      <c r="K2606" s="203">
        <v>0</v>
      </c>
      <c r="L2606" s="203">
        <v>614.98</v>
      </c>
      <c r="M2606" s="231"/>
    </row>
    <row r="2607" spans="1:13">
      <c r="A2607" s="231" t="s">
        <v>794</v>
      </c>
      <c r="B2607" s="231" t="s">
        <v>707</v>
      </c>
      <c r="C2607" s="231" t="s">
        <v>2341</v>
      </c>
      <c r="D2607" s="231" t="s">
        <v>851</v>
      </c>
      <c r="E2607" s="231" t="s">
        <v>521</v>
      </c>
      <c r="F2607" s="231" t="s">
        <v>48</v>
      </c>
      <c r="G2607" s="231" t="s">
        <v>521</v>
      </c>
      <c r="H2607" s="231" t="s">
        <v>796</v>
      </c>
      <c r="I2607" s="203">
        <v>1699.8</v>
      </c>
      <c r="J2607" s="203">
        <v>112.5</v>
      </c>
      <c r="K2607" s="203">
        <v>0</v>
      </c>
      <c r="L2607" s="203">
        <v>1587.3</v>
      </c>
      <c r="M2607" s="231"/>
    </row>
    <row r="2608" spans="1:13">
      <c r="A2608" s="231" t="s">
        <v>794</v>
      </c>
      <c r="B2608" s="231" t="s">
        <v>707</v>
      </c>
      <c r="C2608" s="231" t="s">
        <v>2341</v>
      </c>
      <c r="D2608" s="231" t="s">
        <v>851</v>
      </c>
      <c r="E2608" s="231" t="s">
        <v>521</v>
      </c>
      <c r="F2608" s="231" t="s">
        <v>48</v>
      </c>
      <c r="G2608" s="231" t="s">
        <v>521</v>
      </c>
      <c r="H2608" s="231" t="s">
        <v>796</v>
      </c>
      <c r="I2608" s="203">
        <v>20788.990000000002</v>
      </c>
      <c r="J2608" s="203">
        <v>10987.83</v>
      </c>
      <c r="K2608" s="203">
        <v>7201.16</v>
      </c>
      <c r="L2608" s="203">
        <v>2600</v>
      </c>
      <c r="M2608" s="231"/>
    </row>
    <row r="2609" spans="1:13">
      <c r="A2609" s="231" t="s">
        <v>794</v>
      </c>
      <c r="B2609" s="231" t="s">
        <v>707</v>
      </c>
      <c r="C2609" s="231" t="s">
        <v>2341</v>
      </c>
      <c r="D2609" s="231" t="s">
        <v>851</v>
      </c>
      <c r="E2609" s="231" t="s">
        <v>521</v>
      </c>
      <c r="F2609" s="231" t="s">
        <v>48</v>
      </c>
      <c r="G2609" s="231" t="s">
        <v>521</v>
      </c>
      <c r="H2609" s="231" t="s">
        <v>796</v>
      </c>
      <c r="I2609" s="203">
        <v>1760.19</v>
      </c>
      <c r="J2609" s="203">
        <v>1750.29</v>
      </c>
      <c r="K2609" s="203">
        <v>0</v>
      </c>
      <c r="L2609" s="203">
        <v>9.9</v>
      </c>
      <c r="M2609" s="231"/>
    </row>
    <row r="2610" spans="1:13">
      <c r="A2610" s="231" t="s">
        <v>794</v>
      </c>
      <c r="B2610" s="231" t="s">
        <v>707</v>
      </c>
      <c r="C2610" s="231" t="s">
        <v>2341</v>
      </c>
      <c r="D2610" s="231" t="s">
        <v>851</v>
      </c>
      <c r="E2610" s="231" t="s">
        <v>521</v>
      </c>
      <c r="F2610" s="231" t="s">
        <v>48</v>
      </c>
      <c r="G2610" s="231" t="s">
        <v>521</v>
      </c>
      <c r="H2610" s="231" t="s">
        <v>796</v>
      </c>
      <c r="I2610" s="203">
        <v>15956.6</v>
      </c>
      <c r="J2610" s="203">
        <v>3385</v>
      </c>
      <c r="K2610" s="203">
        <v>0</v>
      </c>
      <c r="L2610" s="203">
        <v>12571.6</v>
      </c>
      <c r="M2610" s="231"/>
    </row>
    <row r="2611" spans="1:13">
      <c r="A2611" s="231" t="s">
        <v>794</v>
      </c>
      <c r="B2611" s="231" t="s">
        <v>707</v>
      </c>
      <c r="C2611" s="231" t="s">
        <v>2341</v>
      </c>
      <c r="D2611" s="231" t="s">
        <v>851</v>
      </c>
      <c r="E2611" s="231" t="s">
        <v>521</v>
      </c>
      <c r="F2611" s="231" t="s">
        <v>48</v>
      </c>
      <c r="G2611" s="231" t="s">
        <v>521</v>
      </c>
      <c r="H2611" s="231" t="s">
        <v>796</v>
      </c>
      <c r="I2611" s="203">
        <v>4318.88</v>
      </c>
      <c r="J2611" s="203">
        <v>2914.11</v>
      </c>
      <c r="K2611" s="203">
        <v>394.86</v>
      </c>
      <c r="L2611" s="203">
        <v>1009.91</v>
      </c>
      <c r="M2611" s="231"/>
    </row>
    <row r="2612" spans="1:13">
      <c r="A2612" s="231" t="s">
        <v>794</v>
      </c>
      <c r="B2612" s="231" t="s">
        <v>707</v>
      </c>
      <c r="C2612" s="231" t="s">
        <v>2341</v>
      </c>
      <c r="D2612" s="231" t="s">
        <v>851</v>
      </c>
      <c r="E2612" s="231" t="s">
        <v>521</v>
      </c>
      <c r="F2612" s="231" t="s">
        <v>48</v>
      </c>
      <c r="G2612" s="231" t="s">
        <v>521</v>
      </c>
      <c r="H2612" s="231" t="s">
        <v>796</v>
      </c>
      <c r="I2612" s="203">
        <v>550.54999999999995</v>
      </c>
      <c r="J2612" s="203">
        <v>550.54999999999995</v>
      </c>
      <c r="K2612" s="203">
        <v>0</v>
      </c>
      <c r="L2612" s="203">
        <v>0</v>
      </c>
      <c r="M2612" s="231"/>
    </row>
    <row r="2613" spans="1:13">
      <c r="A2613" s="231" t="s">
        <v>794</v>
      </c>
      <c r="B2613" s="231" t="s">
        <v>707</v>
      </c>
      <c r="C2613" s="231" t="s">
        <v>2341</v>
      </c>
      <c r="D2613" s="231" t="s">
        <v>851</v>
      </c>
      <c r="E2613" s="231" t="s">
        <v>521</v>
      </c>
      <c r="F2613" s="231" t="s">
        <v>48</v>
      </c>
      <c r="G2613" s="231" t="s">
        <v>521</v>
      </c>
      <c r="H2613" s="231" t="s">
        <v>796</v>
      </c>
      <c r="I2613" s="203">
        <v>242.4</v>
      </c>
      <c r="J2613" s="203">
        <v>242.4</v>
      </c>
      <c r="K2613" s="203">
        <v>0</v>
      </c>
      <c r="L2613" s="203">
        <v>0</v>
      </c>
      <c r="M2613" s="231"/>
    </row>
    <row r="2614" spans="1:13">
      <c r="A2614" s="231" t="s">
        <v>794</v>
      </c>
      <c r="B2614" s="231" t="s">
        <v>707</v>
      </c>
      <c r="C2614" s="231" t="s">
        <v>2343</v>
      </c>
      <c r="D2614" s="231" t="s">
        <v>851</v>
      </c>
      <c r="E2614" s="231" t="s">
        <v>521</v>
      </c>
      <c r="F2614" s="231" t="s">
        <v>48</v>
      </c>
      <c r="G2614" s="231" t="s">
        <v>521</v>
      </c>
      <c r="H2614" s="231" t="s">
        <v>796</v>
      </c>
      <c r="I2614" s="203">
        <v>271.23</v>
      </c>
      <c r="J2614" s="203">
        <v>90.58</v>
      </c>
      <c r="K2614" s="203">
        <v>0</v>
      </c>
      <c r="L2614" s="203">
        <v>180.65</v>
      </c>
      <c r="M2614" s="231"/>
    </row>
    <row r="2615" spans="1:13">
      <c r="A2615" s="231" t="s">
        <v>794</v>
      </c>
      <c r="B2615" s="231" t="s">
        <v>707</v>
      </c>
      <c r="C2615" s="231" t="s">
        <v>2344</v>
      </c>
      <c r="D2615" s="231" t="s">
        <v>851</v>
      </c>
      <c r="E2615" s="231" t="s">
        <v>521</v>
      </c>
      <c r="F2615" s="231" t="s">
        <v>48</v>
      </c>
      <c r="G2615" s="231" t="s">
        <v>521</v>
      </c>
      <c r="H2615" s="231" t="s">
        <v>796</v>
      </c>
      <c r="I2615" s="203">
        <v>1564.09</v>
      </c>
      <c r="J2615" s="203">
        <v>1564.09</v>
      </c>
      <c r="K2615" s="203">
        <v>0</v>
      </c>
      <c r="L2615" s="203">
        <v>0</v>
      </c>
      <c r="M2615" s="231"/>
    </row>
    <row r="2616" spans="1:13">
      <c r="A2616" s="231" t="s">
        <v>794</v>
      </c>
      <c r="B2616" s="231" t="s">
        <v>707</v>
      </c>
      <c r="C2616" s="231" t="s">
        <v>2344</v>
      </c>
      <c r="D2616" s="231" t="s">
        <v>851</v>
      </c>
      <c r="E2616" s="231" t="s">
        <v>521</v>
      </c>
      <c r="F2616" s="231" t="s">
        <v>48</v>
      </c>
      <c r="G2616" s="231" t="s">
        <v>521</v>
      </c>
      <c r="H2616" s="231" t="s">
        <v>796</v>
      </c>
      <c r="I2616" s="203">
        <v>1075.27</v>
      </c>
      <c r="J2616" s="203">
        <v>1075.27</v>
      </c>
      <c r="K2616" s="203">
        <v>0</v>
      </c>
      <c r="L2616" s="203">
        <v>0</v>
      </c>
      <c r="M2616" s="231"/>
    </row>
    <row r="2617" spans="1:13">
      <c r="A2617" s="231" t="s">
        <v>794</v>
      </c>
      <c r="B2617" s="231" t="s">
        <v>707</v>
      </c>
      <c r="C2617" s="231" t="s">
        <v>2345</v>
      </c>
      <c r="D2617" s="231" t="s">
        <v>851</v>
      </c>
      <c r="E2617" s="231" t="s">
        <v>521</v>
      </c>
      <c r="F2617" s="231" t="s">
        <v>48</v>
      </c>
      <c r="G2617" s="231" t="s">
        <v>521</v>
      </c>
      <c r="H2617" s="231" t="s">
        <v>796</v>
      </c>
      <c r="I2617" s="203">
        <v>2198.8000000000002</v>
      </c>
      <c r="J2617" s="203">
        <v>2198.8000000000002</v>
      </c>
      <c r="K2617" s="203">
        <v>0</v>
      </c>
      <c r="L2617" s="203">
        <v>0</v>
      </c>
      <c r="M2617" s="231"/>
    </row>
    <row r="2618" spans="1:13">
      <c r="A2618" s="231" t="s">
        <v>794</v>
      </c>
      <c r="B2618" s="231" t="s">
        <v>706</v>
      </c>
      <c r="C2618" s="231" t="s">
        <v>794</v>
      </c>
      <c r="D2618" s="231" t="s">
        <v>851</v>
      </c>
      <c r="E2618" s="231" t="s">
        <v>521</v>
      </c>
      <c r="F2618" s="231" t="s">
        <v>48</v>
      </c>
      <c r="G2618" s="231" t="s">
        <v>521</v>
      </c>
      <c r="H2618" s="231" t="s">
        <v>796</v>
      </c>
      <c r="I2618" s="203">
        <v>478869</v>
      </c>
      <c r="J2618" s="203">
        <v>422034.46</v>
      </c>
      <c r="K2618" s="203">
        <v>57150.879999999997</v>
      </c>
      <c r="L2618" s="203">
        <v>-316.33999999999997</v>
      </c>
      <c r="M2618" s="231"/>
    </row>
    <row r="2619" spans="1:13">
      <c r="A2619" s="231" t="s">
        <v>794</v>
      </c>
      <c r="B2619" s="231" t="s">
        <v>706</v>
      </c>
      <c r="C2619" s="231" t="s">
        <v>812</v>
      </c>
      <c r="D2619" s="231" t="s">
        <v>851</v>
      </c>
      <c r="E2619" s="231" t="s">
        <v>521</v>
      </c>
      <c r="F2619" s="231" t="s">
        <v>48</v>
      </c>
      <c r="G2619" s="231" t="s">
        <v>521</v>
      </c>
      <c r="H2619" s="231" t="s">
        <v>796</v>
      </c>
      <c r="I2619" s="203">
        <v>236959</v>
      </c>
      <c r="J2619" s="203">
        <v>223867.92</v>
      </c>
      <c r="K2619" s="203">
        <v>15231.09</v>
      </c>
      <c r="L2619" s="203">
        <v>-2140.0100000000002</v>
      </c>
      <c r="M2619" s="231"/>
    </row>
    <row r="2620" spans="1:13">
      <c r="A2620" s="231" t="s">
        <v>794</v>
      </c>
      <c r="B2620" s="231" t="s">
        <v>706</v>
      </c>
      <c r="C2620" s="231" t="s">
        <v>2341</v>
      </c>
      <c r="D2620" s="231" t="s">
        <v>851</v>
      </c>
      <c r="E2620" s="231" t="s">
        <v>521</v>
      </c>
      <c r="F2620" s="231" t="s">
        <v>48</v>
      </c>
      <c r="G2620" s="231" t="s">
        <v>521</v>
      </c>
      <c r="H2620" s="231" t="s">
        <v>796</v>
      </c>
      <c r="I2620" s="203">
        <v>12800</v>
      </c>
      <c r="J2620" s="203">
        <v>11112.59</v>
      </c>
      <c r="K2620" s="203">
        <v>0</v>
      </c>
      <c r="L2620" s="203">
        <v>1687.41</v>
      </c>
      <c r="M2620" s="231"/>
    </row>
    <row r="2621" spans="1:13">
      <c r="A2621" s="231" t="s">
        <v>794</v>
      </c>
      <c r="B2621" s="231" t="s">
        <v>706</v>
      </c>
      <c r="C2621" s="231" t="s">
        <v>2341</v>
      </c>
      <c r="D2621" s="231" t="s">
        <v>851</v>
      </c>
      <c r="E2621" s="231" t="s">
        <v>521</v>
      </c>
      <c r="F2621" s="231" t="s">
        <v>48</v>
      </c>
      <c r="G2621" s="231" t="s">
        <v>521</v>
      </c>
      <c r="H2621" s="231" t="s">
        <v>796</v>
      </c>
      <c r="I2621" s="203">
        <v>26312</v>
      </c>
      <c r="J2621" s="203">
        <v>24055.85</v>
      </c>
      <c r="K2621" s="203">
        <v>0</v>
      </c>
      <c r="L2621" s="203">
        <v>2256.15</v>
      </c>
      <c r="M2621" s="231"/>
    </row>
    <row r="2622" spans="1:13">
      <c r="A2622" s="231" t="s">
        <v>794</v>
      </c>
      <c r="B2622" s="231" t="s">
        <v>706</v>
      </c>
      <c r="C2622" s="231" t="s">
        <v>2341</v>
      </c>
      <c r="D2622" s="231" t="s">
        <v>851</v>
      </c>
      <c r="E2622" s="231" t="s">
        <v>521</v>
      </c>
      <c r="F2622" s="231" t="s">
        <v>48</v>
      </c>
      <c r="G2622" s="231" t="s">
        <v>521</v>
      </c>
      <c r="H2622" s="231" t="s">
        <v>796</v>
      </c>
      <c r="I2622" s="203">
        <v>19496.189999999999</v>
      </c>
      <c r="J2622" s="203">
        <v>16980.45</v>
      </c>
      <c r="K2622" s="203">
        <v>2515.7399999999998</v>
      </c>
      <c r="L2622" s="203">
        <v>0</v>
      </c>
      <c r="M2622" s="231"/>
    </row>
    <row r="2623" spans="1:13">
      <c r="A2623" s="231" t="s">
        <v>794</v>
      </c>
      <c r="B2623" s="231" t="s">
        <v>706</v>
      </c>
      <c r="C2623" s="231" t="s">
        <v>2341</v>
      </c>
      <c r="D2623" s="231" t="s">
        <v>851</v>
      </c>
      <c r="E2623" s="231" t="s">
        <v>521</v>
      </c>
      <c r="F2623" s="231" t="s">
        <v>48</v>
      </c>
      <c r="G2623" s="231" t="s">
        <v>521</v>
      </c>
      <c r="H2623" s="231" t="s">
        <v>796</v>
      </c>
      <c r="I2623" s="203">
        <v>3663.88</v>
      </c>
      <c r="J2623" s="203">
        <v>3633.88</v>
      </c>
      <c r="K2623" s="203">
        <v>30</v>
      </c>
      <c r="L2623" s="203">
        <v>0</v>
      </c>
      <c r="M2623" s="231"/>
    </row>
    <row r="2624" spans="1:13">
      <c r="A2624" s="231" t="s">
        <v>794</v>
      </c>
      <c r="B2624" s="231" t="s">
        <v>706</v>
      </c>
      <c r="C2624" s="231" t="s">
        <v>2342</v>
      </c>
      <c r="D2624" s="231" t="s">
        <v>851</v>
      </c>
      <c r="E2624" s="231" t="s">
        <v>521</v>
      </c>
      <c r="F2624" s="231" t="s">
        <v>48</v>
      </c>
      <c r="G2624" s="231" t="s">
        <v>521</v>
      </c>
      <c r="H2624" s="231" t="s">
        <v>796</v>
      </c>
      <c r="I2624" s="203">
        <v>6000</v>
      </c>
      <c r="J2624" s="203">
        <v>3812.03</v>
      </c>
      <c r="K2624" s="203">
        <v>2227.9499999999998</v>
      </c>
      <c r="L2624" s="203">
        <v>-39.979999999999997</v>
      </c>
      <c r="M2624" s="231"/>
    </row>
    <row r="2625" spans="1:13">
      <c r="A2625" s="231" t="s">
        <v>794</v>
      </c>
      <c r="B2625" s="231" t="s">
        <v>706</v>
      </c>
      <c r="C2625" s="231" t="s">
        <v>2342</v>
      </c>
      <c r="D2625" s="231" t="s">
        <v>851</v>
      </c>
      <c r="E2625" s="231" t="s">
        <v>521</v>
      </c>
      <c r="F2625" s="231" t="s">
        <v>48</v>
      </c>
      <c r="G2625" s="231" t="s">
        <v>521</v>
      </c>
      <c r="H2625" s="231" t="s">
        <v>796</v>
      </c>
      <c r="I2625" s="203">
        <v>399034</v>
      </c>
      <c r="J2625" s="203">
        <v>362642.98</v>
      </c>
      <c r="K2625" s="203">
        <v>0</v>
      </c>
      <c r="L2625" s="203">
        <v>36391.019999999997</v>
      </c>
      <c r="M2625" s="231"/>
    </row>
    <row r="2626" spans="1:13">
      <c r="A2626" s="231" t="s">
        <v>794</v>
      </c>
      <c r="B2626" s="231" t="s">
        <v>706</v>
      </c>
      <c r="C2626" s="231" t="s">
        <v>2342</v>
      </c>
      <c r="D2626" s="231" t="s">
        <v>851</v>
      </c>
      <c r="E2626" s="231" t="s">
        <v>521</v>
      </c>
      <c r="F2626" s="231" t="s">
        <v>48</v>
      </c>
      <c r="G2626" s="231" t="s">
        <v>521</v>
      </c>
      <c r="H2626" s="231" t="s">
        <v>796</v>
      </c>
      <c r="I2626" s="203">
        <v>1140.93</v>
      </c>
      <c r="J2626" s="203">
        <v>1355.86</v>
      </c>
      <c r="K2626" s="203">
        <v>0</v>
      </c>
      <c r="L2626" s="203">
        <v>-214.93</v>
      </c>
      <c r="M2626" s="231"/>
    </row>
    <row r="2627" spans="1:13">
      <c r="A2627" s="231" t="s">
        <v>794</v>
      </c>
      <c r="B2627" s="231" t="s">
        <v>706</v>
      </c>
      <c r="C2627" s="231" t="s">
        <v>2342</v>
      </c>
      <c r="D2627" s="231" t="s">
        <v>851</v>
      </c>
      <c r="E2627" s="231" t="s">
        <v>521</v>
      </c>
      <c r="F2627" s="231" t="s">
        <v>48</v>
      </c>
      <c r="G2627" s="231" t="s">
        <v>521</v>
      </c>
      <c r="H2627" s="231" t="s">
        <v>796</v>
      </c>
      <c r="I2627" s="203">
        <v>448.98</v>
      </c>
      <c r="J2627" s="203">
        <v>492.6</v>
      </c>
      <c r="K2627" s="203">
        <v>0</v>
      </c>
      <c r="L2627" s="203">
        <v>-43.62</v>
      </c>
      <c r="M2627" s="231"/>
    </row>
    <row r="2628" spans="1:13">
      <c r="A2628" s="231" t="s">
        <v>794</v>
      </c>
      <c r="B2628" s="231" t="s">
        <v>706</v>
      </c>
      <c r="C2628" s="231" t="s">
        <v>2343</v>
      </c>
      <c r="D2628" s="231" t="s">
        <v>851</v>
      </c>
      <c r="E2628" s="231" t="s">
        <v>521</v>
      </c>
      <c r="F2628" s="231" t="s">
        <v>48</v>
      </c>
      <c r="G2628" s="231" t="s">
        <v>521</v>
      </c>
      <c r="H2628" s="231" t="s">
        <v>796</v>
      </c>
      <c r="I2628" s="203">
        <v>45858.28</v>
      </c>
      <c r="J2628" s="203">
        <v>38257.440000000002</v>
      </c>
      <c r="K2628" s="203">
        <v>0</v>
      </c>
      <c r="L2628" s="203">
        <v>7600.84</v>
      </c>
      <c r="M2628" s="231"/>
    </row>
    <row r="2629" spans="1:13">
      <c r="A2629" s="231" t="s">
        <v>794</v>
      </c>
      <c r="B2629" s="231" t="s">
        <v>706</v>
      </c>
      <c r="C2629" s="231" t="s">
        <v>2344</v>
      </c>
      <c r="D2629" s="231" t="s">
        <v>851</v>
      </c>
      <c r="E2629" s="231" t="s">
        <v>521</v>
      </c>
      <c r="F2629" s="231" t="s">
        <v>48</v>
      </c>
      <c r="G2629" s="231" t="s">
        <v>521</v>
      </c>
      <c r="H2629" s="231" t="s">
        <v>796</v>
      </c>
      <c r="I2629" s="203">
        <v>3337.74</v>
      </c>
      <c r="J2629" s="203">
        <v>3337.74</v>
      </c>
      <c r="K2629" s="203">
        <v>0</v>
      </c>
      <c r="L2629" s="203">
        <v>0</v>
      </c>
      <c r="M2629" s="231"/>
    </row>
    <row r="2630" spans="1:13">
      <c r="A2630" s="231" t="s">
        <v>794</v>
      </c>
      <c r="B2630" s="231" t="s">
        <v>709</v>
      </c>
      <c r="C2630" s="231" t="s">
        <v>794</v>
      </c>
      <c r="D2630" s="231" t="s">
        <v>851</v>
      </c>
      <c r="E2630" s="231" t="s">
        <v>521</v>
      </c>
      <c r="F2630" s="231" t="s">
        <v>48</v>
      </c>
      <c r="G2630" s="231" t="s">
        <v>521</v>
      </c>
      <c r="H2630" s="231" t="s">
        <v>796</v>
      </c>
      <c r="I2630" s="203">
        <v>75236.039999999994</v>
      </c>
      <c r="J2630" s="203">
        <v>68966.36</v>
      </c>
      <c r="K2630" s="203">
        <v>6269.68</v>
      </c>
      <c r="L2630" s="203">
        <v>0</v>
      </c>
      <c r="M2630" s="231"/>
    </row>
    <row r="2631" spans="1:13">
      <c r="A2631" s="231" t="s">
        <v>794</v>
      </c>
      <c r="B2631" s="231" t="s">
        <v>709</v>
      </c>
      <c r="C2631" s="231" t="s">
        <v>812</v>
      </c>
      <c r="D2631" s="231" t="s">
        <v>851</v>
      </c>
      <c r="E2631" s="231" t="s">
        <v>521</v>
      </c>
      <c r="F2631" s="231" t="s">
        <v>48</v>
      </c>
      <c r="G2631" s="231" t="s">
        <v>521</v>
      </c>
      <c r="H2631" s="231" t="s">
        <v>796</v>
      </c>
      <c r="I2631" s="203">
        <v>29825.9</v>
      </c>
      <c r="J2631" s="203">
        <v>25146.06</v>
      </c>
      <c r="K2631" s="203">
        <v>1297.76</v>
      </c>
      <c r="L2631" s="203">
        <v>3382.08</v>
      </c>
      <c r="M2631" s="231"/>
    </row>
    <row r="2632" spans="1:13">
      <c r="A2632" s="231" t="s">
        <v>794</v>
      </c>
      <c r="B2632" s="231" t="s">
        <v>709</v>
      </c>
      <c r="C2632" s="231" t="s">
        <v>2341</v>
      </c>
      <c r="D2632" s="231" t="s">
        <v>851</v>
      </c>
      <c r="E2632" s="231" t="s">
        <v>521</v>
      </c>
      <c r="F2632" s="231" t="s">
        <v>48</v>
      </c>
      <c r="G2632" s="231" t="s">
        <v>521</v>
      </c>
      <c r="H2632" s="231" t="s">
        <v>796</v>
      </c>
      <c r="I2632" s="203">
        <v>3669.25</v>
      </c>
      <c r="J2632" s="203">
        <v>3669.25</v>
      </c>
      <c r="K2632" s="203">
        <v>0</v>
      </c>
      <c r="L2632" s="203">
        <v>0</v>
      </c>
      <c r="M2632" s="231"/>
    </row>
    <row r="2633" spans="1:13">
      <c r="A2633" s="231" t="s">
        <v>794</v>
      </c>
      <c r="B2633" s="231" t="s">
        <v>709</v>
      </c>
      <c r="C2633" s="231" t="s">
        <v>2343</v>
      </c>
      <c r="D2633" s="231" t="s">
        <v>851</v>
      </c>
      <c r="E2633" s="231" t="s">
        <v>521</v>
      </c>
      <c r="F2633" s="231" t="s">
        <v>48</v>
      </c>
      <c r="G2633" s="231" t="s">
        <v>521</v>
      </c>
      <c r="H2633" s="231" t="s">
        <v>796</v>
      </c>
      <c r="I2633" s="203">
        <v>14210.55</v>
      </c>
      <c r="J2633" s="203">
        <v>0</v>
      </c>
      <c r="K2633" s="203">
        <v>0</v>
      </c>
      <c r="L2633" s="203">
        <v>14210.55</v>
      </c>
      <c r="M2633" s="231"/>
    </row>
    <row r="2634" spans="1:13">
      <c r="A2634" s="231" t="s">
        <v>794</v>
      </c>
      <c r="B2634" s="231" t="s">
        <v>709</v>
      </c>
      <c r="C2634" s="231" t="s">
        <v>2344</v>
      </c>
      <c r="D2634" s="231" t="s">
        <v>851</v>
      </c>
      <c r="E2634" s="231" t="s">
        <v>521</v>
      </c>
      <c r="F2634" s="231" t="s">
        <v>48</v>
      </c>
      <c r="G2634" s="231" t="s">
        <v>521</v>
      </c>
      <c r="H2634" s="231" t="s">
        <v>796</v>
      </c>
      <c r="I2634" s="203">
        <v>878.2</v>
      </c>
      <c r="J2634" s="203">
        <v>878.2</v>
      </c>
      <c r="K2634" s="203">
        <v>0</v>
      </c>
      <c r="L2634" s="203">
        <v>0</v>
      </c>
      <c r="M2634" s="231"/>
    </row>
    <row r="2635" spans="1:13">
      <c r="A2635" s="231" t="s">
        <v>794</v>
      </c>
      <c r="B2635" s="231" t="s">
        <v>808</v>
      </c>
      <c r="C2635" s="231" t="s">
        <v>2341</v>
      </c>
      <c r="D2635" s="231" t="s">
        <v>851</v>
      </c>
      <c r="E2635" s="231" t="s">
        <v>830</v>
      </c>
      <c r="F2635" s="231" t="s">
        <v>48</v>
      </c>
      <c r="G2635" s="231" t="s">
        <v>521</v>
      </c>
      <c r="H2635" s="231" t="s">
        <v>796</v>
      </c>
      <c r="I2635" s="203">
        <v>819.3</v>
      </c>
      <c r="J2635" s="203">
        <v>315.5</v>
      </c>
      <c r="K2635" s="203">
        <v>0</v>
      </c>
      <c r="L2635" s="203">
        <v>503.8</v>
      </c>
      <c r="M2635" s="231"/>
    </row>
    <row r="2636" spans="1:13">
      <c r="A2636" s="231" t="s">
        <v>794</v>
      </c>
      <c r="B2636" s="231" t="s">
        <v>808</v>
      </c>
      <c r="C2636" s="231" t="s">
        <v>2343</v>
      </c>
      <c r="D2636" s="231" t="s">
        <v>851</v>
      </c>
      <c r="E2636" s="231" t="s">
        <v>830</v>
      </c>
      <c r="F2636" s="231" t="s">
        <v>48</v>
      </c>
      <c r="G2636" s="231" t="s">
        <v>521</v>
      </c>
      <c r="H2636" s="231" t="s">
        <v>796</v>
      </c>
      <c r="I2636" s="203">
        <v>18253.57</v>
      </c>
      <c r="J2636" s="203">
        <v>0</v>
      </c>
      <c r="K2636" s="203">
        <v>0</v>
      </c>
      <c r="L2636" s="203">
        <v>18253.57</v>
      </c>
      <c r="M2636" s="231"/>
    </row>
    <row r="2637" spans="1:13">
      <c r="A2637" s="231" t="s">
        <v>794</v>
      </c>
      <c r="B2637" s="231" t="s">
        <v>808</v>
      </c>
      <c r="C2637" s="231" t="s">
        <v>2344</v>
      </c>
      <c r="D2637" s="231" t="s">
        <v>851</v>
      </c>
      <c r="E2637" s="231" t="s">
        <v>830</v>
      </c>
      <c r="F2637" s="231" t="s">
        <v>48</v>
      </c>
      <c r="G2637" s="231" t="s">
        <v>521</v>
      </c>
      <c r="H2637" s="231" t="s">
        <v>796</v>
      </c>
      <c r="I2637" s="203">
        <v>310.32</v>
      </c>
      <c r="J2637" s="203">
        <v>0</v>
      </c>
      <c r="K2637" s="203">
        <v>0</v>
      </c>
      <c r="L2637" s="203">
        <v>310.32</v>
      </c>
      <c r="M2637" s="231"/>
    </row>
    <row r="2638" spans="1:13">
      <c r="A2638" s="231" t="s">
        <v>794</v>
      </c>
      <c r="B2638" s="231" t="s">
        <v>808</v>
      </c>
      <c r="C2638" s="231" t="s">
        <v>2344</v>
      </c>
      <c r="D2638" s="231" t="s">
        <v>851</v>
      </c>
      <c r="E2638" s="231" t="s">
        <v>830</v>
      </c>
      <c r="F2638" s="231" t="s">
        <v>48</v>
      </c>
      <c r="G2638" s="231" t="s">
        <v>521</v>
      </c>
      <c r="H2638" s="231" t="s">
        <v>796</v>
      </c>
      <c r="I2638" s="203">
        <v>750</v>
      </c>
      <c r="J2638" s="203">
        <v>0</v>
      </c>
      <c r="K2638" s="203">
        <v>0</v>
      </c>
      <c r="L2638" s="203">
        <v>750</v>
      </c>
      <c r="M2638" s="231"/>
    </row>
    <row r="2639" spans="1:13">
      <c r="A2639" s="231" t="s">
        <v>794</v>
      </c>
      <c r="B2639" s="231" t="s">
        <v>808</v>
      </c>
      <c r="C2639" s="231" t="s">
        <v>2344</v>
      </c>
      <c r="D2639" s="231" t="s">
        <v>851</v>
      </c>
      <c r="E2639" s="231" t="s">
        <v>830</v>
      </c>
      <c r="F2639" s="231" t="s">
        <v>48</v>
      </c>
      <c r="G2639" s="231" t="s">
        <v>521</v>
      </c>
      <c r="H2639" s="231" t="s">
        <v>796</v>
      </c>
      <c r="I2639" s="203">
        <v>140.04</v>
      </c>
      <c r="J2639" s="203">
        <v>0</v>
      </c>
      <c r="K2639" s="203">
        <v>0</v>
      </c>
      <c r="L2639" s="203">
        <v>140.04</v>
      </c>
      <c r="M2639" s="231"/>
    </row>
    <row r="2640" spans="1:13">
      <c r="A2640" s="231" t="s">
        <v>794</v>
      </c>
      <c r="B2640" s="231" t="s">
        <v>242</v>
      </c>
      <c r="C2640" s="231" t="s">
        <v>2344</v>
      </c>
      <c r="D2640" s="231" t="s">
        <v>851</v>
      </c>
      <c r="E2640" s="231" t="s">
        <v>830</v>
      </c>
      <c r="F2640" s="231" t="s">
        <v>48</v>
      </c>
      <c r="G2640" s="231" t="s">
        <v>521</v>
      </c>
      <c r="H2640" s="231" t="s">
        <v>796</v>
      </c>
      <c r="I2640" s="203">
        <v>244.28</v>
      </c>
      <c r="J2640" s="203">
        <v>0</v>
      </c>
      <c r="K2640" s="203">
        <v>0</v>
      </c>
      <c r="L2640" s="203">
        <v>244.28</v>
      </c>
      <c r="M2640" s="231"/>
    </row>
    <row r="2641" spans="1:13">
      <c r="A2641" s="231" t="s">
        <v>794</v>
      </c>
      <c r="B2641" s="231" t="s">
        <v>808</v>
      </c>
      <c r="C2641" s="231" t="s">
        <v>794</v>
      </c>
      <c r="D2641" s="231" t="s">
        <v>851</v>
      </c>
      <c r="E2641" s="231" t="s">
        <v>836</v>
      </c>
      <c r="F2641" s="231" t="s">
        <v>48</v>
      </c>
      <c r="G2641" s="231" t="s">
        <v>521</v>
      </c>
      <c r="H2641" s="231" t="s">
        <v>796</v>
      </c>
      <c r="I2641" s="203">
        <v>229584.67</v>
      </c>
      <c r="J2641" s="203">
        <v>212454.63</v>
      </c>
      <c r="K2641" s="203">
        <v>18322.72</v>
      </c>
      <c r="L2641" s="203">
        <v>-1192.68</v>
      </c>
      <c r="M2641" s="231"/>
    </row>
    <row r="2642" spans="1:13">
      <c r="A2642" s="231" t="s">
        <v>794</v>
      </c>
      <c r="B2642" s="231" t="s">
        <v>808</v>
      </c>
      <c r="C2642" s="231" t="s">
        <v>794</v>
      </c>
      <c r="D2642" s="231" t="s">
        <v>851</v>
      </c>
      <c r="E2642" s="231" t="s">
        <v>836</v>
      </c>
      <c r="F2642" s="231" t="s">
        <v>48</v>
      </c>
      <c r="G2642" s="231" t="s">
        <v>521</v>
      </c>
      <c r="H2642" s="231" t="s">
        <v>796</v>
      </c>
      <c r="I2642" s="203">
        <v>12475.2</v>
      </c>
      <c r="J2642" s="203">
        <v>11992.5</v>
      </c>
      <c r="K2642" s="203">
        <v>481.74</v>
      </c>
      <c r="L2642" s="203">
        <v>0.96</v>
      </c>
      <c r="M2642" s="231"/>
    </row>
    <row r="2643" spans="1:13">
      <c r="A2643" s="231" t="s">
        <v>794</v>
      </c>
      <c r="B2643" s="231" t="s">
        <v>808</v>
      </c>
      <c r="C2643" s="231" t="s">
        <v>812</v>
      </c>
      <c r="D2643" s="231" t="s">
        <v>851</v>
      </c>
      <c r="E2643" s="231" t="s">
        <v>836</v>
      </c>
      <c r="F2643" s="231" t="s">
        <v>48</v>
      </c>
      <c r="G2643" s="231" t="s">
        <v>521</v>
      </c>
      <c r="H2643" s="231" t="s">
        <v>796</v>
      </c>
      <c r="I2643" s="203">
        <v>70504.34</v>
      </c>
      <c r="J2643" s="203">
        <v>66995.3</v>
      </c>
      <c r="K2643" s="203">
        <v>3900.65</v>
      </c>
      <c r="L2643" s="203">
        <v>-391.61</v>
      </c>
      <c r="M2643" s="231"/>
    </row>
    <row r="2644" spans="1:13">
      <c r="A2644" s="231" t="s">
        <v>794</v>
      </c>
      <c r="B2644" s="231" t="s">
        <v>808</v>
      </c>
      <c r="C2644" s="231" t="s">
        <v>2341</v>
      </c>
      <c r="D2644" s="231" t="s">
        <v>851</v>
      </c>
      <c r="E2644" s="231" t="s">
        <v>836</v>
      </c>
      <c r="F2644" s="231" t="s">
        <v>48</v>
      </c>
      <c r="G2644" s="231" t="s">
        <v>521</v>
      </c>
      <c r="H2644" s="231" t="s">
        <v>796</v>
      </c>
      <c r="I2644" s="203">
        <v>2224.4</v>
      </c>
      <c r="J2644" s="203">
        <v>2224.4</v>
      </c>
      <c r="K2644" s="203">
        <v>0</v>
      </c>
      <c r="L2644" s="203">
        <v>0</v>
      </c>
      <c r="M2644" s="231"/>
    </row>
    <row r="2645" spans="1:13">
      <c r="A2645" s="231" t="s">
        <v>794</v>
      </c>
      <c r="B2645" s="231" t="s">
        <v>808</v>
      </c>
      <c r="C2645" s="231" t="s">
        <v>2341</v>
      </c>
      <c r="D2645" s="231" t="s">
        <v>851</v>
      </c>
      <c r="E2645" s="231" t="s">
        <v>836</v>
      </c>
      <c r="F2645" s="231" t="s">
        <v>48</v>
      </c>
      <c r="G2645" s="231" t="s">
        <v>521</v>
      </c>
      <c r="H2645" s="231" t="s">
        <v>796</v>
      </c>
      <c r="I2645" s="203">
        <v>11071.3</v>
      </c>
      <c r="J2645" s="203">
        <v>11311.18</v>
      </c>
      <c r="K2645" s="203">
        <v>0</v>
      </c>
      <c r="L2645" s="203">
        <v>-239.88</v>
      </c>
      <c r="M2645" s="231"/>
    </row>
    <row r="2646" spans="1:13">
      <c r="A2646" s="231" t="s">
        <v>794</v>
      </c>
      <c r="B2646" s="231" t="s">
        <v>808</v>
      </c>
      <c r="C2646" s="231" t="s">
        <v>2341</v>
      </c>
      <c r="D2646" s="231" t="s">
        <v>851</v>
      </c>
      <c r="E2646" s="231" t="s">
        <v>836</v>
      </c>
      <c r="F2646" s="231" t="s">
        <v>48</v>
      </c>
      <c r="G2646" s="231" t="s">
        <v>521</v>
      </c>
      <c r="H2646" s="231" t="s">
        <v>796</v>
      </c>
      <c r="I2646" s="203">
        <v>840</v>
      </c>
      <c r="J2646" s="203">
        <v>840</v>
      </c>
      <c r="K2646" s="203">
        <v>0</v>
      </c>
      <c r="L2646" s="203">
        <v>0</v>
      </c>
      <c r="M2646" s="231"/>
    </row>
    <row r="2647" spans="1:13">
      <c r="A2647" s="231" t="s">
        <v>794</v>
      </c>
      <c r="B2647" s="231" t="s">
        <v>808</v>
      </c>
      <c r="C2647" s="231" t="s">
        <v>2343</v>
      </c>
      <c r="D2647" s="231" t="s">
        <v>851</v>
      </c>
      <c r="E2647" s="231" t="s">
        <v>836</v>
      </c>
      <c r="F2647" s="231" t="s">
        <v>48</v>
      </c>
      <c r="G2647" s="231" t="s">
        <v>521</v>
      </c>
      <c r="H2647" s="231" t="s">
        <v>796</v>
      </c>
      <c r="I2647" s="203">
        <v>1268386.31</v>
      </c>
      <c r="J2647" s="203">
        <v>43975.12</v>
      </c>
      <c r="K2647" s="203">
        <v>0</v>
      </c>
      <c r="L2647" s="203">
        <v>1224411.19</v>
      </c>
      <c r="M2647" s="231"/>
    </row>
    <row r="2648" spans="1:13">
      <c r="A2648" s="231" t="s">
        <v>794</v>
      </c>
      <c r="B2648" s="231" t="s">
        <v>808</v>
      </c>
      <c r="C2648" s="231" t="s">
        <v>2344</v>
      </c>
      <c r="D2648" s="231" t="s">
        <v>851</v>
      </c>
      <c r="E2648" s="231" t="s">
        <v>836</v>
      </c>
      <c r="F2648" s="231" t="s">
        <v>48</v>
      </c>
      <c r="G2648" s="231" t="s">
        <v>521</v>
      </c>
      <c r="H2648" s="231" t="s">
        <v>796</v>
      </c>
      <c r="I2648" s="203">
        <v>9062.7199999999993</v>
      </c>
      <c r="J2648" s="203">
        <v>5262.9</v>
      </c>
      <c r="K2648" s="203">
        <v>1799.82</v>
      </c>
      <c r="L2648" s="203">
        <v>2000</v>
      </c>
      <c r="M2648" s="231"/>
    </row>
    <row r="2649" spans="1:13">
      <c r="A2649" s="231" t="s">
        <v>794</v>
      </c>
      <c r="B2649" s="231" t="s">
        <v>808</v>
      </c>
      <c r="C2649" s="231" t="s">
        <v>2344</v>
      </c>
      <c r="D2649" s="231" t="s">
        <v>851</v>
      </c>
      <c r="E2649" s="231" t="s">
        <v>836</v>
      </c>
      <c r="F2649" s="231" t="s">
        <v>48</v>
      </c>
      <c r="G2649" s="231" t="s">
        <v>521</v>
      </c>
      <c r="H2649" s="231" t="s">
        <v>796</v>
      </c>
      <c r="I2649" s="203">
        <v>104879</v>
      </c>
      <c r="J2649" s="203">
        <v>101719</v>
      </c>
      <c r="K2649" s="203">
        <v>3160</v>
      </c>
      <c r="L2649" s="203">
        <v>0</v>
      </c>
      <c r="M2649" s="231"/>
    </row>
    <row r="2650" spans="1:13">
      <c r="A2650" s="231" t="s">
        <v>794</v>
      </c>
      <c r="B2650" s="231" t="s">
        <v>808</v>
      </c>
      <c r="C2650" s="231" t="s">
        <v>2344</v>
      </c>
      <c r="D2650" s="231" t="s">
        <v>851</v>
      </c>
      <c r="E2650" s="231" t="s">
        <v>836</v>
      </c>
      <c r="F2650" s="231" t="s">
        <v>48</v>
      </c>
      <c r="G2650" s="231" t="s">
        <v>521</v>
      </c>
      <c r="H2650" s="231" t="s">
        <v>796</v>
      </c>
      <c r="I2650" s="203">
        <v>3554</v>
      </c>
      <c r="J2650" s="203">
        <v>3350.32</v>
      </c>
      <c r="K2650" s="203">
        <v>200</v>
      </c>
      <c r="L2650" s="203">
        <v>3.68</v>
      </c>
      <c r="M2650" s="231"/>
    </row>
    <row r="2651" spans="1:13">
      <c r="A2651" s="231" t="s">
        <v>794</v>
      </c>
      <c r="B2651" s="231" t="s">
        <v>808</v>
      </c>
      <c r="C2651" s="231" t="s">
        <v>2345</v>
      </c>
      <c r="D2651" s="231" t="s">
        <v>851</v>
      </c>
      <c r="E2651" s="231" t="s">
        <v>836</v>
      </c>
      <c r="F2651" s="231" t="s">
        <v>48</v>
      </c>
      <c r="G2651" s="231" t="s">
        <v>521</v>
      </c>
      <c r="H2651" s="231" t="s">
        <v>796</v>
      </c>
      <c r="I2651" s="203">
        <v>2255</v>
      </c>
      <c r="J2651" s="203">
        <v>2255</v>
      </c>
      <c r="K2651" s="203">
        <v>0</v>
      </c>
      <c r="L2651" s="203">
        <v>0</v>
      </c>
      <c r="M2651" s="231"/>
    </row>
    <row r="2652" spans="1:13">
      <c r="A2652" s="231" t="s">
        <v>794</v>
      </c>
      <c r="B2652" s="231" t="s">
        <v>808</v>
      </c>
      <c r="C2652" s="231" t="s">
        <v>2345</v>
      </c>
      <c r="D2652" s="231" t="s">
        <v>851</v>
      </c>
      <c r="E2652" s="231" t="s">
        <v>836</v>
      </c>
      <c r="F2652" s="231" t="s">
        <v>48</v>
      </c>
      <c r="G2652" s="231" t="s">
        <v>521</v>
      </c>
      <c r="H2652" s="231" t="s">
        <v>796</v>
      </c>
      <c r="I2652" s="203">
        <v>10198.84</v>
      </c>
      <c r="J2652" s="203">
        <v>10913.05</v>
      </c>
      <c r="K2652" s="203">
        <v>0</v>
      </c>
      <c r="L2652" s="203">
        <v>-714.21</v>
      </c>
      <c r="M2652" s="231"/>
    </row>
    <row r="2653" spans="1:13">
      <c r="A2653" s="231" t="s">
        <v>794</v>
      </c>
      <c r="B2653" s="231" t="s">
        <v>703</v>
      </c>
      <c r="C2653" s="231" t="s">
        <v>794</v>
      </c>
      <c r="D2653" s="231" t="s">
        <v>851</v>
      </c>
      <c r="E2653" s="231" t="s">
        <v>836</v>
      </c>
      <c r="F2653" s="231" t="s">
        <v>48</v>
      </c>
      <c r="G2653" s="231" t="s">
        <v>521</v>
      </c>
      <c r="H2653" s="231" t="s">
        <v>796</v>
      </c>
      <c r="I2653" s="203">
        <v>12.02</v>
      </c>
      <c r="J2653" s="203">
        <v>12.02</v>
      </c>
      <c r="K2653" s="203">
        <v>0</v>
      </c>
      <c r="L2653" s="203">
        <v>0</v>
      </c>
      <c r="M2653" s="231"/>
    </row>
    <row r="2654" spans="1:13">
      <c r="A2654" s="231" t="s">
        <v>794</v>
      </c>
      <c r="B2654" s="231" t="s">
        <v>703</v>
      </c>
      <c r="C2654" s="231" t="s">
        <v>812</v>
      </c>
      <c r="D2654" s="231" t="s">
        <v>851</v>
      </c>
      <c r="E2654" s="231" t="s">
        <v>836</v>
      </c>
      <c r="F2654" s="231" t="s">
        <v>48</v>
      </c>
      <c r="G2654" s="231" t="s">
        <v>521</v>
      </c>
      <c r="H2654" s="231" t="s">
        <v>796</v>
      </c>
      <c r="I2654" s="203">
        <v>2.82</v>
      </c>
      <c r="J2654" s="203">
        <v>2.79</v>
      </c>
      <c r="K2654" s="203">
        <v>0</v>
      </c>
      <c r="L2654" s="203">
        <v>0.03</v>
      </c>
      <c r="M2654" s="231"/>
    </row>
    <row r="2655" spans="1:13">
      <c r="A2655" s="231" t="s">
        <v>794</v>
      </c>
      <c r="B2655" s="231" t="s">
        <v>702</v>
      </c>
      <c r="C2655" s="231" t="s">
        <v>2345</v>
      </c>
      <c r="D2655" s="231" t="s">
        <v>851</v>
      </c>
      <c r="E2655" s="231" t="s">
        <v>836</v>
      </c>
      <c r="F2655" s="231" t="s">
        <v>48</v>
      </c>
      <c r="G2655" s="231" t="s">
        <v>521</v>
      </c>
      <c r="H2655" s="231" t="s">
        <v>796</v>
      </c>
      <c r="I2655" s="203">
        <v>2571.15</v>
      </c>
      <c r="J2655" s="203">
        <v>6385.05</v>
      </c>
      <c r="K2655" s="203">
        <v>0</v>
      </c>
      <c r="L2655" s="203">
        <v>-3813.9</v>
      </c>
      <c r="M2655" s="231"/>
    </row>
    <row r="2656" spans="1:13">
      <c r="A2656" s="231" t="s">
        <v>794</v>
      </c>
      <c r="B2656" s="231" t="s">
        <v>707</v>
      </c>
      <c r="C2656" s="231" t="s">
        <v>794</v>
      </c>
      <c r="D2656" s="231" t="s">
        <v>851</v>
      </c>
      <c r="E2656" s="231" t="s">
        <v>836</v>
      </c>
      <c r="F2656" s="231" t="s">
        <v>48</v>
      </c>
      <c r="G2656" s="231" t="s">
        <v>521</v>
      </c>
      <c r="H2656" s="231" t="s">
        <v>796</v>
      </c>
      <c r="I2656" s="203">
        <v>35369.519999999997</v>
      </c>
      <c r="J2656" s="203">
        <v>34077.17</v>
      </c>
      <c r="K2656" s="203">
        <v>1271.1300000000001</v>
      </c>
      <c r="L2656" s="203">
        <v>21.22</v>
      </c>
      <c r="M2656" s="231"/>
    </row>
    <row r="2657" spans="1:13">
      <c r="A2657" s="231" t="s">
        <v>794</v>
      </c>
      <c r="B2657" s="231" t="s">
        <v>707</v>
      </c>
      <c r="C2657" s="231" t="s">
        <v>812</v>
      </c>
      <c r="D2657" s="231" t="s">
        <v>851</v>
      </c>
      <c r="E2657" s="231" t="s">
        <v>836</v>
      </c>
      <c r="F2657" s="231" t="s">
        <v>48</v>
      </c>
      <c r="G2657" s="231" t="s">
        <v>521</v>
      </c>
      <c r="H2657" s="231" t="s">
        <v>796</v>
      </c>
      <c r="I2657" s="203">
        <v>18003.07</v>
      </c>
      <c r="J2657" s="203">
        <v>17780.310000000001</v>
      </c>
      <c r="K2657" s="203">
        <v>264.73</v>
      </c>
      <c r="L2657" s="203">
        <v>-41.97</v>
      </c>
      <c r="M2657" s="231"/>
    </row>
    <row r="2658" spans="1:13">
      <c r="A2658" s="231" t="s">
        <v>794</v>
      </c>
      <c r="B2658" s="231" t="s">
        <v>703</v>
      </c>
      <c r="C2658" s="231" t="s">
        <v>794</v>
      </c>
      <c r="D2658" s="231" t="s">
        <v>851</v>
      </c>
      <c r="E2658" s="231" t="s">
        <v>1097</v>
      </c>
      <c r="F2658" s="231" t="s">
        <v>48</v>
      </c>
      <c r="G2658" s="231" t="s">
        <v>521</v>
      </c>
      <c r="H2658" s="231" t="s">
        <v>796</v>
      </c>
      <c r="I2658" s="203">
        <v>10080</v>
      </c>
      <c r="J2658" s="203">
        <v>6616.48</v>
      </c>
      <c r="K2658" s="203">
        <v>0</v>
      </c>
      <c r="L2658" s="203">
        <v>3463.52</v>
      </c>
      <c r="M2658" s="231"/>
    </row>
    <row r="2659" spans="1:13">
      <c r="A2659" s="231" t="s">
        <v>794</v>
      </c>
      <c r="B2659" s="231" t="s">
        <v>703</v>
      </c>
      <c r="C2659" s="231" t="s">
        <v>812</v>
      </c>
      <c r="D2659" s="231" t="s">
        <v>851</v>
      </c>
      <c r="E2659" s="231" t="s">
        <v>1097</v>
      </c>
      <c r="F2659" s="231" t="s">
        <v>48</v>
      </c>
      <c r="G2659" s="231" t="s">
        <v>521</v>
      </c>
      <c r="H2659" s="231" t="s">
        <v>796</v>
      </c>
      <c r="I2659" s="203">
        <v>2218</v>
      </c>
      <c r="J2659" s="203">
        <v>1655.12</v>
      </c>
      <c r="K2659" s="203">
        <v>0</v>
      </c>
      <c r="L2659" s="203">
        <v>562.88</v>
      </c>
      <c r="M2659" s="231"/>
    </row>
    <row r="2660" spans="1:13">
      <c r="A2660" s="231" t="s">
        <v>794</v>
      </c>
      <c r="B2660" s="231" t="s">
        <v>808</v>
      </c>
      <c r="C2660" s="231" t="s">
        <v>794</v>
      </c>
      <c r="D2660" s="231" t="s">
        <v>851</v>
      </c>
      <c r="E2660" s="231" t="s">
        <v>710</v>
      </c>
      <c r="F2660" s="231" t="s">
        <v>48</v>
      </c>
      <c r="G2660" s="231" t="s">
        <v>521</v>
      </c>
      <c r="H2660" s="231" t="s">
        <v>796</v>
      </c>
      <c r="I2660" s="203">
        <v>2500</v>
      </c>
      <c r="J2660" s="203">
        <v>5000</v>
      </c>
      <c r="K2660" s="203">
        <v>0</v>
      </c>
      <c r="L2660" s="203">
        <v>-2500</v>
      </c>
      <c r="M2660" s="231"/>
    </row>
    <row r="2661" spans="1:13">
      <c r="A2661" s="231" t="s">
        <v>794</v>
      </c>
      <c r="B2661" s="231" t="s">
        <v>808</v>
      </c>
      <c r="C2661" s="231" t="s">
        <v>794</v>
      </c>
      <c r="D2661" s="231" t="s">
        <v>851</v>
      </c>
      <c r="E2661" s="231" t="s">
        <v>710</v>
      </c>
      <c r="F2661" s="231" t="s">
        <v>48</v>
      </c>
      <c r="G2661" s="231" t="s">
        <v>521</v>
      </c>
      <c r="H2661" s="231" t="s">
        <v>796</v>
      </c>
      <c r="I2661" s="203">
        <v>23.49</v>
      </c>
      <c r="J2661" s="203">
        <v>23.49</v>
      </c>
      <c r="K2661" s="203">
        <v>0</v>
      </c>
      <c r="L2661" s="203">
        <v>0</v>
      </c>
      <c r="M2661" s="231"/>
    </row>
    <row r="2662" spans="1:13">
      <c r="A2662" s="231" t="s">
        <v>794</v>
      </c>
      <c r="B2662" s="231" t="s">
        <v>808</v>
      </c>
      <c r="C2662" s="231" t="s">
        <v>812</v>
      </c>
      <c r="D2662" s="231" t="s">
        <v>851</v>
      </c>
      <c r="E2662" s="231" t="s">
        <v>710</v>
      </c>
      <c r="F2662" s="231" t="s">
        <v>48</v>
      </c>
      <c r="G2662" s="231" t="s">
        <v>521</v>
      </c>
      <c r="H2662" s="231" t="s">
        <v>796</v>
      </c>
      <c r="I2662" s="203">
        <v>605.72</v>
      </c>
      <c r="J2662" s="203">
        <v>1115.24</v>
      </c>
      <c r="K2662" s="203">
        <v>0</v>
      </c>
      <c r="L2662" s="203">
        <v>-509.52</v>
      </c>
      <c r="M2662" s="231"/>
    </row>
    <row r="2663" spans="1:13">
      <c r="A2663" s="231" t="s">
        <v>794</v>
      </c>
      <c r="B2663" s="231" t="s">
        <v>808</v>
      </c>
      <c r="C2663" s="231" t="s">
        <v>2341</v>
      </c>
      <c r="D2663" s="231" t="s">
        <v>851</v>
      </c>
      <c r="E2663" s="231" t="s">
        <v>710</v>
      </c>
      <c r="F2663" s="231" t="s">
        <v>48</v>
      </c>
      <c r="G2663" s="231" t="s">
        <v>521</v>
      </c>
      <c r="H2663" s="231" t="s">
        <v>796</v>
      </c>
      <c r="I2663" s="203">
        <v>0</v>
      </c>
      <c r="J2663" s="203">
        <v>1625</v>
      </c>
      <c r="K2663" s="203">
        <v>0</v>
      </c>
      <c r="L2663" s="203">
        <v>-1625</v>
      </c>
      <c r="M2663" s="231"/>
    </row>
    <row r="2664" spans="1:13">
      <c r="A2664" s="231" t="s">
        <v>794</v>
      </c>
      <c r="B2664" s="231" t="s">
        <v>808</v>
      </c>
      <c r="C2664" s="231" t="s">
        <v>2343</v>
      </c>
      <c r="D2664" s="231" t="s">
        <v>851</v>
      </c>
      <c r="E2664" s="231" t="s">
        <v>710</v>
      </c>
      <c r="F2664" s="231" t="s">
        <v>48</v>
      </c>
      <c r="G2664" s="231" t="s">
        <v>521</v>
      </c>
      <c r="H2664" s="231" t="s">
        <v>796</v>
      </c>
      <c r="I2664" s="203">
        <v>5121.07</v>
      </c>
      <c r="J2664" s="203">
        <v>4967.99</v>
      </c>
      <c r="K2664" s="203">
        <v>0</v>
      </c>
      <c r="L2664" s="203">
        <v>153.08000000000001</v>
      </c>
      <c r="M2664" s="231"/>
    </row>
    <row r="2665" spans="1:13">
      <c r="A2665" s="231" t="s">
        <v>794</v>
      </c>
      <c r="B2665" s="231" t="s">
        <v>808</v>
      </c>
      <c r="C2665" s="231" t="s">
        <v>2345</v>
      </c>
      <c r="D2665" s="231" t="s">
        <v>851</v>
      </c>
      <c r="E2665" s="231" t="s">
        <v>710</v>
      </c>
      <c r="F2665" s="231" t="s">
        <v>48</v>
      </c>
      <c r="G2665" s="231" t="s">
        <v>521</v>
      </c>
      <c r="H2665" s="231" t="s">
        <v>796</v>
      </c>
      <c r="I2665" s="203">
        <v>1050</v>
      </c>
      <c r="J2665" s="203">
        <v>1050</v>
      </c>
      <c r="K2665" s="203">
        <v>0</v>
      </c>
      <c r="L2665" s="203">
        <v>0</v>
      </c>
      <c r="M2665" s="231"/>
    </row>
    <row r="2666" spans="1:13">
      <c r="A2666" s="231" t="s">
        <v>794</v>
      </c>
      <c r="B2666" s="231" t="s">
        <v>808</v>
      </c>
      <c r="C2666" s="231" t="s">
        <v>2345</v>
      </c>
      <c r="D2666" s="231" t="s">
        <v>851</v>
      </c>
      <c r="E2666" s="231" t="s">
        <v>710</v>
      </c>
      <c r="F2666" s="231" t="s">
        <v>48</v>
      </c>
      <c r="G2666" s="231" t="s">
        <v>521</v>
      </c>
      <c r="H2666" s="231" t="s">
        <v>796</v>
      </c>
      <c r="I2666" s="203">
        <v>5417.89</v>
      </c>
      <c r="J2666" s="203">
        <v>6284.98</v>
      </c>
      <c r="K2666" s="203">
        <v>0</v>
      </c>
      <c r="L2666" s="203">
        <v>-867.09</v>
      </c>
      <c r="M2666" s="231"/>
    </row>
    <row r="2667" spans="1:13">
      <c r="A2667" s="231" t="s">
        <v>794</v>
      </c>
      <c r="B2667" s="231" t="s">
        <v>806</v>
      </c>
      <c r="C2667" s="231" t="s">
        <v>2345</v>
      </c>
      <c r="D2667" s="231" t="s">
        <v>851</v>
      </c>
      <c r="E2667" s="231" t="s">
        <v>710</v>
      </c>
      <c r="F2667" s="231" t="s">
        <v>48</v>
      </c>
      <c r="G2667" s="231" t="s">
        <v>521</v>
      </c>
      <c r="H2667" s="231" t="s">
        <v>796</v>
      </c>
      <c r="I2667" s="203">
        <v>285.68</v>
      </c>
      <c r="J2667" s="203">
        <v>285.68</v>
      </c>
      <c r="K2667" s="203">
        <v>0</v>
      </c>
      <c r="L2667" s="203">
        <v>0</v>
      </c>
      <c r="M2667" s="231"/>
    </row>
    <row r="2668" spans="1:13">
      <c r="A2668" s="231" t="s">
        <v>794</v>
      </c>
      <c r="B2668" s="231" t="s">
        <v>804</v>
      </c>
      <c r="C2668" s="231" t="s">
        <v>2341</v>
      </c>
      <c r="D2668" s="231" t="s">
        <v>851</v>
      </c>
      <c r="E2668" s="231" t="s">
        <v>710</v>
      </c>
      <c r="F2668" s="231" t="s">
        <v>48</v>
      </c>
      <c r="G2668" s="231" t="s">
        <v>521</v>
      </c>
      <c r="H2668" s="231" t="s">
        <v>796</v>
      </c>
      <c r="I2668" s="203">
        <v>59514.64</v>
      </c>
      <c r="J2668" s="203">
        <v>51011.8</v>
      </c>
      <c r="K2668" s="203">
        <v>0</v>
      </c>
      <c r="L2668" s="203">
        <v>8502.84</v>
      </c>
      <c r="M2668" s="231"/>
    </row>
    <row r="2669" spans="1:13">
      <c r="A2669" s="231" t="s">
        <v>794</v>
      </c>
      <c r="B2669" s="231" t="s">
        <v>804</v>
      </c>
      <c r="C2669" s="231" t="s">
        <v>2341</v>
      </c>
      <c r="D2669" s="231" t="s">
        <v>851</v>
      </c>
      <c r="E2669" s="231" t="s">
        <v>710</v>
      </c>
      <c r="F2669" s="231" t="s">
        <v>48</v>
      </c>
      <c r="G2669" s="231" t="s">
        <v>521</v>
      </c>
      <c r="H2669" s="231" t="s">
        <v>796</v>
      </c>
      <c r="I2669" s="203">
        <v>7107.19</v>
      </c>
      <c r="J2669" s="203">
        <v>8677.19</v>
      </c>
      <c r="K2669" s="203">
        <v>0</v>
      </c>
      <c r="L2669" s="203">
        <v>-1570</v>
      </c>
      <c r="M2669" s="231"/>
    </row>
    <row r="2670" spans="1:13">
      <c r="A2670" s="231" t="s">
        <v>794</v>
      </c>
      <c r="B2670" s="231" t="s">
        <v>804</v>
      </c>
      <c r="C2670" s="231" t="s">
        <v>2341</v>
      </c>
      <c r="D2670" s="231" t="s">
        <v>851</v>
      </c>
      <c r="E2670" s="231" t="s">
        <v>710</v>
      </c>
      <c r="F2670" s="231" t="s">
        <v>48</v>
      </c>
      <c r="G2670" s="231" t="s">
        <v>521</v>
      </c>
      <c r="H2670" s="231" t="s">
        <v>796</v>
      </c>
      <c r="I2670" s="203">
        <v>4097.88</v>
      </c>
      <c r="J2670" s="203">
        <v>4097.88</v>
      </c>
      <c r="K2670" s="203">
        <v>0</v>
      </c>
      <c r="L2670" s="203">
        <v>0</v>
      </c>
      <c r="M2670" s="231"/>
    </row>
    <row r="2671" spans="1:13">
      <c r="A2671" s="231" t="s">
        <v>794</v>
      </c>
      <c r="B2671" s="231" t="s">
        <v>804</v>
      </c>
      <c r="C2671" s="231" t="s">
        <v>2341</v>
      </c>
      <c r="D2671" s="231" t="s">
        <v>851</v>
      </c>
      <c r="E2671" s="231" t="s">
        <v>710</v>
      </c>
      <c r="F2671" s="231" t="s">
        <v>48</v>
      </c>
      <c r="G2671" s="231" t="s">
        <v>521</v>
      </c>
      <c r="H2671" s="231" t="s">
        <v>796</v>
      </c>
      <c r="I2671" s="203">
        <v>0</v>
      </c>
      <c r="J2671" s="203">
        <v>112.19</v>
      </c>
      <c r="K2671" s="203">
        <v>0</v>
      </c>
      <c r="L2671" s="203">
        <v>-112.19</v>
      </c>
      <c r="M2671" s="231"/>
    </row>
    <row r="2672" spans="1:13">
      <c r="A2672" s="231" t="s">
        <v>794</v>
      </c>
      <c r="B2672" s="231" t="s">
        <v>804</v>
      </c>
      <c r="C2672" s="231" t="s">
        <v>2341</v>
      </c>
      <c r="D2672" s="231" t="s">
        <v>851</v>
      </c>
      <c r="E2672" s="231" t="s">
        <v>710</v>
      </c>
      <c r="F2672" s="231" t="s">
        <v>48</v>
      </c>
      <c r="G2672" s="231" t="s">
        <v>521</v>
      </c>
      <c r="H2672" s="231" t="s">
        <v>796</v>
      </c>
      <c r="I2672" s="203">
        <v>1648.5</v>
      </c>
      <c r="J2672" s="203">
        <v>1831</v>
      </c>
      <c r="K2672" s="203">
        <v>0</v>
      </c>
      <c r="L2672" s="203">
        <v>-182.5</v>
      </c>
      <c r="M2672" s="231"/>
    </row>
    <row r="2673" spans="1:13">
      <c r="A2673" s="231" t="s">
        <v>794</v>
      </c>
      <c r="B2673" s="231" t="s">
        <v>804</v>
      </c>
      <c r="C2673" s="231" t="s">
        <v>2341</v>
      </c>
      <c r="D2673" s="231" t="s">
        <v>851</v>
      </c>
      <c r="E2673" s="231" t="s">
        <v>710</v>
      </c>
      <c r="F2673" s="231" t="s">
        <v>48</v>
      </c>
      <c r="G2673" s="231" t="s">
        <v>521</v>
      </c>
      <c r="H2673" s="231" t="s">
        <v>796</v>
      </c>
      <c r="I2673" s="203">
        <v>80</v>
      </c>
      <c r="J2673" s="203">
        <v>80</v>
      </c>
      <c r="K2673" s="203">
        <v>0</v>
      </c>
      <c r="L2673" s="203">
        <v>0</v>
      </c>
      <c r="M2673" s="231"/>
    </row>
    <row r="2674" spans="1:13">
      <c r="A2674" s="231" t="s">
        <v>794</v>
      </c>
      <c r="B2674" s="231" t="s">
        <v>804</v>
      </c>
      <c r="C2674" s="231" t="s">
        <v>2343</v>
      </c>
      <c r="D2674" s="231" t="s">
        <v>851</v>
      </c>
      <c r="E2674" s="231" t="s">
        <v>710</v>
      </c>
      <c r="F2674" s="231" t="s">
        <v>48</v>
      </c>
      <c r="G2674" s="231" t="s">
        <v>521</v>
      </c>
      <c r="H2674" s="231" t="s">
        <v>796</v>
      </c>
      <c r="I2674" s="203">
        <v>18137.52</v>
      </c>
      <c r="J2674" s="203">
        <v>22053.4</v>
      </c>
      <c r="K2674" s="203">
        <v>152.5</v>
      </c>
      <c r="L2674" s="203">
        <v>-4068.38</v>
      </c>
      <c r="M2674" s="231"/>
    </row>
    <row r="2675" spans="1:13">
      <c r="A2675" s="231" t="s">
        <v>794</v>
      </c>
      <c r="B2675" s="231" t="s">
        <v>804</v>
      </c>
      <c r="C2675" s="231" t="s">
        <v>2344</v>
      </c>
      <c r="D2675" s="231" t="s">
        <v>851</v>
      </c>
      <c r="E2675" s="231" t="s">
        <v>710</v>
      </c>
      <c r="F2675" s="231" t="s">
        <v>48</v>
      </c>
      <c r="G2675" s="231" t="s">
        <v>521</v>
      </c>
      <c r="H2675" s="231" t="s">
        <v>796</v>
      </c>
      <c r="I2675" s="203">
        <v>6342.96</v>
      </c>
      <c r="J2675" s="203">
        <v>2517.75</v>
      </c>
      <c r="K2675" s="203">
        <v>3965</v>
      </c>
      <c r="L2675" s="203">
        <v>-139.79</v>
      </c>
      <c r="M2675" s="231"/>
    </row>
    <row r="2676" spans="1:13">
      <c r="A2676" s="231" t="s">
        <v>794</v>
      </c>
      <c r="B2676" s="231" t="s">
        <v>804</v>
      </c>
      <c r="C2676" s="231" t="s">
        <v>2345</v>
      </c>
      <c r="D2676" s="231" t="s">
        <v>851</v>
      </c>
      <c r="E2676" s="231" t="s">
        <v>710</v>
      </c>
      <c r="F2676" s="231" t="s">
        <v>48</v>
      </c>
      <c r="G2676" s="231" t="s">
        <v>521</v>
      </c>
      <c r="H2676" s="231" t="s">
        <v>796</v>
      </c>
      <c r="I2676" s="203">
        <v>4253.83</v>
      </c>
      <c r="J2676" s="203">
        <v>5153.83</v>
      </c>
      <c r="K2676" s="203">
        <v>0</v>
      </c>
      <c r="L2676" s="203">
        <v>-900</v>
      </c>
      <c r="M2676" s="231"/>
    </row>
    <row r="2677" spans="1:13">
      <c r="A2677" s="231" t="s">
        <v>794</v>
      </c>
      <c r="B2677" s="231" t="s">
        <v>804</v>
      </c>
      <c r="C2677" s="231" t="s">
        <v>2345</v>
      </c>
      <c r="D2677" s="231" t="s">
        <v>851</v>
      </c>
      <c r="E2677" s="231" t="s">
        <v>710</v>
      </c>
      <c r="F2677" s="231" t="s">
        <v>48</v>
      </c>
      <c r="G2677" s="231" t="s">
        <v>521</v>
      </c>
      <c r="H2677" s="231" t="s">
        <v>796</v>
      </c>
      <c r="I2677" s="203">
        <v>9069.27</v>
      </c>
      <c r="J2677" s="203">
        <v>6732.57</v>
      </c>
      <c r="K2677" s="203">
        <v>0</v>
      </c>
      <c r="L2677" s="203">
        <v>2336.6999999999998</v>
      </c>
      <c r="M2677" s="231"/>
    </row>
    <row r="2678" spans="1:13">
      <c r="A2678" s="231" t="s">
        <v>794</v>
      </c>
      <c r="B2678" s="231" t="s">
        <v>707</v>
      </c>
      <c r="C2678" s="231" t="s">
        <v>2341</v>
      </c>
      <c r="D2678" s="231" t="s">
        <v>851</v>
      </c>
      <c r="E2678" s="231" t="s">
        <v>710</v>
      </c>
      <c r="F2678" s="231" t="s">
        <v>48</v>
      </c>
      <c r="G2678" s="231" t="s">
        <v>521</v>
      </c>
      <c r="H2678" s="231" t="s">
        <v>796</v>
      </c>
      <c r="I2678" s="203">
        <v>509.85</v>
      </c>
      <c r="J2678" s="203">
        <v>509.85</v>
      </c>
      <c r="K2678" s="203">
        <v>0</v>
      </c>
      <c r="L2678" s="203">
        <v>0</v>
      </c>
      <c r="M2678" s="231"/>
    </row>
    <row r="2679" spans="1:13">
      <c r="A2679" s="231" t="s">
        <v>794</v>
      </c>
      <c r="B2679" s="231" t="s">
        <v>707</v>
      </c>
      <c r="C2679" s="231" t="s">
        <v>2341</v>
      </c>
      <c r="D2679" s="231" t="s">
        <v>851</v>
      </c>
      <c r="E2679" s="231" t="s">
        <v>710</v>
      </c>
      <c r="F2679" s="231" t="s">
        <v>48</v>
      </c>
      <c r="G2679" s="231" t="s">
        <v>521</v>
      </c>
      <c r="H2679" s="231" t="s">
        <v>796</v>
      </c>
      <c r="I2679" s="203">
        <v>798.55</v>
      </c>
      <c r="J2679" s="203">
        <v>798.55</v>
      </c>
      <c r="K2679" s="203">
        <v>0</v>
      </c>
      <c r="L2679" s="203">
        <v>0</v>
      </c>
      <c r="M2679" s="231"/>
    </row>
    <row r="2680" spans="1:13">
      <c r="A2680" s="231" t="s">
        <v>794</v>
      </c>
      <c r="B2680" s="231" t="s">
        <v>707</v>
      </c>
      <c r="C2680" s="231" t="s">
        <v>2345</v>
      </c>
      <c r="D2680" s="231" t="s">
        <v>851</v>
      </c>
      <c r="E2680" s="231" t="s">
        <v>710</v>
      </c>
      <c r="F2680" s="231" t="s">
        <v>48</v>
      </c>
      <c r="G2680" s="231" t="s">
        <v>521</v>
      </c>
      <c r="H2680" s="231" t="s">
        <v>796</v>
      </c>
      <c r="I2680" s="203">
        <v>242.9</v>
      </c>
      <c r="J2680" s="203">
        <v>242.9</v>
      </c>
      <c r="K2680" s="203">
        <v>0</v>
      </c>
      <c r="L2680" s="203">
        <v>0</v>
      </c>
      <c r="M2680" s="231"/>
    </row>
    <row r="2681" spans="1:13">
      <c r="A2681" s="231" t="s">
        <v>794</v>
      </c>
      <c r="B2681" s="231" t="s">
        <v>242</v>
      </c>
      <c r="C2681" s="231" t="s">
        <v>2344</v>
      </c>
      <c r="D2681" s="231" t="s">
        <v>851</v>
      </c>
      <c r="E2681" s="231" t="s">
        <v>710</v>
      </c>
      <c r="F2681" s="231" t="s">
        <v>48</v>
      </c>
      <c r="G2681" s="231" t="s">
        <v>521</v>
      </c>
      <c r="H2681" s="231" t="s">
        <v>796</v>
      </c>
      <c r="I2681" s="203">
        <v>13.32</v>
      </c>
      <c r="J2681" s="203">
        <v>13.32</v>
      </c>
      <c r="K2681" s="203">
        <v>0</v>
      </c>
      <c r="L2681" s="203">
        <v>0</v>
      </c>
      <c r="M2681" s="231"/>
    </row>
    <row r="2682" spans="1:13">
      <c r="A2682" s="231" t="s">
        <v>794</v>
      </c>
      <c r="B2682" s="231" t="s">
        <v>706</v>
      </c>
      <c r="C2682" s="231" t="s">
        <v>794</v>
      </c>
      <c r="D2682" s="231" t="s">
        <v>851</v>
      </c>
      <c r="E2682" s="231" t="s">
        <v>710</v>
      </c>
      <c r="F2682" s="231" t="s">
        <v>48</v>
      </c>
      <c r="G2682" s="231" t="s">
        <v>521</v>
      </c>
      <c r="H2682" s="231" t="s">
        <v>796</v>
      </c>
      <c r="I2682" s="203">
        <v>29895.3</v>
      </c>
      <c r="J2682" s="203">
        <v>37429.08</v>
      </c>
      <c r="K2682" s="203">
        <v>1290.97</v>
      </c>
      <c r="L2682" s="203">
        <v>-8824.75</v>
      </c>
      <c r="M2682" s="231"/>
    </row>
    <row r="2683" spans="1:13">
      <c r="A2683" s="231" t="s">
        <v>794</v>
      </c>
      <c r="B2683" s="231" t="s">
        <v>706</v>
      </c>
      <c r="C2683" s="231" t="s">
        <v>812</v>
      </c>
      <c r="D2683" s="231" t="s">
        <v>851</v>
      </c>
      <c r="E2683" s="231" t="s">
        <v>710</v>
      </c>
      <c r="F2683" s="231" t="s">
        <v>48</v>
      </c>
      <c r="G2683" s="231" t="s">
        <v>521</v>
      </c>
      <c r="H2683" s="231" t="s">
        <v>796</v>
      </c>
      <c r="I2683" s="203">
        <v>12089.07</v>
      </c>
      <c r="J2683" s="203">
        <v>17732.77</v>
      </c>
      <c r="K2683" s="203">
        <v>268.98</v>
      </c>
      <c r="L2683" s="203">
        <v>-5912.68</v>
      </c>
      <c r="M2683" s="231"/>
    </row>
    <row r="2684" spans="1:13">
      <c r="A2684" s="231" t="s">
        <v>794</v>
      </c>
      <c r="B2684" s="231" t="s">
        <v>706</v>
      </c>
      <c r="C2684" s="231" t="s">
        <v>2344</v>
      </c>
      <c r="D2684" s="231" t="s">
        <v>851</v>
      </c>
      <c r="E2684" s="231" t="s">
        <v>710</v>
      </c>
      <c r="F2684" s="231" t="s">
        <v>48</v>
      </c>
      <c r="G2684" s="231" t="s">
        <v>521</v>
      </c>
      <c r="H2684" s="231" t="s">
        <v>796</v>
      </c>
      <c r="I2684" s="203">
        <v>16395</v>
      </c>
      <c r="J2684" s="203">
        <v>16395</v>
      </c>
      <c r="K2684" s="203">
        <v>0</v>
      </c>
      <c r="L2684" s="203">
        <v>0</v>
      </c>
      <c r="M2684" s="231"/>
    </row>
    <row r="2685" spans="1:13">
      <c r="A2685" s="231" t="s">
        <v>794</v>
      </c>
      <c r="B2685" s="231" t="s">
        <v>706</v>
      </c>
      <c r="C2685" s="231" t="s">
        <v>2345</v>
      </c>
      <c r="D2685" s="231" t="s">
        <v>851</v>
      </c>
      <c r="E2685" s="231" t="s">
        <v>710</v>
      </c>
      <c r="F2685" s="231" t="s">
        <v>48</v>
      </c>
      <c r="G2685" s="231" t="s">
        <v>521</v>
      </c>
      <c r="H2685" s="231" t="s">
        <v>796</v>
      </c>
      <c r="I2685" s="203">
        <v>711.3</v>
      </c>
      <c r="J2685" s="203">
        <v>711.3</v>
      </c>
      <c r="K2685" s="203">
        <v>0</v>
      </c>
      <c r="L2685" s="203">
        <v>0</v>
      </c>
      <c r="M2685" s="231"/>
    </row>
    <row r="2686" spans="1:13">
      <c r="A2686" s="231" t="s">
        <v>794</v>
      </c>
      <c r="B2686" s="231" t="s">
        <v>808</v>
      </c>
      <c r="C2686" s="231" t="s">
        <v>794</v>
      </c>
      <c r="D2686" s="231" t="s">
        <v>851</v>
      </c>
      <c r="E2686" s="231" t="s">
        <v>2086</v>
      </c>
      <c r="F2686" s="231" t="s">
        <v>48</v>
      </c>
      <c r="G2686" s="231" t="s">
        <v>521</v>
      </c>
      <c r="H2686" s="231" t="s">
        <v>796</v>
      </c>
      <c r="I2686" s="203">
        <v>128012.09</v>
      </c>
      <c r="J2686" s="203">
        <v>209207.09</v>
      </c>
      <c r="K2686" s="203">
        <v>0</v>
      </c>
      <c r="L2686" s="203">
        <v>-81195</v>
      </c>
      <c r="M2686" s="231"/>
    </row>
    <row r="2687" spans="1:13">
      <c r="A2687" s="231" t="s">
        <v>794</v>
      </c>
      <c r="B2687" s="231" t="s">
        <v>808</v>
      </c>
      <c r="C2687" s="231" t="s">
        <v>812</v>
      </c>
      <c r="D2687" s="231" t="s">
        <v>851</v>
      </c>
      <c r="E2687" s="231" t="s">
        <v>2086</v>
      </c>
      <c r="F2687" s="231" t="s">
        <v>48</v>
      </c>
      <c r="G2687" s="231" t="s">
        <v>521</v>
      </c>
      <c r="H2687" s="231" t="s">
        <v>796</v>
      </c>
      <c r="I2687" s="203">
        <v>28940.25</v>
      </c>
      <c r="J2687" s="203">
        <v>47759.6</v>
      </c>
      <c r="K2687" s="203">
        <v>0</v>
      </c>
      <c r="L2687" s="203">
        <v>-18819.349999999999</v>
      </c>
      <c r="M2687" s="231"/>
    </row>
    <row r="2688" spans="1:13">
      <c r="A2688" s="231" t="s">
        <v>794</v>
      </c>
      <c r="B2688" s="231" t="s">
        <v>808</v>
      </c>
      <c r="C2688" s="231" t="s">
        <v>2341</v>
      </c>
      <c r="D2688" s="231" t="s">
        <v>851</v>
      </c>
      <c r="E2688" s="231" t="s">
        <v>2086</v>
      </c>
      <c r="F2688" s="231" t="s">
        <v>48</v>
      </c>
      <c r="G2688" s="231" t="s">
        <v>521</v>
      </c>
      <c r="H2688" s="231" t="s">
        <v>796</v>
      </c>
      <c r="I2688" s="203">
        <v>66810</v>
      </c>
      <c r="J2688" s="203">
        <v>60810</v>
      </c>
      <c r="K2688" s="203">
        <v>6000</v>
      </c>
      <c r="L2688" s="203">
        <v>0</v>
      </c>
      <c r="M2688" s="231"/>
    </row>
    <row r="2689" spans="1:13">
      <c r="A2689" s="231" t="s">
        <v>794</v>
      </c>
      <c r="B2689" s="231" t="s">
        <v>244</v>
      </c>
      <c r="C2689" s="231" t="s">
        <v>794</v>
      </c>
      <c r="D2689" s="231" t="s">
        <v>851</v>
      </c>
      <c r="E2689" s="231" t="s">
        <v>2082</v>
      </c>
      <c r="F2689" s="231" t="s">
        <v>48</v>
      </c>
      <c r="G2689" s="231" t="s">
        <v>521</v>
      </c>
      <c r="H2689" s="231" t="s">
        <v>796</v>
      </c>
      <c r="I2689" s="203">
        <v>48561</v>
      </c>
      <c r="J2689" s="203">
        <v>44514.239999999998</v>
      </c>
      <c r="K2689" s="203">
        <v>4046.76</v>
      </c>
      <c r="L2689" s="203">
        <v>0</v>
      </c>
      <c r="M2689" s="231"/>
    </row>
    <row r="2690" spans="1:13">
      <c r="A2690" s="231" t="s">
        <v>794</v>
      </c>
      <c r="B2690" s="231" t="s">
        <v>244</v>
      </c>
      <c r="C2690" s="231" t="s">
        <v>812</v>
      </c>
      <c r="D2690" s="231" t="s">
        <v>851</v>
      </c>
      <c r="E2690" s="231" t="s">
        <v>2082</v>
      </c>
      <c r="F2690" s="231" t="s">
        <v>48</v>
      </c>
      <c r="G2690" s="231" t="s">
        <v>521</v>
      </c>
      <c r="H2690" s="231" t="s">
        <v>796</v>
      </c>
      <c r="I2690" s="203">
        <v>19535.36</v>
      </c>
      <c r="J2690" s="203">
        <v>18734</v>
      </c>
      <c r="K2690" s="203">
        <v>840.92</v>
      </c>
      <c r="L2690" s="203">
        <v>-39.56</v>
      </c>
      <c r="M2690" s="231"/>
    </row>
    <row r="2691" spans="1:13">
      <c r="A2691" s="231" t="s">
        <v>794</v>
      </c>
      <c r="B2691" s="231" t="s">
        <v>808</v>
      </c>
      <c r="C2691" s="231" t="s">
        <v>794</v>
      </c>
      <c r="D2691" s="231" t="s">
        <v>851</v>
      </c>
      <c r="E2691" s="231" t="s">
        <v>2090</v>
      </c>
      <c r="F2691" s="231" t="s">
        <v>48</v>
      </c>
      <c r="G2691" s="231" t="s">
        <v>521</v>
      </c>
      <c r="H2691" s="231" t="s">
        <v>796</v>
      </c>
      <c r="I2691" s="203">
        <v>69896</v>
      </c>
      <c r="J2691" s="203">
        <v>58246.68</v>
      </c>
      <c r="K2691" s="203">
        <v>11649.32</v>
      </c>
      <c r="L2691" s="203">
        <v>0</v>
      </c>
      <c r="M2691" s="231"/>
    </row>
    <row r="2692" spans="1:13">
      <c r="A2692" s="231" t="s">
        <v>794</v>
      </c>
      <c r="B2692" s="231" t="s">
        <v>808</v>
      </c>
      <c r="C2692" s="231" t="s">
        <v>812</v>
      </c>
      <c r="D2692" s="231" t="s">
        <v>851</v>
      </c>
      <c r="E2692" s="231" t="s">
        <v>2090</v>
      </c>
      <c r="F2692" s="231" t="s">
        <v>48</v>
      </c>
      <c r="G2692" s="231" t="s">
        <v>521</v>
      </c>
      <c r="H2692" s="231" t="s">
        <v>796</v>
      </c>
      <c r="I2692" s="203">
        <v>29169.5</v>
      </c>
      <c r="J2692" s="203">
        <v>26807.119999999999</v>
      </c>
      <c r="K2692" s="203">
        <v>2417.84</v>
      </c>
      <c r="L2692" s="203">
        <v>-55.46</v>
      </c>
      <c r="M2692" s="231"/>
    </row>
    <row r="2693" spans="1:13">
      <c r="A2693" s="231" t="s">
        <v>794</v>
      </c>
      <c r="B2693" s="231" t="s">
        <v>703</v>
      </c>
      <c r="C2693" s="231" t="s">
        <v>794</v>
      </c>
      <c r="D2693" s="231" t="s">
        <v>851</v>
      </c>
      <c r="E2693" s="231" t="s">
        <v>2092</v>
      </c>
      <c r="F2693" s="231" t="s">
        <v>48</v>
      </c>
      <c r="G2693" s="231" t="s">
        <v>521</v>
      </c>
      <c r="H2693" s="231" t="s">
        <v>796</v>
      </c>
      <c r="I2693" s="203">
        <v>41124.01</v>
      </c>
      <c r="J2693" s="203">
        <v>34686.69</v>
      </c>
      <c r="K2693" s="203">
        <v>6437.32</v>
      </c>
      <c r="L2693" s="203">
        <v>0</v>
      </c>
      <c r="M2693" s="231"/>
    </row>
    <row r="2694" spans="1:13">
      <c r="A2694" s="231" t="s">
        <v>794</v>
      </c>
      <c r="B2694" s="231" t="s">
        <v>703</v>
      </c>
      <c r="C2694" s="231" t="s">
        <v>812</v>
      </c>
      <c r="D2694" s="231" t="s">
        <v>851</v>
      </c>
      <c r="E2694" s="231" t="s">
        <v>2092</v>
      </c>
      <c r="F2694" s="231" t="s">
        <v>48</v>
      </c>
      <c r="G2694" s="231" t="s">
        <v>521</v>
      </c>
      <c r="H2694" s="231" t="s">
        <v>796</v>
      </c>
      <c r="I2694" s="203">
        <v>16381.91</v>
      </c>
      <c r="J2694" s="203">
        <v>15072.35</v>
      </c>
      <c r="K2694" s="203">
        <v>1336.16</v>
      </c>
      <c r="L2694" s="203">
        <v>-26.6</v>
      </c>
      <c r="M2694" s="231"/>
    </row>
    <row r="2695" spans="1:13">
      <c r="A2695" s="231" t="s">
        <v>794</v>
      </c>
      <c r="B2695" s="231" t="s">
        <v>702</v>
      </c>
      <c r="C2695" s="231" t="s">
        <v>794</v>
      </c>
      <c r="D2695" s="231" t="s">
        <v>851</v>
      </c>
      <c r="E2695" s="231" t="s">
        <v>1098</v>
      </c>
      <c r="F2695" s="231" t="s">
        <v>48</v>
      </c>
      <c r="G2695" s="231" t="s">
        <v>521</v>
      </c>
      <c r="H2695" s="231" t="s">
        <v>796</v>
      </c>
      <c r="I2695" s="203">
        <v>52589</v>
      </c>
      <c r="J2695" s="203">
        <v>52589</v>
      </c>
      <c r="K2695" s="203">
        <v>0</v>
      </c>
      <c r="L2695" s="203">
        <v>0</v>
      </c>
      <c r="M2695" s="231"/>
    </row>
    <row r="2696" spans="1:13">
      <c r="A2696" s="231" t="s">
        <v>794</v>
      </c>
      <c r="B2696" s="231" t="s">
        <v>702</v>
      </c>
      <c r="C2696" s="231" t="s">
        <v>812</v>
      </c>
      <c r="D2696" s="231" t="s">
        <v>851</v>
      </c>
      <c r="E2696" s="231" t="s">
        <v>1098</v>
      </c>
      <c r="F2696" s="231" t="s">
        <v>48</v>
      </c>
      <c r="G2696" s="231" t="s">
        <v>521</v>
      </c>
      <c r="H2696" s="231" t="s">
        <v>796</v>
      </c>
      <c r="I2696" s="203">
        <v>19082.53</v>
      </c>
      <c r="J2696" s="203">
        <v>19169.79</v>
      </c>
      <c r="K2696" s="203">
        <v>0</v>
      </c>
      <c r="L2696" s="203">
        <v>-87.26</v>
      </c>
      <c r="M2696" s="231"/>
    </row>
    <row r="2697" spans="1:13">
      <c r="A2697" s="231" t="s">
        <v>794</v>
      </c>
      <c r="B2697" s="231" t="s">
        <v>808</v>
      </c>
      <c r="C2697" s="231" t="s">
        <v>794</v>
      </c>
      <c r="D2697" s="231" t="s">
        <v>36</v>
      </c>
      <c r="E2697" s="231" t="s">
        <v>521</v>
      </c>
      <c r="F2697" s="231" t="s">
        <v>48</v>
      </c>
      <c r="G2697" s="231" t="s">
        <v>521</v>
      </c>
      <c r="H2697" s="231" t="s">
        <v>796</v>
      </c>
      <c r="I2697" s="203">
        <v>3078491</v>
      </c>
      <c r="J2697" s="203">
        <v>2611463.0499999998</v>
      </c>
      <c r="K2697" s="203">
        <v>446059.76</v>
      </c>
      <c r="L2697" s="203">
        <v>20968.189999999999</v>
      </c>
      <c r="M2697" s="231"/>
    </row>
    <row r="2698" spans="1:13">
      <c r="A2698" s="231" t="s">
        <v>794</v>
      </c>
      <c r="B2698" s="231" t="s">
        <v>808</v>
      </c>
      <c r="C2698" s="231" t="s">
        <v>794</v>
      </c>
      <c r="D2698" s="231" t="s">
        <v>36</v>
      </c>
      <c r="E2698" s="231" t="s">
        <v>521</v>
      </c>
      <c r="F2698" s="231" t="s">
        <v>48</v>
      </c>
      <c r="G2698" s="231" t="s">
        <v>521</v>
      </c>
      <c r="H2698" s="231" t="s">
        <v>796</v>
      </c>
      <c r="I2698" s="203">
        <v>30153</v>
      </c>
      <c r="J2698" s="203">
        <v>33873.769999999997</v>
      </c>
      <c r="K2698" s="203">
        <v>824.25</v>
      </c>
      <c r="L2698" s="203">
        <v>-4545.0200000000004</v>
      </c>
      <c r="M2698" s="231"/>
    </row>
    <row r="2699" spans="1:13">
      <c r="A2699" s="231" t="s">
        <v>794</v>
      </c>
      <c r="B2699" s="231" t="s">
        <v>808</v>
      </c>
      <c r="C2699" s="231" t="s">
        <v>812</v>
      </c>
      <c r="D2699" s="231" t="s">
        <v>36</v>
      </c>
      <c r="E2699" s="231" t="s">
        <v>521</v>
      </c>
      <c r="F2699" s="231" t="s">
        <v>48</v>
      </c>
      <c r="G2699" s="231" t="s">
        <v>521</v>
      </c>
      <c r="H2699" s="231" t="s">
        <v>796</v>
      </c>
      <c r="I2699" s="203">
        <v>1206419</v>
      </c>
      <c r="J2699" s="203">
        <v>1131004.07</v>
      </c>
      <c r="K2699" s="203">
        <v>92755.22</v>
      </c>
      <c r="L2699" s="203">
        <v>-17340.29</v>
      </c>
      <c r="M2699" s="231"/>
    </row>
    <row r="2700" spans="1:13">
      <c r="A2700" s="231" t="s">
        <v>794</v>
      </c>
      <c r="B2700" s="231" t="s">
        <v>808</v>
      </c>
      <c r="C2700" s="231" t="s">
        <v>2341</v>
      </c>
      <c r="D2700" s="231" t="s">
        <v>36</v>
      </c>
      <c r="E2700" s="231" t="s">
        <v>521</v>
      </c>
      <c r="F2700" s="231" t="s">
        <v>48</v>
      </c>
      <c r="G2700" s="231" t="s">
        <v>521</v>
      </c>
      <c r="H2700" s="231" t="s">
        <v>796</v>
      </c>
      <c r="I2700" s="203">
        <v>5965.54</v>
      </c>
      <c r="J2700" s="203">
        <v>4304.26</v>
      </c>
      <c r="K2700" s="203">
        <v>1368.42</v>
      </c>
      <c r="L2700" s="203">
        <v>292.86</v>
      </c>
      <c r="M2700" s="231"/>
    </row>
    <row r="2701" spans="1:13">
      <c r="A2701" s="231" t="s">
        <v>794</v>
      </c>
      <c r="B2701" s="231" t="s">
        <v>808</v>
      </c>
      <c r="C2701" s="231" t="s">
        <v>2343</v>
      </c>
      <c r="D2701" s="231" t="s">
        <v>36</v>
      </c>
      <c r="E2701" s="231" t="s">
        <v>521</v>
      </c>
      <c r="F2701" s="231" t="s">
        <v>48</v>
      </c>
      <c r="G2701" s="231" t="s">
        <v>521</v>
      </c>
      <c r="H2701" s="231" t="s">
        <v>796</v>
      </c>
      <c r="I2701" s="203">
        <v>28400.09</v>
      </c>
      <c r="J2701" s="203">
        <v>20912.689999999999</v>
      </c>
      <c r="K2701" s="203">
        <v>158.91</v>
      </c>
      <c r="L2701" s="203">
        <v>7328.49</v>
      </c>
      <c r="M2701" s="231"/>
    </row>
    <row r="2702" spans="1:13">
      <c r="A2702" s="231" t="s">
        <v>794</v>
      </c>
      <c r="B2702" s="231" t="s">
        <v>808</v>
      </c>
      <c r="C2702" s="231" t="s">
        <v>2343</v>
      </c>
      <c r="D2702" s="231" t="s">
        <v>36</v>
      </c>
      <c r="E2702" s="231" t="s">
        <v>521</v>
      </c>
      <c r="F2702" s="231" t="s">
        <v>48</v>
      </c>
      <c r="G2702" s="231" t="s">
        <v>521</v>
      </c>
      <c r="H2702" s="231" t="s">
        <v>796</v>
      </c>
      <c r="I2702" s="203">
        <v>3984.88</v>
      </c>
      <c r="J2702" s="203">
        <v>3856.08</v>
      </c>
      <c r="K2702" s="203">
        <v>0</v>
      </c>
      <c r="L2702" s="203">
        <v>128.80000000000001</v>
      </c>
      <c r="M2702" s="231"/>
    </row>
    <row r="2703" spans="1:13">
      <c r="A2703" s="231" t="s">
        <v>794</v>
      </c>
      <c r="B2703" s="231" t="s">
        <v>808</v>
      </c>
      <c r="C2703" s="231" t="s">
        <v>2343</v>
      </c>
      <c r="D2703" s="231" t="s">
        <v>36</v>
      </c>
      <c r="E2703" s="231" t="s">
        <v>521</v>
      </c>
      <c r="F2703" s="231" t="s">
        <v>48</v>
      </c>
      <c r="G2703" s="231" t="s">
        <v>521</v>
      </c>
      <c r="H2703" s="231" t="s">
        <v>796</v>
      </c>
      <c r="I2703" s="203">
        <v>74397.72</v>
      </c>
      <c r="J2703" s="203">
        <v>73820.789999999994</v>
      </c>
      <c r="K2703" s="203">
        <v>576.92999999999995</v>
      </c>
      <c r="L2703" s="203">
        <v>0</v>
      </c>
      <c r="M2703" s="231"/>
    </row>
    <row r="2704" spans="1:13">
      <c r="A2704" s="231" t="s">
        <v>794</v>
      </c>
      <c r="B2704" s="231" t="s">
        <v>808</v>
      </c>
      <c r="C2704" s="231" t="s">
        <v>2344</v>
      </c>
      <c r="D2704" s="231" t="s">
        <v>36</v>
      </c>
      <c r="E2704" s="231" t="s">
        <v>521</v>
      </c>
      <c r="F2704" s="231" t="s">
        <v>48</v>
      </c>
      <c r="G2704" s="231" t="s">
        <v>521</v>
      </c>
      <c r="H2704" s="231" t="s">
        <v>796</v>
      </c>
      <c r="I2704" s="203">
        <v>644.91</v>
      </c>
      <c r="J2704" s="203">
        <v>344.91</v>
      </c>
      <c r="K2704" s="203">
        <v>0</v>
      </c>
      <c r="L2704" s="203">
        <v>300</v>
      </c>
      <c r="M2704" s="231"/>
    </row>
    <row r="2705" spans="1:13">
      <c r="A2705" s="231" t="s">
        <v>794</v>
      </c>
      <c r="B2705" s="231" t="s">
        <v>808</v>
      </c>
      <c r="C2705" s="231" t="s">
        <v>2344</v>
      </c>
      <c r="D2705" s="231" t="s">
        <v>36</v>
      </c>
      <c r="E2705" s="231" t="s">
        <v>521</v>
      </c>
      <c r="F2705" s="231" t="s">
        <v>48</v>
      </c>
      <c r="G2705" s="231" t="s">
        <v>521</v>
      </c>
      <c r="H2705" s="231" t="s">
        <v>796</v>
      </c>
      <c r="I2705" s="203">
        <v>430.12</v>
      </c>
      <c r="J2705" s="203">
        <v>430.12</v>
      </c>
      <c r="K2705" s="203">
        <v>0</v>
      </c>
      <c r="L2705" s="203">
        <v>0</v>
      </c>
      <c r="M2705" s="231"/>
    </row>
    <row r="2706" spans="1:13">
      <c r="A2706" s="231" t="s">
        <v>794</v>
      </c>
      <c r="B2706" s="231" t="s">
        <v>808</v>
      </c>
      <c r="C2706" s="231" t="s">
        <v>2345</v>
      </c>
      <c r="D2706" s="231" t="s">
        <v>36</v>
      </c>
      <c r="E2706" s="231" t="s">
        <v>521</v>
      </c>
      <c r="F2706" s="231" t="s">
        <v>48</v>
      </c>
      <c r="G2706" s="231" t="s">
        <v>521</v>
      </c>
      <c r="H2706" s="231" t="s">
        <v>796</v>
      </c>
      <c r="I2706" s="203">
        <v>65321</v>
      </c>
      <c r="J2706" s="203">
        <v>85206.54</v>
      </c>
      <c r="K2706" s="203">
        <v>0</v>
      </c>
      <c r="L2706" s="203">
        <v>-19885.54</v>
      </c>
      <c r="M2706" s="231"/>
    </row>
    <row r="2707" spans="1:13">
      <c r="A2707" s="231" t="s">
        <v>794</v>
      </c>
      <c r="B2707" s="231" t="s">
        <v>833</v>
      </c>
      <c r="C2707" s="231" t="s">
        <v>794</v>
      </c>
      <c r="D2707" s="231" t="s">
        <v>36</v>
      </c>
      <c r="E2707" s="231" t="s">
        <v>521</v>
      </c>
      <c r="F2707" s="231" t="s">
        <v>48</v>
      </c>
      <c r="G2707" s="231" t="s">
        <v>521</v>
      </c>
      <c r="H2707" s="231" t="s">
        <v>796</v>
      </c>
      <c r="I2707" s="203">
        <v>577114.4</v>
      </c>
      <c r="J2707" s="203">
        <v>486844.11</v>
      </c>
      <c r="K2707" s="203">
        <v>94320.76</v>
      </c>
      <c r="L2707" s="203">
        <v>-4050.47</v>
      </c>
      <c r="M2707" s="231"/>
    </row>
    <row r="2708" spans="1:13">
      <c r="A2708" s="231" t="s">
        <v>794</v>
      </c>
      <c r="B2708" s="231" t="s">
        <v>833</v>
      </c>
      <c r="C2708" s="231" t="s">
        <v>794</v>
      </c>
      <c r="D2708" s="231" t="s">
        <v>36</v>
      </c>
      <c r="E2708" s="231" t="s">
        <v>521</v>
      </c>
      <c r="F2708" s="231" t="s">
        <v>48</v>
      </c>
      <c r="G2708" s="231" t="s">
        <v>521</v>
      </c>
      <c r="H2708" s="231" t="s">
        <v>796</v>
      </c>
      <c r="I2708" s="203">
        <v>218478.68</v>
      </c>
      <c r="J2708" s="203">
        <v>208566.24</v>
      </c>
      <c r="K2708" s="203">
        <v>7314.28</v>
      </c>
      <c r="L2708" s="203">
        <v>2598.16</v>
      </c>
      <c r="M2708" s="231"/>
    </row>
    <row r="2709" spans="1:13">
      <c r="A2709" s="231" t="s">
        <v>794</v>
      </c>
      <c r="B2709" s="231" t="s">
        <v>833</v>
      </c>
      <c r="C2709" s="231" t="s">
        <v>812</v>
      </c>
      <c r="D2709" s="231" t="s">
        <v>36</v>
      </c>
      <c r="E2709" s="231" t="s">
        <v>521</v>
      </c>
      <c r="F2709" s="231" t="s">
        <v>48</v>
      </c>
      <c r="G2709" s="231" t="s">
        <v>521</v>
      </c>
      <c r="H2709" s="231" t="s">
        <v>796</v>
      </c>
      <c r="I2709" s="203">
        <v>350982.42</v>
      </c>
      <c r="J2709" s="203">
        <v>336122.79</v>
      </c>
      <c r="K2709" s="203">
        <v>21874.66</v>
      </c>
      <c r="L2709" s="203">
        <v>-7015.03</v>
      </c>
      <c r="M2709" s="231"/>
    </row>
    <row r="2710" spans="1:13">
      <c r="A2710" s="231" t="s">
        <v>794</v>
      </c>
      <c r="B2710" s="231" t="s">
        <v>833</v>
      </c>
      <c r="C2710" s="231" t="s">
        <v>2345</v>
      </c>
      <c r="D2710" s="231" t="s">
        <v>36</v>
      </c>
      <c r="E2710" s="231" t="s">
        <v>521</v>
      </c>
      <c r="F2710" s="231" t="s">
        <v>48</v>
      </c>
      <c r="G2710" s="231" t="s">
        <v>521</v>
      </c>
      <c r="H2710" s="231" t="s">
        <v>796</v>
      </c>
      <c r="I2710" s="203">
        <v>17516.98</v>
      </c>
      <c r="J2710" s="203">
        <v>59415.06</v>
      </c>
      <c r="K2710" s="203">
        <v>0</v>
      </c>
      <c r="L2710" s="203">
        <v>-41898.080000000002</v>
      </c>
      <c r="M2710" s="231"/>
    </row>
    <row r="2711" spans="1:13">
      <c r="A2711" s="231" t="s">
        <v>794</v>
      </c>
      <c r="B2711" s="231" t="s">
        <v>703</v>
      </c>
      <c r="C2711" s="231" t="s">
        <v>794</v>
      </c>
      <c r="D2711" s="231" t="s">
        <v>36</v>
      </c>
      <c r="E2711" s="231" t="s">
        <v>521</v>
      </c>
      <c r="F2711" s="231" t="s">
        <v>48</v>
      </c>
      <c r="G2711" s="231" t="s">
        <v>521</v>
      </c>
      <c r="H2711" s="231" t="s">
        <v>796</v>
      </c>
      <c r="I2711" s="203">
        <v>100312</v>
      </c>
      <c r="J2711" s="203">
        <v>83559.14</v>
      </c>
      <c r="K2711" s="203">
        <v>16219.6</v>
      </c>
      <c r="L2711" s="203">
        <v>533.26</v>
      </c>
      <c r="M2711" s="231"/>
    </row>
    <row r="2712" spans="1:13">
      <c r="A2712" s="231" t="s">
        <v>794</v>
      </c>
      <c r="B2712" s="231" t="s">
        <v>703</v>
      </c>
      <c r="C2712" s="231" t="s">
        <v>794</v>
      </c>
      <c r="D2712" s="231" t="s">
        <v>36</v>
      </c>
      <c r="E2712" s="231" t="s">
        <v>521</v>
      </c>
      <c r="F2712" s="231" t="s">
        <v>48</v>
      </c>
      <c r="G2712" s="231" t="s">
        <v>521</v>
      </c>
      <c r="H2712" s="231" t="s">
        <v>796</v>
      </c>
      <c r="I2712" s="203">
        <v>64310</v>
      </c>
      <c r="J2712" s="203">
        <v>58517.2</v>
      </c>
      <c r="K2712" s="203">
        <v>5281</v>
      </c>
      <c r="L2712" s="203">
        <v>511.8</v>
      </c>
      <c r="M2712" s="231"/>
    </row>
    <row r="2713" spans="1:13">
      <c r="A2713" s="231" t="s">
        <v>794</v>
      </c>
      <c r="B2713" s="231" t="s">
        <v>703</v>
      </c>
      <c r="C2713" s="231" t="s">
        <v>812</v>
      </c>
      <c r="D2713" s="231" t="s">
        <v>36</v>
      </c>
      <c r="E2713" s="231" t="s">
        <v>521</v>
      </c>
      <c r="F2713" s="231" t="s">
        <v>48</v>
      </c>
      <c r="G2713" s="231" t="s">
        <v>521</v>
      </c>
      <c r="H2713" s="231" t="s">
        <v>796</v>
      </c>
      <c r="I2713" s="203">
        <v>77498</v>
      </c>
      <c r="J2713" s="203">
        <v>73715.86</v>
      </c>
      <c r="K2713" s="203">
        <v>4461.97</v>
      </c>
      <c r="L2713" s="203">
        <v>-679.83</v>
      </c>
      <c r="M2713" s="231"/>
    </row>
    <row r="2714" spans="1:13">
      <c r="A2714" s="231" t="s">
        <v>794</v>
      </c>
      <c r="B2714" s="231" t="s">
        <v>703</v>
      </c>
      <c r="C2714" s="231" t="s">
        <v>2343</v>
      </c>
      <c r="D2714" s="231" t="s">
        <v>36</v>
      </c>
      <c r="E2714" s="231" t="s">
        <v>521</v>
      </c>
      <c r="F2714" s="231" t="s">
        <v>48</v>
      </c>
      <c r="G2714" s="231" t="s">
        <v>521</v>
      </c>
      <c r="H2714" s="231" t="s">
        <v>796</v>
      </c>
      <c r="I2714" s="203">
        <v>1728</v>
      </c>
      <c r="J2714" s="203">
        <v>1089.8499999999999</v>
      </c>
      <c r="K2714" s="203">
        <v>0</v>
      </c>
      <c r="L2714" s="203">
        <v>638.15</v>
      </c>
      <c r="M2714" s="231"/>
    </row>
    <row r="2715" spans="1:13">
      <c r="A2715" s="231" t="s">
        <v>794</v>
      </c>
      <c r="B2715" s="231" t="s">
        <v>701</v>
      </c>
      <c r="C2715" s="231" t="s">
        <v>794</v>
      </c>
      <c r="D2715" s="231" t="s">
        <v>36</v>
      </c>
      <c r="E2715" s="231" t="s">
        <v>521</v>
      </c>
      <c r="F2715" s="231" t="s">
        <v>48</v>
      </c>
      <c r="G2715" s="231" t="s">
        <v>521</v>
      </c>
      <c r="H2715" s="231" t="s">
        <v>796</v>
      </c>
      <c r="I2715" s="203">
        <v>63748.01</v>
      </c>
      <c r="J2715" s="203">
        <v>53123.33</v>
      </c>
      <c r="K2715" s="203">
        <v>10624.68</v>
      </c>
      <c r="L2715" s="203">
        <v>0</v>
      </c>
      <c r="M2715" s="231"/>
    </row>
    <row r="2716" spans="1:13">
      <c r="A2716" s="231" t="s">
        <v>794</v>
      </c>
      <c r="B2716" s="231" t="s">
        <v>701</v>
      </c>
      <c r="C2716" s="231" t="s">
        <v>794</v>
      </c>
      <c r="D2716" s="231" t="s">
        <v>36</v>
      </c>
      <c r="E2716" s="231" t="s">
        <v>521</v>
      </c>
      <c r="F2716" s="231" t="s">
        <v>48</v>
      </c>
      <c r="G2716" s="231" t="s">
        <v>521</v>
      </c>
      <c r="H2716" s="231" t="s">
        <v>796</v>
      </c>
      <c r="I2716" s="203">
        <v>33721.800000000003</v>
      </c>
      <c r="J2716" s="203">
        <v>32523.19</v>
      </c>
      <c r="K2716" s="203">
        <v>1204.3499999999999</v>
      </c>
      <c r="L2716" s="203">
        <v>-5.74</v>
      </c>
      <c r="M2716" s="231"/>
    </row>
    <row r="2717" spans="1:13">
      <c r="A2717" s="231" t="s">
        <v>794</v>
      </c>
      <c r="B2717" s="231" t="s">
        <v>701</v>
      </c>
      <c r="C2717" s="231" t="s">
        <v>812</v>
      </c>
      <c r="D2717" s="231" t="s">
        <v>36</v>
      </c>
      <c r="E2717" s="231" t="s">
        <v>521</v>
      </c>
      <c r="F2717" s="231" t="s">
        <v>48</v>
      </c>
      <c r="G2717" s="231" t="s">
        <v>521</v>
      </c>
      <c r="H2717" s="231" t="s">
        <v>796</v>
      </c>
      <c r="I2717" s="203">
        <v>36434</v>
      </c>
      <c r="J2717" s="203">
        <v>33835.870000000003</v>
      </c>
      <c r="K2717" s="203">
        <v>2455.91</v>
      </c>
      <c r="L2717" s="203">
        <v>142.22</v>
      </c>
      <c r="M2717" s="231"/>
    </row>
    <row r="2718" spans="1:13">
      <c r="A2718" s="231" t="s">
        <v>794</v>
      </c>
      <c r="B2718" s="231" t="s">
        <v>701</v>
      </c>
      <c r="C2718" s="231" t="s">
        <v>2341</v>
      </c>
      <c r="D2718" s="231" t="s">
        <v>36</v>
      </c>
      <c r="E2718" s="231" t="s">
        <v>521</v>
      </c>
      <c r="F2718" s="231" t="s">
        <v>48</v>
      </c>
      <c r="G2718" s="231" t="s">
        <v>521</v>
      </c>
      <c r="H2718" s="231" t="s">
        <v>796</v>
      </c>
      <c r="I2718" s="203">
        <v>821.61</v>
      </c>
      <c r="J2718" s="203">
        <v>735.6</v>
      </c>
      <c r="K2718" s="203">
        <v>0</v>
      </c>
      <c r="L2718" s="203">
        <v>86.01</v>
      </c>
      <c r="M2718" s="231"/>
    </row>
    <row r="2719" spans="1:13">
      <c r="A2719" s="231" t="s">
        <v>794</v>
      </c>
      <c r="B2719" s="231" t="s">
        <v>701</v>
      </c>
      <c r="C2719" s="231" t="s">
        <v>2341</v>
      </c>
      <c r="D2719" s="231" t="s">
        <v>36</v>
      </c>
      <c r="E2719" s="231" t="s">
        <v>521</v>
      </c>
      <c r="F2719" s="231" t="s">
        <v>48</v>
      </c>
      <c r="G2719" s="231" t="s">
        <v>521</v>
      </c>
      <c r="H2719" s="231" t="s">
        <v>796</v>
      </c>
      <c r="I2719" s="203">
        <v>108</v>
      </c>
      <c r="J2719" s="203">
        <v>108</v>
      </c>
      <c r="K2719" s="203">
        <v>0</v>
      </c>
      <c r="L2719" s="203">
        <v>0</v>
      </c>
      <c r="M2719" s="231"/>
    </row>
    <row r="2720" spans="1:13">
      <c r="A2720" s="231" t="s">
        <v>794</v>
      </c>
      <c r="B2720" s="231" t="s">
        <v>701</v>
      </c>
      <c r="C2720" s="231" t="s">
        <v>2341</v>
      </c>
      <c r="D2720" s="231" t="s">
        <v>36</v>
      </c>
      <c r="E2720" s="231" t="s">
        <v>521</v>
      </c>
      <c r="F2720" s="231" t="s">
        <v>48</v>
      </c>
      <c r="G2720" s="231" t="s">
        <v>521</v>
      </c>
      <c r="H2720" s="231" t="s">
        <v>796</v>
      </c>
      <c r="I2720" s="203">
        <v>0</v>
      </c>
      <c r="J2720" s="203">
        <v>321.06</v>
      </c>
      <c r="K2720" s="203">
        <v>0</v>
      </c>
      <c r="L2720" s="203">
        <v>-321.06</v>
      </c>
      <c r="M2720" s="231"/>
    </row>
    <row r="2721" spans="1:13">
      <c r="A2721" s="231" t="s">
        <v>794</v>
      </c>
      <c r="B2721" s="231" t="s">
        <v>701</v>
      </c>
      <c r="C2721" s="231" t="s">
        <v>2343</v>
      </c>
      <c r="D2721" s="231" t="s">
        <v>36</v>
      </c>
      <c r="E2721" s="231" t="s">
        <v>521</v>
      </c>
      <c r="F2721" s="231" t="s">
        <v>48</v>
      </c>
      <c r="G2721" s="231" t="s">
        <v>521</v>
      </c>
      <c r="H2721" s="231" t="s">
        <v>796</v>
      </c>
      <c r="I2721" s="203">
        <v>2401.09</v>
      </c>
      <c r="J2721" s="203">
        <v>2182.4499999999998</v>
      </c>
      <c r="K2721" s="203">
        <v>0</v>
      </c>
      <c r="L2721" s="203">
        <v>218.64</v>
      </c>
      <c r="M2721" s="231"/>
    </row>
    <row r="2722" spans="1:13">
      <c r="A2722" s="231" t="s">
        <v>794</v>
      </c>
      <c r="B2722" s="231" t="s">
        <v>701</v>
      </c>
      <c r="C2722" s="231" t="s">
        <v>2344</v>
      </c>
      <c r="D2722" s="231" t="s">
        <v>36</v>
      </c>
      <c r="E2722" s="231" t="s">
        <v>521</v>
      </c>
      <c r="F2722" s="231" t="s">
        <v>48</v>
      </c>
      <c r="G2722" s="231" t="s">
        <v>521</v>
      </c>
      <c r="H2722" s="231" t="s">
        <v>796</v>
      </c>
      <c r="I2722" s="203">
        <v>3234.3</v>
      </c>
      <c r="J2722" s="203">
        <v>3249.26</v>
      </c>
      <c r="K2722" s="203">
        <v>0</v>
      </c>
      <c r="L2722" s="203">
        <v>-14.96</v>
      </c>
      <c r="M2722" s="231"/>
    </row>
    <row r="2723" spans="1:13">
      <c r="A2723" s="231" t="s">
        <v>794</v>
      </c>
      <c r="B2723" s="231" t="s">
        <v>701</v>
      </c>
      <c r="C2723" s="231" t="s">
        <v>2345</v>
      </c>
      <c r="D2723" s="231" t="s">
        <v>36</v>
      </c>
      <c r="E2723" s="231" t="s">
        <v>521</v>
      </c>
      <c r="F2723" s="231" t="s">
        <v>48</v>
      </c>
      <c r="G2723" s="231" t="s">
        <v>521</v>
      </c>
      <c r="H2723" s="231" t="s">
        <v>796</v>
      </c>
      <c r="I2723" s="203">
        <v>785.62</v>
      </c>
      <c r="J2723" s="203">
        <v>1071.3</v>
      </c>
      <c r="K2723" s="203">
        <v>0</v>
      </c>
      <c r="L2723" s="203">
        <v>-285.68</v>
      </c>
      <c r="M2723" s="231"/>
    </row>
    <row r="2724" spans="1:13">
      <c r="A2724" s="231" t="s">
        <v>794</v>
      </c>
      <c r="B2724" s="231" t="s">
        <v>707</v>
      </c>
      <c r="C2724" s="231" t="s">
        <v>794</v>
      </c>
      <c r="D2724" s="231" t="s">
        <v>36</v>
      </c>
      <c r="E2724" s="231" t="s">
        <v>521</v>
      </c>
      <c r="F2724" s="231" t="s">
        <v>48</v>
      </c>
      <c r="G2724" s="231" t="s">
        <v>521</v>
      </c>
      <c r="H2724" s="231" t="s">
        <v>796</v>
      </c>
      <c r="I2724" s="203">
        <v>244393</v>
      </c>
      <c r="J2724" s="203">
        <v>223889.64</v>
      </c>
      <c r="K2724" s="203">
        <v>20335.740000000002</v>
      </c>
      <c r="L2724" s="203">
        <v>167.62</v>
      </c>
      <c r="M2724" s="231"/>
    </row>
    <row r="2725" spans="1:13">
      <c r="A2725" s="231" t="s">
        <v>794</v>
      </c>
      <c r="B2725" s="231" t="s">
        <v>707</v>
      </c>
      <c r="C2725" s="231" t="s">
        <v>794</v>
      </c>
      <c r="D2725" s="231" t="s">
        <v>36</v>
      </c>
      <c r="E2725" s="231" t="s">
        <v>521</v>
      </c>
      <c r="F2725" s="231" t="s">
        <v>48</v>
      </c>
      <c r="G2725" s="231" t="s">
        <v>521</v>
      </c>
      <c r="H2725" s="231" t="s">
        <v>796</v>
      </c>
      <c r="I2725" s="203">
        <v>23931</v>
      </c>
      <c r="J2725" s="203">
        <v>23006.080000000002</v>
      </c>
      <c r="K2725" s="203">
        <v>852.07</v>
      </c>
      <c r="L2725" s="203">
        <v>72.849999999999994</v>
      </c>
      <c r="M2725" s="231"/>
    </row>
    <row r="2726" spans="1:13">
      <c r="A2726" s="231" t="s">
        <v>794</v>
      </c>
      <c r="B2726" s="231" t="s">
        <v>707</v>
      </c>
      <c r="C2726" s="231" t="s">
        <v>812</v>
      </c>
      <c r="D2726" s="231" t="s">
        <v>36</v>
      </c>
      <c r="E2726" s="231" t="s">
        <v>521</v>
      </c>
      <c r="F2726" s="231" t="s">
        <v>48</v>
      </c>
      <c r="G2726" s="231" t="s">
        <v>521</v>
      </c>
      <c r="H2726" s="231" t="s">
        <v>796</v>
      </c>
      <c r="I2726" s="203">
        <v>102585</v>
      </c>
      <c r="J2726" s="203">
        <v>99356.71</v>
      </c>
      <c r="K2726" s="203">
        <v>4399.13</v>
      </c>
      <c r="L2726" s="203">
        <v>-1170.8399999999999</v>
      </c>
      <c r="M2726" s="231"/>
    </row>
    <row r="2727" spans="1:13">
      <c r="A2727" s="231" t="s">
        <v>794</v>
      </c>
      <c r="B2727" s="231" t="s">
        <v>707</v>
      </c>
      <c r="C2727" s="231" t="s">
        <v>2341</v>
      </c>
      <c r="D2727" s="231" t="s">
        <v>36</v>
      </c>
      <c r="E2727" s="231" t="s">
        <v>521</v>
      </c>
      <c r="F2727" s="231" t="s">
        <v>48</v>
      </c>
      <c r="G2727" s="231" t="s">
        <v>521</v>
      </c>
      <c r="H2727" s="231" t="s">
        <v>796</v>
      </c>
      <c r="I2727" s="203">
        <v>3457.24</v>
      </c>
      <c r="J2727" s="203">
        <v>3299.6</v>
      </c>
      <c r="K2727" s="203">
        <v>0</v>
      </c>
      <c r="L2727" s="203">
        <v>157.63999999999999</v>
      </c>
      <c r="M2727" s="231"/>
    </row>
    <row r="2728" spans="1:13">
      <c r="A2728" s="231" t="s">
        <v>794</v>
      </c>
      <c r="B2728" s="231" t="s">
        <v>707</v>
      </c>
      <c r="C2728" s="231" t="s">
        <v>2341</v>
      </c>
      <c r="D2728" s="231" t="s">
        <v>36</v>
      </c>
      <c r="E2728" s="231" t="s">
        <v>521</v>
      </c>
      <c r="F2728" s="231" t="s">
        <v>48</v>
      </c>
      <c r="G2728" s="231" t="s">
        <v>521</v>
      </c>
      <c r="H2728" s="231" t="s">
        <v>796</v>
      </c>
      <c r="I2728" s="203">
        <v>1382</v>
      </c>
      <c r="J2728" s="203">
        <v>0</v>
      </c>
      <c r="K2728" s="203">
        <v>0</v>
      </c>
      <c r="L2728" s="203">
        <v>1382</v>
      </c>
      <c r="M2728" s="231"/>
    </row>
    <row r="2729" spans="1:13">
      <c r="A2729" s="231" t="s">
        <v>794</v>
      </c>
      <c r="B2729" s="231" t="s">
        <v>707</v>
      </c>
      <c r="C2729" s="231" t="s">
        <v>2341</v>
      </c>
      <c r="D2729" s="231" t="s">
        <v>36</v>
      </c>
      <c r="E2729" s="231" t="s">
        <v>521</v>
      </c>
      <c r="F2729" s="231" t="s">
        <v>48</v>
      </c>
      <c r="G2729" s="231" t="s">
        <v>521</v>
      </c>
      <c r="H2729" s="231" t="s">
        <v>796</v>
      </c>
      <c r="I2729" s="203">
        <v>7822.85</v>
      </c>
      <c r="J2729" s="203">
        <v>4765.6499999999996</v>
      </c>
      <c r="K2729" s="203">
        <v>3057.2</v>
      </c>
      <c r="L2729" s="203">
        <v>0</v>
      </c>
      <c r="M2729" s="231"/>
    </row>
    <row r="2730" spans="1:13">
      <c r="A2730" s="231" t="s">
        <v>794</v>
      </c>
      <c r="B2730" s="231" t="s">
        <v>707</v>
      </c>
      <c r="C2730" s="231" t="s">
        <v>2341</v>
      </c>
      <c r="D2730" s="231" t="s">
        <v>36</v>
      </c>
      <c r="E2730" s="231" t="s">
        <v>521</v>
      </c>
      <c r="F2730" s="231" t="s">
        <v>48</v>
      </c>
      <c r="G2730" s="231" t="s">
        <v>521</v>
      </c>
      <c r="H2730" s="231" t="s">
        <v>796</v>
      </c>
      <c r="I2730" s="203">
        <v>0.47</v>
      </c>
      <c r="J2730" s="203">
        <v>0</v>
      </c>
      <c r="K2730" s="203">
        <v>0</v>
      </c>
      <c r="L2730" s="203">
        <v>0.47</v>
      </c>
      <c r="M2730" s="231"/>
    </row>
    <row r="2731" spans="1:13">
      <c r="A2731" s="231" t="s">
        <v>794</v>
      </c>
      <c r="B2731" s="231" t="s">
        <v>707</v>
      </c>
      <c r="C2731" s="231" t="s">
        <v>2341</v>
      </c>
      <c r="D2731" s="231" t="s">
        <v>36</v>
      </c>
      <c r="E2731" s="231" t="s">
        <v>521</v>
      </c>
      <c r="F2731" s="231" t="s">
        <v>48</v>
      </c>
      <c r="G2731" s="231" t="s">
        <v>521</v>
      </c>
      <c r="H2731" s="231" t="s">
        <v>796</v>
      </c>
      <c r="I2731" s="203">
        <v>2096.5</v>
      </c>
      <c r="J2731" s="203">
        <v>336.43</v>
      </c>
      <c r="K2731" s="203">
        <v>0</v>
      </c>
      <c r="L2731" s="203">
        <v>1760.07</v>
      </c>
      <c r="M2731" s="231"/>
    </row>
    <row r="2732" spans="1:13">
      <c r="A2732" s="231" t="s">
        <v>794</v>
      </c>
      <c r="B2732" s="231" t="s">
        <v>707</v>
      </c>
      <c r="C2732" s="231" t="s">
        <v>2341</v>
      </c>
      <c r="D2732" s="231" t="s">
        <v>36</v>
      </c>
      <c r="E2732" s="231" t="s">
        <v>521</v>
      </c>
      <c r="F2732" s="231" t="s">
        <v>48</v>
      </c>
      <c r="G2732" s="231" t="s">
        <v>521</v>
      </c>
      <c r="H2732" s="231" t="s">
        <v>796</v>
      </c>
      <c r="I2732" s="203">
        <v>1194.7</v>
      </c>
      <c r="J2732" s="203">
        <v>1089.6199999999999</v>
      </c>
      <c r="K2732" s="203">
        <v>0</v>
      </c>
      <c r="L2732" s="203">
        <v>105.08</v>
      </c>
      <c r="M2732" s="231"/>
    </row>
    <row r="2733" spans="1:13">
      <c r="A2733" s="231" t="s">
        <v>794</v>
      </c>
      <c r="B2733" s="231" t="s">
        <v>707</v>
      </c>
      <c r="C2733" s="231" t="s">
        <v>2343</v>
      </c>
      <c r="D2733" s="231" t="s">
        <v>36</v>
      </c>
      <c r="E2733" s="231" t="s">
        <v>521</v>
      </c>
      <c r="F2733" s="231" t="s">
        <v>48</v>
      </c>
      <c r="G2733" s="231" t="s">
        <v>521</v>
      </c>
      <c r="H2733" s="231" t="s">
        <v>796</v>
      </c>
      <c r="I2733" s="203">
        <v>2719.35</v>
      </c>
      <c r="J2733" s="203">
        <v>1601.55</v>
      </c>
      <c r="K2733" s="203">
        <v>153.75</v>
      </c>
      <c r="L2733" s="203">
        <v>964.05</v>
      </c>
      <c r="M2733" s="231"/>
    </row>
    <row r="2734" spans="1:13">
      <c r="A2734" s="231" t="s">
        <v>794</v>
      </c>
      <c r="B2734" s="231" t="s">
        <v>707</v>
      </c>
      <c r="C2734" s="231" t="s">
        <v>2343</v>
      </c>
      <c r="D2734" s="231" t="s">
        <v>36</v>
      </c>
      <c r="E2734" s="231" t="s">
        <v>521</v>
      </c>
      <c r="F2734" s="231" t="s">
        <v>48</v>
      </c>
      <c r="G2734" s="231" t="s">
        <v>521</v>
      </c>
      <c r="H2734" s="231" t="s">
        <v>796</v>
      </c>
      <c r="I2734" s="203">
        <v>120</v>
      </c>
      <c r="J2734" s="203">
        <v>40.64</v>
      </c>
      <c r="K2734" s="203">
        <v>0</v>
      </c>
      <c r="L2734" s="203">
        <v>79.36</v>
      </c>
      <c r="M2734" s="231"/>
    </row>
    <row r="2735" spans="1:13">
      <c r="A2735" s="231" t="s">
        <v>794</v>
      </c>
      <c r="B2735" s="231" t="s">
        <v>707</v>
      </c>
      <c r="C2735" s="231" t="s">
        <v>2344</v>
      </c>
      <c r="D2735" s="231" t="s">
        <v>36</v>
      </c>
      <c r="E2735" s="231" t="s">
        <v>521</v>
      </c>
      <c r="F2735" s="231" t="s">
        <v>48</v>
      </c>
      <c r="G2735" s="231" t="s">
        <v>521</v>
      </c>
      <c r="H2735" s="231" t="s">
        <v>796</v>
      </c>
      <c r="I2735" s="203">
        <v>354.63</v>
      </c>
      <c r="J2735" s="203">
        <v>354.57</v>
      </c>
      <c r="K2735" s="203">
        <v>0</v>
      </c>
      <c r="L2735" s="203">
        <v>0.06</v>
      </c>
      <c r="M2735" s="231"/>
    </row>
    <row r="2736" spans="1:13">
      <c r="A2736" s="231" t="s">
        <v>794</v>
      </c>
      <c r="B2736" s="231" t="s">
        <v>707</v>
      </c>
      <c r="C2736" s="231" t="s">
        <v>2344</v>
      </c>
      <c r="D2736" s="231" t="s">
        <v>36</v>
      </c>
      <c r="E2736" s="231" t="s">
        <v>521</v>
      </c>
      <c r="F2736" s="231" t="s">
        <v>48</v>
      </c>
      <c r="G2736" s="231" t="s">
        <v>521</v>
      </c>
      <c r="H2736" s="231" t="s">
        <v>796</v>
      </c>
      <c r="I2736" s="203">
        <v>574.58000000000004</v>
      </c>
      <c r="J2736" s="203">
        <v>449.57</v>
      </c>
      <c r="K2736" s="203">
        <v>0</v>
      </c>
      <c r="L2736" s="203">
        <v>125.01</v>
      </c>
      <c r="M2736" s="231"/>
    </row>
    <row r="2737" spans="1:13">
      <c r="A2737" s="231" t="s">
        <v>794</v>
      </c>
      <c r="B2737" s="231" t="s">
        <v>707</v>
      </c>
      <c r="C2737" s="231" t="s">
        <v>2345</v>
      </c>
      <c r="D2737" s="231" t="s">
        <v>36</v>
      </c>
      <c r="E2737" s="231" t="s">
        <v>521</v>
      </c>
      <c r="F2737" s="231" t="s">
        <v>48</v>
      </c>
      <c r="G2737" s="231" t="s">
        <v>521</v>
      </c>
      <c r="H2737" s="231" t="s">
        <v>796</v>
      </c>
      <c r="I2737" s="203">
        <v>1400</v>
      </c>
      <c r="J2737" s="203">
        <v>1400</v>
      </c>
      <c r="K2737" s="203">
        <v>0</v>
      </c>
      <c r="L2737" s="203">
        <v>0</v>
      </c>
      <c r="M2737" s="231"/>
    </row>
    <row r="2738" spans="1:13">
      <c r="A2738" s="231" t="s">
        <v>794</v>
      </c>
      <c r="B2738" s="231" t="s">
        <v>706</v>
      </c>
      <c r="C2738" s="231" t="s">
        <v>794</v>
      </c>
      <c r="D2738" s="231" t="s">
        <v>36</v>
      </c>
      <c r="E2738" s="231" t="s">
        <v>521</v>
      </c>
      <c r="F2738" s="231" t="s">
        <v>48</v>
      </c>
      <c r="G2738" s="231" t="s">
        <v>521</v>
      </c>
      <c r="H2738" s="231" t="s">
        <v>796</v>
      </c>
      <c r="I2738" s="203">
        <v>226072</v>
      </c>
      <c r="J2738" s="203">
        <v>200339.99</v>
      </c>
      <c r="K2738" s="203">
        <v>24914.48</v>
      </c>
      <c r="L2738" s="203">
        <v>817.53</v>
      </c>
      <c r="M2738" s="231"/>
    </row>
    <row r="2739" spans="1:13">
      <c r="A2739" s="231" t="s">
        <v>794</v>
      </c>
      <c r="B2739" s="231" t="s">
        <v>706</v>
      </c>
      <c r="C2739" s="231" t="s">
        <v>812</v>
      </c>
      <c r="D2739" s="231" t="s">
        <v>36</v>
      </c>
      <c r="E2739" s="231" t="s">
        <v>521</v>
      </c>
      <c r="F2739" s="231" t="s">
        <v>48</v>
      </c>
      <c r="G2739" s="231" t="s">
        <v>521</v>
      </c>
      <c r="H2739" s="231" t="s">
        <v>796</v>
      </c>
      <c r="I2739" s="203">
        <v>109114</v>
      </c>
      <c r="J2739" s="203">
        <v>103305.84</v>
      </c>
      <c r="K2739" s="203">
        <v>6082.62</v>
      </c>
      <c r="L2739" s="203">
        <v>-274.45999999999998</v>
      </c>
      <c r="M2739" s="231"/>
    </row>
    <row r="2740" spans="1:13">
      <c r="A2740" s="231" t="s">
        <v>794</v>
      </c>
      <c r="B2740" s="231" t="s">
        <v>706</v>
      </c>
      <c r="C2740" s="231" t="s">
        <v>2341</v>
      </c>
      <c r="D2740" s="231" t="s">
        <v>36</v>
      </c>
      <c r="E2740" s="231" t="s">
        <v>521</v>
      </c>
      <c r="F2740" s="231" t="s">
        <v>48</v>
      </c>
      <c r="G2740" s="231" t="s">
        <v>521</v>
      </c>
      <c r="H2740" s="231" t="s">
        <v>796</v>
      </c>
      <c r="I2740" s="203">
        <v>8123.43</v>
      </c>
      <c r="J2740" s="203">
        <v>3342.24</v>
      </c>
      <c r="K2740" s="203">
        <v>4781.1899999999996</v>
      </c>
      <c r="L2740" s="203">
        <v>0</v>
      </c>
      <c r="M2740" s="231"/>
    </row>
    <row r="2741" spans="1:13">
      <c r="A2741" s="231" t="s">
        <v>794</v>
      </c>
      <c r="B2741" s="231" t="s">
        <v>706</v>
      </c>
      <c r="C2741" s="231" t="s">
        <v>2341</v>
      </c>
      <c r="D2741" s="231" t="s">
        <v>36</v>
      </c>
      <c r="E2741" s="231" t="s">
        <v>521</v>
      </c>
      <c r="F2741" s="231" t="s">
        <v>48</v>
      </c>
      <c r="G2741" s="231" t="s">
        <v>521</v>
      </c>
      <c r="H2741" s="231" t="s">
        <v>796</v>
      </c>
      <c r="I2741" s="203">
        <v>22913</v>
      </c>
      <c r="J2741" s="203">
        <v>20927.849999999999</v>
      </c>
      <c r="K2741" s="203">
        <v>0</v>
      </c>
      <c r="L2741" s="203">
        <v>1985.15</v>
      </c>
      <c r="M2741" s="231"/>
    </row>
    <row r="2742" spans="1:13">
      <c r="A2742" s="231" t="s">
        <v>794</v>
      </c>
      <c r="B2742" s="231" t="s">
        <v>706</v>
      </c>
      <c r="C2742" s="231" t="s">
        <v>2341</v>
      </c>
      <c r="D2742" s="231" t="s">
        <v>36</v>
      </c>
      <c r="E2742" s="231" t="s">
        <v>521</v>
      </c>
      <c r="F2742" s="231" t="s">
        <v>48</v>
      </c>
      <c r="G2742" s="231" t="s">
        <v>521</v>
      </c>
      <c r="H2742" s="231" t="s">
        <v>796</v>
      </c>
      <c r="I2742" s="203">
        <v>9118.73</v>
      </c>
      <c r="J2742" s="203">
        <v>7646.36</v>
      </c>
      <c r="K2742" s="203">
        <v>1472.37</v>
      </c>
      <c r="L2742" s="203">
        <v>0</v>
      </c>
      <c r="M2742" s="231"/>
    </row>
    <row r="2743" spans="1:13">
      <c r="A2743" s="231" t="s">
        <v>794</v>
      </c>
      <c r="B2743" s="231" t="s">
        <v>706</v>
      </c>
      <c r="C2743" s="231" t="s">
        <v>2341</v>
      </c>
      <c r="D2743" s="231" t="s">
        <v>36</v>
      </c>
      <c r="E2743" s="231" t="s">
        <v>521</v>
      </c>
      <c r="F2743" s="231" t="s">
        <v>48</v>
      </c>
      <c r="G2743" s="231" t="s">
        <v>521</v>
      </c>
      <c r="H2743" s="231" t="s">
        <v>796</v>
      </c>
      <c r="I2743" s="203">
        <v>906</v>
      </c>
      <c r="J2743" s="203">
        <v>882</v>
      </c>
      <c r="K2743" s="203">
        <v>24</v>
      </c>
      <c r="L2743" s="203">
        <v>0</v>
      </c>
      <c r="M2743" s="231"/>
    </row>
    <row r="2744" spans="1:13">
      <c r="A2744" s="231" t="s">
        <v>794</v>
      </c>
      <c r="B2744" s="231" t="s">
        <v>706</v>
      </c>
      <c r="C2744" s="231" t="s">
        <v>2342</v>
      </c>
      <c r="D2744" s="231" t="s">
        <v>36</v>
      </c>
      <c r="E2744" s="231" t="s">
        <v>521</v>
      </c>
      <c r="F2744" s="231" t="s">
        <v>48</v>
      </c>
      <c r="G2744" s="231" t="s">
        <v>521</v>
      </c>
      <c r="H2744" s="231" t="s">
        <v>796</v>
      </c>
      <c r="I2744" s="203">
        <v>188343</v>
      </c>
      <c r="J2744" s="203">
        <v>141363.37</v>
      </c>
      <c r="K2744" s="203">
        <v>0</v>
      </c>
      <c r="L2744" s="203">
        <v>46979.63</v>
      </c>
      <c r="M2744" s="231"/>
    </row>
    <row r="2745" spans="1:13">
      <c r="A2745" s="231" t="s">
        <v>794</v>
      </c>
      <c r="B2745" s="231" t="s">
        <v>706</v>
      </c>
      <c r="C2745" s="231" t="s">
        <v>2342</v>
      </c>
      <c r="D2745" s="231" t="s">
        <v>36</v>
      </c>
      <c r="E2745" s="231" t="s">
        <v>521</v>
      </c>
      <c r="F2745" s="231" t="s">
        <v>48</v>
      </c>
      <c r="G2745" s="231" t="s">
        <v>521</v>
      </c>
      <c r="H2745" s="231" t="s">
        <v>796</v>
      </c>
      <c r="I2745" s="203">
        <v>103.16</v>
      </c>
      <c r="J2745" s="203">
        <v>103.16</v>
      </c>
      <c r="K2745" s="203">
        <v>0</v>
      </c>
      <c r="L2745" s="203">
        <v>0</v>
      </c>
      <c r="M2745" s="231"/>
    </row>
    <row r="2746" spans="1:13">
      <c r="A2746" s="231" t="s">
        <v>794</v>
      </c>
      <c r="B2746" s="231" t="s">
        <v>706</v>
      </c>
      <c r="C2746" s="231" t="s">
        <v>2343</v>
      </c>
      <c r="D2746" s="231" t="s">
        <v>36</v>
      </c>
      <c r="E2746" s="231" t="s">
        <v>521</v>
      </c>
      <c r="F2746" s="231" t="s">
        <v>48</v>
      </c>
      <c r="G2746" s="231" t="s">
        <v>521</v>
      </c>
      <c r="H2746" s="231" t="s">
        <v>796</v>
      </c>
      <c r="I2746" s="203">
        <v>30356.560000000001</v>
      </c>
      <c r="J2746" s="203">
        <v>29810.1</v>
      </c>
      <c r="K2746" s="203">
        <v>0</v>
      </c>
      <c r="L2746" s="203">
        <v>546.46</v>
      </c>
      <c r="M2746" s="231"/>
    </row>
    <row r="2747" spans="1:13">
      <c r="A2747" s="231" t="s">
        <v>794</v>
      </c>
      <c r="B2747" s="231" t="s">
        <v>706</v>
      </c>
      <c r="C2747" s="231" t="s">
        <v>2344</v>
      </c>
      <c r="D2747" s="231" t="s">
        <v>36</v>
      </c>
      <c r="E2747" s="231" t="s">
        <v>521</v>
      </c>
      <c r="F2747" s="231" t="s">
        <v>48</v>
      </c>
      <c r="G2747" s="231" t="s">
        <v>521</v>
      </c>
      <c r="H2747" s="231" t="s">
        <v>796</v>
      </c>
      <c r="I2747" s="203">
        <v>5880.71</v>
      </c>
      <c r="J2747" s="203">
        <v>5723.39</v>
      </c>
      <c r="K2747" s="203">
        <v>0</v>
      </c>
      <c r="L2747" s="203">
        <v>157.32</v>
      </c>
      <c r="M2747" s="231"/>
    </row>
    <row r="2748" spans="1:13">
      <c r="A2748" s="231" t="s">
        <v>794</v>
      </c>
      <c r="B2748" s="231" t="s">
        <v>706</v>
      </c>
      <c r="C2748" s="231" t="s">
        <v>2344</v>
      </c>
      <c r="D2748" s="231" t="s">
        <v>36</v>
      </c>
      <c r="E2748" s="231" t="s">
        <v>521</v>
      </c>
      <c r="F2748" s="231" t="s">
        <v>48</v>
      </c>
      <c r="G2748" s="231" t="s">
        <v>521</v>
      </c>
      <c r="H2748" s="231" t="s">
        <v>796</v>
      </c>
      <c r="I2748" s="203">
        <v>40.75</v>
      </c>
      <c r="J2748" s="203">
        <v>40.75</v>
      </c>
      <c r="K2748" s="203">
        <v>0</v>
      </c>
      <c r="L2748" s="203">
        <v>0</v>
      </c>
      <c r="M2748" s="231"/>
    </row>
    <row r="2749" spans="1:13">
      <c r="A2749" s="231" t="s">
        <v>794</v>
      </c>
      <c r="B2749" s="231" t="s">
        <v>709</v>
      </c>
      <c r="C2749" s="231" t="s">
        <v>794</v>
      </c>
      <c r="D2749" s="231" t="s">
        <v>36</v>
      </c>
      <c r="E2749" s="231" t="s">
        <v>521</v>
      </c>
      <c r="F2749" s="231" t="s">
        <v>48</v>
      </c>
      <c r="G2749" s="231" t="s">
        <v>521</v>
      </c>
      <c r="H2749" s="231" t="s">
        <v>796</v>
      </c>
      <c r="I2749" s="203">
        <v>58205</v>
      </c>
      <c r="J2749" s="203">
        <v>52529.57</v>
      </c>
      <c r="K2749" s="203">
        <v>4775.42</v>
      </c>
      <c r="L2749" s="203">
        <v>900.01</v>
      </c>
      <c r="M2749" s="231"/>
    </row>
    <row r="2750" spans="1:13">
      <c r="A2750" s="231" t="s">
        <v>794</v>
      </c>
      <c r="B2750" s="231" t="s">
        <v>709</v>
      </c>
      <c r="C2750" s="231" t="s">
        <v>812</v>
      </c>
      <c r="D2750" s="231" t="s">
        <v>36</v>
      </c>
      <c r="E2750" s="231" t="s">
        <v>521</v>
      </c>
      <c r="F2750" s="231" t="s">
        <v>48</v>
      </c>
      <c r="G2750" s="231" t="s">
        <v>521</v>
      </c>
      <c r="H2750" s="231" t="s">
        <v>796</v>
      </c>
      <c r="I2750" s="203">
        <v>26443.64</v>
      </c>
      <c r="J2750" s="203">
        <v>25659.13</v>
      </c>
      <c r="K2750" s="203">
        <v>992.14</v>
      </c>
      <c r="L2750" s="203">
        <v>-207.63</v>
      </c>
      <c r="M2750" s="231"/>
    </row>
    <row r="2751" spans="1:13">
      <c r="A2751" s="231" t="s">
        <v>794</v>
      </c>
      <c r="B2751" s="231" t="s">
        <v>709</v>
      </c>
      <c r="C2751" s="231" t="s">
        <v>2341</v>
      </c>
      <c r="D2751" s="231" t="s">
        <v>36</v>
      </c>
      <c r="E2751" s="231" t="s">
        <v>521</v>
      </c>
      <c r="F2751" s="231" t="s">
        <v>48</v>
      </c>
      <c r="G2751" s="231" t="s">
        <v>521</v>
      </c>
      <c r="H2751" s="231" t="s">
        <v>796</v>
      </c>
      <c r="I2751" s="203">
        <v>5748.68</v>
      </c>
      <c r="J2751" s="203">
        <v>5717.69</v>
      </c>
      <c r="K2751" s="203">
        <v>0</v>
      </c>
      <c r="L2751" s="203">
        <v>30.99</v>
      </c>
      <c r="M2751" s="231"/>
    </row>
    <row r="2752" spans="1:13">
      <c r="A2752" s="231" t="s">
        <v>794</v>
      </c>
      <c r="B2752" s="231" t="s">
        <v>709</v>
      </c>
      <c r="C2752" s="231" t="s">
        <v>2343</v>
      </c>
      <c r="D2752" s="231" t="s">
        <v>36</v>
      </c>
      <c r="E2752" s="231" t="s">
        <v>521</v>
      </c>
      <c r="F2752" s="231" t="s">
        <v>48</v>
      </c>
      <c r="G2752" s="231" t="s">
        <v>521</v>
      </c>
      <c r="H2752" s="231" t="s">
        <v>796</v>
      </c>
      <c r="I2752" s="203">
        <v>4659.5200000000004</v>
      </c>
      <c r="J2752" s="203">
        <v>4205.3500000000004</v>
      </c>
      <c r="K2752" s="203">
        <v>0</v>
      </c>
      <c r="L2752" s="203">
        <v>454.17</v>
      </c>
      <c r="M2752" s="231"/>
    </row>
    <row r="2753" spans="1:13">
      <c r="A2753" s="231" t="s">
        <v>794</v>
      </c>
      <c r="B2753" s="231" t="s">
        <v>808</v>
      </c>
      <c r="C2753" s="231" t="s">
        <v>2343</v>
      </c>
      <c r="D2753" s="231" t="s">
        <v>36</v>
      </c>
      <c r="E2753" s="231" t="s">
        <v>830</v>
      </c>
      <c r="F2753" s="231" t="s">
        <v>48</v>
      </c>
      <c r="G2753" s="231" t="s">
        <v>521</v>
      </c>
      <c r="H2753" s="231" t="s">
        <v>796</v>
      </c>
      <c r="I2753" s="203">
        <v>924.8</v>
      </c>
      <c r="J2753" s="203">
        <v>0</v>
      </c>
      <c r="K2753" s="203">
        <v>0</v>
      </c>
      <c r="L2753" s="203">
        <v>924.8</v>
      </c>
      <c r="M2753" s="231"/>
    </row>
    <row r="2754" spans="1:13">
      <c r="A2754" s="231" t="s">
        <v>794</v>
      </c>
      <c r="B2754" s="231" t="s">
        <v>808</v>
      </c>
      <c r="C2754" s="231" t="s">
        <v>2344</v>
      </c>
      <c r="D2754" s="231" t="s">
        <v>36</v>
      </c>
      <c r="E2754" s="231" t="s">
        <v>830</v>
      </c>
      <c r="F2754" s="231" t="s">
        <v>48</v>
      </c>
      <c r="G2754" s="231" t="s">
        <v>521</v>
      </c>
      <c r="H2754" s="231" t="s">
        <v>796</v>
      </c>
      <c r="I2754" s="203">
        <v>224.85</v>
      </c>
      <c r="J2754" s="203">
        <v>0</v>
      </c>
      <c r="K2754" s="203">
        <v>0</v>
      </c>
      <c r="L2754" s="203">
        <v>224.85</v>
      </c>
      <c r="M2754" s="231"/>
    </row>
    <row r="2755" spans="1:13">
      <c r="A2755" s="231" t="s">
        <v>794</v>
      </c>
      <c r="B2755" s="231" t="s">
        <v>702</v>
      </c>
      <c r="C2755" s="231" t="s">
        <v>2341</v>
      </c>
      <c r="D2755" s="231" t="s">
        <v>36</v>
      </c>
      <c r="E2755" s="231" t="s">
        <v>830</v>
      </c>
      <c r="F2755" s="231" t="s">
        <v>48</v>
      </c>
      <c r="G2755" s="231" t="s">
        <v>521</v>
      </c>
      <c r="H2755" s="231" t="s">
        <v>796</v>
      </c>
      <c r="I2755" s="203">
        <v>44.8</v>
      </c>
      <c r="J2755" s="203">
        <v>0</v>
      </c>
      <c r="K2755" s="203">
        <v>0</v>
      </c>
      <c r="L2755" s="203">
        <v>44.8</v>
      </c>
      <c r="M2755" s="231"/>
    </row>
    <row r="2756" spans="1:13">
      <c r="A2756" s="231" t="s">
        <v>794</v>
      </c>
      <c r="B2756" s="231" t="s">
        <v>808</v>
      </c>
      <c r="C2756" s="231" t="s">
        <v>794</v>
      </c>
      <c r="D2756" s="231" t="s">
        <v>36</v>
      </c>
      <c r="E2756" s="231" t="s">
        <v>710</v>
      </c>
      <c r="F2756" s="231" t="s">
        <v>48</v>
      </c>
      <c r="G2756" s="231" t="s">
        <v>521</v>
      </c>
      <c r="H2756" s="231" t="s">
        <v>796</v>
      </c>
      <c r="I2756" s="203">
        <v>0</v>
      </c>
      <c r="J2756" s="203">
        <v>375</v>
      </c>
      <c r="K2756" s="203">
        <v>0</v>
      </c>
      <c r="L2756" s="203">
        <v>-375</v>
      </c>
      <c r="M2756" s="231"/>
    </row>
    <row r="2757" spans="1:13">
      <c r="A2757" s="231" t="s">
        <v>794</v>
      </c>
      <c r="B2757" s="231" t="s">
        <v>808</v>
      </c>
      <c r="C2757" s="231" t="s">
        <v>812</v>
      </c>
      <c r="D2757" s="231" t="s">
        <v>36</v>
      </c>
      <c r="E2757" s="231" t="s">
        <v>710</v>
      </c>
      <c r="F2757" s="231" t="s">
        <v>48</v>
      </c>
      <c r="G2757" s="231" t="s">
        <v>521</v>
      </c>
      <c r="H2757" s="231" t="s">
        <v>796</v>
      </c>
      <c r="I2757" s="203">
        <v>0</v>
      </c>
      <c r="J2757" s="203">
        <v>81.31</v>
      </c>
      <c r="K2757" s="203">
        <v>0</v>
      </c>
      <c r="L2757" s="203">
        <v>-81.31</v>
      </c>
      <c r="M2757" s="231"/>
    </row>
    <row r="2758" spans="1:13">
      <c r="A2758" s="231" t="s">
        <v>794</v>
      </c>
      <c r="B2758" s="231" t="s">
        <v>808</v>
      </c>
      <c r="C2758" s="231" t="s">
        <v>2343</v>
      </c>
      <c r="D2758" s="231" t="s">
        <v>36</v>
      </c>
      <c r="E2758" s="231" t="s">
        <v>710</v>
      </c>
      <c r="F2758" s="231" t="s">
        <v>48</v>
      </c>
      <c r="G2758" s="231" t="s">
        <v>521</v>
      </c>
      <c r="H2758" s="231" t="s">
        <v>796</v>
      </c>
      <c r="I2758" s="203">
        <v>2447.21</v>
      </c>
      <c r="J2758" s="203">
        <v>0</v>
      </c>
      <c r="K2758" s="203">
        <v>0</v>
      </c>
      <c r="L2758" s="203">
        <v>2447.21</v>
      </c>
      <c r="M2758" s="231"/>
    </row>
    <row r="2759" spans="1:13">
      <c r="A2759" s="231" t="s">
        <v>794</v>
      </c>
      <c r="B2759" s="231" t="s">
        <v>808</v>
      </c>
      <c r="C2759" s="231" t="s">
        <v>2343</v>
      </c>
      <c r="D2759" s="231" t="s">
        <v>36</v>
      </c>
      <c r="E2759" s="231" t="s">
        <v>710</v>
      </c>
      <c r="F2759" s="231" t="s">
        <v>48</v>
      </c>
      <c r="G2759" s="231" t="s">
        <v>521</v>
      </c>
      <c r="H2759" s="231" t="s">
        <v>796</v>
      </c>
      <c r="I2759" s="203">
        <v>625.95000000000005</v>
      </c>
      <c r="J2759" s="203">
        <v>0</v>
      </c>
      <c r="K2759" s="203">
        <v>0</v>
      </c>
      <c r="L2759" s="203">
        <v>625.95000000000005</v>
      </c>
      <c r="M2759" s="231"/>
    </row>
    <row r="2760" spans="1:13">
      <c r="A2760" s="231" t="s">
        <v>794</v>
      </c>
      <c r="B2760" s="231" t="s">
        <v>808</v>
      </c>
      <c r="C2760" s="231" t="s">
        <v>2344</v>
      </c>
      <c r="D2760" s="231" t="s">
        <v>36</v>
      </c>
      <c r="E2760" s="231" t="s">
        <v>710</v>
      </c>
      <c r="F2760" s="231" t="s">
        <v>48</v>
      </c>
      <c r="G2760" s="231" t="s">
        <v>521</v>
      </c>
      <c r="H2760" s="231" t="s">
        <v>796</v>
      </c>
      <c r="I2760" s="203">
        <v>13721.82</v>
      </c>
      <c r="J2760" s="203">
        <v>10300</v>
      </c>
      <c r="K2760" s="203">
        <v>0</v>
      </c>
      <c r="L2760" s="203">
        <v>3421.82</v>
      </c>
      <c r="M2760" s="231"/>
    </row>
    <row r="2761" spans="1:13">
      <c r="A2761" s="231" t="s">
        <v>794</v>
      </c>
      <c r="B2761" s="231" t="s">
        <v>808</v>
      </c>
      <c r="C2761" s="231" t="s">
        <v>2344</v>
      </c>
      <c r="D2761" s="231" t="s">
        <v>36</v>
      </c>
      <c r="E2761" s="231" t="s">
        <v>710</v>
      </c>
      <c r="F2761" s="231" t="s">
        <v>48</v>
      </c>
      <c r="G2761" s="231" t="s">
        <v>521</v>
      </c>
      <c r="H2761" s="231" t="s">
        <v>796</v>
      </c>
      <c r="I2761" s="203">
        <v>165</v>
      </c>
      <c r="J2761" s="203">
        <v>0</v>
      </c>
      <c r="K2761" s="203">
        <v>0</v>
      </c>
      <c r="L2761" s="203">
        <v>165</v>
      </c>
      <c r="M2761" s="231"/>
    </row>
    <row r="2762" spans="1:13">
      <c r="A2762" s="231" t="s">
        <v>794</v>
      </c>
      <c r="B2762" s="231" t="s">
        <v>808</v>
      </c>
      <c r="C2762" s="231" t="s">
        <v>2344</v>
      </c>
      <c r="D2762" s="231" t="s">
        <v>36</v>
      </c>
      <c r="E2762" s="231" t="s">
        <v>710</v>
      </c>
      <c r="F2762" s="231" t="s">
        <v>48</v>
      </c>
      <c r="G2762" s="231" t="s">
        <v>521</v>
      </c>
      <c r="H2762" s="231" t="s">
        <v>796</v>
      </c>
      <c r="I2762" s="203">
        <v>6870.98</v>
      </c>
      <c r="J2762" s="203">
        <v>6863.19</v>
      </c>
      <c r="K2762" s="203">
        <v>0</v>
      </c>
      <c r="L2762" s="203">
        <v>7.79</v>
      </c>
      <c r="M2762" s="231"/>
    </row>
    <row r="2763" spans="1:13">
      <c r="A2763" s="231" t="s">
        <v>794</v>
      </c>
      <c r="B2763" s="231" t="s">
        <v>808</v>
      </c>
      <c r="C2763" s="231" t="s">
        <v>2345</v>
      </c>
      <c r="D2763" s="231" t="s">
        <v>36</v>
      </c>
      <c r="E2763" s="231" t="s">
        <v>710</v>
      </c>
      <c r="F2763" s="231" t="s">
        <v>48</v>
      </c>
      <c r="G2763" s="231" t="s">
        <v>521</v>
      </c>
      <c r="H2763" s="231" t="s">
        <v>796</v>
      </c>
      <c r="I2763" s="203">
        <v>4900</v>
      </c>
      <c r="J2763" s="203">
        <v>1799.79</v>
      </c>
      <c r="K2763" s="203">
        <v>0</v>
      </c>
      <c r="L2763" s="203">
        <v>3100.21</v>
      </c>
      <c r="M2763" s="231"/>
    </row>
    <row r="2764" spans="1:13">
      <c r="A2764" s="231" t="s">
        <v>794</v>
      </c>
      <c r="B2764" s="231" t="s">
        <v>833</v>
      </c>
      <c r="C2764" s="231" t="s">
        <v>2345</v>
      </c>
      <c r="D2764" s="231" t="s">
        <v>36</v>
      </c>
      <c r="E2764" s="231" t="s">
        <v>710</v>
      </c>
      <c r="F2764" s="231" t="s">
        <v>48</v>
      </c>
      <c r="G2764" s="231" t="s">
        <v>521</v>
      </c>
      <c r="H2764" s="231" t="s">
        <v>796</v>
      </c>
      <c r="I2764" s="203">
        <v>601.97</v>
      </c>
      <c r="J2764" s="203">
        <v>1141.23</v>
      </c>
      <c r="K2764" s="203">
        <v>0</v>
      </c>
      <c r="L2764" s="203">
        <v>-539.26</v>
      </c>
      <c r="M2764" s="231"/>
    </row>
    <row r="2765" spans="1:13">
      <c r="A2765" s="231" t="s">
        <v>794</v>
      </c>
      <c r="B2765" s="231" t="s">
        <v>701</v>
      </c>
      <c r="C2765" s="231" t="s">
        <v>2343</v>
      </c>
      <c r="D2765" s="231" t="s">
        <v>36</v>
      </c>
      <c r="E2765" s="231" t="s">
        <v>710</v>
      </c>
      <c r="F2765" s="231" t="s">
        <v>48</v>
      </c>
      <c r="G2765" s="231" t="s">
        <v>521</v>
      </c>
      <c r="H2765" s="231" t="s">
        <v>796</v>
      </c>
      <c r="I2765" s="203">
        <v>769.44</v>
      </c>
      <c r="J2765" s="203">
        <v>0</v>
      </c>
      <c r="K2765" s="203">
        <v>0</v>
      </c>
      <c r="L2765" s="203">
        <v>769.44</v>
      </c>
      <c r="M2765" s="231"/>
    </row>
    <row r="2766" spans="1:13">
      <c r="A2766" s="231" t="s">
        <v>794</v>
      </c>
      <c r="B2766" s="231" t="s">
        <v>701</v>
      </c>
      <c r="C2766" s="231" t="s">
        <v>2344</v>
      </c>
      <c r="D2766" s="231" t="s">
        <v>36</v>
      </c>
      <c r="E2766" s="231" t="s">
        <v>710</v>
      </c>
      <c r="F2766" s="231" t="s">
        <v>48</v>
      </c>
      <c r="G2766" s="231" t="s">
        <v>521</v>
      </c>
      <c r="H2766" s="231" t="s">
        <v>796</v>
      </c>
      <c r="I2766" s="203">
        <v>1185.42</v>
      </c>
      <c r="J2766" s="203">
        <v>0</v>
      </c>
      <c r="K2766" s="203">
        <v>0</v>
      </c>
      <c r="L2766" s="203">
        <v>1185.42</v>
      </c>
      <c r="M2766" s="231"/>
    </row>
    <row r="2767" spans="1:13">
      <c r="A2767" s="231" t="s">
        <v>794</v>
      </c>
      <c r="B2767" s="231" t="s">
        <v>702</v>
      </c>
      <c r="C2767" s="231" t="s">
        <v>812</v>
      </c>
      <c r="D2767" s="231" t="s">
        <v>36</v>
      </c>
      <c r="E2767" s="231" t="s">
        <v>710</v>
      </c>
      <c r="F2767" s="231" t="s">
        <v>48</v>
      </c>
      <c r="G2767" s="231" t="s">
        <v>521</v>
      </c>
      <c r="H2767" s="231" t="s">
        <v>796</v>
      </c>
      <c r="I2767" s="203">
        <v>8.8699999999999992</v>
      </c>
      <c r="J2767" s="203">
        <v>0</v>
      </c>
      <c r="K2767" s="203">
        <v>0</v>
      </c>
      <c r="L2767" s="203">
        <v>8.8699999999999992</v>
      </c>
      <c r="M2767" s="231"/>
    </row>
    <row r="2768" spans="1:13">
      <c r="A2768" s="231" t="s">
        <v>794</v>
      </c>
      <c r="B2768" s="231" t="s">
        <v>707</v>
      </c>
      <c r="C2768" s="231" t="s">
        <v>794</v>
      </c>
      <c r="D2768" s="231" t="s">
        <v>36</v>
      </c>
      <c r="E2768" s="231" t="s">
        <v>710</v>
      </c>
      <c r="F2768" s="231" t="s">
        <v>48</v>
      </c>
      <c r="G2768" s="231" t="s">
        <v>521</v>
      </c>
      <c r="H2768" s="231" t="s">
        <v>796</v>
      </c>
      <c r="I2768" s="203">
        <v>2404.86</v>
      </c>
      <c r="J2768" s="203">
        <v>0</v>
      </c>
      <c r="K2768" s="203">
        <v>0</v>
      </c>
      <c r="L2768" s="203">
        <v>2404.86</v>
      </c>
      <c r="M2768" s="231"/>
    </row>
    <row r="2769" spans="1:13">
      <c r="A2769" s="231" t="s">
        <v>794</v>
      </c>
      <c r="B2769" s="231" t="s">
        <v>707</v>
      </c>
      <c r="C2769" s="231" t="s">
        <v>812</v>
      </c>
      <c r="D2769" s="231" t="s">
        <v>36</v>
      </c>
      <c r="E2769" s="231" t="s">
        <v>710</v>
      </c>
      <c r="F2769" s="231" t="s">
        <v>48</v>
      </c>
      <c r="G2769" s="231" t="s">
        <v>521</v>
      </c>
      <c r="H2769" s="231" t="s">
        <v>796</v>
      </c>
      <c r="I2769" s="203">
        <v>1.0900000000000001</v>
      </c>
      <c r="J2769" s="203">
        <v>0</v>
      </c>
      <c r="K2769" s="203">
        <v>0</v>
      </c>
      <c r="L2769" s="203">
        <v>1.0900000000000001</v>
      </c>
      <c r="M2769" s="231"/>
    </row>
    <row r="2770" spans="1:13">
      <c r="A2770" s="231" t="s">
        <v>794</v>
      </c>
      <c r="B2770" s="231" t="s">
        <v>707</v>
      </c>
      <c r="C2770" s="231" t="s">
        <v>2341</v>
      </c>
      <c r="D2770" s="231" t="s">
        <v>36</v>
      </c>
      <c r="E2770" s="231" t="s">
        <v>710</v>
      </c>
      <c r="F2770" s="231" t="s">
        <v>48</v>
      </c>
      <c r="G2770" s="231" t="s">
        <v>521</v>
      </c>
      <c r="H2770" s="231" t="s">
        <v>796</v>
      </c>
      <c r="I2770" s="203">
        <v>9839.4699999999993</v>
      </c>
      <c r="J2770" s="203">
        <v>6250</v>
      </c>
      <c r="K2770" s="203">
        <v>0</v>
      </c>
      <c r="L2770" s="203">
        <v>3589.47</v>
      </c>
      <c r="M2770" s="231"/>
    </row>
    <row r="2771" spans="1:13">
      <c r="A2771" s="231" t="s">
        <v>794</v>
      </c>
      <c r="B2771" s="231" t="s">
        <v>707</v>
      </c>
      <c r="C2771" s="231" t="s">
        <v>2341</v>
      </c>
      <c r="D2771" s="231" t="s">
        <v>36</v>
      </c>
      <c r="E2771" s="231" t="s">
        <v>710</v>
      </c>
      <c r="F2771" s="231" t="s">
        <v>48</v>
      </c>
      <c r="G2771" s="231" t="s">
        <v>521</v>
      </c>
      <c r="H2771" s="231" t="s">
        <v>796</v>
      </c>
      <c r="I2771" s="203">
        <v>789.47</v>
      </c>
      <c r="J2771" s="203">
        <v>0</v>
      </c>
      <c r="K2771" s="203">
        <v>0</v>
      </c>
      <c r="L2771" s="203">
        <v>789.47</v>
      </c>
      <c r="M2771" s="231"/>
    </row>
    <row r="2772" spans="1:13">
      <c r="A2772" s="231" t="s">
        <v>794</v>
      </c>
      <c r="B2772" s="231" t="s">
        <v>707</v>
      </c>
      <c r="C2772" s="231" t="s">
        <v>2343</v>
      </c>
      <c r="D2772" s="231" t="s">
        <v>36</v>
      </c>
      <c r="E2772" s="231" t="s">
        <v>710</v>
      </c>
      <c r="F2772" s="231" t="s">
        <v>48</v>
      </c>
      <c r="G2772" s="231" t="s">
        <v>521</v>
      </c>
      <c r="H2772" s="231" t="s">
        <v>796</v>
      </c>
      <c r="I2772" s="203">
        <v>174479.15</v>
      </c>
      <c r="J2772" s="203">
        <v>289.02999999999997</v>
      </c>
      <c r="K2772" s="203">
        <v>0</v>
      </c>
      <c r="L2772" s="203">
        <v>174190.12</v>
      </c>
      <c r="M2772" s="231"/>
    </row>
    <row r="2773" spans="1:13">
      <c r="A2773" s="231" t="s">
        <v>794</v>
      </c>
      <c r="B2773" s="231" t="s">
        <v>707</v>
      </c>
      <c r="C2773" s="231" t="s">
        <v>2344</v>
      </c>
      <c r="D2773" s="231" t="s">
        <v>36</v>
      </c>
      <c r="E2773" s="231" t="s">
        <v>710</v>
      </c>
      <c r="F2773" s="231" t="s">
        <v>48</v>
      </c>
      <c r="G2773" s="231" t="s">
        <v>521</v>
      </c>
      <c r="H2773" s="231" t="s">
        <v>796</v>
      </c>
      <c r="I2773" s="203">
        <v>600</v>
      </c>
      <c r="J2773" s="203">
        <v>0</v>
      </c>
      <c r="K2773" s="203">
        <v>0</v>
      </c>
      <c r="L2773" s="203">
        <v>600</v>
      </c>
      <c r="M2773" s="231"/>
    </row>
    <row r="2774" spans="1:13">
      <c r="A2774" s="231" t="s">
        <v>794</v>
      </c>
      <c r="B2774" s="231" t="s">
        <v>707</v>
      </c>
      <c r="C2774" s="231" t="s">
        <v>2344</v>
      </c>
      <c r="D2774" s="231" t="s">
        <v>36</v>
      </c>
      <c r="E2774" s="231" t="s">
        <v>710</v>
      </c>
      <c r="F2774" s="231" t="s">
        <v>48</v>
      </c>
      <c r="G2774" s="231" t="s">
        <v>521</v>
      </c>
      <c r="H2774" s="231" t="s">
        <v>796</v>
      </c>
      <c r="I2774" s="203">
        <v>2640</v>
      </c>
      <c r="J2774" s="203">
        <v>2640</v>
      </c>
      <c r="K2774" s="203">
        <v>0</v>
      </c>
      <c r="L2774" s="203">
        <v>0</v>
      </c>
      <c r="M2774" s="231"/>
    </row>
    <row r="2775" spans="1:13">
      <c r="A2775" s="231" t="s">
        <v>794</v>
      </c>
      <c r="B2775" s="231" t="s">
        <v>242</v>
      </c>
      <c r="C2775" s="231" t="s">
        <v>2344</v>
      </c>
      <c r="D2775" s="231" t="s">
        <v>36</v>
      </c>
      <c r="E2775" s="231" t="s">
        <v>710</v>
      </c>
      <c r="F2775" s="231" t="s">
        <v>48</v>
      </c>
      <c r="G2775" s="231" t="s">
        <v>521</v>
      </c>
      <c r="H2775" s="231" t="s">
        <v>796</v>
      </c>
      <c r="I2775" s="203">
        <v>8888.0499999999993</v>
      </c>
      <c r="J2775" s="203">
        <v>1015</v>
      </c>
      <c r="K2775" s="203">
        <v>0</v>
      </c>
      <c r="L2775" s="203">
        <v>7873.05</v>
      </c>
      <c r="M2775" s="231"/>
    </row>
    <row r="2776" spans="1:13">
      <c r="A2776" s="231" t="s">
        <v>794</v>
      </c>
      <c r="B2776" s="231" t="s">
        <v>242</v>
      </c>
      <c r="C2776" s="231" t="s">
        <v>2344</v>
      </c>
      <c r="D2776" s="231" t="s">
        <v>36</v>
      </c>
      <c r="E2776" s="231" t="s">
        <v>710</v>
      </c>
      <c r="F2776" s="231" t="s">
        <v>48</v>
      </c>
      <c r="G2776" s="231" t="s">
        <v>521</v>
      </c>
      <c r="H2776" s="231" t="s">
        <v>796</v>
      </c>
      <c r="I2776" s="203">
        <v>38637.25</v>
      </c>
      <c r="J2776" s="203">
        <v>19317.25</v>
      </c>
      <c r="K2776" s="203">
        <v>0</v>
      </c>
      <c r="L2776" s="203">
        <v>19320</v>
      </c>
      <c r="M2776" s="231"/>
    </row>
    <row r="2777" spans="1:13">
      <c r="A2777" s="231" t="s">
        <v>794</v>
      </c>
      <c r="B2777" s="231" t="s">
        <v>243</v>
      </c>
      <c r="C2777" s="231" t="s">
        <v>2345</v>
      </c>
      <c r="D2777" s="231" t="s">
        <v>36</v>
      </c>
      <c r="E2777" s="231" t="s">
        <v>710</v>
      </c>
      <c r="F2777" s="231" t="s">
        <v>48</v>
      </c>
      <c r="G2777" s="231" t="s">
        <v>521</v>
      </c>
      <c r="H2777" s="231" t="s">
        <v>796</v>
      </c>
      <c r="I2777" s="203">
        <v>254.52</v>
      </c>
      <c r="J2777" s="203">
        <v>0</v>
      </c>
      <c r="K2777" s="203">
        <v>0</v>
      </c>
      <c r="L2777" s="203">
        <v>254.52</v>
      </c>
      <c r="M2777" s="231"/>
    </row>
    <row r="2778" spans="1:13">
      <c r="A2778" s="231" t="s">
        <v>794</v>
      </c>
      <c r="B2778" s="231" t="s">
        <v>706</v>
      </c>
      <c r="C2778" s="231" t="s">
        <v>2343</v>
      </c>
      <c r="D2778" s="231" t="s">
        <v>36</v>
      </c>
      <c r="E2778" s="231" t="s">
        <v>710</v>
      </c>
      <c r="F2778" s="231" t="s">
        <v>48</v>
      </c>
      <c r="G2778" s="231" t="s">
        <v>521</v>
      </c>
      <c r="H2778" s="231" t="s">
        <v>796</v>
      </c>
      <c r="I2778" s="203">
        <v>2.94</v>
      </c>
      <c r="J2778" s="203">
        <v>0</v>
      </c>
      <c r="K2778" s="203">
        <v>0</v>
      </c>
      <c r="L2778" s="203">
        <v>2.94</v>
      </c>
      <c r="M2778" s="231"/>
    </row>
    <row r="2779" spans="1:13">
      <c r="A2779" s="231" t="s">
        <v>794</v>
      </c>
      <c r="B2779" s="231" t="s">
        <v>706</v>
      </c>
      <c r="C2779" s="231" t="s">
        <v>2345</v>
      </c>
      <c r="D2779" s="231" t="s">
        <v>36</v>
      </c>
      <c r="E2779" s="231" t="s">
        <v>710</v>
      </c>
      <c r="F2779" s="231" t="s">
        <v>48</v>
      </c>
      <c r="G2779" s="231" t="s">
        <v>521</v>
      </c>
      <c r="H2779" s="231" t="s">
        <v>796</v>
      </c>
      <c r="I2779" s="203">
        <v>4140.08</v>
      </c>
      <c r="J2779" s="203">
        <v>3870.81</v>
      </c>
      <c r="K2779" s="203">
        <v>0</v>
      </c>
      <c r="L2779" s="203">
        <v>269.27</v>
      </c>
      <c r="M2779" s="231"/>
    </row>
    <row r="2780" spans="1:13">
      <c r="A2780" s="231" t="s">
        <v>794</v>
      </c>
      <c r="B2780" s="231" t="s">
        <v>709</v>
      </c>
      <c r="C2780" s="231" t="s">
        <v>2343</v>
      </c>
      <c r="D2780" s="231" t="s">
        <v>36</v>
      </c>
      <c r="E2780" s="231" t="s">
        <v>710</v>
      </c>
      <c r="F2780" s="231" t="s">
        <v>48</v>
      </c>
      <c r="G2780" s="231" t="s">
        <v>521</v>
      </c>
      <c r="H2780" s="231" t="s">
        <v>796</v>
      </c>
      <c r="I2780" s="203">
        <v>2283.75</v>
      </c>
      <c r="J2780" s="203">
        <v>0</v>
      </c>
      <c r="K2780" s="203">
        <v>0</v>
      </c>
      <c r="L2780" s="203">
        <v>2283.75</v>
      </c>
      <c r="M2780" s="231"/>
    </row>
    <row r="2781" spans="1:13">
      <c r="A2781" s="231" t="s">
        <v>794</v>
      </c>
      <c r="B2781" s="231" t="s">
        <v>367</v>
      </c>
      <c r="C2781" s="231" t="s">
        <v>2343</v>
      </c>
      <c r="D2781" s="231" t="s">
        <v>36</v>
      </c>
      <c r="E2781" s="231" t="s">
        <v>710</v>
      </c>
      <c r="F2781" s="231" t="s">
        <v>48</v>
      </c>
      <c r="G2781" s="231" t="s">
        <v>521</v>
      </c>
      <c r="H2781" s="231" t="s">
        <v>796</v>
      </c>
      <c r="I2781" s="203">
        <v>28319.82</v>
      </c>
      <c r="J2781" s="203">
        <v>0</v>
      </c>
      <c r="K2781" s="203">
        <v>0</v>
      </c>
      <c r="L2781" s="203">
        <v>28319.82</v>
      </c>
      <c r="M2781" s="231"/>
    </row>
    <row r="2782" spans="1:13">
      <c r="A2782" s="231" t="s">
        <v>794</v>
      </c>
      <c r="B2782" s="231" t="s">
        <v>808</v>
      </c>
      <c r="C2782" s="231" t="s">
        <v>794</v>
      </c>
      <c r="D2782" s="231" t="s">
        <v>36</v>
      </c>
      <c r="E2782" s="231" t="s">
        <v>2086</v>
      </c>
      <c r="F2782" s="231" t="s">
        <v>48</v>
      </c>
      <c r="G2782" s="231" t="s">
        <v>521</v>
      </c>
      <c r="H2782" s="231" t="s">
        <v>796</v>
      </c>
      <c r="I2782" s="203">
        <v>5000</v>
      </c>
      <c r="J2782" s="203">
        <v>17687.5</v>
      </c>
      <c r="K2782" s="203">
        <v>0</v>
      </c>
      <c r="L2782" s="203">
        <v>-12687.5</v>
      </c>
      <c r="M2782" s="231"/>
    </row>
    <row r="2783" spans="1:13">
      <c r="A2783" s="231" t="s">
        <v>794</v>
      </c>
      <c r="B2783" s="231" t="s">
        <v>808</v>
      </c>
      <c r="C2783" s="231" t="s">
        <v>812</v>
      </c>
      <c r="D2783" s="231" t="s">
        <v>36</v>
      </c>
      <c r="E2783" s="231" t="s">
        <v>2086</v>
      </c>
      <c r="F2783" s="231" t="s">
        <v>48</v>
      </c>
      <c r="G2783" s="231" t="s">
        <v>521</v>
      </c>
      <c r="H2783" s="231" t="s">
        <v>796</v>
      </c>
      <c r="I2783" s="203">
        <v>1163.18</v>
      </c>
      <c r="J2783" s="203">
        <v>3904.76</v>
      </c>
      <c r="K2783" s="203">
        <v>0</v>
      </c>
      <c r="L2783" s="203">
        <v>-2741.58</v>
      </c>
      <c r="M2783" s="231"/>
    </row>
    <row r="2784" spans="1:13">
      <c r="A2784" s="231" t="s">
        <v>794</v>
      </c>
      <c r="B2784" s="231" t="s">
        <v>244</v>
      </c>
      <c r="C2784" s="231" t="s">
        <v>794</v>
      </c>
      <c r="D2784" s="231" t="s">
        <v>36</v>
      </c>
      <c r="E2784" s="231" t="s">
        <v>2082</v>
      </c>
      <c r="F2784" s="231" t="s">
        <v>48</v>
      </c>
      <c r="G2784" s="231" t="s">
        <v>521</v>
      </c>
      <c r="H2784" s="231" t="s">
        <v>796</v>
      </c>
      <c r="I2784" s="203">
        <v>46668</v>
      </c>
      <c r="J2784" s="203">
        <v>42779</v>
      </c>
      <c r="K2784" s="203">
        <v>3889</v>
      </c>
      <c r="L2784" s="203">
        <v>0</v>
      </c>
      <c r="M2784" s="231"/>
    </row>
    <row r="2785" spans="1:13">
      <c r="A2785" s="231" t="s">
        <v>794</v>
      </c>
      <c r="B2785" s="231" t="s">
        <v>244</v>
      </c>
      <c r="C2785" s="231" t="s">
        <v>812</v>
      </c>
      <c r="D2785" s="231" t="s">
        <v>36</v>
      </c>
      <c r="E2785" s="231" t="s">
        <v>2082</v>
      </c>
      <c r="F2785" s="231" t="s">
        <v>48</v>
      </c>
      <c r="G2785" s="231" t="s">
        <v>521</v>
      </c>
      <c r="H2785" s="231" t="s">
        <v>796</v>
      </c>
      <c r="I2785" s="203">
        <v>17819.16</v>
      </c>
      <c r="J2785" s="203">
        <v>17042.98</v>
      </c>
      <c r="K2785" s="203">
        <v>808.16</v>
      </c>
      <c r="L2785" s="203">
        <v>-31.98</v>
      </c>
      <c r="M2785" s="231"/>
    </row>
    <row r="2786" spans="1:13">
      <c r="A2786" s="231" t="s">
        <v>794</v>
      </c>
      <c r="B2786" s="231" t="s">
        <v>833</v>
      </c>
      <c r="C2786" s="231" t="s">
        <v>794</v>
      </c>
      <c r="D2786" s="231" t="s">
        <v>36</v>
      </c>
      <c r="E2786" s="231" t="s">
        <v>1967</v>
      </c>
      <c r="F2786" s="231" t="s">
        <v>48</v>
      </c>
      <c r="G2786" s="231" t="s">
        <v>521</v>
      </c>
      <c r="H2786" s="231" t="s">
        <v>796</v>
      </c>
      <c r="I2786" s="203">
        <v>11743.09</v>
      </c>
      <c r="J2786" s="203">
        <v>9505.93</v>
      </c>
      <c r="K2786" s="203">
        <v>2466.6</v>
      </c>
      <c r="L2786" s="203">
        <v>-229.44</v>
      </c>
      <c r="M2786" s="231"/>
    </row>
    <row r="2787" spans="1:13">
      <c r="A2787" s="231" t="s">
        <v>794</v>
      </c>
      <c r="B2787" s="231" t="s">
        <v>833</v>
      </c>
      <c r="C2787" s="231" t="s">
        <v>794</v>
      </c>
      <c r="D2787" s="231" t="s">
        <v>36</v>
      </c>
      <c r="E2787" s="231" t="s">
        <v>1967</v>
      </c>
      <c r="F2787" s="231" t="s">
        <v>48</v>
      </c>
      <c r="G2787" s="231" t="s">
        <v>521</v>
      </c>
      <c r="H2787" s="231" t="s">
        <v>796</v>
      </c>
      <c r="I2787" s="203">
        <v>30023.67</v>
      </c>
      <c r="J2787" s="203">
        <v>28735.26</v>
      </c>
      <c r="K2787" s="203">
        <v>1168.8</v>
      </c>
      <c r="L2787" s="203">
        <v>119.61</v>
      </c>
      <c r="M2787" s="231"/>
    </row>
    <row r="2788" spans="1:13">
      <c r="A2788" s="231" t="s">
        <v>794</v>
      </c>
      <c r="B2788" s="231" t="s">
        <v>833</v>
      </c>
      <c r="C2788" s="231" t="s">
        <v>812</v>
      </c>
      <c r="D2788" s="231" t="s">
        <v>36</v>
      </c>
      <c r="E2788" s="231" t="s">
        <v>1967</v>
      </c>
      <c r="F2788" s="231" t="s">
        <v>48</v>
      </c>
      <c r="G2788" s="231" t="s">
        <v>521</v>
      </c>
      <c r="H2788" s="231" t="s">
        <v>796</v>
      </c>
      <c r="I2788" s="203">
        <v>21845.67</v>
      </c>
      <c r="J2788" s="203">
        <v>20873.009999999998</v>
      </c>
      <c r="K2788" s="203">
        <v>755.37</v>
      </c>
      <c r="L2788" s="203">
        <v>217.29</v>
      </c>
      <c r="M2788" s="231"/>
    </row>
    <row r="2789" spans="1:13">
      <c r="A2789" s="231" t="s">
        <v>794</v>
      </c>
      <c r="B2789" s="231" t="s">
        <v>833</v>
      </c>
      <c r="C2789" s="231" t="s">
        <v>2345</v>
      </c>
      <c r="D2789" s="231" t="s">
        <v>36</v>
      </c>
      <c r="E2789" s="231" t="s">
        <v>1967</v>
      </c>
      <c r="F2789" s="231" t="s">
        <v>48</v>
      </c>
      <c r="G2789" s="231" t="s">
        <v>521</v>
      </c>
      <c r="H2789" s="231" t="s">
        <v>796</v>
      </c>
      <c r="I2789" s="203">
        <v>6437.17</v>
      </c>
      <c r="J2789" s="203">
        <v>6437.17</v>
      </c>
      <c r="K2789" s="203">
        <v>0</v>
      </c>
      <c r="L2789" s="203">
        <v>0</v>
      </c>
      <c r="M2789" s="231"/>
    </row>
    <row r="2790" spans="1:13">
      <c r="A2790" s="231" t="s">
        <v>794</v>
      </c>
      <c r="B2790" s="231" t="s">
        <v>707</v>
      </c>
      <c r="C2790" s="231" t="s">
        <v>794</v>
      </c>
      <c r="D2790" s="231" t="s">
        <v>36</v>
      </c>
      <c r="E2790" s="231" t="s">
        <v>1967</v>
      </c>
      <c r="F2790" s="231" t="s">
        <v>48</v>
      </c>
      <c r="G2790" s="231" t="s">
        <v>521</v>
      </c>
      <c r="H2790" s="231" t="s">
        <v>796</v>
      </c>
      <c r="I2790" s="203">
        <v>82158.83</v>
      </c>
      <c r="J2790" s="203">
        <v>72610.58</v>
      </c>
      <c r="K2790" s="203">
        <v>9548.25</v>
      </c>
      <c r="L2790" s="203">
        <v>0</v>
      </c>
      <c r="M2790" s="231"/>
    </row>
    <row r="2791" spans="1:13">
      <c r="A2791" s="231" t="s">
        <v>794</v>
      </c>
      <c r="B2791" s="231" t="s">
        <v>707</v>
      </c>
      <c r="C2791" s="231" t="s">
        <v>812</v>
      </c>
      <c r="D2791" s="231" t="s">
        <v>36</v>
      </c>
      <c r="E2791" s="231" t="s">
        <v>1967</v>
      </c>
      <c r="F2791" s="231" t="s">
        <v>48</v>
      </c>
      <c r="G2791" s="231" t="s">
        <v>521</v>
      </c>
      <c r="H2791" s="231" t="s">
        <v>796</v>
      </c>
      <c r="I2791" s="203">
        <v>26075.09</v>
      </c>
      <c r="J2791" s="203">
        <v>23983.3</v>
      </c>
      <c r="K2791" s="203">
        <v>1982.28</v>
      </c>
      <c r="L2791" s="203">
        <v>109.51</v>
      </c>
      <c r="M2791" s="231"/>
    </row>
    <row r="2792" spans="1:13">
      <c r="A2792" s="231" t="s">
        <v>794</v>
      </c>
      <c r="B2792" s="231" t="s">
        <v>703</v>
      </c>
      <c r="C2792" s="231" t="s">
        <v>794</v>
      </c>
      <c r="D2792" s="231" t="s">
        <v>36</v>
      </c>
      <c r="E2792" s="231" t="s">
        <v>2092</v>
      </c>
      <c r="F2792" s="231" t="s">
        <v>48</v>
      </c>
      <c r="G2792" s="231" t="s">
        <v>521</v>
      </c>
      <c r="H2792" s="231" t="s">
        <v>796</v>
      </c>
      <c r="I2792" s="203">
        <v>41502</v>
      </c>
      <c r="J2792" s="203">
        <v>35001.68</v>
      </c>
      <c r="K2792" s="203">
        <v>6500.32</v>
      </c>
      <c r="L2792" s="203">
        <v>0</v>
      </c>
      <c r="M2792" s="231"/>
    </row>
    <row r="2793" spans="1:13">
      <c r="A2793" s="231" t="s">
        <v>794</v>
      </c>
      <c r="B2793" s="231" t="s">
        <v>703</v>
      </c>
      <c r="C2793" s="231" t="s">
        <v>812</v>
      </c>
      <c r="D2793" s="231" t="s">
        <v>36</v>
      </c>
      <c r="E2793" s="231" t="s">
        <v>2092</v>
      </c>
      <c r="F2793" s="231" t="s">
        <v>48</v>
      </c>
      <c r="G2793" s="231" t="s">
        <v>521</v>
      </c>
      <c r="H2793" s="231" t="s">
        <v>796</v>
      </c>
      <c r="I2793" s="203">
        <v>16593.580000000002</v>
      </c>
      <c r="J2793" s="203">
        <v>15273.95</v>
      </c>
      <c r="K2793" s="203">
        <v>1349.28</v>
      </c>
      <c r="L2793" s="203">
        <v>-29.65</v>
      </c>
      <c r="M2793" s="231"/>
    </row>
    <row r="2794" spans="1:13">
      <c r="A2794" s="231" t="s">
        <v>794</v>
      </c>
      <c r="B2794" s="231" t="s">
        <v>808</v>
      </c>
      <c r="C2794" s="231" t="s">
        <v>794</v>
      </c>
      <c r="D2794" s="231" t="s">
        <v>36</v>
      </c>
      <c r="E2794" s="231" t="s">
        <v>263</v>
      </c>
      <c r="F2794" s="231" t="s">
        <v>48</v>
      </c>
      <c r="G2794" s="231" t="s">
        <v>521</v>
      </c>
      <c r="H2794" s="231" t="s">
        <v>796</v>
      </c>
      <c r="I2794" s="203">
        <v>9605.34</v>
      </c>
      <c r="J2794" s="203">
        <v>11417.67</v>
      </c>
      <c r="K2794" s="203">
        <v>0</v>
      </c>
      <c r="L2794" s="203">
        <v>-1812.33</v>
      </c>
      <c r="M2794" s="231"/>
    </row>
    <row r="2795" spans="1:13">
      <c r="A2795" s="231" t="s">
        <v>794</v>
      </c>
      <c r="B2795" s="231" t="s">
        <v>808</v>
      </c>
      <c r="C2795" s="231" t="s">
        <v>812</v>
      </c>
      <c r="D2795" s="231" t="s">
        <v>36</v>
      </c>
      <c r="E2795" s="231" t="s">
        <v>263</v>
      </c>
      <c r="F2795" s="231" t="s">
        <v>48</v>
      </c>
      <c r="G2795" s="231" t="s">
        <v>521</v>
      </c>
      <c r="H2795" s="231" t="s">
        <v>796</v>
      </c>
      <c r="I2795" s="203">
        <v>7876.29</v>
      </c>
      <c r="J2795" s="203">
        <v>9368.9500000000007</v>
      </c>
      <c r="K2795" s="203">
        <v>0</v>
      </c>
      <c r="L2795" s="203">
        <v>-1492.66</v>
      </c>
      <c r="M2795" s="231"/>
    </row>
    <row r="2796" spans="1:13">
      <c r="A2796" s="231" t="s">
        <v>794</v>
      </c>
      <c r="B2796" s="231" t="s">
        <v>808</v>
      </c>
      <c r="C2796" s="231" t="s">
        <v>2345</v>
      </c>
      <c r="D2796" s="231" t="s">
        <v>36</v>
      </c>
      <c r="E2796" s="231" t="s">
        <v>263</v>
      </c>
      <c r="F2796" s="231" t="s">
        <v>48</v>
      </c>
      <c r="G2796" s="231" t="s">
        <v>521</v>
      </c>
      <c r="H2796" s="231" t="s">
        <v>796</v>
      </c>
      <c r="I2796" s="203">
        <v>3809.25</v>
      </c>
      <c r="J2796" s="203">
        <v>4051.97</v>
      </c>
      <c r="K2796" s="203">
        <v>0</v>
      </c>
      <c r="L2796" s="203">
        <v>-242.72</v>
      </c>
      <c r="M2796" s="231"/>
    </row>
    <row r="2797" spans="1:13">
      <c r="A2797" s="231" t="s">
        <v>794</v>
      </c>
      <c r="B2797" s="231" t="s">
        <v>833</v>
      </c>
      <c r="C2797" s="231" t="s">
        <v>794</v>
      </c>
      <c r="D2797" s="231" t="s">
        <v>36</v>
      </c>
      <c r="E2797" s="231" t="s">
        <v>263</v>
      </c>
      <c r="F2797" s="231" t="s">
        <v>48</v>
      </c>
      <c r="G2797" s="231" t="s">
        <v>521</v>
      </c>
      <c r="H2797" s="231" t="s">
        <v>796</v>
      </c>
      <c r="I2797" s="203">
        <v>21049.4</v>
      </c>
      <c r="J2797" s="203">
        <v>17719.43</v>
      </c>
      <c r="K2797" s="203">
        <v>3343.72</v>
      </c>
      <c r="L2797" s="203">
        <v>-13.75</v>
      </c>
      <c r="M2797" s="231"/>
    </row>
    <row r="2798" spans="1:13">
      <c r="A2798" s="231" t="s">
        <v>794</v>
      </c>
      <c r="B2798" s="231" t="s">
        <v>833</v>
      </c>
      <c r="C2798" s="231" t="s">
        <v>794</v>
      </c>
      <c r="D2798" s="231" t="s">
        <v>36</v>
      </c>
      <c r="E2798" s="231" t="s">
        <v>263</v>
      </c>
      <c r="F2798" s="231" t="s">
        <v>48</v>
      </c>
      <c r="G2798" s="231" t="s">
        <v>521</v>
      </c>
      <c r="H2798" s="231" t="s">
        <v>796</v>
      </c>
      <c r="I2798" s="203">
        <v>17559.47</v>
      </c>
      <c r="J2798" s="203">
        <v>16831.189999999999</v>
      </c>
      <c r="K2798" s="203">
        <v>624.99</v>
      </c>
      <c r="L2798" s="203">
        <v>103.29</v>
      </c>
      <c r="M2798" s="231"/>
    </row>
    <row r="2799" spans="1:13">
      <c r="A2799" s="231" t="s">
        <v>794</v>
      </c>
      <c r="B2799" s="231" t="s">
        <v>833</v>
      </c>
      <c r="C2799" s="231" t="s">
        <v>812</v>
      </c>
      <c r="D2799" s="231" t="s">
        <v>36</v>
      </c>
      <c r="E2799" s="231" t="s">
        <v>263</v>
      </c>
      <c r="F2799" s="231" t="s">
        <v>48</v>
      </c>
      <c r="G2799" s="231" t="s">
        <v>521</v>
      </c>
      <c r="H2799" s="231" t="s">
        <v>796</v>
      </c>
      <c r="I2799" s="203">
        <v>20493.25</v>
      </c>
      <c r="J2799" s="203">
        <v>19637.29</v>
      </c>
      <c r="K2799" s="203">
        <v>824.38</v>
      </c>
      <c r="L2799" s="203">
        <v>31.58</v>
      </c>
      <c r="M2799" s="231"/>
    </row>
    <row r="2800" spans="1:13">
      <c r="A2800" s="231" t="s">
        <v>794</v>
      </c>
      <c r="B2800" s="231" t="s">
        <v>833</v>
      </c>
      <c r="C2800" s="231" t="s">
        <v>2345</v>
      </c>
      <c r="D2800" s="231" t="s">
        <v>36</v>
      </c>
      <c r="E2800" s="231" t="s">
        <v>263</v>
      </c>
      <c r="F2800" s="231" t="s">
        <v>48</v>
      </c>
      <c r="G2800" s="231" t="s">
        <v>521</v>
      </c>
      <c r="H2800" s="231" t="s">
        <v>796</v>
      </c>
      <c r="I2800" s="203">
        <v>3347.85</v>
      </c>
      <c r="J2800" s="203">
        <v>3727.83</v>
      </c>
      <c r="K2800" s="203">
        <v>0</v>
      </c>
      <c r="L2800" s="203">
        <v>-379.98</v>
      </c>
      <c r="M2800" s="231"/>
    </row>
    <row r="2801" spans="1:13">
      <c r="A2801" s="231" t="s">
        <v>794</v>
      </c>
      <c r="B2801" s="231" t="s">
        <v>707</v>
      </c>
      <c r="C2801" s="231" t="s">
        <v>794</v>
      </c>
      <c r="D2801" s="231" t="s">
        <v>36</v>
      </c>
      <c r="E2801" s="231" t="s">
        <v>263</v>
      </c>
      <c r="F2801" s="231" t="s">
        <v>48</v>
      </c>
      <c r="G2801" s="231" t="s">
        <v>521</v>
      </c>
      <c r="H2801" s="231" t="s">
        <v>796</v>
      </c>
      <c r="I2801" s="203">
        <v>35347.19</v>
      </c>
      <c r="J2801" s="203">
        <v>31220.15</v>
      </c>
      <c r="K2801" s="203">
        <v>4060</v>
      </c>
      <c r="L2801" s="203">
        <v>67.040000000000006</v>
      </c>
      <c r="M2801" s="231"/>
    </row>
    <row r="2802" spans="1:13">
      <c r="A2802" s="231" t="s">
        <v>794</v>
      </c>
      <c r="B2802" s="231" t="s">
        <v>707</v>
      </c>
      <c r="C2802" s="231" t="s">
        <v>812</v>
      </c>
      <c r="D2802" s="231" t="s">
        <v>36</v>
      </c>
      <c r="E2802" s="231" t="s">
        <v>263</v>
      </c>
      <c r="F2802" s="231" t="s">
        <v>48</v>
      </c>
      <c r="G2802" s="231" t="s">
        <v>521</v>
      </c>
      <c r="H2802" s="231" t="s">
        <v>796</v>
      </c>
      <c r="I2802" s="203">
        <v>15165.61</v>
      </c>
      <c r="J2802" s="203">
        <v>14400.93</v>
      </c>
      <c r="K2802" s="203">
        <v>841.67</v>
      </c>
      <c r="L2802" s="203">
        <v>-76.989999999999995</v>
      </c>
      <c r="M2802" s="231"/>
    </row>
    <row r="2803" spans="1:13">
      <c r="A2803" s="231" t="s">
        <v>794</v>
      </c>
      <c r="B2803" s="231" t="s">
        <v>706</v>
      </c>
      <c r="C2803" s="231" t="s">
        <v>2345</v>
      </c>
      <c r="D2803" s="231" t="s">
        <v>36</v>
      </c>
      <c r="E2803" s="231" t="s">
        <v>263</v>
      </c>
      <c r="F2803" s="231" t="s">
        <v>48</v>
      </c>
      <c r="G2803" s="231" t="s">
        <v>521</v>
      </c>
      <c r="H2803" s="231" t="s">
        <v>796</v>
      </c>
      <c r="I2803" s="203">
        <v>26764.86</v>
      </c>
      <c r="J2803" s="203">
        <v>23716.76</v>
      </c>
      <c r="K2803" s="203">
        <v>0</v>
      </c>
      <c r="L2803" s="203">
        <v>3048.1</v>
      </c>
      <c r="M2803" s="231"/>
    </row>
    <row r="2804" spans="1:13">
      <c r="A2804" s="231" t="s">
        <v>794</v>
      </c>
      <c r="B2804" s="231" t="s">
        <v>367</v>
      </c>
      <c r="C2804" s="231" t="s">
        <v>794</v>
      </c>
      <c r="D2804" s="231" t="s">
        <v>36</v>
      </c>
      <c r="E2804" s="231" t="s">
        <v>263</v>
      </c>
      <c r="F2804" s="231" t="s">
        <v>48</v>
      </c>
      <c r="G2804" s="231" t="s">
        <v>521</v>
      </c>
      <c r="H2804" s="231" t="s">
        <v>796</v>
      </c>
      <c r="I2804" s="203">
        <v>61325.87</v>
      </c>
      <c r="J2804" s="203">
        <v>32072.35</v>
      </c>
      <c r="K2804" s="203">
        <v>6880.16</v>
      </c>
      <c r="L2804" s="203">
        <v>22373.360000000001</v>
      </c>
      <c r="M2804" s="231"/>
    </row>
    <row r="2805" spans="1:13">
      <c r="A2805" s="231" t="s">
        <v>794</v>
      </c>
      <c r="B2805" s="231" t="s">
        <v>367</v>
      </c>
      <c r="C2805" s="231" t="s">
        <v>794</v>
      </c>
      <c r="D2805" s="231" t="s">
        <v>36</v>
      </c>
      <c r="E2805" s="231" t="s">
        <v>263</v>
      </c>
      <c r="F2805" s="231" t="s">
        <v>48</v>
      </c>
      <c r="G2805" s="231" t="s">
        <v>521</v>
      </c>
      <c r="H2805" s="231" t="s">
        <v>796</v>
      </c>
      <c r="I2805" s="203">
        <v>151255.51999999999</v>
      </c>
      <c r="J2805" s="203">
        <v>78593.52</v>
      </c>
      <c r="K2805" s="203">
        <v>2496.4</v>
      </c>
      <c r="L2805" s="203">
        <v>70165.600000000006</v>
      </c>
      <c r="M2805" s="231"/>
    </row>
    <row r="2806" spans="1:13">
      <c r="A2806" s="231" t="s">
        <v>794</v>
      </c>
      <c r="B2806" s="231" t="s">
        <v>367</v>
      </c>
      <c r="C2806" s="231" t="s">
        <v>812</v>
      </c>
      <c r="D2806" s="231" t="s">
        <v>36</v>
      </c>
      <c r="E2806" s="231" t="s">
        <v>263</v>
      </c>
      <c r="F2806" s="231" t="s">
        <v>48</v>
      </c>
      <c r="G2806" s="231" t="s">
        <v>521</v>
      </c>
      <c r="H2806" s="231" t="s">
        <v>796</v>
      </c>
      <c r="I2806" s="203">
        <v>176732.77</v>
      </c>
      <c r="J2806" s="203">
        <v>53802.02</v>
      </c>
      <c r="K2806" s="203">
        <v>1945.93</v>
      </c>
      <c r="L2806" s="203">
        <v>120984.82</v>
      </c>
      <c r="M2806" s="231"/>
    </row>
    <row r="2807" spans="1:13">
      <c r="A2807" s="231" t="s">
        <v>794</v>
      </c>
      <c r="B2807" s="231" t="s">
        <v>367</v>
      </c>
      <c r="C2807" s="231" t="s">
        <v>2343</v>
      </c>
      <c r="D2807" s="231" t="s">
        <v>36</v>
      </c>
      <c r="E2807" s="231" t="s">
        <v>263</v>
      </c>
      <c r="F2807" s="231" t="s">
        <v>48</v>
      </c>
      <c r="G2807" s="231" t="s">
        <v>521</v>
      </c>
      <c r="H2807" s="231" t="s">
        <v>796</v>
      </c>
      <c r="I2807" s="203">
        <v>531025.5</v>
      </c>
      <c r="J2807" s="203">
        <v>8878.51</v>
      </c>
      <c r="K2807" s="203">
        <v>0</v>
      </c>
      <c r="L2807" s="203">
        <v>522146.99</v>
      </c>
      <c r="M2807" s="231"/>
    </row>
    <row r="2808" spans="1:13">
      <c r="A2808" s="231" t="s">
        <v>794</v>
      </c>
      <c r="B2808" s="231" t="s">
        <v>367</v>
      </c>
      <c r="C2808" s="231" t="s">
        <v>2344</v>
      </c>
      <c r="D2808" s="231" t="s">
        <v>36</v>
      </c>
      <c r="E2808" s="231" t="s">
        <v>263</v>
      </c>
      <c r="F2808" s="231" t="s">
        <v>48</v>
      </c>
      <c r="G2808" s="231" t="s">
        <v>521</v>
      </c>
      <c r="H2808" s="231" t="s">
        <v>796</v>
      </c>
      <c r="I2808" s="203">
        <v>69.900000000000006</v>
      </c>
      <c r="J2808" s="203">
        <v>69.900000000000006</v>
      </c>
      <c r="K2808" s="203">
        <v>0</v>
      </c>
      <c r="L2808" s="203">
        <v>0</v>
      </c>
      <c r="M2808" s="231"/>
    </row>
    <row r="2809" spans="1:13">
      <c r="A2809" s="231" t="s">
        <v>794</v>
      </c>
      <c r="B2809" s="231" t="s">
        <v>808</v>
      </c>
      <c r="C2809" s="231" t="s">
        <v>794</v>
      </c>
      <c r="D2809" s="231" t="s">
        <v>36</v>
      </c>
      <c r="E2809" s="231" t="s">
        <v>1098</v>
      </c>
      <c r="F2809" s="231" t="s">
        <v>48</v>
      </c>
      <c r="G2809" s="231" t="s">
        <v>521</v>
      </c>
      <c r="H2809" s="231" t="s">
        <v>796</v>
      </c>
      <c r="I2809" s="203">
        <v>15151.55</v>
      </c>
      <c r="J2809" s="203">
        <v>15151.55</v>
      </c>
      <c r="K2809" s="203">
        <v>0</v>
      </c>
      <c r="L2809" s="203">
        <v>0</v>
      </c>
      <c r="M2809" s="231"/>
    </row>
    <row r="2810" spans="1:13">
      <c r="A2810" s="231" t="s">
        <v>794</v>
      </c>
      <c r="B2810" s="231" t="s">
        <v>808</v>
      </c>
      <c r="C2810" s="231" t="s">
        <v>812</v>
      </c>
      <c r="D2810" s="231" t="s">
        <v>36</v>
      </c>
      <c r="E2810" s="231" t="s">
        <v>1098</v>
      </c>
      <c r="F2810" s="231" t="s">
        <v>48</v>
      </c>
      <c r="G2810" s="231" t="s">
        <v>521</v>
      </c>
      <c r="H2810" s="231" t="s">
        <v>796</v>
      </c>
      <c r="I2810" s="203">
        <v>3624.81</v>
      </c>
      <c r="J2810" s="203">
        <v>3492.08</v>
      </c>
      <c r="K2810" s="203">
        <v>0</v>
      </c>
      <c r="L2810" s="203">
        <v>132.72999999999999</v>
      </c>
      <c r="M2810" s="231"/>
    </row>
    <row r="2811" spans="1:13">
      <c r="A2811" s="231" t="s">
        <v>794</v>
      </c>
      <c r="B2811" s="231" t="s">
        <v>702</v>
      </c>
      <c r="C2811" s="231" t="s">
        <v>794</v>
      </c>
      <c r="D2811" s="231" t="s">
        <v>36</v>
      </c>
      <c r="E2811" s="231" t="s">
        <v>1098</v>
      </c>
      <c r="F2811" s="231" t="s">
        <v>48</v>
      </c>
      <c r="G2811" s="231" t="s">
        <v>521</v>
      </c>
      <c r="H2811" s="231" t="s">
        <v>796</v>
      </c>
      <c r="I2811" s="203">
        <v>53511</v>
      </c>
      <c r="J2811" s="203">
        <v>44592.480000000003</v>
      </c>
      <c r="K2811" s="203">
        <v>8918.52</v>
      </c>
      <c r="L2811" s="203">
        <v>0</v>
      </c>
      <c r="M2811" s="231"/>
    </row>
    <row r="2812" spans="1:13">
      <c r="A2812" s="231" t="s">
        <v>794</v>
      </c>
      <c r="B2812" s="231" t="s">
        <v>702</v>
      </c>
      <c r="C2812" s="231" t="s">
        <v>812</v>
      </c>
      <c r="D2812" s="231" t="s">
        <v>36</v>
      </c>
      <c r="E2812" s="231" t="s">
        <v>1098</v>
      </c>
      <c r="F2812" s="231" t="s">
        <v>48</v>
      </c>
      <c r="G2812" s="231" t="s">
        <v>521</v>
      </c>
      <c r="H2812" s="231" t="s">
        <v>796</v>
      </c>
      <c r="I2812" s="203">
        <v>19201.169999999998</v>
      </c>
      <c r="J2812" s="203">
        <v>17373.63</v>
      </c>
      <c r="K2812" s="203">
        <v>1851.2</v>
      </c>
      <c r="L2812" s="203">
        <v>-23.66</v>
      </c>
      <c r="M2812" s="231"/>
    </row>
    <row r="2813" spans="1:13">
      <c r="A2813" s="231" t="s">
        <v>794</v>
      </c>
      <c r="B2813" s="231" t="s">
        <v>808</v>
      </c>
      <c r="C2813" s="231" t="s">
        <v>794</v>
      </c>
      <c r="D2813" s="231" t="s">
        <v>134</v>
      </c>
      <c r="E2813" s="231" t="s">
        <v>521</v>
      </c>
      <c r="F2813" s="231" t="s">
        <v>48</v>
      </c>
      <c r="G2813" s="231" t="s">
        <v>521</v>
      </c>
      <c r="H2813" s="231" t="s">
        <v>796</v>
      </c>
      <c r="I2813" s="203">
        <v>1777769.99</v>
      </c>
      <c r="J2813" s="203">
        <v>1485962.22</v>
      </c>
      <c r="K2813" s="203">
        <v>272425.12</v>
      </c>
      <c r="L2813" s="203">
        <v>19382.650000000001</v>
      </c>
      <c r="M2813" s="231"/>
    </row>
    <row r="2814" spans="1:13">
      <c r="A2814" s="231" t="s">
        <v>794</v>
      </c>
      <c r="B2814" s="231" t="s">
        <v>808</v>
      </c>
      <c r="C2814" s="231" t="s">
        <v>794</v>
      </c>
      <c r="D2814" s="231" t="s">
        <v>134</v>
      </c>
      <c r="E2814" s="231" t="s">
        <v>521</v>
      </c>
      <c r="F2814" s="231" t="s">
        <v>48</v>
      </c>
      <c r="G2814" s="231" t="s">
        <v>521</v>
      </c>
      <c r="H2814" s="231" t="s">
        <v>796</v>
      </c>
      <c r="I2814" s="203">
        <v>34153</v>
      </c>
      <c r="J2814" s="203">
        <v>32042.42</v>
      </c>
      <c r="K2814" s="203">
        <v>1210.3800000000001</v>
      </c>
      <c r="L2814" s="203">
        <v>900.2</v>
      </c>
      <c r="M2814" s="231"/>
    </row>
    <row r="2815" spans="1:13">
      <c r="A2815" s="231" t="s">
        <v>794</v>
      </c>
      <c r="B2815" s="231" t="s">
        <v>808</v>
      </c>
      <c r="C2815" s="231" t="s">
        <v>812</v>
      </c>
      <c r="D2815" s="231" t="s">
        <v>134</v>
      </c>
      <c r="E2815" s="231" t="s">
        <v>521</v>
      </c>
      <c r="F2815" s="231" t="s">
        <v>48</v>
      </c>
      <c r="G2815" s="231" t="s">
        <v>521</v>
      </c>
      <c r="H2815" s="231" t="s">
        <v>796</v>
      </c>
      <c r="I2815" s="203">
        <v>701461.31</v>
      </c>
      <c r="J2815" s="203">
        <v>658844.23</v>
      </c>
      <c r="K2815" s="203">
        <v>58618.52</v>
      </c>
      <c r="L2815" s="203">
        <v>-16001.44</v>
      </c>
      <c r="M2815" s="231"/>
    </row>
    <row r="2816" spans="1:13">
      <c r="A2816" s="231" t="s">
        <v>794</v>
      </c>
      <c r="B2816" s="231" t="s">
        <v>808</v>
      </c>
      <c r="C2816" s="231" t="s">
        <v>2341</v>
      </c>
      <c r="D2816" s="231" t="s">
        <v>134</v>
      </c>
      <c r="E2816" s="231" t="s">
        <v>521</v>
      </c>
      <c r="F2816" s="231" t="s">
        <v>48</v>
      </c>
      <c r="G2816" s="231" t="s">
        <v>521</v>
      </c>
      <c r="H2816" s="231" t="s">
        <v>796</v>
      </c>
      <c r="I2816" s="203">
        <v>9236.34</v>
      </c>
      <c r="J2816" s="203">
        <v>7658.86</v>
      </c>
      <c r="K2816" s="203">
        <v>1273.6199999999999</v>
      </c>
      <c r="L2816" s="203">
        <v>303.86</v>
      </c>
      <c r="M2816" s="231"/>
    </row>
    <row r="2817" spans="1:13">
      <c r="A2817" s="231" t="s">
        <v>794</v>
      </c>
      <c r="B2817" s="231" t="s">
        <v>808</v>
      </c>
      <c r="C2817" s="231" t="s">
        <v>2343</v>
      </c>
      <c r="D2817" s="231" t="s">
        <v>134</v>
      </c>
      <c r="E2817" s="231" t="s">
        <v>521</v>
      </c>
      <c r="F2817" s="231" t="s">
        <v>48</v>
      </c>
      <c r="G2817" s="231" t="s">
        <v>521</v>
      </c>
      <c r="H2817" s="231" t="s">
        <v>796</v>
      </c>
      <c r="I2817" s="203">
        <v>8542.4699999999993</v>
      </c>
      <c r="J2817" s="203">
        <v>8513.42</v>
      </c>
      <c r="K2817" s="203">
        <v>0</v>
      </c>
      <c r="L2817" s="203">
        <v>29.05</v>
      </c>
      <c r="M2817" s="231"/>
    </row>
    <row r="2818" spans="1:13">
      <c r="A2818" s="231" t="s">
        <v>794</v>
      </c>
      <c r="B2818" s="231" t="s">
        <v>808</v>
      </c>
      <c r="C2818" s="231" t="s">
        <v>2343</v>
      </c>
      <c r="D2818" s="231" t="s">
        <v>134</v>
      </c>
      <c r="E2818" s="231" t="s">
        <v>521</v>
      </c>
      <c r="F2818" s="231" t="s">
        <v>48</v>
      </c>
      <c r="G2818" s="231" t="s">
        <v>521</v>
      </c>
      <c r="H2818" s="231" t="s">
        <v>796</v>
      </c>
      <c r="I2818" s="203">
        <v>44902.95</v>
      </c>
      <c r="J2818" s="203">
        <v>44481.89</v>
      </c>
      <c r="K2818" s="203">
        <v>421.06</v>
      </c>
      <c r="L2818" s="203">
        <v>0</v>
      </c>
      <c r="M2818" s="231"/>
    </row>
    <row r="2819" spans="1:13">
      <c r="A2819" s="231" t="s">
        <v>794</v>
      </c>
      <c r="B2819" s="231" t="s">
        <v>808</v>
      </c>
      <c r="C2819" s="231" t="s">
        <v>2344</v>
      </c>
      <c r="D2819" s="231" t="s">
        <v>134</v>
      </c>
      <c r="E2819" s="231" t="s">
        <v>521</v>
      </c>
      <c r="F2819" s="231" t="s">
        <v>48</v>
      </c>
      <c r="G2819" s="231" t="s">
        <v>521</v>
      </c>
      <c r="H2819" s="231" t="s">
        <v>796</v>
      </c>
      <c r="I2819" s="203">
        <v>197.22</v>
      </c>
      <c r="J2819" s="203">
        <v>197.22</v>
      </c>
      <c r="K2819" s="203">
        <v>0</v>
      </c>
      <c r="L2819" s="203">
        <v>0</v>
      </c>
      <c r="M2819" s="231"/>
    </row>
    <row r="2820" spans="1:13">
      <c r="A2820" s="231" t="s">
        <v>794</v>
      </c>
      <c r="B2820" s="231" t="s">
        <v>808</v>
      </c>
      <c r="C2820" s="231" t="s">
        <v>2345</v>
      </c>
      <c r="D2820" s="231" t="s">
        <v>134</v>
      </c>
      <c r="E2820" s="231" t="s">
        <v>521</v>
      </c>
      <c r="F2820" s="231" t="s">
        <v>48</v>
      </c>
      <c r="G2820" s="231" t="s">
        <v>521</v>
      </c>
      <c r="H2820" s="231" t="s">
        <v>796</v>
      </c>
      <c r="I2820" s="203">
        <v>199</v>
      </c>
      <c r="J2820" s="203">
        <v>199</v>
      </c>
      <c r="K2820" s="203">
        <v>0</v>
      </c>
      <c r="L2820" s="203">
        <v>0</v>
      </c>
      <c r="M2820" s="231"/>
    </row>
    <row r="2821" spans="1:13">
      <c r="A2821" s="231" t="s">
        <v>794</v>
      </c>
      <c r="B2821" s="231" t="s">
        <v>808</v>
      </c>
      <c r="C2821" s="231" t="s">
        <v>2345</v>
      </c>
      <c r="D2821" s="231" t="s">
        <v>134</v>
      </c>
      <c r="E2821" s="231" t="s">
        <v>521</v>
      </c>
      <c r="F2821" s="231" t="s">
        <v>48</v>
      </c>
      <c r="G2821" s="231" t="s">
        <v>521</v>
      </c>
      <c r="H2821" s="231" t="s">
        <v>796</v>
      </c>
      <c r="I2821" s="203">
        <v>43917</v>
      </c>
      <c r="J2821" s="203">
        <v>61940.97</v>
      </c>
      <c r="K2821" s="203">
        <v>0</v>
      </c>
      <c r="L2821" s="203">
        <v>-18023.97</v>
      </c>
      <c r="M2821" s="231"/>
    </row>
    <row r="2822" spans="1:13">
      <c r="A2822" s="231" t="s">
        <v>794</v>
      </c>
      <c r="B2822" s="231" t="s">
        <v>833</v>
      </c>
      <c r="C2822" s="231" t="s">
        <v>794</v>
      </c>
      <c r="D2822" s="231" t="s">
        <v>134</v>
      </c>
      <c r="E2822" s="231" t="s">
        <v>521</v>
      </c>
      <c r="F2822" s="231" t="s">
        <v>48</v>
      </c>
      <c r="G2822" s="231" t="s">
        <v>521</v>
      </c>
      <c r="H2822" s="231" t="s">
        <v>796</v>
      </c>
      <c r="I2822" s="203">
        <v>514491.88</v>
      </c>
      <c r="J2822" s="203">
        <v>433595.1</v>
      </c>
      <c r="K2822" s="203">
        <v>75286.039999999994</v>
      </c>
      <c r="L2822" s="203">
        <v>5610.74</v>
      </c>
      <c r="M2822" s="231"/>
    </row>
    <row r="2823" spans="1:13">
      <c r="A2823" s="231" t="s">
        <v>794</v>
      </c>
      <c r="B2823" s="231" t="s">
        <v>833</v>
      </c>
      <c r="C2823" s="231" t="s">
        <v>794</v>
      </c>
      <c r="D2823" s="231" t="s">
        <v>134</v>
      </c>
      <c r="E2823" s="231" t="s">
        <v>521</v>
      </c>
      <c r="F2823" s="231" t="s">
        <v>48</v>
      </c>
      <c r="G2823" s="231" t="s">
        <v>521</v>
      </c>
      <c r="H2823" s="231" t="s">
        <v>796</v>
      </c>
      <c r="I2823" s="203">
        <v>225749.57</v>
      </c>
      <c r="J2823" s="203">
        <v>214907.22</v>
      </c>
      <c r="K2823" s="203">
        <v>8254.2099999999991</v>
      </c>
      <c r="L2823" s="203">
        <v>2588.14</v>
      </c>
      <c r="M2823" s="231"/>
    </row>
    <row r="2824" spans="1:13">
      <c r="A2824" s="231" t="s">
        <v>794</v>
      </c>
      <c r="B2824" s="231" t="s">
        <v>833</v>
      </c>
      <c r="C2824" s="231" t="s">
        <v>812</v>
      </c>
      <c r="D2824" s="231" t="s">
        <v>134</v>
      </c>
      <c r="E2824" s="231" t="s">
        <v>521</v>
      </c>
      <c r="F2824" s="231" t="s">
        <v>48</v>
      </c>
      <c r="G2824" s="231" t="s">
        <v>521</v>
      </c>
      <c r="H2824" s="231" t="s">
        <v>796</v>
      </c>
      <c r="I2824" s="203">
        <v>336465.74</v>
      </c>
      <c r="J2824" s="203">
        <v>319063.23</v>
      </c>
      <c r="K2824" s="203">
        <v>17344.84</v>
      </c>
      <c r="L2824" s="203">
        <v>57.67</v>
      </c>
      <c r="M2824" s="231"/>
    </row>
    <row r="2825" spans="1:13">
      <c r="A2825" s="231" t="s">
        <v>794</v>
      </c>
      <c r="B2825" s="231" t="s">
        <v>833</v>
      </c>
      <c r="C2825" s="231" t="s">
        <v>2343</v>
      </c>
      <c r="D2825" s="231" t="s">
        <v>134</v>
      </c>
      <c r="E2825" s="231" t="s">
        <v>521</v>
      </c>
      <c r="F2825" s="231" t="s">
        <v>48</v>
      </c>
      <c r="G2825" s="231" t="s">
        <v>521</v>
      </c>
      <c r="H2825" s="231" t="s">
        <v>796</v>
      </c>
      <c r="I2825" s="203">
        <v>397.45</v>
      </c>
      <c r="J2825" s="203">
        <v>396.64</v>
      </c>
      <c r="K2825" s="203">
        <v>0</v>
      </c>
      <c r="L2825" s="203">
        <v>0.81</v>
      </c>
      <c r="M2825" s="231"/>
    </row>
    <row r="2826" spans="1:13">
      <c r="A2826" s="231" t="s">
        <v>794</v>
      </c>
      <c r="B2826" s="231" t="s">
        <v>833</v>
      </c>
      <c r="C2826" s="231" t="s">
        <v>2345</v>
      </c>
      <c r="D2826" s="231" t="s">
        <v>134</v>
      </c>
      <c r="E2826" s="231" t="s">
        <v>521</v>
      </c>
      <c r="F2826" s="231" t="s">
        <v>48</v>
      </c>
      <c r="G2826" s="231" t="s">
        <v>521</v>
      </c>
      <c r="H2826" s="231" t="s">
        <v>796</v>
      </c>
      <c r="I2826" s="203">
        <v>25972.06</v>
      </c>
      <c r="J2826" s="203">
        <v>66910.39</v>
      </c>
      <c r="K2826" s="203">
        <v>0</v>
      </c>
      <c r="L2826" s="203">
        <v>-40938.33</v>
      </c>
      <c r="M2826" s="231"/>
    </row>
    <row r="2827" spans="1:13">
      <c r="A2827" s="231" t="s">
        <v>794</v>
      </c>
      <c r="B2827" s="231" t="s">
        <v>703</v>
      </c>
      <c r="C2827" s="231" t="s">
        <v>794</v>
      </c>
      <c r="D2827" s="231" t="s">
        <v>134</v>
      </c>
      <c r="E2827" s="231" t="s">
        <v>521</v>
      </c>
      <c r="F2827" s="231" t="s">
        <v>48</v>
      </c>
      <c r="G2827" s="231" t="s">
        <v>521</v>
      </c>
      <c r="H2827" s="231" t="s">
        <v>796</v>
      </c>
      <c r="I2827" s="203">
        <v>53656</v>
      </c>
      <c r="J2827" s="203">
        <v>53384</v>
      </c>
      <c r="K2827" s="203">
        <v>0</v>
      </c>
      <c r="L2827" s="203">
        <v>272</v>
      </c>
      <c r="M2827" s="231"/>
    </row>
    <row r="2828" spans="1:13">
      <c r="A2828" s="231" t="s">
        <v>794</v>
      </c>
      <c r="B2828" s="231" t="s">
        <v>703</v>
      </c>
      <c r="C2828" s="231" t="s">
        <v>794</v>
      </c>
      <c r="D2828" s="231" t="s">
        <v>134</v>
      </c>
      <c r="E2828" s="231" t="s">
        <v>521</v>
      </c>
      <c r="F2828" s="231" t="s">
        <v>48</v>
      </c>
      <c r="G2828" s="231" t="s">
        <v>521</v>
      </c>
      <c r="H2828" s="231" t="s">
        <v>796</v>
      </c>
      <c r="I2828" s="203">
        <v>45579.83</v>
      </c>
      <c r="J2828" s="203">
        <v>40723.230000000003</v>
      </c>
      <c r="K2828" s="203">
        <v>5356.88</v>
      </c>
      <c r="L2828" s="203">
        <v>-500.28</v>
      </c>
      <c r="M2828" s="231"/>
    </row>
    <row r="2829" spans="1:13">
      <c r="A2829" s="231" t="s">
        <v>794</v>
      </c>
      <c r="B2829" s="231" t="s">
        <v>703</v>
      </c>
      <c r="C2829" s="231" t="s">
        <v>812</v>
      </c>
      <c r="D2829" s="231" t="s">
        <v>134</v>
      </c>
      <c r="E2829" s="231" t="s">
        <v>521</v>
      </c>
      <c r="F2829" s="231" t="s">
        <v>48</v>
      </c>
      <c r="G2829" s="231" t="s">
        <v>521</v>
      </c>
      <c r="H2829" s="231" t="s">
        <v>796</v>
      </c>
      <c r="I2829" s="203">
        <v>42656.09</v>
      </c>
      <c r="J2829" s="203">
        <v>42163.55</v>
      </c>
      <c r="K2829" s="203">
        <v>1110.25</v>
      </c>
      <c r="L2829" s="203">
        <v>-617.71</v>
      </c>
      <c r="M2829" s="231"/>
    </row>
    <row r="2830" spans="1:13">
      <c r="A2830" s="231" t="s">
        <v>794</v>
      </c>
      <c r="B2830" s="231" t="s">
        <v>703</v>
      </c>
      <c r="C2830" s="231" t="s">
        <v>2343</v>
      </c>
      <c r="D2830" s="231" t="s">
        <v>134</v>
      </c>
      <c r="E2830" s="231" t="s">
        <v>521</v>
      </c>
      <c r="F2830" s="231" t="s">
        <v>48</v>
      </c>
      <c r="G2830" s="231" t="s">
        <v>521</v>
      </c>
      <c r="H2830" s="231" t="s">
        <v>796</v>
      </c>
      <c r="I2830" s="203">
        <v>1123</v>
      </c>
      <c r="J2830" s="203">
        <v>907.13</v>
      </c>
      <c r="K2830" s="203">
        <v>11.99</v>
      </c>
      <c r="L2830" s="203">
        <v>203.88</v>
      </c>
      <c r="M2830" s="231"/>
    </row>
    <row r="2831" spans="1:13">
      <c r="A2831" s="231" t="s">
        <v>794</v>
      </c>
      <c r="B2831" s="231" t="s">
        <v>701</v>
      </c>
      <c r="C2831" s="231" t="s">
        <v>794</v>
      </c>
      <c r="D2831" s="231" t="s">
        <v>134</v>
      </c>
      <c r="E2831" s="231" t="s">
        <v>521</v>
      </c>
      <c r="F2831" s="231" t="s">
        <v>48</v>
      </c>
      <c r="G2831" s="231" t="s">
        <v>521</v>
      </c>
      <c r="H2831" s="231" t="s">
        <v>796</v>
      </c>
      <c r="I2831" s="203">
        <v>59229.99</v>
      </c>
      <c r="J2831" s="203">
        <v>49813.31</v>
      </c>
      <c r="K2831" s="203">
        <v>9416.68</v>
      </c>
      <c r="L2831" s="203">
        <v>0</v>
      </c>
      <c r="M2831" s="231"/>
    </row>
    <row r="2832" spans="1:13">
      <c r="A2832" s="231" t="s">
        <v>794</v>
      </c>
      <c r="B2832" s="231" t="s">
        <v>701</v>
      </c>
      <c r="C2832" s="231" t="s">
        <v>794</v>
      </c>
      <c r="D2832" s="231" t="s">
        <v>134</v>
      </c>
      <c r="E2832" s="231" t="s">
        <v>521</v>
      </c>
      <c r="F2832" s="231" t="s">
        <v>48</v>
      </c>
      <c r="G2832" s="231" t="s">
        <v>521</v>
      </c>
      <c r="H2832" s="231" t="s">
        <v>796</v>
      </c>
      <c r="I2832" s="203">
        <v>23103</v>
      </c>
      <c r="J2832" s="203">
        <v>14247.8</v>
      </c>
      <c r="K2832" s="203">
        <v>0</v>
      </c>
      <c r="L2832" s="203">
        <v>8855.2000000000007</v>
      </c>
      <c r="M2832" s="231"/>
    </row>
    <row r="2833" spans="1:13">
      <c r="A2833" s="231" t="s">
        <v>794</v>
      </c>
      <c r="B2833" s="231" t="s">
        <v>701</v>
      </c>
      <c r="C2833" s="231" t="s">
        <v>812</v>
      </c>
      <c r="D2833" s="231" t="s">
        <v>134</v>
      </c>
      <c r="E2833" s="231" t="s">
        <v>521</v>
      </c>
      <c r="F2833" s="231" t="s">
        <v>48</v>
      </c>
      <c r="G2833" s="231" t="s">
        <v>521</v>
      </c>
      <c r="H2833" s="231" t="s">
        <v>796</v>
      </c>
      <c r="I2833" s="203">
        <v>33434</v>
      </c>
      <c r="J2833" s="203">
        <v>26494.81</v>
      </c>
      <c r="K2833" s="203">
        <v>1954.6</v>
      </c>
      <c r="L2833" s="203">
        <v>4984.59</v>
      </c>
      <c r="M2833" s="231"/>
    </row>
    <row r="2834" spans="1:13">
      <c r="A2834" s="231" t="s">
        <v>794</v>
      </c>
      <c r="B2834" s="231" t="s">
        <v>701</v>
      </c>
      <c r="C2834" s="231" t="s">
        <v>2341</v>
      </c>
      <c r="D2834" s="231" t="s">
        <v>134</v>
      </c>
      <c r="E2834" s="231" t="s">
        <v>521</v>
      </c>
      <c r="F2834" s="231" t="s">
        <v>48</v>
      </c>
      <c r="G2834" s="231" t="s">
        <v>521</v>
      </c>
      <c r="H2834" s="231" t="s">
        <v>796</v>
      </c>
      <c r="I2834" s="203">
        <v>424</v>
      </c>
      <c r="J2834" s="203">
        <v>424</v>
      </c>
      <c r="K2834" s="203">
        <v>0</v>
      </c>
      <c r="L2834" s="203">
        <v>0</v>
      </c>
      <c r="M2834" s="231"/>
    </row>
    <row r="2835" spans="1:13">
      <c r="A2835" s="231" t="s">
        <v>794</v>
      </c>
      <c r="B2835" s="231" t="s">
        <v>701</v>
      </c>
      <c r="C2835" s="231" t="s">
        <v>2341</v>
      </c>
      <c r="D2835" s="231" t="s">
        <v>134</v>
      </c>
      <c r="E2835" s="231" t="s">
        <v>521</v>
      </c>
      <c r="F2835" s="231" t="s">
        <v>48</v>
      </c>
      <c r="G2835" s="231" t="s">
        <v>521</v>
      </c>
      <c r="H2835" s="231" t="s">
        <v>796</v>
      </c>
      <c r="I2835" s="203">
        <v>930.28</v>
      </c>
      <c r="J2835" s="203">
        <v>930.28</v>
      </c>
      <c r="K2835" s="203">
        <v>0</v>
      </c>
      <c r="L2835" s="203">
        <v>0</v>
      </c>
      <c r="M2835" s="231"/>
    </row>
    <row r="2836" spans="1:13">
      <c r="A2836" s="231" t="s">
        <v>794</v>
      </c>
      <c r="B2836" s="231" t="s">
        <v>701</v>
      </c>
      <c r="C2836" s="231" t="s">
        <v>2341</v>
      </c>
      <c r="D2836" s="231" t="s">
        <v>134</v>
      </c>
      <c r="E2836" s="231" t="s">
        <v>521</v>
      </c>
      <c r="F2836" s="231" t="s">
        <v>48</v>
      </c>
      <c r="G2836" s="231" t="s">
        <v>521</v>
      </c>
      <c r="H2836" s="231" t="s">
        <v>796</v>
      </c>
      <c r="I2836" s="203">
        <v>59.33</v>
      </c>
      <c r="J2836" s="203">
        <v>59.33</v>
      </c>
      <c r="K2836" s="203">
        <v>0</v>
      </c>
      <c r="L2836" s="203">
        <v>0</v>
      </c>
      <c r="M2836" s="231"/>
    </row>
    <row r="2837" spans="1:13">
      <c r="A2837" s="231" t="s">
        <v>794</v>
      </c>
      <c r="B2837" s="231" t="s">
        <v>701</v>
      </c>
      <c r="C2837" s="231" t="s">
        <v>2343</v>
      </c>
      <c r="D2837" s="231" t="s">
        <v>134</v>
      </c>
      <c r="E2837" s="231" t="s">
        <v>521</v>
      </c>
      <c r="F2837" s="231" t="s">
        <v>48</v>
      </c>
      <c r="G2837" s="231" t="s">
        <v>521</v>
      </c>
      <c r="H2837" s="231" t="s">
        <v>796</v>
      </c>
      <c r="I2837" s="203">
        <v>1344.82</v>
      </c>
      <c r="J2837" s="203">
        <v>3058.16</v>
      </c>
      <c r="K2837" s="203">
        <v>0</v>
      </c>
      <c r="L2837" s="203">
        <v>-1713.34</v>
      </c>
      <c r="M2837" s="231"/>
    </row>
    <row r="2838" spans="1:13">
      <c r="A2838" s="231" t="s">
        <v>794</v>
      </c>
      <c r="B2838" s="231" t="s">
        <v>701</v>
      </c>
      <c r="C2838" s="231" t="s">
        <v>2344</v>
      </c>
      <c r="D2838" s="231" t="s">
        <v>134</v>
      </c>
      <c r="E2838" s="231" t="s">
        <v>521</v>
      </c>
      <c r="F2838" s="231" t="s">
        <v>48</v>
      </c>
      <c r="G2838" s="231" t="s">
        <v>521</v>
      </c>
      <c r="H2838" s="231" t="s">
        <v>796</v>
      </c>
      <c r="I2838" s="203">
        <v>747.57</v>
      </c>
      <c r="J2838" s="203">
        <v>957.13</v>
      </c>
      <c r="K2838" s="203">
        <v>0</v>
      </c>
      <c r="L2838" s="203">
        <v>-209.56</v>
      </c>
      <c r="M2838" s="231"/>
    </row>
    <row r="2839" spans="1:13">
      <c r="A2839" s="231" t="s">
        <v>794</v>
      </c>
      <c r="B2839" s="231" t="s">
        <v>701</v>
      </c>
      <c r="C2839" s="231" t="s">
        <v>2345</v>
      </c>
      <c r="D2839" s="231" t="s">
        <v>134</v>
      </c>
      <c r="E2839" s="231" t="s">
        <v>521</v>
      </c>
      <c r="F2839" s="231" t="s">
        <v>48</v>
      </c>
      <c r="G2839" s="231" t="s">
        <v>521</v>
      </c>
      <c r="H2839" s="231" t="s">
        <v>796</v>
      </c>
      <c r="I2839" s="203">
        <v>1328.46</v>
      </c>
      <c r="J2839" s="203">
        <v>1471.3</v>
      </c>
      <c r="K2839" s="203">
        <v>0</v>
      </c>
      <c r="L2839" s="203">
        <v>-142.84</v>
      </c>
      <c r="M2839" s="231"/>
    </row>
    <row r="2840" spans="1:13">
      <c r="A2840" s="231" t="s">
        <v>794</v>
      </c>
      <c r="B2840" s="231" t="s">
        <v>707</v>
      </c>
      <c r="C2840" s="231" t="s">
        <v>794</v>
      </c>
      <c r="D2840" s="231" t="s">
        <v>134</v>
      </c>
      <c r="E2840" s="231" t="s">
        <v>521</v>
      </c>
      <c r="F2840" s="231" t="s">
        <v>48</v>
      </c>
      <c r="G2840" s="231" t="s">
        <v>521</v>
      </c>
      <c r="H2840" s="231" t="s">
        <v>796</v>
      </c>
      <c r="I2840" s="203">
        <v>243393</v>
      </c>
      <c r="J2840" s="203">
        <v>222880.37</v>
      </c>
      <c r="K2840" s="203">
        <v>20261.86</v>
      </c>
      <c r="L2840" s="203">
        <v>250.77</v>
      </c>
      <c r="M2840" s="231"/>
    </row>
    <row r="2841" spans="1:13">
      <c r="A2841" s="231" t="s">
        <v>794</v>
      </c>
      <c r="B2841" s="231" t="s">
        <v>707</v>
      </c>
      <c r="C2841" s="231" t="s">
        <v>794</v>
      </c>
      <c r="D2841" s="231" t="s">
        <v>134</v>
      </c>
      <c r="E2841" s="231" t="s">
        <v>521</v>
      </c>
      <c r="F2841" s="231" t="s">
        <v>48</v>
      </c>
      <c r="G2841" s="231" t="s">
        <v>521</v>
      </c>
      <c r="H2841" s="231" t="s">
        <v>796</v>
      </c>
      <c r="I2841" s="203">
        <v>23931</v>
      </c>
      <c r="J2841" s="203">
        <v>23030.59</v>
      </c>
      <c r="K2841" s="203">
        <v>852.07</v>
      </c>
      <c r="L2841" s="203">
        <v>48.34</v>
      </c>
      <c r="M2841" s="231"/>
    </row>
    <row r="2842" spans="1:13">
      <c r="A2842" s="231" t="s">
        <v>794</v>
      </c>
      <c r="B2842" s="231" t="s">
        <v>707</v>
      </c>
      <c r="C2842" s="231" t="s">
        <v>812</v>
      </c>
      <c r="D2842" s="231" t="s">
        <v>134</v>
      </c>
      <c r="E2842" s="231" t="s">
        <v>521</v>
      </c>
      <c r="F2842" s="231" t="s">
        <v>48</v>
      </c>
      <c r="G2842" s="231" t="s">
        <v>521</v>
      </c>
      <c r="H2842" s="231" t="s">
        <v>796</v>
      </c>
      <c r="I2842" s="203">
        <v>96585</v>
      </c>
      <c r="J2842" s="203">
        <v>93016.21</v>
      </c>
      <c r="K2842" s="203">
        <v>4383.63</v>
      </c>
      <c r="L2842" s="203">
        <v>-814.84</v>
      </c>
      <c r="M2842" s="231"/>
    </row>
    <row r="2843" spans="1:13">
      <c r="A2843" s="231" t="s">
        <v>794</v>
      </c>
      <c r="B2843" s="231" t="s">
        <v>707</v>
      </c>
      <c r="C2843" s="231" t="s">
        <v>2341</v>
      </c>
      <c r="D2843" s="231" t="s">
        <v>134</v>
      </c>
      <c r="E2843" s="231" t="s">
        <v>521</v>
      </c>
      <c r="F2843" s="231" t="s">
        <v>48</v>
      </c>
      <c r="G2843" s="231" t="s">
        <v>521</v>
      </c>
      <c r="H2843" s="231" t="s">
        <v>796</v>
      </c>
      <c r="I2843" s="203">
        <v>1491</v>
      </c>
      <c r="J2843" s="203">
        <v>0</v>
      </c>
      <c r="K2843" s="203">
        <v>0</v>
      </c>
      <c r="L2843" s="203">
        <v>1491</v>
      </c>
      <c r="M2843" s="231"/>
    </row>
    <row r="2844" spans="1:13">
      <c r="A2844" s="231" t="s">
        <v>794</v>
      </c>
      <c r="B2844" s="231" t="s">
        <v>707</v>
      </c>
      <c r="C2844" s="231" t="s">
        <v>2341</v>
      </c>
      <c r="D2844" s="231" t="s">
        <v>134</v>
      </c>
      <c r="E2844" s="231" t="s">
        <v>521</v>
      </c>
      <c r="F2844" s="231" t="s">
        <v>48</v>
      </c>
      <c r="G2844" s="231" t="s">
        <v>521</v>
      </c>
      <c r="H2844" s="231" t="s">
        <v>796</v>
      </c>
      <c r="I2844" s="203">
        <v>738</v>
      </c>
      <c r="J2844" s="203">
        <v>0</v>
      </c>
      <c r="K2844" s="203">
        <v>0</v>
      </c>
      <c r="L2844" s="203">
        <v>738</v>
      </c>
      <c r="M2844" s="231"/>
    </row>
    <row r="2845" spans="1:13">
      <c r="A2845" s="231" t="s">
        <v>794</v>
      </c>
      <c r="B2845" s="231" t="s">
        <v>707</v>
      </c>
      <c r="C2845" s="231" t="s">
        <v>2341</v>
      </c>
      <c r="D2845" s="231" t="s">
        <v>134</v>
      </c>
      <c r="E2845" s="231" t="s">
        <v>521</v>
      </c>
      <c r="F2845" s="231" t="s">
        <v>48</v>
      </c>
      <c r="G2845" s="231" t="s">
        <v>521</v>
      </c>
      <c r="H2845" s="231" t="s">
        <v>796</v>
      </c>
      <c r="I2845" s="203">
        <v>5782.61</v>
      </c>
      <c r="J2845" s="203">
        <v>5019.18</v>
      </c>
      <c r="K2845" s="203">
        <v>763.43</v>
      </c>
      <c r="L2845" s="203">
        <v>0</v>
      </c>
      <c r="M2845" s="231"/>
    </row>
    <row r="2846" spans="1:13">
      <c r="A2846" s="231" t="s">
        <v>794</v>
      </c>
      <c r="B2846" s="231" t="s">
        <v>707</v>
      </c>
      <c r="C2846" s="231" t="s">
        <v>2341</v>
      </c>
      <c r="D2846" s="231" t="s">
        <v>134</v>
      </c>
      <c r="E2846" s="231" t="s">
        <v>521</v>
      </c>
      <c r="F2846" s="231" t="s">
        <v>48</v>
      </c>
      <c r="G2846" s="231" t="s">
        <v>521</v>
      </c>
      <c r="H2846" s="231" t="s">
        <v>796</v>
      </c>
      <c r="I2846" s="203">
        <v>0.91</v>
      </c>
      <c r="J2846" s="203">
        <v>0</v>
      </c>
      <c r="K2846" s="203">
        <v>0</v>
      </c>
      <c r="L2846" s="203">
        <v>0.91</v>
      </c>
      <c r="M2846" s="231"/>
    </row>
    <row r="2847" spans="1:13">
      <c r="A2847" s="231" t="s">
        <v>794</v>
      </c>
      <c r="B2847" s="231" t="s">
        <v>707</v>
      </c>
      <c r="C2847" s="231" t="s">
        <v>2341</v>
      </c>
      <c r="D2847" s="231" t="s">
        <v>134</v>
      </c>
      <c r="E2847" s="231" t="s">
        <v>521</v>
      </c>
      <c r="F2847" s="231" t="s">
        <v>48</v>
      </c>
      <c r="G2847" s="231" t="s">
        <v>521</v>
      </c>
      <c r="H2847" s="231" t="s">
        <v>796</v>
      </c>
      <c r="I2847" s="203">
        <v>607</v>
      </c>
      <c r="J2847" s="203">
        <v>281.36</v>
      </c>
      <c r="K2847" s="203">
        <v>0</v>
      </c>
      <c r="L2847" s="203">
        <v>325.64</v>
      </c>
      <c r="M2847" s="231"/>
    </row>
    <row r="2848" spans="1:13">
      <c r="A2848" s="231" t="s">
        <v>794</v>
      </c>
      <c r="B2848" s="231" t="s">
        <v>707</v>
      </c>
      <c r="C2848" s="231" t="s">
        <v>2343</v>
      </c>
      <c r="D2848" s="231" t="s">
        <v>134</v>
      </c>
      <c r="E2848" s="231" t="s">
        <v>521</v>
      </c>
      <c r="F2848" s="231" t="s">
        <v>48</v>
      </c>
      <c r="G2848" s="231" t="s">
        <v>521</v>
      </c>
      <c r="H2848" s="231" t="s">
        <v>796</v>
      </c>
      <c r="I2848" s="203">
        <v>5145</v>
      </c>
      <c r="J2848" s="203">
        <v>3967.43</v>
      </c>
      <c r="K2848" s="203">
        <v>0</v>
      </c>
      <c r="L2848" s="203">
        <v>1177.57</v>
      </c>
      <c r="M2848" s="231"/>
    </row>
    <row r="2849" spans="1:13">
      <c r="A2849" s="231" t="s">
        <v>794</v>
      </c>
      <c r="B2849" s="231" t="s">
        <v>707</v>
      </c>
      <c r="C2849" s="231" t="s">
        <v>2345</v>
      </c>
      <c r="D2849" s="231" t="s">
        <v>134</v>
      </c>
      <c r="E2849" s="231" t="s">
        <v>521</v>
      </c>
      <c r="F2849" s="231" t="s">
        <v>48</v>
      </c>
      <c r="G2849" s="231" t="s">
        <v>521</v>
      </c>
      <c r="H2849" s="231" t="s">
        <v>796</v>
      </c>
      <c r="I2849" s="203">
        <v>1400</v>
      </c>
      <c r="J2849" s="203">
        <v>1400</v>
      </c>
      <c r="K2849" s="203">
        <v>0</v>
      </c>
      <c r="L2849" s="203">
        <v>0</v>
      </c>
      <c r="M2849" s="231"/>
    </row>
    <row r="2850" spans="1:13">
      <c r="A2850" s="231" t="s">
        <v>794</v>
      </c>
      <c r="B2850" s="231" t="s">
        <v>706</v>
      </c>
      <c r="C2850" s="231" t="s">
        <v>794</v>
      </c>
      <c r="D2850" s="231" t="s">
        <v>134</v>
      </c>
      <c r="E2850" s="231" t="s">
        <v>521</v>
      </c>
      <c r="F2850" s="231" t="s">
        <v>48</v>
      </c>
      <c r="G2850" s="231" t="s">
        <v>521</v>
      </c>
      <c r="H2850" s="231" t="s">
        <v>796</v>
      </c>
      <c r="I2850" s="203">
        <v>142898</v>
      </c>
      <c r="J2850" s="203">
        <v>126822.97</v>
      </c>
      <c r="K2850" s="203">
        <v>16444.16</v>
      </c>
      <c r="L2850" s="203">
        <v>-369.13</v>
      </c>
      <c r="M2850" s="231"/>
    </row>
    <row r="2851" spans="1:13">
      <c r="A2851" s="231" t="s">
        <v>794</v>
      </c>
      <c r="B2851" s="231" t="s">
        <v>706</v>
      </c>
      <c r="C2851" s="231" t="s">
        <v>812</v>
      </c>
      <c r="D2851" s="231" t="s">
        <v>134</v>
      </c>
      <c r="E2851" s="231" t="s">
        <v>521</v>
      </c>
      <c r="F2851" s="231" t="s">
        <v>48</v>
      </c>
      <c r="G2851" s="231" t="s">
        <v>521</v>
      </c>
      <c r="H2851" s="231" t="s">
        <v>796</v>
      </c>
      <c r="I2851" s="203">
        <v>69922</v>
      </c>
      <c r="J2851" s="203">
        <v>65006.29</v>
      </c>
      <c r="K2851" s="203">
        <v>4988.21</v>
      </c>
      <c r="L2851" s="203">
        <v>-72.5</v>
      </c>
      <c r="M2851" s="231"/>
    </row>
    <row r="2852" spans="1:13">
      <c r="A2852" s="231" t="s">
        <v>794</v>
      </c>
      <c r="B2852" s="231" t="s">
        <v>706</v>
      </c>
      <c r="C2852" s="231" t="s">
        <v>2341</v>
      </c>
      <c r="D2852" s="231" t="s">
        <v>134</v>
      </c>
      <c r="E2852" s="231" t="s">
        <v>521</v>
      </c>
      <c r="F2852" s="231" t="s">
        <v>48</v>
      </c>
      <c r="G2852" s="231" t="s">
        <v>521</v>
      </c>
      <c r="H2852" s="231" t="s">
        <v>796</v>
      </c>
      <c r="I2852" s="203">
        <v>8000</v>
      </c>
      <c r="J2852" s="203">
        <v>3738.48</v>
      </c>
      <c r="K2852" s="203">
        <v>3872.22</v>
      </c>
      <c r="L2852" s="203">
        <v>389.3</v>
      </c>
      <c r="M2852" s="231"/>
    </row>
    <row r="2853" spans="1:13">
      <c r="A2853" s="231" t="s">
        <v>794</v>
      </c>
      <c r="B2853" s="231" t="s">
        <v>706</v>
      </c>
      <c r="C2853" s="231" t="s">
        <v>2341</v>
      </c>
      <c r="D2853" s="231" t="s">
        <v>134</v>
      </c>
      <c r="E2853" s="231" t="s">
        <v>521</v>
      </c>
      <c r="F2853" s="231" t="s">
        <v>48</v>
      </c>
      <c r="G2853" s="231" t="s">
        <v>521</v>
      </c>
      <c r="H2853" s="231" t="s">
        <v>796</v>
      </c>
      <c r="I2853" s="203">
        <v>27600</v>
      </c>
      <c r="J2853" s="203">
        <v>19078.13</v>
      </c>
      <c r="K2853" s="203">
        <v>0</v>
      </c>
      <c r="L2853" s="203">
        <v>8521.8700000000008</v>
      </c>
      <c r="M2853" s="231"/>
    </row>
    <row r="2854" spans="1:13">
      <c r="A2854" s="231" t="s">
        <v>794</v>
      </c>
      <c r="B2854" s="231" t="s">
        <v>706</v>
      </c>
      <c r="C2854" s="231" t="s">
        <v>2341</v>
      </c>
      <c r="D2854" s="231" t="s">
        <v>134</v>
      </c>
      <c r="E2854" s="231" t="s">
        <v>521</v>
      </c>
      <c r="F2854" s="231" t="s">
        <v>48</v>
      </c>
      <c r="G2854" s="231" t="s">
        <v>521</v>
      </c>
      <c r="H2854" s="231" t="s">
        <v>796</v>
      </c>
      <c r="I2854" s="203">
        <v>10486.92</v>
      </c>
      <c r="J2854" s="203">
        <v>8788.6200000000008</v>
      </c>
      <c r="K2854" s="203">
        <v>1698.3</v>
      </c>
      <c r="L2854" s="203">
        <v>0</v>
      </c>
      <c r="M2854" s="231"/>
    </row>
    <row r="2855" spans="1:13">
      <c r="A2855" s="231" t="s">
        <v>794</v>
      </c>
      <c r="B2855" s="231" t="s">
        <v>706</v>
      </c>
      <c r="C2855" s="231" t="s">
        <v>2341</v>
      </c>
      <c r="D2855" s="231" t="s">
        <v>134</v>
      </c>
      <c r="E2855" s="231" t="s">
        <v>521</v>
      </c>
      <c r="F2855" s="231" t="s">
        <v>48</v>
      </c>
      <c r="G2855" s="231" t="s">
        <v>521</v>
      </c>
      <c r="H2855" s="231" t="s">
        <v>796</v>
      </c>
      <c r="I2855" s="203">
        <v>426</v>
      </c>
      <c r="J2855" s="203">
        <v>378</v>
      </c>
      <c r="K2855" s="203">
        <v>48</v>
      </c>
      <c r="L2855" s="203">
        <v>0</v>
      </c>
      <c r="M2855" s="231"/>
    </row>
    <row r="2856" spans="1:13">
      <c r="A2856" s="231" t="s">
        <v>794</v>
      </c>
      <c r="B2856" s="231" t="s">
        <v>706</v>
      </c>
      <c r="C2856" s="231" t="s">
        <v>2342</v>
      </c>
      <c r="D2856" s="231" t="s">
        <v>134</v>
      </c>
      <c r="E2856" s="231" t="s">
        <v>521</v>
      </c>
      <c r="F2856" s="231" t="s">
        <v>48</v>
      </c>
      <c r="G2856" s="231" t="s">
        <v>521</v>
      </c>
      <c r="H2856" s="231" t="s">
        <v>796</v>
      </c>
      <c r="I2856" s="203">
        <v>172932</v>
      </c>
      <c r="J2856" s="203">
        <v>139177.98000000001</v>
      </c>
      <c r="K2856" s="203">
        <v>0</v>
      </c>
      <c r="L2856" s="203">
        <v>33754.019999999997</v>
      </c>
      <c r="M2856" s="231"/>
    </row>
    <row r="2857" spans="1:13">
      <c r="A2857" s="231" t="s">
        <v>794</v>
      </c>
      <c r="B2857" s="231" t="s">
        <v>706</v>
      </c>
      <c r="C2857" s="231" t="s">
        <v>2342</v>
      </c>
      <c r="D2857" s="231" t="s">
        <v>134</v>
      </c>
      <c r="E2857" s="231" t="s">
        <v>521</v>
      </c>
      <c r="F2857" s="231" t="s">
        <v>48</v>
      </c>
      <c r="G2857" s="231" t="s">
        <v>521</v>
      </c>
      <c r="H2857" s="231" t="s">
        <v>796</v>
      </c>
      <c r="I2857" s="203">
        <v>100</v>
      </c>
      <c r="J2857" s="203">
        <v>28.2</v>
      </c>
      <c r="K2857" s="203">
        <v>0</v>
      </c>
      <c r="L2857" s="203">
        <v>71.8</v>
      </c>
      <c r="M2857" s="231"/>
    </row>
    <row r="2858" spans="1:13">
      <c r="A2858" s="231" t="s">
        <v>794</v>
      </c>
      <c r="B2858" s="231" t="s">
        <v>706</v>
      </c>
      <c r="C2858" s="231" t="s">
        <v>2342</v>
      </c>
      <c r="D2858" s="231" t="s">
        <v>134</v>
      </c>
      <c r="E2858" s="231" t="s">
        <v>521</v>
      </c>
      <c r="F2858" s="231" t="s">
        <v>48</v>
      </c>
      <c r="G2858" s="231" t="s">
        <v>521</v>
      </c>
      <c r="H2858" s="231" t="s">
        <v>796</v>
      </c>
      <c r="I2858" s="203">
        <v>2055.29</v>
      </c>
      <c r="J2858" s="203">
        <v>1955.29</v>
      </c>
      <c r="K2858" s="203">
        <v>0</v>
      </c>
      <c r="L2858" s="203">
        <v>100</v>
      </c>
      <c r="M2858" s="231"/>
    </row>
    <row r="2859" spans="1:13">
      <c r="A2859" s="231" t="s">
        <v>794</v>
      </c>
      <c r="B2859" s="231" t="s">
        <v>706</v>
      </c>
      <c r="C2859" s="231" t="s">
        <v>2343</v>
      </c>
      <c r="D2859" s="231" t="s">
        <v>134</v>
      </c>
      <c r="E2859" s="231" t="s">
        <v>521</v>
      </c>
      <c r="F2859" s="231" t="s">
        <v>48</v>
      </c>
      <c r="G2859" s="231" t="s">
        <v>521</v>
      </c>
      <c r="H2859" s="231" t="s">
        <v>796</v>
      </c>
      <c r="I2859" s="203">
        <v>25849.71</v>
      </c>
      <c r="J2859" s="203">
        <v>22544.12</v>
      </c>
      <c r="K2859" s="203">
        <v>0</v>
      </c>
      <c r="L2859" s="203">
        <v>3305.59</v>
      </c>
      <c r="M2859" s="231"/>
    </row>
    <row r="2860" spans="1:13">
      <c r="A2860" s="231" t="s">
        <v>794</v>
      </c>
      <c r="B2860" s="231" t="s">
        <v>706</v>
      </c>
      <c r="C2860" s="231" t="s">
        <v>2344</v>
      </c>
      <c r="D2860" s="231" t="s">
        <v>134</v>
      </c>
      <c r="E2860" s="231" t="s">
        <v>521</v>
      </c>
      <c r="F2860" s="231" t="s">
        <v>48</v>
      </c>
      <c r="G2860" s="231" t="s">
        <v>521</v>
      </c>
      <c r="H2860" s="231" t="s">
        <v>796</v>
      </c>
      <c r="I2860" s="203">
        <v>1669.44</v>
      </c>
      <c r="J2860" s="203">
        <v>1128.29</v>
      </c>
      <c r="K2860" s="203">
        <v>0</v>
      </c>
      <c r="L2860" s="203">
        <v>541.15</v>
      </c>
      <c r="M2860" s="231"/>
    </row>
    <row r="2861" spans="1:13">
      <c r="A2861" s="231" t="s">
        <v>794</v>
      </c>
      <c r="B2861" s="231" t="s">
        <v>709</v>
      </c>
      <c r="C2861" s="231" t="s">
        <v>794</v>
      </c>
      <c r="D2861" s="231" t="s">
        <v>134</v>
      </c>
      <c r="E2861" s="231" t="s">
        <v>521</v>
      </c>
      <c r="F2861" s="231" t="s">
        <v>48</v>
      </c>
      <c r="G2861" s="231" t="s">
        <v>521</v>
      </c>
      <c r="H2861" s="231" t="s">
        <v>796</v>
      </c>
      <c r="I2861" s="203">
        <v>57205</v>
      </c>
      <c r="J2861" s="203">
        <v>52008.92</v>
      </c>
      <c r="K2861" s="203">
        <v>4728.08</v>
      </c>
      <c r="L2861" s="203">
        <v>468</v>
      </c>
      <c r="M2861" s="231"/>
    </row>
    <row r="2862" spans="1:13">
      <c r="A2862" s="231" t="s">
        <v>794</v>
      </c>
      <c r="B2862" s="231" t="s">
        <v>709</v>
      </c>
      <c r="C2862" s="231" t="s">
        <v>812</v>
      </c>
      <c r="D2862" s="231" t="s">
        <v>134</v>
      </c>
      <c r="E2862" s="231" t="s">
        <v>521</v>
      </c>
      <c r="F2862" s="231" t="s">
        <v>48</v>
      </c>
      <c r="G2862" s="231" t="s">
        <v>521</v>
      </c>
      <c r="H2862" s="231" t="s">
        <v>796</v>
      </c>
      <c r="I2862" s="203">
        <v>20635</v>
      </c>
      <c r="J2862" s="203">
        <v>19109.22</v>
      </c>
      <c r="K2862" s="203">
        <v>982.28</v>
      </c>
      <c r="L2862" s="203">
        <v>543.5</v>
      </c>
      <c r="M2862" s="231"/>
    </row>
    <row r="2863" spans="1:13">
      <c r="A2863" s="231" t="s">
        <v>794</v>
      </c>
      <c r="B2863" s="231" t="s">
        <v>709</v>
      </c>
      <c r="C2863" s="231" t="s">
        <v>2341</v>
      </c>
      <c r="D2863" s="231" t="s">
        <v>134</v>
      </c>
      <c r="E2863" s="231" t="s">
        <v>521</v>
      </c>
      <c r="F2863" s="231" t="s">
        <v>48</v>
      </c>
      <c r="G2863" s="231" t="s">
        <v>521</v>
      </c>
      <c r="H2863" s="231" t="s">
        <v>796</v>
      </c>
      <c r="I2863" s="203">
        <v>1675.04</v>
      </c>
      <c r="J2863" s="203">
        <v>1675.04</v>
      </c>
      <c r="K2863" s="203">
        <v>0</v>
      </c>
      <c r="L2863" s="203">
        <v>0</v>
      </c>
      <c r="M2863" s="231"/>
    </row>
    <row r="2864" spans="1:13">
      <c r="A2864" s="231" t="s">
        <v>794</v>
      </c>
      <c r="B2864" s="231" t="s">
        <v>709</v>
      </c>
      <c r="C2864" s="231" t="s">
        <v>2343</v>
      </c>
      <c r="D2864" s="231" t="s">
        <v>134</v>
      </c>
      <c r="E2864" s="231" t="s">
        <v>521</v>
      </c>
      <c r="F2864" s="231" t="s">
        <v>48</v>
      </c>
      <c r="G2864" s="231" t="s">
        <v>521</v>
      </c>
      <c r="H2864" s="231" t="s">
        <v>796</v>
      </c>
      <c r="I2864" s="203">
        <v>9000.9599999999991</v>
      </c>
      <c r="J2864" s="203">
        <v>983.24</v>
      </c>
      <c r="K2864" s="203">
        <v>0</v>
      </c>
      <c r="L2864" s="203">
        <v>8017.72</v>
      </c>
      <c r="M2864" s="231"/>
    </row>
    <row r="2865" spans="1:13">
      <c r="A2865" s="231" t="s">
        <v>794</v>
      </c>
      <c r="B2865" s="231" t="s">
        <v>808</v>
      </c>
      <c r="C2865" s="231" t="s">
        <v>794</v>
      </c>
      <c r="D2865" s="231" t="s">
        <v>134</v>
      </c>
      <c r="E2865" s="231" t="s">
        <v>830</v>
      </c>
      <c r="F2865" s="231" t="s">
        <v>48</v>
      </c>
      <c r="G2865" s="231" t="s">
        <v>521</v>
      </c>
      <c r="H2865" s="231" t="s">
        <v>796</v>
      </c>
      <c r="I2865" s="203">
        <v>8875.92</v>
      </c>
      <c r="J2865" s="203">
        <v>13057.5</v>
      </c>
      <c r="K2865" s="203">
        <v>598.5</v>
      </c>
      <c r="L2865" s="203">
        <v>-4780.08</v>
      </c>
      <c r="M2865" s="231"/>
    </row>
    <row r="2866" spans="1:13">
      <c r="A2866" s="231" t="s">
        <v>794</v>
      </c>
      <c r="B2866" s="231" t="s">
        <v>808</v>
      </c>
      <c r="C2866" s="231" t="s">
        <v>812</v>
      </c>
      <c r="D2866" s="231" t="s">
        <v>134</v>
      </c>
      <c r="E2866" s="231" t="s">
        <v>830</v>
      </c>
      <c r="F2866" s="231" t="s">
        <v>48</v>
      </c>
      <c r="G2866" s="231" t="s">
        <v>521</v>
      </c>
      <c r="H2866" s="231" t="s">
        <v>796</v>
      </c>
      <c r="I2866" s="203">
        <v>385.48</v>
      </c>
      <c r="J2866" s="203">
        <v>2809.81</v>
      </c>
      <c r="K2866" s="203">
        <v>123.17</v>
      </c>
      <c r="L2866" s="203">
        <v>-2547.5</v>
      </c>
      <c r="M2866" s="231"/>
    </row>
    <row r="2867" spans="1:13">
      <c r="A2867" s="231" t="s">
        <v>794</v>
      </c>
      <c r="B2867" s="231" t="s">
        <v>808</v>
      </c>
      <c r="C2867" s="231" t="s">
        <v>2341</v>
      </c>
      <c r="D2867" s="231" t="s">
        <v>134</v>
      </c>
      <c r="E2867" s="231" t="s">
        <v>710</v>
      </c>
      <c r="F2867" s="231" t="s">
        <v>48</v>
      </c>
      <c r="G2867" s="231" t="s">
        <v>521</v>
      </c>
      <c r="H2867" s="231" t="s">
        <v>796</v>
      </c>
      <c r="I2867" s="203">
        <v>1037.8</v>
      </c>
      <c r="J2867" s="203">
        <v>1037.8</v>
      </c>
      <c r="K2867" s="203">
        <v>0</v>
      </c>
      <c r="L2867" s="203">
        <v>0</v>
      </c>
      <c r="M2867" s="231"/>
    </row>
    <row r="2868" spans="1:13">
      <c r="A2868" s="231" t="s">
        <v>794</v>
      </c>
      <c r="B2868" s="231" t="s">
        <v>808</v>
      </c>
      <c r="C2868" s="231" t="s">
        <v>2343</v>
      </c>
      <c r="D2868" s="231" t="s">
        <v>134</v>
      </c>
      <c r="E2868" s="231" t="s">
        <v>710</v>
      </c>
      <c r="F2868" s="231" t="s">
        <v>48</v>
      </c>
      <c r="G2868" s="231" t="s">
        <v>521</v>
      </c>
      <c r="H2868" s="231" t="s">
        <v>796</v>
      </c>
      <c r="I2868" s="203">
        <v>28938.02</v>
      </c>
      <c r="J2868" s="203">
        <v>10857.93</v>
      </c>
      <c r="K2868" s="203">
        <v>0</v>
      </c>
      <c r="L2868" s="203">
        <v>18080.09</v>
      </c>
      <c r="M2868" s="231"/>
    </row>
    <row r="2869" spans="1:13">
      <c r="A2869" s="231" t="s">
        <v>794</v>
      </c>
      <c r="B2869" s="231" t="s">
        <v>808</v>
      </c>
      <c r="C2869" s="231" t="s">
        <v>2345</v>
      </c>
      <c r="D2869" s="231" t="s">
        <v>134</v>
      </c>
      <c r="E2869" s="231" t="s">
        <v>710</v>
      </c>
      <c r="F2869" s="231" t="s">
        <v>48</v>
      </c>
      <c r="G2869" s="231" t="s">
        <v>521</v>
      </c>
      <c r="H2869" s="231" t="s">
        <v>796</v>
      </c>
      <c r="I2869" s="203">
        <v>499.95</v>
      </c>
      <c r="J2869" s="203">
        <v>499.94</v>
      </c>
      <c r="K2869" s="203">
        <v>0</v>
      </c>
      <c r="L2869" s="203">
        <v>0.01</v>
      </c>
      <c r="M2869" s="231"/>
    </row>
    <row r="2870" spans="1:13">
      <c r="A2870" s="231" t="s">
        <v>794</v>
      </c>
      <c r="B2870" s="231" t="s">
        <v>833</v>
      </c>
      <c r="C2870" s="231" t="s">
        <v>2345</v>
      </c>
      <c r="D2870" s="231" t="s">
        <v>134</v>
      </c>
      <c r="E2870" s="231" t="s">
        <v>710</v>
      </c>
      <c r="F2870" s="231" t="s">
        <v>48</v>
      </c>
      <c r="G2870" s="231" t="s">
        <v>521</v>
      </c>
      <c r="H2870" s="231" t="s">
        <v>796</v>
      </c>
      <c r="I2870" s="203">
        <v>342.82</v>
      </c>
      <c r="J2870" s="203">
        <v>342.82</v>
      </c>
      <c r="K2870" s="203">
        <v>0</v>
      </c>
      <c r="L2870" s="203">
        <v>0</v>
      </c>
      <c r="M2870" s="231"/>
    </row>
    <row r="2871" spans="1:13">
      <c r="A2871" s="231" t="s">
        <v>794</v>
      </c>
      <c r="B2871" s="231" t="s">
        <v>703</v>
      </c>
      <c r="C2871" s="231" t="s">
        <v>2345</v>
      </c>
      <c r="D2871" s="231" t="s">
        <v>134</v>
      </c>
      <c r="E2871" s="231" t="s">
        <v>710</v>
      </c>
      <c r="F2871" s="231" t="s">
        <v>48</v>
      </c>
      <c r="G2871" s="231" t="s">
        <v>521</v>
      </c>
      <c r="H2871" s="231" t="s">
        <v>796</v>
      </c>
      <c r="I2871" s="203">
        <v>59.06</v>
      </c>
      <c r="J2871" s="203">
        <v>59.06</v>
      </c>
      <c r="K2871" s="203">
        <v>0</v>
      </c>
      <c r="L2871" s="203">
        <v>0</v>
      </c>
      <c r="M2871" s="231"/>
    </row>
    <row r="2872" spans="1:13">
      <c r="A2872" s="231" t="s">
        <v>794</v>
      </c>
      <c r="B2872" s="231" t="s">
        <v>701</v>
      </c>
      <c r="C2872" s="231" t="s">
        <v>2344</v>
      </c>
      <c r="D2872" s="231" t="s">
        <v>134</v>
      </c>
      <c r="E2872" s="231" t="s">
        <v>710</v>
      </c>
      <c r="F2872" s="231" t="s">
        <v>48</v>
      </c>
      <c r="G2872" s="231" t="s">
        <v>521</v>
      </c>
      <c r="H2872" s="231" t="s">
        <v>796</v>
      </c>
      <c r="I2872" s="203">
        <v>2832.56</v>
      </c>
      <c r="J2872" s="203">
        <v>2832.56</v>
      </c>
      <c r="K2872" s="203">
        <v>0</v>
      </c>
      <c r="L2872" s="203">
        <v>0</v>
      </c>
      <c r="M2872" s="231"/>
    </row>
    <row r="2873" spans="1:13">
      <c r="A2873" s="231" t="s">
        <v>794</v>
      </c>
      <c r="B2873" s="231" t="s">
        <v>701</v>
      </c>
      <c r="C2873" s="231" t="s">
        <v>2345</v>
      </c>
      <c r="D2873" s="231" t="s">
        <v>134</v>
      </c>
      <c r="E2873" s="231" t="s">
        <v>710</v>
      </c>
      <c r="F2873" s="231" t="s">
        <v>48</v>
      </c>
      <c r="G2873" s="231" t="s">
        <v>521</v>
      </c>
      <c r="H2873" s="231" t="s">
        <v>796</v>
      </c>
      <c r="I2873" s="203">
        <v>915.68</v>
      </c>
      <c r="J2873" s="203">
        <v>915.68</v>
      </c>
      <c r="K2873" s="203">
        <v>0</v>
      </c>
      <c r="L2873" s="203">
        <v>0</v>
      </c>
      <c r="M2873" s="231"/>
    </row>
    <row r="2874" spans="1:13">
      <c r="A2874" s="231" t="s">
        <v>794</v>
      </c>
      <c r="B2874" s="231" t="s">
        <v>707</v>
      </c>
      <c r="C2874" s="231" t="s">
        <v>2341</v>
      </c>
      <c r="D2874" s="231" t="s">
        <v>134</v>
      </c>
      <c r="E2874" s="231" t="s">
        <v>710</v>
      </c>
      <c r="F2874" s="231" t="s">
        <v>48</v>
      </c>
      <c r="G2874" s="231" t="s">
        <v>521</v>
      </c>
      <c r="H2874" s="231" t="s">
        <v>796</v>
      </c>
      <c r="I2874" s="203">
        <v>22.4</v>
      </c>
      <c r="J2874" s="203">
        <v>22.4</v>
      </c>
      <c r="K2874" s="203">
        <v>0</v>
      </c>
      <c r="L2874" s="203">
        <v>0</v>
      </c>
      <c r="M2874" s="231"/>
    </row>
    <row r="2875" spans="1:13">
      <c r="A2875" s="231" t="s">
        <v>794</v>
      </c>
      <c r="B2875" s="231" t="s">
        <v>707</v>
      </c>
      <c r="C2875" s="231" t="s">
        <v>2343</v>
      </c>
      <c r="D2875" s="231" t="s">
        <v>134</v>
      </c>
      <c r="E2875" s="231" t="s">
        <v>710</v>
      </c>
      <c r="F2875" s="231" t="s">
        <v>48</v>
      </c>
      <c r="G2875" s="231" t="s">
        <v>521</v>
      </c>
      <c r="H2875" s="231" t="s">
        <v>796</v>
      </c>
      <c r="I2875" s="203">
        <v>2848.65</v>
      </c>
      <c r="J2875" s="203">
        <v>1148.71</v>
      </c>
      <c r="K2875" s="203">
        <v>0</v>
      </c>
      <c r="L2875" s="203">
        <v>1699.94</v>
      </c>
      <c r="M2875" s="231"/>
    </row>
    <row r="2876" spans="1:13">
      <c r="A2876" s="231" t="s">
        <v>794</v>
      </c>
      <c r="B2876" s="231" t="s">
        <v>707</v>
      </c>
      <c r="C2876" s="231" t="s">
        <v>2344</v>
      </c>
      <c r="D2876" s="231" t="s">
        <v>134</v>
      </c>
      <c r="E2876" s="231" t="s">
        <v>710</v>
      </c>
      <c r="F2876" s="231" t="s">
        <v>48</v>
      </c>
      <c r="G2876" s="231" t="s">
        <v>521</v>
      </c>
      <c r="H2876" s="231" t="s">
        <v>796</v>
      </c>
      <c r="I2876" s="203">
        <v>2700</v>
      </c>
      <c r="J2876" s="203">
        <v>2700</v>
      </c>
      <c r="K2876" s="203">
        <v>0</v>
      </c>
      <c r="L2876" s="203">
        <v>0</v>
      </c>
      <c r="M2876" s="231"/>
    </row>
    <row r="2877" spans="1:13">
      <c r="A2877" s="231" t="s">
        <v>794</v>
      </c>
      <c r="B2877" s="231" t="s">
        <v>242</v>
      </c>
      <c r="C2877" s="231" t="s">
        <v>2344</v>
      </c>
      <c r="D2877" s="231" t="s">
        <v>134</v>
      </c>
      <c r="E2877" s="231" t="s">
        <v>710</v>
      </c>
      <c r="F2877" s="231" t="s">
        <v>48</v>
      </c>
      <c r="G2877" s="231" t="s">
        <v>521</v>
      </c>
      <c r="H2877" s="231" t="s">
        <v>796</v>
      </c>
      <c r="I2877" s="203">
        <v>5346.96</v>
      </c>
      <c r="J2877" s="203">
        <v>0</v>
      </c>
      <c r="K2877" s="203">
        <v>0</v>
      </c>
      <c r="L2877" s="203">
        <v>5346.96</v>
      </c>
      <c r="M2877" s="231"/>
    </row>
    <row r="2878" spans="1:13">
      <c r="A2878" s="231" t="s">
        <v>794</v>
      </c>
      <c r="B2878" s="231" t="s">
        <v>706</v>
      </c>
      <c r="C2878" s="231" t="s">
        <v>2341</v>
      </c>
      <c r="D2878" s="231" t="s">
        <v>134</v>
      </c>
      <c r="E2878" s="231" t="s">
        <v>710</v>
      </c>
      <c r="F2878" s="231" t="s">
        <v>48</v>
      </c>
      <c r="G2878" s="231" t="s">
        <v>521</v>
      </c>
      <c r="H2878" s="231" t="s">
        <v>796</v>
      </c>
      <c r="I2878" s="203">
        <v>698.26</v>
      </c>
      <c r="J2878" s="203">
        <v>0</v>
      </c>
      <c r="K2878" s="203">
        <v>0</v>
      </c>
      <c r="L2878" s="203">
        <v>698.26</v>
      </c>
      <c r="M2878" s="231"/>
    </row>
    <row r="2879" spans="1:13">
      <c r="A2879" s="231" t="s">
        <v>794</v>
      </c>
      <c r="B2879" s="231" t="s">
        <v>706</v>
      </c>
      <c r="C2879" s="231" t="s">
        <v>2345</v>
      </c>
      <c r="D2879" s="231" t="s">
        <v>134</v>
      </c>
      <c r="E2879" s="231" t="s">
        <v>710</v>
      </c>
      <c r="F2879" s="231" t="s">
        <v>48</v>
      </c>
      <c r="G2879" s="231" t="s">
        <v>521</v>
      </c>
      <c r="H2879" s="231" t="s">
        <v>796</v>
      </c>
      <c r="I2879" s="203">
        <v>678.54</v>
      </c>
      <c r="J2879" s="203">
        <v>678.48</v>
      </c>
      <c r="K2879" s="203">
        <v>0</v>
      </c>
      <c r="L2879" s="203">
        <v>0.06</v>
      </c>
      <c r="M2879" s="231"/>
    </row>
    <row r="2880" spans="1:13">
      <c r="A2880" s="231" t="s">
        <v>794</v>
      </c>
      <c r="B2880" s="231" t="s">
        <v>808</v>
      </c>
      <c r="C2880" s="231" t="s">
        <v>794</v>
      </c>
      <c r="D2880" s="231" t="s">
        <v>134</v>
      </c>
      <c r="E2880" s="231" t="s">
        <v>2086</v>
      </c>
      <c r="F2880" s="231" t="s">
        <v>48</v>
      </c>
      <c r="G2880" s="231" t="s">
        <v>521</v>
      </c>
      <c r="H2880" s="231" t="s">
        <v>796</v>
      </c>
      <c r="I2880" s="203">
        <v>1000</v>
      </c>
      <c r="J2880" s="203">
        <v>12130</v>
      </c>
      <c r="K2880" s="203">
        <v>0</v>
      </c>
      <c r="L2880" s="203">
        <v>-11130</v>
      </c>
      <c r="M2880" s="231"/>
    </row>
    <row r="2881" spans="1:13">
      <c r="A2881" s="231" t="s">
        <v>794</v>
      </c>
      <c r="B2881" s="231" t="s">
        <v>808</v>
      </c>
      <c r="C2881" s="231" t="s">
        <v>812</v>
      </c>
      <c r="D2881" s="231" t="s">
        <v>134</v>
      </c>
      <c r="E2881" s="231" t="s">
        <v>2086</v>
      </c>
      <c r="F2881" s="231" t="s">
        <v>48</v>
      </c>
      <c r="G2881" s="231" t="s">
        <v>521</v>
      </c>
      <c r="H2881" s="231" t="s">
        <v>796</v>
      </c>
      <c r="I2881" s="203">
        <v>230.89</v>
      </c>
      <c r="J2881" s="203">
        <v>2683.01</v>
      </c>
      <c r="K2881" s="203">
        <v>0</v>
      </c>
      <c r="L2881" s="203">
        <v>-2452.12</v>
      </c>
      <c r="M2881" s="231"/>
    </row>
    <row r="2882" spans="1:13">
      <c r="A2882" s="231" t="s">
        <v>794</v>
      </c>
      <c r="B2882" s="231" t="s">
        <v>244</v>
      </c>
      <c r="C2882" s="231" t="s">
        <v>794</v>
      </c>
      <c r="D2882" s="231" t="s">
        <v>134</v>
      </c>
      <c r="E2882" s="231" t="s">
        <v>2082</v>
      </c>
      <c r="F2882" s="231" t="s">
        <v>48</v>
      </c>
      <c r="G2882" s="231" t="s">
        <v>521</v>
      </c>
      <c r="H2882" s="231" t="s">
        <v>796</v>
      </c>
      <c r="I2882" s="203">
        <v>44738</v>
      </c>
      <c r="J2882" s="203">
        <v>40997.19</v>
      </c>
      <c r="K2882" s="203">
        <v>3663.66</v>
      </c>
      <c r="L2882" s="203">
        <v>77.150000000000006</v>
      </c>
      <c r="M2882" s="231"/>
    </row>
    <row r="2883" spans="1:13">
      <c r="A2883" s="231" t="s">
        <v>794</v>
      </c>
      <c r="B2883" s="231" t="s">
        <v>244</v>
      </c>
      <c r="C2883" s="231" t="s">
        <v>812</v>
      </c>
      <c r="D2883" s="231" t="s">
        <v>134</v>
      </c>
      <c r="E2883" s="231" t="s">
        <v>2082</v>
      </c>
      <c r="F2883" s="231" t="s">
        <v>48</v>
      </c>
      <c r="G2883" s="231" t="s">
        <v>521</v>
      </c>
      <c r="H2883" s="231" t="s">
        <v>796</v>
      </c>
      <c r="I2883" s="203">
        <v>24836.32</v>
      </c>
      <c r="J2883" s="203">
        <v>24109.759999999998</v>
      </c>
      <c r="K2883" s="203">
        <v>761.42</v>
      </c>
      <c r="L2883" s="203">
        <v>-34.86</v>
      </c>
      <c r="M2883" s="231"/>
    </row>
    <row r="2884" spans="1:13">
      <c r="A2884" s="231" t="s">
        <v>794</v>
      </c>
      <c r="B2884" s="231" t="s">
        <v>703</v>
      </c>
      <c r="C2884" s="231" t="s">
        <v>794</v>
      </c>
      <c r="D2884" s="231" t="s">
        <v>134</v>
      </c>
      <c r="E2884" s="231" t="s">
        <v>2092</v>
      </c>
      <c r="F2884" s="231" t="s">
        <v>48</v>
      </c>
      <c r="G2884" s="231" t="s">
        <v>521</v>
      </c>
      <c r="H2884" s="231" t="s">
        <v>796</v>
      </c>
      <c r="I2884" s="203">
        <v>42275</v>
      </c>
      <c r="J2884" s="203">
        <v>35645.839999999997</v>
      </c>
      <c r="K2884" s="203">
        <v>6629.16</v>
      </c>
      <c r="L2884" s="203">
        <v>0</v>
      </c>
      <c r="M2884" s="231"/>
    </row>
    <row r="2885" spans="1:13">
      <c r="A2885" s="231" t="s">
        <v>794</v>
      </c>
      <c r="B2885" s="231" t="s">
        <v>703</v>
      </c>
      <c r="C2885" s="231" t="s">
        <v>812</v>
      </c>
      <c r="D2885" s="231" t="s">
        <v>134</v>
      </c>
      <c r="E2885" s="231" t="s">
        <v>2092</v>
      </c>
      <c r="F2885" s="231" t="s">
        <v>48</v>
      </c>
      <c r="G2885" s="231" t="s">
        <v>521</v>
      </c>
      <c r="H2885" s="231" t="s">
        <v>796</v>
      </c>
      <c r="I2885" s="203">
        <v>16651.439999999999</v>
      </c>
      <c r="J2885" s="203">
        <v>15312.1</v>
      </c>
      <c r="K2885" s="203">
        <v>1375.96</v>
      </c>
      <c r="L2885" s="203">
        <v>-36.619999999999997</v>
      </c>
      <c r="M2885" s="231"/>
    </row>
    <row r="2886" spans="1:13">
      <c r="A2886" s="231" t="s">
        <v>794</v>
      </c>
      <c r="B2886" s="231" t="s">
        <v>808</v>
      </c>
      <c r="C2886" s="231" t="s">
        <v>794</v>
      </c>
      <c r="D2886" s="231" t="s">
        <v>134</v>
      </c>
      <c r="E2886" s="231" t="s">
        <v>263</v>
      </c>
      <c r="F2886" s="231" t="s">
        <v>48</v>
      </c>
      <c r="G2886" s="231" t="s">
        <v>521</v>
      </c>
      <c r="H2886" s="231" t="s">
        <v>796</v>
      </c>
      <c r="I2886" s="203">
        <v>48126</v>
      </c>
      <c r="J2886" s="203">
        <v>30196.92</v>
      </c>
      <c r="K2886" s="203">
        <v>1134</v>
      </c>
      <c r="L2886" s="203">
        <v>16795.080000000002</v>
      </c>
      <c r="M2886" s="231"/>
    </row>
    <row r="2887" spans="1:13">
      <c r="A2887" s="231" t="s">
        <v>794</v>
      </c>
      <c r="B2887" s="231" t="s">
        <v>808</v>
      </c>
      <c r="C2887" s="231" t="s">
        <v>794</v>
      </c>
      <c r="D2887" s="231" t="s">
        <v>134</v>
      </c>
      <c r="E2887" s="231" t="s">
        <v>263</v>
      </c>
      <c r="F2887" s="231" t="s">
        <v>48</v>
      </c>
      <c r="G2887" s="231" t="s">
        <v>521</v>
      </c>
      <c r="H2887" s="231" t="s">
        <v>796</v>
      </c>
      <c r="I2887" s="203">
        <v>12420.43</v>
      </c>
      <c r="J2887" s="203">
        <v>11453.67</v>
      </c>
      <c r="K2887" s="203">
        <v>422.88</v>
      </c>
      <c r="L2887" s="203">
        <v>543.88</v>
      </c>
      <c r="M2887" s="231"/>
    </row>
    <row r="2888" spans="1:13">
      <c r="A2888" s="231" t="s">
        <v>794</v>
      </c>
      <c r="B2888" s="231" t="s">
        <v>808</v>
      </c>
      <c r="C2888" s="231" t="s">
        <v>812</v>
      </c>
      <c r="D2888" s="231" t="s">
        <v>134</v>
      </c>
      <c r="E2888" s="231" t="s">
        <v>263</v>
      </c>
      <c r="F2888" s="231" t="s">
        <v>48</v>
      </c>
      <c r="G2888" s="231" t="s">
        <v>521</v>
      </c>
      <c r="H2888" s="231" t="s">
        <v>796</v>
      </c>
      <c r="I2888" s="203">
        <v>29506.54</v>
      </c>
      <c r="J2888" s="203">
        <v>27714.09</v>
      </c>
      <c r="K2888" s="203">
        <v>323.95999999999998</v>
      </c>
      <c r="L2888" s="203">
        <v>1468.49</v>
      </c>
      <c r="M2888" s="231"/>
    </row>
    <row r="2889" spans="1:13">
      <c r="A2889" s="231" t="s">
        <v>794</v>
      </c>
      <c r="B2889" s="231" t="s">
        <v>808</v>
      </c>
      <c r="C2889" s="231" t="s">
        <v>2343</v>
      </c>
      <c r="D2889" s="231" t="s">
        <v>134</v>
      </c>
      <c r="E2889" s="231" t="s">
        <v>263</v>
      </c>
      <c r="F2889" s="231" t="s">
        <v>48</v>
      </c>
      <c r="G2889" s="231" t="s">
        <v>521</v>
      </c>
      <c r="H2889" s="231" t="s">
        <v>796</v>
      </c>
      <c r="I2889" s="203">
        <v>1000</v>
      </c>
      <c r="J2889" s="203">
        <v>988.77</v>
      </c>
      <c r="K2889" s="203">
        <v>0</v>
      </c>
      <c r="L2889" s="203">
        <v>11.23</v>
      </c>
      <c r="M2889" s="231"/>
    </row>
    <row r="2890" spans="1:13">
      <c r="A2890" s="231" t="s">
        <v>794</v>
      </c>
      <c r="B2890" s="231" t="s">
        <v>808</v>
      </c>
      <c r="C2890" s="231" t="s">
        <v>2345</v>
      </c>
      <c r="D2890" s="231" t="s">
        <v>134</v>
      </c>
      <c r="E2890" s="231" t="s">
        <v>263</v>
      </c>
      <c r="F2890" s="231" t="s">
        <v>48</v>
      </c>
      <c r="G2890" s="231" t="s">
        <v>521</v>
      </c>
      <c r="H2890" s="231" t="s">
        <v>796</v>
      </c>
      <c r="I2890" s="203">
        <v>179</v>
      </c>
      <c r="J2890" s="203">
        <v>179</v>
      </c>
      <c r="K2890" s="203">
        <v>0</v>
      </c>
      <c r="L2890" s="203">
        <v>0</v>
      </c>
      <c r="M2890" s="231"/>
    </row>
    <row r="2891" spans="1:13">
      <c r="A2891" s="231" t="s">
        <v>794</v>
      </c>
      <c r="B2891" s="231" t="s">
        <v>808</v>
      </c>
      <c r="C2891" s="231" t="s">
        <v>2345</v>
      </c>
      <c r="D2891" s="231" t="s">
        <v>134</v>
      </c>
      <c r="E2891" s="231" t="s">
        <v>263</v>
      </c>
      <c r="F2891" s="231" t="s">
        <v>48</v>
      </c>
      <c r="G2891" s="231" t="s">
        <v>521</v>
      </c>
      <c r="H2891" s="231" t="s">
        <v>796</v>
      </c>
      <c r="I2891" s="203">
        <v>8194.73</v>
      </c>
      <c r="J2891" s="203">
        <v>8194.73</v>
      </c>
      <c r="K2891" s="203">
        <v>0</v>
      </c>
      <c r="L2891" s="203">
        <v>0</v>
      </c>
      <c r="M2891" s="231"/>
    </row>
    <row r="2892" spans="1:13">
      <c r="A2892" s="231" t="s">
        <v>794</v>
      </c>
      <c r="B2892" s="231" t="s">
        <v>833</v>
      </c>
      <c r="C2892" s="231" t="s">
        <v>794</v>
      </c>
      <c r="D2892" s="231" t="s">
        <v>134</v>
      </c>
      <c r="E2892" s="231" t="s">
        <v>263</v>
      </c>
      <c r="F2892" s="231" t="s">
        <v>48</v>
      </c>
      <c r="G2892" s="231" t="s">
        <v>521</v>
      </c>
      <c r="H2892" s="231" t="s">
        <v>796</v>
      </c>
      <c r="I2892" s="203">
        <v>16274.45</v>
      </c>
      <c r="J2892" s="203">
        <v>13121.43</v>
      </c>
      <c r="K2892" s="203">
        <v>2466.3200000000002</v>
      </c>
      <c r="L2892" s="203">
        <v>686.7</v>
      </c>
      <c r="M2892" s="231"/>
    </row>
    <row r="2893" spans="1:13">
      <c r="A2893" s="231" t="s">
        <v>794</v>
      </c>
      <c r="B2893" s="231" t="s">
        <v>833</v>
      </c>
      <c r="C2893" s="231" t="s">
        <v>812</v>
      </c>
      <c r="D2893" s="231" t="s">
        <v>134</v>
      </c>
      <c r="E2893" s="231" t="s">
        <v>263</v>
      </c>
      <c r="F2893" s="231" t="s">
        <v>48</v>
      </c>
      <c r="G2893" s="231" t="s">
        <v>521</v>
      </c>
      <c r="H2893" s="231" t="s">
        <v>796</v>
      </c>
      <c r="I2893" s="203">
        <v>7832.3</v>
      </c>
      <c r="J2893" s="203">
        <v>6835.33</v>
      </c>
      <c r="K2893" s="203">
        <v>511.96</v>
      </c>
      <c r="L2893" s="203">
        <v>485.01</v>
      </c>
      <c r="M2893" s="231"/>
    </row>
    <row r="2894" spans="1:13">
      <c r="A2894" s="231" t="s">
        <v>794</v>
      </c>
      <c r="B2894" s="231" t="s">
        <v>707</v>
      </c>
      <c r="C2894" s="231" t="s">
        <v>2343</v>
      </c>
      <c r="D2894" s="231" t="s">
        <v>134</v>
      </c>
      <c r="E2894" s="231" t="s">
        <v>263</v>
      </c>
      <c r="F2894" s="231" t="s">
        <v>48</v>
      </c>
      <c r="G2894" s="231" t="s">
        <v>521</v>
      </c>
      <c r="H2894" s="231" t="s">
        <v>796</v>
      </c>
      <c r="I2894" s="203">
        <v>400</v>
      </c>
      <c r="J2894" s="203">
        <v>400</v>
      </c>
      <c r="K2894" s="203">
        <v>0</v>
      </c>
      <c r="L2894" s="203">
        <v>0</v>
      </c>
      <c r="M2894" s="231"/>
    </row>
    <row r="2895" spans="1:13">
      <c r="A2895" s="231" t="s">
        <v>794</v>
      </c>
      <c r="B2895" s="231" t="s">
        <v>706</v>
      </c>
      <c r="C2895" s="231" t="s">
        <v>2345</v>
      </c>
      <c r="D2895" s="231" t="s">
        <v>134</v>
      </c>
      <c r="E2895" s="231" t="s">
        <v>263</v>
      </c>
      <c r="F2895" s="231" t="s">
        <v>48</v>
      </c>
      <c r="G2895" s="231" t="s">
        <v>521</v>
      </c>
      <c r="H2895" s="231" t="s">
        <v>796</v>
      </c>
      <c r="I2895" s="203">
        <v>10191</v>
      </c>
      <c r="J2895" s="203">
        <v>10191</v>
      </c>
      <c r="K2895" s="203">
        <v>0</v>
      </c>
      <c r="L2895" s="203">
        <v>0</v>
      </c>
      <c r="M2895" s="231"/>
    </row>
    <row r="2896" spans="1:13">
      <c r="A2896" s="231" t="s">
        <v>794</v>
      </c>
      <c r="B2896" s="231" t="s">
        <v>367</v>
      </c>
      <c r="C2896" s="231" t="s">
        <v>794</v>
      </c>
      <c r="D2896" s="231" t="s">
        <v>134</v>
      </c>
      <c r="E2896" s="231" t="s">
        <v>263</v>
      </c>
      <c r="F2896" s="231" t="s">
        <v>48</v>
      </c>
      <c r="G2896" s="231" t="s">
        <v>521</v>
      </c>
      <c r="H2896" s="231" t="s">
        <v>796</v>
      </c>
      <c r="I2896" s="203">
        <v>45646.89</v>
      </c>
      <c r="J2896" s="203">
        <v>36517.49</v>
      </c>
      <c r="K2896" s="203">
        <v>7303.52</v>
      </c>
      <c r="L2896" s="203">
        <v>1825.88</v>
      </c>
      <c r="M2896" s="231"/>
    </row>
    <row r="2897" spans="1:13">
      <c r="A2897" s="231" t="s">
        <v>794</v>
      </c>
      <c r="B2897" s="231" t="s">
        <v>367</v>
      </c>
      <c r="C2897" s="231" t="s">
        <v>794</v>
      </c>
      <c r="D2897" s="231" t="s">
        <v>134</v>
      </c>
      <c r="E2897" s="231" t="s">
        <v>263</v>
      </c>
      <c r="F2897" s="231" t="s">
        <v>48</v>
      </c>
      <c r="G2897" s="231" t="s">
        <v>521</v>
      </c>
      <c r="H2897" s="231" t="s">
        <v>796</v>
      </c>
      <c r="I2897" s="203">
        <v>54273.66</v>
      </c>
      <c r="J2897" s="203">
        <v>52484.11</v>
      </c>
      <c r="K2897" s="203">
        <v>1689.32</v>
      </c>
      <c r="L2897" s="203">
        <v>100.23</v>
      </c>
      <c r="M2897" s="231"/>
    </row>
    <row r="2898" spans="1:13">
      <c r="A2898" s="231" t="s">
        <v>794</v>
      </c>
      <c r="B2898" s="231" t="s">
        <v>367</v>
      </c>
      <c r="C2898" s="231" t="s">
        <v>812</v>
      </c>
      <c r="D2898" s="231" t="s">
        <v>134</v>
      </c>
      <c r="E2898" s="231" t="s">
        <v>263</v>
      </c>
      <c r="F2898" s="231" t="s">
        <v>48</v>
      </c>
      <c r="G2898" s="231" t="s">
        <v>521</v>
      </c>
      <c r="H2898" s="231" t="s">
        <v>796</v>
      </c>
      <c r="I2898" s="203">
        <v>53451.78</v>
      </c>
      <c r="J2898" s="203">
        <v>44357.83</v>
      </c>
      <c r="K2898" s="203">
        <v>1866.7</v>
      </c>
      <c r="L2898" s="203">
        <v>7227.25</v>
      </c>
      <c r="M2898" s="231"/>
    </row>
    <row r="2899" spans="1:13">
      <c r="A2899" s="231" t="s">
        <v>794</v>
      </c>
      <c r="B2899" s="231" t="s">
        <v>367</v>
      </c>
      <c r="C2899" s="231" t="s">
        <v>2341</v>
      </c>
      <c r="D2899" s="231" t="s">
        <v>134</v>
      </c>
      <c r="E2899" s="231" t="s">
        <v>263</v>
      </c>
      <c r="F2899" s="231" t="s">
        <v>48</v>
      </c>
      <c r="G2899" s="231" t="s">
        <v>521</v>
      </c>
      <c r="H2899" s="231" t="s">
        <v>796</v>
      </c>
      <c r="I2899" s="203">
        <v>1352</v>
      </c>
      <c r="J2899" s="203">
        <v>1352</v>
      </c>
      <c r="K2899" s="203">
        <v>0</v>
      </c>
      <c r="L2899" s="203">
        <v>0</v>
      </c>
      <c r="M2899" s="231"/>
    </row>
    <row r="2900" spans="1:13">
      <c r="A2900" s="231" t="s">
        <v>794</v>
      </c>
      <c r="B2900" s="231" t="s">
        <v>367</v>
      </c>
      <c r="C2900" s="231" t="s">
        <v>2343</v>
      </c>
      <c r="D2900" s="231" t="s">
        <v>134</v>
      </c>
      <c r="E2900" s="231" t="s">
        <v>263</v>
      </c>
      <c r="F2900" s="231" t="s">
        <v>48</v>
      </c>
      <c r="G2900" s="231" t="s">
        <v>521</v>
      </c>
      <c r="H2900" s="231" t="s">
        <v>796</v>
      </c>
      <c r="I2900" s="203">
        <v>15080.98</v>
      </c>
      <c r="J2900" s="203">
        <v>8057.9</v>
      </c>
      <c r="K2900" s="203">
        <v>3709.26</v>
      </c>
      <c r="L2900" s="203">
        <v>3313.82</v>
      </c>
      <c r="M2900" s="231"/>
    </row>
    <row r="2901" spans="1:13">
      <c r="A2901" s="231" t="s">
        <v>794</v>
      </c>
      <c r="B2901" s="231" t="s">
        <v>367</v>
      </c>
      <c r="C2901" s="231" t="s">
        <v>2345</v>
      </c>
      <c r="D2901" s="231" t="s">
        <v>134</v>
      </c>
      <c r="E2901" s="231" t="s">
        <v>263</v>
      </c>
      <c r="F2901" s="231" t="s">
        <v>48</v>
      </c>
      <c r="G2901" s="231" t="s">
        <v>521</v>
      </c>
      <c r="H2901" s="231" t="s">
        <v>796</v>
      </c>
      <c r="I2901" s="203">
        <v>1399.89</v>
      </c>
      <c r="J2901" s="203">
        <v>1399.89</v>
      </c>
      <c r="K2901" s="203">
        <v>0</v>
      </c>
      <c r="L2901" s="203">
        <v>0</v>
      </c>
      <c r="M2901" s="231"/>
    </row>
    <row r="2902" spans="1:13">
      <c r="A2902" s="231" t="s">
        <v>794</v>
      </c>
      <c r="B2902" s="231" t="s">
        <v>808</v>
      </c>
      <c r="C2902" s="231" t="s">
        <v>794</v>
      </c>
      <c r="D2902" s="231" t="s">
        <v>134</v>
      </c>
      <c r="E2902" s="231" t="s">
        <v>262</v>
      </c>
      <c r="F2902" s="231" t="s">
        <v>48</v>
      </c>
      <c r="G2902" s="231" t="s">
        <v>521</v>
      </c>
      <c r="H2902" s="231" t="s">
        <v>796</v>
      </c>
      <c r="I2902" s="203">
        <v>21823.1</v>
      </c>
      <c r="J2902" s="203">
        <v>15911.95</v>
      </c>
      <c r="K2902" s="203">
        <v>567</v>
      </c>
      <c r="L2902" s="203">
        <v>5344.15</v>
      </c>
      <c r="M2902" s="231"/>
    </row>
    <row r="2903" spans="1:13">
      <c r="A2903" s="231" t="s">
        <v>794</v>
      </c>
      <c r="B2903" s="231" t="s">
        <v>808</v>
      </c>
      <c r="C2903" s="231" t="s">
        <v>812</v>
      </c>
      <c r="D2903" s="231" t="s">
        <v>134</v>
      </c>
      <c r="E2903" s="231" t="s">
        <v>262</v>
      </c>
      <c r="F2903" s="231" t="s">
        <v>48</v>
      </c>
      <c r="G2903" s="231" t="s">
        <v>521</v>
      </c>
      <c r="H2903" s="231" t="s">
        <v>796</v>
      </c>
      <c r="I2903" s="203">
        <v>6320</v>
      </c>
      <c r="J2903" s="203">
        <v>2525.86</v>
      </c>
      <c r="K2903" s="203">
        <v>76.08</v>
      </c>
      <c r="L2903" s="203">
        <v>3718.06</v>
      </c>
      <c r="M2903" s="231"/>
    </row>
    <row r="2904" spans="1:13">
      <c r="A2904" s="231" t="s">
        <v>794</v>
      </c>
      <c r="B2904" s="231" t="s">
        <v>808</v>
      </c>
      <c r="C2904" s="231" t="s">
        <v>2343</v>
      </c>
      <c r="D2904" s="231" t="s">
        <v>134</v>
      </c>
      <c r="E2904" s="231" t="s">
        <v>262</v>
      </c>
      <c r="F2904" s="231" t="s">
        <v>48</v>
      </c>
      <c r="G2904" s="231" t="s">
        <v>521</v>
      </c>
      <c r="H2904" s="231" t="s">
        <v>796</v>
      </c>
      <c r="I2904" s="203">
        <v>2373.86</v>
      </c>
      <c r="J2904" s="203">
        <v>0</v>
      </c>
      <c r="K2904" s="203">
        <v>0</v>
      </c>
      <c r="L2904" s="203">
        <v>2373.86</v>
      </c>
      <c r="M2904" s="231"/>
    </row>
    <row r="2905" spans="1:13">
      <c r="A2905" s="231" t="s">
        <v>794</v>
      </c>
      <c r="B2905" s="231" t="s">
        <v>808</v>
      </c>
      <c r="C2905" s="231" t="s">
        <v>2345</v>
      </c>
      <c r="D2905" s="231" t="s">
        <v>134</v>
      </c>
      <c r="E2905" s="231" t="s">
        <v>262</v>
      </c>
      <c r="F2905" s="231" t="s">
        <v>48</v>
      </c>
      <c r="G2905" s="231" t="s">
        <v>521</v>
      </c>
      <c r="H2905" s="231" t="s">
        <v>796</v>
      </c>
      <c r="I2905" s="203">
        <v>5054.8900000000003</v>
      </c>
      <c r="J2905" s="203">
        <v>5054.8900000000003</v>
      </c>
      <c r="K2905" s="203">
        <v>0</v>
      </c>
      <c r="L2905" s="203">
        <v>0</v>
      </c>
      <c r="M2905" s="231"/>
    </row>
    <row r="2906" spans="1:13">
      <c r="A2906" s="231" t="s">
        <v>794</v>
      </c>
      <c r="B2906" s="231" t="s">
        <v>833</v>
      </c>
      <c r="C2906" s="231" t="s">
        <v>2345</v>
      </c>
      <c r="D2906" s="231" t="s">
        <v>134</v>
      </c>
      <c r="E2906" s="231" t="s">
        <v>262</v>
      </c>
      <c r="F2906" s="231" t="s">
        <v>48</v>
      </c>
      <c r="G2906" s="231" t="s">
        <v>521</v>
      </c>
      <c r="H2906" s="231" t="s">
        <v>796</v>
      </c>
      <c r="I2906" s="203">
        <v>2277.4899999999998</v>
      </c>
      <c r="J2906" s="203">
        <v>2277.4899999999998</v>
      </c>
      <c r="K2906" s="203">
        <v>0</v>
      </c>
      <c r="L2906" s="203">
        <v>0</v>
      </c>
      <c r="M2906" s="231"/>
    </row>
    <row r="2907" spans="1:13">
      <c r="A2907" s="231" t="s">
        <v>794</v>
      </c>
      <c r="B2907" s="231" t="s">
        <v>804</v>
      </c>
      <c r="C2907" s="231" t="s">
        <v>2343</v>
      </c>
      <c r="D2907" s="231" t="s">
        <v>134</v>
      </c>
      <c r="E2907" s="231" t="s">
        <v>262</v>
      </c>
      <c r="F2907" s="231" t="s">
        <v>48</v>
      </c>
      <c r="G2907" s="231" t="s">
        <v>521</v>
      </c>
      <c r="H2907" s="231" t="s">
        <v>796</v>
      </c>
      <c r="I2907" s="203">
        <v>47133.47</v>
      </c>
      <c r="J2907" s="203">
        <v>0</v>
      </c>
      <c r="K2907" s="203">
        <v>0</v>
      </c>
      <c r="L2907" s="203">
        <v>47133.47</v>
      </c>
      <c r="M2907" s="231"/>
    </row>
    <row r="2908" spans="1:13">
      <c r="A2908" s="231" t="s">
        <v>794</v>
      </c>
      <c r="B2908" s="231" t="s">
        <v>703</v>
      </c>
      <c r="C2908" s="231" t="s">
        <v>794</v>
      </c>
      <c r="D2908" s="231" t="s">
        <v>134</v>
      </c>
      <c r="E2908" s="231" t="s">
        <v>262</v>
      </c>
      <c r="F2908" s="231" t="s">
        <v>48</v>
      </c>
      <c r="G2908" s="231" t="s">
        <v>521</v>
      </c>
      <c r="H2908" s="231" t="s">
        <v>796</v>
      </c>
      <c r="I2908" s="203">
        <v>32824.300000000003</v>
      </c>
      <c r="J2908" s="203">
        <v>18598.82</v>
      </c>
      <c r="K2908" s="203">
        <v>0</v>
      </c>
      <c r="L2908" s="203">
        <v>14225.48</v>
      </c>
      <c r="M2908" s="231"/>
    </row>
    <row r="2909" spans="1:13">
      <c r="A2909" s="231" t="s">
        <v>794</v>
      </c>
      <c r="B2909" s="231" t="s">
        <v>703</v>
      </c>
      <c r="C2909" s="231" t="s">
        <v>812</v>
      </c>
      <c r="D2909" s="231" t="s">
        <v>134</v>
      </c>
      <c r="E2909" s="231" t="s">
        <v>262</v>
      </c>
      <c r="F2909" s="231" t="s">
        <v>48</v>
      </c>
      <c r="G2909" s="231" t="s">
        <v>521</v>
      </c>
      <c r="H2909" s="231" t="s">
        <v>796</v>
      </c>
      <c r="I2909" s="203">
        <v>11345.76</v>
      </c>
      <c r="J2909" s="203">
        <v>7041.37</v>
      </c>
      <c r="K2909" s="203">
        <v>0</v>
      </c>
      <c r="L2909" s="203">
        <v>4304.3900000000003</v>
      </c>
      <c r="M2909" s="231"/>
    </row>
    <row r="2910" spans="1:13">
      <c r="A2910" s="231" t="s">
        <v>794</v>
      </c>
      <c r="B2910" s="231" t="s">
        <v>707</v>
      </c>
      <c r="C2910" s="231" t="s">
        <v>2343</v>
      </c>
      <c r="D2910" s="231" t="s">
        <v>134</v>
      </c>
      <c r="E2910" s="231" t="s">
        <v>262</v>
      </c>
      <c r="F2910" s="231" t="s">
        <v>48</v>
      </c>
      <c r="G2910" s="231" t="s">
        <v>521</v>
      </c>
      <c r="H2910" s="231" t="s">
        <v>796</v>
      </c>
      <c r="I2910" s="203">
        <v>1939.84</v>
      </c>
      <c r="J2910" s="203">
        <v>0</v>
      </c>
      <c r="K2910" s="203">
        <v>0</v>
      </c>
      <c r="L2910" s="203">
        <v>1939.84</v>
      </c>
      <c r="M2910" s="231"/>
    </row>
    <row r="2911" spans="1:13">
      <c r="A2911" s="231" t="s">
        <v>794</v>
      </c>
      <c r="B2911" s="231" t="s">
        <v>242</v>
      </c>
      <c r="C2911" s="231" t="s">
        <v>2344</v>
      </c>
      <c r="D2911" s="231" t="s">
        <v>134</v>
      </c>
      <c r="E2911" s="231" t="s">
        <v>262</v>
      </c>
      <c r="F2911" s="231" t="s">
        <v>48</v>
      </c>
      <c r="G2911" s="231" t="s">
        <v>521</v>
      </c>
      <c r="H2911" s="231" t="s">
        <v>796</v>
      </c>
      <c r="I2911" s="203">
        <v>33616.15</v>
      </c>
      <c r="J2911" s="203">
        <v>0</v>
      </c>
      <c r="K2911" s="203">
        <v>0</v>
      </c>
      <c r="L2911" s="203">
        <v>33616.15</v>
      </c>
      <c r="M2911" s="231"/>
    </row>
    <row r="2912" spans="1:13">
      <c r="A2912" s="231" t="s">
        <v>794</v>
      </c>
      <c r="B2912" s="231" t="s">
        <v>706</v>
      </c>
      <c r="C2912" s="231" t="s">
        <v>794</v>
      </c>
      <c r="D2912" s="231" t="s">
        <v>134</v>
      </c>
      <c r="E2912" s="231" t="s">
        <v>262</v>
      </c>
      <c r="F2912" s="231" t="s">
        <v>48</v>
      </c>
      <c r="G2912" s="231" t="s">
        <v>521</v>
      </c>
      <c r="H2912" s="231" t="s">
        <v>796</v>
      </c>
      <c r="I2912" s="203">
        <v>16320.11</v>
      </c>
      <c r="J2912" s="203">
        <v>14200.11</v>
      </c>
      <c r="K2912" s="203">
        <v>2030</v>
      </c>
      <c r="L2912" s="203">
        <v>90</v>
      </c>
      <c r="M2912" s="231"/>
    </row>
    <row r="2913" spans="1:13">
      <c r="A2913" s="231" t="s">
        <v>794</v>
      </c>
      <c r="B2913" s="231" t="s">
        <v>706</v>
      </c>
      <c r="C2913" s="231" t="s">
        <v>812</v>
      </c>
      <c r="D2913" s="231" t="s">
        <v>134</v>
      </c>
      <c r="E2913" s="231" t="s">
        <v>262</v>
      </c>
      <c r="F2913" s="231" t="s">
        <v>48</v>
      </c>
      <c r="G2913" s="231" t="s">
        <v>521</v>
      </c>
      <c r="H2913" s="231" t="s">
        <v>796</v>
      </c>
      <c r="I2913" s="203">
        <v>4078.76</v>
      </c>
      <c r="J2913" s="203">
        <v>3608.82</v>
      </c>
      <c r="K2913" s="203">
        <v>468.74</v>
      </c>
      <c r="L2913" s="203">
        <v>1.2</v>
      </c>
      <c r="M2913" s="231"/>
    </row>
    <row r="2914" spans="1:13">
      <c r="A2914" s="231" t="s">
        <v>794</v>
      </c>
      <c r="B2914" s="231" t="s">
        <v>706</v>
      </c>
      <c r="C2914" s="231" t="s">
        <v>2345</v>
      </c>
      <c r="D2914" s="231" t="s">
        <v>134</v>
      </c>
      <c r="E2914" s="231" t="s">
        <v>262</v>
      </c>
      <c r="F2914" s="231" t="s">
        <v>48</v>
      </c>
      <c r="G2914" s="231" t="s">
        <v>521</v>
      </c>
      <c r="H2914" s="231" t="s">
        <v>796</v>
      </c>
      <c r="I2914" s="203">
        <v>26400</v>
      </c>
      <c r="J2914" s="203">
        <v>21178.639999999999</v>
      </c>
      <c r="K2914" s="203">
        <v>0</v>
      </c>
      <c r="L2914" s="203">
        <v>5221.3599999999997</v>
      </c>
      <c r="M2914" s="231"/>
    </row>
    <row r="2915" spans="1:13">
      <c r="A2915" s="231" t="s">
        <v>794</v>
      </c>
      <c r="B2915" s="231" t="s">
        <v>367</v>
      </c>
      <c r="C2915" s="231" t="s">
        <v>794</v>
      </c>
      <c r="D2915" s="231" t="s">
        <v>134</v>
      </c>
      <c r="E2915" s="231" t="s">
        <v>262</v>
      </c>
      <c r="F2915" s="231" t="s">
        <v>48</v>
      </c>
      <c r="G2915" s="231" t="s">
        <v>521</v>
      </c>
      <c r="H2915" s="231" t="s">
        <v>796</v>
      </c>
      <c r="I2915" s="203">
        <v>172910.82</v>
      </c>
      <c r="J2915" s="203">
        <v>38000.85</v>
      </c>
      <c r="K2915" s="203">
        <v>7600.16</v>
      </c>
      <c r="L2915" s="203">
        <v>127309.81</v>
      </c>
      <c r="M2915" s="231"/>
    </row>
    <row r="2916" spans="1:13">
      <c r="A2916" s="231" t="s">
        <v>794</v>
      </c>
      <c r="B2916" s="231" t="s">
        <v>367</v>
      </c>
      <c r="C2916" s="231" t="s">
        <v>794</v>
      </c>
      <c r="D2916" s="231" t="s">
        <v>134</v>
      </c>
      <c r="E2916" s="231" t="s">
        <v>262</v>
      </c>
      <c r="F2916" s="231" t="s">
        <v>48</v>
      </c>
      <c r="G2916" s="231" t="s">
        <v>521</v>
      </c>
      <c r="H2916" s="231" t="s">
        <v>796</v>
      </c>
      <c r="I2916" s="203">
        <v>273687.40999999997</v>
      </c>
      <c r="J2916" s="203">
        <v>91981.86</v>
      </c>
      <c r="K2916" s="203">
        <v>3474.44</v>
      </c>
      <c r="L2916" s="203">
        <v>178231.11</v>
      </c>
      <c r="M2916" s="231"/>
    </row>
    <row r="2917" spans="1:13">
      <c r="A2917" s="231" t="s">
        <v>794</v>
      </c>
      <c r="B2917" s="231" t="s">
        <v>367</v>
      </c>
      <c r="C2917" s="231" t="s">
        <v>812</v>
      </c>
      <c r="D2917" s="231" t="s">
        <v>134</v>
      </c>
      <c r="E2917" s="231" t="s">
        <v>262</v>
      </c>
      <c r="F2917" s="231" t="s">
        <v>48</v>
      </c>
      <c r="G2917" s="231" t="s">
        <v>521</v>
      </c>
      <c r="H2917" s="231" t="s">
        <v>796</v>
      </c>
      <c r="I2917" s="203">
        <v>192683.87</v>
      </c>
      <c r="J2917" s="203">
        <v>79349.75</v>
      </c>
      <c r="K2917" s="203">
        <v>2301.2399999999998</v>
      </c>
      <c r="L2917" s="203">
        <v>111032.88</v>
      </c>
      <c r="M2917" s="231"/>
    </row>
    <row r="2918" spans="1:13">
      <c r="A2918" s="231" t="s">
        <v>794</v>
      </c>
      <c r="B2918" s="231" t="s">
        <v>367</v>
      </c>
      <c r="C2918" s="231" t="s">
        <v>2341</v>
      </c>
      <c r="D2918" s="231" t="s">
        <v>134</v>
      </c>
      <c r="E2918" s="231" t="s">
        <v>262</v>
      </c>
      <c r="F2918" s="231" t="s">
        <v>48</v>
      </c>
      <c r="G2918" s="231" t="s">
        <v>521</v>
      </c>
      <c r="H2918" s="231" t="s">
        <v>796</v>
      </c>
      <c r="I2918" s="203">
        <v>1354.49</v>
      </c>
      <c r="J2918" s="203">
        <v>0</v>
      </c>
      <c r="K2918" s="203">
        <v>0</v>
      </c>
      <c r="L2918" s="203">
        <v>1354.49</v>
      </c>
      <c r="M2918" s="231"/>
    </row>
    <row r="2919" spans="1:13">
      <c r="A2919" s="231" t="s">
        <v>794</v>
      </c>
      <c r="B2919" s="231" t="s">
        <v>367</v>
      </c>
      <c r="C2919" s="231" t="s">
        <v>2341</v>
      </c>
      <c r="D2919" s="231" t="s">
        <v>134</v>
      </c>
      <c r="E2919" s="231" t="s">
        <v>262</v>
      </c>
      <c r="F2919" s="231" t="s">
        <v>48</v>
      </c>
      <c r="G2919" s="231" t="s">
        <v>521</v>
      </c>
      <c r="H2919" s="231" t="s">
        <v>796</v>
      </c>
      <c r="I2919" s="203">
        <v>24015.48</v>
      </c>
      <c r="J2919" s="203">
        <v>20012.900000000001</v>
      </c>
      <c r="K2919" s="203">
        <v>4002.58</v>
      </c>
      <c r="L2919" s="203">
        <v>0</v>
      </c>
      <c r="M2919" s="231"/>
    </row>
    <row r="2920" spans="1:13">
      <c r="A2920" s="231" t="s">
        <v>794</v>
      </c>
      <c r="B2920" s="231" t="s">
        <v>367</v>
      </c>
      <c r="C2920" s="231" t="s">
        <v>2341</v>
      </c>
      <c r="D2920" s="231" t="s">
        <v>134</v>
      </c>
      <c r="E2920" s="231" t="s">
        <v>262</v>
      </c>
      <c r="F2920" s="231" t="s">
        <v>48</v>
      </c>
      <c r="G2920" s="231" t="s">
        <v>521</v>
      </c>
      <c r="H2920" s="231" t="s">
        <v>796</v>
      </c>
      <c r="I2920" s="203">
        <v>96.96</v>
      </c>
      <c r="J2920" s="203">
        <v>96.96</v>
      </c>
      <c r="K2920" s="203">
        <v>0</v>
      </c>
      <c r="L2920" s="203">
        <v>0</v>
      </c>
      <c r="M2920" s="231"/>
    </row>
    <row r="2921" spans="1:13">
      <c r="A2921" s="231" t="s">
        <v>794</v>
      </c>
      <c r="B2921" s="231" t="s">
        <v>367</v>
      </c>
      <c r="C2921" s="231" t="s">
        <v>2343</v>
      </c>
      <c r="D2921" s="231" t="s">
        <v>134</v>
      </c>
      <c r="E2921" s="231" t="s">
        <v>262</v>
      </c>
      <c r="F2921" s="231" t="s">
        <v>48</v>
      </c>
      <c r="G2921" s="231" t="s">
        <v>521</v>
      </c>
      <c r="H2921" s="231" t="s">
        <v>796</v>
      </c>
      <c r="I2921" s="203">
        <v>110393.96</v>
      </c>
      <c r="J2921" s="203">
        <v>2573.9899999999998</v>
      </c>
      <c r="K2921" s="203">
        <v>213.84</v>
      </c>
      <c r="L2921" s="203">
        <v>107606.13</v>
      </c>
      <c r="M2921" s="231"/>
    </row>
    <row r="2922" spans="1:13">
      <c r="A2922" s="231" t="s">
        <v>794</v>
      </c>
      <c r="B2922" s="231" t="s">
        <v>367</v>
      </c>
      <c r="C2922" s="231" t="s">
        <v>2344</v>
      </c>
      <c r="D2922" s="231" t="s">
        <v>134</v>
      </c>
      <c r="E2922" s="231" t="s">
        <v>262</v>
      </c>
      <c r="F2922" s="231" t="s">
        <v>48</v>
      </c>
      <c r="G2922" s="231" t="s">
        <v>521</v>
      </c>
      <c r="H2922" s="231" t="s">
        <v>796</v>
      </c>
      <c r="I2922" s="203">
        <v>519</v>
      </c>
      <c r="J2922" s="203">
        <v>519</v>
      </c>
      <c r="K2922" s="203">
        <v>0</v>
      </c>
      <c r="L2922" s="203">
        <v>0</v>
      </c>
      <c r="M2922" s="231"/>
    </row>
    <row r="2923" spans="1:13">
      <c r="A2923" s="231" t="s">
        <v>794</v>
      </c>
      <c r="B2923" s="231" t="s">
        <v>367</v>
      </c>
      <c r="C2923" s="231" t="s">
        <v>2345</v>
      </c>
      <c r="D2923" s="231" t="s">
        <v>134</v>
      </c>
      <c r="E2923" s="231" t="s">
        <v>262</v>
      </c>
      <c r="F2923" s="231" t="s">
        <v>48</v>
      </c>
      <c r="G2923" s="231" t="s">
        <v>521</v>
      </c>
      <c r="H2923" s="231" t="s">
        <v>796</v>
      </c>
      <c r="I2923" s="203">
        <v>3982.21</v>
      </c>
      <c r="J2923" s="203">
        <v>3982.21</v>
      </c>
      <c r="K2923" s="203">
        <v>0</v>
      </c>
      <c r="L2923" s="203">
        <v>0</v>
      </c>
      <c r="M2923" s="231"/>
    </row>
    <row r="2924" spans="1:13">
      <c r="A2924" s="231" t="s">
        <v>794</v>
      </c>
      <c r="B2924" s="231" t="s">
        <v>804</v>
      </c>
      <c r="C2924" s="231" t="s">
        <v>794</v>
      </c>
      <c r="D2924" s="231" t="s">
        <v>134</v>
      </c>
      <c r="E2924" s="231" t="s">
        <v>338</v>
      </c>
      <c r="F2924" s="231" t="s">
        <v>48</v>
      </c>
      <c r="G2924" s="231" t="s">
        <v>521</v>
      </c>
      <c r="H2924" s="231" t="s">
        <v>796</v>
      </c>
      <c r="I2924" s="203">
        <v>172.73</v>
      </c>
      <c r="J2924" s="203">
        <v>0</v>
      </c>
      <c r="K2924" s="203">
        <v>0</v>
      </c>
      <c r="L2924" s="203">
        <v>172.73</v>
      </c>
      <c r="M2924" s="231"/>
    </row>
    <row r="2925" spans="1:13">
      <c r="A2925" s="231" t="s">
        <v>794</v>
      </c>
      <c r="B2925" s="231" t="s">
        <v>804</v>
      </c>
      <c r="C2925" s="231" t="s">
        <v>812</v>
      </c>
      <c r="D2925" s="231" t="s">
        <v>134</v>
      </c>
      <c r="E2925" s="231" t="s">
        <v>338</v>
      </c>
      <c r="F2925" s="231" t="s">
        <v>48</v>
      </c>
      <c r="G2925" s="231" t="s">
        <v>521</v>
      </c>
      <c r="H2925" s="231" t="s">
        <v>796</v>
      </c>
      <c r="I2925" s="203">
        <v>103.91</v>
      </c>
      <c r="J2925" s="203">
        <v>0</v>
      </c>
      <c r="K2925" s="203">
        <v>0</v>
      </c>
      <c r="L2925" s="203">
        <v>103.91</v>
      </c>
      <c r="M2925" s="231"/>
    </row>
    <row r="2926" spans="1:13">
      <c r="A2926" s="231" t="s">
        <v>794</v>
      </c>
      <c r="B2926" s="231" t="s">
        <v>804</v>
      </c>
      <c r="C2926" s="231" t="s">
        <v>2343</v>
      </c>
      <c r="D2926" s="231" t="s">
        <v>134</v>
      </c>
      <c r="E2926" s="231" t="s">
        <v>338</v>
      </c>
      <c r="F2926" s="231" t="s">
        <v>48</v>
      </c>
      <c r="G2926" s="231" t="s">
        <v>521</v>
      </c>
      <c r="H2926" s="231" t="s">
        <v>796</v>
      </c>
      <c r="I2926" s="203">
        <v>3028.26</v>
      </c>
      <c r="J2926" s="203">
        <v>0</v>
      </c>
      <c r="K2926" s="203">
        <v>0</v>
      </c>
      <c r="L2926" s="203">
        <v>3028.26</v>
      </c>
      <c r="M2926" s="231"/>
    </row>
    <row r="2927" spans="1:13">
      <c r="A2927" s="231" t="s">
        <v>794</v>
      </c>
      <c r="B2927" s="231" t="s">
        <v>702</v>
      </c>
      <c r="C2927" s="231" t="s">
        <v>794</v>
      </c>
      <c r="D2927" s="231" t="s">
        <v>134</v>
      </c>
      <c r="E2927" s="231" t="s">
        <v>1098</v>
      </c>
      <c r="F2927" s="231" t="s">
        <v>48</v>
      </c>
      <c r="G2927" s="231" t="s">
        <v>521</v>
      </c>
      <c r="H2927" s="231" t="s">
        <v>796</v>
      </c>
      <c r="I2927" s="203">
        <v>56445.01</v>
      </c>
      <c r="J2927" s="203">
        <v>47492.49</v>
      </c>
      <c r="K2927" s="203">
        <v>8952.52</v>
      </c>
      <c r="L2927" s="203">
        <v>0</v>
      </c>
      <c r="M2927" s="231"/>
    </row>
    <row r="2928" spans="1:13">
      <c r="A2928" s="231" t="s">
        <v>794</v>
      </c>
      <c r="B2928" s="231" t="s">
        <v>702</v>
      </c>
      <c r="C2928" s="231" t="s">
        <v>812</v>
      </c>
      <c r="D2928" s="231" t="s">
        <v>134</v>
      </c>
      <c r="E2928" s="231" t="s">
        <v>1098</v>
      </c>
      <c r="F2928" s="231" t="s">
        <v>48</v>
      </c>
      <c r="G2928" s="231" t="s">
        <v>521</v>
      </c>
      <c r="H2928" s="231" t="s">
        <v>796</v>
      </c>
      <c r="I2928" s="203">
        <v>26204.23</v>
      </c>
      <c r="J2928" s="203">
        <v>24335.919999999998</v>
      </c>
      <c r="K2928" s="203">
        <v>1858.16</v>
      </c>
      <c r="L2928" s="203">
        <v>10.15</v>
      </c>
      <c r="M2928" s="231"/>
    </row>
    <row r="2929" spans="1:13">
      <c r="A2929" s="231" t="s">
        <v>794</v>
      </c>
      <c r="B2929" s="231" t="s">
        <v>856</v>
      </c>
      <c r="C2929" s="231" t="s">
        <v>794</v>
      </c>
      <c r="D2929" s="231" t="s">
        <v>134</v>
      </c>
      <c r="E2929" s="231" t="s">
        <v>279</v>
      </c>
      <c r="F2929" s="231" t="s">
        <v>48</v>
      </c>
      <c r="G2929" s="231" t="s">
        <v>521</v>
      </c>
      <c r="H2929" s="231" t="s">
        <v>796</v>
      </c>
      <c r="I2929" s="203">
        <v>131658.88</v>
      </c>
      <c r="J2929" s="203">
        <v>126950.54</v>
      </c>
      <c r="K2929" s="203">
        <v>4671.45</v>
      </c>
      <c r="L2929" s="203">
        <v>36.89</v>
      </c>
      <c r="M2929" s="231"/>
    </row>
    <row r="2930" spans="1:13">
      <c r="A2930" s="231" t="s">
        <v>794</v>
      </c>
      <c r="B2930" s="231" t="s">
        <v>856</v>
      </c>
      <c r="C2930" s="231" t="s">
        <v>812</v>
      </c>
      <c r="D2930" s="231" t="s">
        <v>134</v>
      </c>
      <c r="E2930" s="231" t="s">
        <v>279</v>
      </c>
      <c r="F2930" s="231" t="s">
        <v>48</v>
      </c>
      <c r="G2930" s="231" t="s">
        <v>521</v>
      </c>
      <c r="H2930" s="231" t="s">
        <v>796</v>
      </c>
      <c r="I2930" s="203">
        <v>63259.46</v>
      </c>
      <c r="J2930" s="203">
        <v>62460.25</v>
      </c>
      <c r="K2930" s="203">
        <v>972.36</v>
      </c>
      <c r="L2930" s="203">
        <v>-173.15</v>
      </c>
      <c r="M2930" s="231"/>
    </row>
    <row r="2931" spans="1:13">
      <c r="A2931" s="231" t="s">
        <v>794</v>
      </c>
      <c r="B2931" s="231" t="s">
        <v>856</v>
      </c>
      <c r="C2931" s="231" t="s">
        <v>2343</v>
      </c>
      <c r="D2931" s="231" t="s">
        <v>134</v>
      </c>
      <c r="E2931" s="231" t="s">
        <v>279</v>
      </c>
      <c r="F2931" s="231" t="s">
        <v>48</v>
      </c>
      <c r="G2931" s="231" t="s">
        <v>521</v>
      </c>
      <c r="H2931" s="231" t="s">
        <v>796</v>
      </c>
      <c r="I2931" s="203">
        <v>187553.39</v>
      </c>
      <c r="J2931" s="203">
        <v>0</v>
      </c>
      <c r="K2931" s="203">
        <v>0</v>
      </c>
      <c r="L2931" s="203">
        <v>187553.39</v>
      </c>
      <c r="M2931" s="231"/>
    </row>
    <row r="2932" spans="1:13">
      <c r="A2932" s="231" t="s">
        <v>794</v>
      </c>
      <c r="B2932" s="231" t="s">
        <v>856</v>
      </c>
      <c r="C2932" s="231" t="s">
        <v>2345</v>
      </c>
      <c r="D2932" s="231" t="s">
        <v>134</v>
      </c>
      <c r="E2932" s="231" t="s">
        <v>279</v>
      </c>
      <c r="F2932" s="231" t="s">
        <v>48</v>
      </c>
      <c r="G2932" s="231" t="s">
        <v>521</v>
      </c>
      <c r="H2932" s="231" t="s">
        <v>796</v>
      </c>
      <c r="I2932" s="203">
        <v>2740.78</v>
      </c>
      <c r="J2932" s="203">
        <v>2740.78</v>
      </c>
      <c r="K2932" s="203">
        <v>0</v>
      </c>
      <c r="L2932" s="203">
        <v>0</v>
      </c>
      <c r="M2932" s="231"/>
    </row>
    <row r="2933" spans="1:13">
      <c r="A2933" s="231" t="s">
        <v>794</v>
      </c>
      <c r="B2933" s="231" t="s">
        <v>808</v>
      </c>
      <c r="C2933" s="231" t="s">
        <v>794</v>
      </c>
      <c r="D2933" s="231" t="s">
        <v>295</v>
      </c>
      <c r="E2933" s="231" t="s">
        <v>521</v>
      </c>
      <c r="F2933" s="231" t="s">
        <v>48</v>
      </c>
      <c r="G2933" s="231" t="s">
        <v>521</v>
      </c>
      <c r="H2933" s="231" t="s">
        <v>796</v>
      </c>
      <c r="I2933" s="203">
        <v>1715362</v>
      </c>
      <c r="J2933" s="203">
        <v>1474670.11</v>
      </c>
      <c r="K2933" s="203">
        <v>266354.52</v>
      </c>
      <c r="L2933" s="203">
        <v>-25662.63</v>
      </c>
      <c r="M2933" s="231"/>
    </row>
    <row r="2934" spans="1:13">
      <c r="A2934" s="231" t="s">
        <v>794</v>
      </c>
      <c r="B2934" s="231" t="s">
        <v>808</v>
      </c>
      <c r="C2934" s="231" t="s">
        <v>794</v>
      </c>
      <c r="D2934" s="231" t="s">
        <v>295</v>
      </c>
      <c r="E2934" s="231" t="s">
        <v>521</v>
      </c>
      <c r="F2934" s="231" t="s">
        <v>48</v>
      </c>
      <c r="G2934" s="231" t="s">
        <v>521</v>
      </c>
      <c r="H2934" s="231" t="s">
        <v>796</v>
      </c>
      <c r="I2934" s="203">
        <v>25103</v>
      </c>
      <c r="J2934" s="203">
        <v>22746.959999999999</v>
      </c>
      <c r="K2934" s="203">
        <v>879.9</v>
      </c>
      <c r="L2934" s="203">
        <v>1476.14</v>
      </c>
      <c r="M2934" s="231"/>
    </row>
    <row r="2935" spans="1:13">
      <c r="A2935" s="231" t="s">
        <v>794</v>
      </c>
      <c r="B2935" s="231" t="s">
        <v>808</v>
      </c>
      <c r="C2935" s="231" t="s">
        <v>812</v>
      </c>
      <c r="D2935" s="231" t="s">
        <v>295</v>
      </c>
      <c r="E2935" s="231" t="s">
        <v>521</v>
      </c>
      <c r="F2935" s="231" t="s">
        <v>48</v>
      </c>
      <c r="G2935" s="231" t="s">
        <v>521</v>
      </c>
      <c r="H2935" s="231" t="s">
        <v>796</v>
      </c>
      <c r="I2935" s="203">
        <v>703244</v>
      </c>
      <c r="J2935" s="203">
        <v>664235.4</v>
      </c>
      <c r="K2935" s="203">
        <v>57430.19</v>
      </c>
      <c r="L2935" s="203">
        <v>-18421.59</v>
      </c>
      <c r="M2935" s="231"/>
    </row>
    <row r="2936" spans="1:13">
      <c r="A2936" s="231" t="s">
        <v>794</v>
      </c>
      <c r="B2936" s="231" t="s">
        <v>808</v>
      </c>
      <c r="C2936" s="231" t="s">
        <v>2341</v>
      </c>
      <c r="D2936" s="231" t="s">
        <v>295</v>
      </c>
      <c r="E2936" s="231" t="s">
        <v>521</v>
      </c>
      <c r="F2936" s="231" t="s">
        <v>48</v>
      </c>
      <c r="G2936" s="231" t="s">
        <v>521</v>
      </c>
      <c r="H2936" s="231" t="s">
        <v>796</v>
      </c>
      <c r="I2936" s="203">
        <v>5050.9799999999996</v>
      </c>
      <c r="J2936" s="203">
        <v>3228.45</v>
      </c>
      <c r="K2936" s="203">
        <v>1822.53</v>
      </c>
      <c r="L2936" s="203">
        <v>0</v>
      </c>
      <c r="M2936" s="231"/>
    </row>
    <row r="2937" spans="1:13">
      <c r="A2937" s="231" t="s">
        <v>794</v>
      </c>
      <c r="B2937" s="231" t="s">
        <v>808</v>
      </c>
      <c r="C2937" s="231" t="s">
        <v>2341</v>
      </c>
      <c r="D2937" s="231" t="s">
        <v>295</v>
      </c>
      <c r="E2937" s="231" t="s">
        <v>521</v>
      </c>
      <c r="F2937" s="231" t="s">
        <v>48</v>
      </c>
      <c r="G2937" s="231" t="s">
        <v>521</v>
      </c>
      <c r="H2937" s="231" t="s">
        <v>796</v>
      </c>
      <c r="I2937" s="203">
        <v>8878.84</v>
      </c>
      <c r="J2937" s="203">
        <v>6411.71</v>
      </c>
      <c r="K2937" s="203">
        <v>2467.13</v>
      </c>
      <c r="L2937" s="203">
        <v>0</v>
      </c>
      <c r="M2937" s="231"/>
    </row>
    <row r="2938" spans="1:13">
      <c r="A2938" s="231" t="s">
        <v>794</v>
      </c>
      <c r="B2938" s="231" t="s">
        <v>808</v>
      </c>
      <c r="C2938" s="231" t="s">
        <v>2343</v>
      </c>
      <c r="D2938" s="231" t="s">
        <v>295</v>
      </c>
      <c r="E2938" s="231" t="s">
        <v>521</v>
      </c>
      <c r="F2938" s="231" t="s">
        <v>48</v>
      </c>
      <c r="G2938" s="231" t="s">
        <v>521</v>
      </c>
      <c r="H2938" s="231" t="s">
        <v>796</v>
      </c>
      <c r="I2938" s="203">
        <v>13599.78</v>
      </c>
      <c r="J2938" s="203">
        <v>13599.78</v>
      </c>
      <c r="K2938" s="203">
        <v>0</v>
      </c>
      <c r="L2938" s="203">
        <v>0</v>
      </c>
      <c r="M2938" s="231"/>
    </row>
    <row r="2939" spans="1:13">
      <c r="A2939" s="231" t="s">
        <v>794</v>
      </c>
      <c r="B2939" s="231" t="s">
        <v>808</v>
      </c>
      <c r="C2939" s="231" t="s">
        <v>2343</v>
      </c>
      <c r="D2939" s="231" t="s">
        <v>295</v>
      </c>
      <c r="E2939" s="231" t="s">
        <v>521</v>
      </c>
      <c r="F2939" s="231" t="s">
        <v>48</v>
      </c>
      <c r="G2939" s="231" t="s">
        <v>521</v>
      </c>
      <c r="H2939" s="231" t="s">
        <v>796</v>
      </c>
      <c r="I2939" s="203">
        <v>46888.72</v>
      </c>
      <c r="J2939" s="203">
        <v>46444.6</v>
      </c>
      <c r="K2939" s="203">
        <v>444.12</v>
      </c>
      <c r="L2939" s="203">
        <v>0</v>
      </c>
      <c r="M2939" s="231"/>
    </row>
    <row r="2940" spans="1:13">
      <c r="A2940" s="231" t="s">
        <v>794</v>
      </c>
      <c r="B2940" s="231" t="s">
        <v>808</v>
      </c>
      <c r="C2940" s="231" t="s">
        <v>2344</v>
      </c>
      <c r="D2940" s="231" t="s">
        <v>295</v>
      </c>
      <c r="E2940" s="231" t="s">
        <v>521</v>
      </c>
      <c r="F2940" s="231" t="s">
        <v>48</v>
      </c>
      <c r="G2940" s="231" t="s">
        <v>521</v>
      </c>
      <c r="H2940" s="231" t="s">
        <v>796</v>
      </c>
      <c r="I2940" s="203">
        <v>71.38</v>
      </c>
      <c r="J2940" s="203">
        <v>71.38</v>
      </c>
      <c r="K2940" s="203">
        <v>0</v>
      </c>
      <c r="L2940" s="203">
        <v>0</v>
      </c>
      <c r="M2940" s="231"/>
    </row>
    <row r="2941" spans="1:13">
      <c r="A2941" s="231" t="s">
        <v>794</v>
      </c>
      <c r="B2941" s="231" t="s">
        <v>808</v>
      </c>
      <c r="C2941" s="231" t="s">
        <v>2345</v>
      </c>
      <c r="D2941" s="231" t="s">
        <v>295</v>
      </c>
      <c r="E2941" s="231" t="s">
        <v>521</v>
      </c>
      <c r="F2941" s="231" t="s">
        <v>48</v>
      </c>
      <c r="G2941" s="231" t="s">
        <v>521</v>
      </c>
      <c r="H2941" s="231" t="s">
        <v>796</v>
      </c>
      <c r="I2941" s="203">
        <v>199</v>
      </c>
      <c r="J2941" s="203">
        <v>199</v>
      </c>
      <c r="K2941" s="203">
        <v>0</v>
      </c>
      <c r="L2941" s="203">
        <v>0</v>
      </c>
      <c r="M2941" s="231"/>
    </row>
    <row r="2942" spans="1:13">
      <c r="A2942" s="231" t="s">
        <v>794</v>
      </c>
      <c r="B2942" s="231" t="s">
        <v>808</v>
      </c>
      <c r="C2942" s="231" t="s">
        <v>2345</v>
      </c>
      <c r="D2942" s="231" t="s">
        <v>295</v>
      </c>
      <c r="E2942" s="231" t="s">
        <v>521</v>
      </c>
      <c r="F2942" s="231" t="s">
        <v>48</v>
      </c>
      <c r="G2942" s="231" t="s">
        <v>521</v>
      </c>
      <c r="H2942" s="231" t="s">
        <v>796</v>
      </c>
      <c r="I2942" s="203">
        <v>63338</v>
      </c>
      <c r="J2942" s="203">
        <v>30609.360000000001</v>
      </c>
      <c r="K2942" s="203">
        <v>0</v>
      </c>
      <c r="L2942" s="203">
        <v>32728.639999999999</v>
      </c>
      <c r="M2942" s="231"/>
    </row>
    <row r="2943" spans="1:13">
      <c r="A2943" s="231" t="s">
        <v>794</v>
      </c>
      <c r="B2943" s="231" t="s">
        <v>833</v>
      </c>
      <c r="C2943" s="231" t="s">
        <v>794</v>
      </c>
      <c r="D2943" s="231" t="s">
        <v>295</v>
      </c>
      <c r="E2943" s="231" t="s">
        <v>521</v>
      </c>
      <c r="F2943" s="231" t="s">
        <v>48</v>
      </c>
      <c r="G2943" s="231" t="s">
        <v>521</v>
      </c>
      <c r="H2943" s="231" t="s">
        <v>796</v>
      </c>
      <c r="I2943" s="203">
        <v>708225.98</v>
      </c>
      <c r="J2943" s="203">
        <v>604061.9</v>
      </c>
      <c r="K2943" s="203">
        <v>106184</v>
      </c>
      <c r="L2943" s="203">
        <v>-2019.92</v>
      </c>
      <c r="M2943" s="231"/>
    </row>
    <row r="2944" spans="1:13">
      <c r="A2944" s="231" t="s">
        <v>794</v>
      </c>
      <c r="B2944" s="231" t="s">
        <v>833</v>
      </c>
      <c r="C2944" s="231" t="s">
        <v>794</v>
      </c>
      <c r="D2944" s="231" t="s">
        <v>295</v>
      </c>
      <c r="E2944" s="231" t="s">
        <v>521</v>
      </c>
      <c r="F2944" s="231" t="s">
        <v>48</v>
      </c>
      <c r="G2944" s="231" t="s">
        <v>521</v>
      </c>
      <c r="H2944" s="231" t="s">
        <v>796</v>
      </c>
      <c r="I2944" s="203">
        <v>297760.46999999997</v>
      </c>
      <c r="J2944" s="203">
        <v>287643.69</v>
      </c>
      <c r="K2944" s="203">
        <v>10770.75</v>
      </c>
      <c r="L2944" s="203">
        <v>-653.97</v>
      </c>
      <c r="M2944" s="231"/>
    </row>
    <row r="2945" spans="1:13">
      <c r="A2945" s="231" t="s">
        <v>794</v>
      </c>
      <c r="B2945" s="231" t="s">
        <v>833</v>
      </c>
      <c r="C2945" s="231" t="s">
        <v>812</v>
      </c>
      <c r="D2945" s="231" t="s">
        <v>295</v>
      </c>
      <c r="E2945" s="231" t="s">
        <v>521</v>
      </c>
      <c r="F2945" s="231" t="s">
        <v>48</v>
      </c>
      <c r="G2945" s="231" t="s">
        <v>521</v>
      </c>
      <c r="H2945" s="231" t="s">
        <v>796</v>
      </c>
      <c r="I2945" s="203">
        <v>447622.7</v>
      </c>
      <c r="J2945" s="203">
        <v>428758.52</v>
      </c>
      <c r="K2945" s="203">
        <v>26341.84</v>
      </c>
      <c r="L2945" s="203">
        <v>-7477.66</v>
      </c>
      <c r="M2945" s="231"/>
    </row>
    <row r="2946" spans="1:13">
      <c r="A2946" s="231" t="s">
        <v>794</v>
      </c>
      <c r="B2946" s="231" t="s">
        <v>833</v>
      </c>
      <c r="C2946" s="231" t="s">
        <v>2345</v>
      </c>
      <c r="D2946" s="231" t="s">
        <v>295</v>
      </c>
      <c r="E2946" s="231" t="s">
        <v>521</v>
      </c>
      <c r="F2946" s="231" t="s">
        <v>48</v>
      </c>
      <c r="G2946" s="231" t="s">
        <v>521</v>
      </c>
      <c r="H2946" s="231" t="s">
        <v>796</v>
      </c>
      <c r="I2946" s="203">
        <v>56986.36</v>
      </c>
      <c r="J2946" s="203">
        <v>113963.29</v>
      </c>
      <c r="K2946" s="203">
        <v>0</v>
      </c>
      <c r="L2946" s="203">
        <v>-56976.93</v>
      </c>
      <c r="M2946" s="231"/>
    </row>
    <row r="2947" spans="1:13">
      <c r="A2947" s="231" t="s">
        <v>794</v>
      </c>
      <c r="B2947" s="231" t="s">
        <v>703</v>
      </c>
      <c r="C2947" s="231" t="s">
        <v>794</v>
      </c>
      <c r="D2947" s="231" t="s">
        <v>295</v>
      </c>
      <c r="E2947" s="231" t="s">
        <v>521</v>
      </c>
      <c r="F2947" s="231" t="s">
        <v>48</v>
      </c>
      <c r="G2947" s="231" t="s">
        <v>521</v>
      </c>
      <c r="H2947" s="231" t="s">
        <v>796</v>
      </c>
      <c r="I2947" s="203">
        <v>56656</v>
      </c>
      <c r="J2947" s="203">
        <v>57383</v>
      </c>
      <c r="K2947" s="203">
        <v>0</v>
      </c>
      <c r="L2947" s="203">
        <v>-727</v>
      </c>
      <c r="M2947" s="231"/>
    </row>
    <row r="2948" spans="1:13">
      <c r="A2948" s="231" t="s">
        <v>794</v>
      </c>
      <c r="B2948" s="231" t="s">
        <v>703</v>
      </c>
      <c r="C2948" s="231" t="s">
        <v>794</v>
      </c>
      <c r="D2948" s="231" t="s">
        <v>295</v>
      </c>
      <c r="E2948" s="231" t="s">
        <v>521</v>
      </c>
      <c r="F2948" s="231" t="s">
        <v>48</v>
      </c>
      <c r="G2948" s="231" t="s">
        <v>521</v>
      </c>
      <c r="H2948" s="231" t="s">
        <v>796</v>
      </c>
      <c r="I2948" s="203">
        <v>23709</v>
      </c>
      <c r="J2948" s="203">
        <v>35783.86</v>
      </c>
      <c r="K2948" s="203">
        <v>0</v>
      </c>
      <c r="L2948" s="203">
        <v>-12074.86</v>
      </c>
      <c r="M2948" s="231"/>
    </row>
    <row r="2949" spans="1:13">
      <c r="A2949" s="231" t="s">
        <v>794</v>
      </c>
      <c r="B2949" s="231" t="s">
        <v>703</v>
      </c>
      <c r="C2949" s="231" t="s">
        <v>812</v>
      </c>
      <c r="D2949" s="231" t="s">
        <v>295</v>
      </c>
      <c r="E2949" s="231" t="s">
        <v>521</v>
      </c>
      <c r="F2949" s="231" t="s">
        <v>48</v>
      </c>
      <c r="G2949" s="231" t="s">
        <v>521</v>
      </c>
      <c r="H2949" s="231" t="s">
        <v>796</v>
      </c>
      <c r="I2949" s="203">
        <v>30320</v>
      </c>
      <c r="J2949" s="203">
        <v>36960.89</v>
      </c>
      <c r="K2949" s="203">
        <v>0</v>
      </c>
      <c r="L2949" s="203">
        <v>-6640.89</v>
      </c>
      <c r="M2949" s="231"/>
    </row>
    <row r="2950" spans="1:13">
      <c r="A2950" s="231" t="s">
        <v>794</v>
      </c>
      <c r="B2950" s="231" t="s">
        <v>703</v>
      </c>
      <c r="C2950" s="231" t="s">
        <v>2343</v>
      </c>
      <c r="D2950" s="231" t="s">
        <v>295</v>
      </c>
      <c r="E2950" s="231" t="s">
        <v>521</v>
      </c>
      <c r="F2950" s="231" t="s">
        <v>48</v>
      </c>
      <c r="G2950" s="231" t="s">
        <v>521</v>
      </c>
      <c r="H2950" s="231" t="s">
        <v>796</v>
      </c>
      <c r="I2950" s="203">
        <v>1025</v>
      </c>
      <c r="J2950" s="203">
        <v>1013.87</v>
      </c>
      <c r="K2950" s="203">
        <v>0</v>
      </c>
      <c r="L2950" s="203">
        <v>11.13</v>
      </c>
      <c r="M2950" s="231"/>
    </row>
    <row r="2951" spans="1:13">
      <c r="A2951" s="231" t="s">
        <v>794</v>
      </c>
      <c r="B2951" s="231" t="s">
        <v>701</v>
      </c>
      <c r="C2951" s="231" t="s">
        <v>794</v>
      </c>
      <c r="D2951" s="231" t="s">
        <v>295</v>
      </c>
      <c r="E2951" s="231" t="s">
        <v>521</v>
      </c>
      <c r="F2951" s="231" t="s">
        <v>48</v>
      </c>
      <c r="G2951" s="231" t="s">
        <v>521</v>
      </c>
      <c r="H2951" s="231" t="s">
        <v>796</v>
      </c>
      <c r="I2951" s="203">
        <v>59227.99</v>
      </c>
      <c r="J2951" s="203">
        <v>50219.83</v>
      </c>
      <c r="K2951" s="203">
        <v>9858.16</v>
      </c>
      <c r="L2951" s="203">
        <v>-850</v>
      </c>
      <c r="M2951" s="231"/>
    </row>
    <row r="2952" spans="1:13">
      <c r="A2952" s="231" t="s">
        <v>794</v>
      </c>
      <c r="B2952" s="231" t="s">
        <v>701</v>
      </c>
      <c r="C2952" s="231" t="s">
        <v>812</v>
      </c>
      <c r="D2952" s="231" t="s">
        <v>295</v>
      </c>
      <c r="E2952" s="231" t="s">
        <v>521</v>
      </c>
      <c r="F2952" s="231" t="s">
        <v>48</v>
      </c>
      <c r="G2952" s="231" t="s">
        <v>521</v>
      </c>
      <c r="H2952" s="231" t="s">
        <v>796</v>
      </c>
      <c r="I2952" s="203">
        <v>21167</v>
      </c>
      <c r="J2952" s="203">
        <v>18685.8</v>
      </c>
      <c r="K2952" s="203">
        <v>2046.16</v>
      </c>
      <c r="L2952" s="203">
        <v>435.04</v>
      </c>
      <c r="M2952" s="231"/>
    </row>
    <row r="2953" spans="1:13">
      <c r="A2953" s="231" t="s">
        <v>794</v>
      </c>
      <c r="B2953" s="231" t="s">
        <v>701</v>
      </c>
      <c r="C2953" s="231" t="s">
        <v>2341</v>
      </c>
      <c r="D2953" s="231" t="s">
        <v>295</v>
      </c>
      <c r="E2953" s="231" t="s">
        <v>521</v>
      </c>
      <c r="F2953" s="231" t="s">
        <v>48</v>
      </c>
      <c r="G2953" s="231" t="s">
        <v>521</v>
      </c>
      <c r="H2953" s="231" t="s">
        <v>796</v>
      </c>
      <c r="I2953" s="203">
        <v>212.54</v>
      </c>
      <c r="J2953" s="203">
        <v>212.54</v>
      </c>
      <c r="K2953" s="203">
        <v>0</v>
      </c>
      <c r="L2953" s="203">
        <v>0</v>
      </c>
      <c r="M2953" s="231"/>
    </row>
    <row r="2954" spans="1:13">
      <c r="A2954" s="231" t="s">
        <v>794</v>
      </c>
      <c r="B2954" s="231" t="s">
        <v>701</v>
      </c>
      <c r="C2954" s="231" t="s">
        <v>2343</v>
      </c>
      <c r="D2954" s="231" t="s">
        <v>295</v>
      </c>
      <c r="E2954" s="231" t="s">
        <v>521</v>
      </c>
      <c r="F2954" s="231" t="s">
        <v>48</v>
      </c>
      <c r="G2954" s="231" t="s">
        <v>521</v>
      </c>
      <c r="H2954" s="231" t="s">
        <v>796</v>
      </c>
      <c r="I2954" s="203">
        <v>1696.42</v>
      </c>
      <c r="J2954" s="203">
        <v>1696.42</v>
      </c>
      <c r="K2954" s="203">
        <v>0</v>
      </c>
      <c r="L2954" s="203">
        <v>0</v>
      </c>
      <c r="M2954" s="231"/>
    </row>
    <row r="2955" spans="1:13">
      <c r="A2955" s="231" t="s">
        <v>794</v>
      </c>
      <c r="B2955" s="231" t="s">
        <v>701</v>
      </c>
      <c r="C2955" s="231" t="s">
        <v>2344</v>
      </c>
      <c r="D2955" s="231" t="s">
        <v>295</v>
      </c>
      <c r="E2955" s="231" t="s">
        <v>521</v>
      </c>
      <c r="F2955" s="231" t="s">
        <v>48</v>
      </c>
      <c r="G2955" s="231" t="s">
        <v>521</v>
      </c>
      <c r="H2955" s="231" t="s">
        <v>796</v>
      </c>
      <c r="I2955" s="203">
        <v>1986.04</v>
      </c>
      <c r="J2955" s="203">
        <v>1825.81</v>
      </c>
      <c r="K2955" s="203">
        <v>0</v>
      </c>
      <c r="L2955" s="203">
        <v>160.22999999999999</v>
      </c>
      <c r="M2955" s="231"/>
    </row>
    <row r="2956" spans="1:13">
      <c r="A2956" s="231" t="s">
        <v>794</v>
      </c>
      <c r="B2956" s="231" t="s">
        <v>701</v>
      </c>
      <c r="C2956" s="231" t="s">
        <v>2345</v>
      </c>
      <c r="D2956" s="231" t="s">
        <v>295</v>
      </c>
      <c r="E2956" s="231" t="s">
        <v>521</v>
      </c>
      <c r="F2956" s="231" t="s">
        <v>48</v>
      </c>
      <c r="G2956" s="231" t="s">
        <v>521</v>
      </c>
      <c r="H2956" s="231" t="s">
        <v>796</v>
      </c>
      <c r="I2956" s="203">
        <v>999.88</v>
      </c>
      <c r="J2956" s="203">
        <v>1142.72</v>
      </c>
      <c r="K2956" s="203">
        <v>0</v>
      </c>
      <c r="L2956" s="203">
        <v>-142.84</v>
      </c>
      <c r="M2956" s="231"/>
    </row>
    <row r="2957" spans="1:13">
      <c r="A2957" s="231" t="s">
        <v>794</v>
      </c>
      <c r="B2957" s="231" t="s">
        <v>707</v>
      </c>
      <c r="C2957" s="231" t="s">
        <v>794</v>
      </c>
      <c r="D2957" s="231" t="s">
        <v>295</v>
      </c>
      <c r="E2957" s="231" t="s">
        <v>521</v>
      </c>
      <c r="F2957" s="231" t="s">
        <v>48</v>
      </c>
      <c r="G2957" s="231" t="s">
        <v>521</v>
      </c>
      <c r="H2957" s="231" t="s">
        <v>796</v>
      </c>
      <c r="I2957" s="203">
        <v>253387.08</v>
      </c>
      <c r="J2957" s="203">
        <v>232271.48</v>
      </c>
      <c r="K2957" s="203">
        <v>21115.599999999999</v>
      </c>
      <c r="L2957" s="203">
        <v>0</v>
      </c>
      <c r="M2957" s="231"/>
    </row>
    <row r="2958" spans="1:13">
      <c r="A2958" s="231" t="s">
        <v>794</v>
      </c>
      <c r="B2958" s="231" t="s">
        <v>707</v>
      </c>
      <c r="C2958" s="231" t="s">
        <v>794</v>
      </c>
      <c r="D2958" s="231" t="s">
        <v>295</v>
      </c>
      <c r="E2958" s="231" t="s">
        <v>521</v>
      </c>
      <c r="F2958" s="231" t="s">
        <v>48</v>
      </c>
      <c r="G2958" s="231" t="s">
        <v>521</v>
      </c>
      <c r="H2958" s="231" t="s">
        <v>796</v>
      </c>
      <c r="I2958" s="203">
        <v>23931</v>
      </c>
      <c r="J2958" s="203">
        <v>22714</v>
      </c>
      <c r="K2958" s="203">
        <v>852.07</v>
      </c>
      <c r="L2958" s="203">
        <v>364.93</v>
      </c>
      <c r="M2958" s="231"/>
    </row>
    <row r="2959" spans="1:13">
      <c r="A2959" s="231" t="s">
        <v>794</v>
      </c>
      <c r="B2959" s="231" t="s">
        <v>707</v>
      </c>
      <c r="C2959" s="231" t="s">
        <v>812</v>
      </c>
      <c r="D2959" s="231" t="s">
        <v>295</v>
      </c>
      <c r="E2959" s="231" t="s">
        <v>521</v>
      </c>
      <c r="F2959" s="231" t="s">
        <v>48</v>
      </c>
      <c r="G2959" s="231" t="s">
        <v>521</v>
      </c>
      <c r="H2959" s="231" t="s">
        <v>796</v>
      </c>
      <c r="I2959" s="203">
        <v>109100.29</v>
      </c>
      <c r="J2959" s="203">
        <v>105935.33</v>
      </c>
      <c r="K2959" s="203">
        <v>4559.37</v>
      </c>
      <c r="L2959" s="203">
        <v>-1394.41</v>
      </c>
      <c r="M2959" s="231"/>
    </row>
    <row r="2960" spans="1:13">
      <c r="A2960" s="231" t="s">
        <v>794</v>
      </c>
      <c r="B2960" s="231" t="s">
        <v>707</v>
      </c>
      <c r="C2960" s="231" t="s">
        <v>2341</v>
      </c>
      <c r="D2960" s="231" t="s">
        <v>295</v>
      </c>
      <c r="E2960" s="231" t="s">
        <v>521</v>
      </c>
      <c r="F2960" s="231" t="s">
        <v>48</v>
      </c>
      <c r="G2960" s="231" t="s">
        <v>521</v>
      </c>
      <c r="H2960" s="231" t="s">
        <v>796</v>
      </c>
      <c r="I2960" s="203">
        <v>1091</v>
      </c>
      <c r="J2960" s="203">
        <v>19.170000000000002</v>
      </c>
      <c r="K2960" s="203">
        <v>0</v>
      </c>
      <c r="L2960" s="203">
        <v>1071.83</v>
      </c>
      <c r="M2960" s="231"/>
    </row>
    <row r="2961" spans="1:13">
      <c r="A2961" s="231" t="s">
        <v>794</v>
      </c>
      <c r="B2961" s="231" t="s">
        <v>707</v>
      </c>
      <c r="C2961" s="231" t="s">
        <v>2341</v>
      </c>
      <c r="D2961" s="231" t="s">
        <v>295</v>
      </c>
      <c r="E2961" s="231" t="s">
        <v>521</v>
      </c>
      <c r="F2961" s="231" t="s">
        <v>48</v>
      </c>
      <c r="G2961" s="231" t="s">
        <v>521</v>
      </c>
      <c r="H2961" s="231" t="s">
        <v>796</v>
      </c>
      <c r="I2961" s="203">
        <v>786.96</v>
      </c>
      <c r="J2961" s="203">
        <v>0</v>
      </c>
      <c r="K2961" s="203">
        <v>0</v>
      </c>
      <c r="L2961" s="203">
        <v>786.96</v>
      </c>
      <c r="M2961" s="231"/>
    </row>
    <row r="2962" spans="1:13">
      <c r="A2962" s="231" t="s">
        <v>794</v>
      </c>
      <c r="B2962" s="231" t="s">
        <v>707</v>
      </c>
      <c r="C2962" s="231" t="s">
        <v>2341</v>
      </c>
      <c r="D2962" s="231" t="s">
        <v>295</v>
      </c>
      <c r="E2962" s="231" t="s">
        <v>521</v>
      </c>
      <c r="F2962" s="231" t="s">
        <v>48</v>
      </c>
      <c r="G2962" s="231" t="s">
        <v>521</v>
      </c>
      <c r="H2962" s="231" t="s">
        <v>796</v>
      </c>
      <c r="I2962" s="203">
        <v>1730</v>
      </c>
      <c r="J2962" s="203">
        <v>159.52000000000001</v>
      </c>
      <c r="K2962" s="203">
        <v>0</v>
      </c>
      <c r="L2962" s="203">
        <v>1570.48</v>
      </c>
      <c r="M2962" s="231"/>
    </row>
    <row r="2963" spans="1:13">
      <c r="A2963" s="231" t="s">
        <v>794</v>
      </c>
      <c r="B2963" s="231" t="s">
        <v>707</v>
      </c>
      <c r="C2963" s="231" t="s">
        <v>2341</v>
      </c>
      <c r="D2963" s="231" t="s">
        <v>295</v>
      </c>
      <c r="E2963" s="231" t="s">
        <v>521</v>
      </c>
      <c r="F2963" s="231" t="s">
        <v>48</v>
      </c>
      <c r="G2963" s="231" t="s">
        <v>521</v>
      </c>
      <c r="H2963" s="231" t="s">
        <v>796</v>
      </c>
      <c r="I2963" s="203">
        <v>73.11</v>
      </c>
      <c r="J2963" s="203">
        <v>73.11</v>
      </c>
      <c r="K2963" s="203">
        <v>0</v>
      </c>
      <c r="L2963" s="203">
        <v>0</v>
      </c>
      <c r="M2963" s="231"/>
    </row>
    <row r="2964" spans="1:13">
      <c r="A2964" s="231" t="s">
        <v>794</v>
      </c>
      <c r="B2964" s="231" t="s">
        <v>707</v>
      </c>
      <c r="C2964" s="231" t="s">
        <v>2343</v>
      </c>
      <c r="D2964" s="231" t="s">
        <v>295</v>
      </c>
      <c r="E2964" s="231" t="s">
        <v>521</v>
      </c>
      <c r="F2964" s="231" t="s">
        <v>48</v>
      </c>
      <c r="G2964" s="231" t="s">
        <v>521</v>
      </c>
      <c r="H2964" s="231" t="s">
        <v>796</v>
      </c>
      <c r="I2964" s="203">
        <v>4738.88</v>
      </c>
      <c r="J2964" s="203">
        <v>5226.7700000000004</v>
      </c>
      <c r="K2964" s="203">
        <v>0</v>
      </c>
      <c r="L2964" s="203">
        <v>-487.89</v>
      </c>
      <c r="M2964" s="231"/>
    </row>
    <row r="2965" spans="1:13">
      <c r="A2965" s="231" t="s">
        <v>794</v>
      </c>
      <c r="B2965" s="231" t="s">
        <v>707</v>
      </c>
      <c r="C2965" s="231" t="s">
        <v>2345</v>
      </c>
      <c r="D2965" s="231" t="s">
        <v>295</v>
      </c>
      <c r="E2965" s="231" t="s">
        <v>521</v>
      </c>
      <c r="F2965" s="231" t="s">
        <v>48</v>
      </c>
      <c r="G2965" s="231" t="s">
        <v>521</v>
      </c>
      <c r="H2965" s="231" t="s">
        <v>796</v>
      </c>
      <c r="I2965" s="203">
        <v>1400</v>
      </c>
      <c r="J2965" s="203">
        <v>1400</v>
      </c>
      <c r="K2965" s="203">
        <v>0</v>
      </c>
      <c r="L2965" s="203">
        <v>0</v>
      </c>
      <c r="M2965" s="231"/>
    </row>
    <row r="2966" spans="1:13">
      <c r="A2966" s="231" t="s">
        <v>794</v>
      </c>
      <c r="B2966" s="231" t="s">
        <v>706</v>
      </c>
      <c r="C2966" s="231" t="s">
        <v>794</v>
      </c>
      <c r="D2966" s="231" t="s">
        <v>295</v>
      </c>
      <c r="E2966" s="231" t="s">
        <v>521</v>
      </c>
      <c r="F2966" s="231" t="s">
        <v>48</v>
      </c>
      <c r="G2966" s="231" t="s">
        <v>521</v>
      </c>
      <c r="H2966" s="231" t="s">
        <v>796</v>
      </c>
      <c r="I2966" s="203">
        <v>231926.31</v>
      </c>
      <c r="J2966" s="203">
        <v>205746.31</v>
      </c>
      <c r="K2966" s="203">
        <v>26680</v>
      </c>
      <c r="L2966" s="203">
        <v>-500</v>
      </c>
      <c r="M2966" s="231"/>
    </row>
    <row r="2967" spans="1:13">
      <c r="A2967" s="231" t="s">
        <v>794</v>
      </c>
      <c r="B2967" s="231" t="s">
        <v>706</v>
      </c>
      <c r="C2967" s="231" t="s">
        <v>812</v>
      </c>
      <c r="D2967" s="231" t="s">
        <v>295</v>
      </c>
      <c r="E2967" s="231" t="s">
        <v>521</v>
      </c>
      <c r="F2967" s="231" t="s">
        <v>48</v>
      </c>
      <c r="G2967" s="231" t="s">
        <v>521</v>
      </c>
      <c r="H2967" s="231" t="s">
        <v>796</v>
      </c>
      <c r="I2967" s="203">
        <v>107747.95</v>
      </c>
      <c r="J2967" s="203">
        <v>101295.56</v>
      </c>
      <c r="K2967" s="203">
        <v>7877.54</v>
      </c>
      <c r="L2967" s="203">
        <v>-1425.15</v>
      </c>
      <c r="M2967" s="231"/>
    </row>
    <row r="2968" spans="1:13">
      <c r="A2968" s="231" t="s">
        <v>794</v>
      </c>
      <c r="B2968" s="231" t="s">
        <v>706</v>
      </c>
      <c r="C2968" s="231" t="s">
        <v>2341</v>
      </c>
      <c r="D2968" s="231" t="s">
        <v>295</v>
      </c>
      <c r="E2968" s="231" t="s">
        <v>521</v>
      </c>
      <c r="F2968" s="231" t="s">
        <v>48</v>
      </c>
      <c r="G2968" s="231" t="s">
        <v>521</v>
      </c>
      <c r="H2968" s="231" t="s">
        <v>796</v>
      </c>
      <c r="I2968" s="203">
        <v>5399.64</v>
      </c>
      <c r="J2968" s="203">
        <v>3262.98</v>
      </c>
      <c r="K2968" s="203">
        <v>2136.66</v>
      </c>
      <c r="L2968" s="203">
        <v>0</v>
      </c>
      <c r="M2968" s="231"/>
    </row>
    <row r="2969" spans="1:13">
      <c r="A2969" s="231" t="s">
        <v>794</v>
      </c>
      <c r="B2969" s="231" t="s">
        <v>706</v>
      </c>
      <c r="C2969" s="231" t="s">
        <v>2341</v>
      </c>
      <c r="D2969" s="231" t="s">
        <v>295</v>
      </c>
      <c r="E2969" s="231" t="s">
        <v>521</v>
      </c>
      <c r="F2969" s="231" t="s">
        <v>48</v>
      </c>
      <c r="G2969" s="231" t="s">
        <v>521</v>
      </c>
      <c r="H2969" s="231" t="s">
        <v>796</v>
      </c>
      <c r="I2969" s="203">
        <v>10450.219999999999</v>
      </c>
      <c r="J2969" s="203">
        <v>8761.5499999999993</v>
      </c>
      <c r="K2969" s="203">
        <v>1688.67</v>
      </c>
      <c r="L2969" s="203">
        <v>0</v>
      </c>
      <c r="M2969" s="231"/>
    </row>
    <row r="2970" spans="1:13">
      <c r="A2970" s="231" t="s">
        <v>794</v>
      </c>
      <c r="B2970" s="231" t="s">
        <v>706</v>
      </c>
      <c r="C2970" s="231" t="s">
        <v>2341</v>
      </c>
      <c r="D2970" s="231" t="s">
        <v>295</v>
      </c>
      <c r="E2970" s="231" t="s">
        <v>521</v>
      </c>
      <c r="F2970" s="231" t="s">
        <v>48</v>
      </c>
      <c r="G2970" s="231" t="s">
        <v>521</v>
      </c>
      <c r="H2970" s="231" t="s">
        <v>796</v>
      </c>
      <c r="I2970" s="203">
        <v>2896.9</v>
      </c>
      <c r="J2970" s="203">
        <v>2848.9</v>
      </c>
      <c r="K2970" s="203">
        <v>48</v>
      </c>
      <c r="L2970" s="203">
        <v>0</v>
      </c>
      <c r="M2970" s="231"/>
    </row>
    <row r="2971" spans="1:13">
      <c r="A2971" s="231" t="s">
        <v>794</v>
      </c>
      <c r="B2971" s="231" t="s">
        <v>706</v>
      </c>
      <c r="C2971" s="231" t="s">
        <v>2342</v>
      </c>
      <c r="D2971" s="231" t="s">
        <v>295</v>
      </c>
      <c r="E2971" s="231" t="s">
        <v>521</v>
      </c>
      <c r="F2971" s="231" t="s">
        <v>48</v>
      </c>
      <c r="G2971" s="231" t="s">
        <v>521</v>
      </c>
      <c r="H2971" s="231" t="s">
        <v>796</v>
      </c>
      <c r="I2971" s="203">
        <v>170808</v>
      </c>
      <c r="J2971" s="203">
        <v>136826.96</v>
      </c>
      <c r="K2971" s="203">
        <v>0</v>
      </c>
      <c r="L2971" s="203">
        <v>33981.040000000001</v>
      </c>
      <c r="M2971" s="231"/>
    </row>
    <row r="2972" spans="1:13">
      <c r="A2972" s="231" t="s">
        <v>794</v>
      </c>
      <c r="B2972" s="231" t="s">
        <v>706</v>
      </c>
      <c r="C2972" s="231" t="s">
        <v>2342</v>
      </c>
      <c r="D2972" s="231" t="s">
        <v>295</v>
      </c>
      <c r="E2972" s="231" t="s">
        <v>521</v>
      </c>
      <c r="F2972" s="231" t="s">
        <v>48</v>
      </c>
      <c r="G2972" s="231" t="s">
        <v>521</v>
      </c>
      <c r="H2972" s="231" t="s">
        <v>796</v>
      </c>
      <c r="I2972" s="203">
        <v>168.59</v>
      </c>
      <c r="J2972" s="203">
        <v>168.59</v>
      </c>
      <c r="K2972" s="203">
        <v>0</v>
      </c>
      <c r="L2972" s="203">
        <v>0</v>
      </c>
      <c r="M2972" s="231"/>
    </row>
    <row r="2973" spans="1:13">
      <c r="A2973" s="231" t="s">
        <v>794</v>
      </c>
      <c r="B2973" s="231" t="s">
        <v>706</v>
      </c>
      <c r="C2973" s="231" t="s">
        <v>2343</v>
      </c>
      <c r="D2973" s="231" t="s">
        <v>295</v>
      </c>
      <c r="E2973" s="231" t="s">
        <v>521</v>
      </c>
      <c r="F2973" s="231" t="s">
        <v>48</v>
      </c>
      <c r="G2973" s="231" t="s">
        <v>521</v>
      </c>
      <c r="H2973" s="231" t="s">
        <v>796</v>
      </c>
      <c r="I2973" s="203">
        <v>27818.76</v>
      </c>
      <c r="J2973" s="203">
        <v>26126.04</v>
      </c>
      <c r="K2973" s="203">
        <v>0</v>
      </c>
      <c r="L2973" s="203">
        <v>1692.72</v>
      </c>
      <c r="M2973" s="231"/>
    </row>
    <row r="2974" spans="1:13">
      <c r="A2974" s="231" t="s">
        <v>794</v>
      </c>
      <c r="B2974" s="231" t="s">
        <v>709</v>
      </c>
      <c r="C2974" s="231" t="s">
        <v>794</v>
      </c>
      <c r="D2974" s="231" t="s">
        <v>295</v>
      </c>
      <c r="E2974" s="231" t="s">
        <v>521</v>
      </c>
      <c r="F2974" s="231" t="s">
        <v>48</v>
      </c>
      <c r="G2974" s="231" t="s">
        <v>521</v>
      </c>
      <c r="H2974" s="231" t="s">
        <v>796</v>
      </c>
      <c r="I2974" s="203">
        <v>61205</v>
      </c>
      <c r="J2974" s="203">
        <v>56100.959999999999</v>
      </c>
      <c r="K2974" s="203">
        <v>5100.08</v>
      </c>
      <c r="L2974" s="203">
        <v>3.96</v>
      </c>
      <c r="M2974" s="231"/>
    </row>
    <row r="2975" spans="1:13">
      <c r="A2975" s="231" t="s">
        <v>794</v>
      </c>
      <c r="B2975" s="231" t="s">
        <v>709</v>
      </c>
      <c r="C2975" s="231" t="s">
        <v>812</v>
      </c>
      <c r="D2975" s="231" t="s">
        <v>295</v>
      </c>
      <c r="E2975" s="231" t="s">
        <v>521</v>
      </c>
      <c r="F2975" s="231" t="s">
        <v>48</v>
      </c>
      <c r="G2975" s="231" t="s">
        <v>521</v>
      </c>
      <c r="H2975" s="231" t="s">
        <v>796</v>
      </c>
      <c r="I2975" s="203">
        <v>20635</v>
      </c>
      <c r="J2975" s="203">
        <v>19757.509999999998</v>
      </c>
      <c r="K2975" s="203">
        <v>1055</v>
      </c>
      <c r="L2975" s="203">
        <v>-177.51</v>
      </c>
      <c r="M2975" s="231"/>
    </row>
    <row r="2976" spans="1:13">
      <c r="A2976" s="231" t="s">
        <v>794</v>
      </c>
      <c r="B2976" s="231" t="s">
        <v>709</v>
      </c>
      <c r="C2976" s="231" t="s">
        <v>2341</v>
      </c>
      <c r="D2976" s="231" t="s">
        <v>295</v>
      </c>
      <c r="E2976" s="231" t="s">
        <v>521</v>
      </c>
      <c r="F2976" s="231" t="s">
        <v>48</v>
      </c>
      <c r="G2976" s="231" t="s">
        <v>521</v>
      </c>
      <c r="H2976" s="231" t="s">
        <v>796</v>
      </c>
      <c r="I2976" s="203">
        <v>5201</v>
      </c>
      <c r="J2976" s="203">
        <v>4198.5</v>
      </c>
      <c r="K2976" s="203">
        <v>0</v>
      </c>
      <c r="L2976" s="203">
        <v>1002.5</v>
      </c>
      <c r="M2976" s="231"/>
    </row>
    <row r="2977" spans="1:13">
      <c r="A2977" s="231" t="s">
        <v>794</v>
      </c>
      <c r="B2977" s="231" t="s">
        <v>709</v>
      </c>
      <c r="C2977" s="231" t="s">
        <v>2343</v>
      </c>
      <c r="D2977" s="231" t="s">
        <v>295</v>
      </c>
      <c r="E2977" s="231" t="s">
        <v>521</v>
      </c>
      <c r="F2977" s="231" t="s">
        <v>48</v>
      </c>
      <c r="G2977" s="231" t="s">
        <v>521</v>
      </c>
      <c r="H2977" s="231" t="s">
        <v>796</v>
      </c>
      <c r="I2977" s="203">
        <v>4168</v>
      </c>
      <c r="J2977" s="203">
        <v>2581.6799999999998</v>
      </c>
      <c r="K2977" s="203">
        <v>0</v>
      </c>
      <c r="L2977" s="203">
        <v>1586.32</v>
      </c>
      <c r="M2977" s="231"/>
    </row>
    <row r="2978" spans="1:13">
      <c r="A2978" s="231" t="s">
        <v>794</v>
      </c>
      <c r="B2978" s="231" t="s">
        <v>808</v>
      </c>
      <c r="C2978" s="231" t="s">
        <v>794</v>
      </c>
      <c r="D2978" s="231" t="s">
        <v>295</v>
      </c>
      <c r="E2978" s="231" t="s">
        <v>830</v>
      </c>
      <c r="F2978" s="231" t="s">
        <v>48</v>
      </c>
      <c r="G2978" s="231" t="s">
        <v>521</v>
      </c>
      <c r="H2978" s="231" t="s">
        <v>796</v>
      </c>
      <c r="I2978" s="203">
        <v>0.52</v>
      </c>
      <c r="J2978" s="203">
        <v>0</v>
      </c>
      <c r="K2978" s="203">
        <v>0</v>
      </c>
      <c r="L2978" s="203">
        <v>0.52</v>
      </c>
      <c r="M2978" s="231"/>
    </row>
    <row r="2979" spans="1:13">
      <c r="A2979" s="231" t="s">
        <v>794</v>
      </c>
      <c r="B2979" s="231" t="s">
        <v>808</v>
      </c>
      <c r="C2979" s="231" t="s">
        <v>812</v>
      </c>
      <c r="D2979" s="231" t="s">
        <v>295</v>
      </c>
      <c r="E2979" s="231" t="s">
        <v>830</v>
      </c>
      <c r="F2979" s="231" t="s">
        <v>48</v>
      </c>
      <c r="G2979" s="231" t="s">
        <v>521</v>
      </c>
      <c r="H2979" s="231" t="s">
        <v>796</v>
      </c>
      <c r="I2979" s="203">
        <v>9.58</v>
      </c>
      <c r="J2979" s="203">
        <v>0</v>
      </c>
      <c r="K2979" s="203">
        <v>0</v>
      </c>
      <c r="L2979" s="203">
        <v>9.58</v>
      </c>
      <c r="M2979" s="231"/>
    </row>
    <row r="2980" spans="1:13">
      <c r="A2980" s="231" t="s">
        <v>794</v>
      </c>
      <c r="B2980" s="231" t="s">
        <v>808</v>
      </c>
      <c r="C2980" s="231" t="s">
        <v>2341</v>
      </c>
      <c r="D2980" s="231" t="s">
        <v>295</v>
      </c>
      <c r="E2980" s="231" t="s">
        <v>830</v>
      </c>
      <c r="F2980" s="231" t="s">
        <v>48</v>
      </c>
      <c r="G2980" s="231" t="s">
        <v>521</v>
      </c>
      <c r="H2980" s="231" t="s">
        <v>796</v>
      </c>
      <c r="I2980" s="203">
        <v>5484</v>
      </c>
      <c r="J2980" s="203">
        <v>5483.89</v>
      </c>
      <c r="K2980" s="203">
        <v>0</v>
      </c>
      <c r="L2980" s="203">
        <v>0.11</v>
      </c>
      <c r="M2980" s="231"/>
    </row>
    <row r="2981" spans="1:13">
      <c r="A2981" s="231" t="s">
        <v>794</v>
      </c>
      <c r="B2981" s="231" t="s">
        <v>808</v>
      </c>
      <c r="C2981" s="231" t="s">
        <v>2341</v>
      </c>
      <c r="D2981" s="231" t="s">
        <v>295</v>
      </c>
      <c r="E2981" s="231" t="s">
        <v>830</v>
      </c>
      <c r="F2981" s="231" t="s">
        <v>48</v>
      </c>
      <c r="G2981" s="231" t="s">
        <v>521</v>
      </c>
      <c r="H2981" s="231" t="s">
        <v>796</v>
      </c>
      <c r="I2981" s="203">
        <v>164</v>
      </c>
      <c r="J2981" s="203">
        <v>0</v>
      </c>
      <c r="K2981" s="203">
        <v>0</v>
      </c>
      <c r="L2981" s="203">
        <v>164</v>
      </c>
      <c r="M2981" s="231"/>
    </row>
    <row r="2982" spans="1:13">
      <c r="A2982" s="231" t="s">
        <v>794</v>
      </c>
      <c r="B2982" s="231" t="s">
        <v>808</v>
      </c>
      <c r="C2982" s="231" t="s">
        <v>2343</v>
      </c>
      <c r="D2982" s="231" t="s">
        <v>295</v>
      </c>
      <c r="E2982" s="231" t="s">
        <v>830</v>
      </c>
      <c r="F2982" s="231" t="s">
        <v>48</v>
      </c>
      <c r="G2982" s="231" t="s">
        <v>521</v>
      </c>
      <c r="H2982" s="231" t="s">
        <v>796</v>
      </c>
      <c r="I2982" s="203">
        <v>9604.06</v>
      </c>
      <c r="J2982" s="203">
        <v>0</v>
      </c>
      <c r="K2982" s="203">
        <v>0</v>
      </c>
      <c r="L2982" s="203">
        <v>9604.06</v>
      </c>
      <c r="M2982" s="231"/>
    </row>
    <row r="2983" spans="1:13">
      <c r="A2983" s="231" t="s">
        <v>794</v>
      </c>
      <c r="B2983" s="231" t="s">
        <v>702</v>
      </c>
      <c r="C2983" s="231" t="s">
        <v>2341</v>
      </c>
      <c r="D2983" s="231" t="s">
        <v>295</v>
      </c>
      <c r="E2983" s="231" t="s">
        <v>830</v>
      </c>
      <c r="F2983" s="231" t="s">
        <v>48</v>
      </c>
      <c r="G2983" s="231" t="s">
        <v>521</v>
      </c>
      <c r="H2983" s="231" t="s">
        <v>796</v>
      </c>
      <c r="I2983" s="203">
        <v>10</v>
      </c>
      <c r="J2983" s="203">
        <v>0</v>
      </c>
      <c r="K2983" s="203">
        <v>0</v>
      </c>
      <c r="L2983" s="203">
        <v>10</v>
      </c>
      <c r="M2983" s="231"/>
    </row>
    <row r="2984" spans="1:13">
      <c r="A2984" s="231" t="s">
        <v>794</v>
      </c>
      <c r="B2984" s="231" t="s">
        <v>808</v>
      </c>
      <c r="C2984" s="231" t="s">
        <v>2343</v>
      </c>
      <c r="D2984" s="231" t="s">
        <v>295</v>
      </c>
      <c r="E2984" s="231" t="s">
        <v>710</v>
      </c>
      <c r="F2984" s="231" t="s">
        <v>48</v>
      </c>
      <c r="G2984" s="231" t="s">
        <v>521</v>
      </c>
      <c r="H2984" s="231" t="s">
        <v>796</v>
      </c>
      <c r="I2984" s="203">
        <v>1261.4000000000001</v>
      </c>
      <c r="J2984" s="203">
        <v>1261.4000000000001</v>
      </c>
      <c r="K2984" s="203">
        <v>0</v>
      </c>
      <c r="L2984" s="203">
        <v>0</v>
      </c>
      <c r="M2984" s="231"/>
    </row>
    <row r="2985" spans="1:13">
      <c r="A2985" s="231" t="s">
        <v>794</v>
      </c>
      <c r="B2985" s="231" t="s">
        <v>808</v>
      </c>
      <c r="C2985" s="231" t="s">
        <v>2345</v>
      </c>
      <c r="D2985" s="231" t="s">
        <v>295</v>
      </c>
      <c r="E2985" s="231" t="s">
        <v>710</v>
      </c>
      <c r="F2985" s="231" t="s">
        <v>48</v>
      </c>
      <c r="G2985" s="231" t="s">
        <v>521</v>
      </c>
      <c r="H2985" s="231" t="s">
        <v>796</v>
      </c>
      <c r="I2985" s="203">
        <v>71.42</v>
      </c>
      <c r="J2985" s="203">
        <v>785.62</v>
      </c>
      <c r="K2985" s="203">
        <v>0</v>
      </c>
      <c r="L2985" s="203">
        <v>-714.2</v>
      </c>
      <c r="M2985" s="231"/>
    </row>
    <row r="2986" spans="1:13">
      <c r="A2986" s="231" t="s">
        <v>794</v>
      </c>
      <c r="B2986" s="231" t="s">
        <v>833</v>
      </c>
      <c r="C2986" s="231" t="s">
        <v>794</v>
      </c>
      <c r="D2986" s="231" t="s">
        <v>295</v>
      </c>
      <c r="E2986" s="231" t="s">
        <v>710</v>
      </c>
      <c r="F2986" s="231" t="s">
        <v>48</v>
      </c>
      <c r="G2986" s="231" t="s">
        <v>521</v>
      </c>
      <c r="H2986" s="231" t="s">
        <v>796</v>
      </c>
      <c r="I2986" s="203">
        <v>123.75</v>
      </c>
      <c r="J2986" s="203">
        <v>123.75</v>
      </c>
      <c r="K2986" s="203">
        <v>0</v>
      </c>
      <c r="L2986" s="203">
        <v>0</v>
      </c>
      <c r="M2986" s="231"/>
    </row>
    <row r="2987" spans="1:13">
      <c r="A2987" s="231" t="s">
        <v>794</v>
      </c>
      <c r="B2987" s="231" t="s">
        <v>833</v>
      </c>
      <c r="C2987" s="231" t="s">
        <v>812</v>
      </c>
      <c r="D2987" s="231" t="s">
        <v>295</v>
      </c>
      <c r="E2987" s="231" t="s">
        <v>710</v>
      </c>
      <c r="F2987" s="231" t="s">
        <v>48</v>
      </c>
      <c r="G2987" s="231" t="s">
        <v>521</v>
      </c>
      <c r="H2987" s="231" t="s">
        <v>796</v>
      </c>
      <c r="I2987" s="203">
        <v>30</v>
      </c>
      <c r="J2987" s="203">
        <v>28.09</v>
      </c>
      <c r="K2987" s="203">
        <v>0</v>
      </c>
      <c r="L2987" s="203">
        <v>1.91</v>
      </c>
      <c r="M2987" s="231"/>
    </row>
    <row r="2988" spans="1:13">
      <c r="A2988" s="231" t="s">
        <v>794</v>
      </c>
      <c r="B2988" s="231" t="s">
        <v>701</v>
      </c>
      <c r="C2988" s="231" t="s">
        <v>2344</v>
      </c>
      <c r="D2988" s="231" t="s">
        <v>295</v>
      </c>
      <c r="E2988" s="231" t="s">
        <v>710</v>
      </c>
      <c r="F2988" s="231" t="s">
        <v>48</v>
      </c>
      <c r="G2988" s="231" t="s">
        <v>521</v>
      </c>
      <c r="H2988" s="231" t="s">
        <v>796</v>
      </c>
      <c r="I2988" s="203">
        <v>0</v>
      </c>
      <c r="J2988" s="203">
        <v>420.79</v>
      </c>
      <c r="K2988" s="203">
        <v>0</v>
      </c>
      <c r="L2988" s="203">
        <v>-420.79</v>
      </c>
      <c r="M2988" s="231"/>
    </row>
    <row r="2989" spans="1:13">
      <c r="A2989" s="231" t="s">
        <v>794</v>
      </c>
      <c r="B2989" s="231" t="s">
        <v>701</v>
      </c>
      <c r="C2989" s="231" t="s">
        <v>2345</v>
      </c>
      <c r="D2989" s="231" t="s">
        <v>295</v>
      </c>
      <c r="E2989" s="231" t="s">
        <v>710</v>
      </c>
      <c r="F2989" s="231" t="s">
        <v>48</v>
      </c>
      <c r="G2989" s="231" t="s">
        <v>521</v>
      </c>
      <c r="H2989" s="231" t="s">
        <v>796</v>
      </c>
      <c r="I2989" s="203">
        <v>2214.02</v>
      </c>
      <c r="J2989" s="203">
        <v>499.94</v>
      </c>
      <c r="K2989" s="203">
        <v>0</v>
      </c>
      <c r="L2989" s="203">
        <v>1714.08</v>
      </c>
      <c r="M2989" s="231"/>
    </row>
    <row r="2990" spans="1:13">
      <c r="A2990" s="231" t="s">
        <v>794</v>
      </c>
      <c r="B2990" s="231" t="s">
        <v>707</v>
      </c>
      <c r="C2990" s="231" t="s">
        <v>2341</v>
      </c>
      <c r="D2990" s="231" t="s">
        <v>295</v>
      </c>
      <c r="E2990" s="231" t="s">
        <v>710</v>
      </c>
      <c r="F2990" s="231" t="s">
        <v>48</v>
      </c>
      <c r="G2990" s="231" t="s">
        <v>521</v>
      </c>
      <c r="H2990" s="231" t="s">
        <v>796</v>
      </c>
      <c r="I2990" s="203">
        <v>0</v>
      </c>
      <c r="J2990" s="203">
        <v>5845.19</v>
      </c>
      <c r="K2990" s="203">
        <v>0</v>
      </c>
      <c r="L2990" s="203">
        <v>-5845.19</v>
      </c>
      <c r="M2990" s="231"/>
    </row>
    <row r="2991" spans="1:13">
      <c r="A2991" s="231" t="s">
        <v>794</v>
      </c>
      <c r="B2991" s="231" t="s">
        <v>366</v>
      </c>
      <c r="C2991" s="231" t="s">
        <v>2345</v>
      </c>
      <c r="D2991" s="231" t="s">
        <v>295</v>
      </c>
      <c r="E2991" s="231" t="s">
        <v>710</v>
      </c>
      <c r="F2991" s="231" t="s">
        <v>48</v>
      </c>
      <c r="G2991" s="231" t="s">
        <v>521</v>
      </c>
      <c r="H2991" s="231" t="s">
        <v>796</v>
      </c>
      <c r="I2991" s="203">
        <v>404.56</v>
      </c>
      <c r="J2991" s="203">
        <v>0</v>
      </c>
      <c r="K2991" s="203">
        <v>0</v>
      </c>
      <c r="L2991" s="203">
        <v>404.56</v>
      </c>
      <c r="M2991" s="231"/>
    </row>
    <row r="2992" spans="1:13">
      <c r="A2992" s="231" t="s">
        <v>794</v>
      </c>
      <c r="B2992" s="231" t="s">
        <v>706</v>
      </c>
      <c r="C2992" s="231" t="s">
        <v>2345</v>
      </c>
      <c r="D2992" s="231" t="s">
        <v>295</v>
      </c>
      <c r="E2992" s="231" t="s">
        <v>710</v>
      </c>
      <c r="F2992" s="231" t="s">
        <v>48</v>
      </c>
      <c r="G2992" s="231" t="s">
        <v>521</v>
      </c>
      <c r="H2992" s="231" t="s">
        <v>796</v>
      </c>
      <c r="I2992" s="203">
        <v>54</v>
      </c>
      <c r="J2992" s="203">
        <v>54</v>
      </c>
      <c r="K2992" s="203">
        <v>0</v>
      </c>
      <c r="L2992" s="203">
        <v>0</v>
      </c>
      <c r="M2992" s="231"/>
    </row>
    <row r="2993" spans="1:13">
      <c r="A2993" s="231" t="s">
        <v>794</v>
      </c>
      <c r="B2993" s="231" t="s">
        <v>709</v>
      </c>
      <c r="C2993" s="231" t="s">
        <v>2343</v>
      </c>
      <c r="D2993" s="231" t="s">
        <v>295</v>
      </c>
      <c r="E2993" s="231" t="s">
        <v>710</v>
      </c>
      <c r="F2993" s="231" t="s">
        <v>48</v>
      </c>
      <c r="G2993" s="231" t="s">
        <v>521</v>
      </c>
      <c r="H2993" s="231" t="s">
        <v>796</v>
      </c>
      <c r="I2993" s="203">
        <v>1403.35</v>
      </c>
      <c r="J2993" s="203">
        <v>1142.5</v>
      </c>
      <c r="K2993" s="203">
        <v>0</v>
      </c>
      <c r="L2993" s="203">
        <v>260.85000000000002</v>
      </c>
      <c r="M2993" s="231"/>
    </row>
    <row r="2994" spans="1:13">
      <c r="A2994" s="231" t="s">
        <v>794</v>
      </c>
      <c r="B2994" s="231" t="s">
        <v>808</v>
      </c>
      <c r="C2994" s="231" t="s">
        <v>794</v>
      </c>
      <c r="D2994" s="231" t="s">
        <v>295</v>
      </c>
      <c r="E2994" s="231" t="s">
        <v>2086</v>
      </c>
      <c r="F2994" s="231" t="s">
        <v>48</v>
      </c>
      <c r="G2994" s="231" t="s">
        <v>521</v>
      </c>
      <c r="H2994" s="231" t="s">
        <v>796</v>
      </c>
      <c r="I2994" s="203">
        <v>0</v>
      </c>
      <c r="J2994" s="203">
        <v>11515</v>
      </c>
      <c r="K2994" s="203">
        <v>0</v>
      </c>
      <c r="L2994" s="203">
        <v>-11515</v>
      </c>
      <c r="M2994" s="231"/>
    </row>
    <row r="2995" spans="1:13">
      <c r="A2995" s="231" t="s">
        <v>794</v>
      </c>
      <c r="B2995" s="231" t="s">
        <v>808</v>
      </c>
      <c r="C2995" s="231" t="s">
        <v>812</v>
      </c>
      <c r="D2995" s="231" t="s">
        <v>295</v>
      </c>
      <c r="E2995" s="231" t="s">
        <v>2086</v>
      </c>
      <c r="F2995" s="231" t="s">
        <v>48</v>
      </c>
      <c r="G2995" s="231" t="s">
        <v>521</v>
      </c>
      <c r="H2995" s="231" t="s">
        <v>796</v>
      </c>
      <c r="I2995" s="203">
        <v>0</v>
      </c>
      <c r="J2995" s="203">
        <v>2497.64</v>
      </c>
      <c r="K2995" s="203">
        <v>0</v>
      </c>
      <c r="L2995" s="203">
        <v>-2497.64</v>
      </c>
      <c r="M2995" s="231"/>
    </row>
    <row r="2996" spans="1:13">
      <c r="A2996" s="231" t="s">
        <v>794</v>
      </c>
      <c r="B2996" s="231" t="s">
        <v>703</v>
      </c>
      <c r="C2996" s="231" t="s">
        <v>794</v>
      </c>
      <c r="D2996" s="231" t="s">
        <v>295</v>
      </c>
      <c r="E2996" s="231" t="s">
        <v>2092</v>
      </c>
      <c r="F2996" s="231" t="s">
        <v>48</v>
      </c>
      <c r="G2996" s="231" t="s">
        <v>521</v>
      </c>
      <c r="H2996" s="231" t="s">
        <v>796</v>
      </c>
      <c r="I2996" s="203">
        <v>39930.19</v>
      </c>
      <c r="J2996" s="203">
        <v>32783.89</v>
      </c>
      <c r="K2996" s="203">
        <v>6898.32</v>
      </c>
      <c r="L2996" s="203">
        <v>247.98</v>
      </c>
      <c r="M2996" s="231"/>
    </row>
    <row r="2997" spans="1:13">
      <c r="A2997" s="231" t="s">
        <v>794</v>
      </c>
      <c r="B2997" s="231" t="s">
        <v>703</v>
      </c>
      <c r="C2997" s="231" t="s">
        <v>812</v>
      </c>
      <c r="D2997" s="231" t="s">
        <v>295</v>
      </c>
      <c r="E2997" s="231" t="s">
        <v>2092</v>
      </c>
      <c r="F2997" s="231" t="s">
        <v>48</v>
      </c>
      <c r="G2997" s="231" t="s">
        <v>521</v>
      </c>
      <c r="H2997" s="231" t="s">
        <v>796</v>
      </c>
      <c r="I2997" s="203">
        <v>17455</v>
      </c>
      <c r="J2997" s="203">
        <v>15950.6</v>
      </c>
      <c r="K2997" s="203">
        <v>1431.8</v>
      </c>
      <c r="L2997" s="203">
        <v>72.599999999999994</v>
      </c>
      <c r="M2997" s="231"/>
    </row>
    <row r="2998" spans="1:13">
      <c r="A2998" s="231" t="s">
        <v>794</v>
      </c>
      <c r="B2998" s="231" t="s">
        <v>808</v>
      </c>
      <c r="C2998" s="231" t="s">
        <v>794</v>
      </c>
      <c r="D2998" s="231" t="s">
        <v>295</v>
      </c>
      <c r="E2998" s="231" t="s">
        <v>1004</v>
      </c>
      <c r="F2998" s="231" t="s">
        <v>48</v>
      </c>
      <c r="G2998" s="231" t="s">
        <v>521</v>
      </c>
      <c r="H2998" s="231" t="s">
        <v>796</v>
      </c>
      <c r="I2998" s="203">
        <v>12600.28</v>
      </c>
      <c r="J2998" s="203">
        <v>12600.28</v>
      </c>
      <c r="K2998" s="203">
        <v>0</v>
      </c>
      <c r="L2998" s="203">
        <v>0</v>
      </c>
      <c r="M2998" s="231"/>
    </row>
    <row r="2999" spans="1:13">
      <c r="A2999" s="231" t="s">
        <v>794</v>
      </c>
      <c r="B2999" s="231" t="s">
        <v>808</v>
      </c>
      <c r="C2999" s="231" t="s">
        <v>812</v>
      </c>
      <c r="D2999" s="231" t="s">
        <v>295</v>
      </c>
      <c r="E2999" s="231" t="s">
        <v>1004</v>
      </c>
      <c r="F2999" s="231" t="s">
        <v>48</v>
      </c>
      <c r="G2999" s="231" t="s">
        <v>521</v>
      </c>
      <c r="H2999" s="231" t="s">
        <v>796</v>
      </c>
      <c r="I2999" s="203">
        <v>2904.06</v>
      </c>
      <c r="J2999" s="203">
        <v>2904.06</v>
      </c>
      <c r="K2999" s="203">
        <v>0</v>
      </c>
      <c r="L2999" s="203">
        <v>0</v>
      </c>
      <c r="M2999" s="231"/>
    </row>
    <row r="3000" spans="1:13">
      <c r="A3000" s="231" t="s">
        <v>794</v>
      </c>
      <c r="B3000" s="231" t="s">
        <v>808</v>
      </c>
      <c r="C3000" s="231" t="s">
        <v>2341</v>
      </c>
      <c r="D3000" s="231" t="s">
        <v>295</v>
      </c>
      <c r="E3000" s="231" t="s">
        <v>1004</v>
      </c>
      <c r="F3000" s="231" t="s">
        <v>48</v>
      </c>
      <c r="G3000" s="231" t="s">
        <v>521</v>
      </c>
      <c r="H3000" s="231" t="s">
        <v>796</v>
      </c>
      <c r="I3000" s="203">
        <v>5999.86</v>
      </c>
      <c r="J3000" s="203">
        <v>5999.86</v>
      </c>
      <c r="K3000" s="203">
        <v>0</v>
      </c>
      <c r="L3000" s="203">
        <v>0</v>
      </c>
      <c r="M3000" s="231"/>
    </row>
    <row r="3001" spans="1:13">
      <c r="A3001" s="231" t="s">
        <v>794</v>
      </c>
      <c r="B3001" s="231" t="s">
        <v>808</v>
      </c>
      <c r="C3001" s="231" t="s">
        <v>2343</v>
      </c>
      <c r="D3001" s="231" t="s">
        <v>295</v>
      </c>
      <c r="E3001" s="231" t="s">
        <v>1004</v>
      </c>
      <c r="F3001" s="231" t="s">
        <v>48</v>
      </c>
      <c r="G3001" s="231" t="s">
        <v>521</v>
      </c>
      <c r="H3001" s="231" t="s">
        <v>796</v>
      </c>
      <c r="I3001" s="203">
        <v>17404.990000000002</v>
      </c>
      <c r="J3001" s="203">
        <v>17259.490000000002</v>
      </c>
      <c r="K3001" s="203">
        <v>144.30000000000001</v>
      </c>
      <c r="L3001" s="203">
        <v>1.2</v>
      </c>
      <c r="M3001" s="231"/>
    </row>
    <row r="3002" spans="1:13">
      <c r="A3002" s="231" t="s">
        <v>794</v>
      </c>
      <c r="B3002" s="231" t="s">
        <v>833</v>
      </c>
      <c r="C3002" s="231" t="s">
        <v>794</v>
      </c>
      <c r="D3002" s="231" t="s">
        <v>295</v>
      </c>
      <c r="E3002" s="231" t="s">
        <v>1004</v>
      </c>
      <c r="F3002" s="231" t="s">
        <v>48</v>
      </c>
      <c r="G3002" s="231" t="s">
        <v>521</v>
      </c>
      <c r="H3002" s="231" t="s">
        <v>796</v>
      </c>
      <c r="I3002" s="203">
        <v>10888.27</v>
      </c>
      <c r="J3002" s="203">
        <v>10739.5</v>
      </c>
      <c r="K3002" s="203">
        <v>388.86</v>
      </c>
      <c r="L3002" s="203">
        <v>-240.09</v>
      </c>
      <c r="M3002" s="231"/>
    </row>
    <row r="3003" spans="1:13">
      <c r="A3003" s="231" t="s">
        <v>794</v>
      </c>
      <c r="B3003" s="231" t="s">
        <v>833</v>
      </c>
      <c r="C3003" s="231" t="s">
        <v>812</v>
      </c>
      <c r="D3003" s="231" t="s">
        <v>295</v>
      </c>
      <c r="E3003" s="231" t="s">
        <v>1004</v>
      </c>
      <c r="F3003" s="231" t="s">
        <v>48</v>
      </c>
      <c r="G3003" s="231" t="s">
        <v>521</v>
      </c>
      <c r="H3003" s="231" t="s">
        <v>796</v>
      </c>
      <c r="I3003" s="203">
        <v>4636.72</v>
      </c>
      <c r="J3003" s="203">
        <v>4628.99</v>
      </c>
      <c r="K3003" s="203">
        <v>80.930000000000007</v>
      </c>
      <c r="L3003" s="203">
        <v>-73.2</v>
      </c>
      <c r="M3003" s="231"/>
    </row>
    <row r="3004" spans="1:13">
      <c r="A3004" s="231" t="s">
        <v>794</v>
      </c>
      <c r="B3004" s="231" t="s">
        <v>833</v>
      </c>
      <c r="C3004" s="231" t="s">
        <v>2345</v>
      </c>
      <c r="D3004" s="231" t="s">
        <v>295</v>
      </c>
      <c r="E3004" s="231" t="s">
        <v>1004</v>
      </c>
      <c r="F3004" s="231" t="s">
        <v>48</v>
      </c>
      <c r="G3004" s="231" t="s">
        <v>521</v>
      </c>
      <c r="H3004" s="231" t="s">
        <v>796</v>
      </c>
      <c r="I3004" s="203">
        <v>473.97</v>
      </c>
      <c r="J3004" s="203">
        <v>473.97</v>
      </c>
      <c r="K3004" s="203">
        <v>0</v>
      </c>
      <c r="L3004" s="203">
        <v>0</v>
      </c>
      <c r="M3004" s="231"/>
    </row>
    <row r="3005" spans="1:13">
      <c r="A3005" s="231" t="s">
        <v>794</v>
      </c>
      <c r="B3005" s="231" t="s">
        <v>703</v>
      </c>
      <c r="C3005" s="231" t="s">
        <v>794</v>
      </c>
      <c r="D3005" s="231" t="s">
        <v>295</v>
      </c>
      <c r="E3005" s="231" t="s">
        <v>1004</v>
      </c>
      <c r="F3005" s="231" t="s">
        <v>48</v>
      </c>
      <c r="G3005" s="231" t="s">
        <v>521</v>
      </c>
      <c r="H3005" s="231" t="s">
        <v>796</v>
      </c>
      <c r="I3005" s="203">
        <v>65130.49</v>
      </c>
      <c r="J3005" s="203">
        <v>55408.33</v>
      </c>
      <c r="K3005" s="203">
        <v>10572.16</v>
      </c>
      <c r="L3005" s="203">
        <v>-850</v>
      </c>
      <c r="M3005" s="231"/>
    </row>
    <row r="3006" spans="1:13">
      <c r="A3006" s="231" t="s">
        <v>794</v>
      </c>
      <c r="B3006" s="231" t="s">
        <v>703</v>
      </c>
      <c r="C3006" s="231" t="s">
        <v>812</v>
      </c>
      <c r="D3006" s="231" t="s">
        <v>295</v>
      </c>
      <c r="E3006" s="231" t="s">
        <v>1004</v>
      </c>
      <c r="F3006" s="231" t="s">
        <v>48</v>
      </c>
      <c r="G3006" s="231" t="s">
        <v>521</v>
      </c>
      <c r="H3006" s="231" t="s">
        <v>796</v>
      </c>
      <c r="I3006" s="203">
        <v>21762.26</v>
      </c>
      <c r="J3006" s="203">
        <v>19862.439999999999</v>
      </c>
      <c r="K3006" s="203">
        <v>2194.2800000000002</v>
      </c>
      <c r="L3006" s="203">
        <v>-294.45999999999998</v>
      </c>
      <c r="M3006" s="231"/>
    </row>
    <row r="3007" spans="1:13">
      <c r="A3007" s="231" t="s">
        <v>794</v>
      </c>
      <c r="B3007" s="231" t="s">
        <v>707</v>
      </c>
      <c r="C3007" s="231" t="s">
        <v>794</v>
      </c>
      <c r="D3007" s="231" t="s">
        <v>295</v>
      </c>
      <c r="E3007" s="231" t="s">
        <v>1004</v>
      </c>
      <c r="F3007" s="231" t="s">
        <v>48</v>
      </c>
      <c r="G3007" s="231" t="s">
        <v>521</v>
      </c>
      <c r="H3007" s="231" t="s">
        <v>796</v>
      </c>
      <c r="I3007" s="203">
        <v>1722.86</v>
      </c>
      <c r="J3007" s="203">
        <v>1722.86</v>
      </c>
      <c r="K3007" s="203">
        <v>0</v>
      </c>
      <c r="L3007" s="203">
        <v>0</v>
      </c>
      <c r="M3007" s="231"/>
    </row>
    <row r="3008" spans="1:13">
      <c r="A3008" s="231" t="s">
        <v>794</v>
      </c>
      <c r="B3008" s="231" t="s">
        <v>707</v>
      </c>
      <c r="C3008" s="231" t="s">
        <v>812</v>
      </c>
      <c r="D3008" s="231" t="s">
        <v>295</v>
      </c>
      <c r="E3008" s="231" t="s">
        <v>1004</v>
      </c>
      <c r="F3008" s="231" t="s">
        <v>48</v>
      </c>
      <c r="G3008" s="231" t="s">
        <v>521</v>
      </c>
      <c r="H3008" s="231" t="s">
        <v>796</v>
      </c>
      <c r="I3008" s="203">
        <v>397.25</v>
      </c>
      <c r="J3008" s="203">
        <v>397.25</v>
      </c>
      <c r="K3008" s="203">
        <v>0</v>
      </c>
      <c r="L3008" s="203">
        <v>0</v>
      </c>
      <c r="M3008" s="231"/>
    </row>
    <row r="3009" spans="1:13">
      <c r="A3009" s="231" t="s">
        <v>794</v>
      </c>
      <c r="B3009" s="231" t="s">
        <v>808</v>
      </c>
      <c r="C3009" s="231" t="s">
        <v>794</v>
      </c>
      <c r="D3009" s="231" t="s">
        <v>295</v>
      </c>
      <c r="E3009" s="231" t="s">
        <v>1098</v>
      </c>
      <c r="F3009" s="231" t="s">
        <v>48</v>
      </c>
      <c r="G3009" s="231" t="s">
        <v>521</v>
      </c>
      <c r="H3009" s="231" t="s">
        <v>796</v>
      </c>
      <c r="I3009" s="203">
        <v>13909.48</v>
      </c>
      <c r="J3009" s="203">
        <v>13909.48</v>
      </c>
      <c r="K3009" s="203">
        <v>0</v>
      </c>
      <c r="L3009" s="203">
        <v>0</v>
      </c>
      <c r="M3009" s="231"/>
    </row>
    <row r="3010" spans="1:13">
      <c r="A3010" s="231" t="s">
        <v>794</v>
      </c>
      <c r="B3010" s="231" t="s">
        <v>808</v>
      </c>
      <c r="C3010" s="231" t="s">
        <v>812</v>
      </c>
      <c r="D3010" s="231" t="s">
        <v>295</v>
      </c>
      <c r="E3010" s="231" t="s">
        <v>1098</v>
      </c>
      <c r="F3010" s="231" t="s">
        <v>48</v>
      </c>
      <c r="G3010" s="231" t="s">
        <v>521</v>
      </c>
      <c r="H3010" s="231" t="s">
        <v>796</v>
      </c>
      <c r="I3010" s="203">
        <v>3335.9</v>
      </c>
      <c r="J3010" s="203">
        <v>3205.85</v>
      </c>
      <c r="K3010" s="203">
        <v>0</v>
      </c>
      <c r="L3010" s="203">
        <v>130.05000000000001</v>
      </c>
      <c r="M3010" s="231"/>
    </row>
    <row r="3011" spans="1:13">
      <c r="A3011" s="231" t="s">
        <v>794</v>
      </c>
      <c r="B3011" s="231" t="s">
        <v>702</v>
      </c>
      <c r="C3011" s="231" t="s">
        <v>794</v>
      </c>
      <c r="D3011" s="231" t="s">
        <v>295</v>
      </c>
      <c r="E3011" s="231" t="s">
        <v>1098</v>
      </c>
      <c r="F3011" s="231" t="s">
        <v>48</v>
      </c>
      <c r="G3011" s="231" t="s">
        <v>521</v>
      </c>
      <c r="H3011" s="231" t="s">
        <v>796</v>
      </c>
      <c r="I3011" s="203">
        <v>57846</v>
      </c>
      <c r="J3011" s="203">
        <v>49055</v>
      </c>
      <c r="K3011" s="203">
        <v>9641</v>
      </c>
      <c r="L3011" s="203">
        <v>-850</v>
      </c>
      <c r="M3011" s="231"/>
    </row>
    <row r="3012" spans="1:13">
      <c r="A3012" s="231" t="s">
        <v>794</v>
      </c>
      <c r="B3012" s="231" t="s">
        <v>702</v>
      </c>
      <c r="C3012" s="231" t="s">
        <v>812</v>
      </c>
      <c r="D3012" s="231" t="s">
        <v>295</v>
      </c>
      <c r="E3012" s="231" t="s">
        <v>1098</v>
      </c>
      <c r="F3012" s="231" t="s">
        <v>48</v>
      </c>
      <c r="G3012" s="231" t="s">
        <v>521</v>
      </c>
      <c r="H3012" s="231" t="s">
        <v>796</v>
      </c>
      <c r="I3012" s="203">
        <v>26589.88</v>
      </c>
      <c r="J3012" s="203">
        <v>24786.87</v>
      </c>
      <c r="K3012" s="203">
        <v>2001.08</v>
      </c>
      <c r="L3012" s="203">
        <v>-198.07</v>
      </c>
      <c r="M3012" s="231"/>
    </row>
    <row r="3013" spans="1:13">
      <c r="A3013" s="231" t="s">
        <v>794</v>
      </c>
      <c r="B3013" s="231" t="s">
        <v>856</v>
      </c>
      <c r="C3013" s="231" t="s">
        <v>794</v>
      </c>
      <c r="D3013" s="231" t="s">
        <v>295</v>
      </c>
      <c r="E3013" s="231" t="s">
        <v>257</v>
      </c>
      <c r="F3013" s="231" t="s">
        <v>48</v>
      </c>
      <c r="G3013" s="231" t="s">
        <v>521</v>
      </c>
      <c r="H3013" s="231" t="s">
        <v>796</v>
      </c>
      <c r="I3013" s="203">
        <v>30800</v>
      </c>
      <c r="J3013" s="203">
        <v>28803.19</v>
      </c>
      <c r="K3013" s="203">
        <v>2499.2399999999998</v>
      </c>
      <c r="L3013" s="203">
        <v>-502.43</v>
      </c>
      <c r="M3013" s="231"/>
    </row>
    <row r="3014" spans="1:13">
      <c r="A3014" s="231" t="s">
        <v>794</v>
      </c>
      <c r="B3014" s="231" t="s">
        <v>856</v>
      </c>
      <c r="C3014" s="231" t="s">
        <v>794</v>
      </c>
      <c r="D3014" s="231" t="s">
        <v>295</v>
      </c>
      <c r="E3014" s="231" t="s">
        <v>257</v>
      </c>
      <c r="F3014" s="231" t="s">
        <v>48</v>
      </c>
      <c r="G3014" s="231" t="s">
        <v>521</v>
      </c>
      <c r="H3014" s="231" t="s">
        <v>796</v>
      </c>
      <c r="I3014" s="203">
        <v>19600</v>
      </c>
      <c r="J3014" s="203">
        <v>18940.16</v>
      </c>
      <c r="K3014" s="203">
        <v>677.09</v>
      </c>
      <c r="L3014" s="203">
        <v>-17.25</v>
      </c>
      <c r="M3014" s="231"/>
    </row>
    <row r="3015" spans="1:13">
      <c r="A3015" s="231" t="s">
        <v>794</v>
      </c>
      <c r="B3015" s="231" t="s">
        <v>856</v>
      </c>
      <c r="C3015" s="231" t="s">
        <v>812</v>
      </c>
      <c r="D3015" s="231" t="s">
        <v>295</v>
      </c>
      <c r="E3015" s="231" t="s">
        <v>257</v>
      </c>
      <c r="F3015" s="231" t="s">
        <v>48</v>
      </c>
      <c r="G3015" s="231" t="s">
        <v>521</v>
      </c>
      <c r="H3015" s="231" t="s">
        <v>796</v>
      </c>
      <c r="I3015" s="203">
        <v>23800</v>
      </c>
      <c r="J3015" s="203">
        <v>23288.28</v>
      </c>
      <c r="K3015" s="203">
        <v>659.7</v>
      </c>
      <c r="L3015" s="203">
        <v>-147.97999999999999</v>
      </c>
      <c r="M3015" s="231"/>
    </row>
    <row r="3016" spans="1:13">
      <c r="A3016" s="231" t="s">
        <v>794</v>
      </c>
      <c r="B3016" s="231" t="s">
        <v>856</v>
      </c>
      <c r="C3016" s="231" t="s">
        <v>2345</v>
      </c>
      <c r="D3016" s="231" t="s">
        <v>295</v>
      </c>
      <c r="E3016" s="231" t="s">
        <v>257</v>
      </c>
      <c r="F3016" s="231" t="s">
        <v>48</v>
      </c>
      <c r="G3016" s="231" t="s">
        <v>521</v>
      </c>
      <c r="H3016" s="231" t="s">
        <v>796</v>
      </c>
      <c r="I3016" s="203">
        <v>1923.74</v>
      </c>
      <c r="J3016" s="203">
        <v>2075.0700000000002</v>
      </c>
      <c r="K3016" s="203">
        <v>0</v>
      </c>
      <c r="L3016" s="203">
        <v>-151.33000000000001</v>
      </c>
      <c r="M3016" s="231"/>
    </row>
    <row r="3017" spans="1:13">
      <c r="A3017" s="231" t="s">
        <v>794</v>
      </c>
      <c r="B3017" s="231" t="s">
        <v>808</v>
      </c>
      <c r="C3017" s="231" t="s">
        <v>794</v>
      </c>
      <c r="D3017" s="231" t="s">
        <v>210</v>
      </c>
      <c r="E3017" s="231" t="s">
        <v>521</v>
      </c>
      <c r="F3017" s="231" t="s">
        <v>48</v>
      </c>
      <c r="G3017" s="231" t="s">
        <v>521</v>
      </c>
      <c r="H3017" s="231" t="s">
        <v>796</v>
      </c>
      <c r="I3017" s="203">
        <v>4798222</v>
      </c>
      <c r="J3017" s="203">
        <v>4053543.84</v>
      </c>
      <c r="K3017" s="203">
        <v>719103.08</v>
      </c>
      <c r="L3017" s="203">
        <v>25575.08</v>
      </c>
      <c r="M3017" s="231"/>
    </row>
    <row r="3018" spans="1:13">
      <c r="A3018" s="231" t="s">
        <v>794</v>
      </c>
      <c r="B3018" s="231" t="s">
        <v>808</v>
      </c>
      <c r="C3018" s="231" t="s">
        <v>794</v>
      </c>
      <c r="D3018" s="231" t="s">
        <v>210</v>
      </c>
      <c r="E3018" s="231" t="s">
        <v>521</v>
      </c>
      <c r="F3018" s="231" t="s">
        <v>48</v>
      </c>
      <c r="G3018" s="231" t="s">
        <v>521</v>
      </c>
      <c r="H3018" s="231" t="s">
        <v>796</v>
      </c>
      <c r="I3018" s="203">
        <v>57475.44</v>
      </c>
      <c r="J3018" s="203">
        <v>55293.41</v>
      </c>
      <c r="K3018" s="203">
        <v>2052.75</v>
      </c>
      <c r="L3018" s="203">
        <v>129.28</v>
      </c>
      <c r="M3018" s="231"/>
    </row>
    <row r="3019" spans="1:13">
      <c r="A3019" s="231" t="s">
        <v>794</v>
      </c>
      <c r="B3019" s="231" t="s">
        <v>808</v>
      </c>
      <c r="C3019" s="231" t="s">
        <v>812</v>
      </c>
      <c r="D3019" s="231" t="s">
        <v>210</v>
      </c>
      <c r="E3019" s="231" t="s">
        <v>521</v>
      </c>
      <c r="F3019" s="231" t="s">
        <v>48</v>
      </c>
      <c r="G3019" s="231" t="s">
        <v>521</v>
      </c>
      <c r="H3019" s="231" t="s">
        <v>796</v>
      </c>
      <c r="I3019" s="203">
        <v>1908826</v>
      </c>
      <c r="J3019" s="203">
        <v>1794824.44</v>
      </c>
      <c r="K3019" s="203">
        <v>151483.42000000001</v>
      </c>
      <c r="L3019" s="203">
        <v>-37481.86</v>
      </c>
      <c r="M3019" s="231"/>
    </row>
    <row r="3020" spans="1:13">
      <c r="A3020" s="231" t="s">
        <v>794</v>
      </c>
      <c r="B3020" s="231" t="s">
        <v>808</v>
      </c>
      <c r="C3020" s="231" t="s">
        <v>2341</v>
      </c>
      <c r="D3020" s="231" t="s">
        <v>210</v>
      </c>
      <c r="E3020" s="231" t="s">
        <v>521</v>
      </c>
      <c r="F3020" s="231" t="s">
        <v>48</v>
      </c>
      <c r="G3020" s="231" t="s">
        <v>521</v>
      </c>
      <c r="H3020" s="231" t="s">
        <v>796</v>
      </c>
      <c r="I3020" s="203">
        <v>500</v>
      </c>
      <c r="J3020" s="203">
        <v>0</v>
      </c>
      <c r="K3020" s="203">
        <v>0</v>
      </c>
      <c r="L3020" s="203">
        <v>500</v>
      </c>
      <c r="M3020" s="231"/>
    </row>
    <row r="3021" spans="1:13">
      <c r="A3021" s="231" t="s">
        <v>794</v>
      </c>
      <c r="B3021" s="231" t="s">
        <v>808</v>
      </c>
      <c r="C3021" s="231" t="s">
        <v>2341</v>
      </c>
      <c r="D3021" s="231" t="s">
        <v>210</v>
      </c>
      <c r="E3021" s="231" t="s">
        <v>521</v>
      </c>
      <c r="F3021" s="231" t="s">
        <v>48</v>
      </c>
      <c r="G3021" s="231" t="s">
        <v>521</v>
      </c>
      <c r="H3021" s="231" t="s">
        <v>796</v>
      </c>
      <c r="I3021" s="203">
        <v>388</v>
      </c>
      <c r="J3021" s="203">
        <v>388</v>
      </c>
      <c r="K3021" s="203">
        <v>0</v>
      </c>
      <c r="L3021" s="203">
        <v>0</v>
      </c>
      <c r="M3021" s="231"/>
    </row>
    <row r="3022" spans="1:13">
      <c r="A3022" s="231" t="s">
        <v>794</v>
      </c>
      <c r="B3022" s="231" t="s">
        <v>808</v>
      </c>
      <c r="C3022" s="231" t="s">
        <v>2343</v>
      </c>
      <c r="D3022" s="231" t="s">
        <v>210</v>
      </c>
      <c r="E3022" s="231" t="s">
        <v>521</v>
      </c>
      <c r="F3022" s="231" t="s">
        <v>48</v>
      </c>
      <c r="G3022" s="231" t="s">
        <v>521</v>
      </c>
      <c r="H3022" s="231" t="s">
        <v>796</v>
      </c>
      <c r="I3022" s="203">
        <v>49168.6</v>
      </c>
      <c r="J3022" s="203">
        <v>30476.06</v>
      </c>
      <c r="K3022" s="203">
        <v>802.1</v>
      </c>
      <c r="L3022" s="203">
        <v>17890.439999999999</v>
      </c>
      <c r="M3022" s="231"/>
    </row>
    <row r="3023" spans="1:13">
      <c r="A3023" s="231" t="s">
        <v>794</v>
      </c>
      <c r="B3023" s="231" t="s">
        <v>808</v>
      </c>
      <c r="C3023" s="231" t="s">
        <v>2343</v>
      </c>
      <c r="D3023" s="231" t="s">
        <v>210</v>
      </c>
      <c r="E3023" s="231" t="s">
        <v>521</v>
      </c>
      <c r="F3023" s="231" t="s">
        <v>48</v>
      </c>
      <c r="G3023" s="231" t="s">
        <v>521</v>
      </c>
      <c r="H3023" s="231" t="s">
        <v>796</v>
      </c>
      <c r="I3023" s="203">
        <v>790</v>
      </c>
      <c r="J3023" s="203">
        <v>521.35</v>
      </c>
      <c r="K3023" s="203">
        <v>0</v>
      </c>
      <c r="L3023" s="203">
        <v>268.64999999999998</v>
      </c>
      <c r="M3023" s="231"/>
    </row>
    <row r="3024" spans="1:13">
      <c r="A3024" s="231" t="s">
        <v>794</v>
      </c>
      <c r="B3024" s="231" t="s">
        <v>808</v>
      </c>
      <c r="C3024" s="231" t="s">
        <v>2343</v>
      </c>
      <c r="D3024" s="231" t="s">
        <v>210</v>
      </c>
      <c r="E3024" s="231" t="s">
        <v>521</v>
      </c>
      <c r="F3024" s="231" t="s">
        <v>48</v>
      </c>
      <c r="G3024" s="231" t="s">
        <v>521</v>
      </c>
      <c r="H3024" s="231" t="s">
        <v>796</v>
      </c>
      <c r="I3024" s="203">
        <v>164553.38</v>
      </c>
      <c r="J3024" s="203">
        <v>163534.03</v>
      </c>
      <c r="K3024" s="203">
        <v>1019.35</v>
      </c>
      <c r="L3024" s="203">
        <v>0</v>
      </c>
      <c r="M3024" s="231"/>
    </row>
    <row r="3025" spans="1:13">
      <c r="A3025" s="231" t="s">
        <v>794</v>
      </c>
      <c r="B3025" s="231" t="s">
        <v>808</v>
      </c>
      <c r="C3025" s="231" t="s">
        <v>2344</v>
      </c>
      <c r="D3025" s="231" t="s">
        <v>210</v>
      </c>
      <c r="E3025" s="231" t="s">
        <v>521</v>
      </c>
      <c r="F3025" s="231" t="s">
        <v>48</v>
      </c>
      <c r="G3025" s="231" t="s">
        <v>521</v>
      </c>
      <c r="H3025" s="231" t="s">
        <v>796</v>
      </c>
      <c r="I3025" s="203">
        <v>410</v>
      </c>
      <c r="J3025" s="203">
        <v>343.45</v>
      </c>
      <c r="K3025" s="203">
        <v>0</v>
      </c>
      <c r="L3025" s="203">
        <v>66.55</v>
      </c>
      <c r="M3025" s="231"/>
    </row>
    <row r="3026" spans="1:13">
      <c r="A3026" s="231" t="s">
        <v>794</v>
      </c>
      <c r="B3026" s="231" t="s">
        <v>808</v>
      </c>
      <c r="C3026" s="231" t="s">
        <v>2344</v>
      </c>
      <c r="D3026" s="231" t="s">
        <v>210</v>
      </c>
      <c r="E3026" s="231" t="s">
        <v>521</v>
      </c>
      <c r="F3026" s="231" t="s">
        <v>48</v>
      </c>
      <c r="G3026" s="231" t="s">
        <v>521</v>
      </c>
      <c r="H3026" s="231" t="s">
        <v>796</v>
      </c>
      <c r="I3026" s="203">
        <v>106</v>
      </c>
      <c r="J3026" s="203">
        <v>105.99</v>
      </c>
      <c r="K3026" s="203">
        <v>0</v>
      </c>
      <c r="L3026" s="203">
        <v>0.01</v>
      </c>
      <c r="M3026" s="231"/>
    </row>
    <row r="3027" spans="1:13">
      <c r="A3027" s="231" t="s">
        <v>794</v>
      </c>
      <c r="B3027" s="231" t="s">
        <v>808</v>
      </c>
      <c r="C3027" s="231" t="s">
        <v>2344</v>
      </c>
      <c r="D3027" s="231" t="s">
        <v>210</v>
      </c>
      <c r="E3027" s="231" t="s">
        <v>521</v>
      </c>
      <c r="F3027" s="231" t="s">
        <v>48</v>
      </c>
      <c r="G3027" s="231" t="s">
        <v>521</v>
      </c>
      <c r="H3027" s="231" t="s">
        <v>796</v>
      </c>
      <c r="I3027" s="203">
        <v>1880</v>
      </c>
      <c r="J3027" s="203">
        <v>1749.97</v>
      </c>
      <c r="K3027" s="203">
        <v>0</v>
      </c>
      <c r="L3027" s="203">
        <v>130.03</v>
      </c>
      <c r="M3027" s="231"/>
    </row>
    <row r="3028" spans="1:13">
      <c r="A3028" s="231" t="s">
        <v>794</v>
      </c>
      <c r="B3028" s="231" t="s">
        <v>808</v>
      </c>
      <c r="C3028" s="231" t="s">
        <v>2345</v>
      </c>
      <c r="D3028" s="231" t="s">
        <v>210</v>
      </c>
      <c r="E3028" s="231" t="s">
        <v>521</v>
      </c>
      <c r="F3028" s="231" t="s">
        <v>48</v>
      </c>
      <c r="G3028" s="231" t="s">
        <v>521</v>
      </c>
      <c r="H3028" s="231" t="s">
        <v>796</v>
      </c>
      <c r="I3028" s="203">
        <v>461.4</v>
      </c>
      <c r="J3028" s="203">
        <v>460.4</v>
      </c>
      <c r="K3028" s="203">
        <v>0</v>
      </c>
      <c r="L3028" s="203">
        <v>1</v>
      </c>
      <c r="M3028" s="231"/>
    </row>
    <row r="3029" spans="1:13">
      <c r="A3029" s="231" t="s">
        <v>794</v>
      </c>
      <c r="B3029" s="231" t="s">
        <v>808</v>
      </c>
      <c r="C3029" s="231" t="s">
        <v>2345</v>
      </c>
      <c r="D3029" s="231" t="s">
        <v>210</v>
      </c>
      <c r="E3029" s="231" t="s">
        <v>521</v>
      </c>
      <c r="F3029" s="231" t="s">
        <v>48</v>
      </c>
      <c r="G3029" s="231" t="s">
        <v>521</v>
      </c>
      <c r="H3029" s="231" t="s">
        <v>796</v>
      </c>
      <c r="I3029" s="203">
        <v>98763</v>
      </c>
      <c r="J3029" s="203">
        <v>139737.53</v>
      </c>
      <c r="K3029" s="203">
        <v>0</v>
      </c>
      <c r="L3029" s="203">
        <v>-40974.53</v>
      </c>
      <c r="M3029" s="231"/>
    </row>
    <row r="3030" spans="1:13">
      <c r="A3030" s="231" t="s">
        <v>794</v>
      </c>
      <c r="B3030" s="231" t="s">
        <v>833</v>
      </c>
      <c r="C3030" s="231" t="s">
        <v>794</v>
      </c>
      <c r="D3030" s="231" t="s">
        <v>210</v>
      </c>
      <c r="E3030" s="231" t="s">
        <v>521</v>
      </c>
      <c r="F3030" s="231" t="s">
        <v>48</v>
      </c>
      <c r="G3030" s="231" t="s">
        <v>521</v>
      </c>
      <c r="H3030" s="231" t="s">
        <v>796</v>
      </c>
      <c r="I3030" s="203">
        <v>352882</v>
      </c>
      <c r="J3030" s="203">
        <v>277256.26</v>
      </c>
      <c r="K3030" s="203">
        <v>48359.519999999997</v>
      </c>
      <c r="L3030" s="203">
        <v>27266.22</v>
      </c>
      <c r="M3030" s="231"/>
    </row>
    <row r="3031" spans="1:13">
      <c r="A3031" s="231" t="s">
        <v>794</v>
      </c>
      <c r="B3031" s="231" t="s">
        <v>833</v>
      </c>
      <c r="C3031" s="231" t="s">
        <v>794</v>
      </c>
      <c r="D3031" s="231" t="s">
        <v>210</v>
      </c>
      <c r="E3031" s="231" t="s">
        <v>521</v>
      </c>
      <c r="F3031" s="231" t="s">
        <v>48</v>
      </c>
      <c r="G3031" s="231" t="s">
        <v>521</v>
      </c>
      <c r="H3031" s="231" t="s">
        <v>796</v>
      </c>
      <c r="I3031" s="203">
        <v>44841</v>
      </c>
      <c r="J3031" s="203">
        <v>42046.78</v>
      </c>
      <c r="K3031" s="203">
        <v>1730.4</v>
      </c>
      <c r="L3031" s="203">
        <v>1063.82</v>
      </c>
      <c r="M3031" s="231"/>
    </row>
    <row r="3032" spans="1:13">
      <c r="A3032" s="231" t="s">
        <v>794</v>
      </c>
      <c r="B3032" s="231" t="s">
        <v>833</v>
      </c>
      <c r="C3032" s="231" t="s">
        <v>812</v>
      </c>
      <c r="D3032" s="231" t="s">
        <v>210</v>
      </c>
      <c r="E3032" s="231" t="s">
        <v>521</v>
      </c>
      <c r="F3032" s="231" t="s">
        <v>48</v>
      </c>
      <c r="G3032" s="231" t="s">
        <v>521</v>
      </c>
      <c r="H3032" s="231" t="s">
        <v>796</v>
      </c>
      <c r="I3032" s="203">
        <v>154066</v>
      </c>
      <c r="J3032" s="203">
        <v>136260</v>
      </c>
      <c r="K3032" s="203">
        <v>11440.36</v>
      </c>
      <c r="L3032" s="203">
        <v>6365.64</v>
      </c>
      <c r="M3032" s="231"/>
    </row>
    <row r="3033" spans="1:13">
      <c r="A3033" s="231" t="s">
        <v>794</v>
      </c>
      <c r="B3033" s="231" t="s">
        <v>833</v>
      </c>
      <c r="C3033" s="231" t="s">
        <v>2345</v>
      </c>
      <c r="D3033" s="231" t="s">
        <v>210</v>
      </c>
      <c r="E3033" s="231" t="s">
        <v>521</v>
      </c>
      <c r="F3033" s="231" t="s">
        <v>48</v>
      </c>
      <c r="G3033" s="231" t="s">
        <v>521</v>
      </c>
      <c r="H3033" s="231" t="s">
        <v>796</v>
      </c>
      <c r="I3033" s="203">
        <v>5908.92</v>
      </c>
      <c r="J3033" s="203">
        <v>10691.65</v>
      </c>
      <c r="K3033" s="203">
        <v>0</v>
      </c>
      <c r="L3033" s="203">
        <v>-4782.7299999999996</v>
      </c>
      <c r="M3033" s="231"/>
    </row>
    <row r="3034" spans="1:13">
      <c r="A3034" s="231" t="s">
        <v>794</v>
      </c>
      <c r="B3034" s="231" t="s">
        <v>703</v>
      </c>
      <c r="C3034" s="231" t="s">
        <v>794</v>
      </c>
      <c r="D3034" s="231" t="s">
        <v>210</v>
      </c>
      <c r="E3034" s="231" t="s">
        <v>521</v>
      </c>
      <c r="F3034" s="231" t="s">
        <v>48</v>
      </c>
      <c r="G3034" s="231" t="s">
        <v>521</v>
      </c>
      <c r="H3034" s="231" t="s">
        <v>796</v>
      </c>
      <c r="I3034" s="203">
        <v>392625.08</v>
      </c>
      <c r="J3034" s="203">
        <v>334937.49</v>
      </c>
      <c r="K3034" s="203">
        <v>46357.96</v>
      </c>
      <c r="L3034" s="203">
        <v>11329.63</v>
      </c>
      <c r="M3034" s="231"/>
    </row>
    <row r="3035" spans="1:13">
      <c r="A3035" s="231" t="s">
        <v>794</v>
      </c>
      <c r="B3035" s="231" t="s">
        <v>703</v>
      </c>
      <c r="C3035" s="231" t="s">
        <v>794</v>
      </c>
      <c r="D3035" s="231" t="s">
        <v>210</v>
      </c>
      <c r="E3035" s="231" t="s">
        <v>521</v>
      </c>
      <c r="F3035" s="231" t="s">
        <v>48</v>
      </c>
      <c r="G3035" s="231" t="s">
        <v>521</v>
      </c>
      <c r="H3035" s="231" t="s">
        <v>796</v>
      </c>
      <c r="I3035" s="203">
        <v>93655.93</v>
      </c>
      <c r="J3035" s="203">
        <v>84522.13</v>
      </c>
      <c r="K3035" s="203">
        <v>9355.07</v>
      </c>
      <c r="L3035" s="203">
        <v>-221.27</v>
      </c>
      <c r="M3035" s="231"/>
    </row>
    <row r="3036" spans="1:13">
      <c r="A3036" s="231" t="s">
        <v>794</v>
      </c>
      <c r="B3036" s="231" t="s">
        <v>703</v>
      </c>
      <c r="C3036" s="231" t="s">
        <v>812</v>
      </c>
      <c r="D3036" s="231" t="s">
        <v>210</v>
      </c>
      <c r="E3036" s="231" t="s">
        <v>521</v>
      </c>
      <c r="F3036" s="231" t="s">
        <v>48</v>
      </c>
      <c r="G3036" s="231" t="s">
        <v>521</v>
      </c>
      <c r="H3036" s="231" t="s">
        <v>796</v>
      </c>
      <c r="I3036" s="203">
        <v>194487.73</v>
      </c>
      <c r="J3036" s="203">
        <v>183068.45</v>
      </c>
      <c r="K3036" s="203">
        <v>11561.55</v>
      </c>
      <c r="L3036" s="203">
        <v>-142.27000000000001</v>
      </c>
      <c r="M3036" s="231"/>
    </row>
    <row r="3037" spans="1:13">
      <c r="A3037" s="231" t="s">
        <v>794</v>
      </c>
      <c r="B3037" s="231" t="s">
        <v>703</v>
      </c>
      <c r="C3037" s="231" t="s">
        <v>2343</v>
      </c>
      <c r="D3037" s="231" t="s">
        <v>210</v>
      </c>
      <c r="E3037" s="231" t="s">
        <v>521</v>
      </c>
      <c r="F3037" s="231" t="s">
        <v>48</v>
      </c>
      <c r="G3037" s="231" t="s">
        <v>521</v>
      </c>
      <c r="H3037" s="231" t="s">
        <v>796</v>
      </c>
      <c r="I3037" s="203">
        <v>2803</v>
      </c>
      <c r="J3037" s="203">
        <v>896.33</v>
      </c>
      <c r="K3037" s="203">
        <v>0</v>
      </c>
      <c r="L3037" s="203">
        <v>1906.67</v>
      </c>
      <c r="M3037" s="231"/>
    </row>
    <row r="3038" spans="1:13">
      <c r="A3038" s="231" t="s">
        <v>794</v>
      </c>
      <c r="B3038" s="231" t="s">
        <v>701</v>
      </c>
      <c r="C3038" s="231" t="s">
        <v>794</v>
      </c>
      <c r="D3038" s="231" t="s">
        <v>210</v>
      </c>
      <c r="E3038" s="231" t="s">
        <v>521</v>
      </c>
      <c r="F3038" s="231" t="s">
        <v>48</v>
      </c>
      <c r="G3038" s="231" t="s">
        <v>521</v>
      </c>
      <c r="H3038" s="231" t="s">
        <v>796</v>
      </c>
      <c r="I3038" s="203">
        <v>55656</v>
      </c>
      <c r="J3038" s="203">
        <v>46128.32</v>
      </c>
      <c r="K3038" s="203">
        <v>8679.68</v>
      </c>
      <c r="L3038" s="203">
        <v>848</v>
      </c>
      <c r="M3038" s="231"/>
    </row>
    <row r="3039" spans="1:13">
      <c r="A3039" s="231" t="s">
        <v>794</v>
      </c>
      <c r="B3039" s="231" t="s">
        <v>701</v>
      </c>
      <c r="C3039" s="231" t="s">
        <v>794</v>
      </c>
      <c r="D3039" s="231" t="s">
        <v>210</v>
      </c>
      <c r="E3039" s="231" t="s">
        <v>521</v>
      </c>
      <c r="F3039" s="231" t="s">
        <v>48</v>
      </c>
      <c r="G3039" s="231" t="s">
        <v>521</v>
      </c>
      <c r="H3039" s="231" t="s">
        <v>796</v>
      </c>
      <c r="I3039" s="203">
        <v>44204</v>
      </c>
      <c r="J3039" s="203">
        <v>33540.17</v>
      </c>
      <c r="K3039" s="203">
        <v>787.5</v>
      </c>
      <c r="L3039" s="203">
        <v>9876.33</v>
      </c>
      <c r="M3039" s="231"/>
    </row>
    <row r="3040" spans="1:13">
      <c r="A3040" s="231" t="s">
        <v>794</v>
      </c>
      <c r="B3040" s="231" t="s">
        <v>701</v>
      </c>
      <c r="C3040" s="231" t="s">
        <v>812</v>
      </c>
      <c r="D3040" s="231" t="s">
        <v>210</v>
      </c>
      <c r="E3040" s="231" t="s">
        <v>521</v>
      </c>
      <c r="F3040" s="231" t="s">
        <v>48</v>
      </c>
      <c r="G3040" s="231" t="s">
        <v>521</v>
      </c>
      <c r="H3040" s="231" t="s">
        <v>796</v>
      </c>
      <c r="I3040" s="203">
        <v>39700</v>
      </c>
      <c r="J3040" s="203">
        <v>41111.21</v>
      </c>
      <c r="K3040" s="203">
        <v>1965.61</v>
      </c>
      <c r="L3040" s="203">
        <v>-3376.82</v>
      </c>
      <c r="M3040" s="231"/>
    </row>
    <row r="3041" spans="1:13">
      <c r="A3041" s="231" t="s">
        <v>794</v>
      </c>
      <c r="B3041" s="231" t="s">
        <v>701</v>
      </c>
      <c r="C3041" s="231" t="s">
        <v>2341</v>
      </c>
      <c r="D3041" s="231" t="s">
        <v>210</v>
      </c>
      <c r="E3041" s="231" t="s">
        <v>521</v>
      </c>
      <c r="F3041" s="231" t="s">
        <v>48</v>
      </c>
      <c r="G3041" s="231" t="s">
        <v>521</v>
      </c>
      <c r="H3041" s="231" t="s">
        <v>796</v>
      </c>
      <c r="I3041" s="203">
        <v>212.54</v>
      </c>
      <c r="J3041" s="203">
        <v>212.54</v>
      </c>
      <c r="K3041" s="203">
        <v>0</v>
      </c>
      <c r="L3041" s="203">
        <v>0</v>
      </c>
      <c r="M3041" s="231"/>
    </row>
    <row r="3042" spans="1:13">
      <c r="A3042" s="231" t="s">
        <v>794</v>
      </c>
      <c r="B3042" s="231" t="s">
        <v>701</v>
      </c>
      <c r="C3042" s="231" t="s">
        <v>2343</v>
      </c>
      <c r="D3042" s="231" t="s">
        <v>210</v>
      </c>
      <c r="E3042" s="231" t="s">
        <v>521</v>
      </c>
      <c r="F3042" s="231" t="s">
        <v>48</v>
      </c>
      <c r="G3042" s="231" t="s">
        <v>521</v>
      </c>
      <c r="H3042" s="231" t="s">
        <v>796</v>
      </c>
      <c r="I3042" s="203">
        <v>3387.46</v>
      </c>
      <c r="J3042" s="203">
        <v>1466.91</v>
      </c>
      <c r="K3042" s="203">
        <v>0</v>
      </c>
      <c r="L3042" s="203">
        <v>1920.55</v>
      </c>
      <c r="M3042" s="231"/>
    </row>
    <row r="3043" spans="1:13">
      <c r="A3043" s="231" t="s">
        <v>794</v>
      </c>
      <c r="B3043" s="231" t="s">
        <v>701</v>
      </c>
      <c r="C3043" s="231" t="s">
        <v>2344</v>
      </c>
      <c r="D3043" s="231" t="s">
        <v>210</v>
      </c>
      <c r="E3043" s="231" t="s">
        <v>521</v>
      </c>
      <c r="F3043" s="231" t="s">
        <v>48</v>
      </c>
      <c r="G3043" s="231" t="s">
        <v>521</v>
      </c>
      <c r="H3043" s="231" t="s">
        <v>796</v>
      </c>
      <c r="I3043" s="203">
        <v>7000</v>
      </c>
      <c r="J3043" s="203">
        <v>6912.03</v>
      </c>
      <c r="K3043" s="203">
        <v>0</v>
      </c>
      <c r="L3043" s="203">
        <v>87.97</v>
      </c>
      <c r="M3043" s="231"/>
    </row>
    <row r="3044" spans="1:13">
      <c r="A3044" s="231" t="s">
        <v>794</v>
      </c>
      <c r="B3044" s="231" t="s">
        <v>701</v>
      </c>
      <c r="C3044" s="231" t="s">
        <v>2344</v>
      </c>
      <c r="D3044" s="231" t="s">
        <v>210</v>
      </c>
      <c r="E3044" s="231" t="s">
        <v>521</v>
      </c>
      <c r="F3044" s="231" t="s">
        <v>48</v>
      </c>
      <c r="G3044" s="231" t="s">
        <v>521</v>
      </c>
      <c r="H3044" s="231" t="s">
        <v>796</v>
      </c>
      <c r="I3044" s="203">
        <v>50</v>
      </c>
      <c r="J3044" s="203">
        <v>49.94</v>
      </c>
      <c r="K3044" s="203">
        <v>0</v>
      </c>
      <c r="L3044" s="203">
        <v>0.06</v>
      </c>
      <c r="M3044" s="231"/>
    </row>
    <row r="3045" spans="1:13">
      <c r="A3045" s="231" t="s">
        <v>794</v>
      </c>
      <c r="B3045" s="231" t="s">
        <v>701</v>
      </c>
      <c r="C3045" s="231" t="s">
        <v>2345</v>
      </c>
      <c r="D3045" s="231" t="s">
        <v>210</v>
      </c>
      <c r="E3045" s="231" t="s">
        <v>521</v>
      </c>
      <c r="F3045" s="231" t="s">
        <v>48</v>
      </c>
      <c r="G3045" s="231" t="s">
        <v>521</v>
      </c>
      <c r="H3045" s="231" t="s">
        <v>796</v>
      </c>
      <c r="I3045" s="203">
        <v>285.68</v>
      </c>
      <c r="J3045" s="203">
        <v>857.04</v>
      </c>
      <c r="K3045" s="203">
        <v>0</v>
      </c>
      <c r="L3045" s="203">
        <v>-571.36</v>
      </c>
      <c r="M3045" s="231"/>
    </row>
    <row r="3046" spans="1:13">
      <c r="A3046" s="231" t="s">
        <v>794</v>
      </c>
      <c r="B3046" s="231" t="s">
        <v>707</v>
      </c>
      <c r="C3046" s="231" t="s">
        <v>794</v>
      </c>
      <c r="D3046" s="231" t="s">
        <v>210</v>
      </c>
      <c r="E3046" s="231" t="s">
        <v>521</v>
      </c>
      <c r="F3046" s="231" t="s">
        <v>48</v>
      </c>
      <c r="G3046" s="231" t="s">
        <v>521</v>
      </c>
      <c r="H3046" s="231" t="s">
        <v>796</v>
      </c>
      <c r="I3046" s="203">
        <v>406410</v>
      </c>
      <c r="J3046" s="203">
        <v>360387.91</v>
      </c>
      <c r="K3046" s="203">
        <v>43045.41</v>
      </c>
      <c r="L3046" s="203">
        <v>2976.68</v>
      </c>
      <c r="M3046" s="231"/>
    </row>
    <row r="3047" spans="1:13">
      <c r="A3047" s="231" t="s">
        <v>794</v>
      </c>
      <c r="B3047" s="231" t="s">
        <v>707</v>
      </c>
      <c r="C3047" s="231" t="s">
        <v>794</v>
      </c>
      <c r="D3047" s="231" t="s">
        <v>210</v>
      </c>
      <c r="E3047" s="231" t="s">
        <v>521</v>
      </c>
      <c r="F3047" s="231" t="s">
        <v>48</v>
      </c>
      <c r="G3047" s="231" t="s">
        <v>521</v>
      </c>
      <c r="H3047" s="231" t="s">
        <v>796</v>
      </c>
      <c r="I3047" s="203">
        <v>118317.92</v>
      </c>
      <c r="J3047" s="203">
        <v>109442.62</v>
      </c>
      <c r="K3047" s="203">
        <v>7570.94</v>
      </c>
      <c r="L3047" s="203">
        <v>1304.3599999999999</v>
      </c>
      <c r="M3047" s="231"/>
    </row>
    <row r="3048" spans="1:13">
      <c r="A3048" s="231" t="s">
        <v>794</v>
      </c>
      <c r="B3048" s="231" t="s">
        <v>707</v>
      </c>
      <c r="C3048" s="231" t="s">
        <v>812</v>
      </c>
      <c r="D3048" s="231" t="s">
        <v>210</v>
      </c>
      <c r="E3048" s="231" t="s">
        <v>521</v>
      </c>
      <c r="F3048" s="231" t="s">
        <v>48</v>
      </c>
      <c r="G3048" s="231" t="s">
        <v>521</v>
      </c>
      <c r="H3048" s="231" t="s">
        <v>796</v>
      </c>
      <c r="I3048" s="203">
        <v>197464</v>
      </c>
      <c r="J3048" s="203">
        <v>186656.86</v>
      </c>
      <c r="K3048" s="203">
        <v>10509.12</v>
      </c>
      <c r="L3048" s="203">
        <v>298.02</v>
      </c>
      <c r="M3048" s="231"/>
    </row>
    <row r="3049" spans="1:13">
      <c r="A3049" s="231" t="s">
        <v>794</v>
      </c>
      <c r="B3049" s="231" t="s">
        <v>707</v>
      </c>
      <c r="C3049" s="231" t="s">
        <v>2341</v>
      </c>
      <c r="D3049" s="231" t="s">
        <v>210</v>
      </c>
      <c r="E3049" s="231" t="s">
        <v>521</v>
      </c>
      <c r="F3049" s="231" t="s">
        <v>48</v>
      </c>
      <c r="G3049" s="231" t="s">
        <v>521</v>
      </c>
      <c r="H3049" s="231" t="s">
        <v>796</v>
      </c>
      <c r="I3049" s="203">
        <v>1326</v>
      </c>
      <c r="J3049" s="203">
        <v>892.1</v>
      </c>
      <c r="K3049" s="203">
        <v>0</v>
      </c>
      <c r="L3049" s="203">
        <v>433.9</v>
      </c>
      <c r="M3049" s="231"/>
    </row>
    <row r="3050" spans="1:13">
      <c r="A3050" s="231" t="s">
        <v>794</v>
      </c>
      <c r="B3050" s="231" t="s">
        <v>707</v>
      </c>
      <c r="C3050" s="231" t="s">
        <v>2341</v>
      </c>
      <c r="D3050" s="231" t="s">
        <v>210</v>
      </c>
      <c r="E3050" s="231" t="s">
        <v>521</v>
      </c>
      <c r="F3050" s="231" t="s">
        <v>48</v>
      </c>
      <c r="G3050" s="231" t="s">
        <v>521</v>
      </c>
      <c r="H3050" s="231" t="s">
        <v>796</v>
      </c>
      <c r="I3050" s="203">
        <v>2242</v>
      </c>
      <c r="J3050" s="203">
        <v>499</v>
      </c>
      <c r="K3050" s="203">
        <v>0</v>
      </c>
      <c r="L3050" s="203">
        <v>1743</v>
      </c>
      <c r="M3050" s="231"/>
    </row>
    <row r="3051" spans="1:13">
      <c r="A3051" s="231" t="s">
        <v>794</v>
      </c>
      <c r="B3051" s="231" t="s">
        <v>707</v>
      </c>
      <c r="C3051" s="231" t="s">
        <v>2341</v>
      </c>
      <c r="D3051" s="231" t="s">
        <v>210</v>
      </c>
      <c r="E3051" s="231" t="s">
        <v>521</v>
      </c>
      <c r="F3051" s="231" t="s">
        <v>48</v>
      </c>
      <c r="G3051" s="231" t="s">
        <v>521</v>
      </c>
      <c r="H3051" s="231" t="s">
        <v>796</v>
      </c>
      <c r="I3051" s="203">
        <v>15929.03</v>
      </c>
      <c r="J3051" s="203">
        <v>11391.12</v>
      </c>
      <c r="K3051" s="203">
        <v>3640.68</v>
      </c>
      <c r="L3051" s="203">
        <v>897.23</v>
      </c>
      <c r="M3051" s="231"/>
    </row>
    <row r="3052" spans="1:13">
      <c r="A3052" s="231" t="s">
        <v>794</v>
      </c>
      <c r="B3052" s="231" t="s">
        <v>707</v>
      </c>
      <c r="C3052" s="231" t="s">
        <v>2341</v>
      </c>
      <c r="D3052" s="231" t="s">
        <v>210</v>
      </c>
      <c r="E3052" s="231" t="s">
        <v>521</v>
      </c>
      <c r="F3052" s="231" t="s">
        <v>48</v>
      </c>
      <c r="G3052" s="231" t="s">
        <v>521</v>
      </c>
      <c r="H3052" s="231" t="s">
        <v>796</v>
      </c>
      <c r="I3052" s="203">
        <v>15293.42</v>
      </c>
      <c r="J3052" s="203">
        <v>10879.2</v>
      </c>
      <c r="K3052" s="203">
        <v>3626.4</v>
      </c>
      <c r="L3052" s="203">
        <v>787.82</v>
      </c>
      <c r="M3052" s="231"/>
    </row>
    <row r="3053" spans="1:13">
      <c r="A3053" s="231" t="s">
        <v>794</v>
      </c>
      <c r="B3053" s="231" t="s">
        <v>707</v>
      </c>
      <c r="C3053" s="231" t="s">
        <v>2341</v>
      </c>
      <c r="D3053" s="231" t="s">
        <v>210</v>
      </c>
      <c r="E3053" s="231" t="s">
        <v>521</v>
      </c>
      <c r="F3053" s="231" t="s">
        <v>48</v>
      </c>
      <c r="G3053" s="231" t="s">
        <v>521</v>
      </c>
      <c r="H3053" s="231" t="s">
        <v>796</v>
      </c>
      <c r="I3053" s="203">
        <v>2572.46</v>
      </c>
      <c r="J3053" s="203">
        <v>649.39</v>
      </c>
      <c r="K3053" s="203">
        <v>0</v>
      </c>
      <c r="L3053" s="203">
        <v>1923.07</v>
      </c>
      <c r="M3053" s="231"/>
    </row>
    <row r="3054" spans="1:13">
      <c r="A3054" s="231" t="s">
        <v>794</v>
      </c>
      <c r="B3054" s="231" t="s">
        <v>707</v>
      </c>
      <c r="C3054" s="231" t="s">
        <v>2341</v>
      </c>
      <c r="D3054" s="231" t="s">
        <v>210</v>
      </c>
      <c r="E3054" s="231" t="s">
        <v>521</v>
      </c>
      <c r="F3054" s="231" t="s">
        <v>48</v>
      </c>
      <c r="G3054" s="231" t="s">
        <v>521</v>
      </c>
      <c r="H3054" s="231" t="s">
        <v>796</v>
      </c>
      <c r="I3054" s="203">
        <v>1200</v>
      </c>
      <c r="J3054" s="203">
        <v>1085.04</v>
      </c>
      <c r="K3054" s="203">
        <v>0</v>
      </c>
      <c r="L3054" s="203">
        <v>114.96</v>
      </c>
      <c r="M3054" s="231"/>
    </row>
    <row r="3055" spans="1:13">
      <c r="A3055" s="231" t="s">
        <v>794</v>
      </c>
      <c r="B3055" s="231" t="s">
        <v>707</v>
      </c>
      <c r="C3055" s="231" t="s">
        <v>2343</v>
      </c>
      <c r="D3055" s="231" t="s">
        <v>210</v>
      </c>
      <c r="E3055" s="231" t="s">
        <v>521</v>
      </c>
      <c r="F3055" s="231" t="s">
        <v>48</v>
      </c>
      <c r="G3055" s="231" t="s">
        <v>521</v>
      </c>
      <c r="H3055" s="231" t="s">
        <v>796</v>
      </c>
      <c r="I3055" s="203">
        <v>6568.96</v>
      </c>
      <c r="J3055" s="203">
        <v>161.61000000000001</v>
      </c>
      <c r="K3055" s="203">
        <v>0</v>
      </c>
      <c r="L3055" s="203">
        <v>6407.35</v>
      </c>
      <c r="M3055" s="231"/>
    </row>
    <row r="3056" spans="1:13">
      <c r="A3056" s="231" t="s">
        <v>794</v>
      </c>
      <c r="B3056" s="231" t="s">
        <v>707</v>
      </c>
      <c r="C3056" s="231" t="s">
        <v>2343</v>
      </c>
      <c r="D3056" s="231" t="s">
        <v>210</v>
      </c>
      <c r="E3056" s="231" t="s">
        <v>521</v>
      </c>
      <c r="F3056" s="231" t="s">
        <v>48</v>
      </c>
      <c r="G3056" s="231" t="s">
        <v>521</v>
      </c>
      <c r="H3056" s="231" t="s">
        <v>796</v>
      </c>
      <c r="I3056" s="203">
        <v>200</v>
      </c>
      <c r="J3056" s="203">
        <v>59.98</v>
      </c>
      <c r="K3056" s="203">
        <v>0</v>
      </c>
      <c r="L3056" s="203">
        <v>140.02000000000001</v>
      </c>
      <c r="M3056" s="231"/>
    </row>
    <row r="3057" spans="1:13">
      <c r="A3057" s="231" t="s">
        <v>794</v>
      </c>
      <c r="B3057" s="231" t="s">
        <v>707</v>
      </c>
      <c r="C3057" s="231" t="s">
        <v>2344</v>
      </c>
      <c r="D3057" s="231" t="s">
        <v>210</v>
      </c>
      <c r="E3057" s="231" t="s">
        <v>521</v>
      </c>
      <c r="F3057" s="231" t="s">
        <v>48</v>
      </c>
      <c r="G3057" s="231" t="s">
        <v>521</v>
      </c>
      <c r="H3057" s="231" t="s">
        <v>796</v>
      </c>
      <c r="I3057" s="203">
        <v>400</v>
      </c>
      <c r="J3057" s="203">
        <v>237.06</v>
      </c>
      <c r="K3057" s="203">
        <v>0</v>
      </c>
      <c r="L3057" s="203">
        <v>162.94</v>
      </c>
      <c r="M3057" s="231"/>
    </row>
    <row r="3058" spans="1:13">
      <c r="A3058" s="231" t="s">
        <v>794</v>
      </c>
      <c r="B3058" s="231" t="s">
        <v>707</v>
      </c>
      <c r="C3058" s="231" t="s">
        <v>2345</v>
      </c>
      <c r="D3058" s="231" t="s">
        <v>210</v>
      </c>
      <c r="E3058" s="231" t="s">
        <v>521</v>
      </c>
      <c r="F3058" s="231" t="s">
        <v>48</v>
      </c>
      <c r="G3058" s="231" t="s">
        <v>521</v>
      </c>
      <c r="H3058" s="231" t="s">
        <v>796</v>
      </c>
      <c r="I3058" s="203">
        <v>1400</v>
      </c>
      <c r="J3058" s="203">
        <v>1400</v>
      </c>
      <c r="K3058" s="203">
        <v>0</v>
      </c>
      <c r="L3058" s="203">
        <v>0</v>
      </c>
      <c r="M3058" s="231"/>
    </row>
    <row r="3059" spans="1:13">
      <c r="A3059" s="231" t="s">
        <v>794</v>
      </c>
      <c r="B3059" s="231" t="s">
        <v>706</v>
      </c>
      <c r="C3059" s="231" t="s">
        <v>794</v>
      </c>
      <c r="D3059" s="231" t="s">
        <v>210</v>
      </c>
      <c r="E3059" s="231" t="s">
        <v>521</v>
      </c>
      <c r="F3059" s="231" t="s">
        <v>48</v>
      </c>
      <c r="G3059" s="231" t="s">
        <v>521</v>
      </c>
      <c r="H3059" s="231" t="s">
        <v>796</v>
      </c>
      <c r="I3059" s="203">
        <v>385971</v>
      </c>
      <c r="J3059" s="203">
        <v>341764.39</v>
      </c>
      <c r="K3059" s="203">
        <v>45147.199999999997</v>
      </c>
      <c r="L3059" s="203">
        <v>-940.59</v>
      </c>
      <c r="M3059" s="231"/>
    </row>
    <row r="3060" spans="1:13">
      <c r="A3060" s="231" t="s">
        <v>794</v>
      </c>
      <c r="B3060" s="231" t="s">
        <v>706</v>
      </c>
      <c r="C3060" s="231" t="s">
        <v>812</v>
      </c>
      <c r="D3060" s="231" t="s">
        <v>210</v>
      </c>
      <c r="E3060" s="231" t="s">
        <v>521</v>
      </c>
      <c r="F3060" s="231" t="s">
        <v>48</v>
      </c>
      <c r="G3060" s="231" t="s">
        <v>521</v>
      </c>
      <c r="H3060" s="231" t="s">
        <v>796</v>
      </c>
      <c r="I3060" s="203">
        <v>187037</v>
      </c>
      <c r="J3060" s="203">
        <v>182696.9</v>
      </c>
      <c r="K3060" s="203">
        <v>10882.89</v>
      </c>
      <c r="L3060" s="203">
        <v>-6542.79</v>
      </c>
      <c r="M3060" s="231"/>
    </row>
    <row r="3061" spans="1:13">
      <c r="A3061" s="231" t="s">
        <v>794</v>
      </c>
      <c r="B3061" s="231" t="s">
        <v>706</v>
      </c>
      <c r="C3061" s="231" t="s">
        <v>2341</v>
      </c>
      <c r="D3061" s="231" t="s">
        <v>210</v>
      </c>
      <c r="E3061" s="231" t="s">
        <v>521</v>
      </c>
      <c r="F3061" s="231" t="s">
        <v>48</v>
      </c>
      <c r="G3061" s="231" t="s">
        <v>521</v>
      </c>
      <c r="H3061" s="231" t="s">
        <v>796</v>
      </c>
      <c r="I3061" s="203">
        <v>27411</v>
      </c>
      <c r="J3061" s="203">
        <v>24835.73</v>
      </c>
      <c r="K3061" s="203">
        <v>0</v>
      </c>
      <c r="L3061" s="203">
        <v>2575.27</v>
      </c>
      <c r="M3061" s="231"/>
    </row>
    <row r="3062" spans="1:13">
      <c r="A3062" s="231" t="s">
        <v>794</v>
      </c>
      <c r="B3062" s="231" t="s">
        <v>706</v>
      </c>
      <c r="C3062" s="231" t="s">
        <v>2341</v>
      </c>
      <c r="D3062" s="231" t="s">
        <v>210</v>
      </c>
      <c r="E3062" s="231" t="s">
        <v>521</v>
      </c>
      <c r="F3062" s="231" t="s">
        <v>48</v>
      </c>
      <c r="G3062" s="231" t="s">
        <v>521</v>
      </c>
      <c r="H3062" s="231" t="s">
        <v>796</v>
      </c>
      <c r="I3062" s="203">
        <v>13589.45</v>
      </c>
      <c r="J3062" s="203">
        <v>11507.49</v>
      </c>
      <c r="K3062" s="203">
        <v>2081.96</v>
      </c>
      <c r="L3062" s="203">
        <v>0</v>
      </c>
      <c r="M3062" s="231"/>
    </row>
    <row r="3063" spans="1:13">
      <c r="A3063" s="231" t="s">
        <v>794</v>
      </c>
      <c r="B3063" s="231" t="s">
        <v>706</v>
      </c>
      <c r="C3063" s="231" t="s">
        <v>2341</v>
      </c>
      <c r="D3063" s="231" t="s">
        <v>210</v>
      </c>
      <c r="E3063" s="231" t="s">
        <v>521</v>
      </c>
      <c r="F3063" s="231" t="s">
        <v>48</v>
      </c>
      <c r="G3063" s="231" t="s">
        <v>521</v>
      </c>
      <c r="H3063" s="231" t="s">
        <v>796</v>
      </c>
      <c r="I3063" s="203">
        <v>1508</v>
      </c>
      <c r="J3063" s="203">
        <v>1484</v>
      </c>
      <c r="K3063" s="203">
        <v>24</v>
      </c>
      <c r="L3063" s="203">
        <v>0</v>
      </c>
      <c r="M3063" s="231"/>
    </row>
    <row r="3064" spans="1:13">
      <c r="A3064" s="231" t="s">
        <v>794</v>
      </c>
      <c r="B3064" s="231" t="s">
        <v>706</v>
      </c>
      <c r="C3064" s="231" t="s">
        <v>2342</v>
      </c>
      <c r="D3064" s="231" t="s">
        <v>210</v>
      </c>
      <c r="E3064" s="231" t="s">
        <v>521</v>
      </c>
      <c r="F3064" s="231" t="s">
        <v>48</v>
      </c>
      <c r="G3064" s="231" t="s">
        <v>521</v>
      </c>
      <c r="H3064" s="231" t="s">
        <v>796</v>
      </c>
      <c r="I3064" s="203">
        <v>258482</v>
      </c>
      <c r="J3064" s="203">
        <v>188171.75</v>
      </c>
      <c r="K3064" s="203">
        <v>0</v>
      </c>
      <c r="L3064" s="203">
        <v>70310.25</v>
      </c>
      <c r="M3064" s="231"/>
    </row>
    <row r="3065" spans="1:13">
      <c r="A3065" s="231" t="s">
        <v>794</v>
      </c>
      <c r="B3065" s="231" t="s">
        <v>706</v>
      </c>
      <c r="C3065" s="231" t="s">
        <v>2342</v>
      </c>
      <c r="D3065" s="231" t="s">
        <v>210</v>
      </c>
      <c r="E3065" s="231" t="s">
        <v>521</v>
      </c>
      <c r="F3065" s="231" t="s">
        <v>48</v>
      </c>
      <c r="G3065" s="231" t="s">
        <v>521</v>
      </c>
      <c r="H3065" s="231" t="s">
        <v>796</v>
      </c>
      <c r="I3065" s="203">
        <v>700</v>
      </c>
      <c r="J3065" s="203">
        <v>531.75</v>
      </c>
      <c r="K3065" s="203">
        <v>0</v>
      </c>
      <c r="L3065" s="203">
        <v>168.25</v>
      </c>
      <c r="M3065" s="231"/>
    </row>
    <row r="3066" spans="1:13">
      <c r="A3066" s="231" t="s">
        <v>794</v>
      </c>
      <c r="B3066" s="231" t="s">
        <v>706</v>
      </c>
      <c r="C3066" s="231" t="s">
        <v>2343</v>
      </c>
      <c r="D3066" s="231" t="s">
        <v>210</v>
      </c>
      <c r="E3066" s="231" t="s">
        <v>521</v>
      </c>
      <c r="F3066" s="231" t="s">
        <v>48</v>
      </c>
      <c r="G3066" s="231" t="s">
        <v>521</v>
      </c>
      <c r="H3066" s="231" t="s">
        <v>796</v>
      </c>
      <c r="I3066" s="203">
        <v>48351.09</v>
      </c>
      <c r="J3066" s="203">
        <v>44912.959999999999</v>
      </c>
      <c r="K3066" s="203">
        <v>0</v>
      </c>
      <c r="L3066" s="203">
        <v>3438.13</v>
      </c>
      <c r="M3066" s="231"/>
    </row>
    <row r="3067" spans="1:13">
      <c r="A3067" s="231" t="s">
        <v>794</v>
      </c>
      <c r="B3067" s="231" t="s">
        <v>706</v>
      </c>
      <c r="C3067" s="231" t="s">
        <v>2344</v>
      </c>
      <c r="D3067" s="231" t="s">
        <v>210</v>
      </c>
      <c r="E3067" s="231" t="s">
        <v>521</v>
      </c>
      <c r="F3067" s="231" t="s">
        <v>48</v>
      </c>
      <c r="G3067" s="231" t="s">
        <v>521</v>
      </c>
      <c r="H3067" s="231" t="s">
        <v>796</v>
      </c>
      <c r="I3067" s="203">
        <v>2800</v>
      </c>
      <c r="J3067" s="203">
        <v>1835.15</v>
      </c>
      <c r="K3067" s="203">
        <v>0</v>
      </c>
      <c r="L3067" s="203">
        <v>964.85</v>
      </c>
      <c r="M3067" s="231"/>
    </row>
    <row r="3068" spans="1:13">
      <c r="A3068" s="231" t="s">
        <v>794</v>
      </c>
      <c r="B3068" s="231" t="s">
        <v>709</v>
      </c>
      <c r="C3068" s="231" t="s">
        <v>794</v>
      </c>
      <c r="D3068" s="231" t="s">
        <v>210</v>
      </c>
      <c r="E3068" s="231" t="s">
        <v>521</v>
      </c>
      <c r="F3068" s="231" t="s">
        <v>48</v>
      </c>
      <c r="G3068" s="231" t="s">
        <v>521</v>
      </c>
      <c r="H3068" s="231" t="s">
        <v>796</v>
      </c>
      <c r="I3068" s="203">
        <v>63303</v>
      </c>
      <c r="J3068" s="203">
        <v>58027.74</v>
      </c>
      <c r="K3068" s="203">
        <v>5275.26</v>
      </c>
      <c r="L3068" s="203">
        <v>0</v>
      </c>
      <c r="M3068" s="231"/>
    </row>
    <row r="3069" spans="1:13">
      <c r="A3069" s="231" t="s">
        <v>794</v>
      </c>
      <c r="B3069" s="231" t="s">
        <v>709</v>
      </c>
      <c r="C3069" s="231" t="s">
        <v>812</v>
      </c>
      <c r="D3069" s="231" t="s">
        <v>210</v>
      </c>
      <c r="E3069" s="231" t="s">
        <v>521</v>
      </c>
      <c r="F3069" s="231" t="s">
        <v>48</v>
      </c>
      <c r="G3069" s="231" t="s">
        <v>521</v>
      </c>
      <c r="H3069" s="231" t="s">
        <v>796</v>
      </c>
      <c r="I3069" s="203">
        <v>21635</v>
      </c>
      <c r="J3069" s="203">
        <v>20490.32</v>
      </c>
      <c r="K3069" s="203">
        <v>1095.8599999999999</v>
      </c>
      <c r="L3069" s="203">
        <v>48.82</v>
      </c>
      <c r="M3069" s="231"/>
    </row>
    <row r="3070" spans="1:13">
      <c r="A3070" s="231" t="s">
        <v>794</v>
      </c>
      <c r="B3070" s="231" t="s">
        <v>709</v>
      </c>
      <c r="C3070" s="231" t="s">
        <v>2341</v>
      </c>
      <c r="D3070" s="231" t="s">
        <v>210</v>
      </c>
      <c r="E3070" s="231" t="s">
        <v>521</v>
      </c>
      <c r="F3070" s="231" t="s">
        <v>48</v>
      </c>
      <c r="G3070" s="231" t="s">
        <v>521</v>
      </c>
      <c r="H3070" s="231" t="s">
        <v>796</v>
      </c>
      <c r="I3070" s="203">
        <v>9924.19</v>
      </c>
      <c r="J3070" s="203">
        <v>10284.469999999999</v>
      </c>
      <c r="K3070" s="203">
        <v>552.32000000000005</v>
      </c>
      <c r="L3070" s="203">
        <v>-912.6</v>
      </c>
      <c r="M3070" s="231"/>
    </row>
    <row r="3071" spans="1:13">
      <c r="A3071" s="231" t="s">
        <v>794</v>
      </c>
      <c r="B3071" s="231" t="s">
        <v>709</v>
      </c>
      <c r="C3071" s="231" t="s">
        <v>2343</v>
      </c>
      <c r="D3071" s="231" t="s">
        <v>210</v>
      </c>
      <c r="E3071" s="231" t="s">
        <v>521</v>
      </c>
      <c r="F3071" s="231" t="s">
        <v>48</v>
      </c>
      <c r="G3071" s="231" t="s">
        <v>521</v>
      </c>
      <c r="H3071" s="231" t="s">
        <v>796</v>
      </c>
      <c r="I3071" s="203">
        <v>3326.81</v>
      </c>
      <c r="J3071" s="203">
        <v>0</v>
      </c>
      <c r="K3071" s="203">
        <v>0</v>
      </c>
      <c r="L3071" s="203">
        <v>3326.81</v>
      </c>
      <c r="M3071" s="231"/>
    </row>
    <row r="3072" spans="1:13">
      <c r="A3072" s="231" t="s">
        <v>794</v>
      </c>
      <c r="B3072" s="231" t="s">
        <v>808</v>
      </c>
      <c r="C3072" s="231" t="s">
        <v>794</v>
      </c>
      <c r="D3072" s="231" t="s">
        <v>210</v>
      </c>
      <c r="E3072" s="231" t="s">
        <v>830</v>
      </c>
      <c r="F3072" s="231" t="s">
        <v>48</v>
      </c>
      <c r="G3072" s="231" t="s">
        <v>521</v>
      </c>
      <c r="H3072" s="231" t="s">
        <v>796</v>
      </c>
      <c r="I3072" s="203">
        <v>588</v>
      </c>
      <c r="J3072" s="203">
        <v>0</v>
      </c>
      <c r="K3072" s="203">
        <v>0</v>
      </c>
      <c r="L3072" s="203">
        <v>588</v>
      </c>
      <c r="M3072" s="231"/>
    </row>
    <row r="3073" spans="1:13">
      <c r="A3073" s="231" t="s">
        <v>794</v>
      </c>
      <c r="B3073" s="231" t="s">
        <v>808</v>
      </c>
      <c r="C3073" s="231" t="s">
        <v>812</v>
      </c>
      <c r="D3073" s="231" t="s">
        <v>210</v>
      </c>
      <c r="E3073" s="231" t="s">
        <v>830</v>
      </c>
      <c r="F3073" s="231" t="s">
        <v>48</v>
      </c>
      <c r="G3073" s="231" t="s">
        <v>521</v>
      </c>
      <c r="H3073" s="231" t="s">
        <v>796</v>
      </c>
      <c r="I3073" s="203">
        <v>72.37</v>
      </c>
      <c r="J3073" s="203">
        <v>0</v>
      </c>
      <c r="K3073" s="203">
        <v>0</v>
      </c>
      <c r="L3073" s="203">
        <v>72.37</v>
      </c>
      <c r="M3073" s="231"/>
    </row>
    <row r="3074" spans="1:13">
      <c r="A3074" s="231" t="s">
        <v>794</v>
      </c>
      <c r="B3074" s="231" t="s">
        <v>808</v>
      </c>
      <c r="C3074" s="231" t="s">
        <v>2341</v>
      </c>
      <c r="D3074" s="231" t="s">
        <v>210</v>
      </c>
      <c r="E3074" s="231" t="s">
        <v>830</v>
      </c>
      <c r="F3074" s="231" t="s">
        <v>48</v>
      </c>
      <c r="G3074" s="231" t="s">
        <v>521</v>
      </c>
      <c r="H3074" s="231" t="s">
        <v>796</v>
      </c>
      <c r="I3074" s="203">
        <v>112.49</v>
      </c>
      <c r="J3074" s="203">
        <v>0</v>
      </c>
      <c r="K3074" s="203">
        <v>0</v>
      </c>
      <c r="L3074" s="203">
        <v>112.49</v>
      </c>
      <c r="M3074" s="231"/>
    </row>
    <row r="3075" spans="1:13">
      <c r="A3075" s="231" t="s">
        <v>794</v>
      </c>
      <c r="B3075" s="231" t="s">
        <v>808</v>
      </c>
      <c r="C3075" s="231" t="s">
        <v>2343</v>
      </c>
      <c r="D3075" s="231" t="s">
        <v>210</v>
      </c>
      <c r="E3075" s="231" t="s">
        <v>830</v>
      </c>
      <c r="F3075" s="231" t="s">
        <v>48</v>
      </c>
      <c r="G3075" s="231" t="s">
        <v>521</v>
      </c>
      <c r="H3075" s="231" t="s">
        <v>796</v>
      </c>
      <c r="I3075" s="203">
        <v>5708.41</v>
      </c>
      <c r="J3075" s="203">
        <v>1140</v>
      </c>
      <c r="K3075" s="203">
        <v>0</v>
      </c>
      <c r="L3075" s="203">
        <v>4568.41</v>
      </c>
      <c r="M3075" s="231"/>
    </row>
    <row r="3076" spans="1:13">
      <c r="A3076" s="231" t="s">
        <v>794</v>
      </c>
      <c r="B3076" s="231" t="s">
        <v>808</v>
      </c>
      <c r="C3076" s="231" t="s">
        <v>2345</v>
      </c>
      <c r="D3076" s="231" t="s">
        <v>210</v>
      </c>
      <c r="E3076" s="231" t="s">
        <v>830</v>
      </c>
      <c r="F3076" s="231" t="s">
        <v>48</v>
      </c>
      <c r="G3076" s="231" t="s">
        <v>521</v>
      </c>
      <c r="H3076" s="231" t="s">
        <v>796</v>
      </c>
      <c r="I3076" s="203">
        <v>14.26</v>
      </c>
      <c r="J3076" s="203">
        <v>0</v>
      </c>
      <c r="K3076" s="203">
        <v>0</v>
      </c>
      <c r="L3076" s="203">
        <v>14.26</v>
      </c>
      <c r="M3076" s="231"/>
    </row>
    <row r="3077" spans="1:13">
      <c r="A3077" s="231" t="s">
        <v>794</v>
      </c>
      <c r="B3077" s="231" t="s">
        <v>701</v>
      </c>
      <c r="C3077" s="231" t="s">
        <v>2344</v>
      </c>
      <c r="D3077" s="231" t="s">
        <v>210</v>
      </c>
      <c r="E3077" s="231" t="s">
        <v>830</v>
      </c>
      <c r="F3077" s="231" t="s">
        <v>48</v>
      </c>
      <c r="G3077" s="231" t="s">
        <v>521</v>
      </c>
      <c r="H3077" s="231" t="s">
        <v>796</v>
      </c>
      <c r="I3077" s="203">
        <v>14.28</v>
      </c>
      <c r="J3077" s="203">
        <v>0</v>
      </c>
      <c r="K3077" s="203">
        <v>0</v>
      </c>
      <c r="L3077" s="203">
        <v>14.28</v>
      </c>
      <c r="M3077" s="231"/>
    </row>
    <row r="3078" spans="1:13">
      <c r="A3078" s="231" t="s">
        <v>794</v>
      </c>
      <c r="B3078" s="231" t="s">
        <v>366</v>
      </c>
      <c r="C3078" s="231" t="s">
        <v>2341</v>
      </c>
      <c r="D3078" s="231" t="s">
        <v>210</v>
      </c>
      <c r="E3078" s="231" t="s">
        <v>830</v>
      </c>
      <c r="F3078" s="231" t="s">
        <v>48</v>
      </c>
      <c r="G3078" s="231" t="s">
        <v>521</v>
      </c>
      <c r="H3078" s="231" t="s">
        <v>796</v>
      </c>
      <c r="I3078" s="203">
        <v>130</v>
      </c>
      <c r="J3078" s="203">
        <v>0</v>
      </c>
      <c r="K3078" s="203">
        <v>0</v>
      </c>
      <c r="L3078" s="203">
        <v>130</v>
      </c>
      <c r="M3078" s="231"/>
    </row>
    <row r="3079" spans="1:13">
      <c r="A3079" s="231" t="s">
        <v>794</v>
      </c>
      <c r="B3079" s="231" t="s">
        <v>808</v>
      </c>
      <c r="C3079" s="231" t="s">
        <v>794</v>
      </c>
      <c r="D3079" s="231" t="s">
        <v>210</v>
      </c>
      <c r="E3079" s="231" t="s">
        <v>999</v>
      </c>
      <c r="F3079" s="231" t="s">
        <v>48</v>
      </c>
      <c r="G3079" s="231" t="s">
        <v>521</v>
      </c>
      <c r="H3079" s="231" t="s">
        <v>796</v>
      </c>
      <c r="I3079" s="203">
        <v>11728.59</v>
      </c>
      <c r="J3079" s="203">
        <v>1016.52</v>
      </c>
      <c r="K3079" s="203">
        <v>0</v>
      </c>
      <c r="L3079" s="203">
        <v>10712.07</v>
      </c>
      <c r="M3079" s="231"/>
    </row>
    <row r="3080" spans="1:13">
      <c r="A3080" s="231" t="s">
        <v>794</v>
      </c>
      <c r="B3080" s="231" t="s">
        <v>808</v>
      </c>
      <c r="C3080" s="231" t="s">
        <v>812</v>
      </c>
      <c r="D3080" s="231" t="s">
        <v>210</v>
      </c>
      <c r="E3080" s="231" t="s">
        <v>999</v>
      </c>
      <c r="F3080" s="231" t="s">
        <v>48</v>
      </c>
      <c r="G3080" s="231" t="s">
        <v>521</v>
      </c>
      <c r="H3080" s="231" t="s">
        <v>796</v>
      </c>
      <c r="I3080" s="203">
        <v>200</v>
      </c>
      <c r="J3080" s="203">
        <v>228.73</v>
      </c>
      <c r="K3080" s="203">
        <v>0</v>
      </c>
      <c r="L3080" s="203">
        <v>-28.73</v>
      </c>
      <c r="M3080" s="231"/>
    </row>
    <row r="3081" spans="1:13">
      <c r="A3081" s="231" t="s">
        <v>794</v>
      </c>
      <c r="B3081" s="231" t="s">
        <v>808</v>
      </c>
      <c r="C3081" s="231" t="s">
        <v>2345</v>
      </c>
      <c r="D3081" s="231" t="s">
        <v>210</v>
      </c>
      <c r="E3081" s="231" t="s">
        <v>999</v>
      </c>
      <c r="F3081" s="231" t="s">
        <v>48</v>
      </c>
      <c r="G3081" s="231" t="s">
        <v>521</v>
      </c>
      <c r="H3081" s="231" t="s">
        <v>796</v>
      </c>
      <c r="I3081" s="203">
        <v>16231.41</v>
      </c>
      <c r="J3081" s="203">
        <v>18945.37</v>
      </c>
      <c r="K3081" s="203">
        <v>0</v>
      </c>
      <c r="L3081" s="203">
        <v>-2713.96</v>
      </c>
      <c r="M3081" s="231"/>
    </row>
    <row r="3082" spans="1:13">
      <c r="A3082" s="231" t="s">
        <v>794</v>
      </c>
      <c r="B3082" s="231" t="s">
        <v>808</v>
      </c>
      <c r="C3082" s="231" t="s">
        <v>2341</v>
      </c>
      <c r="D3082" s="231" t="s">
        <v>210</v>
      </c>
      <c r="E3082" s="231" t="s">
        <v>1005</v>
      </c>
      <c r="F3082" s="231" t="s">
        <v>48</v>
      </c>
      <c r="G3082" s="231" t="s">
        <v>521</v>
      </c>
      <c r="H3082" s="231" t="s">
        <v>796</v>
      </c>
      <c r="I3082" s="203">
        <v>1977</v>
      </c>
      <c r="J3082" s="203">
        <v>1977</v>
      </c>
      <c r="K3082" s="203">
        <v>0</v>
      </c>
      <c r="L3082" s="203">
        <v>0</v>
      </c>
      <c r="M3082" s="231"/>
    </row>
    <row r="3083" spans="1:13">
      <c r="A3083" s="231" t="s">
        <v>794</v>
      </c>
      <c r="B3083" s="231" t="s">
        <v>366</v>
      </c>
      <c r="C3083" s="231" t="s">
        <v>2345</v>
      </c>
      <c r="D3083" s="231" t="s">
        <v>210</v>
      </c>
      <c r="E3083" s="231" t="s">
        <v>1005</v>
      </c>
      <c r="F3083" s="231" t="s">
        <v>48</v>
      </c>
      <c r="G3083" s="231" t="s">
        <v>521</v>
      </c>
      <c r="H3083" s="231" t="s">
        <v>796</v>
      </c>
      <c r="I3083" s="203">
        <v>23</v>
      </c>
      <c r="J3083" s="203">
        <v>0</v>
      </c>
      <c r="K3083" s="203">
        <v>0</v>
      </c>
      <c r="L3083" s="203">
        <v>23</v>
      </c>
      <c r="M3083" s="231"/>
    </row>
    <row r="3084" spans="1:13">
      <c r="A3084" s="231" t="s">
        <v>794</v>
      </c>
      <c r="B3084" s="231" t="s">
        <v>703</v>
      </c>
      <c r="C3084" s="231" t="s">
        <v>794</v>
      </c>
      <c r="D3084" s="231" t="s">
        <v>210</v>
      </c>
      <c r="E3084" s="231" t="s">
        <v>1097</v>
      </c>
      <c r="F3084" s="231" t="s">
        <v>48</v>
      </c>
      <c r="G3084" s="231" t="s">
        <v>521</v>
      </c>
      <c r="H3084" s="231" t="s">
        <v>796</v>
      </c>
      <c r="I3084" s="203">
        <v>3963.08</v>
      </c>
      <c r="J3084" s="203">
        <v>531.34</v>
      </c>
      <c r="K3084" s="203">
        <v>0</v>
      </c>
      <c r="L3084" s="203">
        <v>3431.74</v>
      </c>
      <c r="M3084" s="231"/>
    </row>
    <row r="3085" spans="1:13">
      <c r="A3085" s="231" t="s">
        <v>794</v>
      </c>
      <c r="B3085" s="231" t="s">
        <v>703</v>
      </c>
      <c r="C3085" s="231" t="s">
        <v>794</v>
      </c>
      <c r="D3085" s="231" t="s">
        <v>210</v>
      </c>
      <c r="E3085" s="231" t="s">
        <v>1097</v>
      </c>
      <c r="F3085" s="231" t="s">
        <v>48</v>
      </c>
      <c r="G3085" s="231" t="s">
        <v>521</v>
      </c>
      <c r="H3085" s="231" t="s">
        <v>796</v>
      </c>
      <c r="I3085" s="203">
        <v>816.92</v>
      </c>
      <c r="J3085" s="203">
        <v>816.92</v>
      </c>
      <c r="K3085" s="203">
        <v>0</v>
      </c>
      <c r="L3085" s="203">
        <v>0</v>
      </c>
      <c r="M3085" s="231"/>
    </row>
    <row r="3086" spans="1:13">
      <c r="A3086" s="231" t="s">
        <v>794</v>
      </c>
      <c r="B3086" s="231" t="s">
        <v>703</v>
      </c>
      <c r="C3086" s="231" t="s">
        <v>812</v>
      </c>
      <c r="D3086" s="231" t="s">
        <v>210</v>
      </c>
      <c r="E3086" s="231" t="s">
        <v>1097</v>
      </c>
      <c r="F3086" s="231" t="s">
        <v>48</v>
      </c>
      <c r="G3086" s="231" t="s">
        <v>521</v>
      </c>
      <c r="H3086" s="231" t="s">
        <v>796</v>
      </c>
      <c r="I3086" s="203">
        <v>1052</v>
      </c>
      <c r="J3086" s="203">
        <v>310.81</v>
      </c>
      <c r="K3086" s="203">
        <v>0</v>
      </c>
      <c r="L3086" s="203">
        <v>741.19</v>
      </c>
      <c r="M3086" s="231"/>
    </row>
    <row r="3087" spans="1:13">
      <c r="A3087" s="231" t="s">
        <v>794</v>
      </c>
      <c r="B3087" s="231" t="s">
        <v>808</v>
      </c>
      <c r="C3087" s="231" t="s">
        <v>794</v>
      </c>
      <c r="D3087" s="231" t="s">
        <v>210</v>
      </c>
      <c r="E3087" s="231" t="s">
        <v>710</v>
      </c>
      <c r="F3087" s="231" t="s">
        <v>48</v>
      </c>
      <c r="G3087" s="231" t="s">
        <v>521</v>
      </c>
      <c r="H3087" s="231" t="s">
        <v>796</v>
      </c>
      <c r="I3087" s="203">
        <v>0</v>
      </c>
      <c r="J3087" s="203">
        <v>463.26</v>
      </c>
      <c r="K3087" s="203">
        <v>0</v>
      </c>
      <c r="L3087" s="203">
        <v>-463.26</v>
      </c>
      <c r="M3087" s="231"/>
    </row>
    <row r="3088" spans="1:13">
      <c r="A3088" s="231" t="s">
        <v>794</v>
      </c>
      <c r="B3088" s="231" t="s">
        <v>808</v>
      </c>
      <c r="C3088" s="231" t="s">
        <v>812</v>
      </c>
      <c r="D3088" s="231" t="s">
        <v>210</v>
      </c>
      <c r="E3088" s="231" t="s">
        <v>710</v>
      </c>
      <c r="F3088" s="231" t="s">
        <v>48</v>
      </c>
      <c r="G3088" s="231" t="s">
        <v>521</v>
      </c>
      <c r="H3088" s="231" t="s">
        <v>796</v>
      </c>
      <c r="I3088" s="203">
        <v>0</v>
      </c>
      <c r="J3088" s="203">
        <v>102.1</v>
      </c>
      <c r="K3088" s="203">
        <v>0</v>
      </c>
      <c r="L3088" s="203">
        <v>-102.1</v>
      </c>
      <c r="M3088" s="231"/>
    </row>
    <row r="3089" spans="1:13">
      <c r="A3089" s="231" t="s">
        <v>794</v>
      </c>
      <c r="B3089" s="231" t="s">
        <v>808</v>
      </c>
      <c r="C3089" s="231" t="s">
        <v>2341</v>
      </c>
      <c r="D3089" s="231" t="s">
        <v>210</v>
      </c>
      <c r="E3089" s="231" t="s">
        <v>710</v>
      </c>
      <c r="F3089" s="231" t="s">
        <v>48</v>
      </c>
      <c r="G3089" s="231" t="s">
        <v>521</v>
      </c>
      <c r="H3089" s="231" t="s">
        <v>796</v>
      </c>
      <c r="I3089" s="203">
        <v>4727.5</v>
      </c>
      <c r="J3089" s="203">
        <v>4727.5</v>
      </c>
      <c r="K3089" s="203">
        <v>0</v>
      </c>
      <c r="L3089" s="203">
        <v>0</v>
      </c>
      <c r="M3089" s="231"/>
    </row>
    <row r="3090" spans="1:13">
      <c r="A3090" s="231" t="s">
        <v>794</v>
      </c>
      <c r="B3090" s="231" t="s">
        <v>808</v>
      </c>
      <c r="C3090" s="231" t="s">
        <v>2341</v>
      </c>
      <c r="D3090" s="231" t="s">
        <v>210</v>
      </c>
      <c r="E3090" s="231" t="s">
        <v>710</v>
      </c>
      <c r="F3090" s="231" t="s">
        <v>48</v>
      </c>
      <c r="G3090" s="231" t="s">
        <v>521</v>
      </c>
      <c r="H3090" s="231" t="s">
        <v>796</v>
      </c>
      <c r="I3090" s="203">
        <v>2799.89</v>
      </c>
      <c r="J3090" s="203">
        <v>2799.89</v>
      </c>
      <c r="K3090" s="203">
        <v>0</v>
      </c>
      <c r="L3090" s="203">
        <v>0</v>
      </c>
      <c r="M3090" s="231"/>
    </row>
    <row r="3091" spans="1:13">
      <c r="A3091" s="231" t="s">
        <v>794</v>
      </c>
      <c r="B3091" s="231" t="s">
        <v>808</v>
      </c>
      <c r="C3091" s="231" t="s">
        <v>2341</v>
      </c>
      <c r="D3091" s="231" t="s">
        <v>210</v>
      </c>
      <c r="E3091" s="231" t="s">
        <v>710</v>
      </c>
      <c r="F3091" s="231" t="s">
        <v>48</v>
      </c>
      <c r="G3091" s="231" t="s">
        <v>521</v>
      </c>
      <c r="H3091" s="231" t="s">
        <v>796</v>
      </c>
      <c r="I3091" s="203">
        <v>500</v>
      </c>
      <c r="J3091" s="203">
        <v>500</v>
      </c>
      <c r="K3091" s="203">
        <v>0</v>
      </c>
      <c r="L3091" s="203">
        <v>0</v>
      </c>
      <c r="M3091" s="231"/>
    </row>
    <row r="3092" spans="1:13">
      <c r="A3092" s="231" t="s">
        <v>794</v>
      </c>
      <c r="B3092" s="231" t="s">
        <v>808</v>
      </c>
      <c r="C3092" s="231" t="s">
        <v>2343</v>
      </c>
      <c r="D3092" s="231" t="s">
        <v>210</v>
      </c>
      <c r="E3092" s="231" t="s">
        <v>710</v>
      </c>
      <c r="F3092" s="231" t="s">
        <v>48</v>
      </c>
      <c r="G3092" s="231" t="s">
        <v>521</v>
      </c>
      <c r="H3092" s="231" t="s">
        <v>796</v>
      </c>
      <c r="I3092" s="203">
        <v>6865.01</v>
      </c>
      <c r="J3092" s="203">
        <v>1784.97</v>
      </c>
      <c r="K3092" s="203">
        <v>0</v>
      </c>
      <c r="L3092" s="203">
        <v>5080.04</v>
      </c>
      <c r="M3092" s="231"/>
    </row>
    <row r="3093" spans="1:13">
      <c r="A3093" s="231" t="s">
        <v>794</v>
      </c>
      <c r="B3093" s="231" t="s">
        <v>808</v>
      </c>
      <c r="C3093" s="231" t="s">
        <v>2344</v>
      </c>
      <c r="D3093" s="231" t="s">
        <v>210</v>
      </c>
      <c r="E3093" s="231" t="s">
        <v>710</v>
      </c>
      <c r="F3093" s="231" t="s">
        <v>48</v>
      </c>
      <c r="G3093" s="231" t="s">
        <v>521</v>
      </c>
      <c r="H3093" s="231" t="s">
        <v>796</v>
      </c>
      <c r="I3093" s="203">
        <v>85.49</v>
      </c>
      <c r="J3093" s="203">
        <v>85.49</v>
      </c>
      <c r="K3093" s="203">
        <v>0</v>
      </c>
      <c r="L3093" s="203">
        <v>0</v>
      </c>
      <c r="M3093" s="231"/>
    </row>
    <row r="3094" spans="1:13">
      <c r="A3094" s="231" t="s">
        <v>794</v>
      </c>
      <c r="B3094" s="231" t="s">
        <v>808</v>
      </c>
      <c r="C3094" s="231" t="s">
        <v>2345</v>
      </c>
      <c r="D3094" s="231" t="s">
        <v>210</v>
      </c>
      <c r="E3094" s="231" t="s">
        <v>710</v>
      </c>
      <c r="F3094" s="231" t="s">
        <v>48</v>
      </c>
      <c r="G3094" s="231" t="s">
        <v>521</v>
      </c>
      <c r="H3094" s="231" t="s">
        <v>796</v>
      </c>
      <c r="I3094" s="203">
        <v>480</v>
      </c>
      <c r="J3094" s="203">
        <v>480</v>
      </c>
      <c r="K3094" s="203">
        <v>0</v>
      </c>
      <c r="L3094" s="203">
        <v>0</v>
      </c>
      <c r="M3094" s="231"/>
    </row>
    <row r="3095" spans="1:13">
      <c r="A3095" s="231" t="s">
        <v>794</v>
      </c>
      <c r="B3095" s="231" t="s">
        <v>808</v>
      </c>
      <c r="C3095" s="231" t="s">
        <v>2345</v>
      </c>
      <c r="D3095" s="231" t="s">
        <v>210</v>
      </c>
      <c r="E3095" s="231" t="s">
        <v>710</v>
      </c>
      <c r="F3095" s="231" t="s">
        <v>48</v>
      </c>
      <c r="G3095" s="231" t="s">
        <v>521</v>
      </c>
      <c r="H3095" s="231" t="s">
        <v>796</v>
      </c>
      <c r="I3095" s="203">
        <v>7290.67</v>
      </c>
      <c r="J3095" s="203">
        <v>10248.89</v>
      </c>
      <c r="K3095" s="203">
        <v>0</v>
      </c>
      <c r="L3095" s="203">
        <v>-2958.22</v>
      </c>
      <c r="M3095" s="231"/>
    </row>
    <row r="3096" spans="1:13">
      <c r="A3096" s="231" t="s">
        <v>794</v>
      </c>
      <c r="B3096" s="231" t="s">
        <v>833</v>
      </c>
      <c r="C3096" s="231" t="s">
        <v>2345</v>
      </c>
      <c r="D3096" s="231" t="s">
        <v>210</v>
      </c>
      <c r="E3096" s="231" t="s">
        <v>710</v>
      </c>
      <c r="F3096" s="231" t="s">
        <v>48</v>
      </c>
      <c r="G3096" s="231" t="s">
        <v>521</v>
      </c>
      <c r="H3096" s="231" t="s">
        <v>796</v>
      </c>
      <c r="I3096" s="203">
        <v>714.2</v>
      </c>
      <c r="J3096" s="203">
        <v>714.2</v>
      </c>
      <c r="K3096" s="203">
        <v>0</v>
      </c>
      <c r="L3096" s="203">
        <v>0</v>
      </c>
      <c r="M3096" s="231"/>
    </row>
    <row r="3097" spans="1:13">
      <c r="A3097" s="231" t="s">
        <v>794</v>
      </c>
      <c r="B3097" s="231" t="s">
        <v>703</v>
      </c>
      <c r="C3097" s="231" t="s">
        <v>794</v>
      </c>
      <c r="D3097" s="231" t="s">
        <v>210</v>
      </c>
      <c r="E3097" s="231" t="s">
        <v>710</v>
      </c>
      <c r="F3097" s="231" t="s">
        <v>48</v>
      </c>
      <c r="G3097" s="231" t="s">
        <v>521</v>
      </c>
      <c r="H3097" s="231" t="s">
        <v>796</v>
      </c>
      <c r="I3097" s="203">
        <v>341.72</v>
      </c>
      <c r="J3097" s="203">
        <v>989.2</v>
      </c>
      <c r="K3097" s="203">
        <v>0</v>
      </c>
      <c r="L3097" s="203">
        <v>-647.48</v>
      </c>
      <c r="M3097" s="231"/>
    </row>
    <row r="3098" spans="1:13">
      <c r="A3098" s="231" t="s">
        <v>794</v>
      </c>
      <c r="B3098" s="231" t="s">
        <v>703</v>
      </c>
      <c r="C3098" s="231" t="s">
        <v>812</v>
      </c>
      <c r="D3098" s="231" t="s">
        <v>210</v>
      </c>
      <c r="E3098" s="231" t="s">
        <v>710</v>
      </c>
      <c r="F3098" s="231" t="s">
        <v>48</v>
      </c>
      <c r="G3098" s="231" t="s">
        <v>521</v>
      </c>
      <c r="H3098" s="231" t="s">
        <v>796</v>
      </c>
      <c r="I3098" s="203">
        <v>200</v>
      </c>
      <c r="J3098" s="203">
        <v>219.66</v>
      </c>
      <c r="K3098" s="203">
        <v>0</v>
      </c>
      <c r="L3098" s="203">
        <v>-19.66</v>
      </c>
      <c r="M3098" s="231"/>
    </row>
    <row r="3099" spans="1:13">
      <c r="A3099" s="231" t="s">
        <v>794</v>
      </c>
      <c r="B3099" s="231" t="s">
        <v>701</v>
      </c>
      <c r="C3099" s="231" t="s">
        <v>2344</v>
      </c>
      <c r="D3099" s="231" t="s">
        <v>210</v>
      </c>
      <c r="E3099" s="231" t="s">
        <v>710</v>
      </c>
      <c r="F3099" s="231" t="s">
        <v>48</v>
      </c>
      <c r="G3099" s="231" t="s">
        <v>521</v>
      </c>
      <c r="H3099" s="231" t="s">
        <v>796</v>
      </c>
      <c r="I3099" s="203">
        <v>8000</v>
      </c>
      <c r="J3099" s="203">
        <v>0</v>
      </c>
      <c r="K3099" s="203">
        <v>7050</v>
      </c>
      <c r="L3099" s="203">
        <v>950</v>
      </c>
      <c r="M3099" s="231"/>
    </row>
    <row r="3100" spans="1:13">
      <c r="A3100" s="231" t="s">
        <v>794</v>
      </c>
      <c r="B3100" s="231" t="s">
        <v>701</v>
      </c>
      <c r="C3100" s="231" t="s">
        <v>2345</v>
      </c>
      <c r="D3100" s="231" t="s">
        <v>210</v>
      </c>
      <c r="E3100" s="231" t="s">
        <v>710</v>
      </c>
      <c r="F3100" s="231" t="s">
        <v>48</v>
      </c>
      <c r="G3100" s="231" t="s">
        <v>521</v>
      </c>
      <c r="H3100" s="231" t="s">
        <v>796</v>
      </c>
      <c r="I3100" s="203">
        <v>2500</v>
      </c>
      <c r="J3100" s="203">
        <v>2353.06</v>
      </c>
      <c r="K3100" s="203">
        <v>0</v>
      </c>
      <c r="L3100" s="203">
        <v>146.94</v>
      </c>
      <c r="M3100" s="231"/>
    </row>
    <row r="3101" spans="1:13">
      <c r="A3101" s="231" t="s">
        <v>794</v>
      </c>
      <c r="B3101" s="231" t="s">
        <v>707</v>
      </c>
      <c r="C3101" s="231" t="s">
        <v>794</v>
      </c>
      <c r="D3101" s="231" t="s">
        <v>210</v>
      </c>
      <c r="E3101" s="231" t="s">
        <v>710</v>
      </c>
      <c r="F3101" s="231" t="s">
        <v>48</v>
      </c>
      <c r="G3101" s="231" t="s">
        <v>521</v>
      </c>
      <c r="H3101" s="231" t="s">
        <v>796</v>
      </c>
      <c r="I3101" s="203">
        <v>2260</v>
      </c>
      <c r="J3101" s="203">
        <v>0</v>
      </c>
      <c r="K3101" s="203">
        <v>0</v>
      </c>
      <c r="L3101" s="203">
        <v>2260</v>
      </c>
      <c r="M3101" s="231"/>
    </row>
    <row r="3102" spans="1:13">
      <c r="A3102" s="231" t="s">
        <v>794</v>
      </c>
      <c r="B3102" s="231" t="s">
        <v>707</v>
      </c>
      <c r="C3102" s="231" t="s">
        <v>2341</v>
      </c>
      <c r="D3102" s="231" t="s">
        <v>210</v>
      </c>
      <c r="E3102" s="231" t="s">
        <v>710</v>
      </c>
      <c r="F3102" s="231" t="s">
        <v>48</v>
      </c>
      <c r="G3102" s="231" t="s">
        <v>521</v>
      </c>
      <c r="H3102" s="231" t="s">
        <v>796</v>
      </c>
      <c r="I3102" s="203">
        <v>12379.53</v>
      </c>
      <c r="J3102" s="203">
        <v>1962.5</v>
      </c>
      <c r="K3102" s="203">
        <v>0</v>
      </c>
      <c r="L3102" s="203">
        <v>10417.030000000001</v>
      </c>
      <c r="M3102" s="231"/>
    </row>
    <row r="3103" spans="1:13">
      <c r="A3103" s="231" t="s">
        <v>794</v>
      </c>
      <c r="B3103" s="231" t="s">
        <v>707</v>
      </c>
      <c r="C3103" s="231" t="s">
        <v>2343</v>
      </c>
      <c r="D3103" s="231" t="s">
        <v>210</v>
      </c>
      <c r="E3103" s="231" t="s">
        <v>710</v>
      </c>
      <c r="F3103" s="231" t="s">
        <v>48</v>
      </c>
      <c r="G3103" s="231" t="s">
        <v>521</v>
      </c>
      <c r="H3103" s="231" t="s">
        <v>796</v>
      </c>
      <c r="I3103" s="203">
        <v>72772.95</v>
      </c>
      <c r="J3103" s="203">
        <v>257.2</v>
      </c>
      <c r="K3103" s="203">
        <v>0</v>
      </c>
      <c r="L3103" s="203">
        <v>72515.75</v>
      </c>
      <c r="M3103" s="231"/>
    </row>
    <row r="3104" spans="1:13">
      <c r="A3104" s="231" t="s">
        <v>794</v>
      </c>
      <c r="B3104" s="231" t="s">
        <v>707</v>
      </c>
      <c r="C3104" s="231" t="s">
        <v>2344</v>
      </c>
      <c r="D3104" s="231" t="s">
        <v>210</v>
      </c>
      <c r="E3104" s="231" t="s">
        <v>710</v>
      </c>
      <c r="F3104" s="231" t="s">
        <v>48</v>
      </c>
      <c r="G3104" s="231" t="s">
        <v>521</v>
      </c>
      <c r="H3104" s="231" t="s">
        <v>796</v>
      </c>
      <c r="I3104" s="203">
        <v>35.979999999999997</v>
      </c>
      <c r="J3104" s="203">
        <v>35.979999999999997</v>
      </c>
      <c r="K3104" s="203">
        <v>0</v>
      </c>
      <c r="L3104" s="203">
        <v>0</v>
      </c>
      <c r="M3104" s="231"/>
    </row>
    <row r="3105" spans="1:13">
      <c r="A3105" s="231" t="s">
        <v>794</v>
      </c>
      <c r="B3105" s="231" t="s">
        <v>707</v>
      </c>
      <c r="C3105" s="231" t="s">
        <v>2344</v>
      </c>
      <c r="D3105" s="231" t="s">
        <v>210</v>
      </c>
      <c r="E3105" s="231" t="s">
        <v>710</v>
      </c>
      <c r="F3105" s="231" t="s">
        <v>48</v>
      </c>
      <c r="G3105" s="231" t="s">
        <v>521</v>
      </c>
      <c r="H3105" s="231" t="s">
        <v>796</v>
      </c>
      <c r="I3105" s="203">
        <v>5282.12</v>
      </c>
      <c r="J3105" s="203">
        <v>0</v>
      </c>
      <c r="K3105" s="203">
        <v>0</v>
      </c>
      <c r="L3105" s="203">
        <v>5282.12</v>
      </c>
      <c r="M3105" s="231"/>
    </row>
    <row r="3106" spans="1:13">
      <c r="A3106" s="231" t="s">
        <v>794</v>
      </c>
      <c r="B3106" s="231" t="s">
        <v>707</v>
      </c>
      <c r="C3106" s="231" t="s">
        <v>2344</v>
      </c>
      <c r="D3106" s="231" t="s">
        <v>210</v>
      </c>
      <c r="E3106" s="231" t="s">
        <v>710</v>
      </c>
      <c r="F3106" s="231" t="s">
        <v>48</v>
      </c>
      <c r="G3106" s="231" t="s">
        <v>521</v>
      </c>
      <c r="H3106" s="231" t="s">
        <v>796</v>
      </c>
      <c r="I3106" s="203">
        <v>17790.41</v>
      </c>
      <c r="J3106" s="203">
        <v>6938.02</v>
      </c>
      <c r="K3106" s="203">
        <v>3290</v>
      </c>
      <c r="L3106" s="203">
        <v>7562.39</v>
      </c>
      <c r="M3106" s="231"/>
    </row>
    <row r="3107" spans="1:13">
      <c r="A3107" s="231" t="s">
        <v>794</v>
      </c>
      <c r="B3107" s="231" t="s">
        <v>242</v>
      </c>
      <c r="C3107" s="231" t="s">
        <v>2344</v>
      </c>
      <c r="D3107" s="231" t="s">
        <v>210</v>
      </c>
      <c r="E3107" s="231" t="s">
        <v>710</v>
      </c>
      <c r="F3107" s="231" t="s">
        <v>48</v>
      </c>
      <c r="G3107" s="231" t="s">
        <v>521</v>
      </c>
      <c r="H3107" s="231" t="s">
        <v>796</v>
      </c>
      <c r="I3107" s="203">
        <v>67990.8</v>
      </c>
      <c r="J3107" s="203">
        <v>28645</v>
      </c>
      <c r="K3107" s="203">
        <v>0</v>
      </c>
      <c r="L3107" s="203">
        <v>39345.800000000003</v>
      </c>
      <c r="M3107" s="231"/>
    </row>
    <row r="3108" spans="1:13">
      <c r="A3108" s="231" t="s">
        <v>794</v>
      </c>
      <c r="B3108" s="231" t="s">
        <v>242</v>
      </c>
      <c r="C3108" s="231" t="s">
        <v>2344</v>
      </c>
      <c r="D3108" s="231" t="s">
        <v>210</v>
      </c>
      <c r="E3108" s="231" t="s">
        <v>710</v>
      </c>
      <c r="F3108" s="231" t="s">
        <v>48</v>
      </c>
      <c r="G3108" s="231" t="s">
        <v>521</v>
      </c>
      <c r="H3108" s="231" t="s">
        <v>796</v>
      </c>
      <c r="I3108" s="203">
        <v>770</v>
      </c>
      <c r="J3108" s="203">
        <v>770</v>
      </c>
      <c r="K3108" s="203">
        <v>0</v>
      </c>
      <c r="L3108" s="203">
        <v>0</v>
      </c>
      <c r="M3108" s="231"/>
    </row>
    <row r="3109" spans="1:13">
      <c r="A3109" s="231" t="s">
        <v>794</v>
      </c>
      <c r="B3109" s="231" t="s">
        <v>243</v>
      </c>
      <c r="C3109" s="231" t="s">
        <v>2345</v>
      </c>
      <c r="D3109" s="231" t="s">
        <v>210</v>
      </c>
      <c r="E3109" s="231" t="s">
        <v>710</v>
      </c>
      <c r="F3109" s="231" t="s">
        <v>48</v>
      </c>
      <c r="G3109" s="231" t="s">
        <v>521</v>
      </c>
      <c r="H3109" s="231" t="s">
        <v>796</v>
      </c>
      <c r="I3109" s="203">
        <v>300</v>
      </c>
      <c r="J3109" s="203">
        <v>0</v>
      </c>
      <c r="K3109" s="203">
        <v>0</v>
      </c>
      <c r="L3109" s="203">
        <v>300</v>
      </c>
      <c r="M3109" s="231"/>
    </row>
    <row r="3110" spans="1:13">
      <c r="A3110" s="231" t="s">
        <v>794</v>
      </c>
      <c r="B3110" s="231" t="s">
        <v>706</v>
      </c>
      <c r="C3110" s="231" t="s">
        <v>794</v>
      </c>
      <c r="D3110" s="231" t="s">
        <v>210</v>
      </c>
      <c r="E3110" s="231" t="s">
        <v>710</v>
      </c>
      <c r="F3110" s="231" t="s">
        <v>48</v>
      </c>
      <c r="G3110" s="231" t="s">
        <v>521</v>
      </c>
      <c r="H3110" s="231" t="s">
        <v>796</v>
      </c>
      <c r="I3110" s="203">
        <v>9283.91</v>
      </c>
      <c r="J3110" s="203">
        <v>6775.74</v>
      </c>
      <c r="K3110" s="203">
        <v>0</v>
      </c>
      <c r="L3110" s="203">
        <v>2508.17</v>
      </c>
      <c r="M3110" s="231"/>
    </row>
    <row r="3111" spans="1:13">
      <c r="A3111" s="231" t="s">
        <v>794</v>
      </c>
      <c r="B3111" s="231" t="s">
        <v>706</v>
      </c>
      <c r="C3111" s="231" t="s">
        <v>812</v>
      </c>
      <c r="D3111" s="231" t="s">
        <v>210</v>
      </c>
      <c r="E3111" s="231" t="s">
        <v>710</v>
      </c>
      <c r="F3111" s="231" t="s">
        <v>48</v>
      </c>
      <c r="G3111" s="231" t="s">
        <v>521</v>
      </c>
      <c r="H3111" s="231" t="s">
        <v>796</v>
      </c>
      <c r="I3111" s="203">
        <v>9483.4599999999991</v>
      </c>
      <c r="J3111" s="203">
        <v>1705.21</v>
      </c>
      <c r="K3111" s="203">
        <v>0</v>
      </c>
      <c r="L3111" s="203">
        <v>7778.25</v>
      </c>
      <c r="M3111" s="231"/>
    </row>
    <row r="3112" spans="1:13">
      <c r="A3112" s="231" t="s">
        <v>794</v>
      </c>
      <c r="B3112" s="231" t="s">
        <v>706</v>
      </c>
      <c r="C3112" s="231" t="s">
        <v>2343</v>
      </c>
      <c r="D3112" s="231" t="s">
        <v>210</v>
      </c>
      <c r="E3112" s="231" t="s">
        <v>710</v>
      </c>
      <c r="F3112" s="231" t="s">
        <v>48</v>
      </c>
      <c r="G3112" s="231" t="s">
        <v>521</v>
      </c>
      <c r="H3112" s="231" t="s">
        <v>796</v>
      </c>
      <c r="I3112" s="203">
        <v>4043.76</v>
      </c>
      <c r="J3112" s="203">
        <v>0</v>
      </c>
      <c r="K3112" s="203">
        <v>0</v>
      </c>
      <c r="L3112" s="203">
        <v>4043.76</v>
      </c>
      <c r="M3112" s="231"/>
    </row>
    <row r="3113" spans="1:13">
      <c r="A3113" s="231" t="s">
        <v>794</v>
      </c>
      <c r="B3113" s="231" t="s">
        <v>706</v>
      </c>
      <c r="C3113" s="231" t="s">
        <v>2344</v>
      </c>
      <c r="D3113" s="231" t="s">
        <v>210</v>
      </c>
      <c r="E3113" s="231" t="s">
        <v>710</v>
      </c>
      <c r="F3113" s="231" t="s">
        <v>48</v>
      </c>
      <c r="G3113" s="231" t="s">
        <v>521</v>
      </c>
      <c r="H3113" s="231" t="s">
        <v>796</v>
      </c>
      <c r="I3113" s="203">
        <v>3300</v>
      </c>
      <c r="J3113" s="203">
        <v>3230.6</v>
      </c>
      <c r="K3113" s="203">
        <v>0</v>
      </c>
      <c r="L3113" s="203">
        <v>69.400000000000006</v>
      </c>
      <c r="M3113" s="231"/>
    </row>
    <row r="3114" spans="1:13">
      <c r="A3114" s="231" t="s">
        <v>794</v>
      </c>
      <c r="B3114" s="231" t="s">
        <v>706</v>
      </c>
      <c r="C3114" s="231" t="s">
        <v>2345</v>
      </c>
      <c r="D3114" s="231" t="s">
        <v>210</v>
      </c>
      <c r="E3114" s="231" t="s">
        <v>710</v>
      </c>
      <c r="F3114" s="231" t="s">
        <v>48</v>
      </c>
      <c r="G3114" s="231" t="s">
        <v>521</v>
      </c>
      <c r="H3114" s="231" t="s">
        <v>796</v>
      </c>
      <c r="I3114" s="203">
        <v>5245.22</v>
      </c>
      <c r="J3114" s="203">
        <v>4968.18</v>
      </c>
      <c r="K3114" s="203">
        <v>0</v>
      </c>
      <c r="L3114" s="203">
        <v>277.04000000000002</v>
      </c>
      <c r="M3114" s="231"/>
    </row>
    <row r="3115" spans="1:13">
      <c r="A3115" s="231" t="s">
        <v>794</v>
      </c>
      <c r="B3115" s="231" t="s">
        <v>367</v>
      </c>
      <c r="C3115" s="231" t="s">
        <v>2341</v>
      </c>
      <c r="D3115" s="231" t="s">
        <v>210</v>
      </c>
      <c r="E3115" s="231" t="s">
        <v>710</v>
      </c>
      <c r="F3115" s="231" t="s">
        <v>48</v>
      </c>
      <c r="G3115" s="231" t="s">
        <v>521</v>
      </c>
      <c r="H3115" s="231" t="s">
        <v>796</v>
      </c>
      <c r="I3115" s="203">
        <v>21716.12</v>
      </c>
      <c r="J3115" s="203">
        <v>0</v>
      </c>
      <c r="K3115" s="203">
        <v>0</v>
      </c>
      <c r="L3115" s="203">
        <v>21716.12</v>
      </c>
      <c r="M3115" s="231"/>
    </row>
    <row r="3116" spans="1:13">
      <c r="A3116" s="231" t="s">
        <v>794</v>
      </c>
      <c r="B3116" s="231" t="s">
        <v>367</v>
      </c>
      <c r="C3116" s="231" t="s">
        <v>2343</v>
      </c>
      <c r="D3116" s="231" t="s">
        <v>210</v>
      </c>
      <c r="E3116" s="231" t="s">
        <v>710</v>
      </c>
      <c r="F3116" s="231" t="s">
        <v>48</v>
      </c>
      <c r="G3116" s="231" t="s">
        <v>521</v>
      </c>
      <c r="H3116" s="231" t="s">
        <v>796</v>
      </c>
      <c r="I3116" s="203">
        <v>59989.06</v>
      </c>
      <c r="J3116" s="203">
        <v>0</v>
      </c>
      <c r="K3116" s="203">
        <v>0</v>
      </c>
      <c r="L3116" s="203">
        <v>59989.06</v>
      </c>
      <c r="M3116" s="231"/>
    </row>
    <row r="3117" spans="1:13">
      <c r="A3117" s="231" t="s">
        <v>794</v>
      </c>
      <c r="B3117" s="231" t="s">
        <v>808</v>
      </c>
      <c r="C3117" s="231" t="s">
        <v>794</v>
      </c>
      <c r="D3117" s="231" t="s">
        <v>210</v>
      </c>
      <c r="E3117" s="231" t="s">
        <v>2086</v>
      </c>
      <c r="F3117" s="231" t="s">
        <v>48</v>
      </c>
      <c r="G3117" s="231" t="s">
        <v>521</v>
      </c>
      <c r="H3117" s="231" t="s">
        <v>796</v>
      </c>
      <c r="I3117" s="203">
        <v>9250</v>
      </c>
      <c r="J3117" s="203">
        <v>42910</v>
      </c>
      <c r="K3117" s="203">
        <v>0</v>
      </c>
      <c r="L3117" s="203">
        <v>-33660</v>
      </c>
      <c r="M3117" s="231"/>
    </row>
    <row r="3118" spans="1:13">
      <c r="A3118" s="231" t="s">
        <v>794</v>
      </c>
      <c r="B3118" s="231" t="s">
        <v>808</v>
      </c>
      <c r="C3118" s="231" t="s">
        <v>812</v>
      </c>
      <c r="D3118" s="231" t="s">
        <v>210</v>
      </c>
      <c r="E3118" s="231" t="s">
        <v>2086</v>
      </c>
      <c r="F3118" s="231" t="s">
        <v>48</v>
      </c>
      <c r="G3118" s="231" t="s">
        <v>521</v>
      </c>
      <c r="H3118" s="231" t="s">
        <v>796</v>
      </c>
      <c r="I3118" s="203">
        <v>2155.0500000000002</v>
      </c>
      <c r="J3118" s="203">
        <v>9576.73</v>
      </c>
      <c r="K3118" s="203">
        <v>0</v>
      </c>
      <c r="L3118" s="203">
        <v>-7421.68</v>
      </c>
      <c r="M3118" s="231"/>
    </row>
    <row r="3119" spans="1:13">
      <c r="A3119" s="231" t="s">
        <v>794</v>
      </c>
      <c r="B3119" s="231" t="s">
        <v>808</v>
      </c>
      <c r="C3119" s="231" t="s">
        <v>2341</v>
      </c>
      <c r="D3119" s="231" t="s">
        <v>210</v>
      </c>
      <c r="E3119" s="231" t="s">
        <v>2086</v>
      </c>
      <c r="F3119" s="231" t="s">
        <v>48</v>
      </c>
      <c r="G3119" s="231" t="s">
        <v>521</v>
      </c>
      <c r="H3119" s="231" t="s">
        <v>796</v>
      </c>
      <c r="I3119" s="203">
        <v>1000</v>
      </c>
      <c r="J3119" s="203">
        <v>0</v>
      </c>
      <c r="K3119" s="203">
        <v>1000</v>
      </c>
      <c r="L3119" s="203">
        <v>0</v>
      </c>
      <c r="M3119" s="231"/>
    </row>
    <row r="3120" spans="1:13">
      <c r="A3120" s="231" t="s">
        <v>794</v>
      </c>
      <c r="B3120" s="231" t="s">
        <v>244</v>
      </c>
      <c r="C3120" s="231" t="s">
        <v>794</v>
      </c>
      <c r="D3120" s="231" t="s">
        <v>210</v>
      </c>
      <c r="E3120" s="231" t="s">
        <v>2082</v>
      </c>
      <c r="F3120" s="231" t="s">
        <v>48</v>
      </c>
      <c r="G3120" s="231" t="s">
        <v>521</v>
      </c>
      <c r="H3120" s="231" t="s">
        <v>796</v>
      </c>
      <c r="I3120" s="203">
        <v>49539.99</v>
      </c>
      <c r="J3120" s="203">
        <v>45411.65</v>
      </c>
      <c r="K3120" s="203">
        <v>4128.34</v>
      </c>
      <c r="L3120" s="203">
        <v>0</v>
      </c>
      <c r="M3120" s="231"/>
    </row>
    <row r="3121" spans="1:13">
      <c r="A3121" s="231" t="s">
        <v>794</v>
      </c>
      <c r="B3121" s="231" t="s">
        <v>244</v>
      </c>
      <c r="C3121" s="231" t="s">
        <v>812</v>
      </c>
      <c r="D3121" s="231" t="s">
        <v>210</v>
      </c>
      <c r="E3121" s="231" t="s">
        <v>2082</v>
      </c>
      <c r="F3121" s="231" t="s">
        <v>48</v>
      </c>
      <c r="G3121" s="231" t="s">
        <v>521</v>
      </c>
      <c r="H3121" s="231" t="s">
        <v>796</v>
      </c>
      <c r="I3121" s="203">
        <v>19680.54</v>
      </c>
      <c r="J3121" s="203">
        <v>18860.88</v>
      </c>
      <c r="K3121" s="203">
        <v>857.84</v>
      </c>
      <c r="L3121" s="203">
        <v>-38.18</v>
      </c>
      <c r="M3121" s="231"/>
    </row>
    <row r="3122" spans="1:13">
      <c r="A3122" s="231" t="s">
        <v>794</v>
      </c>
      <c r="B3122" s="231" t="s">
        <v>703</v>
      </c>
      <c r="C3122" s="231" t="s">
        <v>794</v>
      </c>
      <c r="D3122" s="231" t="s">
        <v>210</v>
      </c>
      <c r="E3122" s="231" t="s">
        <v>2092</v>
      </c>
      <c r="F3122" s="231" t="s">
        <v>48</v>
      </c>
      <c r="G3122" s="231" t="s">
        <v>521</v>
      </c>
      <c r="H3122" s="231" t="s">
        <v>796</v>
      </c>
      <c r="I3122" s="203">
        <v>40749.01</v>
      </c>
      <c r="J3122" s="203">
        <v>34374.17</v>
      </c>
      <c r="K3122" s="203">
        <v>6374.84</v>
      </c>
      <c r="L3122" s="203">
        <v>0</v>
      </c>
      <c r="M3122" s="231"/>
    </row>
    <row r="3123" spans="1:13">
      <c r="A3123" s="231" t="s">
        <v>794</v>
      </c>
      <c r="B3123" s="231" t="s">
        <v>703</v>
      </c>
      <c r="C3123" s="231" t="s">
        <v>812</v>
      </c>
      <c r="D3123" s="231" t="s">
        <v>210</v>
      </c>
      <c r="E3123" s="231" t="s">
        <v>2092</v>
      </c>
      <c r="F3123" s="231" t="s">
        <v>48</v>
      </c>
      <c r="G3123" s="231" t="s">
        <v>521</v>
      </c>
      <c r="H3123" s="231" t="s">
        <v>796</v>
      </c>
      <c r="I3123" s="203">
        <v>22662.19</v>
      </c>
      <c r="J3123" s="203">
        <v>21367.439999999999</v>
      </c>
      <c r="K3123" s="203">
        <v>1323.2</v>
      </c>
      <c r="L3123" s="203">
        <v>-28.45</v>
      </c>
      <c r="M3123" s="231"/>
    </row>
    <row r="3124" spans="1:13">
      <c r="A3124" s="231" t="s">
        <v>794</v>
      </c>
      <c r="B3124" s="231" t="s">
        <v>808</v>
      </c>
      <c r="C3124" s="231" t="s">
        <v>794</v>
      </c>
      <c r="D3124" s="231" t="s">
        <v>210</v>
      </c>
      <c r="E3124" s="231" t="s">
        <v>263</v>
      </c>
      <c r="F3124" s="231" t="s">
        <v>48</v>
      </c>
      <c r="G3124" s="231" t="s">
        <v>521</v>
      </c>
      <c r="H3124" s="231" t="s">
        <v>796</v>
      </c>
      <c r="I3124" s="203">
        <v>37693.360000000001</v>
      </c>
      <c r="J3124" s="203">
        <v>0</v>
      </c>
      <c r="K3124" s="203">
        <v>0</v>
      </c>
      <c r="L3124" s="203">
        <v>37693.360000000001</v>
      </c>
      <c r="M3124" s="231"/>
    </row>
    <row r="3125" spans="1:13">
      <c r="A3125" s="231" t="s">
        <v>794</v>
      </c>
      <c r="B3125" s="231" t="s">
        <v>808</v>
      </c>
      <c r="C3125" s="231" t="s">
        <v>812</v>
      </c>
      <c r="D3125" s="231" t="s">
        <v>210</v>
      </c>
      <c r="E3125" s="231" t="s">
        <v>263</v>
      </c>
      <c r="F3125" s="231" t="s">
        <v>48</v>
      </c>
      <c r="G3125" s="231" t="s">
        <v>521</v>
      </c>
      <c r="H3125" s="231" t="s">
        <v>796</v>
      </c>
      <c r="I3125" s="203">
        <v>33302.33</v>
      </c>
      <c r="J3125" s="203">
        <v>0</v>
      </c>
      <c r="K3125" s="203">
        <v>0</v>
      </c>
      <c r="L3125" s="203">
        <v>33302.33</v>
      </c>
      <c r="M3125" s="231"/>
    </row>
    <row r="3126" spans="1:13">
      <c r="A3126" s="231" t="s">
        <v>794</v>
      </c>
      <c r="B3126" s="231" t="s">
        <v>808</v>
      </c>
      <c r="C3126" s="231" t="s">
        <v>2345</v>
      </c>
      <c r="D3126" s="231" t="s">
        <v>210</v>
      </c>
      <c r="E3126" s="231" t="s">
        <v>263</v>
      </c>
      <c r="F3126" s="231" t="s">
        <v>48</v>
      </c>
      <c r="G3126" s="231" t="s">
        <v>521</v>
      </c>
      <c r="H3126" s="231" t="s">
        <v>796</v>
      </c>
      <c r="I3126" s="203">
        <v>1649.6</v>
      </c>
      <c r="J3126" s="203">
        <v>0</v>
      </c>
      <c r="K3126" s="203">
        <v>0</v>
      </c>
      <c r="L3126" s="203">
        <v>1649.6</v>
      </c>
      <c r="M3126" s="231"/>
    </row>
    <row r="3127" spans="1:13">
      <c r="A3127" s="231" t="s">
        <v>794</v>
      </c>
      <c r="B3127" s="231" t="s">
        <v>833</v>
      </c>
      <c r="C3127" s="231" t="s">
        <v>794</v>
      </c>
      <c r="D3127" s="231" t="s">
        <v>210</v>
      </c>
      <c r="E3127" s="231" t="s">
        <v>263</v>
      </c>
      <c r="F3127" s="231" t="s">
        <v>48</v>
      </c>
      <c r="G3127" s="231" t="s">
        <v>521</v>
      </c>
      <c r="H3127" s="231" t="s">
        <v>796</v>
      </c>
      <c r="I3127" s="203">
        <v>392.53</v>
      </c>
      <c r="J3127" s="203">
        <v>392.53</v>
      </c>
      <c r="K3127" s="203">
        <v>0</v>
      </c>
      <c r="L3127" s="203">
        <v>0</v>
      </c>
      <c r="M3127" s="231"/>
    </row>
    <row r="3128" spans="1:13">
      <c r="A3128" s="231" t="s">
        <v>794</v>
      </c>
      <c r="B3128" s="231" t="s">
        <v>833</v>
      </c>
      <c r="C3128" s="231" t="s">
        <v>812</v>
      </c>
      <c r="D3128" s="231" t="s">
        <v>210</v>
      </c>
      <c r="E3128" s="231" t="s">
        <v>263</v>
      </c>
      <c r="F3128" s="231" t="s">
        <v>48</v>
      </c>
      <c r="G3128" s="231" t="s">
        <v>521</v>
      </c>
      <c r="H3128" s="231" t="s">
        <v>796</v>
      </c>
      <c r="I3128" s="203">
        <v>107.37</v>
      </c>
      <c r="J3128" s="203">
        <v>91.36</v>
      </c>
      <c r="K3128" s="203">
        <v>0</v>
      </c>
      <c r="L3128" s="203">
        <v>16.010000000000002</v>
      </c>
      <c r="M3128" s="231"/>
    </row>
    <row r="3129" spans="1:13">
      <c r="A3129" s="231" t="s">
        <v>794</v>
      </c>
      <c r="B3129" s="231" t="s">
        <v>833</v>
      </c>
      <c r="C3129" s="231" t="s">
        <v>2345</v>
      </c>
      <c r="D3129" s="231" t="s">
        <v>210</v>
      </c>
      <c r="E3129" s="231" t="s">
        <v>263</v>
      </c>
      <c r="F3129" s="231" t="s">
        <v>48</v>
      </c>
      <c r="G3129" s="231" t="s">
        <v>521</v>
      </c>
      <c r="H3129" s="231" t="s">
        <v>796</v>
      </c>
      <c r="I3129" s="203">
        <v>57.14</v>
      </c>
      <c r="J3129" s="203">
        <v>57.14</v>
      </c>
      <c r="K3129" s="203">
        <v>0</v>
      </c>
      <c r="L3129" s="203">
        <v>0</v>
      </c>
      <c r="M3129" s="231"/>
    </row>
    <row r="3130" spans="1:13">
      <c r="A3130" s="231" t="s">
        <v>794</v>
      </c>
      <c r="B3130" s="231" t="s">
        <v>703</v>
      </c>
      <c r="C3130" s="231" t="s">
        <v>794</v>
      </c>
      <c r="D3130" s="231" t="s">
        <v>210</v>
      </c>
      <c r="E3130" s="231" t="s">
        <v>263</v>
      </c>
      <c r="F3130" s="231" t="s">
        <v>48</v>
      </c>
      <c r="G3130" s="231" t="s">
        <v>521</v>
      </c>
      <c r="H3130" s="231" t="s">
        <v>796</v>
      </c>
      <c r="I3130" s="203">
        <v>5304.63</v>
      </c>
      <c r="J3130" s="203">
        <v>4406.3999999999996</v>
      </c>
      <c r="K3130" s="203">
        <v>881.28</v>
      </c>
      <c r="L3130" s="203">
        <v>16.95</v>
      </c>
      <c r="M3130" s="231"/>
    </row>
    <row r="3131" spans="1:13">
      <c r="A3131" s="231" t="s">
        <v>794</v>
      </c>
      <c r="B3131" s="231" t="s">
        <v>703</v>
      </c>
      <c r="C3131" s="231" t="s">
        <v>812</v>
      </c>
      <c r="D3131" s="231" t="s">
        <v>210</v>
      </c>
      <c r="E3131" s="231" t="s">
        <v>263</v>
      </c>
      <c r="F3131" s="231" t="s">
        <v>48</v>
      </c>
      <c r="G3131" s="231" t="s">
        <v>521</v>
      </c>
      <c r="H3131" s="231" t="s">
        <v>796</v>
      </c>
      <c r="I3131" s="203">
        <v>1913.87</v>
      </c>
      <c r="J3131" s="203">
        <v>1724.89</v>
      </c>
      <c r="K3131" s="203">
        <v>182.92</v>
      </c>
      <c r="L3131" s="203">
        <v>6.06</v>
      </c>
      <c r="M3131" s="231"/>
    </row>
    <row r="3132" spans="1:13">
      <c r="A3132" s="231" t="s">
        <v>794</v>
      </c>
      <c r="B3132" s="231" t="s">
        <v>706</v>
      </c>
      <c r="C3132" s="231" t="s">
        <v>2345</v>
      </c>
      <c r="D3132" s="231" t="s">
        <v>210</v>
      </c>
      <c r="E3132" s="231" t="s">
        <v>263</v>
      </c>
      <c r="F3132" s="231" t="s">
        <v>48</v>
      </c>
      <c r="G3132" s="231" t="s">
        <v>521</v>
      </c>
      <c r="H3132" s="231" t="s">
        <v>796</v>
      </c>
      <c r="I3132" s="203">
        <v>29275.79</v>
      </c>
      <c r="J3132" s="203">
        <v>29275.8</v>
      </c>
      <c r="K3132" s="203">
        <v>0</v>
      </c>
      <c r="L3132" s="203">
        <v>-0.01</v>
      </c>
      <c r="M3132" s="231"/>
    </row>
    <row r="3133" spans="1:13">
      <c r="A3133" s="231" t="s">
        <v>794</v>
      </c>
      <c r="B3133" s="231" t="s">
        <v>367</v>
      </c>
      <c r="C3133" s="231" t="s">
        <v>794</v>
      </c>
      <c r="D3133" s="231" t="s">
        <v>210</v>
      </c>
      <c r="E3133" s="231" t="s">
        <v>263</v>
      </c>
      <c r="F3133" s="231" t="s">
        <v>48</v>
      </c>
      <c r="G3133" s="231" t="s">
        <v>521</v>
      </c>
      <c r="H3133" s="231" t="s">
        <v>796</v>
      </c>
      <c r="I3133" s="203">
        <v>45296.83</v>
      </c>
      <c r="J3133" s="203">
        <v>37251.68</v>
      </c>
      <c r="K3133" s="203">
        <v>7450.32</v>
      </c>
      <c r="L3133" s="203">
        <v>594.83000000000004</v>
      </c>
      <c r="M3133" s="231"/>
    </row>
    <row r="3134" spans="1:13">
      <c r="A3134" s="231" t="s">
        <v>794</v>
      </c>
      <c r="B3134" s="231" t="s">
        <v>367</v>
      </c>
      <c r="C3134" s="231" t="s">
        <v>794</v>
      </c>
      <c r="D3134" s="231" t="s">
        <v>210</v>
      </c>
      <c r="E3134" s="231" t="s">
        <v>263</v>
      </c>
      <c r="F3134" s="231" t="s">
        <v>48</v>
      </c>
      <c r="G3134" s="231" t="s">
        <v>521</v>
      </c>
      <c r="H3134" s="231" t="s">
        <v>796</v>
      </c>
      <c r="I3134" s="203">
        <v>426884.27</v>
      </c>
      <c r="J3134" s="203">
        <v>140853.18</v>
      </c>
      <c r="K3134" s="203">
        <v>4840.66</v>
      </c>
      <c r="L3134" s="203">
        <v>281190.43</v>
      </c>
      <c r="M3134" s="231"/>
    </row>
    <row r="3135" spans="1:13">
      <c r="A3135" s="231" t="s">
        <v>794</v>
      </c>
      <c r="B3135" s="231" t="s">
        <v>367</v>
      </c>
      <c r="C3135" s="231" t="s">
        <v>812</v>
      </c>
      <c r="D3135" s="231" t="s">
        <v>210</v>
      </c>
      <c r="E3135" s="231" t="s">
        <v>263</v>
      </c>
      <c r="F3135" s="231" t="s">
        <v>48</v>
      </c>
      <c r="G3135" s="231" t="s">
        <v>521</v>
      </c>
      <c r="H3135" s="231" t="s">
        <v>796</v>
      </c>
      <c r="I3135" s="203">
        <v>167296.29</v>
      </c>
      <c r="J3135" s="203">
        <v>88708.47</v>
      </c>
      <c r="K3135" s="203">
        <v>2550.27</v>
      </c>
      <c r="L3135" s="203">
        <v>76037.55</v>
      </c>
      <c r="M3135" s="231"/>
    </row>
    <row r="3136" spans="1:13">
      <c r="A3136" s="231" t="s">
        <v>794</v>
      </c>
      <c r="B3136" s="231" t="s">
        <v>367</v>
      </c>
      <c r="C3136" s="231" t="s">
        <v>2341</v>
      </c>
      <c r="D3136" s="231" t="s">
        <v>210</v>
      </c>
      <c r="E3136" s="231" t="s">
        <v>263</v>
      </c>
      <c r="F3136" s="231" t="s">
        <v>48</v>
      </c>
      <c r="G3136" s="231" t="s">
        <v>521</v>
      </c>
      <c r="H3136" s="231" t="s">
        <v>796</v>
      </c>
      <c r="I3136" s="203">
        <v>681</v>
      </c>
      <c r="J3136" s="203">
        <v>681</v>
      </c>
      <c r="K3136" s="203">
        <v>0</v>
      </c>
      <c r="L3136" s="203">
        <v>0</v>
      </c>
      <c r="M3136" s="231"/>
    </row>
    <row r="3137" spans="1:13">
      <c r="A3137" s="231" t="s">
        <v>794</v>
      </c>
      <c r="B3137" s="231" t="s">
        <v>367</v>
      </c>
      <c r="C3137" s="231" t="s">
        <v>2343</v>
      </c>
      <c r="D3137" s="231" t="s">
        <v>210</v>
      </c>
      <c r="E3137" s="231" t="s">
        <v>263</v>
      </c>
      <c r="F3137" s="231" t="s">
        <v>48</v>
      </c>
      <c r="G3137" s="231" t="s">
        <v>521</v>
      </c>
      <c r="H3137" s="231" t="s">
        <v>796</v>
      </c>
      <c r="I3137" s="203">
        <v>495882.05</v>
      </c>
      <c r="J3137" s="203">
        <v>14351.19</v>
      </c>
      <c r="K3137" s="203">
        <v>166.82</v>
      </c>
      <c r="L3137" s="203">
        <v>481364.04</v>
      </c>
      <c r="M3137" s="231"/>
    </row>
    <row r="3138" spans="1:13">
      <c r="A3138" s="231" t="s">
        <v>794</v>
      </c>
      <c r="B3138" s="231" t="s">
        <v>808</v>
      </c>
      <c r="C3138" s="231" t="s">
        <v>2343</v>
      </c>
      <c r="D3138" s="231" t="s">
        <v>210</v>
      </c>
      <c r="E3138" s="231" t="s">
        <v>338</v>
      </c>
      <c r="F3138" s="231" t="s">
        <v>48</v>
      </c>
      <c r="G3138" s="231" t="s">
        <v>521</v>
      </c>
      <c r="H3138" s="231" t="s">
        <v>796</v>
      </c>
      <c r="I3138" s="203">
        <v>927.95</v>
      </c>
      <c r="J3138" s="203">
        <v>0</v>
      </c>
      <c r="K3138" s="203">
        <v>0</v>
      </c>
      <c r="L3138" s="203">
        <v>927.95</v>
      </c>
      <c r="M3138" s="231"/>
    </row>
    <row r="3139" spans="1:13">
      <c r="A3139" s="231" t="s">
        <v>794</v>
      </c>
      <c r="B3139" s="231" t="s">
        <v>804</v>
      </c>
      <c r="C3139" s="231" t="s">
        <v>794</v>
      </c>
      <c r="D3139" s="231" t="s">
        <v>210</v>
      </c>
      <c r="E3139" s="231" t="s">
        <v>338</v>
      </c>
      <c r="F3139" s="231" t="s">
        <v>48</v>
      </c>
      <c r="G3139" s="231" t="s">
        <v>521</v>
      </c>
      <c r="H3139" s="231" t="s">
        <v>796</v>
      </c>
      <c r="I3139" s="203">
        <v>2849.4</v>
      </c>
      <c r="J3139" s="203">
        <v>2849.4</v>
      </c>
      <c r="K3139" s="203">
        <v>0</v>
      </c>
      <c r="L3139" s="203">
        <v>0</v>
      </c>
      <c r="M3139" s="231"/>
    </row>
    <row r="3140" spans="1:13">
      <c r="A3140" s="231" t="s">
        <v>794</v>
      </c>
      <c r="B3140" s="231" t="s">
        <v>804</v>
      </c>
      <c r="C3140" s="231" t="s">
        <v>812</v>
      </c>
      <c r="D3140" s="231" t="s">
        <v>210</v>
      </c>
      <c r="E3140" s="231" t="s">
        <v>338</v>
      </c>
      <c r="F3140" s="231" t="s">
        <v>48</v>
      </c>
      <c r="G3140" s="231" t="s">
        <v>521</v>
      </c>
      <c r="H3140" s="231" t="s">
        <v>796</v>
      </c>
      <c r="I3140" s="203">
        <v>663.4</v>
      </c>
      <c r="J3140" s="203">
        <v>657.25</v>
      </c>
      <c r="K3140" s="203">
        <v>0</v>
      </c>
      <c r="L3140" s="203">
        <v>6.15</v>
      </c>
      <c r="M3140" s="231"/>
    </row>
    <row r="3141" spans="1:13">
      <c r="A3141" s="231" t="s">
        <v>794</v>
      </c>
      <c r="B3141" s="231" t="s">
        <v>804</v>
      </c>
      <c r="C3141" s="231" t="s">
        <v>2343</v>
      </c>
      <c r="D3141" s="231" t="s">
        <v>210</v>
      </c>
      <c r="E3141" s="231" t="s">
        <v>338</v>
      </c>
      <c r="F3141" s="231" t="s">
        <v>48</v>
      </c>
      <c r="G3141" s="231" t="s">
        <v>521</v>
      </c>
      <c r="H3141" s="231" t="s">
        <v>796</v>
      </c>
      <c r="I3141" s="203">
        <v>1999.84</v>
      </c>
      <c r="J3141" s="203">
        <v>287.68</v>
      </c>
      <c r="K3141" s="203">
        <v>0</v>
      </c>
      <c r="L3141" s="203">
        <v>1712.16</v>
      </c>
      <c r="M3141" s="231"/>
    </row>
    <row r="3142" spans="1:13">
      <c r="A3142" s="231" t="s">
        <v>794</v>
      </c>
      <c r="B3142" s="231" t="s">
        <v>706</v>
      </c>
      <c r="C3142" s="231" t="s">
        <v>2345</v>
      </c>
      <c r="D3142" s="231" t="s">
        <v>210</v>
      </c>
      <c r="E3142" s="231" t="s">
        <v>338</v>
      </c>
      <c r="F3142" s="231" t="s">
        <v>48</v>
      </c>
      <c r="G3142" s="231" t="s">
        <v>521</v>
      </c>
      <c r="H3142" s="231" t="s">
        <v>796</v>
      </c>
      <c r="I3142" s="203">
        <v>15.62</v>
      </c>
      <c r="J3142" s="203">
        <v>15.62</v>
      </c>
      <c r="K3142" s="203">
        <v>0</v>
      </c>
      <c r="L3142" s="203">
        <v>0</v>
      </c>
      <c r="M3142" s="231"/>
    </row>
    <row r="3143" spans="1:13">
      <c r="A3143" s="231" t="s">
        <v>794</v>
      </c>
      <c r="B3143" s="231" t="s">
        <v>808</v>
      </c>
      <c r="C3143" s="231" t="s">
        <v>794</v>
      </c>
      <c r="D3143" s="231" t="s">
        <v>210</v>
      </c>
      <c r="E3143" s="231" t="s">
        <v>1004</v>
      </c>
      <c r="F3143" s="231" t="s">
        <v>48</v>
      </c>
      <c r="G3143" s="231" t="s">
        <v>521</v>
      </c>
      <c r="H3143" s="231" t="s">
        <v>796</v>
      </c>
      <c r="I3143" s="203">
        <v>10550</v>
      </c>
      <c r="J3143" s="203">
        <v>6048</v>
      </c>
      <c r="K3143" s="203">
        <v>302.39999999999998</v>
      </c>
      <c r="L3143" s="203">
        <v>4199.6000000000004</v>
      </c>
      <c r="M3143" s="231"/>
    </row>
    <row r="3144" spans="1:13">
      <c r="A3144" s="231" t="s">
        <v>794</v>
      </c>
      <c r="B3144" s="231" t="s">
        <v>808</v>
      </c>
      <c r="C3144" s="231" t="s">
        <v>812</v>
      </c>
      <c r="D3144" s="231" t="s">
        <v>210</v>
      </c>
      <c r="E3144" s="231" t="s">
        <v>1004</v>
      </c>
      <c r="F3144" s="231" t="s">
        <v>48</v>
      </c>
      <c r="G3144" s="231" t="s">
        <v>521</v>
      </c>
      <c r="H3144" s="231" t="s">
        <v>796</v>
      </c>
      <c r="I3144" s="203">
        <v>2282</v>
      </c>
      <c r="J3144" s="203">
        <v>1378.52</v>
      </c>
      <c r="K3144" s="203">
        <v>62.24</v>
      </c>
      <c r="L3144" s="203">
        <v>841.24</v>
      </c>
      <c r="M3144" s="231"/>
    </row>
    <row r="3145" spans="1:13">
      <c r="A3145" s="231" t="s">
        <v>794</v>
      </c>
      <c r="B3145" s="231" t="s">
        <v>808</v>
      </c>
      <c r="C3145" s="231" t="s">
        <v>2343</v>
      </c>
      <c r="D3145" s="231" t="s">
        <v>210</v>
      </c>
      <c r="E3145" s="231" t="s">
        <v>1004</v>
      </c>
      <c r="F3145" s="231" t="s">
        <v>48</v>
      </c>
      <c r="G3145" s="231" t="s">
        <v>521</v>
      </c>
      <c r="H3145" s="231" t="s">
        <v>796</v>
      </c>
      <c r="I3145" s="203">
        <v>534</v>
      </c>
      <c r="J3145" s="203">
        <v>0</v>
      </c>
      <c r="K3145" s="203">
        <v>0</v>
      </c>
      <c r="L3145" s="203">
        <v>534</v>
      </c>
      <c r="M3145" s="231"/>
    </row>
    <row r="3146" spans="1:13">
      <c r="A3146" s="231" t="s">
        <v>794</v>
      </c>
      <c r="B3146" s="231" t="s">
        <v>808</v>
      </c>
      <c r="C3146" s="231" t="s">
        <v>794</v>
      </c>
      <c r="D3146" s="231" t="s">
        <v>210</v>
      </c>
      <c r="E3146" s="231" t="s">
        <v>1098</v>
      </c>
      <c r="F3146" s="231" t="s">
        <v>48</v>
      </c>
      <c r="G3146" s="231" t="s">
        <v>521</v>
      </c>
      <c r="H3146" s="231" t="s">
        <v>796</v>
      </c>
      <c r="I3146" s="203">
        <v>15592.38</v>
      </c>
      <c r="J3146" s="203">
        <v>15592.38</v>
      </c>
      <c r="K3146" s="203">
        <v>0</v>
      </c>
      <c r="L3146" s="203">
        <v>0</v>
      </c>
      <c r="M3146" s="231"/>
    </row>
    <row r="3147" spans="1:13">
      <c r="A3147" s="231" t="s">
        <v>794</v>
      </c>
      <c r="B3147" s="231" t="s">
        <v>808</v>
      </c>
      <c r="C3147" s="231" t="s">
        <v>812</v>
      </c>
      <c r="D3147" s="231" t="s">
        <v>210</v>
      </c>
      <c r="E3147" s="231" t="s">
        <v>1098</v>
      </c>
      <c r="F3147" s="231" t="s">
        <v>48</v>
      </c>
      <c r="G3147" s="231" t="s">
        <v>521</v>
      </c>
      <c r="H3147" s="231" t="s">
        <v>796</v>
      </c>
      <c r="I3147" s="203">
        <v>3727.36</v>
      </c>
      <c r="J3147" s="203">
        <v>3593.68</v>
      </c>
      <c r="K3147" s="203">
        <v>0</v>
      </c>
      <c r="L3147" s="203">
        <v>133.68</v>
      </c>
      <c r="M3147" s="231"/>
    </row>
    <row r="3148" spans="1:13">
      <c r="A3148" s="231" t="s">
        <v>794</v>
      </c>
      <c r="B3148" s="231" t="s">
        <v>702</v>
      </c>
      <c r="C3148" s="231" t="s">
        <v>794</v>
      </c>
      <c r="D3148" s="231" t="s">
        <v>210</v>
      </c>
      <c r="E3148" s="231" t="s">
        <v>1098</v>
      </c>
      <c r="F3148" s="231" t="s">
        <v>48</v>
      </c>
      <c r="G3148" s="231" t="s">
        <v>521</v>
      </c>
      <c r="H3148" s="231" t="s">
        <v>796</v>
      </c>
      <c r="I3148" s="203">
        <v>59767</v>
      </c>
      <c r="J3148" s="203">
        <v>49805.84</v>
      </c>
      <c r="K3148" s="203">
        <v>9961.16</v>
      </c>
      <c r="L3148" s="203">
        <v>0</v>
      </c>
      <c r="M3148" s="231"/>
    </row>
    <row r="3149" spans="1:13">
      <c r="A3149" s="231" t="s">
        <v>794</v>
      </c>
      <c r="B3149" s="231" t="s">
        <v>702</v>
      </c>
      <c r="C3149" s="231" t="s">
        <v>812</v>
      </c>
      <c r="D3149" s="231" t="s">
        <v>210</v>
      </c>
      <c r="E3149" s="231" t="s">
        <v>1098</v>
      </c>
      <c r="F3149" s="231" t="s">
        <v>48</v>
      </c>
      <c r="G3149" s="231" t="s">
        <v>521</v>
      </c>
      <c r="H3149" s="231" t="s">
        <v>796</v>
      </c>
      <c r="I3149" s="203">
        <v>23579.01</v>
      </c>
      <c r="J3149" s="203">
        <v>21563.91</v>
      </c>
      <c r="K3149" s="203">
        <v>2067.56</v>
      </c>
      <c r="L3149" s="203">
        <v>-52.46</v>
      </c>
      <c r="M3149" s="231"/>
    </row>
    <row r="3150" spans="1:13">
      <c r="A3150" s="231" t="s">
        <v>794</v>
      </c>
      <c r="B3150" s="231" t="s">
        <v>808</v>
      </c>
      <c r="C3150" s="231" t="s">
        <v>794</v>
      </c>
      <c r="D3150" s="231" t="s">
        <v>403</v>
      </c>
      <c r="E3150" s="231" t="s">
        <v>521</v>
      </c>
      <c r="F3150" s="231" t="s">
        <v>48</v>
      </c>
      <c r="G3150" s="231" t="s">
        <v>521</v>
      </c>
      <c r="H3150" s="231" t="s">
        <v>796</v>
      </c>
      <c r="I3150" s="203">
        <v>3492763</v>
      </c>
      <c r="J3150" s="203">
        <v>2961506.52</v>
      </c>
      <c r="K3150" s="203">
        <v>527212.72</v>
      </c>
      <c r="L3150" s="203">
        <v>4043.76</v>
      </c>
      <c r="M3150" s="231"/>
    </row>
    <row r="3151" spans="1:13">
      <c r="A3151" s="231" t="s">
        <v>794</v>
      </c>
      <c r="B3151" s="231" t="s">
        <v>808</v>
      </c>
      <c r="C3151" s="231" t="s">
        <v>794</v>
      </c>
      <c r="D3151" s="231" t="s">
        <v>403</v>
      </c>
      <c r="E3151" s="231" t="s">
        <v>521</v>
      </c>
      <c r="F3151" s="231" t="s">
        <v>48</v>
      </c>
      <c r="G3151" s="231" t="s">
        <v>521</v>
      </c>
      <c r="H3151" s="231" t="s">
        <v>796</v>
      </c>
      <c r="I3151" s="203">
        <v>48204</v>
      </c>
      <c r="J3151" s="203">
        <v>45659.98</v>
      </c>
      <c r="K3151" s="203">
        <v>1691.54</v>
      </c>
      <c r="L3151" s="203">
        <v>852.48</v>
      </c>
      <c r="M3151" s="231"/>
    </row>
    <row r="3152" spans="1:13">
      <c r="A3152" s="231" t="s">
        <v>794</v>
      </c>
      <c r="B3152" s="231" t="s">
        <v>808</v>
      </c>
      <c r="C3152" s="231" t="s">
        <v>812</v>
      </c>
      <c r="D3152" s="231" t="s">
        <v>403</v>
      </c>
      <c r="E3152" s="231" t="s">
        <v>521</v>
      </c>
      <c r="F3152" s="231" t="s">
        <v>48</v>
      </c>
      <c r="G3152" s="231" t="s">
        <v>521</v>
      </c>
      <c r="H3152" s="231" t="s">
        <v>796</v>
      </c>
      <c r="I3152" s="203">
        <v>1384280</v>
      </c>
      <c r="J3152" s="203">
        <v>1303834.7</v>
      </c>
      <c r="K3152" s="203">
        <v>113253.7</v>
      </c>
      <c r="L3152" s="203">
        <v>-32808.400000000001</v>
      </c>
      <c r="M3152" s="231"/>
    </row>
    <row r="3153" spans="1:13">
      <c r="A3153" s="231" t="s">
        <v>794</v>
      </c>
      <c r="B3153" s="231" t="s">
        <v>808</v>
      </c>
      <c r="C3153" s="231" t="s">
        <v>2341</v>
      </c>
      <c r="D3153" s="231" t="s">
        <v>403</v>
      </c>
      <c r="E3153" s="231" t="s">
        <v>521</v>
      </c>
      <c r="F3153" s="231" t="s">
        <v>48</v>
      </c>
      <c r="G3153" s="231" t="s">
        <v>521</v>
      </c>
      <c r="H3153" s="231" t="s">
        <v>796</v>
      </c>
      <c r="I3153" s="203">
        <v>19801.36</v>
      </c>
      <c r="J3153" s="203">
        <v>8515.7000000000007</v>
      </c>
      <c r="K3153" s="203">
        <v>3516.68</v>
      </c>
      <c r="L3153" s="203">
        <v>7768.98</v>
      </c>
      <c r="M3153" s="231"/>
    </row>
    <row r="3154" spans="1:13">
      <c r="A3154" s="231" t="s">
        <v>794</v>
      </c>
      <c r="B3154" s="231" t="s">
        <v>808</v>
      </c>
      <c r="C3154" s="231" t="s">
        <v>2341</v>
      </c>
      <c r="D3154" s="231" t="s">
        <v>403</v>
      </c>
      <c r="E3154" s="231" t="s">
        <v>521</v>
      </c>
      <c r="F3154" s="231" t="s">
        <v>48</v>
      </c>
      <c r="G3154" s="231" t="s">
        <v>521</v>
      </c>
      <c r="H3154" s="231" t="s">
        <v>796</v>
      </c>
      <c r="I3154" s="203">
        <v>21708.560000000001</v>
      </c>
      <c r="J3154" s="203">
        <v>14392.17</v>
      </c>
      <c r="K3154" s="203">
        <v>2682.39</v>
      </c>
      <c r="L3154" s="203">
        <v>4634</v>
      </c>
      <c r="M3154" s="231"/>
    </row>
    <row r="3155" spans="1:13">
      <c r="A3155" s="231" t="s">
        <v>794</v>
      </c>
      <c r="B3155" s="231" t="s">
        <v>808</v>
      </c>
      <c r="C3155" s="231" t="s">
        <v>2341</v>
      </c>
      <c r="D3155" s="231" t="s">
        <v>403</v>
      </c>
      <c r="E3155" s="231" t="s">
        <v>521</v>
      </c>
      <c r="F3155" s="231" t="s">
        <v>48</v>
      </c>
      <c r="G3155" s="231" t="s">
        <v>521</v>
      </c>
      <c r="H3155" s="231" t="s">
        <v>796</v>
      </c>
      <c r="I3155" s="203">
        <v>5358.32</v>
      </c>
      <c r="J3155" s="203">
        <v>5254.75</v>
      </c>
      <c r="K3155" s="203">
        <v>0</v>
      </c>
      <c r="L3155" s="203">
        <v>103.57</v>
      </c>
      <c r="M3155" s="231"/>
    </row>
    <row r="3156" spans="1:13">
      <c r="A3156" s="231" t="s">
        <v>794</v>
      </c>
      <c r="B3156" s="231" t="s">
        <v>808</v>
      </c>
      <c r="C3156" s="231" t="s">
        <v>2343</v>
      </c>
      <c r="D3156" s="231" t="s">
        <v>403</v>
      </c>
      <c r="E3156" s="231" t="s">
        <v>521</v>
      </c>
      <c r="F3156" s="231" t="s">
        <v>48</v>
      </c>
      <c r="G3156" s="231" t="s">
        <v>521</v>
      </c>
      <c r="H3156" s="231" t="s">
        <v>796</v>
      </c>
      <c r="I3156" s="203">
        <v>31205.84</v>
      </c>
      <c r="J3156" s="203">
        <v>18745.04</v>
      </c>
      <c r="K3156" s="203">
        <v>26.57</v>
      </c>
      <c r="L3156" s="203">
        <v>12434.23</v>
      </c>
      <c r="M3156" s="231"/>
    </row>
    <row r="3157" spans="1:13">
      <c r="A3157" s="231" t="s">
        <v>794</v>
      </c>
      <c r="B3157" s="231" t="s">
        <v>808</v>
      </c>
      <c r="C3157" s="231" t="s">
        <v>2343</v>
      </c>
      <c r="D3157" s="231" t="s">
        <v>403</v>
      </c>
      <c r="E3157" s="231" t="s">
        <v>521</v>
      </c>
      <c r="F3157" s="231" t="s">
        <v>48</v>
      </c>
      <c r="G3157" s="231" t="s">
        <v>521</v>
      </c>
      <c r="H3157" s="231" t="s">
        <v>796</v>
      </c>
      <c r="I3157" s="203">
        <v>50</v>
      </c>
      <c r="J3157" s="203">
        <v>28.49</v>
      </c>
      <c r="K3157" s="203">
        <v>0</v>
      </c>
      <c r="L3157" s="203">
        <v>21.51</v>
      </c>
      <c r="M3157" s="231"/>
    </row>
    <row r="3158" spans="1:13">
      <c r="A3158" s="231" t="s">
        <v>794</v>
      </c>
      <c r="B3158" s="231" t="s">
        <v>808</v>
      </c>
      <c r="C3158" s="231" t="s">
        <v>2343</v>
      </c>
      <c r="D3158" s="231" t="s">
        <v>403</v>
      </c>
      <c r="E3158" s="231" t="s">
        <v>521</v>
      </c>
      <c r="F3158" s="231" t="s">
        <v>48</v>
      </c>
      <c r="G3158" s="231" t="s">
        <v>521</v>
      </c>
      <c r="H3158" s="231" t="s">
        <v>796</v>
      </c>
      <c r="I3158" s="203">
        <v>175213.88</v>
      </c>
      <c r="J3158" s="203">
        <v>173993.45</v>
      </c>
      <c r="K3158" s="203">
        <v>1220.43</v>
      </c>
      <c r="L3158" s="203">
        <v>0</v>
      </c>
      <c r="M3158" s="231"/>
    </row>
    <row r="3159" spans="1:13">
      <c r="A3159" s="231" t="s">
        <v>794</v>
      </c>
      <c r="B3159" s="231" t="s">
        <v>808</v>
      </c>
      <c r="C3159" s="231" t="s">
        <v>2344</v>
      </c>
      <c r="D3159" s="231" t="s">
        <v>403</v>
      </c>
      <c r="E3159" s="231" t="s">
        <v>521</v>
      </c>
      <c r="F3159" s="231" t="s">
        <v>48</v>
      </c>
      <c r="G3159" s="231" t="s">
        <v>521</v>
      </c>
      <c r="H3159" s="231" t="s">
        <v>796</v>
      </c>
      <c r="I3159" s="203">
        <v>300</v>
      </c>
      <c r="J3159" s="203">
        <v>219.6</v>
      </c>
      <c r="K3159" s="203">
        <v>0</v>
      </c>
      <c r="L3159" s="203">
        <v>80.400000000000006</v>
      </c>
      <c r="M3159" s="231"/>
    </row>
    <row r="3160" spans="1:13">
      <c r="A3160" s="231" t="s">
        <v>794</v>
      </c>
      <c r="B3160" s="231" t="s">
        <v>808</v>
      </c>
      <c r="C3160" s="231" t="s">
        <v>2345</v>
      </c>
      <c r="D3160" s="231" t="s">
        <v>403</v>
      </c>
      <c r="E3160" s="231" t="s">
        <v>521</v>
      </c>
      <c r="F3160" s="231" t="s">
        <v>48</v>
      </c>
      <c r="G3160" s="231" t="s">
        <v>521</v>
      </c>
      <c r="H3160" s="231" t="s">
        <v>796</v>
      </c>
      <c r="I3160" s="203">
        <v>261.39999999999998</v>
      </c>
      <c r="J3160" s="203">
        <v>261.39999999999998</v>
      </c>
      <c r="K3160" s="203">
        <v>0</v>
      </c>
      <c r="L3160" s="203">
        <v>0</v>
      </c>
      <c r="M3160" s="231"/>
    </row>
    <row r="3161" spans="1:13">
      <c r="A3161" s="231" t="s">
        <v>794</v>
      </c>
      <c r="B3161" s="231" t="s">
        <v>808</v>
      </c>
      <c r="C3161" s="231" t="s">
        <v>2345</v>
      </c>
      <c r="D3161" s="231" t="s">
        <v>403</v>
      </c>
      <c r="E3161" s="231" t="s">
        <v>521</v>
      </c>
      <c r="F3161" s="231" t="s">
        <v>48</v>
      </c>
      <c r="G3161" s="231" t="s">
        <v>521</v>
      </c>
      <c r="H3161" s="231" t="s">
        <v>796</v>
      </c>
      <c r="I3161" s="203">
        <v>69227</v>
      </c>
      <c r="J3161" s="203">
        <v>116221.3</v>
      </c>
      <c r="K3161" s="203">
        <v>0</v>
      </c>
      <c r="L3161" s="203">
        <v>-46994.3</v>
      </c>
      <c r="M3161" s="231"/>
    </row>
    <row r="3162" spans="1:13">
      <c r="A3162" s="231" t="s">
        <v>794</v>
      </c>
      <c r="B3162" s="231" t="s">
        <v>833</v>
      </c>
      <c r="C3162" s="231" t="s">
        <v>794</v>
      </c>
      <c r="D3162" s="231" t="s">
        <v>403</v>
      </c>
      <c r="E3162" s="231" t="s">
        <v>521</v>
      </c>
      <c r="F3162" s="231" t="s">
        <v>48</v>
      </c>
      <c r="G3162" s="231" t="s">
        <v>521</v>
      </c>
      <c r="H3162" s="231" t="s">
        <v>796</v>
      </c>
      <c r="I3162" s="203">
        <v>516068</v>
      </c>
      <c r="J3162" s="203">
        <v>440637.29</v>
      </c>
      <c r="K3162" s="203">
        <v>76463.48</v>
      </c>
      <c r="L3162" s="203">
        <v>-1032.77</v>
      </c>
      <c r="M3162" s="231"/>
    </row>
    <row r="3163" spans="1:13">
      <c r="A3163" s="231" t="s">
        <v>794</v>
      </c>
      <c r="B3163" s="231" t="s">
        <v>833</v>
      </c>
      <c r="C3163" s="231" t="s">
        <v>794</v>
      </c>
      <c r="D3163" s="231" t="s">
        <v>403</v>
      </c>
      <c r="E3163" s="231" t="s">
        <v>521</v>
      </c>
      <c r="F3163" s="231" t="s">
        <v>48</v>
      </c>
      <c r="G3163" s="231" t="s">
        <v>521</v>
      </c>
      <c r="H3163" s="231" t="s">
        <v>796</v>
      </c>
      <c r="I3163" s="203">
        <v>123814</v>
      </c>
      <c r="J3163" s="203">
        <v>119096.68</v>
      </c>
      <c r="K3163" s="203">
        <v>4270.34</v>
      </c>
      <c r="L3163" s="203">
        <v>446.98</v>
      </c>
      <c r="M3163" s="231"/>
    </row>
    <row r="3164" spans="1:13">
      <c r="A3164" s="231" t="s">
        <v>794</v>
      </c>
      <c r="B3164" s="231" t="s">
        <v>833</v>
      </c>
      <c r="C3164" s="231" t="s">
        <v>812</v>
      </c>
      <c r="D3164" s="231" t="s">
        <v>403</v>
      </c>
      <c r="E3164" s="231" t="s">
        <v>521</v>
      </c>
      <c r="F3164" s="231" t="s">
        <v>48</v>
      </c>
      <c r="G3164" s="231" t="s">
        <v>521</v>
      </c>
      <c r="H3164" s="231" t="s">
        <v>796</v>
      </c>
      <c r="I3164" s="203">
        <v>280043</v>
      </c>
      <c r="J3164" s="203">
        <v>263328.39</v>
      </c>
      <c r="K3164" s="203">
        <v>16759.64</v>
      </c>
      <c r="L3164" s="203">
        <v>-45.03</v>
      </c>
      <c r="M3164" s="231"/>
    </row>
    <row r="3165" spans="1:13">
      <c r="A3165" s="231" t="s">
        <v>794</v>
      </c>
      <c r="B3165" s="231" t="s">
        <v>833</v>
      </c>
      <c r="C3165" s="231" t="s">
        <v>2345</v>
      </c>
      <c r="D3165" s="231" t="s">
        <v>403</v>
      </c>
      <c r="E3165" s="231" t="s">
        <v>521</v>
      </c>
      <c r="F3165" s="231" t="s">
        <v>48</v>
      </c>
      <c r="G3165" s="231" t="s">
        <v>521</v>
      </c>
      <c r="H3165" s="231" t="s">
        <v>796</v>
      </c>
      <c r="I3165" s="203">
        <v>9222.2900000000009</v>
      </c>
      <c r="J3165" s="203">
        <v>12968.99</v>
      </c>
      <c r="K3165" s="203">
        <v>0</v>
      </c>
      <c r="L3165" s="203">
        <v>-3746.7</v>
      </c>
      <c r="M3165" s="231"/>
    </row>
    <row r="3166" spans="1:13">
      <c r="A3166" s="231" t="s">
        <v>794</v>
      </c>
      <c r="B3166" s="231" t="s">
        <v>703</v>
      </c>
      <c r="C3166" s="231" t="s">
        <v>794</v>
      </c>
      <c r="D3166" s="231" t="s">
        <v>403</v>
      </c>
      <c r="E3166" s="231" t="s">
        <v>521</v>
      </c>
      <c r="F3166" s="231" t="s">
        <v>48</v>
      </c>
      <c r="G3166" s="231" t="s">
        <v>521</v>
      </c>
      <c r="H3166" s="231" t="s">
        <v>796</v>
      </c>
      <c r="I3166" s="203">
        <v>299663.31</v>
      </c>
      <c r="J3166" s="203">
        <v>250629.39</v>
      </c>
      <c r="K3166" s="203">
        <v>49033.919999999998</v>
      </c>
      <c r="L3166" s="203">
        <v>0</v>
      </c>
      <c r="M3166" s="231"/>
    </row>
    <row r="3167" spans="1:13">
      <c r="A3167" s="231" t="s">
        <v>794</v>
      </c>
      <c r="B3167" s="231" t="s">
        <v>703</v>
      </c>
      <c r="C3167" s="231" t="s">
        <v>794</v>
      </c>
      <c r="D3167" s="231" t="s">
        <v>403</v>
      </c>
      <c r="E3167" s="231" t="s">
        <v>521</v>
      </c>
      <c r="F3167" s="231" t="s">
        <v>48</v>
      </c>
      <c r="G3167" s="231" t="s">
        <v>521</v>
      </c>
      <c r="H3167" s="231" t="s">
        <v>796</v>
      </c>
      <c r="I3167" s="203">
        <v>79396.87</v>
      </c>
      <c r="J3167" s="203">
        <v>71902.559999999998</v>
      </c>
      <c r="K3167" s="203">
        <v>6590.08</v>
      </c>
      <c r="L3167" s="203">
        <v>904.23</v>
      </c>
      <c r="M3167" s="231"/>
    </row>
    <row r="3168" spans="1:13">
      <c r="A3168" s="231" t="s">
        <v>794</v>
      </c>
      <c r="B3168" s="231" t="s">
        <v>703</v>
      </c>
      <c r="C3168" s="231" t="s">
        <v>812</v>
      </c>
      <c r="D3168" s="231" t="s">
        <v>403</v>
      </c>
      <c r="E3168" s="231" t="s">
        <v>521</v>
      </c>
      <c r="F3168" s="231" t="s">
        <v>48</v>
      </c>
      <c r="G3168" s="231" t="s">
        <v>521</v>
      </c>
      <c r="H3168" s="231" t="s">
        <v>796</v>
      </c>
      <c r="I3168" s="203">
        <v>154980.57</v>
      </c>
      <c r="J3168" s="203">
        <v>145314.57</v>
      </c>
      <c r="K3168" s="203">
        <v>11544.3</v>
      </c>
      <c r="L3168" s="203">
        <v>-1878.3</v>
      </c>
      <c r="M3168" s="231"/>
    </row>
    <row r="3169" spans="1:13">
      <c r="A3169" s="231" t="s">
        <v>794</v>
      </c>
      <c r="B3169" s="231" t="s">
        <v>703</v>
      </c>
      <c r="C3169" s="231" t="s">
        <v>2343</v>
      </c>
      <c r="D3169" s="231" t="s">
        <v>403</v>
      </c>
      <c r="E3169" s="231" t="s">
        <v>521</v>
      </c>
      <c r="F3169" s="231" t="s">
        <v>48</v>
      </c>
      <c r="G3169" s="231" t="s">
        <v>521</v>
      </c>
      <c r="H3169" s="231" t="s">
        <v>796</v>
      </c>
      <c r="I3169" s="203">
        <v>2223</v>
      </c>
      <c r="J3169" s="203">
        <v>185.94</v>
      </c>
      <c r="K3169" s="203">
        <v>486.18</v>
      </c>
      <c r="L3169" s="203">
        <v>1550.88</v>
      </c>
      <c r="M3169" s="231"/>
    </row>
    <row r="3170" spans="1:13">
      <c r="A3170" s="231" t="s">
        <v>794</v>
      </c>
      <c r="B3170" s="231" t="s">
        <v>703</v>
      </c>
      <c r="C3170" s="231" t="s">
        <v>2344</v>
      </c>
      <c r="D3170" s="231" t="s">
        <v>403</v>
      </c>
      <c r="E3170" s="231" t="s">
        <v>521</v>
      </c>
      <c r="F3170" s="231" t="s">
        <v>48</v>
      </c>
      <c r="G3170" s="231" t="s">
        <v>521</v>
      </c>
      <c r="H3170" s="231" t="s">
        <v>796</v>
      </c>
      <c r="I3170" s="203">
        <v>200</v>
      </c>
      <c r="J3170" s="203">
        <v>134.93</v>
      </c>
      <c r="K3170" s="203">
        <v>0</v>
      </c>
      <c r="L3170" s="203">
        <v>65.069999999999993</v>
      </c>
      <c r="M3170" s="231"/>
    </row>
    <row r="3171" spans="1:13">
      <c r="A3171" s="231" t="s">
        <v>794</v>
      </c>
      <c r="B3171" s="231" t="s">
        <v>701</v>
      </c>
      <c r="C3171" s="231" t="s">
        <v>794</v>
      </c>
      <c r="D3171" s="231" t="s">
        <v>403</v>
      </c>
      <c r="E3171" s="231" t="s">
        <v>521</v>
      </c>
      <c r="F3171" s="231" t="s">
        <v>48</v>
      </c>
      <c r="G3171" s="231" t="s">
        <v>521</v>
      </c>
      <c r="H3171" s="231" t="s">
        <v>796</v>
      </c>
      <c r="I3171" s="203">
        <v>57392.07</v>
      </c>
      <c r="J3171" s="203">
        <v>55184.89</v>
      </c>
      <c r="K3171" s="203">
        <v>2050.12</v>
      </c>
      <c r="L3171" s="203">
        <v>157.06</v>
      </c>
      <c r="M3171" s="231"/>
    </row>
    <row r="3172" spans="1:13">
      <c r="A3172" s="231" t="s">
        <v>794</v>
      </c>
      <c r="B3172" s="231" t="s">
        <v>701</v>
      </c>
      <c r="C3172" s="231" t="s">
        <v>812</v>
      </c>
      <c r="D3172" s="231" t="s">
        <v>403</v>
      </c>
      <c r="E3172" s="231" t="s">
        <v>521</v>
      </c>
      <c r="F3172" s="231" t="s">
        <v>48</v>
      </c>
      <c r="G3172" s="231" t="s">
        <v>521</v>
      </c>
      <c r="H3172" s="231" t="s">
        <v>796</v>
      </c>
      <c r="I3172" s="203">
        <v>29982.720000000001</v>
      </c>
      <c r="J3172" s="203">
        <v>29528.18</v>
      </c>
      <c r="K3172" s="203">
        <v>523.07000000000005</v>
      </c>
      <c r="L3172" s="203">
        <v>-68.53</v>
      </c>
      <c r="M3172" s="231"/>
    </row>
    <row r="3173" spans="1:13">
      <c r="A3173" s="231" t="s">
        <v>794</v>
      </c>
      <c r="B3173" s="231" t="s">
        <v>701</v>
      </c>
      <c r="C3173" s="231" t="s">
        <v>2341</v>
      </c>
      <c r="D3173" s="231" t="s">
        <v>403</v>
      </c>
      <c r="E3173" s="231" t="s">
        <v>521</v>
      </c>
      <c r="F3173" s="231" t="s">
        <v>48</v>
      </c>
      <c r="G3173" s="231" t="s">
        <v>521</v>
      </c>
      <c r="H3173" s="231" t="s">
        <v>796</v>
      </c>
      <c r="I3173" s="203">
        <v>212.54</v>
      </c>
      <c r="J3173" s="203">
        <v>212.54</v>
      </c>
      <c r="K3173" s="203">
        <v>0</v>
      </c>
      <c r="L3173" s="203">
        <v>0</v>
      </c>
      <c r="M3173" s="231"/>
    </row>
    <row r="3174" spans="1:13">
      <c r="A3174" s="231" t="s">
        <v>794</v>
      </c>
      <c r="B3174" s="231" t="s">
        <v>701</v>
      </c>
      <c r="C3174" s="231" t="s">
        <v>2343</v>
      </c>
      <c r="D3174" s="231" t="s">
        <v>403</v>
      </c>
      <c r="E3174" s="231" t="s">
        <v>521</v>
      </c>
      <c r="F3174" s="231" t="s">
        <v>48</v>
      </c>
      <c r="G3174" s="231" t="s">
        <v>521</v>
      </c>
      <c r="H3174" s="231" t="s">
        <v>796</v>
      </c>
      <c r="I3174" s="203">
        <v>6582.52</v>
      </c>
      <c r="J3174" s="203">
        <v>1614.27</v>
      </c>
      <c r="K3174" s="203">
        <v>0</v>
      </c>
      <c r="L3174" s="203">
        <v>4968.25</v>
      </c>
      <c r="M3174" s="231"/>
    </row>
    <row r="3175" spans="1:13">
      <c r="A3175" s="231" t="s">
        <v>794</v>
      </c>
      <c r="B3175" s="231" t="s">
        <v>701</v>
      </c>
      <c r="C3175" s="231" t="s">
        <v>2344</v>
      </c>
      <c r="D3175" s="231" t="s">
        <v>403</v>
      </c>
      <c r="E3175" s="231" t="s">
        <v>521</v>
      </c>
      <c r="F3175" s="231" t="s">
        <v>48</v>
      </c>
      <c r="G3175" s="231" t="s">
        <v>521</v>
      </c>
      <c r="H3175" s="231" t="s">
        <v>796</v>
      </c>
      <c r="I3175" s="203">
        <v>2000</v>
      </c>
      <c r="J3175" s="203">
        <v>1401.26</v>
      </c>
      <c r="K3175" s="203">
        <v>0</v>
      </c>
      <c r="L3175" s="203">
        <v>598.74</v>
      </c>
      <c r="M3175" s="231"/>
    </row>
    <row r="3176" spans="1:13">
      <c r="A3176" s="231" t="s">
        <v>794</v>
      </c>
      <c r="B3176" s="231" t="s">
        <v>701</v>
      </c>
      <c r="C3176" s="231" t="s">
        <v>2344</v>
      </c>
      <c r="D3176" s="231" t="s">
        <v>403</v>
      </c>
      <c r="E3176" s="231" t="s">
        <v>521</v>
      </c>
      <c r="F3176" s="231" t="s">
        <v>48</v>
      </c>
      <c r="G3176" s="231" t="s">
        <v>521</v>
      </c>
      <c r="H3176" s="231" t="s">
        <v>796</v>
      </c>
      <c r="I3176" s="203">
        <v>410.94</v>
      </c>
      <c r="J3176" s="203">
        <v>359.99</v>
      </c>
      <c r="K3176" s="203">
        <v>0</v>
      </c>
      <c r="L3176" s="203">
        <v>50.95</v>
      </c>
      <c r="M3176" s="231"/>
    </row>
    <row r="3177" spans="1:13">
      <c r="A3177" s="231" t="s">
        <v>794</v>
      </c>
      <c r="B3177" s="231" t="s">
        <v>707</v>
      </c>
      <c r="C3177" s="231" t="s">
        <v>794</v>
      </c>
      <c r="D3177" s="231" t="s">
        <v>403</v>
      </c>
      <c r="E3177" s="231" t="s">
        <v>521</v>
      </c>
      <c r="F3177" s="231" t="s">
        <v>48</v>
      </c>
      <c r="G3177" s="231" t="s">
        <v>521</v>
      </c>
      <c r="H3177" s="231" t="s">
        <v>796</v>
      </c>
      <c r="I3177" s="203">
        <v>331883</v>
      </c>
      <c r="J3177" s="203">
        <v>301201.78999999998</v>
      </c>
      <c r="K3177" s="203">
        <v>30584.94</v>
      </c>
      <c r="L3177" s="203">
        <v>96.27</v>
      </c>
      <c r="M3177" s="231"/>
    </row>
    <row r="3178" spans="1:13">
      <c r="A3178" s="231" t="s">
        <v>794</v>
      </c>
      <c r="B3178" s="231" t="s">
        <v>707</v>
      </c>
      <c r="C3178" s="231" t="s">
        <v>794</v>
      </c>
      <c r="D3178" s="231" t="s">
        <v>403</v>
      </c>
      <c r="E3178" s="231" t="s">
        <v>521</v>
      </c>
      <c r="F3178" s="231" t="s">
        <v>48</v>
      </c>
      <c r="G3178" s="231" t="s">
        <v>521</v>
      </c>
      <c r="H3178" s="231" t="s">
        <v>796</v>
      </c>
      <c r="I3178" s="203">
        <v>95083.15</v>
      </c>
      <c r="J3178" s="203">
        <v>88373.8</v>
      </c>
      <c r="K3178" s="203">
        <v>6709.42</v>
      </c>
      <c r="L3178" s="203">
        <v>-7.0000000000000007E-2</v>
      </c>
      <c r="M3178" s="231"/>
    </row>
    <row r="3179" spans="1:13">
      <c r="A3179" s="231" t="s">
        <v>794</v>
      </c>
      <c r="B3179" s="231" t="s">
        <v>707</v>
      </c>
      <c r="C3179" s="231" t="s">
        <v>812</v>
      </c>
      <c r="D3179" s="231" t="s">
        <v>403</v>
      </c>
      <c r="E3179" s="231" t="s">
        <v>521</v>
      </c>
      <c r="F3179" s="231" t="s">
        <v>48</v>
      </c>
      <c r="G3179" s="231" t="s">
        <v>521</v>
      </c>
      <c r="H3179" s="231" t="s">
        <v>796</v>
      </c>
      <c r="I3179" s="203">
        <v>150421</v>
      </c>
      <c r="J3179" s="203">
        <v>145131.74</v>
      </c>
      <c r="K3179" s="203">
        <v>7659.08</v>
      </c>
      <c r="L3179" s="203">
        <v>-2369.8200000000002</v>
      </c>
      <c r="M3179" s="231"/>
    </row>
    <row r="3180" spans="1:13">
      <c r="A3180" s="231" t="s">
        <v>794</v>
      </c>
      <c r="B3180" s="231" t="s">
        <v>707</v>
      </c>
      <c r="C3180" s="231" t="s">
        <v>2341</v>
      </c>
      <c r="D3180" s="231" t="s">
        <v>403</v>
      </c>
      <c r="E3180" s="231" t="s">
        <v>521</v>
      </c>
      <c r="F3180" s="231" t="s">
        <v>48</v>
      </c>
      <c r="G3180" s="231" t="s">
        <v>521</v>
      </c>
      <c r="H3180" s="231" t="s">
        <v>796</v>
      </c>
      <c r="I3180" s="203">
        <v>914</v>
      </c>
      <c r="J3180" s="203">
        <v>36.4</v>
      </c>
      <c r="K3180" s="203">
        <v>0</v>
      </c>
      <c r="L3180" s="203">
        <v>877.6</v>
      </c>
      <c r="M3180" s="231"/>
    </row>
    <row r="3181" spans="1:13">
      <c r="A3181" s="231" t="s">
        <v>794</v>
      </c>
      <c r="B3181" s="231" t="s">
        <v>707</v>
      </c>
      <c r="C3181" s="231" t="s">
        <v>2341</v>
      </c>
      <c r="D3181" s="231" t="s">
        <v>403</v>
      </c>
      <c r="E3181" s="231" t="s">
        <v>521</v>
      </c>
      <c r="F3181" s="231" t="s">
        <v>48</v>
      </c>
      <c r="G3181" s="231" t="s">
        <v>521</v>
      </c>
      <c r="H3181" s="231" t="s">
        <v>796</v>
      </c>
      <c r="I3181" s="203">
        <v>2738</v>
      </c>
      <c r="J3181" s="203">
        <v>2701.76</v>
      </c>
      <c r="K3181" s="203">
        <v>0</v>
      </c>
      <c r="L3181" s="203">
        <v>36.24</v>
      </c>
      <c r="M3181" s="231"/>
    </row>
    <row r="3182" spans="1:13">
      <c r="A3182" s="231" t="s">
        <v>794</v>
      </c>
      <c r="B3182" s="231" t="s">
        <v>707</v>
      </c>
      <c r="C3182" s="231" t="s">
        <v>2341</v>
      </c>
      <c r="D3182" s="231" t="s">
        <v>403</v>
      </c>
      <c r="E3182" s="231" t="s">
        <v>521</v>
      </c>
      <c r="F3182" s="231" t="s">
        <v>48</v>
      </c>
      <c r="G3182" s="231" t="s">
        <v>521</v>
      </c>
      <c r="H3182" s="231" t="s">
        <v>796</v>
      </c>
      <c r="I3182" s="203">
        <v>108</v>
      </c>
      <c r="J3182" s="203">
        <v>108</v>
      </c>
      <c r="K3182" s="203">
        <v>0</v>
      </c>
      <c r="L3182" s="203">
        <v>0</v>
      </c>
      <c r="M3182" s="231"/>
    </row>
    <row r="3183" spans="1:13">
      <c r="A3183" s="231" t="s">
        <v>794</v>
      </c>
      <c r="B3183" s="231" t="s">
        <v>707</v>
      </c>
      <c r="C3183" s="231" t="s">
        <v>2341</v>
      </c>
      <c r="D3183" s="231" t="s">
        <v>403</v>
      </c>
      <c r="E3183" s="231" t="s">
        <v>521</v>
      </c>
      <c r="F3183" s="231" t="s">
        <v>48</v>
      </c>
      <c r="G3183" s="231" t="s">
        <v>521</v>
      </c>
      <c r="H3183" s="231" t="s">
        <v>796</v>
      </c>
      <c r="I3183" s="203">
        <v>3907</v>
      </c>
      <c r="J3183" s="203">
        <v>1073.79</v>
      </c>
      <c r="K3183" s="203">
        <v>0</v>
      </c>
      <c r="L3183" s="203">
        <v>2833.21</v>
      </c>
      <c r="M3183" s="231"/>
    </row>
    <row r="3184" spans="1:13">
      <c r="A3184" s="231" t="s">
        <v>794</v>
      </c>
      <c r="B3184" s="231" t="s">
        <v>707</v>
      </c>
      <c r="C3184" s="231" t="s">
        <v>2341</v>
      </c>
      <c r="D3184" s="231" t="s">
        <v>403</v>
      </c>
      <c r="E3184" s="231" t="s">
        <v>521</v>
      </c>
      <c r="F3184" s="231" t="s">
        <v>48</v>
      </c>
      <c r="G3184" s="231" t="s">
        <v>521</v>
      </c>
      <c r="H3184" s="231" t="s">
        <v>796</v>
      </c>
      <c r="I3184" s="203">
        <v>362.5</v>
      </c>
      <c r="J3184" s="203">
        <v>466.07</v>
      </c>
      <c r="K3184" s="203">
        <v>0</v>
      </c>
      <c r="L3184" s="203">
        <v>-103.57</v>
      </c>
      <c r="M3184" s="231"/>
    </row>
    <row r="3185" spans="1:13">
      <c r="A3185" s="231" t="s">
        <v>794</v>
      </c>
      <c r="B3185" s="231" t="s">
        <v>707</v>
      </c>
      <c r="C3185" s="231" t="s">
        <v>2343</v>
      </c>
      <c r="D3185" s="231" t="s">
        <v>403</v>
      </c>
      <c r="E3185" s="231" t="s">
        <v>521</v>
      </c>
      <c r="F3185" s="231" t="s">
        <v>48</v>
      </c>
      <c r="G3185" s="231" t="s">
        <v>521</v>
      </c>
      <c r="H3185" s="231" t="s">
        <v>796</v>
      </c>
      <c r="I3185" s="203">
        <v>7504.5</v>
      </c>
      <c r="J3185" s="203">
        <v>2364.16</v>
      </c>
      <c r="K3185" s="203">
        <v>0</v>
      </c>
      <c r="L3185" s="203">
        <v>5140.34</v>
      </c>
      <c r="M3185" s="231"/>
    </row>
    <row r="3186" spans="1:13">
      <c r="A3186" s="231" t="s">
        <v>794</v>
      </c>
      <c r="B3186" s="231" t="s">
        <v>707</v>
      </c>
      <c r="C3186" s="231" t="s">
        <v>2345</v>
      </c>
      <c r="D3186" s="231" t="s">
        <v>403</v>
      </c>
      <c r="E3186" s="231" t="s">
        <v>521</v>
      </c>
      <c r="F3186" s="231" t="s">
        <v>48</v>
      </c>
      <c r="G3186" s="231" t="s">
        <v>521</v>
      </c>
      <c r="H3186" s="231" t="s">
        <v>796</v>
      </c>
      <c r="I3186" s="203">
        <v>1744</v>
      </c>
      <c r="J3186" s="203">
        <v>1744</v>
      </c>
      <c r="K3186" s="203">
        <v>0</v>
      </c>
      <c r="L3186" s="203">
        <v>0</v>
      </c>
      <c r="M3186" s="231"/>
    </row>
    <row r="3187" spans="1:13">
      <c r="A3187" s="231" t="s">
        <v>794</v>
      </c>
      <c r="B3187" s="231" t="s">
        <v>706</v>
      </c>
      <c r="C3187" s="231" t="s">
        <v>794</v>
      </c>
      <c r="D3187" s="231" t="s">
        <v>403</v>
      </c>
      <c r="E3187" s="231" t="s">
        <v>521</v>
      </c>
      <c r="F3187" s="231" t="s">
        <v>48</v>
      </c>
      <c r="G3187" s="231" t="s">
        <v>521</v>
      </c>
      <c r="H3187" s="231" t="s">
        <v>796</v>
      </c>
      <c r="I3187" s="203">
        <v>367977.41</v>
      </c>
      <c r="J3187" s="203">
        <v>326966.21999999997</v>
      </c>
      <c r="K3187" s="203">
        <v>42108</v>
      </c>
      <c r="L3187" s="203">
        <v>-1096.81</v>
      </c>
      <c r="M3187" s="231"/>
    </row>
    <row r="3188" spans="1:13">
      <c r="A3188" s="231" t="s">
        <v>794</v>
      </c>
      <c r="B3188" s="231" t="s">
        <v>706</v>
      </c>
      <c r="C3188" s="231" t="s">
        <v>812</v>
      </c>
      <c r="D3188" s="231" t="s">
        <v>403</v>
      </c>
      <c r="E3188" s="231" t="s">
        <v>521</v>
      </c>
      <c r="F3188" s="231" t="s">
        <v>48</v>
      </c>
      <c r="G3188" s="231" t="s">
        <v>521</v>
      </c>
      <c r="H3188" s="231" t="s">
        <v>796</v>
      </c>
      <c r="I3188" s="203">
        <v>177710.03</v>
      </c>
      <c r="J3188" s="203">
        <v>168406.33</v>
      </c>
      <c r="K3188" s="203">
        <v>11583.82</v>
      </c>
      <c r="L3188" s="203">
        <v>-2280.12</v>
      </c>
      <c r="M3188" s="231"/>
    </row>
    <row r="3189" spans="1:13">
      <c r="A3189" s="231" t="s">
        <v>794</v>
      </c>
      <c r="B3189" s="231" t="s">
        <v>706</v>
      </c>
      <c r="C3189" s="231" t="s">
        <v>2341</v>
      </c>
      <c r="D3189" s="231" t="s">
        <v>403</v>
      </c>
      <c r="E3189" s="231" t="s">
        <v>521</v>
      </c>
      <c r="F3189" s="231" t="s">
        <v>48</v>
      </c>
      <c r="G3189" s="231" t="s">
        <v>521</v>
      </c>
      <c r="H3189" s="231" t="s">
        <v>796</v>
      </c>
      <c r="I3189" s="203">
        <v>17045</v>
      </c>
      <c r="J3189" s="203">
        <v>15419.9</v>
      </c>
      <c r="K3189" s="203">
        <v>0</v>
      </c>
      <c r="L3189" s="203">
        <v>1625.1</v>
      </c>
      <c r="M3189" s="231"/>
    </row>
    <row r="3190" spans="1:13">
      <c r="A3190" s="231" t="s">
        <v>794</v>
      </c>
      <c r="B3190" s="231" t="s">
        <v>706</v>
      </c>
      <c r="C3190" s="231" t="s">
        <v>2341</v>
      </c>
      <c r="D3190" s="231" t="s">
        <v>403</v>
      </c>
      <c r="E3190" s="231" t="s">
        <v>521</v>
      </c>
      <c r="F3190" s="231" t="s">
        <v>48</v>
      </c>
      <c r="G3190" s="231" t="s">
        <v>521</v>
      </c>
      <c r="H3190" s="231" t="s">
        <v>796</v>
      </c>
      <c r="I3190" s="203">
        <v>11468.98</v>
      </c>
      <c r="J3190" s="203">
        <v>9770.68</v>
      </c>
      <c r="K3190" s="203">
        <v>1698.3</v>
      </c>
      <c r="L3190" s="203">
        <v>0</v>
      </c>
      <c r="M3190" s="231"/>
    </row>
    <row r="3191" spans="1:13">
      <c r="A3191" s="231" t="s">
        <v>794</v>
      </c>
      <c r="B3191" s="231" t="s">
        <v>706</v>
      </c>
      <c r="C3191" s="231" t="s">
        <v>2341</v>
      </c>
      <c r="D3191" s="231" t="s">
        <v>403</v>
      </c>
      <c r="E3191" s="231" t="s">
        <v>521</v>
      </c>
      <c r="F3191" s="231" t="s">
        <v>48</v>
      </c>
      <c r="G3191" s="231" t="s">
        <v>521</v>
      </c>
      <c r="H3191" s="231" t="s">
        <v>796</v>
      </c>
      <c r="I3191" s="203">
        <v>3054.58</v>
      </c>
      <c r="J3191" s="203">
        <v>3836.43</v>
      </c>
      <c r="K3191" s="203">
        <v>72</v>
      </c>
      <c r="L3191" s="203">
        <v>-853.85</v>
      </c>
      <c r="M3191" s="231"/>
    </row>
    <row r="3192" spans="1:13">
      <c r="A3192" s="231" t="s">
        <v>794</v>
      </c>
      <c r="B3192" s="231" t="s">
        <v>706</v>
      </c>
      <c r="C3192" s="231" t="s">
        <v>2342</v>
      </c>
      <c r="D3192" s="231" t="s">
        <v>403</v>
      </c>
      <c r="E3192" s="231" t="s">
        <v>521</v>
      </c>
      <c r="F3192" s="231" t="s">
        <v>48</v>
      </c>
      <c r="G3192" s="231" t="s">
        <v>521</v>
      </c>
      <c r="H3192" s="231" t="s">
        <v>796</v>
      </c>
      <c r="I3192" s="203">
        <v>291952.55</v>
      </c>
      <c r="J3192" s="203">
        <v>213805.1</v>
      </c>
      <c r="K3192" s="203">
        <v>0</v>
      </c>
      <c r="L3192" s="203">
        <v>78147.45</v>
      </c>
      <c r="M3192" s="231"/>
    </row>
    <row r="3193" spans="1:13">
      <c r="A3193" s="231" t="s">
        <v>794</v>
      </c>
      <c r="B3193" s="231" t="s">
        <v>706</v>
      </c>
      <c r="C3193" s="231" t="s">
        <v>2342</v>
      </c>
      <c r="D3193" s="231" t="s">
        <v>403</v>
      </c>
      <c r="E3193" s="231" t="s">
        <v>521</v>
      </c>
      <c r="F3193" s="231" t="s">
        <v>48</v>
      </c>
      <c r="G3193" s="231" t="s">
        <v>521</v>
      </c>
      <c r="H3193" s="231" t="s">
        <v>796</v>
      </c>
      <c r="I3193" s="203">
        <v>304.05</v>
      </c>
      <c r="J3193" s="203">
        <v>395.04</v>
      </c>
      <c r="K3193" s="203">
        <v>0</v>
      </c>
      <c r="L3193" s="203">
        <v>-90.99</v>
      </c>
      <c r="M3193" s="231"/>
    </row>
    <row r="3194" spans="1:13">
      <c r="A3194" s="231" t="s">
        <v>794</v>
      </c>
      <c r="B3194" s="231" t="s">
        <v>706</v>
      </c>
      <c r="C3194" s="231" t="s">
        <v>2343</v>
      </c>
      <c r="D3194" s="231" t="s">
        <v>403</v>
      </c>
      <c r="E3194" s="231" t="s">
        <v>521</v>
      </c>
      <c r="F3194" s="231" t="s">
        <v>48</v>
      </c>
      <c r="G3194" s="231" t="s">
        <v>521</v>
      </c>
      <c r="H3194" s="231" t="s">
        <v>796</v>
      </c>
      <c r="I3194" s="203">
        <v>47669.38</v>
      </c>
      <c r="J3194" s="203">
        <v>37196.65</v>
      </c>
      <c r="K3194" s="203">
        <v>0</v>
      </c>
      <c r="L3194" s="203">
        <v>10472.73</v>
      </c>
      <c r="M3194" s="231"/>
    </row>
    <row r="3195" spans="1:13">
      <c r="A3195" s="231" t="s">
        <v>794</v>
      </c>
      <c r="B3195" s="231" t="s">
        <v>706</v>
      </c>
      <c r="C3195" s="231" t="s">
        <v>2344</v>
      </c>
      <c r="D3195" s="231" t="s">
        <v>403</v>
      </c>
      <c r="E3195" s="231" t="s">
        <v>521</v>
      </c>
      <c r="F3195" s="231" t="s">
        <v>48</v>
      </c>
      <c r="G3195" s="231" t="s">
        <v>521</v>
      </c>
      <c r="H3195" s="231" t="s">
        <v>796</v>
      </c>
      <c r="I3195" s="203">
        <v>501.3</v>
      </c>
      <c r="J3195" s="203">
        <v>501.3</v>
      </c>
      <c r="K3195" s="203">
        <v>0</v>
      </c>
      <c r="L3195" s="203">
        <v>0</v>
      </c>
      <c r="M3195" s="231"/>
    </row>
    <row r="3196" spans="1:13">
      <c r="A3196" s="231" t="s">
        <v>794</v>
      </c>
      <c r="B3196" s="231" t="s">
        <v>709</v>
      </c>
      <c r="C3196" s="231" t="s">
        <v>794</v>
      </c>
      <c r="D3196" s="231" t="s">
        <v>403</v>
      </c>
      <c r="E3196" s="231" t="s">
        <v>521</v>
      </c>
      <c r="F3196" s="231" t="s">
        <v>48</v>
      </c>
      <c r="G3196" s="231" t="s">
        <v>521</v>
      </c>
      <c r="H3196" s="231" t="s">
        <v>796</v>
      </c>
      <c r="I3196" s="203">
        <v>60540</v>
      </c>
      <c r="J3196" s="203">
        <v>55382.5</v>
      </c>
      <c r="K3196" s="203">
        <v>5034.78</v>
      </c>
      <c r="L3196" s="203">
        <v>122.72</v>
      </c>
      <c r="M3196" s="231"/>
    </row>
    <row r="3197" spans="1:13">
      <c r="A3197" s="231" t="s">
        <v>794</v>
      </c>
      <c r="B3197" s="231" t="s">
        <v>709</v>
      </c>
      <c r="C3197" s="231" t="s">
        <v>812</v>
      </c>
      <c r="D3197" s="231" t="s">
        <v>403</v>
      </c>
      <c r="E3197" s="231" t="s">
        <v>521</v>
      </c>
      <c r="F3197" s="231" t="s">
        <v>48</v>
      </c>
      <c r="G3197" s="231" t="s">
        <v>521</v>
      </c>
      <c r="H3197" s="231" t="s">
        <v>796</v>
      </c>
      <c r="I3197" s="203">
        <v>26916.63</v>
      </c>
      <c r="J3197" s="203">
        <v>26074.05</v>
      </c>
      <c r="K3197" s="203">
        <v>1043.6400000000001</v>
      </c>
      <c r="L3197" s="203">
        <v>-201.06</v>
      </c>
      <c r="M3197" s="231"/>
    </row>
    <row r="3198" spans="1:13">
      <c r="A3198" s="231" t="s">
        <v>794</v>
      </c>
      <c r="B3198" s="231" t="s">
        <v>709</v>
      </c>
      <c r="C3198" s="231" t="s">
        <v>2341</v>
      </c>
      <c r="D3198" s="231" t="s">
        <v>403</v>
      </c>
      <c r="E3198" s="231" t="s">
        <v>521</v>
      </c>
      <c r="F3198" s="231" t="s">
        <v>48</v>
      </c>
      <c r="G3198" s="231" t="s">
        <v>521</v>
      </c>
      <c r="H3198" s="231" t="s">
        <v>796</v>
      </c>
      <c r="I3198" s="203">
        <v>2044.98</v>
      </c>
      <c r="J3198" s="203">
        <v>1708.25</v>
      </c>
      <c r="K3198" s="203">
        <v>0</v>
      </c>
      <c r="L3198" s="203">
        <v>336.73</v>
      </c>
      <c r="M3198" s="231"/>
    </row>
    <row r="3199" spans="1:13">
      <c r="A3199" s="231" t="s">
        <v>794</v>
      </c>
      <c r="B3199" s="231" t="s">
        <v>709</v>
      </c>
      <c r="C3199" s="231" t="s">
        <v>2341</v>
      </c>
      <c r="D3199" s="231" t="s">
        <v>403</v>
      </c>
      <c r="E3199" s="231" t="s">
        <v>521</v>
      </c>
      <c r="F3199" s="231" t="s">
        <v>48</v>
      </c>
      <c r="G3199" s="231" t="s">
        <v>521</v>
      </c>
      <c r="H3199" s="231" t="s">
        <v>796</v>
      </c>
      <c r="I3199" s="203">
        <v>6218.22</v>
      </c>
      <c r="J3199" s="203">
        <v>9436.66</v>
      </c>
      <c r="K3199" s="203">
        <v>0</v>
      </c>
      <c r="L3199" s="203">
        <v>-3218.44</v>
      </c>
      <c r="M3199" s="231"/>
    </row>
    <row r="3200" spans="1:13">
      <c r="A3200" s="231" t="s">
        <v>794</v>
      </c>
      <c r="B3200" s="231" t="s">
        <v>709</v>
      </c>
      <c r="C3200" s="231" t="s">
        <v>2343</v>
      </c>
      <c r="D3200" s="231" t="s">
        <v>403</v>
      </c>
      <c r="E3200" s="231" t="s">
        <v>521</v>
      </c>
      <c r="F3200" s="231" t="s">
        <v>48</v>
      </c>
      <c r="G3200" s="231" t="s">
        <v>521</v>
      </c>
      <c r="H3200" s="231" t="s">
        <v>796</v>
      </c>
      <c r="I3200" s="203">
        <v>4864.8</v>
      </c>
      <c r="J3200" s="203">
        <v>1988.94</v>
      </c>
      <c r="K3200" s="203">
        <v>0</v>
      </c>
      <c r="L3200" s="203">
        <v>2875.86</v>
      </c>
      <c r="M3200" s="231"/>
    </row>
    <row r="3201" spans="1:13">
      <c r="A3201" s="231" t="s">
        <v>794</v>
      </c>
      <c r="B3201" s="231" t="s">
        <v>808</v>
      </c>
      <c r="C3201" s="231" t="s">
        <v>2343</v>
      </c>
      <c r="D3201" s="231" t="s">
        <v>403</v>
      </c>
      <c r="E3201" s="231" t="s">
        <v>830</v>
      </c>
      <c r="F3201" s="231" t="s">
        <v>48</v>
      </c>
      <c r="G3201" s="231" t="s">
        <v>521</v>
      </c>
      <c r="H3201" s="231" t="s">
        <v>796</v>
      </c>
      <c r="I3201" s="203">
        <v>1776.52</v>
      </c>
      <c r="J3201" s="203">
        <v>1116.99</v>
      </c>
      <c r="K3201" s="203">
        <v>0</v>
      </c>
      <c r="L3201" s="203">
        <v>659.53</v>
      </c>
      <c r="M3201" s="231"/>
    </row>
    <row r="3202" spans="1:13">
      <c r="A3202" s="231" t="s">
        <v>794</v>
      </c>
      <c r="B3202" s="231" t="s">
        <v>804</v>
      </c>
      <c r="C3202" s="231" t="s">
        <v>2343</v>
      </c>
      <c r="D3202" s="231" t="s">
        <v>403</v>
      </c>
      <c r="E3202" s="231" t="s">
        <v>830</v>
      </c>
      <c r="F3202" s="231" t="s">
        <v>48</v>
      </c>
      <c r="G3202" s="231" t="s">
        <v>521</v>
      </c>
      <c r="H3202" s="231" t="s">
        <v>796</v>
      </c>
      <c r="I3202" s="203">
        <v>294.31</v>
      </c>
      <c r="J3202" s="203">
        <v>0</v>
      </c>
      <c r="K3202" s="203">
        <v>0</v>
      </c>
      <c r="L3202" s="203">
        <v>294.31</v>
      </c>
      <c r="M3202" s="231"/>
    </row>
    <row r="3203" spans="1:13">
      <c r="A3203" s="231" t="s">
        <v>794</v>
      </c>
      <c r="B3203" s="231" t="s">
        <v>702</v>
      </c>
      <c r="C3203" s="231" t="s">
        <v>2341</v>
      </c>
      <c r="D3203" s="231" t="s">
        <v>403</v>
      </c>
      <c r="E3203" s="231" t="s">
        <v>830</v>
      </c>
      <c r="F3203" s="231" t="s">
        <v>48</v>
      </c>
      <c r="G3203" s="231" t="s">
        <v>521</v>
      </c>
      <c r="H3203" s="231" t="s">
        <v>796</v>
      </c>
      <c r="I3203" s="203">
        <v>16</v>
      </c>
      <c r="J3203" s="203">
        <v>0</v>
      </c>
      <c r="K3203" s="203">
        <v>0</v>
      </c>
      <c r="L3203" s="203">
        <v>16</v>
      </c>
      <c r="M3203" s="231"/>
    </row>
    <row r="3204" spans="1:13">
      <c r="A3204" s="231" t="s">
        <v>794</v>
      </c>
      <c r="B3204" s="231" t="s">
        <v>702</v>
      </c>
      <c r="C3204" s="231" t="s">
        <v>2345</v>
      </c>
      <c r="D3204" s="231" t="s">
        <v>403</v>
      </c>
      <c r="E3204" s="231" t="s">
        <v>830</v>
      </c>
      <c r="F3204" s="231" t="s">
        <v>48</v>
      </c>
      <c r="G3204" s="231" t="s">
        <v>521</v>
      </c>
      <c r="H3204" s="231" t="s">
        <v>796</v>
      </c>
      <c r="I3204" s="203">
        <v>0.52</v>
      </c>
      <c r="J3204" s="203">
        <v>0</v>
      </c>
      <c r="K3204" s="203">
        <v>0</v>
      </c>
      <c r="L3204" s="203">
        <v>0.52</v>
      </c>
      <c r="M3204" s="231"/>
    </row>
    <row r="3205" spans="1:13">
      <c r="A3205" s="231" t="s">
        <v>794</v>
      </c>
      <c r="B3205" s="231" t="s">
        <v>808</v>
      </c>
      <c r="C3205" s="231" t="s">
        <v>2341</v>
      </c>
      <c r="D3205" s="231" t="s">
        <v>403</v>
      </c>
      <c r="E3205" s="231" t="s">
        <v>999</v>
      </c>
      <c r="F3205" s="231" t="s">
        <v>48</v>
      </c>
      <c r="G3205" s="231" t="s">
        <v>521</v>
      </c>
      <c r="H3205" s="231" t="s">
        <v>796</v>
      </c>
      <c r="I3205" s="203">
        <v>5901.88</v>
      </c>
      <c r="J3205" s="203">
        <v>5901.88</v>
      </c>
      <c r="K3205" s="203">
        <v>0</v>
      </c>
      <c r="L3205" s="203">
        <v>0</v>
      </c>
      <c r="M3205" s="231"/>
    </row>
    <row r="3206" spans="1:13">
      <c r="A3206" s="231" t="s">
        <v>794</v>
      </c>
      <c r="B3206" s="231" t="s">
        <v>808</v>
      </c>
      <c r="C3206" s="231" t="s">
        <v>2343</v>
      </c>
      <c r="D3206" s="231" t="s">
        <v>403</v>
      </c>
      <c r="E3206" s="231" t="s">
        <v>999</v>
      </c>
      <c r="F3206" s="231" t="s">
        <v>48</v>
      </c>
      <c r="G3206" s="231" t="s">
        <v>521</v>
      </c>
      <c r="H3206" s="231" t="s">
        <v>796</v>
      </c>
      <c r="I3206" s="203">
        <v>3842.47</v>
      </c>
      <c r="J3206" s="203">
        <v>0</v>
      </c>
      <c r="K3206" s="203">
        <v>0</v>
      </c>
      <c r="L3206" s="203">
        <v>3842.47</v>
      </c>
      <c r="M3206" s="231"/>
    </row>
    <row r="3207" spans="1:13">
      <c r="A3207" s="231" t="s">
        <v>794</v>
      </c>
      <c r="B3207" s="231" t="s">
        <v>808</v>
      </c>
      <c r="C3207" s="231" t="s">
        <v>2344</v>
      </c>
      <c r="D3207" s="231" t="s">
        <v>403</v>
      </c>
      <c r="E3207" s="231" t="s">
        <v>999</v>
      </c>
      <c r="F3207" s="231" t="s">
        <v>48</v>
      </c>
      <c r="G3207" s="231" t="s">
        <v>521</v>
      </c>
      <c r="H3207" s="231" t="s">
        <v>796</v>
      </c>
      <c r="I3207" s="203">
        <v>10688.4</v>
      </c>
      <c r="J3207" s="203">
        <v>0</v>
      </c>
      <c r="K3207" s="203">
        <v>10688.4</v>
      </c>
      <c r="L3207" s="203">
        <v>0</v>
      </c>
      <c r="M3207" s="231"/>
    </row>
    <row r="3208" spans="1:13">
      <c r="A3208" s="231" t="s">
        <v>794</v>
      </c>
      <c r="B3208" s="231" t="s">
        <v>808</v>
      </c>
      <c r="C3208" s="231" t="s">
        <v>2344</v>
      </c>
      <c r="D3208" s="231" t="s">
        <v>403</v>
      </c>
      <c r="E3208" s="231" t="s">
        <v>999</v>
      </c>
      <c r="F3208" s="231" t="s">
        <v>48</v>
      </c>
      <c r="G3208" s="231" t="s">
        <v>521</v>
      </c>
      <c r="H3208" s="231" t="s">
        <v>796</v>
      </c>
      <c r="I3208" s="203">
        <v>28644</v>
      </c>
      <c r="J3208" s="203">
        <v>0</v>
      </c>
      <c r="K3208" s="203">
        <v>28200</v>
      </c>
      <c r="L3208" s="203">
        <v>444</v>
      </c>
      <c r="M3208" s="231"/>
    </row>
    <row r="3209" spans="1:13">
      <c r="A3209" s="231" t="s">
        <v>794</v>
      </c>
      <c r="B3209" s="231" t="s">
        <v>808</v>
      </c>
      <c r="C3209" s="231" t="s">
        <v>2344</v>
      </c>
      <c r="D3209" s="231" t="s">
        <v>403</v>
      </c>
      <c r="E3209" s="231" t="s">
        <v>999</v>
      </c>
      <c r="F3209" s="231" t="s">
        <v>48</v>
      </c>
      <c r="G3209" s="231" t="s">
        <v>521</v>
      </c>
      <c r="H3209" s="231" t="s">
        <v>796</v>
      </c>
      <c r="I3209" s="203">
        <v>1200</v>
      </c>
      <c r="J3209" s="203">
        <v>800</v>
      </c>
      <c r="K3209" s="203">
        <v>0</v>
      </c>
      <c r="L3209" s="203">
        <v>400</v>
      </c>
      <c r="M3209" s="231"/>
    </row>
    <row r="3210" spans="1:13">
      <c r="A3210" s="231" t="s">
        <v>794</v>
      </c>
      <c r="B3210" s="231" t="s">
        <v>833</v>
      </c>
      <c r="C3210" s="231" t="s">
        <v>794</v>
      </c>
      <c r="D3210" s="231" t="s">
        <v>403</v>
      </c>
      <c r="E3210" s="231" t="s">
        <v>999</v>
      </c>
      <c r="F3210" s="231" t="s">
        <v>48</v>
      </c>
      <c r="G3210" s="231" t="s">
        <v>521</v>
      </c>
      <c r="H3210" s="231" t="s">
        <v>796</v>
      </c>
      <c r="I3210" s="203">
        <v>4988.91</v>
      </c>
      <c r="J3210" s="203">
        <v>4809.92</v>
      </c>
      <c r="K3210" s="203">
        <v>178.6</v>
      </c>
      <c r="L3210" s="203">
        <v>0.39</v>
      </c>
      <c r="M3210" s="231"/>
    </row>
    <row r="3211" spans="1:13">
      <c r="A3211" s="231" t="s">
        <v>794</v>
      </c>
      <c r="B3211" s="231" t="s">
        <v>833</v>
      </c>
      <c r="C3211" s="231" t="s">
        <v>812</v>
      </c>
      <c r="D3211" s="231" t="s">
        <v>403</v>
      </c>
      <c r="E3211" s="231" t="s">
        <v>999</v>
      </c>
      <c r="F3211" s="231" t="s">
        <v>48</v>
      </c>
      <c r="G3211" s="231" t="s">
        <v>521</v>
      </c>
      <c r="H3211" s="231" t="s">
        <v>796</v>
      </c>
      <c r="I3211" s="203">
        <v>2841.34</v>
      </c>
      <c r="J3211" s="203">
        <v>2793.25</v>
      </c>
      <c r="K3211" s="203">
        <v>37.21</v>
      </c>
      <c r="L3211" s="203">
        <v>10.88</v>
      </c>
      <c r="M3211" s="231"/>
    </row>
    <row r="3212" spans="1:13">
      <c r="A3212" s="231" t="s">
        <v>794</v>
      </c>
      <c r="B3212" s="231" t="s">
        <v>833</v>
      </c>
      <c r="C3212" s="231" t="s">
        <v>2345</v>
      </c>
      <c r="D3212" s="231" t="s">
        <v>403</v>
      </c>
      <c r="E3212" s="231" t="s">
        <v>999</v>
      </c>
      <c r="F3212" s="231" t="s">
        <v>48</v>
      </c>
      <c r="G3212" s="231" t="s">
        <v>521</v>
      </c>
      <c r="H3212" s="231" t="s">
        <v>796</v>
      </c>
      <c r="I3212" s="203">
        <v>100</v>
      </c>
      <c r="J3212" s="203">
        <v>124.48</v>
      </c>
      <c r="K3212" s="203">
        <v>0</v>
      </c>
      <c r="L3212" s="203">
        <v>-24.48</v>
      </c>
      <c r="M3212" s="231"/>
    </row>
    <row r="3213" spans="1:13">
      <c r="A3213" s="231" t="s">
        <v>794</v>
      </c>
      <c r="B3213" s="231" t="s">
        <v>804</v>
      </c>
      <c r="C3213" s="231" t="s">
        <v>2341</v>
      </c>
      <c r="D3213" s="231" t="s">
        <v>403</v>
      </c>
      <c r="E3213" s="231" t="s">
        <v>1005</v>
      </c>
      <c r="F3213" s="231" t="s">
        <v>48</v>
      </c>
      <c r="G3213" s="231" t="s">
        <v>521</v>
      </c>
      <c r="H3213" s="231" t="s">
        <v>796</v>
      </c>
      <c r="I3213" s="203">
        <v>1500</v>
      </c>
      <c r="J3213" s="203">
        <v>1320</v>
      </c>
      <c r="K3213" s="203">
        <v>0</v>
      </c>
      <c r="L3213" s="203">
        <v>180</v>
      </c>
      <c r="M3213" s="231"/>
    </row>
    <row r="3214" spans="1:13">
      <c r="A3214" s="231" t="s">
        <v>794</v>
      </c>
      <c r="B3214" s="231" t="s">
        <v>366</v>
      </c>
      <c r="C3214" s="231" t="s">
        <v>2345</v>
      </c>
      <c r="D3214" s="231" t="s">
        <v>403</v>
      </c>
      <c r="E3214" s="231" t="s">
        <v>1005</v>
      </c>
      <c r="F3214" s="231" t="s">
        <v>48</v>
      </c>
      <c r="G3214" s="231" t="s">
        <v>521</v>
      </c>
      <c r="H3214" s="231" t="s">
        <v>796</v>
      </c>
      <c r="I3214" s="203">
        <v>500</v>
      </c>
      <c r="J3214" s="203">
        <v>0</v>
      </c>
      <c r="K3214" s="203">
        <v>0</v>
      </c>
      <c r="L3214" s="203">
        <v>500</v>
      </c>
      <c r="M3214" s="231"/>
    </row>
    <row r="3215" spans="1:13">
      <c r="A3215" s="231" t="s">
        <v>794</v>
      </c>
      <c r="B3215" s="231" t="s">
        <v>703</v>
      </c>
      <c r="C3215" s="231" t="s">
        <v>794</v>
      </c>
      <c r="D3215" s="231" t="s">
        <v>403</v>
      </c>
      <c r="E3215" s="231" t="s">
        <v>1097</v>
      </c>
      <c r="F3215" s="231" t="s">
        <v>48</v>
      </c>
      <c r="G3215" s="231" t="s">
        <v>521</v>
      </c>
      <c r="H3215" s="231" t="s">
        <v>796</v>
      </c>
      <c r="I3215" s="203">
        <v>4780</v>
      </c>
      <c r="J3215" s="203">
        <v>4301.8100000000004</v>
      </c>
      <c r="K3215" s="203">
        <v>0</v>
      </c>
      <c r="L3215" s="203">
        <v>478.19</v>
      </c>
      <c r="M3215" s="231"/>
    </row>
    <row r="3216" spans="1:13">
      <c r="A3216" s="231" t="s">
        <v>794</v>
      </c>
      <c r="B3216" s="231" t="s">
        <v>703</v>
      </c>
      <c r="C3216" s="231" t="s">
        <v>812</v>
      </c>
      <c r="D3216" s="231" t="s">
        <v>403</v>
      </c>
      <c r="E3216" s="231" t="s">
        <v>1097</v>
      </c>
      <c r="F3216" s="231" t="s">
        <v>48</v>
      </c>
      <c r="G3216" s="231" t="s">
        <v>521</v>
      </c>
      <c r="H3216" s="231" t="s">
        <v>796</v>
      </c>
      <c r="I3216" s="203">
        <v>1052</v>
      </c>
      <c r="J3216" s="203">
        <v>991.48</v>
      </c>
      <c r="K3216" s="203">
        <v>0</v>
      </c>
      <c r="L3216" s="203">
        <v>60.52</v>
      </c>
      <c r="M3216" s="231"/>
    </row>
    <row r="3217" spans="1:13">
      <c r="A3217" s="231" t="s">
        <v>794</v>
      </c>
      <c r="B3217" s="231" t="s">
        <v>808</v>
      </c>
      <c r="C3217" s="231" t="s">
        <v>794</v>
      </c>
      <c r="D3217" s="231" t="s">
        <v>403</v>
      </c>
      <c r="E3217" s="231" t="s">
        <v>710</v>
      </c>
      <c r="F3217" s="231" t="s">
        <v>48</v>
      </c>
      <c r="G3217" s="231" t="s">
        <v>521</v>
      </c>
      <c r="H3217" s="231" t="s">
        <v>796</v>
      </c>
      <c r="I3217" s="203">
        <v>111418.16</v>
      </c>
      <c r="J3217" s="203">
        <v>21622.87</v>
      </c>
      <c r="K3217" s="203">
        <v>981.56</v>
      </c>
      <c r="L3217" s="203">
        <v>88813.73</v>
      </c>
      <c r="M3217" s="231"/>
    </row>
    <row r="3218" spans="1:13">
      <c r="A3218" s="231" t="s">
        <v>794</v>
      </c>
      <c r="B3218" s="231" t="s">
        <v>808</v>
      </c>
      <c r="C3218" s="231" t="s">
        <v>812</v>
      </c>
      <c r="D3218" s="231" t="s">
        <v>403</v>
      </c>
      <c r="E3218" s="231" t="s">
        <v>710</v>
      </c>
      <c r="F3218" s="231" t="s">
        <v>48</v>
      </c>
      <c r="G3218" s="231" t="s">
        <v>521</v>
      </c>
      <c r="H3218" s="231" t="s">
        <v>796</v>
      </c>
      <c r="I3218" s="203">
        <v>6546.29</v>
      </c>
      <c r="J3218" s="203">
        <v>5667.95</v>
      </c>
      <c r="K3218" s="203">
        <v>203.72</v>
      </c>
      <c r="L3218" s="203">
        <v>674.62</v>
      </c>
      <c r="M3218" s="231"/>
    </row>
    <row r="3219" spans="1:13">
      <c r="A3219" s="231" t="s">
        <v>794</v>
      </c>
      <c r="B3219" s="231" t="s">
        <v>808</v>
      </c>
      <c r="C3219" s="231" t="s">
        <v>2341</v>
      </c>
      <c r="D3219" s="231" t="s">
        <v>403</v>
      </c>
      <c r="E3219" s="231" t="s">
        <v>710</v>
      </c>
      <c r="F3219" s="231" t="s">
        <v>48</v>
      </c>
      <c r="G3219" s="231" t="s">
        <v>521</v>
      </c>
      <c r="H3219" s="231" t="s">
        <v>796</v>
      </c>
      <c r="I3219" s="203">
        <v>2080.56</v>
      </c>
      <c r="J3219" s="203">
        <v>266.95999999999998</v>
      </c>
      <c r="K3219" s="203">
        <v>0</v>
      </c>
      <c r="L3219" s="203">
        <v>1813.6</v>
      </c>
      <c r="M3219" s="231"/>
    </row>
    <row r="3220" spans="1:13">
      <c r="A3220" s="231" t="s">
        <v>794</v>
      </c>
      <c r="B3220" s="231" t="s">
        <v>808</v>
      </c>
      <c r="C3220" s="231" t="s">
        <v>2341</v>
      </c>
      <c r="D3220" s="231" t="s">
        <v>403</v>
      </c>
      <c r="E3220" s="231" t="s">
        <v>710</v>
      </c>
      <c r="F3220" s="231" t="s">
        <v>48</v>
      </c>
      <c r="G3220" s="231" t="s">
        <v>521</v>
      </c>
      <c r="H3220" s="231" t="s">
        <v>796</v>
      </c>
      <c r="I3220" s="203">
        <v>2496</v>
      </c>
      <c r="J3220" s="203">
        <v>2496</v>
      </c>
      <c r="K3220" s="203">
        <v>0</v>
      </c>
      <c r="L3220" s="203">
        <v>0</v>
      </c>
      <c r="M3220" s="231"/>
    </row>
    <row r="3221" spans="1:13">
      <c r="A3221" s="231" t="s">
        <v>794</v>
      </c>
      <c r="B3221" s="231" t="s">
        <v>808</v>
      </c>
      <c r="C3221" s="231" t="s">
        <v>2343</v>
      </c>
      <c r="D3221" s="231" t="s">
        <v>403</v>
      </c>
      <c r="E3221" s="231" t="s">
        <v>710</v>
      </c>
      <c r="F3221" s="231" t="s">
        <v>48</v>
      </c>
      <c r="G3221" s="231" t="s">
        <v>521</v>
      </c>
      <c r="H3221" s="231" t="s">
        <v>796</v>
      </c>
      <c r="I3221" s="203">
        <v>622.01</v>
      </c>
      <c r="J3221" s="203">
        <v>537.25</v>
      </c>
      <c r="K3221" s="203">
        <v>0</v>
      </c>
      <c r="L3221" s="203">
        <v>84.76</v>
      </c>
      <c r="M3221" s="231"/>
    </row>
    <row r="3222" spans="1:13">
      <c r="A3222" s="231" t="s">
        <v>794</v>
      </c>
      <c r="B3222" s="231" t="s">
        <v>808</v>
      </c>
      <c r="C3222" s="231" t="s">
        <v>2344</v>
      </c>
      <c r="D3222" s="231" t="s">
        <v>403</v>
      </c>
      <c r="E3222" s="231" t="s">
        <v>710</v>
      </c>
      <c r="F3222" s="231" t="s">
        <v>48</v>
      </c>
      <c r="G3222" s="231" t="s">
        <v>521</v>
      </c>
      <c r="H3222" s="231" t="s">
        <v>796</v>
      </c>
      <c r="I3222" s="203">
        <v>5602.58</v>
      </c>
      <c r="J3222" s="203">
        <v>5602.58</v>
      </c>
      <c r="K3222" s="203">
        <v>0</v>
      </c>
      <c r="L3222" s="203">
        <v>0</v>
      </c>
      <c r="M3222" s="231"/>
    </row>
    <row r="3223" spans="1:13">
      <c r="A3223" s="231" t="s">
        <v>794</v>
      </c>
      <c r="B3223" s="231" t="s">
        <v>808</v>
      </c>
      <c r="C3223" s="231" t="s">
        <v>2344</v>
      </c>
      <c r="D3223" s="231" t="s">
        <v>403</v>
      </c>
      <c r="E3223" s="231" t="s">
        <v>710</v>
      </c>
      <c r="F3223" s="231" t="s">
        <v>48</v>
      </c>
      <c r="G3223" s="231" t="s">
        <v>521</v>
      </c>
      <c r="H3223" s="231" t="s">
        <v>796</v>
      </c>
      <c r="I3223" s="203">
        <v>15844.93</v>
      </c>
      <c r="J3223" s="203">
        <v>15450</v>
      </c>
      <c r="K3223" s="203">
        <v>0</v>
      </c>
      <c r="L3223" s="203">
        <v>394.93</v>
      </c>
      <c r="M3223" s="231"/>
    </row>
    <row r="3224" spans="1:13">
      <c r="A3224" s="231" t="s">
        <v>794</v>
      </c>
      <c r="B3224" s="231" t="s">
        <v>808</v>
      </c>
      <c r="C3224" s="231" t="s">
        <v>2344</v>
      </c>
      <c r="D3224" s="231" t="s">
        <v>403</v>
      </c>
      <c r="E3224" s="231" t="s">
        <v>710</v>
      </c>
      <c r="F3224" s="231" t="s">
        <v>48</v>
      </c>
      <c r="G3224" s="231" t="s">
        <v>521</v>
      </c>
      <c r="H3224" s="231" t="s">
        <v>796</v>
      </c>
      <c r="I3224" s="203">
        <v>2000</v>
      </c>
      <c r="J3224" s="203">
        <v>1600</v>
      </c>
      <c r="K3224" s="203">
        <v>0</v>
      </c>
      <c r="L3224" s="203">
        <v>400</v>
      </c>
      <c r="M3224" s="231"/>
    </row>
    <row r="3225" spans="1:13">
      <c r="A3225" s="231" t="s">
        <v>794</v>
      </c>
      <c r="B3225" s="231" t="s">
        <v>808</v>
      </c>
      <c r="C3225" s="231" t="s">
        <v>2345</v>
      </c>
      <c r="D3225" s="231" t="s">
        <v>403</v>
      </c>
      <c r="E3225" s="231" t="s">
        <v>710</v>
      </c>
      <c r="F3225" s="231" t="s">
        <v>48</v>
      </c>
      <c r="G3225" s="231" t="s">
        <v>521</v>
      </c>
      <c r="H3225" s="231" t="s">
        <v>796</v>
      </c>
      <c r="I3225" s="203">
        <v>0</v>
      </c>
      <c r="J3225" s="203">
        <v>115</v>
      </c>
      <c r="K3225" s="203">
        <v>0</v>
      </c>
      <c r="L3225" s="203">
        <v>-115</v>
      </c>
      <c r="M3225" s="231"/>
    </row>
    <row r="3226" spans="1:13">
      <c r="A3226" s="231" t="s">
        <v>794</v>
      </c>
      <c r="B3226" s="231" t="s">
        <v>808</v>
      </c>
      <c r="C3226" s="231" t="s">
        <v>2345</v>
      </c>
      <c r="D3226" s="231" t="s">
        <v>403</v>
      </c>
      <c r="E3226" s="231" t="s">
        <v>710</v>
      </c>
      <c r="F3226" s="231" t="s">
        <v>48</v>
      </c>
      <c r="G3226" s="231" t="s">
        <v>521</v>
      </c>
      <c r="H3226" s="231" t="s">
        <v>796</v>
      </c>
      <c r="I3226" s="203">
        <v>8147.4</v>
      </c>
      <c r="J3226" s="203">
        <v>10404.290000000001</v>
      </c>
      <c r="K3226" s="203">
        <v>0</v>
      </c>
      <c r="L3226" s="203">
        <v>-2256.89</v>
      </c>
      <c r="M3226" s="231"/>
    </row>
    <row r="3227" spans="1:13">
      <c r="A3227" s="231" t="s">
        <v>794</v>
      </c>
      <c r="B3227" s="231" t="s">
        <v>833</v>
      </c>
      <c r="C3227" s="231" t="s">
        <v>794</v>
      </c>
      <c r="D3227" s="231" t="s">
        <v>403</v>
      </c>
      <c r="E3227" s="231" t="s">
        <v>710</v>
      </c>
      <c r="F3227" s="231" t="s">
        <v>48</v>
      </c>
      <c r="G3227" s="231" t="s">
        <v>521</v>
      </c>
      <c r="H3227" s="231" t="s">
        <v>796</v>
      </c>
      <c r="I3227" s="203">
        <v>33178.5</v>
      </c>
      <c r="J3227" s="203">
        <v>28216.639999999999</v>
      </c>
      <c r="K3227" s="203">
        <v>5065.3999999999996</v>
      </c>
      <c r="L3227" s="203">
        <v>-103.54</v>
      </c>
      <c r="M3227" s="231"/>
    </row>
    <row r="3228" spans="1:13">
      <c r="A3228" s="231" t="s">
        <v>794</v>
      </c>
      <c r="B3228" s="231" t="s">
        <v>833</v>
      </c>
      <c r="C3228" s="231" t="s">
        <v>812</v>
      </c>
      <c r="D3228" s="231" t="s">
        <v>403</v>
      </c>
      <c r="E3228" s="231" t="s">
        <v>710</v>
      </c>
      <c r="F3228" s="231" t="s">
        <v>48</v>
      </c>
      <c r="G3228" s="231" t="s">
        <v>521</v>
      </c>
      <c r="H3228" s="231" t="s">
        <v>796</v>
      </c>
      <c r="I3228" s="203">
        <v>13683.9</v>
      </c>
      <c r="J3228" s="203">
        <v>11694.88</v>
      </c>
      <c r="K3228" s="203">
        <v>1051.4000000000001</v>
      </c>
      <c r="L3228" s="203">
        <v>937.62</v>
      </c>
      <c r="M3228" s="231"/>
    </row>
    <row r="3229" spans="1:13">
      <c r="A3229" s="231" t="s">
        <v>794</v>
      </c>
      <c r="B3229" s="231" t="s">
        <v>833</v>
      </c>
      <c r="C3229" s="231" t="s">
        <v>2345</v>
      </c>
      <c r="D3229" s="231" t="s">
        <v>403</v>
      </c>
      <c r="E3229" s="231" t="s">
        <v>710</v>
      </c>
      <c r="F3229" s="231" t="s">
        <v>48</v>
      </c>
      <c r="G3229" s="231" t="s">
        <v>521</v>
      </c>
      <c r="H3229" s="231" t="s">
        <v>796</v>
      </c>
      <c r="I3229" s="203">
        <v>400</v>
      </c>
      <c r="J3229" s="203">
        <v>394.24</v>
      </c>
      <c r="K3229" s="203">
        <v>0</v>
      </c>
      <c r="L3229" s="203">
        <v>5.76</v>
      </c>
      <c r="M3229" s="231"/>
    </row>
    <row r="3230" spans="1:13">
      <c r="A3230" s="231" t="s">
        <v>794</v>
      </c>
      <c r="B3230" s="231" t="s">
        <v>703</v>
      </c>
      <c r="C3230" s="231" t="s">
        <v>794</v>
      </c>
      <c r="D3230" s="231" t="s">
        <v>403</v>
      </c>
      <c r="E3230" s="231" t="s">
        <v>710</v>
      </c>
      <c r="F3230" s="231" t="s">
        <v>48</v>
      </c>
      <c r="G3230" s="231" t="s">
        <v>521</v>
      </c>
      <c r="H3230" s="231" t="s">
        <v>796</v>
      </c>
      <c r="I3230" s="203">
        <v>407.16</v>
      </c>
      <c r="J3230" s="203">
        <v>0</v>
      </c>
      <c r="K3230" s="203">
        <v>0</v>
      </c>
      <c r="L3230" s="203">
        <v>407.16</v>
      </c>
      <c r="M3230" s="231"/>
    </row>
    <row r="3231" spans="1:13">
      <c r="A3231" s="231" t="s">
        <v>794</v>
      </c>
      <c r="B3231" s="231" t="s">
        <v>703</v>
      </c>
      <c r="C3231" s="231" t="s">
        <v>812</v>
      </c>
      <c r="D3231" s="231" t="s">
        <v>403</v>
      </c>
      <c r="E3231" s="231" t="s">
        <v>710</v>
      </c>
      <c r="F3231" s="231" t="s">
        <v>48</v>
      </c>
      <c r="G3231" s="231" t="s">
        <v>521</v>
      </c>
      <c r="H3231" s="231" t="s">
        <v>796</v>
      </c>
      <c r="I3231" s="203">
        <v>20.57</v>
      </c>
      <c r="J3231" s="203">
        <v>0</v>
      </c>
      <c r="K3231" s="203">
        <v>0</v>
      </c>
      <c r="L3231" s="203">
        <v>20.57</v>
      </c>
      <c r="M3231" s="231"/>
    </row>
    <row r="3232" spans="1:13">
      <c r="A3232" s="231" t="s">
        <v>794</v>
      </c>
      <c r="B3232" s="231" t="s">
        <v>703</v>
      </c>
      <c r="C3232" s="231" t="s">
        <v>2344</v>
      </c>
      <c r="D3232" s="231" t="s">
        <v>403</v>
      </c>
      <c r="E3232" s="231" t="s">
        <v>710</v>
      </c>
      <c r="F3232" s="231" t="s">
        <v>48</v>
      </c>
      <c r="G3232" s="231" t="s">
        <v>521</v>
      </c>
      <c r="H3232" s="231" t="s">
        <v>796</v>
      </c>
      <c r="I3232" s="203">
        <v>344.62</v>
      </c>
      <c r="J3232" s="203">
        <v>192.97</v>
      </c>
      <c r="K3232" s="203">
        <v>0</v>
      </c>
      <c r="L3232" s="203">
        <v>151.65</v>
      </c>
      <c r="M3232" s="231"/>
    </row>
    <row r="3233" spans="1:13">
      <c r="A3233" s="231" t="s">
        <v>794</v>
      </c>
      <c r="B3233" s="231" t="s">
        <v>701</v>
      </c>
      <c r="C3233" s="231" t="s">
        <v>2344</v>
      </c>
      <c r="D3233" s="231" t="s">
        <v>403</v>
      </c>
      <c r="E3233" s="231" t="s">
        <v>710</v>
      </c>
      <c r="F3233" s="231" t="s">
        <v>48</v>
      </c>
      <c r="G3233" s="231" t="s">
        <v>521</v>
      </c>
      <c r="H3233" s="231" t="s">
        <v>796</v>
      </c>
      <c r="I3233" s="203">
        <v>12.43</v>
      </c>
      <c r="J3233" s="203">
        <v>0</v>
      </c>
      <c r="K3233" s="203">
        <v>0</v>
      </c>
      <c r="L3233" s="203">
        <v>12.43</v>
      </c>
      <c r="M3233" s="231"/>
    </row>
    <row r="3234" spans="1:13">
      <c r="A3234" s="231" t="s">
        <v>794</v>
      </c>
      <c r="B3234" s="231" t="s">
        <v>702</v>
      </c>
      <c r="C3234" s="231" t="s">
        <v>2341</v>
      </c>
      <c r="D3234" s="231" t="s">
        <v>403</v>
      </c>
      <c r="E3234" s="231" t="s">
        <v>710</v>
      </c>
      <c r="F3234" s="231" t="s">
        <v>48</v>
      </c>
      <c r="G3234" s="231" t="s">
        <v>521</v>
      </c>
      <c r="H3234" s="231" t="s">
        <v>796</v>
      </c>
      <c r="I3234" s="203">
        <v>227</v>
      </c>
      <c r="J3234" s="203">
        <v>0</v>
      </c>
      <c r="K3234" s="203">
        <v>0</v>
      </c>
      <c r="L3234" s="203">
        <v>227</v>
      </c>
      <c r="M3234" s="231"/>
    </row>
    <row r="3235" spans="1:13">
      <c r="A3235" s="231" t="s">
        <v>794</v>
      </c>
      <c r="B3235" s="231" t="s">
        <v>707</v>
      </c>
      <c r="C3235" s="231" t="s">
        <v>794</v>
      </c>
      <c r="D3235" s="231" t="s">
        <v>403</v>
      </c>
      <c r="E3235" s="231" t="s">
        <v>710</v>
      </c>
      <c r="F3235" s="231" t="s">
        <v>48</v>
      </c>
      <c r="G3235" s="231" t="s">
        <v>521</v>
      </c>
      <c r="H3235" s="231" t="s">
        <v>796</v>
      </c>
      <c r="I3235" s="203">
        <v>2612.1</v>
      </c>
      <c r="J3235" s="203">
        <v>2612.1</v>
      </c>
      <c r="K3235" s="203">
        <v>0</v>
      </c>
      <c r="L3235" s="203">
        <v>0</v>
      </c>
      <c r="M3235" s="231"/>
    </row>
    <row r="3236" spans="1:13">
      <c r="A3236" s="231" t="s">
        <v>794</v>
      </c>
      <c r="B3236" s="231" t="s">
        <v>707</v>
      </c>
      <c r="C3236" s="231" t="s">
        <v>812</v>
      </c>
      <c r="D3236" s="231" t="s">
        <v>403</v>
      </c>
      <c r="E3236" s="231" t="s">
        <v>710</v>
      </c>
      <c r="F3236" s="231" t="s">
        <v>48</v>
      </c>
      <c r="G3236" s="231" t="s">
        <v>521</v>
      </c>
      <c r="H3236" s="231" t="s">
        <v>796</v>
      </c>
      <c r="I3236" s="203">
        <v>607.74</v>
      </c>
      <c r="J3236" s="203">
        <v>602.09</v>
      </c>
      <c r="K3236" s="203">
        <v>0</v>
      </c>
      <c r="L3236" s="203">
        <v>5.65</v>
      </c>
      <c r="M3236" s="231"/>
    </row>
    <row r="3237" spans="1:13">
      <c r="A3237" s="231" t="s">
        <v>794</v>
      </c>
      <c r="B3237" s="231" t="s">
        <v>707</v>
      </c>
      <c r="C3237" s="231" t="s">
        <v>2341</v>
      </c>
      <c r="D3237" s="231" t="s">
        <v>403</v>
      </c>
      <c r="E3237" s="231" t="s">
        <v>710</v>
      </c>
      <c r="F3237" s="231" t="s">
        <v>48</v>
      </c>
      <c r="G3237" s="231" t="s">
        <v>521</v>
      </c>
      <c r="H3237" s="231" t="s">
        <v>796</v>
      </c>
      <c r="I3237" s="203">
        <v>0</v>
      </c>
      <c r="J3237" s="203">
        <v>32.869999999999997</v>
      </c>
      <c r="K3237" s="203">
        <v>0</v>
      </c>
      <c r="L3237" s="203">
        <v>-32.869999999999997</v>
      </c>
      <c r="M3237" s="231"/>
    </row>
    <row r="3238" spans="1:13">
      <c r="A3238" s="231" t="s">
        <v>794</v>
      </c>
      <c r="B3238" s="231" t="s">
        <v>707</v>
      </c>
      <c r="C3238" s="231" t="s">
        <v>2341</v>
      </c>
      <c r="D3238" s="231" t="s">
        <v>403</v>
      </c>
      <c r="E3238" s="231" t="s">
        <v>710</v>
      </c>
      <c r="F3238" s="231" t="s">
        <v>48</v>
      </c>
      <c r="G3238" s="231" t="s">
        <v>521</v>
      </c>
      <c r="H3238" s="231" t="s">
        <v>796</v>
      </c>
      <c r="I3238" s="203">
        <v>136.19</v>
      </c>
      <c r="J3238" s="203">
        <v>0</v>
      </c>
      <c r="K3238" s="203">
        <v>0</v>
      </c>
      <c r="L3238" s="203">
        <v>136.19</v>
      </c>
      <c r="M3238" s="231"/>
    </row>
    <row r="3239" spans="1:13">
      <c r="A3239" s="231" t="s">
        <v>794</v>
      </c>
      <c r="B3239" s="231" t="s">
        <v>707</v>
      </c>
      <c r="C3239" s="231" t="s">
        <v>2341</v>
      </c>
      <c r="D3239" s="231" t="s">
        <v>403</v>
      </c>
      <c r="E3239" s="231" t="s">
        <v>710</v>
      </c>
      <c r="F3239" s="231" t="s">
        <v>48</v>
      </c>
      <c r="G3239" s="231" t="s">
        <v>521</v>
      </c>
      <c r="H3239" s="231" t="s">
        <v>796</v>
      </c>
      <c r="I3239" s="203">
        <v>579.76</v>
      </c>
      <c r="J3239" s="203">
        <v>0</v>
      </c>
      <c r="K3239" s="203">
        <v>0</v>
      </c>
      <c r="L3239" s="203">
        <v>579.76</v>
      </c>
      <c r="M3239" s="231"/>
    </row>
    <row r="3240" spans="1:13">
      <c r="A3240" s="231" t="s">
        <v>794</v>
      </c>
      <c r="B3240" s="231" t="s">
        <v>707</v>
      </c>
      <c r="C3240" s="231" t="s">
        <v>2343</v>
      </c>
      <c r="D3240" s="231" t="s">
        <v>403</v>
      </c>
      <c r="E3240" s="231" t="s">
        <v>710</v>
      </c>
      <c r="F3240" s="231" t="s">
        <v>48</v>
      </c>
      <c r="G3240" s="231" t="s">
        <v>521</v>
      </c>
      <c r="H3240" s="231" t="s">
        <v>796</v>
      </c>
      <c r="I3240" s="203">
        <v>1890</v>
      </c>
      <c r="J3240" s="203">
        <v>1890</v>
      </c>
      <c r="K3240" s="203">
        <v>0</v>
      </c>
      <c r="L3240" s="203">
        <v>0</v>
      </c>
      <c r="M3240" s="231"/>
    </row>
    <row r="3241" spans="1:13">
      <c r="A3241" s="231" t="s">
        <v>794</v>
      </c>
      <c r="B3241" s="231" t="s">
        <v>707</v>
      </c>
      <c r="C3241" s="231" t="s">
        <v>2344</v>
      </c>
      <c r="D3241" s="231" t="s">
        <v>403</v>
      </c>
      <c r="E3241" s="231" t="s">
        <v>710</v>
      </c>
      <c r="F3241" s="231" t="s">
        <v>48</v>
      </c>
      <c r="G3241" s="231" t="s">
        <v>521</v>
      </c>
      <c r="H3241" s="231" t="s">
        <v>796</v>
      </c>
      <c r="I3241" s="203">
        <v>182.83</v>
      </c>
      <c r="J3241" s="203">
        <v>176.7</v>
      </c>
      <c r="K3241" s="203">
        <v>0</v>
      </c>
      <c r="L3241" s="203">
        <v>6.13</v>
      </c>
      <c r="M3241" s="231"/>
    </row>
    <row r="3242" spans="1:13">
      <c r="A3242" s="231" t="s">
        <v>794</v>
      </c>
      <c r="B3242" s="231" t="s">
        <v>707</v>
      </c>
      <c r="C3242" s="231" t="s">
        <v>2345</v>
      </c>
      <c r="D3242" s="231" t="s">
        <v>403</v>
      </c>
      <c r="E3242" s="231" t="s">
        <v>710</v>
      </c>
      <c r="F3242" s="231" t="s">
        <v>48</v>
      </c>
      <c r="G3242" s="231" t="s">
        <v>521</v>
      </c>
      <c r="H3242" s="231" t="s">
        <v>796</v>
      </c>
      <c r="I3242" s="203">
        <v>770</v>
      </c>
      <c r="J3242" s="203">
        <v>770</v>
      </c>
      <c r="K3242" s="203">
        <v>0</v>
      </c>
      <c r="L3242" s="203">
        <v>0</v>
      </c>
      <c r="M3242" s="231"/>
    </row>
    <row r="3243" spans="1:13">
      <c r="A3243" s="231" t="s">
        <v>794</v>
      </c>
      <c r="B3243" s="231" t="s">
        <v>242</v>
      </c>
      <c r="C3243" s="231" t="s">
        <v>2344</v>
      </c>
      <c r="D3243" s="231" t="s">
        <v>403</v>
      </c>
      <c r="E3243" s="231" t="s">
        <v>710</v>
      </c>
      <c r="F3243" s="231" t="s">
        <v>48</v>
      </c>
      <c r="G3243" s="231" t="s">
        <v>521</v>
      </c>
      <c r="H3243" s="231" t="s">
        <v>796</v>
      </c>
      <c r="I3243" s="203">
        <v>11863.95</v>
      </c>
      <c r="J3243" s="203">
        <v>0</v>
      </c>
      <c r="K3243" s="203">
        <v>11863.95</v>
      </c>
      <c r="L3243" s="203">
        <v>0</v>
      </c>
      <c r="M3243" s="231"/>
    </row>
    <row r="3244" spans="1:13">
      <c r="A3244" s="231" t="s">
        <v>794</v>
      </c>
      <c r="B3244" s="231" t="s">
        <v>706</v>
      </c>
      <c r="C3244" s="231" t="s">
        <v>794</v>
      </c>
      <c r="D3244" s="231" t="s">
        <v>403</v>
      </c>
      <c r="E3244" s="231" t="s">
        <v>710</v>
      </c>
      <c r="F3244" s="231" t="s">
        <v>48</v>
      </c>
      <c r="G3244" s="231" t="s">
        <v>521</v>
      </c>
      <c r="H3244" s="231" t="s">
        <v>796</v>
      </c>
      <c r="I3244" s="203">
        <v>9354.7900000000009</v>
      </c>
      <c r="J3244" s="203">
        <v>9978.4699999999993</v>
      </c>
      <c r="K3244" s="203">
        <v>0</v>
      </c>
      <c r="L3244" s="203">
        <v>-623.67999999999995</v>
      </c>
      <c r="M3244" s="231"/>
    </row>
    <row r="3245" spans="1:13">
      <c r="A3245" s="231" t="s">
        <v>794</v>
      </c>
      <c r="B3245" s="231" t="s">
        <v>706</v>
      </c>
      <c r="C3245" s="231" t="s">
        <v>812</v>
      </c>
      <c r="D3245" s="231" t="s">
        <v>403</v>
      </c>
      <c r="E3245" s="231" t="s">
        <v>710</v>
      </c>
      <c r="F3245" s="231" t="s">
        <v>48</v>
      </c>
      <c r="G3245" s="231" t="s">
        <v>521</v>
      </c>
      <c r="H3245" s="231" t="s">
        <v>796</v>
      </c>
      <c r="I3245" s="203">
        <v>2373.4899999999998</v>
      </c>
      <c r="J3245" s="203">
        <v>2513.6799999999998</v>
      </c>
      <c r="K3245" s="203">
        <v>0</v>
      </c>
      <c r="L3245" s="203">
        <v>-140.19</v>
      </c>
      <c r="M3245" s="231"/>
    </row>
    <row r="3246" spans="1:13">
      <c r="A3246" s="231" t="s">
        <v>794</v>
      </c>
      <c r="B3246" s="231" t="s">
        <v>706</v>
      </c>
      <c r="C3246" s="231" t="s">
        <v>2344</v>
      </c>
      <c r="D3246" s="231" t="s">
        <v>403</v>
      </c>
      <c r="E3246" s="231" t="s">
        <v>710</v>
      </c>
      <c r="F3246" s="231" t="s">
        <v>48</v>
      </c>
      <c r="G3246" s="231" t="s">
        <v>521</v>
      </c>
      <c r="H3246" s="231" t="s">
        <v>796</v>
      </c>
      <c r="I3246" s="203">
        <v>8945.6</v>
      </c>
      <c r="J3246" s="203">
        <v>0</v>
      </c>
      <c r="K3246" s="203">
        <v>8945.6</v>
      </c>
      <c r="L3246" s="203">
        <v>0</v>
      </c>
      <c r="M3246" s="231"/>
    </row>
    <row r="3247" spans="1:13">
      <c r="A3247" s="231" t="s">
        <v>794</v>
      </c>
      <c r="B3247" s="231" t="s">
        <v>706</v>
      </c>
      <c r="C3247" s="231" t="s">
        <v>2345</v>
      </c>
      <c r="D3247" s="231" t="s">
        <v>403</v>
      </c>
      <c r="E3247" s="231" t="s">
        <v>710</v>
      </c>
      <c r="F3247" s="231" t="s">
        <v>48</v>
      </c>
      <c r="G3247" s="231" t="s">
        <v>521</v>
      </c>
      <c r="H3247" s="231" t="s">
        <v>796</v>
      </c>
      <c r="I3247" s="203">
        <v>5137.8</v>
      </c>
      <c r="J3247" s="203">
        <v>5132.3999999999996</v>
      </c>
      <c r="K3247" s="203">
        <v>0</v>
      </c>
      <c r="L3247" s="203">
        <v>5.4</v>
      </c>
      <c r="M3247" s="231"/>
    </row>
    <row r="3248" spans="1:13">
      <c r="A3248" s="231" t="s">
        <v>794</v>
      </c>
      <c r="B3248" s="231" t="s">
        <v>808</v>
      </c>
      <c r="C3248" s="231" t="s">
        <v>794</v>
      </c>
      <c r="D3248" s="231" t="s">
        <v>403</v>
      </c>
      <c r="E3248" s="231" t="s">
        <v>2086</v>
      </c>
      <c r="F3248" s="231" t="s">
        <v>48</v>
      </c>
      <c r="G3248" s="231" t="s">
        <v>521</v>
      </c>
      <c r="H3248" s="231" t="s">
        <v>796</v>
      </c>
      <c r="I3248" s="203">
        <v>6625</v>
      </c>
      <c r="J3248" s="203">
        <v>41485</v>
      </c>
      <c r="K3248" s="203">
        <v>0</v>
      </c>
      <c r="L3248" s="203">
        <v>-34860</v>
      </c>
      <c r="M3248" s="231"/>
    </row>
    <row r="3249" spans="1:13">
      <c r="A3249" s="231" t="s">
        <v>794</v>
      </c>
      <c r="B3249" s="231" t="s">
        <v>808</v>
      </c>
      <c r="C3249" s="231" t="s">
        <v>812</v>
      </c>
      <c r="D3249" s="231" t="s">
        <v>403</v>
      </c>
      <c r="E3249" s="231" t="s">
        <v>2086</v>
      </c>
      <c r="F3249" s="231" t="s">
        <v>48</v>
      </c>
      <c r="G3249" s="231" t="s">
        <v>521</v>
      </c>
      <c r="H3249" s="231" t="s">
        <v>796</v>
      </c>
      <c r="I3249" s="203">
        <v>1552.81</v>
      </c>
      <c r="J3249" s="203">
        <v>9175.0499999999993</v>
      </c>
      <c r="K3249" s="203">
        <v>0</v>
      </c>
      <c r="L3249" s="203">
        <v>-7622.24</v>
      </c>
      <c r="M3249" s="231"/>
    </row>
    <row r="3250" spans="1:13">
      <c r="A3250" s="231" t="s">
        <v>794</v>
      </c>
      <c r="B3250" s="231" t="s">
        <v>244</v>
      </c>
      <c r="C3250" s="231" t="s">
        <v>794</v>
      </c>
      <c r="D3250" s="231" t="s">
        <v>403</v>
      </c>
      <c r="E3250" s="231" t="s">
        <v>2082</v>
      </c>
      <c r="F3250" s="231" t="s">
        <v>48</v>
      </c>
      <c r="G3250" s="231" t="s">
        <v>521</v>
      </c>
      <c r="H3250" s="231" t="s">
        <v>796</v>
      </c>
      <c r="I3250" s="203">
        <v>44523.61</v>
      </c>
      <c r="J3250" s="203">
        <v>40668.660000000003</v>
      </c>
      <c r="K3250" s="203">
        <v>3812.34</v>
      </c>
      <c r="L3250" s="203">
        <v>42.61</v>
      </c>
      <c r="M3250" s="231"/>
    </row>
    <row r="3251" spans="1:13">
      <c r="A3251" s="231" t="s">
        <v>794</v>
      </c>
      <c r="B3251" s="231" t="s">
        <v>244</v>
      </c>
      <c r="C3251" s="231" t="s">
        <v>812</v>
      </c>
      <c r="D3251" s="231" t="s">
        <v>403</v>
      </c>
      <c r="E3251" s="231" t="s">
        <v>2082</v>
      </c>
      <c r="F3251" s="231" t="s">
        <v>48</v>
      </c>
      <c r="G3251" s="231" t="s">
        <v>521</v>
      </c>
      <c r="H3251" s="231" t="s">
        <v>796</v>
      </c>
      <c r="I3251" s="203">
        <v>17803.419999999998</v>
      </c>
      <c r="J3251" s="203">
        <v>17050.810000000001</v>
      </c>
      <c r="K3251" s="203">
        <v>792.24</v>
      </c>
      <c r="L3251" s="203">
        <v>-39.630000000000003</v>
      </c>
      <c r="M3251" s="231"/>
    </row>
    <row r="3252" spans="1:13">
      <c r="A3252" s="231" t="s">
        <v>794</v>
      </c>
      <c r="B3252" s="231" t="s">
        <v>703</v>
      </c>
      <c r="C3252" s="231" t="s">
        <v>794</v>
      </c>
      <c r="D3252" s="231" t="s">
        <v>403</v>
      </c>
      <c r="E3252" s="231" t="s">
        <v>2092</v>
      </c>
      <c r="F3252" s="231" t="s">
        <v>48</v>
      </c>
      <c r="G3252" s="231" t="s">
        <v>521</v>
      </c>
      <c r="H3252" s="231" t="s">
        <v>796</v>
      </c>
      <c r="I3252" s="203">
        <v>43074</v>
      </c>
      <c r="J3252" s="203">
        <v>36311.68</v>
      </c>
      <c r="K3252" s="203">
        <v>6762.32</v>
      </c>
      <c r="L3252" s="203">
        <v>0</v>
      </c>
      <c r="M3252" s="231"/>
    </row>
    <row r="3253" spans="1:13">
      <c r="A3253" s="231" t="s">
        <v>794</v>
      </c>
      <c r="B3253" s="231" t="s">
        <v>703</v>
      </c>
      <c r="C3253" s="231" t="s">
        <v>812</v>
      </c>
      <c r="D3253" s="231" t="s">
        <v>403</v>
      </c>
      <c r="E3253" s="231" t="s">
        <v>2092</v>
      </c>
      <c r="F3253" s="231" t="s">
        <v>48</v>
      </c>
      <c r="G3253" s="231" t="s">
        <v>521</v>
      </c>
      <c r="H3253" s="231" t="s">
        <v>796</v>
      </c>
      <c r="I3253" s="203">
        <v>16939.54</v>
      </c>
      <c r="J3253" s="203">
        <v>15581.05</v>
      </c>
      <c r="K3253" s="203">
        <v>1403.68</v>
      </c>
      <c r="L3253" s="203">
        <v>-45.19</v>
      </c>
      <c r="M3253" s="231"/>
    </row>
    <row r="3254" spans="1:13">
      <c r="A3254" s="231" t="s">
        <v>794</v>
      </c>
      <c r="B3254" s="231" t="s">
        <v>808</v>
      </c>
      <c r="C3254" s="231" t="s">
        <v>794</v>
      </c>
      <c r="D3254" s="231" t="s">
        <v>403</v>
      </c>
      <c r="E3254" s="231" t="s">
        <v>2297</v>
      </c>
      <c r="F3254" s="231" t="s">
        <v>48</v>
      </c>
      <c r="G3254" s="231" t="s">
        <v>521</v>
      </c>
      <c r="H3254" s="231" t="s">
        <v>796</v>
      </c>
      <c r="I3254" s="203">
        <v>430.17</v>
      </c>
      <c r="J3254" s="203">
        <v>430.17</v>
      </c>
      <c r="K3254" s="203">
        <v>0</v>
      </c>
      <c r="L3254" s="203">
        <v>0</v>
      </c>
      <c r="M3254" s="231"/>
    </row>
    <row r="3255" spans="1:13">
      <c r="A3255" s="231" t="s">
        <v>794</v>
      </c>
      <c r="B3255" s="231" t="s">
        <v>808</v>
      </c>
      <c r="C3255" s="231" t="s">
        <v>812</v>
      </c>
      <c r="D3255" s="231" t="s">
        <v>403</v>
      </c>
      <c r="E3255" s="231" t="s">
        <v>2297</v>
      </c>
      <c r="F3255" s="231" t="s">
        <v>48</v>
      </c>
      <c r="G3255" s="231" t="s">
        <v>521</v>
      </c>
      <c r="H3255" s="231" t="s">
        <v>796</v>
      </c>
      <c r="I3255" s="203">
        <v>94.77</v>
      </c>
      <c r="J3255" s="203">
        <v>94.77</v>
      </c>
      <c r="K3255" s="203">
        <v>0</v>
      </c>
      <c r="L3255" s="203">
        <v>0</v>
      </c>
      <c r="M3255" s="231"/>
    </row>
    <row r="3256" spans="1:13">
      <c r="A3256" s="231" t="s">
        <v>794</v>
      </c>
      <c r="B3256" s="231" t="s">
        <v>804</v>
      </c>
      <c r="C3256" s="231" t="s">
        <v>794</v>
      </c>
      <c r="D3256" s="231" t="s">
        <v>403</v>
      </c>
      <c r="E3256" s="231" t="s">
        <v>338</v>
      </c>
      <c r="F3256" s="231" t="s">
        <v>48</v>
      </c>
      <c r="G3256" s="231" t="s">
        <v>521</v>
      </c>
      <c r="H3256" s="231" t="s">
        <v>796</v>
      </c>
      <c r="I3256" s="203">
        <v>3517.42</v>
      </c>
      <c r="J3256" s="203">
        <v>3517.42</v>
      </c>
      <c r="K3256" s="203">
        <v>0</v>
      </c>
      <c r="L3256" s="203">
        <v>0</v>
      </c>
      <c r="M3256" s="231"/>
    </row>
    <row r="3257" spans="1:13">
      <c r="A3257" s="231" t="s">
        <v>794</v>
      </c>
      <c r="B3257" s="231" t="s">
        <v>804</v>
      </c>
      <c r="C3257" s="231" t="s">
        <v>812</v>
      </c>
      <c r="D3257" s="231" t="s">
        <v>403</v>
      </c>
      <c r="E3257" s="231" t="s">
        <v>338</v>
      </c>
      <c r="F3257" s="231" t="s">
        <v>48</v>
      </c>
      <c r="G3257" s="231" t="s">
        <v>521</v>
      </c>
      <c r="H3257" s="231" t="s">
        <v>796</v>
      </c>
      <c r="I3257" s="203">
        <v>5866.81</v>
      </c>
      <c r="J3257" s="203">
        <v>810.77</v>
      </c>
      <c r="K3257" s="203">
        <v>0</v>
      </c>
      <c r="L3257" s="203">
        <v>5056.04</v>
      </c>
      <c r="M3257" s="231"/>
    </row>
    <row r="3258" spans="1:13">
      <c r="A3258" s="231" t="s">
        <v>794</v>
      </c>
      <c r="B3258" s="231" t="s">
        <v>804</v>
      </c>
      <c r="C3258" s="231" t="s">
        <v>2343</v>
      </c>
      <c r="D3258" s="231" t="s">
        <v>403</v>
      </c>
      <c r="E3258" s="231" t="s">
        <v>338</v>
      </c>
      <c r="F3258" s="231" t="s">
        <v>48</v>
      </c>
      <c r="G3258" s="231" t="s">
        <v>521</v>
      </c>
      <c r="H3258" s="231" t="s">
        <v>796</v>
      </c>
      <c r="I3258" s="203">
        <v>16459.23</v>
      </c>
      <c r="J3258" s="203">
        <v>0</v>
      </c>
      <c r="K3258" s="203">
        <v>0</v>
      </c>
      <c r="L3258" s="203">
        <v>16459.23</v>
      </c>
      <c r="M3258" s="231"/>
    </row>
    <row r="3259" spans="1:13">
      <c r="A3259" s="231" t="s">
        <v>794</v>
      </c>
      <c r="B3259" s="231" t="s">
        <v>804</v>
      </c>
      <c r="C3259" s="231" t="s">
        <v>2344</v>
      </c>
      <c r="D3259" s="231" t="s">
        <v>403</v>
      </c>
      <c r="E3259" s="231" t="s">
        <v>338</v>
      </c>
      <c r="F3259" s="231" t="s">
        <v>48</v>
      </c>
      <c r="G3259" s="231" t="s">
        <v>521</v>
      </c>
      <c r="H3259" s="231" t="s">
        <v>796</v>
      </c>
      <c r="I3259" s="203">
        <v>992.65</v>
      </c>
      <c r="J3259" s="203">
        <v>0</v>
      </c>
      <c r="K3259" s="203">
        <v>0</v>
      </c>
      <c r="L3259" s="203">
        <v>992.65</v>
      </c>
      <c r="M3259" s="231"/>
    </row>
    <row r="3260" spans="1:13">
      <c r="A3260" s="231" t="s">
        <v>794</v>
      </c>
      <c r="B3260" s="231" t="s">
        <v>804</v>
      </c>
      <c r="C3260" s="231" t="s">
        <v>2344</v>
      </c>
      <c r="D3260" s="231" t="s">
        <v>403</v>
      </c>
      <c r="E3260" s="231" t="s">
        <v>338</v>
      </c>
      <c r="F3260" s="231" t="s">
        <v>48</v>
      </c>
      <c r="G3260" s="231" t="s">
        <v>521</v>
      </c>
      <c r="H3260" s="231" t="s">
        <v>796</v>
      </c>
      <c r="I3260" s="203">
        <v>67.349999999999994</v>
      </c>
      <c r="J3260" s="203">
        <v>0</v>
      </c>
      <c r="K3260" s="203">
        <v>0</v>
      </c>
      <c r="L3260" s="203">
        <v>67.349999999999994</v>
      </c>
      <c r="M3260" s="231"/>
    </row>
    <row r="3261" spans="1:13">
      <c r="A3261" s="231" t="s">
        <v>794</v>
      </c>
      <c r="B3261" s="231" t="s">
        <v>702</v>
      </c>
      <c r="C3261" s="231" t="s">
        <v>2341</v>
      </c>
      <c r="D3261" s="231" t="s">
        <v>403</v>
      </c>
      <c r="E3261" s="231" t="s">
        <v>338</v>
      </c>
      <c r="F3261" s="231" t="s">
        <v>48</v>
      </c>
      <c r="G3261" s="231" t="s">
        <v>521</v>
      </c>
      <c r="H3261" s="231" t="s">
        <v>796</v>
      </c>
      <c r="I3261" s="203">
        <v>1075.18</v>
      </c>
      <c r="J3261" s="203">
        <v>0</v>
      </c>
      <c r="K3261" s="203">
        <v>0</v>
      </c>
      <c r="L3261" s="203">
        <v>1075.18</v>
      </c>
      <c r="M3261" s="231"/>
    </row>
    <row r="3262" spans="1:13">
      <c r="A3262" s="231" t="s">
        <v>794</v>
      </c>
      <c r="B3262" s="231" t="s">
        <v>706</v>
      </c>
      <c r="C3262" s="231" t="s">
        <v>2345</v>
      </c>
      <c r="D3262" s="231" t="s">
        <v>403</v>
      </c>
      <c r="E3262" s="231" t="s">
        <v>338</v>
      </c>
      <c r="F3262" s="231" t="s">
        <v>48</v>
      </c>
      <c r="G3262" s="231" t="s">
        <v>521</v>
      </c>
      <c r="H3262" s="231" t="s">
        <v>796</v>
      </c>
      <c r="I3262" s="203">
        <v>923.92</v>
      </c>
      <c r="J3262" s="203">
        <v>0</v>
      </c>
      <c r="K3262" s="203">
        <v>0</v>
      </c>
      <c r="L3262" s="203">
        <v>923.92</v>
      </c>
      <c r="M3262" s="231"/>
    </row>
    <row r="3263" spans="1:13">
      <c r="A3263" s="231" t="s">
        <v>794</v>
      </c>
      <c r="B3263" s="231" t="s">
        <v>702</v>
      </c>
      <c r="C3263" s="231" t="s">
        <v>794</v>
      </c>
      <c r="D3263" s="231" t="s">
        <v>403</v>
      </c>
      <c r="E3263" s="231" t="s">
        <v>1098</v>
      </c>
      <c r="F3263" s="231" t="s">
        <v>48</v>
      </c>
      <c r="G3263" s="231" t="s">
        <v>521</v>
      </c>
      <c r="H3263" s="231" t="s">
        <v>796</v>
      </c>
      <c r="I3263" s="203">
        <v>54013</v>
      </c>
      <c r="J3263" s="203">
        <v>45010.84</v>
      </c>
      <c r="K3263" s="203">
        <v>9002.16</v>
      </c>
      <c r="L3263" s="203">
        <v>0</v>
      </c>
      <c r="M3263" s="231"/>
    </row>
    <row r="3264" spans="1:13">
      <c r="A3264" s="231" t="s">
        <v>794</v>
      </c>
      <c r="B3264" s="231" t="s">
        <v>702</v>
      </c>
      <c r="C3264" s="231" t="s">
        <v>812</v>
      </c>
      <c r="D3264" s="231" t="s">
        <v>403</v>
      </c>
      <c r="E3264" s="231" t="s">
        <v>1098</v>
      </c>
      <c r="F3264" s="231" t="s">
        <v>48</v>
      </c>
      <c r="G3264" s="231" t="s">
        <v>521</v>
      </c>
      <c r="H3264" s="231" t="s">
        <v>796</v>
      </c>
      <c r="I3264" s="203">
        <v>19268.919999999998</v>
      </c>
      <c r="J3264" s="203">
        <v>17443.78</v>
      </c>
      <c r="K3264" s="203">
        <v>1868.56</v>
      </c>
      <c r="L3264" s="203">
        <v>-43.42</v>
      </c>
      <c r="M3264" s="231"/>
    </row>
    <row r="3265" spans="1:13">
      <c r="A3265" s="231" t="s">
        <v>794</v>
      </c>
      <c r="B3265" s="231" t="s">
        <v>702</v>
      </c>
      <c r="C3265" s="231" t="s">
        <v>2345</v>
      </c>
      <c r="D3265" s="231" t="s">
        <v>403</v>
      </c>
      <c r="E3265" s="231" t="s">
        <v>1098</v>
      </c>
      <c r="F3265" s="231" t="s">
        <v>48</v>
      </c>
      <c r="G3265" s="231" t="s">
        <v>521</v>
      </c>
      <c r="H3265" s="231" t="s">
        <v>796</v>
      </c>
      <c r="I3265" s="203">
        <v>814.2</v>
      </c>
      <c r="J3265" s="203">
        <v>1028.46</v>
      </c>
      <c r="K3265" s="203">
        <v>0</v>
      </c>
      <c r="L3265" s="203">
        <v>-214.26</v>
      </c>
      <c r="M3265" s="231"/>
    </row>
    <row r="3266" spans="1:13">
      <c r="A3266" s="231" t="s">
        <v>794</v>
      </c>
      <c r="B3266" s="231" t="s">
        <v>808</v>
      </c>
      <c r="C3266" s="231" t="s">
        <v>794</v>
      </c>
      <c r="D3266" s="231" t="s">
        <v>195</v>
      </c>
      <c r="E3266" s="231" t="s">
        <v>521</v>
      </c>
      <c r="F3266" s="231" t="s">
        <v>48</v>
      </c>
      <c r="G3266" s="231" t="s">
        <v>521</v>
      </c>
      <c r="H3266" s="231" t="s">
        <v>796</v>
      </c>
      <c r="I3266" s="203">
        <v>3641962</v>
      </c>
      <c r="J3266" s="203">
        <v>3029411.98</v>
      </c>
      <c r="K3266" s="203">
        <v>561143.28</v>
      </c>
      <c r="L3266" s="203">
        <v>51406.74</v>
      </c>
      <c r="M3266" s="231"/>
    </row>
    <row r="3267" spans="1:13">
      <c r="A3267" s="231" t="s">
        <v>794</v>
      </c>
      <c r="B3267" s="231" t="s">
        <v>808</v>
      </c>
      <c r="C3267" s="231" t="s">
        <v>794</v>
      </c>
      <c r="D3267" s="231" t="s">
        <v>195</v>
      </c>
      <c r="E3267" s="231" t="s">
        <v>521</v>
      </c>
      <c r="F3267" s="231" t="s">
        <v>48</v>
      </c>
      <c r="G3267" s="231" t="s">
        <v>521</v>
      </c>
      <c r="H3267" s="231" t="s">
        <v>796</v>
      </c>
      <c r="I3267" s="203">
        <v>46204</v>
      </c>
      <c r="J3267" s="203">
        <v>42424.17</v>
      </c>
      <c r="K3267" s="203">
        <v>1657.42</v>
      </c>
      <c r="L3267" s="203">
        <v>2122.41</v>
      </c>
      <c r="M3267" s="231"/>
    </row>
    <row r="3268" spans="1:13">
      <c r="A3268" s="231" t="s">
        <v>794</v>
      </c>
      <c r="B3268" s="231" t="s">
        <v>808</v>
      </c>
      <c r="C3268" s="231" t="s">
        <v>812</v>
      </c>
      <c r="D3268" s="231" t="s">
        <v>195</v>
      </c>
      <c r="E3268" s="231" t="s">
        <v>521</v>
      </c>
      <c r="F3268" s="231" t="s">
        <v>48</v>
      </c>
      <c r="G3268" s="231" t="s">
        <v>521</v>
      </c>
      <c r="H3268" s="231" t="s">
        <v>796</v>
      </c>
      <c r="I3268" s="203">
        <v>1504745.53</v>
      </c>
      <c r="J3268" s="203">
        <v>1402888.33</v>
      </c>
      <c r="K3268" s="203">
        <v>120262.52</v>
      </c>
      <c r="L3268" s="203">
        <v>-18405.32</v>
      </c>
      <c r="M3268" s="231"/>
    </row>
    <row r="3269" spans="1:13">
      <c r="A3269" s="231" t="s">
        <v>794</v>
      </c>
      <c r="B3269" s="231" t="s">
        <v>808</v>
      </c>
      <c r="C3269" s="231" t="s">
        <v>2341</v>
      </c>
      <c r="D3269" s="231" t="s">
        <v>195</v>
      </c>
      <c r="E3269" s="231" t="s">
        <v>521</v>
      </c>
      <c r="F3269" s="231" t="s">
        <v>48</v>
      </c>
      <c r="G3269" s="231" t="s">
        <v>521</v>
      </c>
      <c r="H3269" s="231" t="s">
        <v>796</v>
      </c>
      <c r="I3269" s="203">
        <v>8424.92</v>
      </c>
      <c r="J3269" s="203">
        <v>7201.66</v>
      </c>
      <c r="K3269" s="203">
        <v>1223.26</v>
      </c>
      <c r="L3269" s="203">
        <v>0</v>
      </c>
      <c r="M3269" s="231"/>
    </row>
    <row r="3270" spans="1:13">
      <c r="A3270" s="231" t="s">
        <v>794</v>
      </c>
      <c r="B3270" s="231" t="s">
        <v>808</v>
      </c>
      <c r="C3270" s="231" t="s">
        <v>2341</v>
      </c>
      <c r="D3270" s="231" t="s">
        <v>195</v>
      </c>
      <c r="E3270" s="231" t="s">
        <v>521</v>
      </c>
      <c r="F3270" s="231" t="s">
        <v>48</v>
      </c>
      <c r="G3270" s="231" t="s">
        <v>521</v>
      </c>
      <c r="H3270" s="231" t="s">
        <v>796</v>
      </c>
      <c r="I3270" s="203">
        <v>9116.83</v>
      </c>
      <c r="J3270" s="203">
        <v>6322.14</v>
      </c>
      <c r="K3270" s="203">
        <v>7463.38</v>
      </c>
      <c r="L3270" s="203">
        <v>-4668.6899999999996</v>
      </c>
      <c r="M3270" s="231"/>
    </row>
    <row r="3271" spans="1:13">
      <c r="A3271" s="231" t="s">
        <v>794</v>
      </c>
      <c r="B3271" s="231" t="s">
        <v>808</v>
      </c>
      <c r="C3271" s="231" t="s">
        <v>2341</v>
      </c>
      <c r="D3271" s="231" t="s">
        <v>195</v>
      </c>
      <c r="E3271" s="231" t="s">
        <v>521</v>
      </c>
      <c r="F3271" s="231" t="s">
        <v>48</v>
      </c>
      <c r="G3271" s="231" t="s">
        <v>521</v>
      </c>
      <c r="H3271" s="231" t="s">
        <v>796</v>
      </c>
      <c r="I3271" s="203">
        <v>658.65</v>
      </c>
      <c r="J3271" s="203">
        <v>458.65</v>
      </c>
      <c r="K3271" s="203">
        <v>0</v>
      </c>
      <c r="L3271" s="203">
        <v>200</v>
      </c>
      <c r="M3271" s="231"/>
    </row>
    <row r="3272" spans="1:13">
      <c r="A3272" s="231" t="s">
        <v>794</v>
      </c>
      <c r="B3272" s="231" t="s">
        <v>808</v>
      </c>
      <c r="C3272" s="231" t="s">
        <v>2343</v>
      </c>
      <c r="D3272" s="231" t="s">
        <v>195</v>
      </c>
      <c r="E3272" s="231" t="s">
        <v>521</v>
      </c>
      <c r="F3272" s="231" t="s">
        <v>48</v>
      </c>
      <c r="G3272" s="231" t="s">
        <v>521</v>
      </c>
      <c r="H3272" s="231" t="s">
        <v>796</v>
      </c>
      <c r="I3272" s="203">
        <v>22316.400000000001</v>
      </c>
      <c r="J3272" s="203">
        <v>18096.439999999999</v>
      </c>
      <c r="K3272" s="203">
        <v>0</v>
      </c>
      <c r="L3272" s="203">
        <v>4219.96</v>
      </c>
      <c r="M3272" s="231"/>
    </row>
    <row r="3273" spans="1:13">
      <c r="A3273" s="231" t="s">
        <v>794</v>
      </c>
      <c r="B3273" s="231" t="s">
        <v>808</v>
      </c>
      <c r="C3273" s="231" t="s">
        <v>2343</v>
      </c>
      <c r="D3273" s="231" t="s">
        <v>195</v>
      </c>
      <c r="E3273" s="231" t="s">
        <v>521</v>
      </c>
      <c r="F3273" s="231" t="s">
        <v>48</v>
      </c>
      <c r="G3273" s="231" t="s">
        <v>521</v>
      </c>
      <c r="H3273" s="231" t="s">
        <v>796</v>
      </c>
      <c r="I3273" s="203">
        <v>5675.52</v>
      </c>
      <c r="J3273" s="203">
        <v>175.52</v>
      </c>
      <c r="K3273" s="203">
        <v>0</v>
      </c>
      <c r="L3273" s="203">
        <v>5500</v>
      </c>
      <c r="M3273" s="231"/>
    </row>
    <row r="3274" spans="1:13">
      <c r="A3274" s="231" t="s">
        <v>794</v>
      </c>
      <c r="B3274" s="231" t="s">
        <v>808</v>
      </c>
      <c r="C3274" s="231" t="s">
        <v>2343</v>
      </c>
      <c r="D3274" s="231" t="s">
        <v>195</v>
      </c>
      <c r="E3274" s="231" t="s">
        <v>521</v>
      </c>
      <c r="F3274" s="231" t="s">
        <v>48</v>
      </c>
      <c r="G3274" s="231" t="s">
        <v>521</v>
      </c>
      <c r="H3274" s="231" t="s">
        <v>796</v>
      </c>
      <c r="I3274" s="203">
        <v>82106.17</v>
      </c>
      <c r="J3274" s="203">
        <v>81679.11</v>
      </c>
      <c r="K3274" s="203">
        <v>427.06</v>
      </c>
      <c r="L3274" s="203">
        <v>0</v>
      </c>
      <c r="M3274" s="231"/>
    </row>
    <row r="3275" spans="1:13">
      <c r="A3275" s="231" t="s">
        <v>794</v>
      </c>
      <c r="B3275" s="231" t="s">
        <v>808</v>
      </c>
      <c r="C3275" s="231" t="s">
        <v>2344</v>
      </c>
      <c r="D3275" s="231" t="s">
        <v>195</v>
      </c>
      <c r="E3275" s="231" t="s">
        <v>521</v>
      </c>
      <c r="F3275" s="231" t="s">
        <v>48</v>
      </c>
      <c r="G3275" s="231" t="s">
        <v>521</v>
      </c>
      <c r="H3275" s="231" t="s">
        <v>796</v>
      </c>
      <c r="I3275" s="203">
        <v>172.24</v>
      </c>
      <c r="J3275" s="203">
        <v>155.83000000000001</v>
      </c>
      <c r="K3275" s="203">
        <v>0</v>
      </c>
      <c r="L3275" s="203">
        <v>16.41</v>
      </c>
      <c r="M3275" s="231"/>
    </row>
    <row r="3276" spans="1:13">
      <c r="A3276" s="231" t="s">
        <v>794</v>
      </c>
      <c r="B3276" s="231" t="s">
        <v>808</v>
      </c>
      <c r="C3276" s="231" t="s">
        <v>2344</v>
      </c>
      <c r="D3276" s="231" t="s">
        <v>195</v>
      </c>
      <c r="E3276" s="231" t="s">
        <v>521</v>
      </c>
      <c r="F3276" s="231" t="s">
        <v>48</v>
      </c>
      <c r="G3276" s="231" t="s">
        <v>521</v>
      </c>
      <c r="H3276" s="231" t="s">
        <v>796</v>
      </c>
      <c r="I3276" s="203">
        <v>1603.19</v>
      </c>
      <c r="J3276" s="203">
        <v>1603.19</v>
      </c>
      <c r="K3276" s="203">
        <v>0</v>
      </c>
      <c r="L3276" s="203">
        <v>0</v>
      </c>
      <c r="M3276" s="231"/>
    </row>
    <row r="3277" spans="1:13">
      <c r="A3277" s="231" t="s">
        <v>794</v>
      </c>
      <c r="B3277" s="231" t="s">
        <v>808</v>
      </c>
      <c r="C3277" s="231" t="s">
        <v>2345</v>
      </c>
      <c r="D3277" s="231" t="s">
        <v>195</v>
      </c>
      <c r="E3277" s="231" t="s">
        <v>521</v>
      </c>
      <c r="F3277" s="231" t="s">
        <v>48</v>
      </c>
      <c r="G3277" s="231" t="s">
        <v>521</v>
      </c>
      <c r="H3277" s="231" t="s">
        <v>796</v>
      </c>
      <c r="I3277" s="203">
        <v>199</v>
      </c>
      <c r="J3277" s="203">
        <v>199</v>
      </c>
      <c r="K3277" s="203">
        <v>0</v>
      </c>
      <c r="L3277" s="203">
        <v>0</v>
      </c>
      <c r="M3277" s="231"/>
    </row>
    <row r="3278" spans="1:13">
      <c r="A3278" s="231" t="s">
        <v>794</v>
      </c>
      <c r="B3278" s="231" t="s">
        <v>808</v>
      </c>
      <c r="C3278" s="231" t="s">
        <v>2345</v>
      </c>
      <c r="D3278" s="231" t="s">
        <v>195</v>
      </c>
      <c r="E3278" s="231" t="s">
        <v>521</v>
      </c>
      <c r="F3278" s="231" t="s">
        <v>48</v>
      </c>
      <c r="G3278" s="231" t="s">
        <v>521</v>
      </c>
      <c r="H3278" s="231" t="s">
        <v>796</v>
      </c>
      <c r="I3278" s="203">
        <v>80312</v>
      </c>
      <c r="J3278" s="203">
        <v>156731.44</v>
      </c>
      <c r="K3278" s="203">
        <v>0</v>
      </c>
      <c r="L3278" s="203">
        <v>-76419.44</v>
      </c>
      <c r="M3278" s="231"/>
    </row>
    <row r="3279" spans="1:13">
      <c r="A3279" s="231" t="s">
        <v>794</v>
      </c>
      <c r="B3279" s="231" t="s">
        <v>833</v>
      </c>
      <c r="C3279" s="231" t="s">
        <v>794</v>
      </c>
      <c r="D3279" s="231" t="s">
        <v>195</v>
      </c>
      <c r="E3279" s="231" t="s">
        <v>521</v>
      </c>
      <c r="F3279" s="231" t="s">
        <v>48</v>
      </c>
      <c r="G3279" s="231" t="s">
        <v>521</v>
      </c>
      <c r="H3279" s="231" t="s">
        <v>796</v>
      </c>
      <c r="I3279" s="203">
        <v>704973.67</v>
      </c>
      <c r="J3279" s="203">
        <v>604410.24</v>
      </c>
      <c r="K3279" s="203">
        <v>98283.92</v>
      </c>
      <c r="L3279" s="203">
        <v>2279.5100000000002</v>
      </c>
      <c r="M3279" s="231"/>
    </row>
    <row r="3280" spans="1:13">
      <c r="A3280" s="231" t="s">
        <v>794</v>
      </c>
      <c r="B3280" s="231" t="s">
        <v>833</v>
      </c>
      <c r="C3280" s="231" t="s">
        <v>794</v>
      </c>
      <c r="D3280" s="231" t="s">
        <v>195</v>
      </c>
      <c r="E3280" s="231" t="s">
        <v>521</v>
      </c>
      <c r="F3280" s="231" t="s">
        <v>48</v>
      </c>
      <c r="G3280" s="231" t="s">
        <v>521</v>
      </c>
      <c r="H3280" s="231" t="s">
        <v>796</v>
      </c>
      <c r="I3280" s="203">
        <v>276192.81</v>
      </c>
      <c r="J3280" s="203">
        <v>289989.39</v>
      </c>
      <c r="K3280" s="203">
        <v>11523.71</v>
      </c>
      <c r="L3280" s="203">
        <v>-25320.29</v>
      </c>
      <c r="M3280" s="231"/>
    </row>
    <row r="3281" spans="1:13">
      <c r="A3281" s="231" t="s">
        <v>794</v>
      </c>
      <c r="B3281" s="231" t="s">
        <v>833</v>
      </c>
      <c r="C3281" s="231" t="s">
        <v>812</v>
      </c>
      <c r="D3281" s="231" t="s">
        <v>195</v>
      </c>
      <c r="E3281" s="231" t="s">
        <v>521</v>
      </c>
      <c r="F3281" s="231" t="s">
        <v>48</v>
      </c>
      <c r="G3281" s="231" t="s">
        <v>521</v>
      </c>
      <c r="H3281" s="231" t="s">
        <v>796</v>
      </c>
      <c r="I3281" s="203">
        <v>419779.21</v>
      </c>
      <c r="J3281" s="203">
        <v>419408.64000000001</v>
      </c>
      <c r="K3281" s="203">
        <v>23597.88</v>
      </c>
      <c r="L3281" s="203">
        <v>-23227.31</v>
      </c>
      <c r="M3281" s="231"/>
    </row>
    <row r="3282" spans="1:13">
      <c r="A3282" s="231" t="s">
        <v>794</v>
      </c>
      <c r="B3282" s="231" t="s">
        <v>833</v>
      </c>
      <c r="C3282" s="231" t="s">
        <v>2345</v>
      </c>
      <c r="D3282" s="231" t="s">
        <v>195</v>
      </c>
      <c r="E3282" s="231" t="s">
        <v>521</v>
      </c>
      <c r="F3282" s="231" t="s">
        <v>48</v>
      </c>
      <c r="G3282" s="231" t="s">
        <v>521</v>
      </c>
      <c r="H3282" s="231" t="s">
        <v>796</v>
      </c>
      <c r="I3282" s="203">
        <v>17893.669999999998</v>
      </c>
      <c r="J3282" s="203">
        <v>43775.18</v>
      </c>
      <c r="K3282" s="203">
        <v>0</v>
      </c>
      <c r="L3282" s="203">
        <v>-25881.51</v>
      </c>
      <c r="M3282" s="231"/>
    </row>
    <row r="3283" spans="1:13">
      <c r="A3283" s="231" t="s">
        <v>794</v>
      </c>
      <c r="B3283" s="231" t="s">
        <v>703</v>
      </c>
      <c r="C3283" s="231" t="s">
        <v>794</v>
      </c>
      <c r="D3283" s="231" t="s">
        <v>195</v>
      </c>
      <c r="E3283" s="231" t="s">
        <v>521</v>
      </c>
      <c r="F3283" s="231" t="s">
        <v>48</v>
      </c>
      <c r="G3283" s="231" t="s">
        <v>521</v>
      </c>
      <c r="H3283" s="231" t="s">
        <v>796</v>
      </c>
      <c r="I3283" s="203">
        <v>110312</v>
      </c>
      <c r="J3283" s="203">
        <v>92226.21</v>
      </c>
      <c r="K3283" s="203">
        <v>17409</v>
      </c>
      <c r="L3283" s="203">
        <v>676.79</v>
      </c>
      <c r="M3283" s="231"/>
    </row>
    <row r="3284" spans="1:13">
      <c r="A3284" s="231" t="s">
        <v>794</v>
      </c>
      <c r="B3284" s="231" t="s">
        <v>703</v>
      </c>
      <c r="C3284" s="231" t="s">
        <v>794</v>
      </c>
      <c r="D3284" s="231" t="s">
        <v>195</v>
      </c>
      <c r="E3284" s="231" t="s">
        <v>521</v>
      </c>
      <c r="F3284" s="231" t="s">
        <v>48</v>
      </c>
      <c r="G3284" s="231" t="s">
        <v>521</v>
      </c>
      <c r="H3284" s="231" t="s">
        <v>796</v>
      </c>
      <c r="I3284" s="203">
        <v>70310</v>
      </c>
      <c r="J3284" s="203">
        <v>63328.31</v>
      </c>
      <c r="K3284" s="203">
        <v>6239.13</v>
      </c>
      <c r="L3284" s="203">
        <v>742.56</v>
      </c>
      <c r="M3284" s="231"/>
    </row>
    <row r="3285" spans="1:13">
      <c r="A3285" s="231" t="s">
        <v>794</v>
      </c>
      <c r="B3285" s="231" t="s">
        <v>703</v>
      </c>
      <c r="C3285" s="231" t="s">
        <v>812</v>
      </c>
      <c r="D3285" s="231" t="s">
        <v>195</v>
      </c>
      <c r="E3285" s="231" t="s">
        <v>521</v>
      </c>
      <c r="F3285" s="231" t="s">
        <v>48</v>
      </c>
      <c r="G3285" s="231" t="s">
        <v>521</v>
      </c>
      <c r="H3285" s="231" t="s">
        <v>796</v>
      </c>
      <c r="I3285" s="203">
        <v>68498</v>
      </c>
      <c r="J3285" s="203">
        <v>64470.22</v>
      </c>
      <c r="K3285" s="203">
        <v>4907.38</v>
      </c>
      <c r="L3285" s="203">
        <v>-879.6</v>
      </c>
      <c r="M3285" s="231"/>
    </row>
    <row r="3286" spans="1:13">
      <c r="A3286" s="231" t="s">
        <v>794</v>
      </c>
      <c r="B3286" s="231" t="s">
        <v>703</v>
      </c>
      <c r="C3286" s="231" t="s">
        <v>2343</v>
      </c>
      <c r="D3286" s="231" t="s">
        <v>195</v>
      </c>
      <c r="E3286" s="231" t="s">
        <v>521</v>
      </c>
      <c r="F3286" s="231" t="s">
        <v>48</v>
      </c>
      <c r="G3286" s="231" t="s">
        <v>521</v>
      </c>
      <c r="H3286" s="231" t="s">
        <v>796</v>
      </c>
      <c r="I3286" s="203">
        <v>1965</v>
      </c>
      <c r="J3286" s="203">
        <v>1698.2</v>
      </c>
      <c r="K3286" s="203">
        <v>39.630000000000003</v>
      </c>
      <c r="L3286" s="203">
        <v>227.17</v>
      </c>
      <c r="M3286" s="231"/>
    </row>
    <row r="3287" spans="1:13">
      <c r="A3287" s="231" t="s">
        <v>794</v>
      </c>
      <c r="B3287" s="231" t="s">
        <v>701</v>
      </c>
      <c r="C3287" s="231" t="s">
        <v>794</v>
      </c>
      <c r="D3287" s="231" t="s">
        <v>195</v>
      </c>
      <c r="E3287" s="231" t="s">
        <v>521</v>
      </c>
      <c r="F3287" s="231" t="s">
        <v>48</v>
      </c>
      <c r="G3287" s="231" t="s">
        <v>521</v>
      </c>
      <c r="H3287" s="231" t="s">
        <v>796</v>
      </c>
      <c r="I3287" s="203">
        <v>58421.99</v>
      </c>
      <c r="J3287" s="203">
        <v>49139.99</v>
      </c>
      <c r="K3287" s="203">
        <v>9282</v>
      </c>
      <c r="L3287" s="203">
        <v>0</v>
      </c>
      <c r="M3287" s="231"/>
    </row>
    <row r="3288" spans="1:13">
      <c r="A3288" s="231" t="s">
        <v>794</v>
      </c>
      <c r="B3288" s="231" t="s">
        <v>701</v>
      </c>
      <c r="C3288" s="231" t="s">
        <v>794</v>
      </c>
      <c r="D3288" s="231" t="s">
        <v>195</v>
      </c>
      <c r="E3288" s="231" t="s">
        <v>521</v>
      </c>
      <c r="F3288" s="231" t="s">
        <v>48</v>
      </c>
      <c r="G3288" s="231" t="s">
        <v>521</v>
      </c>
      <c r="H3288" s="231" t="s">
        <v>796</v>
      </c>
      <c r="I3288" s="203">
        <v>54646.8</v>
      </c>
      <c r="J3288" s="203">
        <v>53014.95</v>
      </c>
      <c r="K3288" s="203">
        <v>1991.85</v>
      </c>
      <c r="L3288" s="203">
        <v>-360</v>
      </c>
      <c r="M3288" s="231"/>
    </row>
    <row r="3289" spans="1:13">
      <c r="A3289" s="231" t="s">
        <v>794</v>
      </c>
      <c r="B3289" s="231" t="s">
        <v>701</v>
      </c>
      <c r="C3289" s="231" t="s">
        <v>812</v>
      </c>
      <c r="D3289" s="231" t="s">
        <v>195</v>
      </c>
      <c r="E3289" s="231" t="s">
        <v>521</v>
      </c>
      <c r="F3289" s="231" t="s">
        <v>48</v>
      </c>
      <c r="G3289" s="231" t="s">
        <v>521</v>
      </c>
      <c r="H3289" s="231" t="s">
        <v>796</v>
      </c>
      <c r="I3289" s="203">
        <v>52823.13</v>
      </c>
      <c r="J3289" s="203">
        <v>51176.17</v>
      </c>
      <c r="K3289" s="203">
        <v>2341.36</v>
      </c>
      <c r="L3289" s="203">
        <v>-694.4</v>
      </c>
      <c r="M3289" s="231"/>
    </row>
    <row r="3290" spans="1:13">
      <c r="A3290" s="231" t="s">
        <v>794</v>
      </c>
      <c r="B3290" s="231" t="s">
        <v>701</v>
      </c>
      <c r="C3290" s="231" t="s">
        <v>2341</v>
      </c>
      <c r="D3290" s="231" t="s">
        <v>195</v>
      </c>
      <c r="E3290" s="231" t="s">
        <v>521</v>
      </c>
      <c r="F3290" s="231" t="s">
        <v>48</v>
      </c>
      <c r="G3290" s="231" t="s">
        <v>521</v>
      </c>
      <c r="H3290" s="231" t="s">
        <v>796</v>
      </c>
      <c r="I3290" s="203">
        <v>212.54</v>
      </c>
      <c r="J3290" s="203">
        <v>212.54</v>
      </c>
      <c r="K3290" s="203">
        <v>0</v>
      </c>
      <c r="L3290" s="203">
        <v>0</v>
      </c>
      <c r="M3290" s="231"/>
    </row>
    <row r="3291" spans="1:13">
      <c r="A3291" s="231" t="s">
        <v>794</v>
      </c>
      <c r="B3291" s="231" t="s">
        <v>701</v>
      </c>
      <c r="C3291" s="231" t="s">
        <v>2343</v>
      </c>
      <c r="D3291" s="231" t="s">
        <v>195</v>
      </c>
      <c r="E3291" s="231" t="s">
        <v>521</v>
      </c>
      <c r="F3291" s="231" t="s">
        <v>48</v>
      </c>
      <c r="G3291" s="231" t="s">
        <v>521</v>
      </c>
      <c r="H3291" s="231" t="s">
        <v>796</v>
      </c>
      <c r="I3291" s="203">
        <v>3433.98</v>
      </c>
      <c r="J3291" s="203">
        <v>538.76</v>
      </c>
      <c r="K3291" s="203">
        <v>0</v>
      </c>
      <c r="L3291" s="203">
        <v>2895.22</v>
      </c>
      <c r="M3291" s="231"/>
    </row>
    <row r="3292" spans="1:13">
      <c r="A3292" s="231" t="s">
        <v>794</v>
      </c>
      <c r="B3292" s="231" t="s">
        <v>701</v>
      </c>
      <c r="C3292" s="231" t="s">
        <v>2344</v>
      </c>
      <c r="D3292" s="231" t="s">
        <v>195</v>
      </c>
      <c r="E3292" s="231" t="s">
        <v>521</v>
      </c>
      <c r="F3292" s="231" t="s">
        <v>48</v>
      </c>
      <c r="G3292" s="231" t="s">
        <v>521</v>
      </c>
      <c r="H3292" s="231" t="s">
        <v>796</v>
      </c>
      <c r="I3292" s="203">
        <v>3820.48</v>
      </c>
      <c r="J3292" s="203">
        <v>6215.41</v>
      </c>
      <c r="K3292" s="203">
        <v>0</v>
      </c>
      <c r="L3292" s="203">
        <v>-2394.9299999999998</v>
      </c>
      <c r="M3292" s="231"/>
    </row>
    <row r="3293" spans="1:13">
      <c r="A3293" s="231" t="s">
        <v>794</v>
      </c>
      <c r="B3293" s="231" t="s">
        <v>701</v>
      </c>
      <c r="C3293" s="231" t="s">
        <v>2345</v>
      </c>
      <c r="D3293" s="231" t="s">
        <v>195</v>
      </c>
      <c r="E3293" s="231" t="s">
        <v>521</v>
      </c>
      <c r="F3293" s="231" t="s">
        <v>48</v>
      </c>
      <c r="G3293" s="231" t="s">
        <v>521</v>
      </c>
      <c r="H3293" s="231" t="s">
        <v>796</v>
      </c>
      <c r="I3293" s="203">
        <v>142.84</v>
      </c>
      <c r="J3293" s="203">
        <v>428.52</v>
      </c>
      <c r="K3293" s="203">
        <v>0</v>
      </c>
      <c r="L3293" s="203">
        <v>-285.68</v>
      </c>
      <c r="M3293" s="231"/>
    </row>
    <row r="3294" spans="1:13">
      <c r="A3294" s="231" t="s">
        <v>794</v>
      </c>
      <c r="B3294" s="231" t="s">
        <v>702</v>
      </c>
      <c r="C3294" s="231" t="s">
        <v>794</v>
      </c>
      <c r="D3294" s="231" t="s">
        <v>195</v>
      </c>
      <c r="E3294" s="231" t="s">
        <v>521</v>
      </c>
      <c r="F3294" s="231" t="s">
        <v>48</v>
      </c>
      <c r="G3294" s="231" t="s">
        <v>521</v>
      </c>
      <c r="H3294" s="231" t="s">
        <v>796</v>
      </c>
      <c r="I3294" s="203">
        <v>54061.279999999999</v>
      </c>
      <c r="J3294" s="203">
        <v>45051.08</v>
      </c>
      <c r="K3294" s="203">
        <v>9010.2000000000007</v>
      </c>
      <c r="L3294" s="203">
        <v>0</v>
      </c>
      <c r="M3294" s="231"/>
    </row>
    <row r="3295" spans="1:13">
      <c r="A3295" s="231" t="s">
        <v>794</v>
      </c>
      <c r="B3295" s="231" t="s">
        <v>702</v>
      </c>
      <c r="C3295" s="231" t="s">
        <v>812</v>
      </c>
      <c r="D3295" s="231" t="s">
        <v>195</v>
      </c>
      <c r="E3295" s="231" t="s">
        <v>521</v>
      </c>
      <c r="F3295" s="231" t="s">
        <v>48</v>
      </c>
      <c r="G3295" s="231" t="s">
        <v>521</v>
      </c>
      <c r="H3295" s="231" t="s">
        <v>796</v>
      </c>
      <c r="I3295" s="203">
        <v>24186.16</v>
      </c>
      <c r="J3295" s="203">
        <v>22508.75</v>
      </c>
      <c r="K3295" s="203">
        <v>1870.2</v>
      </c>
      <c r="L3295" s="203">
        <v>-192.79</v>
      </c>
      <c r="M3295" s="231"/>
    </row>
    <row r="3296" spans="1:13">
      <c r="A3296" s="231" t="s">
        <v>794</v>
      </c>
      <c r="B3296" s="231" t="s">
        <v>707</v>
      </c>
      <c r="C3296" s="231" t="s">
        <v>794</v>
      </c>
      <c r="D3296" s="231" t="s">
        <v>195</v>
      </c>
      <c r="E3296" s="231" t="s">
        <v>521</v>
      </c>
      <c r="F3296" s="231" t="s">
        <v>48</v>
      </c>
      <c r="G3296" s="231" t="s">
        <v>521</v>
      </c>
      <c r="H3296" s="231" t="s">
        <v>796</v>
      </c>
      <c r="I3296" s="203">
        <v>323406</v>
      </c>
      <c r="J3296" s="203">
        <v>291314.63</v>
      </c>
      <c r="K3296" s="203">
        <v>30419.8</v>
      </c>
      <c r="L3296" s="203">
        <v>1671.57</v>
      </c>
      <c r="M3296" s="231"/>
    </row>
    <row r="3297" spans="1:13">
      <c r="A3297" s="231" t="s">
        <v>794</v>
      </c>
      <c r="B3297" s="231" t="s">
        <v>707</v>
      </c>
      <c r="C3297" s="231" t="s">
        <v>794</v>
      </c>
      <c r="D3297" s="231" t="s">
        <v>195</v>
      </c>
      <c r="E3297" s="231" t="s">
        <v>521</v>
      </c>
      <c r="F3297" s="231" t="s">
        <v>48</v>
      </c>
      <c r="G3297" s="231" t="s">
        <v>521</v>
      </c>
      <c r="H3297" s="231" t="s">
        <v>796</v>
      </c>
      <c r="I3297" s="203">
        <v>76269.289999999994</v>
      </c>
      <c r="J3297" s="203">
        <v>70969.58</v>
      </c>
      <c r="K3297" s="203">
        <v>6036.36</v>
      </c>
      <c r="L3297" s="203">
        <v>-736.65</v>
      </c>
      <c r="M3297" s="231"/>
    </row>
    <row r="3298" spans="1:13">
      <c r="A3298" s="231" t="s">
        <v>794</v>
      </c>
      <c r="B3298" s="231" t="s">
        <v>707</v>
      </c>
      <c r="C3298" s="231" t="s">
        <v>812</v>
      </c>
      <c r="D3298" s="231" t="s">
        <v>195</v>
      </c>
      <c r="E3298" s="231" t="s">
        <v>521</v>
      </c>
      <c r="F3298" s="231" t="s">
        <v>48</v>
      </c>
      <c r="G3298" s="231" t="s">
        <v>521</v>
      </c>
      <c r="H3298" s="231" t="s">
        <v>796</v>
      </c>
      <c r="I3298" s="203">
        <v>145710</v>
      </c>
      <c r="J3298" s="203">
        <v>139830.72</v>
      </c>
      <c r="K3298" s="203">
        <v>7566.04</v>
      </c>
      <c r="L3298" s="203">
        <v>-1686.76</v>
      </c>
      <c r="M3298" s="231"/>
    </row>
    <row r="3299" spans="1:13">
      <c r="A3299" s="231" t="s">
        <v>794</v>
      </c>
      <c r="B3299" s="231" t="s">
        <v>707</v>
      </c>
      <c r="C3299" s="231" t="s">
        <v>2341</v>
      </c>
      <c r="D3299" s="231" t="s">
        <v>195</v>
      </c>
      <c r="E3299" s="231" t="s">
        <v>521</v>
      </c>
      <c r="F3299" s="231" t="s">
        <v>48</v>
      </c>
      <c r="G3299" s="231" t="s">
        <v>521</v>
      </c>
      <c r="H3299" s="231" t="s">
        <v>796</v>
      </c>
      <c r="I3299" s="203">
        <v>958</v>
      </c>
      <c r="J3299" s="203">
        <v>52.05</v>
      </c>
      <c r="K3299" s="203">
        <v>0</v>
      </c>
      <c r="L3299" s="203">
        <v>905.95</v>
      </c>
      <c r="M3299" s="231"/>
    </row>
    <row r="3300" spans="1:13">
      <c r="A3300" s="231" t="s">
        <v>794</v>
      </c>
      <c r="B3300" s="231" t="s">
        <v>707</v>
      </c>
      <c r="C3300" s="231" t="s">
        <v>2341</v>
      </c>
      <c r="D3300" s="231" t="s">
        <v>195</v>
      </c>
      <c r="E3300" s="231" t="s">
        <v>521</v>
      </c>
      <c r="F3300" s="231" t="s">
        <v>48</v>
      </c>
      <c r="G3300" s="231" t="s">
        <v>521</v>
      </c>
      <c r="H3300" s="231" t="s">
        <v>796</v>
      </c>
      <c r="I3300" s="203">
        <v>1572</v>
      </c>
      <c r="J3300" s="203">
        <v>0</v>
      </c>
      <c r="K3300" s="203">
        <v>0</v>
      </c>
      <c r="L3300" s="203">
        <v>1572</v>
      </c>
      <c r="M3300" s="231"/>
    </row>
    <row r="3301" spans="1:13">
      <c r="A3301" s="231" t="s">
        <v>794</v>
      </c>
      <c r="B3301" s="231" t="s">
        <v>707</v>
      </c>
      <c r="C3301" s="231" t="s">
        <v>2341</v>
      </c>
      <c r="D3301" s="231" t="s">
        <v>195</v>
      </c>
      <c r="E3301" s="231" t="s">
        <v>521</v>
      </c>
      <c r="F3301" s="231" t="s">
        <v>48</v>
      </c>
      <c r="G3301" s="231" t="s">
        <v>521</v>
      </c>
      <c r="H3301" s="231" t="s">
        <v>796</v>
      </c>
      <c r="I3301" s="203">
        <v>48.17</v>
      </c>
      <c r="J3301" s="203">
        <v>28.39</v>
      </c>
      <c r="K3301" s="203">
        <v>0</v>
      </c>
      <c r="L3301" s="203">
        <v>19.78</v>
      </c>
      <c r="M3301" s="231"/>
    </row>
    <row r="3302" spans="1:13">
      <c r="A3302" s="231" t="s">
        <v>794</v>
      </c>
      <c r="B3302" s="231" t="s">
        <v>707</v>
      </c>
      <c r="C3302" s="231" t="s">
        <v>2341</v>
      </c>
      <c r="D3302" s="231" t="s">
        <v>195</v>
      </c>
      <c r="E3302" s="231" t="s">
        <v>521</v>
      </c>
      <c r="F3302" s="231" t="s">
        <v>48</v>
      </c>
      <c r="G3302" s="231" t="s">
        <v>521</v>
      </c>
      <c r="H3302" s="231" t="s">
        <v>796</v>
      </c>
      <c r="I3302" s="203">
        <v>467.57</v>
      </c>
      <c r="J3302" s="203">
        <v>467.57</v>
      </c>
      <c r="K3302" s="203">
        <v>0</v>
      </c>
      <c r="L3302" s="203">
        <v>0</v>
      </c>
      <c r="M3302" s="231"/>
    </row>
    <row r="3303" spans="1:13">
      <c r="A3303" s="231" t="s">
        <v>794</v>
      </c>
      <c r="B3303" s="231" t="s">
        <v>707</v>
      </c>
      <c r="C3303" s="231" t="s">
        <v>2343</v>
      </c>
      <c r="D3303" s="231" t="s">
        <v>195</v>
      </c>
      <c r="E3303" s="231" t="s">
        <v>521</v>
      </c>
      <c r="F3303" s="231" t="s">
        <v>48</v>
      </c>
      <c r="G3303" s="231" t="s">
        <v>521</v>
      </c>
      <c r="H3303" s="231" t="s">
        <v>796</v>
      </c>
      <c r="I3303" s="203">
        <v>7922.8</v>
      </c>
      <c r="J3303" s="203">
        <v>3623.11</v>
      </c>
      <c r="K3303" s="203">
        <v>1079.96</v>
      </c>
      <c r="L3303" s="203">
        <v>3219.73</v>
      </c>
      <c r="M3303" s="231"/>
    </row>
    <row r="3304" spans="1:13">
      <c r="A3304" s="231" t="s">
        <v>794</v>
      </c>
      <c r="B3304" s="231" t="s">
        <v>707</v>
      </c>
      <c r="C3304" s="231" t="s">
        <v>2343</v>
      </c>
      <c r="D3304" s="231" t="s">
        <v>195</v>
      </c>
      <c r="E3304" s="231" t="s">
        <v>521</v>
      </c>
      <c r="F3304" s="231" t="s">
        <v>48</v>
      </c>
      <c r="G3304" s="231" t="s">
        <v>521</v>
      </c>
      <c r="H3304" s="231" t="s">
        <v>796</v>
      </c>
      <c r="I3304" s="203">
        <v>107.19</v>
      </c>
      <c r="J3304" s="203">
        <v>100.26</v>
      </c>
      <c r="K3304" s="203">
        <v>0</v>
      </c>
      <c r="L3304" s="203">
        <v>6.93</v>
      </c>
      <c r="M3304" s="231"/>
    </row>
    <row r="3305" spans="1:13">
      <c r="A3305" s="231" t="s">
        <v>794</v>
      </c>
      <c r="B3305" s="231" t="s">
        <v>707</v>
      </c>
      <c r="C3305" s="231" t="s">
        <v>2344</v>
      </c>
      <c r="D3305" s="231" t="s">
        <v>195</v>
      </c>
      <c r="E3305" s="231" t="s">
        <v>521</v>
      </c>
      <c r="F3305" s="231" t="s">
        <v>48</v>
      </c>
      <c r="G3305" s="231" t="s">
        <v>521</v>
      </c>
      <c r="H3305" s="231" t="s">
        <v>796</v>
      </c>
      <c r="I3305" s="203">
        <v>792.84</v>
      </c>
      <c r="J3305" s="203">
        <v>752.82</v>
      </c>
      <c r="K3305" s="203">
        <v>0</v>
      </c>
      <c r="L3305" s="203">
        <v>40.020000000000003</v>
      </c>
      <c r="M3305" s="231"/>
    </row>
    <row r="3306" spans="1:13">
      <c r="A3306" s="231" t="s">
        <v>794</v>
      </c>
      <c r="B3306" s="231" t="s">
        <v>707</v>
      </c>
      <c r="C3306" s="231" t="s">
        <v>2344</v>
      </c>
      <c r="D3306" s="231" t="s">
        <v>195</v>
      </c>
      <c r="E3306" s="231" t="s">
        <v>521</v>
      </c>
      <c r="F3306" s="231" t="s">
        <v>48</v>
      </c>
      <c r="G3306" s="231" t="s">
        <v>521</v>
      </c>
      <c r="H3306" s="231" t="s">
        <v>796</v>
      </c>
      <c r="I3306" s="203">
        <v>298.99</v>
      </c>
      <c r="J3306" s="203">
        <v>298.99</v>
      </c>
      <c r="K3306" s="203">
        <v>0</v>
      </c>
      <c r="L3306" s="203">
        <v>0</v>
      </c>
      <c r="M3306" s="231"/>
    </row>
    <row r="3307" spans="1:13">
      <c r="A3307" s="231" t="s">
        <v>794</v>
      </c>
      <c r="B3307" s="231" t="s">
        <v>707</v>
      </c>
      <c r="C3307" s="231" t="s">
        <v>2345</v>
      </c>
      <c r="D3307" s="231" t="s">
        <v>195</v>
      </c>
      <c r="E3307" s="231" t="s">
        <v>521</v>
      </c>
      <c r="F3307" s="231" t="s">
        <v>48</v>
      </c>
      <c r="G3307" s="231" t="s">
        <v>521</v>
      </c>
      <c r="H3307" s="231" t="s">
        <v>796</v>
      </c>
      <c r="I3307" s="203">
        <v>1539</v>
      </c>
      <c r="J3307" s="203">
        <v>1400</v>
      </c>
      <c r="K3307" s="203">
        <v>0</v>
      </c>
      <c r="L3307" s="203">
        <v>139</v>
      </c>
      <c r="M3307" s="231"/>
    </row>
    <row r="3308" spans="1:13">
      <c r="A3308" s="231" t="s">
        <v>794</v>
      </c>
      <c r="B3308" s="231" t="s">
        <v>706</v>
      </c>
      <c r="C3308" s="231" t="s">
        <v>794</v>
      </c>
      <c r="D3308" s="231" t="s">
        <v>195</v>
      </c>
      <c r="E3308" s="231" t="s">
        <v>521</v>
      </c>
      <c r="F3308" s="231" t="s">
        <v>48</v>
      </c>
      <c r="G3308" s="231" t="s">
        <v>521</v>
      </c>
      <c r="H3308" s="231" t="s">
        <v>796</v>
      </c>
      <c r="I3308" s="203">
        <v>256072</v>
      </c>
      <c r="J3308" s="203">
        <v>226423.53</v>
      </c>
      <c r="K3308" s="203">
        <v>29424.560000000001</v>
      </c>
      <c r="L3308" s="203">
        <v>223.91</v>
      </c>
      <c r="M3308" s="231"/>
    </row>
    <row r="3309" spans="1:13">
      <c r="A3309" s="231" t="s">
        <v>794</v>
      </c>
      <c r="B3309" s="231" t="s">
        <v>706</v>
      </c>
      <c r="C3309" s="231" t="s">
        <v>812</v>
      </c>
      <c r="D3309" s="231" t="s">
        <v>195</v>
      </c>
      <c r="E3309" s="231" t="s">
        <v>521</v>
      </c>
      <c r="F3309" s="231" t="s">
        <v>48</v>
      </c>
      <c r="G3309" s="231" t="s">
        <v>521</v>
      </c>
      <c r="H3309" s="231" t="s">
        <v>796</v>
      </c>
      <c r="I3309" s="203">
        <v>118114</v>
      </c>
      <c r="J3309" s="203">
        <v>111399.52</v>
      </c>
      <c r="K3309" s="203">
        <v>7810.17</v>
      </c>
      <c r="L3309" s="203">
        <v>-1095.69</v>
      </c>
      <c r="M3309" s="231"/>
    </row>
    <row r="3310" spans="1:13">
      <c r="A3310" s="231" t="s">
        <v>794</v>
      </c>
      <c r="B3310" s="231" t="s">
        <v>706</v>
      </c>
      <c r="C3310" s="231" t="s">
        <v>2341</v>
      </c>
      <c r="D3310" s="231" t="s">
        <v>195</v>
      </c>
      <c r="E3310" s="231" t="s">
        <v>521</v>
      </c>
      <c r="F3310" s="231" t="s">
        <v>48</v>
      </c>
      <c r="G3310" s="231" t="s">
        <v>521</v>
      </c>
      <c r="H3310" s="231" t="s">
        <v>796</v>
      </c>
      <c r="I3310" s="203">
        <v>6889.08</v>
      </c>
      <c r="J3310" s="203">
        <v>4099.62</v>
      </c>
      <c r="K3310" s="203">
        <v>2789.46</v>
      </c>
      <c r="L3310" s="203">
        <v>0</v>
      </c>
      <c r="M3310" s="231"/>
    </row>
    <row r="3311" spans="1:13">
      <c r="A3311" s="231" t="s">
        <v>794</v>
      </c>
      <c r="B3311" s="231" t="s">
        <v>706</v>
      </c>
      <c r="C3311" s="231" t="s">
        <v>2341</v>
      </c>
      <c r="D3311" s="231" t="s">
        <v>195</v>
      </c>
      <c r="E3311" s="231" t="s">
        <v>521</v>
      </c>
      <c r="F3311" s="231" t="s">
        <v>48</v>
      </c>
      <c r="G3311" s="231" t="s">
        <v>521</v>
      </c>
      <c r="H3311" s="231" t="s">
        <v>796</v>
      </c>
      <c r="I3311" s="203">
        <v>20446</v>
      </c>
      <c r="J3311" s="203">
        <v>19582.330000000002</v>
      </c>
      <c r="K3311" s="203">
        <v>0</v>
      </c>
      <c r="L3311" s="203">
        <v>863.67</v>
      </c>
      <c r="M3311" s="231"/>
    </row>
    <row r="3312" spans="1:13">
      <c r="A3312" s="231" t="s">
        <v>794</v>
      </c>
      <c r="B3312" s="231" t="s">
        <v>706</v>
      </c>
      <c r="C3312" s="231" t="s">
        <v>2341</v>
      </c>
      <c r="D3312" s="231" t="s">
        <v>195</v>
      </c>
      <c r="E3312" s="231" t="s">
        <v>521</v>
      </c>
      <c r="F3312" s="231" t="s">
        <v>48</v>
      </c>
      <c r="G3312" s="231" t="s">
        <v>521</v>
      </c>
      <c r="H3312" s="231" t="s">
        <v>796</v>
      </c>
      <c r="I3312" s="203">
        <v>7277.13</v>
      </c>
      <c r="J3312" s="203">
        <v>5936.29</v>
      </c>
      <c r="K3312" s="203">
        <v>1340.84</v>
      </c>
      <c r="L3312" s="203">
        <v>0</v>
      </c>
      <c r="M3312" s="231"/>
    </row>
    <row r="3313" spans="1:13">
      <c r="A3313" s="231" t="s">
        <v>794</v>
      </c>
      <c r="B3313" s="231" t="s">
        <v>706</v>
      </c>
      <c r="C3313" s="231" t="s">
        <v>2341</v>
      </c>
      <c r="D3313" s="231" t="s">
        <v>195</v>
      </c>
      <c r="E3313" s="231" t="s">
        <v>521</v>
      </c>
      <c r="F3313" s="231" t="s">
        <v>48</v>
      </c>
      <c r="G3313" s="231" t="s">
        <v>521</v>
      </c>
      <c r="H3313" s="231" t="s">
        <v>796</v>
      </c>
      <c r="I3313" s="203">
        <v>336</v>
      </c>
      <c r="J3313" s="203">
        <v>312</v>
      </c>
      <c r="K3313" s="203">
        <v>24</v>
      </c>
      <c r="L3313" s="203">
        <v>0</v>
      </c>
      <c r="M3313" s="231"/>
    </row>
    <row r="3314" spans="1:13">
      <c r="A3314" s="231" t="s">
        <v>794</v>
      </c>
      <c r="B3314" s="231" t="s">
        <v>706</v>
      </c>
      <c r="C3314" s="231" t="s">
        <v>2342</v>
      </c>
      <c r="D3314" s="231" t="s">
        <v>195</v>
      </c>
      <c r="E3314" s="231" t="s">
        <v>521</v>
      </c>
      <c r="F3314" s="231" t="s">
        <v>48</v>
      </c>
      <c r="G3314" s="231" t="s">
        <v>521</v>
      </c>
      <c r="H3314" s="231" t="s">
        <v>796</v>
      </c>
      <c r="I3314" s="203">
        <v>188153</v>
      </c>
      <c r="J3314" s="203">
        <v>166011.94</v>
      </c>
      <c r="K3314" s="203">
        <v>0</v>
      </c>
      <c r="L3314" s="203">
        <v>22141.06</v>
      </c>
      <c r="M3314" s="231"/>
    </row>
    <row r="3315" spans="1:13">
      <c r="A3315" s="231" t="s">
        <v>794</v>
      </c>
      <c r="B3315" s="231" t="s">
        <v>706</v>
      </c>
      <c r="C3315" s="231" t="s">
        <v>2342</v>
      </c>
      <c r="D3315" s="231" t="s">
        <v>195</v>
      </c>
      <c r="E3315" s="231" t="s">
        <v>521</v>
      </c>
      <c r="F3315" s="231" t="s">
        <v>48</v>
      </c>
      <c r="G3315" s="231" t="s">
        <v>521</v>
      </c>
      <c r="H3315" s="231" t="s">
        <v>796</v>
      </c>
      <c r="I3315" s="203">
        <v>132.66</v>
      </c>
      <c r="J3315" s="203">
        <v>132.66</v>
      </c>
      <c r="K3315" s="203">
        <v>0</v>
      </c>
      <c r="L3315" s="203">
        <v>0</v>
      </c>
      <c r="M3315" s="231"/>
    </row>
    <row r="3316" spans="1:13">
      <c r="A3316" s="231" t="s">
        <v>794</v>
      </c>
      <c r="B3316" s="231" t="s">
        <v>706</v>
      </c>
      <c r="C3316" s="231" t="s">
        <v>2342</v>
      </c>
      <c r="D3316" s="231" t="s">
        <v>195</v>
      </c>
      <c r="E3316" s="231" t="s">
        <v>521</v>
      </c>
      <c r="F3316" s="231" t="s">
        <v>48</v>
      </c>
      <c r="G3316" s="231" t="s">
        <v>521</v>
      </c>
      <c r="H3316" s="231" t="s">
        <v>796</v>
      </c>
      <c r="I3316" s="203">
        <v>100</v>
      </c>
      <c r="J3316" s="203">
        <v>56.39</v>
      </c>
      <c r="K3316" s="203">
        <v>0</v>
      </c>
      <c r="L3316" s="203">
        <v>43.61</v>
      </c>
      <c r="M3316" s="231"/>
    </row>
    <row r="3317" spans="1:13">
      <c r="A3317" s="231" t="s">
        <v>794</v>
      </c>
      <c r="B3317" s="231" t="s">
        <v>706</v>
      </c>
      <c r="C3317" s="231" t="s">
        <v>2343</v>
      </c>
      <c r="D3317" s="231" t="s">
        <v>195</v>
      </c>
      <c r="E3317" s="231" t="s">
        <v>521</v>
      </c>
      <c r="F3317" s="231" t="s">
        <v>48</v>
      </c>
      <c r="G3317" s="231" t="s">
        <v>521</v>
      </c>
      <c r="H3317" s="231" t="s">
        <v>796</v>
      </c>
      <c r="I3317" s="203">
        <v>36365.160000000003</v>
      </c>
      <c r="J3317" s="203">
        <v>29773.61</v>
      </c>
      <c r="K3317" s="203">
        <v>273.42</v>
      </c>
      <c r="L3317" s="203">
        <v>6318.13</v>
      </c>
      <c r="M3317" s="231"/>
    </row>
    <row r="3318" spans="1:13">
      <c r="A3318" s="231" t="s">
        <v>794</v>
      </c>
      <c r="B3318" s="231" t="s">
        <v>706</v>
      </c>
      <c r="C3318" s="231" t="s">
        <v>2344</v>
      </c>
      <c r="D3318" s="231" t="s">
        <v>195</v>
      </c>
      <c r="E3318" s="231" t="s">
        <v>521</v>
      </c>
      <c r="F3318" s="231" t="s">
        <v>48</v>
      </c>
      <c r="G3318" s="231" t="s">
        <v>521</v>
      </c>
      <c r="H3318" s="231" t="s">
        <v>796</v>
      </c>
      <c r="I3318" s="203">
        <v>300</v>
      </c>
      <c r="J3318" s="203">
        <v>279.99</v>
      </c>
      <c r="K3318" s="203">
        <v>0</v>
      </c>
      <c r="L3318" s="203">
        <v>20.010000000000002</v>
      </c>
      <c r="M3318" s="231"/>
    </row>
    <row r="3319" spans="1:13">
      <c r="A3319" s="231" t="s">
        <v>794</v>
      </c>
      <c r="B3319" s="231" t="s">
        <v>709</v>
      </c>
      <c r="C3319" s="231" t="s">
        <v>794</v>
      </c>
      <c r="D3319" s="231" t="s">
        <v>195</v>
      </c>
      <c r="E3319" s="231" t="s">
        <v>521</v>
      </c>
      <c r="F3319" s="231" t="s">
        <v>48</v>
      </c>
      <c r="G3319" s="231" t="s">
        <v>521</v>
      </c>
      <c r="H3319" s="231" t="s">
        <v>796</v>
      </c>
      <c r="I3319" s="203">
        <v>60205</v>
      </c>
      <c r="J3319" s="203">
        <v>54295.34</v>
      </c>
      <c r="K3319" s="203">
        <v>4935.9399999999996</v>
      </c>
      <c r="L3319" s="203">
        <v>973.72</v>
      </c>
      <c r="M3319" s="231"/>
    </row>
    <row r="3320" spans="1:13">
      <c r="A3320" s="231" t="s">
        <v>794</v>
      </c>
      <c r="B3320" s="231" t="s">
        <v>709</v>
      </c>
      <c r="C3320" s="231" t="s">
        <v>812</v>
      </c>
      <c r="D3320" s="231" t="s">
        <v>195</v>
      </c>
      <c r="E3320" s="231" t="s">
        <v>521</v>
      </c>
      <c r="F3320" s="231" t="s">
        <v>48</v>
      </c>
      <c r="G3320" s="231" t="s">
        <v>521</v>
      </c>
      <c r="H3320" s="231" t="s">
        <v>796</v>
      </c>
      <c r="I3320" s="203">
        <v>21635</v>
      </c>
      <c r="J3320" s="203">
        <v>20891.080000000002</v>
      </c>
      <c r="K3320" s="203">
        <v>1023.16</v>
      </c>
      <c r="L3320" s="203">
        <v>-279.24</v>
      </c>
      <c r="M3320" s="231"/>
    </row>
    <row r="3321" spans="1:13">
      <c r="A3321" s="231" t="s">
        <v>794</v>
      </c>
      <c r="B3321" s="231" t="s">
        <v>709</v>
      </c>
      <c r="C3321" s="231" t="s">
        <v>2341</v>
      </c>
      <c r="D3321" s="231" t="s">
        <v>195</v>
      </c>
      <c r="E3321" s="231" t="s">
        <v>521</v>
      </c>
      <c r="F3321" s="231" t="s">
        <v>48</v>
      </c>
      <c r="G3321" s="231" t="s">
        <v>521</v>
      </c>
      <c r="H3321" s="231" t="s">
        <v>796</v>
      </c>
      <c r="I3321" s="203">
        <v>1891.07</v>
      </c>
      <c r="J3321" s="203">
        <v>1626.71</v>
      </c>
      <c r="K3321" s="203">
        <v>0</v>
      </c>
      <c r="L3321" s="203">
        <v>264.36</v>
      </c>
      <c r="M3321" s="231"/>
    </row>
    <row r="3322" spans="1:13">
      <c r="A3322" s="231" t="s">
        <v>794</v>
      </c>
      <c r="B3322" s="231" t="s">
        <v>709</v>
      </c>
      <c r="C3322" s="231" t="s">
        <v>2341</v>
      </c>
      <c r="D3322" s="231" t="s">
        <v>195</v>
      </c>
      <c r="E3322" s="231" t="s">
        <v>521</v>
      </c>
      <c r="F3322" s="231" t="s">
        <v>48</v>
      </c>
      <c r="G3322" s="231" t="s">
        <v>521</v>
      </c>
      <c r="H3322" s="231" t="s">
        <v>796</v>
      </c>
      <c r="I3322" s="203">
        <v>588</v>
      </c>
      <c r="J3322" s="203">
        <v>588</v>
      </c>
      <c r="K3322" s="203">
        <v>0</v>
      </c>
      <c r="L3322" s="203">
        <v>0</v>
      </c>
      <c r="M3322" s="231"/>
    </row>
    <row r="3323" spans="1:13">
      <c r="A3323" s="231" t="s">
        <v>794</v>
      </c>
      <c r="B3323" s="231" t="s">
        <v>709</v>
      </c>
      <c r="C3323" s="231" t="s">
        <v>2343</v>
      </c>
      <c r="D3323" s="231" t="s">
        <v>195</v>
      </c>
      <c r="E3323" s="231" t="s">
        <v>521</v>
      </c>
      <c r="F3323" s="231" t="s">
        <v>48</v>
      </c>
      <c r="G3323" s="231" t="s">
        <v>521</v>
      </c>
      <c r="H3323" s="231" t="s">
        <v>796</v>
      </c>
      <c r="I3323" s="203">
        <v>7749.21</v>
      </c>
      <c r="J3323" s="203">
        <v>7234.68</v>
      </c>
      <c r="K3323" s="203">
        <v>126.44</v>
      </c>
      <c r="L3323" s="203">
        <v>388.09</v>
      </c>
      <c r="M3323" s="231"/>
    </row>
    <row r="3324" spans="1:13">
      <c r="A3324" s="231" t="s">
        <v>794</v>
      </c>
      <c r="B3324" s="231" t="s">
        <v>709</v>
      </c>
      <c r="C3324" s="231" t="s">
        <v>2344</v>
      </c>
      <c r="D3324" s="231" t="s">
        <v>195</v>
      </c>
      <c r="E3324" s="231" t="s">
        <v>521</v>
      </c>
      <c r="F3324" s="231" t="s">
        <v>48</v>
      </c>
      <c r="G3324" s="231" t="s">
        <v>521</v>
      </c>
      <c r="H3324" s="231" t="s">
        <v>796</v>
      </c>
      <c r="I3324" s="203">
        <v>1393.72</v>
      </c>
      <c r="J3324" s="203">
        <v>858.75</v>
      </c>
      <c r="K3324" s="203">
        <v>0</v>
      </c>
      <c r="L3324" s="203">
        <v>534.97</v>
      </c>
      <c r="M3324" s="231"/>
    </row>
    <row r="3325" spans="1:13">
      <c r="A3325" s="231" t="s">
        <v>794</v>
      </c>
      <c r="B3325" s="231" t="s">
        <v>808</v>
      </c>
      <c r="C3325" s="231" t="s">
        <v>2343</v>
      </c>
      <c r="D3325" s="231" t="s">
        <v>195</v>
      </c>
      <c r="E3325" s="231" t="s">
        <v>830</v>
      </c>
      <c r="F3325" s="231" t="s">
        <v>48</v>
      </c>
      <c r="G3325" s="231" t="s">
        <v>521</v>
      </c>
      <c r="H3325" s="231" t="s">
        <v>796</v>
      </c>
      <c r="I3325" s="203">
        <v>2655.19</v>
      </c>
      <c r="J3325" s="203">
        <v>288.75</v>
      </c>
      <c r="K3325" s="203">
        <v>0</v>
      </c>
      <c r="L3325" s="203">
        <v>2366.44</v>
      </c>
      <c r="M3325" s="231"/>
    </row>
    <row r="3326" spans="1:13">
      <c r="A3326" s="231" t="s">
        <v>794</v>
      </c>
      <c r="B3326" s="231" t="s">
        <v>808</v>
      </c>
      <c r="C3326" s="231" t="s">
        <v>2341</v>
      </c>
      <c r="D3326" s="231" t="s">
        <v>195</v>
      </c>
      <c r="E3326" s="231" t="s">
        <v>710</v>
      </c>
      <c r="F3326" s="231" t="s">
        <v>48</v>
      </c>
      <c r="G3326" s="231" t="s">
        <v>521</v>
      </c>
      <c r="H3326" s="231" t="s">
        <v>796</v>
      </c>
      <c r="I3326" s="203">
        <v>3000</v>
      </c>
      <c r="J3326" s="203">
        <v>3000</v>
      </c>
      <c r="K3326" s="203">
        <v>0</v>
      </c>
      <c r="L3326" s="203">
        <v>0</v>
      </c>
      <c r="M3326" s="231"/>
    </row>
    <row r="3327" spans="1:13">
      <c r="A3327" s="231" t="s">
        <v>794</v>
      </c>
      <c r="B3327" s="231" t="s">
        <v>808</v>
      </c>
      <c r="C3327" s="231" t="s">
        <v>2343</v>
      </c>
      <c r="D3327" s="231" t="s">
        <v>195</v>
      </c>
      <c r="E3327" s="231" t="s">
        <v>710</v>
      </c>
      <c r="F3327" s="231" t="s">
        <v>48</v>
      </c>
      <c r="G3327" s="231" t="s">
        <v>521</v>
      </c>
      <c r="H3327" s="231" t="s">
        <v>796</v>
      </c>
      <c r="I3327" s="203">
        <v>33332.699999999997</v>
      </c>
      <c r="J3327" s="203">
        <v>0</v>
      </c>
      <c r="K3327" s="203">
        <v>0</v>
      </c>
      <c r="L3327" s="203">
        <v>33332.699999999997</v>
      </c>
      <c r="M3327" s="231"/>
    </row>
    <row r="3328" spans="1:13">
      <c r="A3328" s="231" t="s">
        <v>794</v>
      </c>
      <c r="B3328" s="231" t="s">
        <v>808</v>
      </c>
      <c r="C3328" s="231" t="s">
        <v>2343</v>
      </c>
      <c r="D3328" s="231" t="s">
        <v>195</v>
      </c>
      <c r="E3328" s="231" t="s">
        <v>710</v>
      </c>
      <c r="F3328" s="231" t="s">
        <v>48</v>
      </c>
      <c r="G3328" s="231" t="s">
        <v>521</v>
      </c>
      <c r="H3328" s="231" t="s">
        <v>796</v>
      </c>
      <c r="I3328" s="203">
        <v>137.46</v>
      </c>
      <c r="J3328" s="203">
        <v>0</v>
      </c>
      <c r="K3328" s="203">
        <v>35.950000000000003</v>
      </c>
      <c r="L3328" s="203">
        <v>101.51</v>
      </c>
      <c r="M3328" s="231"/>
    </row>
    <row r="3329" spans="1:13">
      <c r="A3329" s="231" t="s">
        <v>794</v>
      </c>
      <c r="B3329" s="231" t="s">
        <v>808</v>
      </c>
      <c r="C3329" s="231" t="s">
        <v>2345</v>
      </c>
      <c r="D3329" s="231" t="s">
        <v>195</v>
      </c>
      <c r="E3329" s="231" t="s">
        <v>710</v>
      </c>
      <c r="F3329" s="231" t="s">
        <v>48</v>
      </c>
      <c r="G3329" s="231" t="s">
        <v>521</v>
      </c>
      <c r="H3329" s="231" t="s">
        <v>796</v>
      </c>
      <c r="I3329" s="203">
        <v>375</v>
      </c>
      <c r="J3329" s="203">
        <v>375</v>
      </c>
      <c r="K3329" s="203">
        <v>0</v>
      </c>
      <c r="L3329" s="203">
        <v>0</v>
      </c>
      <c r="M3329" s="231"/>
    </row>
    <row r="3330" spans="1:13">
      <c r="A3330" s="231" t="s">
        <v>794</v>
      </c>
      <c r="B3330" s="231" t="s">
        <v>808</v>
      </c>
      <c r="C3330" s="231" t="s">
        <v>2345</v>
      </c>
      <c r="D3330" s="231" t="s">
        <v>195</v>
      </c>
      <c r="E3330" s="231" t="s">
        <v>710</v>
      </c>
      <c r="F3330" s="231" t="s">
        <v>48</v>
      </c>
      <c r="G3330" s="231" t="s">
        <v>521</v>
      </c>
      <c r="H3330" s="231" t="s">
        <v>796</v>
      </c>
      <c r="I3330" s="203">
        <v>142.84</v>
      </c>
      <c r="J3330" s="203">
        <v>142.84</v>
      </c>
      <c r="K3330" s="203">
        <v>0</v>
      </c>
      <c r="L3330" s="203">
        <v>0</v>
      </c>
      <c r="M3330" s="231"/>
    </row>
    <row r="3331" spans="1:13">
      <c r="A3331" s="231" t="s">
        <v>794</v>
      </c>
      <c r="B3331" s="231" t="s">
        <v>833</v>
      </c>
      <c r="C3331" s="231" t="s">
        <v>2345</v>
      </c>
      <c r="D3331" s="231" t="s">
        <v>195</v>
      </c>
      <c r="E3331" s="231" t="s">
        <v>710</v>
      </c>
      <c r="F3331" s="231" t="s">
        <v>48</v>
      </c>
      <c r="G3331" s="231" t="s">
        <v>521</v>
      </c>
      <c r="H3331" s="231" t="s">
        <v>796</v>
      </c>
      <c r="I3331" s="203">
        <v>571.36</v>
      </c>
      <c r="J3331" s="203">
        <v>571.36</v>
      </c>
      <c r="K3331" s="203">
        <v>0</v>
      </c>
      <c r="L3331" s="203">
        <v>0</v>
      </c>
      <c r="M3331" s="231"/>
    </row>
    <row r="3332" spans="1:13">
      <c r="A3332" s="231" t="s">
        <v>794</v>
      </c>
      <c r="B3332" s="231" t="s">
        <v>703</v>
      </c>
      <c r="C3332" s="231" t="s">
        <v>2343</v>
      </c>
      <c r="D3332" s="231" t="s">
        <v>195</v>
      </c>
      <c r="E3332" s="231" t="s">
        <v>710</v>
      </c>
      <c r="F3332" s="231" t="s">
        <v>48</v>
      </c>
      <c r="G3332" s="231" t="s">
        <v>521</v>
      </c>
      <c r="H3332" s="231" t="s">
        <v>796</v>
      </c>
      <c r="I3332" s="203">
        <v>430.91</v>
      </c>
      <c r="J3332" s="203">
        <v>0</v>
      </c>
      <c r="K3332" s="203">
        <v>0</v>
      </c>
      <c r="L3332" s="203">
        <v>430.91</v>
      </c>
      <c r="M3332" s="231"/>
    </row>
    <row r="3333" spans="1:13">
      <c r="A3333" s="231" t="s">
        <v>794</v>
      </c>
      <c r="B3333" s="231" t="s">
        <v>701</v>
      </c>
      <c r="C3333" s="231" t="s">
        <v>2344</v>
      </c>
      <c r="D3333" s="231" t="s">
        <v>195</v>
      </c>
      <c r="E3333" s="231" t="s">
        <v>710</v>
      </c>
      <c r="F3333" s="231" t="s">
        <v>48</v>
      </c>
      <c r="G3333" s="231" t="s">
        <v>521</v>
      </c>
      <c r="H3333" s="231" t="s">
        <v>796</v>
      </c>
      <c r="I3333" s="203">
        <v>1099.0899999999999</v>
      </c>
      <c r="J3333" s="203">
        <v>0</v>
      </c>
      <c r="K3333" s="203">
        <v>0</v>
      </c>
      <c r="L3333" s="203">
        <v>1099.0899999999999</v>
      </c>
      <c r="M3333" s="231"/>
    </row>
    <row r="3334" spans="1:13">
      <c r="A3334" s="231" t="s">
        <v>794</v>
      </c>
      <c r="B3334" s="231" t="s">
        <v>701</v>
      </c>
      <c r="C3334" s="231" t="s">
        <v>2345</v>
      </c>
      <c r="D3334" s="231" t="s">
        <v>195</v>
      </c>
      <c r="E3334" s="231" t="s">
        <v>710</v>
      </c>
      <c r="F3334" s="231" t="s">
        <v>48</v>
      </c>
      <c r="G3334" s="231" t="s">
        <v>521</v>
      </c>
      <c r="H3334" s="231" t="s">
        <v>796</v>
      </c>
      <c r="I3334" s="203">
        <v>275</v>
      </c>
      <c r="J3334" s="203">
        <v>214.26</v>
      </c>
      <c r="K3334" s="203">
        <v>0</v>
      </c>
      <c r="L3334" s="203">
        <v>60.74</v>
      </c>
      <c r="M3334" s="231"/>
    </row>
    <row r="3335" spans="1:13">
      <c r="A3335" s="231" t="s">
        <v>794</v>
      </c>
      <c r="B3335" s="231" t="s">
        <v>707</v>
      </c>
      <c r="C3335" s="231" t="s">
        <v>2341</v>
      </c>
      <c r="D3335" s="231" t="s">
        <v>195</v>
      </c>
      <c r="E3335" s="231" t="s">
        <v>710</v>
      </c>
      <c r="F3335" s="231" t="s">
        <v>48</v>
      </c>
      <c r="G3335" s="231" t="s">
        <v>521</v>
      </c>
      <c r="H3335" s="231" t="s">
        <v>796</v>
      </c>
      <c r="I3335" s="203">
        <v>487.93</v>
      </c>
      <c r="J3335" s="203">
        <v>0</v>
      </c>
      <c r="K3335" s="203">
        <v>0</v>
      </c>
      <c r="L3335" s="203">
        <v>487.93</v>
      </c>
      <c r="M3335" s="231"/>
    </row>
    <row r="3336" spans="1:13">
      <c r="A3336" s="231" t="s">
        <v>794</v>
      </c>
      <c r="B3336" s="231" t="s">
        <v>707</v>
      </c>
      <c r="C3336" s="231" t="s">
        <v>2343</v>
      </c>
      <c r="D3336" s="231" t="s">
        <v>195</v>
      </c>
      <c r="E3336" s="231" t="s">
        <v>710</v>
      </c>
      <c r="F3336" s="231" t="s">
        <v>48</v>
      </c>
      <c r="G3336" s="231" t="s">
        <v>521</v>
      </c>
      <c r="H3336" s="231" t="s">
        <v>796</v>
      </c>
      <c r="I3336" s="203">
        <v>31105.22</v>
      </c>
      <c r="J3336" s="203">
        <v>990.21</v>
      </c>
      <c r="K3336" s="203">
        <v>0</v>
      </c>
      <c r="L3336" s="203">
        <v>30115.01</v>
      </c>
      <c r="M3336" s="231"/>
    </row>
    <row r="3337" spans="1:13">
      <c r="A3337" s="231" t="s">
        <v>794</v>
      </c>
      <c r="B3337" s="231" t="s">
        <v>707</v>
      </c>
      <c r="C3337" s="231" t="s">
        <v>2344</v>
      </c>
      <c r="D3337" s="231" t="s">
        <v>195</v>
      </c>
      <c r="E3337" s="231" t="s">
        <v>710</v>
      </c>
      <c r="F3337" s="231" t="s">
        <v>48</v>
      </c>
      <c r="G3337" s="231" t="s">
        <v>521</v>
      </c>
      <c r="H3337" s="231" t="s">
        <v>796</v>
      </c>
      <c r="I3337" s="203">
        <v>15.31</v>
      </c>
      <c r="J3337" s="203">
        <v>0</v>
      </c>
      <c r="K3337" s="203">
        <v>0</v>
      </c>
      <c r="L3337" s="203">
        <v>15.31</v>
      </c>
      <c r="M3337" s="231"/>
    </row>
    <row r="3338" spans="1:13">
      <c r="A3338" s="231" t="s">
        <v>794</v>
      </c>
      <c r="B3338" s="231" t="s">
        <v>707</v>
      </c>
      <c r="C3338" s="231" t="s">
        <v>2344</v>
      </c>
      <c r="D3338" s="231" t="s">
        <v>195</v>
      </c>
      <c r="E3338" s="231" t="s">
        <v>710</v>
      </c>
      <c r="F3338" s="231" t="s">
        <v>48</v>
      </c>
      <c r="G3338" s="231" t="s">
        <v>521</v>
      </c>
      <c r="H3338" s="231" t="s">
        <v>796</v>
      </c>
      <c r="I3338" s="203">
        <v>1330</v>
      </c>
      <c r="J3338" s="203">
        <v>0</v>
      </c>
      <c r="K3338" s="203">
        <v>0</v>
      </c>
      <c r="L3338" s="203">
        <v>1330</v>
      </c>
      <c r="M3338" s="231"/>
    </row>
    <row r="3339" spans="1:13">
      <c r="A3339" s="231" t="s">
        <v>794</v>
      </c>
      <c r="B3339" s="231" t="s">
        <v>242</v>
      </c>
      <c r="C3339" s="231" t="s">
        <v>2344</v>
      </c>
      <c r="D3339" s="231" t="s">
        <v>195</v>
      </c>
      <c r="E3339" s="231" t="s">
        <v>710</v>
      </c>
      <c r="F3339" s="231" t="s">
        <v>48</v>
      </c>
      <c r="G3339" s="231" t="s">
        <v>521</v>
      </c>
      <c r="H3339" s="231" t="s">
        <v>796</v>
      </c>
      <c r="I3339" s="203">
        <v>50595.8</v>
      </c>
      <c r="J3339" s="203">
        <v>0</v>
      </c>
      <c r="K3339" s="203">
        <v>50595.8</v>
      </c>
      <c r="L3339" s="203">
        <v>0</v>
      </c>
      <c r="M3339" s="231"/>
    </row>
    <row r="3340" spans="1:13">
      <c r="A3340" s="231" t="s">
        <v>794</v>
      </c>
      <c r="B3340" s="231" t="s">
        <v>243</v>
      </c>
      <c r="C3340" s="231" t="s">
        <v>2345</v>
      </c>
      <c r="D3340" s="231" t="s">
        <v>195</v>
      </c>
      <c r="E3340" s="231" t="s">
        <v>710</v>
      </c>
      <c r="F3340" s="231" t="s">
        <v>48</v>
      </c>
      <c r="G3340" s="231" t="s">
        <v>521</v>
      </c>
      <c r="H3340" s="231" t="s">
        <v>796</v>
      </c>
      <c r="I3340" s="203">
        <v>54</v>
      </c>
      <c r="J3340" s="203">
        <v>0</v>
      </c>
      <c r="K3340" s="203">
        <v>0</v>
      </c>
      <c r="L3340" s="203">
        <v>54</v>
      </c>
      <c r="M3340" s="231"/>
    </row>
    <row r="3341" spans="1:13">
      <c r="A3341" s="231" t="s">
        <v>794</v>
      </c>
      <c r="B3341" s="231" t="s">
        <v>706</v>
      </c>
      <c r="C3341" s="231" t="s">
        <v>794</v>
      </c>
      <c r="D3341" s="231" t="s">
        <v>195</v>
      </c>
      <c r="E3341" s="231" t="s">
        <v>710</v>
      </c>
      <c r="F3341" s="231" t="s">
        <v>48</v>
      </c>
      <c r="G3341" s="231" t="s">
        <v>521</v>
      </c>
      <c r="H3341" s="231" t="s">
        <v>796</v>
      </c>
      <c r="I3341" s="203">
        <v>3997.55</v>
      </c>
      <c r="J3341" s="203">
        <v>1899.06</v>
      </c>
      <c r="K3341" s="203">
        <v>0</v>
      </c>
      <c r="L3341" s="203">
        <v>2098.4899999999998</v>
      </c>
      <c r="M3341" s="231"/>
    </row>
    <row r="3342" spans="1:13">
      <c r="A3342" s="231" t="s">
        <v>794</v>
      </c>
      <c r="B3342" s="231" t="s">
        <v>706</v>
      </c>
      <c r="C3342" s="231" t="s">
        <v>812</v>
      </c>
      <c r="D3342" s="231" t="s">
        <v>195</v>
      </c>
      <c r="E3342" s="231" t="s">
        <v>710</v>
      </c>
      <c r="F3342" s="231" t="s">
        <v>48</v>
      </c>
      <c r="G3342" s="231" t="s">
        <v>521</v>
      </c>
      <c r="H3342" s="231" t="s">
        <v>796</v>
      </c>
      <c r="I3342" s="203">
        <v>494.79</v>
      </c>
      <c r="J3342" s="203">
        <v>475.38</v>
      </c>
      <c r="K3342" s="203">
        <v>0</v>
      </c>
      <c r="L3342" s="203">
        <v>19.41</v>
      </c>
      <c r="M3342" s="231"/>
    </row>
    <row r="3343" spans="1:13">
      <c r="A3343" s="231" t="s">
        <v>794</v>
      </c>
      <c r="B3343" s="231" t="s">
        <v>706</v>
      </c>
      <c r="C3343" s="231" t="s">
        <v>2343</v>
      </c>
      <c r="D3343" s="231" t="s">
        <v>195</v>
      </c>
      <c r="E3343" s="231" t="s">
        <v>710</v>
      </c>
      <c r="F3343" s="231" t="s">
        <v>48</v>
      </c>
      <c r="G3343" s="231" t="s">
        <v>521</v>
      </c>
      <c r="H3343" s="231" t="s">
        <v>796</v>
      </c>
      <c r="I3343" s="203">
        <v>202.18</v>
      </c>
      <c r="J3343" s="203">
        <v>0</v>
      </c>
      <c r="K3343" s="203">
        <v>0</v>
      </c>
      <c r="L3343" s="203">
        <v>202.18</v>
      </c>
      <c r="M3343" s="231"/>
    </row>
    <row r="3344" spans="1:13">
      <c r="A3344" s="231" t="s">
        <v>794</v>
      </c>
      <c r="B3344" s="231" t="s">
        <v>706</v>
      </c>
      <c r="C3344" s="231" t="s">
        <v>2345</v>
      </c>
      <c r="D3344" s="231" t="s">
        <v>195</v>
      </c>
      <c r="E3344" s="231" t="s">
        <v>710</v>
      </c>
      <c r="F3344" s="231" t="s">
        <v>48</v>
      </c>
      <c r="G3344" s="231" t="s">
        <v>521</v>
      </c>
      <c r="H3344" s="231" t="s">
        <v>796</v>
      </c>
      <c r="I3344" s="203">
        <v>1704.72</v>
      </c>
      <c r="J3344" s="203">
        <v>1704.72</v>
      </c>
      <c r="K3344" s="203">
        <v>0</v>
      </c>
      <c r="L3344" s="203">
        <v>0</v>
      </c>
      <c r="M3344" s="231"/>
    </row>
    <row r="3345" spans="1:13">
      <c r="A3345" s="231" t="s">
        <v>794</v>
      </c>
      <c r="B3345" s="231" t="s">
        <v>709</v>
      </c>
      <c r="C3345" s="231" t="s">
        <v>2341</v>
      </c>
      <c r="D3345" s="231" t="s">
        <v>195</v>
      </c>
      <c r="E3345" s="231" t="s">
        <v>710</v>
      </c>
      <c r="F3345" s="231" t="s">
        <v>48</v>
      </c>
      <c r="G3345" s="231" t="s">
        <v>521</v>
      </c>
      <c r="H3345" s="231" t="s">
        <v>796</v>
      </c>
      <c r="I3345" s="203">
        <v>450</v>
      </c>
      <c r="J3345" s="203">
        <v>0</v>
      </c>
      <c r="K3345" s="203">
        <v>0</v>
      </c>
      <c r="L3345" s="203">
        <v>450</v>
      </c>
      <c r="M3345" s="231"/>
    </row>
    <row r="3346" spans="1:13">
      <c r="A3346" s="231" t="s">
        <v>794</v>
      </c>
      <c r="B3346" s="231" t="s">
        <v>709</v>
      </c>
      <c r="C3346" s="231" t="s">
        <v>2343</v>
      </c>
      <c r="D3346" s="231" t="s">
        <v>195</v>
      </c>
      <c r="E3346" s="231" t="s">
        <v>710</v>
      </c>
      <c r="F3346" s="231" t="s">
        <v>48</v>
      </c>
      <c r="G3346" s="231" t="s">
        <v>521</v>
      </c>
      <c r="H3346" s="231" t="s">
        <v>796</v>
      </c>
      <c r="I3346" s="203">
        <v>574.23</v>
      </c>
      <c r="J3346" s="203">
        <v>0</v>
      </c>
      <c r="K3346" s="203">
        <v>0</v>
      </c>
      <c r="L3346" s="203">
        <v>574.23</v>
      </c>
      <c r="M3346" s="231"/>
    </row>
    <row r="3347" spans="1:13">
      <c r="A3347" s="231" t="s">
        <v>794</v>
      </c>
      <c r="B3347" s="231" t="s">
        <v>709</v>
      </c>
      <c r="C3347" s="231" t="s">
        <v>2344</v>
      </c>
      <c r="D3347" s="231" t="s">
        <v>195</v>
      </c>
      <c r="E3347" s="231" t="s">
        <v>710</v>
      </c>
      <c r="F3347" s="231" t="s">
        <v>48</v>
      </c>
      <c r="G3347" s="231" t="s">
        <v>521</v>
      </c>
      <c r="H3347" s="231" t="s">
        <v>796</v>
      </c>
      <c r="I3347" s="203">
        <v>1475.45</v>
      </c>
      <c r="J3347" s="203">
        <v>1475.45</v>
      </c>
      <c r="K3347" s="203">
        <v>0</v>
      </c>
      <c r="L3347" s="203">
        <v>0</v>
      </c>
      <c r="M3347" s="231"/>
    </row>
    <row r="3348" spans="1:13">
      <c r="A3348" s="231" t="s">
        <v>794</v>
      </c>
      <c r="B3348" s="231" t="s">
        <v>709</v>
      </c>
      <c r="C3348" s="231" t="s">
        <v>2344</v>
      </c>
      <c r="D3348" s="231" t="s">
        <v>195</v>
      </c>
      <c r="E3348" s="231" t="s">
        <v>710</v>
      </c>
      <c r="F3348" s="231" t="s">
        <v>48</v>
      </c>
      <c r="G3348" s="231" t="s">
        <v>521</v>
      </c>
      <c r="H3348" s="231" t="s">
        <v>796</v>
      </c>
      <c r="I3348" s="203">
        <v>6973.6</v>
      </c>
      <c r="J3348" s="203">
        <v>6973.6</v>
      </c>
      <c r="K3348" s="203">
        <v>0</v>
      </c>
      <c r="L3348" s="203">
        <v>0</v>
      </c>
      <c r="M3348" s="231"/>
    </row>
    <row r="3349" spans="1:13">
      <c r="A3349" s="231" t="s">
        <v>794</v>
      </c>
      <c r="B3349" s="231" t="s">
        <v>367</v>
      </c>
      <c r="C3349" s="231" t="s">
        <v>2343</v>
      </c>
      <c r="D3349" s="231" t="s">
        <v>195</v>
      </c>
      <c r="E3349" s="231" t="s">
        <v>710</v>
      </c>
      <c r="F3349" s="231" t="s">
        <v>48</v>
      </c>
      <c r="G3349" s="231" t="s">
        <v>521</v>
      </c>
      <c r="H3349" s="231" t="s">
        <v>796</v>
      </c>
      <c r="I3349" s="203">
        <v>1343.22</v>
      </c>
      <c r="J3349" s="203">
        <v>0</v>
      </c>
      <c r="K3349" s="203">
        <v>0</v>
      </c>
      <c r="L3349" s="203">
        <v>1343.22</v>
      </c>
      <c r="M3349" s="231"/>
    </row>
    <row r="3350" spans="1:13">
      <c r="A3350" s="231" t="s">
        <v>794</v>
      </c>
      <c r="B3350" s="231" t="s">
        <v>808</v>
      </c>
      <c r="C3350" s="231" t="s">
        <v>794</v>
      </c>
      <c r="D3350" s="231" t="s">
        <v>195</v>
      </c>
      <c r="E3350" s="231" t="s">
        <v>2086</v>
      </c>
      <c r="F3350" s="231" t="s">
        <v>48</v>
      </c>
      <c r="G3350" s="231" t="s">
        <v>521</v>
      </c>
      <c r="H3350" s="231" t="s">
        <v>796</v>
      </c>
      <c r="I3350" s="203">
        <v>0</v>
      </c>
      <c r="J3350" s="203">
        <v>20020</v>
      </c>
      <c r="K3350" s="203">
        <v>0</v>
      </c>
      <c r="L3350" s="203">
        <v>-20020</v>
      </c>
      <c r="M3350" s="231"/>
    </row>
    <row r="3351" spans="1:13">
      <c r="A3351" s="231" t="s">
        <v>794</v>
      </c>
      <c r="B3351" s="231" t="s">
        <v>808</v>
      </c>
      <c r="C3351" s="231" t="s">
        <v>812</v>
      </c>
      <c r="D3351" s="231" t="s">
        <v>195</v>
      </c>
      <c r="E3351" s="231" t="s">
        <v>2086</v>
      </c>
      <c r="F3351" s="231" t="s">
        <v>48</v>
      </c>
      <c r="G3351" s="231" t="s">
        <v>521</v>
      </c>
      <c r="H3351" s="231" t="s">
        <v>796</v>
      </c>
      <c r="I3351" s="203">
        <v>0</v>
      </c>
      <c r="J3351" s="203">
        <v>4342.2299999999996</v>
      </c>
      <c r="K3351" s="203">
        <v>0</v>
      </c>
      <c r="L3351" s="203">
        <v>-4342.2299999999996</v>
      </c>
      <c r="M3351" s="231"/>
    </row>
    <row r="3352" spans="1:13">
      <c r="A3352" s="231" t="s">
        <v>794</v>
      </c>
      <c r="B3352" s="231" t="s">
        <v>244</v>
      </c>
      <c r="C3352" s="231" t="s">
        <v>794</v>
      </c>
      <c r="D3352" s="231" t="s">
        <v>195</v>
      </c>
      <c r="E3352" s="231" t="s">
        <v>2082</v>
      </c>
      <c r="F3352" s="231" t="s">
        <v>48</v>
      </c>
      <c r="G3352" s="231" t="s">
        <v>521</v>
      </c>
      <c r="H3352" s="231" t="s">
        <v>796</v>
      </c>
      <c r="I3352" s="203">
        <v>45569</v>
      </c>
      <c r="J3352" s="203">
        <v>41287.620000000003</v>
      </c>
      <c r="K3352" s="203">
        <v>4211.08</v>
      </c>
      <c r="L3352" s="203">
        <v>70.3</v>
      </c>
      <c r="M3352" s="231"/>
    </row>
    <row r="3353" spans="1:13">
      <c r="A3353" s="231" t="s">
        <v>794</v>
      </c>
      <c r="B3353" s="231" t="s">
        <v>244</v>
      </c>
      <c r="C3353" s="231" t="s">
        <v>812</v>
      </c>
      <c r="D3353" s="231" t="s">
        <v>195</v>
      </c>
      <c r="E3353" s="231" t="s">
        <v>2082</v>
      </c>
      <c r="F3353" s="231" t="s">
        <v>48</v>
      </c>
      <c r="G3353" s="231" t="s">
        <v>521</v>
      </c>
      <c r="H3353" s="231" t="s">
        <v>796</v>
      </c>
      <c r="I3353" s="203">
        <v>18039.689999999999</v>
      </c>
      <c r="J3353" s="203">
        <v>17203.09</v>
      </c>
      <c r="K3353" s="203">
        <v>875.04</v>
      </c>
      <c r="L3353" s="203">
        <v>-38.44</v>
      </c>
      <c r="M3353" s="231"/>
    </row>
    <row r="3354" spans="1:13">
      <c r="A3354" s="231" t="s">
        <v>794</v>
      </c>
      <c r="B3354" s="231" t="s">
        <v>703</v>
      </c>
      <c r="C3354" s="231" t="s">
        <v>794</v>
      </c>
      <c r="D3354" s="231" t="s">
        <v>195</v>
      </c>
      <c r="E3354" s="231" t="s">
        <v>2092</v>
      </c>
      <c r="F3354" s="231" t="s">
        <v>48</v>
      </c>
      <c r="G3354" s="231" t="s">
        <v>521</v>
      </c>
      <c r="H3354" s="231" t="s">
        <v>796</v>
      </c>
      <c r="I3354" s="203">
        <v>41193.85</v>
      </c>
      <c r="J3354" s="203">
        <v>34732.94</v>
      </c>
      <c r="K3354" s="203">
        <v>6437.32</v>
      </c>
      <c r="L3354" s="203">
        <v>23.59</v>
      </c>
      <c r="M3354" s="231"/>
    </row>
    <row r="3355" spans="1:13">
      <c r="A3355" s="231" t="s">
        <v>794</v>
      </c>
      <c r="B3355" s="231" t="s">
        <v>703</v>
      </c>
      <c r="C3355" s="231" t="s">
        <v>812</v>
      </c>
      <c r="D3355" s="231" t="s">
        <v>195</v>
      </c>
      <c r="E3355" s="231" t="s">
        <v>2092</v>
      </c>
      <c r="F3355" s="231" t="s">
        <v>48</v>
      </c>
      <c r="G3355" s="231" t="s">
        <v>521</v>
      </c>
      <c r="H3355" s="231" t="s">
        <v>796</v>
      </c>
      <c r="I3355" s="203">
        <v>22628.77</v>
      </c>
      <c r="J3355" s="203">
        <v>21301.33</v>
      </c>
      <c r="K3355" s="203">
        <v>1336.16</v>
      </c>
      <c r="L3355" s="203">
        <v>-8.7200000000000006</v>
      </c>
      <c r="M3355" s="231"/>
    </row>
    <row r="3356" spans="1:13">
      <c r="A3356" s="231" t="s">
        <v>794</v>
      </c>
      <c r="B3356" s="231" t="s">
        <v>808</v>
      </c>
      <c r="C3356" s="231" t="s">
        <v>812</v>
      </c>
      <c r="D3356" s="231" t="s">
        <v>195</v>
      </c>
      <c r="E3356" s="231" t="s">
        <v>263</v>
      </c>
      <c r="F3356" s="231" t="s">
        <v>48</v>
      </c>
      <c r="G3356" s="231" t="s">
        <v>521</v>
      </c>
      <c r="H3356" s="231" t="s">
        <v>796</v>
      </c>
      <c r="I3356" s="203">
        <v>461.92</v>
      </c>
      <c r="J3356" s="203">
        <v>0</v>
      </c>
      <c r="K3356" s="203">
        <v>0</v>
      </c>
      <c r="L3356" s="203">
        <v>461.92</v>
      </c>
      <c r="M3356" s="231"/>
    </row>
    <row r="3357" spans="1:13">
      <c r="A3357" s="231" t="s">
        <v>794</v>
      </c>
      <c r="B3357" s="231" t="s">
        <v>808</v>
      </c>
      <c r="C3357" s="231" t="s">
        <v>2343</v>
      </c>
      <c r="D3357" s="231" t="s">
        <v>195</v>
      </c>
      <c r="E3357" s="231" t="s">
        <v>263</v>
      </c>
      <c r="F3357" s="231" t="s">
        <v>48</v>
      </c>
      <c r="G3357" s="231" t="s">
        <v>521</v>
      </c>
      <c r="H3357" s="231" t="s">
        <v>796</v>
      </c>
      <c r="I3357" s="203">
        <v>341.87</v>
      </c>
      <c r="J3357" s="203">
        <v>251.61</v>
      </c>
      <c r="K3357" s="203">
        <v>0</v>
      </c>
      <c r="L3357" s="203">
        <v>90.26</v>
      </c>
      <c r="M3357" s="231"/>
    </row>
    <row r="3358" spans="1:13">
      <c r="A3358" s="231" t="s">
        <v>794</v>
      </c>
      <c r="B3358" s="231" t="s">
        <v>808</v>
      </c>
      <c r="C3358" s="231" t="s">
        <v>2344</v>
      </c>
      <c r="D3358" s="231" t="s">
        <v>195</v>
      </c>
      <c r="E3358" s="231" t="s">
        <v>263</v>
      </c>
      <c r="F3358" s="231" t="s">
        <v>48</v>
      </c>
      <c r="G3358" s="231" t="s">
        <v>521</v>
      </c>
      <c r="H3358" s="231" t="s">
        <v>796</v>
      </c>
      <c r="I3358" s="203">
        <v>386.36</v>
      </c>
      <c r="J3358" s="203">
        <v>0</v>
      </c>
      <c r="K3358" s="203">
        <v>0</v>
      </c>
      <c r="L3358" s="203">
        <v>386.36</v>
      </c>
      <c r="M3358" s="231"/>
    </row>
    <row r="3359" spans="1:13">
      <c r="A3359" s="231" t="s">
        <v>794</v>
      </c>
      <c r="B3359" s="231" t="s">
        <v>808</v>
      </c>
      <c r="C3359" s="231" t="s">
        <v>2345</v>
      </c>
      <c r="D3359" s="231" t="s">
        <v>195</v>
      </c>
      <c r="E3359" s="231" t="s">
        <v>263</v>
      </c>
      <c r="F3359" s="231" t="s">
        <v>48</v>
      </c>
      <c r="G3359" s="231" t="s">
        <v>521</v>
      </c>
      <c r="H3359" s="231" t="s">
        <v>796</v>
      </c>
      <c r="I3359" s="203">
        <v>4356.1400000000003</v>
      </c>
      <c r="J3359" s="203">
        <v>4356.1400000000003</v>
      </c>
      <c r="K3359" s="203">
        <v>0</v>
      </c>
      <c r="L3359" s="203">
        <v>0</v>
      </c>
      <c r="M3359" s="231"/>
    </row>
    <row r="3360" spans="1:13">
      <c r="A3360" s="231" t="s">
        <v>794</v>
      </c>
      <c r="B3360" s="231" t="s">
        <v>833</v>
      </c>
      <c r="C3360" s="231" t="s">
        <v>794</v>
      </c>
      <c r="D3360" s="231" t="s">
        <v>195</v>
      </c>
      <c r="E3360" s="231" t="s">
        <v>263</v>
      </c>
      <c r="F3360" s="231" t="s">
        <v>48</v>
      </c>
      <c r="G3360" s="231" t="s">
        <v>521</v>
      </c>
      <c r="H3360" s="231" t="s">
        <v>796</v>
      </c>
      <c r="I3360" s="203">
        <v>9434.1200000000008</v>
      </c>
      <c r="J3360" s="203">
        <v>1431.75</v>
      </c>
      <c r="K3360" s="203">
        <v>0</v>
      </c>
      <c r="L3360" s="203">
        <v>8002.37</v>
      </c>
      <c r="M3360" s="231"/>
    </row>
    <row r="3361" spans="1:13">
      <c r="A3361" s="231" t="s">
        <v>794</v>
      </c>
      <c r="B3361" s="231" t="s">
        <v>833</v>
      </c>
      <c r="C3361" s="231" t="s">
        <v>812</v>
      </c>
      <c r="D3361" s="231" t="s">
        <v>195</v>
      </c>
      <c r="E3361" s="231" t="s">
        <v>263</v>
      </c>
      <c r="F3361" s="231" t="s">
        <v>48</v>
      </c>
      <c r="G3361" s="231" t="s">
        <v>521</v>
      </c>
      <c r="H3361" s="231" t="s">
        <v>796</v>
      </c>
      <c r="I3361" s="203">
        <v>2275.4</v>
      </c>
      <c r="J3361" s="203">
        <v>333.58</v>
      </c>
      <c r="K3361" s="203">
        <v>0</v>
      </c>
      <c r="L3361" s="203">
        <v>1941.82</v>
      </c>
      <c r="M3361" s="231"/>
    </row>
    <row r="3362" spans="1:13">
      <c r="A3362" s="231" t="s">
        <v>794</v>
      </c>
      <c r="B3362" s="231" t="s">
        <v>702</v>
      </c>
      <c r="C3362" s="231" t="s">
        <v>794</v>
      </c>
      <c r="D3362" s="231" t="s">
        <v>195</v>
      </c>
      <c r="E3362" s="231" t="s">
        <v>263</v>
      </c>
      <c r="F3362" s="231" t="s">
        <v>48</v>
      </c>
      <c r="G3362" s="231" t="s">
        <v>521</v>
      </c>
      <c r="H3362" s="231" t="s">
        <v>796</v>
      </c>
      <c r="I3362" s="203">
        <v>6147.75</v>
      </c>
      <c r="J3362" s="203">
        <v>5005.6000000000004</v>
      </c>
      <c r="K3362" s="203">
        <v>1001.12</v>
      </c>
      <c r="L3362" s="203">
        <v>141.03</v>
      </c>
      <c r="M3362" s="231"/>
    </row>
    <row r="3363" spans="1:13">
      <c r="A3363" s="231" t="s">
        <v>794</v>
      </c>
      <c r="B3363" s="231" t="s">
        <v>702</v>
      </c>
      <c r="C3363" s="231" t="s">
        <v>812</v>
      </c>
      <c r="D3363" s="231" t="s">
        <v>195</v>
      </c>
      <c r="E3363" s="231" t="s">
        <v>263</v>
      </c>
      <c r="F3363" s="231" t="s">
        <v>48</v>
      </c>
      <c r="G3363" s="231" t="s">
        <v>521</v>
      </c>
      <c r="H3363" s="231" t="s">
        <v>796</v>
      </c>
      <c r="I3363" s="203">
        <v>2743.26</v>
      </c>
      <c r="J3363" s="203">
        <v>2500.88</v>
      </c>
      <c r="K3363" s="203">
        <v>207.8</v>
      </c>
      <c r="L3363" s="203">
        <v>34.58</v>
      </c>
      <c r="M3363" s="231"/>
    </row>
    <row r="3364" spans="1:13">
      <c r="A3364" s="231" t="s">
        <v>794</v>
      </c>
      <c r="B3364" s="231" t="s">
        <v>707</v>
      </c>
      <c r="C3364" s="231" t="s">
        <v>794</v>
      </c>
      <c r="D3364" s="231" t="s">
        <v>195</v>
      </c>
      <c r="E3364" s="231" t="s">
        <v>263</v>
      </c>
      <c r="F3364" s="231" t="s">
        <v>48</v>
      </c>
      <c r="G3364" s="231" t="s">
        <v>521</v>
      </c>
      <c r="H3364" s="231" t="s">
        <v>796</v>
      </c>
      <c r="I3364" s="203">
        <v>11876.27</v>
      </c>
      <c r="J3364" s="203">
        <v>11609.61</v>
      </c>
      <c r="K3364" s="203">
        <v>401.62</v>
      </c>
      <c r="L3364" s="203">
        <v>-134.96</v>
      </c>
      <c r="M3364" s="231"/>
    </row>
    <row r="3365" spans="1:13">
      <c r="A3365" s="231" t="s">
        <v>794</v>
      </c>
      <c r="B3365" s="231" t="s">
        <v>707</v>
      </c>
      <c r="C3365" s="231" t="s">
        <v>812</v>
      </c>
      <c r="D3365" s="231" t="s">
        <v>195</v>
      </c>
      <c r="E3365" s="231" t="s">
        <v>263</v>
      </c>
      <c r="F3365" s="231" t="s">
        <v>48</v>
      </c>
      <c r="G3365" s="231" t="s">
        <v>521</v>
      </c>
      <c r="H3365" s="231" t="s">
        <v>796</v>
      </c>
      <c r="I3365" s="203">
        <v>6421.86</v>
      </c>
      <c r="J3365" s="203">
        <v>6353.57</v>
      </c>
      <c r="K3365" s="203">
        <v>83.68</v>
      </c>
      <c r="L3365" s="203">
        <v>-15.39</v>
      </c>
      <c r="M3365" s="231"/>
    </row>
    <row r="3366" spans="1:13">
      <c r="A3366" s="231" t="s">
        <v>794</v>
      </c>
      <c r="B3366" s="231" t="s">
        <v>242</v>
      </c>
      <c r="C3366" s="231" t="s">
        <v>2344</v>
      </c>
      <c r="D3366" s="231" t="s">
        <v>195</v>
      </c>
      <c r="E3366" s="231" t="s">
        <v>263</v>
      </c>
      <c r="F3366" s="231" t="s">
        <v>48</v>
      </c>
      <c r="G3366" s="231" t="s">
        <v>521</v>
      </c>
      <c r="H3366" s="231" t="s">
        <v>796</v>
      </c>
      <c r="I3366" s="203">
        <v>12217.13</v>
      </c>
      <c r="J3366" s="203">
        <v>0</v>
      </c>
      <c r="K3366" s="203">
        <v>0</v>
      </c>
      <c r="L3366" s="203">
        <v>12217.13</v>
      </c>
      <c r="M3366" s="231"/>
    </row>
    <row r="3367" spans="1:13">
      <c r="A3367" s="231" t="s">
        <v>794</v>
      </c>
      <c r="B3367" s="231" t="s">
        <v>706</v>
      </c>
      <c r="C3367" s="231" t="s">
        <v>2345</v>
      </c>
      <c r="D3367" s="231" t="s">
        <v>195</v>
      </c>
      <c r="E3367" s="231" t="s">
        <v>263</v>
      </c>
      <c r="F3367" s="231" t="s">
        <v>48</v>
      </c>
      <c r="G3367" s="231" t="s">
        <v>521</v>
      </c>
      <c r="H3367" s="231" t="s">
        <v>796</v>
      </c>
      <c r="I3367" s="203">
        <v>17309.330000000002</v>
      </c>
      <c r="J3367" s="203">
        <v>15914.94</v>
      </c>
      <c r="K3367" s="203">
        <v>0</v>
      </c>
      <c r="L3367" s="203">
        <v>1394.39</v>
      </c>
      <c r="M3367" s="231"/>
    </row>
    <row r="3368" spans="1:13">
      <c r="A3368" s="231" t="s">
        <v>794</v>
      </c>
      <c r="B3368" s="231" t="s">
        <v>367</v>
      </c>
      <c r="C3368" s="231" t="s">
        <v>794</v>
      </c>
      <c r="D3368" s="231" t="s">
        <v>195</v>
      </c>
      <c r="E3368" s="231" t="s">
        <v>263</v>
      </c>
      <c r="F3368" s="231" t="s">
        <v>48</v>
      </c>
      <c r="G3368" s="231" t="s">
        <v>521</v>
      </c>
      <c r="H3368" s="231" t="s">
        <v>796</v>
      </c>
      <c r="I3368" s="203">
        <v>75773.2</v>
      </c>
      <c r="J3368" s="203">
        <v>36881.68</v>
      </c>
      <c r="K3368" s="203">
        <v>7376.32</v>
      </c>
      <c r="L3368" s="203">
        <v>31515.200000000001</v>
      </c>
      <c r="M3368" s="231"/>
    </row>
    <row r="3369" spans="1:13">
      <c r="A3369" s="231" t="s">
        <v>794</v>
      </c>
      <c r="B3369" s="231" t="s">
        <v>367</v>
      </c>
      <c r="C3369" s="231" t="s">
        <v>794</v>
      </c>
      <c r="D3369" s="231" t="s">
        <v>195</v>
      </c>
      <c r="E3369" s="231" t="s">
        <v>263</v>
      </c>
      <c r="F3369" s="231" t="s">
        <v>48</v>
      </c>
      <c r="G3369" s="231" t="s">
        <v>521</v>
      </c>
      <c r="H3369" s="231" t="s">
        <v>796</v>
      </c>
      <c r="I3369" s="203">
        <v>202745.17</v>
      </c>
      <c r="J3369" s="203">
        <v>78629.58</v>
      </c>
      <c r="K3369" s="203">
        <v>2006.34</v>
      </c>
      <c r="L3369" s="203">
        <v>122109.25</v>
      </c>
      <c r="M3369" s="231"/>
    </row>
    <row r="3370" spans="1:13">
      <c r="A3370" s="231" t="s">
        <v>794</v>
      </c>
      <c r="B3370" s="231" t="s">
        <v>367</v>
      </c>
      <c r="C3370" s="231" t="s">
        <v>812</v>
      </c>
      <c r="D3370" s="231" t="s">
        <v>195</v>
      </c>
      <c r="E3370" s="231" t="s">
        <v>263</v>
      </c>
      <c r="F3370" s="231" t="s">
        <v>48</v>
      </c>
      <c r="G3370" s="231" t="s">
        <v>521</v>
      </c>
      <c r="H3370" s="231" t="s">
        <v>796</v>
      </c>
      <c r="I3370" s="203">
        <v>74914.83</v>
      </c>
      <c r="J3370" s="203">
        <v>59043.19</v>
      </c>
      <c r="K3370" s="203">
        <v>1949.23</v>
      </c>
      <c r="L3370" s="203">
        <v>13922.41</v>
      </c>
      <c r="M3370" s="231"/>
    </row>
    <row r="3371" spans="1:13">
      <c r="A3371" s="231" t="s">
        <v>794</v>
      </c>
      <c r="B3371" s="231" t="s">
        <v>367</v>
      </c>
      <c r="C3371" s="231" t="s">
        <v>2341</v>
      </c>
      <c r="D3371" s="231" t="s">
        <v>195</v>
      </c>
      <c r="E3371" s="231" t="s">
        <v>263</v>
      </c>
      <c r="F3371" s="231" t="s">
        <v>48</v>
      </c>
      <c r="G3371" s="231" t="s">
        <v>521</v>
      </c>
      <c r="H3371" s="231" t="s">
        <v>796</v>
      </c>
      <c r="I3371" s="203">
        <v>721</v>
      </c>
      <c r="J3371" s="203">
        <v>721</v>
      </c>
      <c r="K3371" s="203">
        <v>0</v>
      </c>
      <c r="L3371" s="203">
        <v>0</v>
      </c>
      <c r="M3371" s="231"/>
    </row>
    <row r="3372" spans="1:13">
      <c r="A3372" s="231" t="s">
        <v>794</v>
      </c>
      <c r="B3372" s="231" t="s">
        <v>367</v>
      </c>
      <c r="C3372" s="231" t="s">
        <v>2343</v>
      </c>
      <c r="D3372" s="231" t="s">
        <v>195</v>
      </c>
      <c r="E3372" s="231" t="s">
        <v>263</v>
      </c>
      <c r="F3372" s="231" t="s">
        <v>48</v>
      </c>
      <c r="G3372" s="231" t="s">
        <v>521</v>
      </c>
      <c r="H3372" s="231" t="s">
        <v>796</v>
      </c>
      <c r="I3372" s="203">
        <v>51143.68</v>
      </c>
      <c r="J3372" s="203">
        <v>8169.99</v>
      </c>
      <c r="K3372" s="203">
        <v>503.1</v>
      </c>
      <c r="L3372" s="203">
        <v>42470.59</v>
      </c>
      <c r="M3372" s="231"/>
    </row>
    <row r="3373" spans="1:13">
      <c r="A3373" s="231" t="s">
        <v>794</v>
      </c>
      <c r="B3373" s="231" t="s">
        <v>367</v>
      </c>
      <c r="C3373" s="231" t="s">
        <v>2344</v>
      </c>
      <c r="D3373" s="231" t="s">
        <v>195</v>
      </c>
      <c r="E3373" s="231" t="s">
        <v>263</v>
      </c>
      <c r="F3373" s="231" t="s">
        <v>48</v>
      </c>
      <c r="G3373" s="231" t="s">
        <v>521</v>
      </c>
      <c r="H3373" s="231" t="s">
        <v>796</v>
      </c>
      <c r="I3373" s="203">
        <v>103.98</v>
      </c>
      <c r="J3373" s="203">
        <v>103.98</v>
      </c>
      <c r="K3373" s="203">
        <v>0</v>
      </c>
      <c r="L3373" s="203">
        <v>0</v>
      </c>
      <c r="M3373" s="231"/>
    </row>
    <row r="3374" spans="1:13">
      <c r="A3374" s="231" t="s">
        <v>794</v>
      </c>
      <c r="B3374" s="231" t="s">
        <v>367</v>
      </c>
      <c r="C3374" s="231" t="s">
        <v>2345</v>
      </c>
      <c r="D3374" s="231" t="s">
        <v>195</v>
      </c>
      <c r="E3374" s="231" t="s">
        <v>263</v>
      </c>
      <c r="F3374" s="231" t="s">
        <v>48</v>
      </c>
      <c r="G3374" s="231" t="s">
        <v>521</v>
      </c>
      <c r="H3374" s="231" t="s">
        <v>796</v>
      </c>
      <c r="I3374" s="203">
        <v>4041.31</v>
      </c>
      <c r="J3374" s="203">
        <v>0</v>
      </c>
      <c r="K3374" s="203">
        <v>0</v>
      </c>
      <c r="L3374" s="203">
        <v>4041.31</v>
      </c>
      <c r="M3374" s="231"/>
    </row>
    <row r="3375" spans="1:13">
      <c r="A3375" s="231" t="s">
        <v>794</v>
      </c>
      <c r="B3375" s="231" t="s">
        <v>804</v>
      </c>
      <c r="C3375" s="231" t="s">
        <v>794</v>
      </c>
      <c r="D3375" s="231" t="s">
        <v>195</v>
      </c>
      <c r="E3375" s="231" t="s">
        <v>338</v>
      </c>
      <c r="F3375" s="231" t="s">
        <v>48</v>
      </c>
      <c r="G3375" s="231" t="s">
        <v>521</v>
      </c>
      <c r="H3375" s="231" t="s">
        <v>796</v>
      </c>
      <c r="I3375" s="203">
        <v>446.03</v>
      </c>
      <c r="J3375" s="203">
        <v>0</v>
      </c>
      <c r="K3375" s="203">
        <v>0</v>
      </c>
      <c r="L3375" s="203">
        <v>446.03</v>
      </c>
      <c r="M3375" s="231"/>
    </row>
    <row r="3376" spans="1:13">
      <c r="A3376" s="231" t="s">
        <v>794</v>
      </c>
      <c r="B3376" s="231" t="s">
        <v>804</v>
      </c>
      <c r="C3376" s="231" t="s">
        <v>812</v>
      </c>
      <c r="D3376" s="231" t="s">
        <v>195</v>
      </c>
      <c r="E3376" s="231" t="s">
        <v>338</v>
      </c>
      <c r="F3376" s="231" t="s">
        <v>48</v>
      </c>
      <c r="G3376" s="231" t="s">
        <v>521</v>
      </c>
      <c r="H3376" s="231" t="s">
        <v>796</v>
      </c>
      <c r="I3376" s="203">
        <v>242.32</v>
      </c>
      <c r="J3376" s="203">
        <v>0</v>
      </c>
      <c r="K3376" s="203">
        <v>0</v>
      </c>
      <c r="L3376" s="203">
        <v>242.32</v>
      </c>
      <c r="M3376" s="231"/>
    </row>
    <row r="3377" spans="1:13">
      <c r="A3377" s="231" t="s">
        <v>794</v>
      </c>
      <c r="B3377" s="231" t="s">
        <v>804</v>
      </c>
      <c r="C3377" s="231" t="s">
        <v>2341</v>
      </c>
      <c r="D3377" s="231" t="s">
        <v>195</v>
      </c>
      <c r="E3377" s="231" t="s">
        <v>338</v>
      </c>
      <c r="F3377" s="231" t="s">
        <v>48</v>
      </c>
      <c r="G3377" s="231" t="s">
        <v>521</v>
      </c>
      <c r="H3377" s="231" t="s">
        <v>796</v>
      </c>
      <c r="I3377" s="203">
        <v>50</v>
      </c>
      <c r="J3377" s="203">
        <v>0</v>
      </c>
      <c r="K3377" s="203">
        <v>0</v>
      </c>
      <c r="L3377" s="203">
        <v>50</v>
      </c>
      <c r="M3377" s="231"/>
    </row>
    <row r="3378" spans="1:13">
      <c r="A3378" s="231" t="s">
        <v>794</v>
      </c>
      <c r="B3378" s="231" t="s">
        <v>804</v>
      </c>
      <c r="C3378" s="231" t="s">
        <v>2343</v>
      </c>
      <c r="D3378" s="231" t="s">
        <v>195</v>
      </c>
      <c r="E3378" s="231" t="s">
        <v>338</v>
      </c>
      <c r="F3378" s="231" t="s">
        <v>48</v>
      </c>
      <c r="G3378" s="231" t="s">
        <v>521</v>
      </c>
      <c r="H3378" s="231" t="s">
        <v>796</v>
      </c>
      <c r="I3378" s="203">
        <v>68.28</v>
      </c>
      <c r="J3378" s="203">
        <v>0</v>
      </c>
      <c r="K3378" s="203">
        <v>0</v>
      </c>
      <c r="L3378" s="203">
        <v>68.28</v>
      </c>
      <c r="M3378" s="231"/>
    </row>
    <row r="3379" spans="1:13">
      <c r="A3379" s="231" t="s">
        <v>794</v>
      </c>
      <c r="B3379" s="231" t="s">
        <v>804</v>
      </c>
      <c r="C3379" s="231" t="s">
        <v>2344</v>
      </c>
      <c r="D3379" s="231" t="s">
        <v>195</v>
      </c>
      <c r="E3379" s="231" t="s">
        <v>338</v>
      </c>
      <c r="F3379" s="231" t="s">
        <v>48</v>
      </c>
      <c r="G3379" s="231" t="s">
        <v>521</v>
      </c>
      <c r="H3379" s="231" t="s">
        <v>796</v>
      </c>
      <c r="I3379" s="203">
        <v>100</v>
      </c>
      <c r="J3379" s="203">
        <v>0</v>
      </c>
      <c r="K3379" s="203">
        <v>0</v>
      </c>
      <c r="L3379" s="203">
        <v>100</v>
      </c>
      <c r="M3379" s="231"/>
    </row>
    <row r="3380" spans="1:13">
      <c r="A3380" s="231" t="s">
        <v>794</v>
      </c>
      <c r="B3380" s="231" t="s">
        <v>706</v>
      </c>
      <c r="C3380" s="231" t="s">
        <v>2345</v>
      </c>
      <c r="D3380" s="231" t="s">
        <v>195</v>
      </c>
      <c r="E3380" s="231" t="s">
        <v>338</v>
      </c>
      <c r="F3380" s="231" t="s">
        <v>48</v>
      </c>
      <c r="G3380" s="231" t="s">
        <v>521</v>
      </c>
      <c r="H3380" s="231" t="s">
        <v>796</v>
      </c>
      <c r="I3380" s="203">
        <v>9</v>
      </c>
      <c r="J3380" s="203">
        <v>0</v>
      </c>
      <c r="K3380" s="203">
        <v>0</v>
      </c>
      <c r="L3380" s="203">
        <v>9</v>
      </c>
      <c r="M3380" s="231"/>
    </row>
    <row r="3381" spans="1:13">
      <c r="A3381" s="231" t="s">
        <v>794</v>
      </c>
      <c r="B3381" s="231" t="s">
        <v>808</v>
      </c>
      <c r="C3381" s="231" t="s">
        <v>794</v>
      </c>
      <c r="D3381" s="231" t="s">
        <v>195</v>
      </c>
      <c r="E3381" s="231" t="s">
        <v>1098</v>
      </c>
      <c r="F3381" s="231" t="s">
        <v>48</v>
      </c>
      <c r="G3381" s="231" t="s">
        <v>521</v>
      </c>
      <c r="H3381" s="231" t="s">
        <v>796</v>
      </c>
      <c r="I3381" s="203">
        <v>16908.439999999999</v>
      </c>
      <c r="J3381" s="203">
        <v>16908.439999999999</v>
      </c>
      <c r="K3381" s="203">
        <v>0</v>
      </c>
      <c r="L3381" s="203">
        <v>0</v>
      </c>
      <c r="M3381" s="231"/>
    </row>
    <row r="3382" spans="1:13">
      <c r="A3382" s="231" t="s">
        <v>794</v>
      </c>
      <c r="B3382" s="231" t="s">
        <v>808</v>
      </c>
      <c r="C3382" s="231" t="s">
        <v>812</v>
      </c>
      <c r="D3382" s="231" t="s">
        <v>195</v>
      </c>
      <c r="E3382" s="231" t="s">
        <v>1098</v>
      </c>
      <c r="F3382" s="231" t="s">
        <v>48</v>
      </c>
      <c r="G3382" s="231" t="s">
        <v>521</v>
      </c>
      <c r="H3382" s="231" t="s">
        <v>796</v>
      </c>
      <c r="I3382" s="203">
        <v>4224.8500000000004</v>
      </c>
      <c r="J3382" s="203">
        <v>4088.33</v>
      </c>
      <c r="K3382" s="203">
        <v>0</v>
      </c>
      <c r="L3382" s="203">
        <v>136.52000000000001</v>
      </c>
      <c r="M3382" s="231"/>
    </row>
    <row r="3383" spans="1:13">
      <c r="A3383" s="231" t="s">
        <v>794</v>
      </c>
      <c r="B3383" s="231" t="s">
        <v>702</v>
      </c>
      <c r="C3383" s="231" t="s">
        <v>794</v>
      </c>
      <c r="D3383" s="231" t="s">
        <v>195</v>
      </c>
      <c r="E3383" s="231" t="s">
        <v>1098</v>
      </c>
      <c r="F3383" s="231" t="s">
        <v>48</v>
      </c>
      <c r="G3383" s="231" t="s">
        <v>521</v>
      </c>
      <c r="H3383" s="231" t="s">
        <v>796</v>
      </c>
      <c r="I3383" s="203">
        <v>64418</v>
      </c>
      <c r="J3383" s="203">
        <v>53681.68</v>
      </c>
      <c r="K3383" s="203">
        <v>10736.32</v>
      </c>
      <c r="L3383" s="203">
        <v>0</v>
      </c>
      <c r="M3383" s="231"/>
    </row>
    <row r="3384" spans="1:13">
      <c r="A3384" s="231" t="s">
        <v>794</v>
      </c>
      <c r="B3384" s="231" t="s">
        <v>702</v>
      </c>
      <c r="C3384" s="231" t="s">
        <v>812</v>
      </c>
      <c r="D3384" s="231" t="s">
        <v>195</v>
      </c>
      <c r="E3384" s="231" t="s">
        <v>1098</v>
      </c>
      <c r="F3384" s="231" t="s">
        <v>48</v>
      </c>
      <c r="G3384" s="231" t="s">
        <v>521</v>
      </c>
      <c r="H3384" s="231" t="s">
        <v>796</v>
      </c>
      <c r="I3384" s="203">
        <v>28088.29</v>
      </c>
      <c r="J3384" s="203">
        <v>25916.59</v>
      </c>
      <c r="K3384" s="203">
        <v>2228.36</v>
      </c>
      <c r="L3384" s="203">
        <v>-56.66</v>
      </c>
      <c r="M3384" s="231"/>
    </row>
    <row r="3385" spans="1:13">
      <c r="A3385" s="231" t="s">
        <v>794</v>
      </c>
      <c r="B3385" s="231" t="s">
        <v>808</v>
      </c>
      <c r="C3385" s="231" t="s">
        <v>794</v>
      </c>
      <c r="D3385" s="231" t="s">
        <v>840</v>
      </c>
      <c r="E3385" s="231" t="s">
        <v>521</v>
      </c>
      <c r="F3385" s="231" t="s">
        <v>48</v>
      </c>
      <c r="G3385" s="231" t="s">
        <v>521</v>
      </c>
      <c r="H3385" s="231" t="s">
        <v>796</v>
      </c>
      <c r="I3385" s="203">
        <v>2359109.92</v>
      </c>
      <c r="J3385" s="203">
        <v>1997199.57</v>
      </c>
      <c r="K3385" s="203">
        <v>362460.84</v>
      </c>
      <c r="L3385" s="203">
        <v>-550.49</v>
      </c>
      <c r="M3385" s="231"/>
    </row>
    <row r="3386" spans="1:13">
      <c r="A3386" s="231" t="s">
        <v>794</v>
      </c>
      <c r="B3386" s="231" t="s">
        <v>808</v>
      </c>
      <c r="C3386" s="231" t="s">
        <v>794</v>
      </c>
      <c r="D3386" s="231" t="s">
        <v>840</v>
      </c>
      <c r="E3386" s="231" t="s">
        <v>521</v>
      </c>
      <c r="F3386" s="231" t="s">
        <v>48</v>
      </c>
      <c r="G3386" s="231" t="s">
        <v>521</v>
      </c>
      <c r="H3386" s="231" t="s">
        <v>796</v>
      </c>
      <c r="I3386" s="203">
        <v>33721.800000000003</v>
      </c>
      <c r="J3386" s="203">
        <v>32517.45</v>
      </c>
      <c r="K3386" s="203">
        <v>1204.3499999999999</v>
      </c>
      <c r="L3386" s="203">
        <v>0</v>
      </c>
      <c r="M3386" s="231"/>
    </row>
    <row r="3387" spans="1:13">
      <c r="A3387" s="231" t="s">
        <v>794</v>
      </c>
      <c r="B3387" s="231" t="s">
        <v>808</v>
      </c>
      <c r="C3387" s="231" t="s">
        <v>812</v>
      </c>
      <c r="D3387" s="231" t="s">
        <v>840</v>
      </c>
      <c r="E3387" s="231" t="s">
        <v>521</v>
      </c>
      <c r="F3387" s="231" t="s">
        <v>48</v>
      </c>
      <c r="G3387" s="231" t="s">
        <v>521</v>
      </c>
      <c r="H3387" s="231" t="s">
        <v>796</v>
      </c>
      <c r="I3387" s="203">
        <v>928770</v>
      </c>
      <c r="J3387" s="203">
        <v>871934.87</v>
      </c>
      <c r="K3387" s="203">
        <v>77242.58</v>
      </c>
      <c r="L3387" s="203">
        <v>-20407.45</v>
      </c>
      <c r="M3387" s="231"/>
    </row>
    <row r="3388" spans="1:13">
      <c r="A3388" s="231" t="s">
        <v>794</v>
      </c>
      <c r="B3388" s="231" t="s">
        <v>808</v>
      </c>
      <c r="C3388" s="231" t="s">
        <v>2341</v>
      </c>
      <c r="D3388" s="231" t="s">
        <v>840</v>
      </c>
      <c r="E3388" s="231" t="s">
        <v>521</v>
      </c>
      <c r="F3388" s="231" t="s">
        <v>48</v>
      </c>
      <c r="G3388" s="231" t="s">
        <v>521</v>
      </c>
      <c r="H3388" s="231" t="s">
        <v>796</v>
      </c>
      <c r="I3388" s="203">
        <v>9059.44</v>
      </c>
      <c r="J3388" s="203">
        <v>5977.79</v>
      </c>
      <c r="K3388" s="203">
        <v>3081.65</v>
      </c>
      <c r="L3388" s="203">
        <v>0</v>
      </c>
      <c r="M3388" s="231"/>
    </row>
    <row r="3389" spans="1:13">
      <c r="A3389" s="231" t="s">
        <v>794</v>
      </c>
      <c r="B3389" s="231" t="s">
        <v>808</v>
      </c>
      <c r="C3389" s="231" t="s">
        <v>2341</v>
      </c>
      <c r="D3389" s="231" t="s">
        <v>840</v>
      </c>
      <c r="E3389" s="231" t="s">
        <v>521</v>
      </c>
      <c r="F3389" s="231" t="s">
        <v>48</v>
      </c>
      <c r="G3389" s="231" t="s">
        <v>521</v>
      </c>
      <c r="H3389" s="231" t="s">
        <v>796</v>
      </c>
      <c r="I3389" s="203">
        <v>7379.39</v>
      </c>
      <c r="J3389" s="203">
        <v>5189.3100000000004</v>
      </c>
      <c r="K3389" s="203">
        <v>1729.77</v>
      </c>
      <c r="L3389" s="203">
        <v>460.31</v>
      </c>
      <c r="M3389" s="231"/>
    </row>
    <row r="3390" spans="1:13">
      <c r="A3390" s="231" t="s">
        <v>794</v>
      </c>
      <c r="B3390" s="231" t="s">
        <v>808</v>
      </c>
      <c r="C3390" s="231" t="s">
        <v>2343</v>
      </c>
      <c r="D3390" s="231" t="s">
        <v>840</v>
      </c>
      <c r="E3390" s="231" t="s">
        <v>521</v>
      </c>
      <c r="F3390" s="231" t="s">
        <v>48</v>
      </c>
      <c r="G3390" s="231" t="s">
        <v>521</v>
      </c>
      <c r="H3390" s="231" t="s">
        <v>796</v>
      </c>
      <c r="I3390" s="203">
        <v>32007.7</v>
      </c>
      <c r="J3390" s="203">
        <v>16592.34</v>
      </c>
      <c r="K3390" s="203">
        <v>0</v>
      </c>
      <c r="L3390" s="203">
        <v>15415.36</v>
      </c>
      <c r="M3390" s="231"/>
    </row>
    <row r="3391" spans="1:13">
      <c r="A3391" s="231" t="s">
        <v>794</v>
      </c>
      <c r="B3391" s="231" t="s">
        <v>808</v>
      </c>
      <c r="C3391" s="231" t="s">
        <v>2343</v>
      </c>
      <c r="D3391" s="231" t="s">
        <v>840</v>
      </c>
      <c r="E3391" s="231" t="s">
        <v>521</v>
      </c>
      <c r="F3391" s="231" t="s">
        <v>48</v>
      </c>
      <c r="G3391" s="231" t="s">
        <v>521</v>
      </c>
      <c r="H3391" s="231" t="s">
        <v>796</v>
      </c>
      <c r="I3391" s="203">
        <v>1633.12</v>
      </c>
      <c r="J3391" s="203">
        <v>1519.51</v>
      </c>
      <c r="K3391" s="203">
        <v>0</v>
      </c>
      <c r="L3391" s="203">
        <v>113.61</v>
      </c>
      <c r="M3391" s="231"/>
    </row>
    <row r="3392" spans="1:13">
      <c r="A3392" s="231" t="s">
        <v>794</v>
      </c>
      <c r="B3392" s="231" t="s">
        <v>808</v>
      </c>
      <c r="C3392" s="231" t="s">
        <v>2343</v>
      </c>
      <c r="D3392" s="231" t="s">
        <v>840</v>
      </c>
      <c r="E3392" s="231" t="s">
        <v>521</v>
      </c>
      <c r="F3392" s="231" t="s">
        <v>48</v>
      </c>
      <c r="G3392" s="231" t="s">
        <v>521</v>
      </c>
      <c r="H3392" s="231" t="s">
        <v>796</v>
      </c>
      <c r="I3392" s="203">
        <v>141057.85999999999</v>
      </c>
      <c r="J3392" s="203">
        <v>140377.26</v>
      </c>
      <c r="K3392" s="203">
        <v>680.6</v>
      </c>
      <c r="L3392" s="203">
        <v>0</v>
      </c>
      <c r="M3392" s="231"/>
    </row>
    <row r="3393" spans="1:13">
      <c r="A3393" s="231" t="s">
        <v>794</v>
      </c>
      <c r="B3393" s="231" t="s">
        <v>808</v>
      </c>
      <c r="C3393" s="231" t="s">
        <v>2344</v>
      </c>
      <c r="D3393" s="231" t="s">
        <v>840</v>
      </c>
      <c r="E3393" s="231" t="s">
        <v>521</v>
      </c>
      <c r="F3393" s="231" t="s">
        <v>48</v>
      </c>
      <c r="G3393" s="231" t="s">
        <v>521</v>
      </c>
      <c r="H3393" s="231" t="s">
        <v>796</v>
      </c>
      <c r="I3393" s="203">
        <v>1076.81</v>
      </c>
      <c r="J3393" s="203">
        <v>0</v>
      </c>
      <c r="K3393" s="203">
        <v>0</v>
      </c>
      <c r="L3393" s="203">
        <v>1076.81</v>
      </c>
      <c r="M3393" s="231"/>
    </row>
    <row r="3394" spans="1:13">
      <c r="A3394" s="231" t="s">
        <v>794</v>
      </c>
      <c r="B3394" s="231" t="s">
        <v>808</v>
      </c>
      <c r="C3394" s="231" t="s">
        <v>2344</v>
      </c>
      <c r="D3394" s="231" t="s">
        <v>840</v>
      </c>
      <c r="E3394" s="231" t="s">
        <v>521</v>
      </c>
      <c r="F3394" s="231" t="s">
        <v>48</v>
      </c>
      <c r="G3394" s="231" t="s">
        <v>521</v>
      </c>
      <c r="H3394" s="231" t="s">
        <v>796</v>
      </c>
      <c r="I3394" s="203">
        <v>357.97</v>
      </c>
      <c r="J3394" s="203">
        <v>491.92</v>
      </c>
      <c r="K3394" s="203">
        <v>0</v>
      </c>
      <c r="L3394" s="203">
        <v>-133.94999999999999</v>
      </c>
      <c r="M3394" s="231"/>
    </row>
    <row r="3395" spans="1:13">
      <c r="A3395" s="231" t="s">
        <v>794</v>
      </c>
      <c r="B3395" s="231" t="s">
        <v>808</v>
      </c>
      <c r="C3395" s="231" t="s">
        <v>2344</v>
      </c>
      <c r="D3395" s="231" t="s">
        <v>840</v>
      </c>
      <c r="E3395" s="231" t="s">
        <v>521</v>
      </c>
      <c r="F3395" s="231" t="s">
        <v>48</v>
      </c>
      <c r="G3395" s="231" t="s">
        <v>521</v>
      </c>
      <c r="H3395" s="231" t="s">
        <v>796</v>
      </c>
      <c r="I3395" s="203">
        <v>2030</v>
      </c>
      <c r="J3395" s="203">
        <v>2028.84</v>
      </c>
      <c r="K3395" s="203">
        <v>0</v>
      </c>
      <c r="L3395" s="203">
        <v>1.1599999999999999</v>
      </c>
      <c r="M3395" s="231"/>
    </row>
    <row r="3396" spans="1:13">
      <c r="A3396" s="231" t="s">
        <v>794</v>
      </c>
      <c r="B3396" s="231" t="s">
        <v>808</v>
      </c>
      <c r="C3396" s="231" t="s">
        <v>2345</v>
      </c>
      <c r="D3396" s="231" t="s">
        <v>840</v>
      </c>
      <c r="E3396" s="231" t="s">
        <v>521</v>
      </c>
      <c r="F3396" s="231" t="s">
        <v>48</v>
      </c>
      <c r="G3396" s="231" t="s">
        <v>521</v>
      </c>
      <c r="H3396" s="231" t="s">
        <v>796</v>
      </c>
      <c r="I3396" s="203">
        <v>460.4</v>
      </c>
      <c r="J3396" s="203">
        <v>460.4</v>
      </c>
      <c r="K3396" s="203">
        <v>0</v>
      </c>
      <c r="L3396" s="203">
        <v>0</v>
      </c>
      <c r="M3396" s="231"/>
    </row>
    <row r="3397" spans="1:13">
      <c r="A3397" s="231" t="s">
        <v>794</v>
      </c>
      <c r="B3397" s="231" t="s">
        <v>808</v>
      </c>
      <c r="C3397" s="231" t="s">
        <v>2345</v>
      </c>
      <c r="D3397" s="231" t="s">
        <v>840</v>
      </c>
      <c r="E3397" s="231" t="s">
        <v>521</v>
      </c>
      <c r="F3397" s="231" t="s">
        <v>48</v>
      </c>
      <c r="G3397" s="231" t="s">
        <v>521</v>
      </c>
      <c r="H3397" s="231" t="s">
        <v>796</v>
      </c>
      <c r="I3397" s="203">
        <v>37086</v>
      </c>
      <c r="J3397" s="203">
        <v>56774.7</v>
      </c>
      <c r="K3397" s="203">
        <v>0</v>
      </c>
      <c r="L3397" s="203">
        <v>-19688.7</v>
      </c>
      <c r="M3397" s="231"/>
    </row>
    <row r="3398" spans="1:13">
      <c r="A3398" s="231" t="s">
        <v>794</v>
      </c>
      <c r="B3398" s="231" t="s">
        <v>833</v>
      </c>
      <c r="C3398" s="231" t="s">
        <v>794</v>
      </c>
      <c r="D3398" s="231" t="s">
        <v>840</v>
      </c>
      <c r="E3398" s="231" t="s">
        <v>521</v>
      </c>
      <c r="F3398" s="231" t="s">
        <v>48</v>
      </c>
      <c r="G3398" s="231" t="s">
        <v>521</v>
      </c>
      <c r="H3398" s="231" t="s">
        <v>796</v>
      </c>
      <c r="I3398" s="203">
        <v>755077.12</v>
      </c>
      <c r="J3398" s="203">
        <v>630974.82999999996</v>
      </c>
      <c r="K3398" s="203">
        <v>125254.76</v>
      </c>
      <c r="L3398" s="203">
        <v>-1152.47</v>
      </c>
      <c r="M3398" s="231"/>
    </row>
    <row r="3399" spans="1:13">
      <c r="A3399" s="231" t="s">
        <v>794</v>
      </c>
      <c r="B3399" s="231" t="s">
        <v>833</v>
      </c>
      <c r="C3399" s="231" t="s">
        <v>794</v>
      </c>
      <c r="D3399" s="231" t="s">
        <v>840</v>
      </c>
      <c r="E3399" s="231" t="s">
        <v>521</v>
      </c>
      <c r="F3399" s="231" t="s">
        <v>48</v>
      </c>
      <c r="G3399" s="231" t="s">
        <v>521</v>
      </c>
      <c r="H3399" s="231" t="s">
        <v>796</v>
      </c>
      <c r="I3399" s="203">
        <v>64929.41</v>
      </c>
      <c r="J3399" s="203">
        <v>62613.06</v>
      </c>
      <c r="K3399" s="203">
        <v>2316.4</v>
      </c>
      <c r="L3399" s="203">
        <v>-0.05</v>
      </c>
      <c r="M3399" s="231"/>
    </row>
    <row r="3400" spans="1:13">
      <c r="A3400" s="231" t="s">
        <v>794</v>
      </c>
      <c r="B3400" s="231" t="s">
        <v>833</v>
      </c>
      <c r="C3400" s="231" t="s">
        <v>812</v>
      </c>
      <c r="D3400" s="231" t="s">
        <v>840</v>
      </c>
      <c r="E3400" s="231" t="s">
        <v>521</v>
      </c>
      <c r="F3400" s="231" t="s">
        <v>48</v>
      </c>
      <c r="G3400" s="231" t="s">
        <v>521</v>
      </c>
      <c r="H3400" s="231" t="s">
        <v>796</v>
      </c>
      <c r="I3400" s="203">
        <v>316239</v>
      </c>
      <c r="J3400" s="203">
        <v>291282.74</v>
      </c>
      <c r="K3400" s="203">
        <v>27474.51</v>
      </c>
      <c r="L3400" s="203">
        <v>-2518.25</v>
      </c>
      <c r="M3400" s="231"/>
    </row>
    <row r="3401" spans="1:13">
      <c r="A3401" s="231" t="s">
        <v>794</v>
      </c>
      <c r="B3401" s="231" t="s">
        <v>833</v>
      </c>
      <c r="C3401" s="231" t="s">
        <v>2345</v>
      </c>
      <c r="D3401" s="231" t="s">
        <v>840</v>
      </c>
      <c r="E3401" s="231" t="s">
        <v>521</v>
      </c>
      <c r="F3401" s="231" t="s">
        <v>48</v>
      </c>
      <c r="G3401" s="231" t="s">
        <v>521</v>
      </c>
      <c r="H3401" s="231" t="s">
        <v>796</v>
      </c>
      <c r="I3401" s="203">
        <v>8830.26</v>
      </c>
      <c r="J3401" s="203">
        <v>14067.86</v>
      </c>
      <c r="K3401" s="203">
        <v>0</v>
      </c>
      <c r="L3401" s="203">
        <v>-5237.6000000000004</v>
      </c>
      <c r="M3401" s="231"/>
    </row>
    <row r="3402" spans="1:13">
      <c r="A3402" s="231" t="s">
        <v>794</v>
      </c>
      <c r="B3402" s="231" t="s">
        <v>806</v>
      </c>
      <c r="C3402" s="231" t="s">
        <v>2343</v>
      </c>
      <c r="D3402" s="231" t="s">
        <v>840</v>
      </c>
      <c r="E3402" s="231" t="s">
        <v>521</v>
      </c>
      <c r="F3402" s="231" t="s">
        <v>48</v>
      </c>
      <c r="G3402" s="231" t="s">
        <v>521</v>
      </c>
      <c r="H3402" s="231" t="s">
        <v>796</v>
      </c>
      <c r="I3402" s="203">
        <v>4482.04</v>
      </c>
      <c r="J3402" s="203">
        <v>0</v>
      </c>
      <c r="K3402" s="203">
        <v>0</v>
      </c>
      <c r="L3402" s="203">
        <v>4482.04</v>
      </c>
      <c r="M3402" s="231"/>
    </row>
    <row r="3403" spans="1:13">
      <c r="A3403" s="231" t="s">
        <v>794</v>
      </c>
      <c r="B3403" s="231" t="s">
        <v>806</v>
      </c>
      <c r="C3403" s="231" t="s">
        <v>2343</v>
      </c>
      <c r="D3403" s="231" t="s">
        <v>840</v>
      </c>
      <c r="E3403" s="231" t="s">
        <v>521</v>
      </c>
      <c r="F3403" s="231" t="s">
        <v>48</v>
      </c>
      <c r="G3403" s="231" t="s">
        <v>521</v>
      </c>
      <c r="H3403" s="231" t="s">
        <v>796</v>
      </c>
      <c r="I3403" s="203">
        <v>159.96</v>
      </c>
      <c r="J3403" s="203">
        <v>159.96</v>
      </c>
      <c r="K3403" s="203">
        <v>0</v>
      </c>
      <c r="L3403" s="203">
        <v>0</v>
      </c>
      <c r="M3403" s="231"/>
    </row>
    <row r="3404" spans="1:13">
      <c r="A3404" s="231" t="s">
        <v>794</v>
      </c>
      <c r="B3404" s="231" t="s">
        <v>806</v>
      </c>
      <c r="C3404" s="231" t="s">
        <v>2344</v>
      </c>
      <c r="D3404" s="231" t="s">
        <v>840</v>
      </c>
      <c r="E3404" s="231" t="s">
        <v>521</v>
      </c>
      <c r="F3404" s="231" t="s">
        <v>48</v>
      </c>
      <c r="G3404" s="231" t="s">
        <v>521</v>
      </c>
      <c r="H3404" s="231" t="s">
        <v>796</v>
      </c>
      <c r="I3404" s="203">
        <v>1500</v>
      </c>
      <c r="J3404" s="203">
        <v>1488.51</v>
      </c>
      <c r="K3404" s="203">
        <v>0</v>
      </c>
      <c r="L3404" s="203">
        <v>11.49</v>
      </c>
      <c r="M3404" s="231"/>
    </row>
    <row r="3405" spans="1:13">
      <c r="A3405" s="231" t="s">
        <v>794</v>
      </c>
      <c r="B3405" s="231" t="s">
        <v>703</v>
      </c>
      <c r="C3405" s="231" t="s">
        <v>794</v>
      </c>
      <c r="D3405" s="231" t="s">
        <v>840</v>
      </c>
      <c r="E3405" s="231" t="s">
        <v>521</v>
      </c>
      <c r="F3405" s="231" t="s">
        <v>48</v>
      </c>
      <c r="G3405" s="231" t="s">
        <v>521</v>
      </c>
      <c r="H3405" s="231" t="s">
        <v>796</v>
      </c>
      <c r="I3405" s="203">
        <v>279038.02</v>
      </c>
      <c r="J3405" s="203">
        <v>232908.07</v>
      </c>
      <c r="K3405" s="203">
        <v>45596.36</v>
      </c>
      <c r="L3405" s="203">
        <v>533.59</v>
      </c>
      <c r="M3405" s="231"/>
    </row>
    <row r="3406" spans="1:13">
      <c r="A3406" s="231" t="s">
        <v>794</v>
      </c>
      <c r="B3406" s="231" t="s">
        <v>703</v>
      </c>
      <c r="C3406" s="231" t="s">
        <v>794</v>
      </c>
      <c r="D3406" s="231" t="s">
        <v>840</v>
      </c>
      <c r="E3406" s="231" t="s">
        <v>521</v>
      </c>
      <c r="F3406" s="231" t="s">
        <v>48</v>
      </c>
      <c r="G3406" s="231" t="s">
        <v>521</v>
      </c>
      <c r="H3406" s="231" t="s">
        <v>796</v>
      </c>
      <c r="I3406" s="203">
        <v>112535</v>
      </c>
      <c r="J3406" s="203">
        <v>102767.99</v>
      </c>
      <c r="K3406" s="203">
        <v>10267.280000000001</v>
      </c>
      <c r="L3406" s="203">
        <v>-500.27</v>
      </c>
      <c r="M3406" s="231"/>
    </row>
    <row r="3407" spans="1:13">
      <c r="A3407" s="231" t="s">
        <v>794</v>
      </c>
      <c r="B3407" s="231" t="s">
        <v>703</v>
      </c>
      <c r="C3407" s="231" t="s">
        <v>812</v>
      </c>
      <c r="D3407" s="231" t="s">
        <v>840</v>
      </c>
      <c r="E3407" s="231" t="s">
        <v>521</v>
      </c>
      <c r="F3407" s="231" t="s">
        <v>48</v>
      </c>
      <c r="G3407" s="231" t="s">
        <v>521</v>
      </c>
      <c r="H3407" s="231" t="s">
        <v>796</v>
      </c>
      <c r="I3407" s="203">
        <v>156879.54999999999</v>
      </c>
      <c r="J3407" s="203">
        <v>146724.38</v>
      </c>
      <c r="K3407" s="203">
        <v>12464.96</v>
      </c>
      <c r="L3407" s="203">
        <v>-2309.79</v>
      </c>
      <c r="M3407" s="231"/>
    </row>
    <row r="3408" spans="1:13">
      <c r="A3408" s="231" t="s">
        <v>794</v>
      </c>
      <c r="B3408" s="231" t="s">
        <v>703</v>
      </c>
      <c r="C3408" s="231" t="s">
        <v>2343</v>
      </c>
      <c r="D3408" s="231" t="s">
        <v>840</v>
      </c>
      <c r="E3408" s="231" t="s">
        <v>521</v>
      </c>
      <c r="F3408" s="231" t="s">
        <v>48</v>
      </c>
      <c r="G3408" s="231" t="s">
        <v>521</v>
      </c>
      <c r="H3408" s="231" t="s">
        <v>796</v>
      </c>
      <c r="I3408" s="203">
        <v>1870</v>
      </c>
      <c r="J3408" s="203">
        <v>755.23</v>
      </c>
      <c r="K3408" s="203">
        <v>0</v>
      </c>
      <c r="L3408" s="203">
        <v>1114.77</v>
      </c>
      <c r="M3408" s="231"/>
    </row>
    <row r="3409" spans="1:13">
      <c r="A3409" s="231" t="s">
        <v>794</v>
      </c>
      <c r="B3409" s="231" t="s">
        <v>701</v>
      </c>
      <c r="C3409" s="231" t="s">
        <v>794</v>
      </c>
      <c r="D3409" s="231" t="s">
        <v>840</v>
      </c>
      <c r="E3409" s="231" t="s">
        <v>521</v>
      </c>
      <c r="F3409" s="231" t="s">
        <v>48</v>
      </c>
      <c r="G3409" s="231" t="s">
        <v>521</v>
      </c>
      <c r="H3409" s="231" t="s">
        <v>796</v>
      </c>
      <c r="I3409" s="203">
        <v>63834.43</v>
      </c>
      <c r="J3409" s="203">
        <v>52921.43</v>
      </c>
      <c r="K3409" s="203">
        <v>10913</v>
      </c>
      <c r="L3409" s="203">
        <v>0</v>
      </c>
      <c r="M3409" s="231"/>
    </row>
    <row r="3410" spans="1:13">
      <c r="A3410" s="231" t="s">
        <v>794</v>
      </c>
      <c r="B3410" s="231" t="s">
        <v>701</v>
      </c>
      <c r="C3410" s="231" t="s">
        <v>812</v>
      </c>
      <c r="D3410" s="231" t="s">
        <v>840</v>
      </c>
      <c r="E3410" s="231" t="s">
        <v>521</v>
      </c>
      <c r="F3410" s="231" t="s">
        <v>48</v>
      </c>
      <c r="G3410" s="231" t="s">
        <v>521</v>
      </c>
      <c r="H3410" s="231" t="s">
        <v>796</v>
      </c>
      <c r="I3410" s="203">
        <v>26475.19</v>
      </c>
      <c r="J3410" s="203">
        <v>23670.38</v>
      </c>
      <c r="K3410" s="203">
        <v>3136.96</v>
      </c>
      <c r="L3410" s="203">
        <v>-332.15</v>
      </c>
      <c r="M3410" s="231"/>
    </row>
    <row r="3411" spans="1:13">
      <c r="A3411" s="231" t="s">
        <v>794</v>
      </c>
      <c r="B3411" s="231" t="s">
        <v>701</v>
      </c>
      <c r="C3411" s="231" t="s">
        <v>2341</v>
      </c>
      <c r="D3411" s="231" t="s">
        <v>840</v>
      </c>
      <c r="E3411" s="231" t="s">
        <v>521</v>
      </c>
      <c r="F3411" s="231" t="s">
        <v>48</v>
      </c>
      <c r="G3411" s="231" t="s">
        <v>521</v>
      </c>
      <c r="H3411" s="231" t="s">
        <v>796</v>
      </c>
      <c r="I3411" s="203">
        <v>212.54</v>
      </c>
      <c r="J3411" s="203">
        <v>212.54</v>
      </c>
      <c r="K3411" s="203">
        <v>0</v>
      </c>
      <c r="L3411" s="203">
        <v>0</v>
      </c>
      <c r="M3411" s="231"/>
    </row>
    <row r="3412" spans="1:13">
      <c r="A3412" s="231" t="s">
        <v>794</v>
      </c>
      <c r="B3412" s="231" t="s">
        <v>701</v>
      </c>
      <c r="C3412" s="231" t="s">
        <v>2343</v>
      </c>
      <c r="D3412" s="231" t="s">
        <v>840</v>
      </c>
      <c r="E3412" s="231" t="s">
        <v>521</v>
      </c>
      <c r="F3412" s="231" t="s">
        <v>48</v>
      </c>
      <c r="G3412" s="231" t="s">
        <v>521</v>
      </c>
      <c r="H3412" s="231" t="s">
        <v>796</v>
      </c>
      <c r="I3412" s="203">
        <v>516.62</v>
      </c>
      <c r="J3412" s="203">
        <v>516.66</v>
      </c>
      <c r="K3412" s="203">
        <v>0</v>
      </c>
      <c r="L3412" s="203">
        <v>-0.04</v>
      </c>
      <c r="M3412" s="231"/>
    </row>
    <row r="3413" spans="1:13">
      <c r="A3413" s="231" t="s">
        <v>794</v>
      </c>
      <c r="B3413" s="231" t="s">
        <v>701</v>
      </c>
      <c r="C3413" s="231" t="s">
        <v>2344</v>
      </c>
      <c r="D3413" s="231" t="s">
        <v>840</v>
      </c>
      <c r="E3413" s="231" t="s">
        <v>521</v>
      </c>
      <c r="F3413" s="231" t="s">
        <v>48</v>
      </c>
      <c r="G3413" s="231" t="s">
        <v>521</v>
      </c>
      <c r="H3413" s="231" t="s">
        <v>796</v>
      </c>
      <c r="I3413" s="203">
        <v>6376.84</v>
      </c>
      <c r="J3413" s="203">
        <v>6375.43</v>
      </c>
      <c r="K3413" s="203">
        <v>0</v>
      </c>
      <c r="L3413" s="203">
        <v>1.41</v>
      </c>
      <c r="M3413" s="231"/>
    </row>
    <row r="3414" spans="1:13">
      <c r="A3414" s="231" t="s">
        <v>794</v>
      </c>
      <c r="B3414" s="231" t="s">
        <v>707</v>
      </c>
      <c r="C3414" s="231" t="s">
        <v>794</v>
      </c>
      <c r="D3414" s="231" t="s">
        <v>840</v>
      </c>
      <c r="E3414" s="231" t="s">
        <v>521</v>
      </c>
      <c r="F3414" s="231" t="s">
        <v>48</v>
      </c>
      <c r="G3414" s="231" t="s">
        <v>521</v>
      </c>
      <c r="H3414" s="231" t="s">
        <v>796</v>
      </c>
      <c r="I3414" s="203">
        <v>331883</v>
      </c>
      <c r="J3414" s="203">
        <v>300571.48</v>
      </c>
      <c r="K3414" s="203">
        <v>30605.84</v>
      </c>
      <c r="L3414" s="203">
        <v>705.68</v>
      </c>
      <c r="M3414" s="231"/>
    </row>
    <row r="3415" spans="1:13">
      <c r="A3415" s="231" t="s">
        <v>794</v>
      </c>
      <c r="B3415" s="231" t="s">
        <v>707</v>
      </c>
      <c r="C3415" s="231" t="s">
        <v>794</v>
      </c>
      <c r="D3415" s="231" t="s">
        <v>840</v>
      </c>
      <c r="E3415" s="231" t="s">
        <v>521</v>
      </c>
      <c r="F3415" s="231" t="s">
        <v>48</v>
      </c>
      <c r="G3415" s="231" t="s">
        <v>521</v>
      </c>
      <c r="H3415" s="231" t="s">
        <v>796</v>
      </c>
      <c r="I3415" s="203">
        <v>31281.599999999999</v>
      </c>
      <c r="J3415" s="203">
        <v>30164.400000000001</v>
      </c>
      <c r="K3415" s="203">
        <v>1117.2</v>
      </c>
      <c r="L3415" s="203">
        <v>0</v>
      </c>
      <c r="M3415" s="231"/>
    </row>
    <row r="3416" spans="1:13">
      <c r="A3416" s="231" t="s">
        <v>794</v>
      </c>
      <c r="B3416" s="231" t="s">
        <v>707</v>
      </c>
      <c r="C3416" s="231" t="s">
        <v>812</v>
      </c>
      <c r="D3416" s="231" t="s">
        <v>840</v>
      </c>
      <c r="E3416" s="231" t="s">
        <v>521</v>
      </c>
      <c r="F3416" s="231" t="s">
        <v>48</v>
      </c>
      <c r="G3416" s="231" t="s">
        <v>521</v>
      </c>
      <c r="H3416" s="231" t="s">
        <v>796</v>
      </c>
      <c r="I3416" s="203">
        <v>118808</v>
      </c>
      <c r="J3416" s="203">
        <v>114357.82</v>
      </c>
      <c r="K3416" s="203">
        <v>6586.59</v>
      </c>
      <c r="L3416" s="203">
        <v>-2136.41</v>
      </c>
      <c r="M3416" s="231"/>
    </row>
    <row r="3417" spans="1:13">
      <c r="A3417" s="231" t="s">
        <v>794</v>
      </c>
      <c r="B3417" s="231" t="s">
        <v>707</v>
      </c>
      <c r="C3417" s="231" t="s">
        <v>2341</v>
      </c>
      <c r="D3417" s="231" t="s">
        <v>840</v>
      </c>
      <c r="E3417" s="231" t="s">
        <v>521</v>
      </c>
      <c r="F3417" s="231" t="s">
        <v>48</v>
      </c>
      <c r="G3417" s="231" t="s">
        <v>521</v>
      </c>
      <c r="H3417" s="231" t="s">
        <v>796</v>
      </c>
      <c r="I3417" s="203">
        <v>1529</v>
      </c>
      <c r="J3417" s="203">
        <v>0</v>
      </c>
      <c r="K3417" s="203">
        <v>0</v>
      </c>
      <c r="L3417" s="203">
        <v>1529</v>
      </c>
      <c r="M3417" s="231"/>
    </row>
    <row r="3418" spans="1:13">
      <c r="A3418" s="231" t="s">
        <v>794</v>
      </c>
      <c r="B3418" s="231" t="s">
        <v>707</v>
      </c>
      <c r="C3418" s="231" t="s">
        <v>2341</v>
      </c>
      <c r="D3418" s="231" t="s">
        <v>840</v>
      </c>
      <c r="E3418" s="231" t="s">
        <v>521</v>
      </c>
      <c r="F3418" s="231" t="s">
        <v>48</v>
      </c>
      <c r="G3418" s="231" t="s">
        <v>521</v>
      </c>
      <c r="H3418" s="231" t="s">
        <v>796</v>
      </c>
      <c r="I3418" s="203">
        <v>1496</v>
      </c>
      <c r="J3418" s="203">
        <v>0</v>
      </c>
      <c r="K3418" s="203">
        <v>0</v>
      </c>
      <c r="L3418" s="203">
        <v>1496</v>
      </c>
      <c r="M3418" s="231"/>
    </row>
    <row r="3419" spans="1:13">
      <c r="A3419" s="231" t="s">
        <v>794</v>
      </c>
      <c r="B3419" s="231" t="s">
        <v>707</v>
      </c>
      <c r="C3419" s="231" t="s">
        <v>2341</v>
      </c>
      <c r="D3419" s="231" t="s">
        <v>840</v>
      </c>
      <c r="E3419" s="231" t="s">
        <v>521</v>
      </c>
      <c r="F3419" s="231" t="s">
        <v>48</v>
      </c>
      <c r="G3419" s="231" t="s">
        <v>521</v>
      </c>
      <c r="H3419" s="231" t="s">
        <v>796</v>
      </c>
      <c r="I3419" s="203">
        <v>4095.52</v>
      </c>
      <c r="J3419" s="203">
        <v>2662.92</v>
      </c>
      <c r="K3419" s="203">
        <v>887.64</v>
      </c>
      <c r="L3419" s="203">
        <v>544.96</v>
      </c>
      <c r="M3419" s="231"/>
    </row>
    <row r="3420" spans="1:13">
      <c r="A3420" s="231" t="s">
        <v>794</v>
      </c>
      <c r="B3420" s="231" t="s">
        <v>707</v>
      </c>
      <c r="C3420" s="231" t="s">
        <v>2341</v>
      </c>
      <c r="D3420" s="231" t="s">
        <v>840</v>
      </c>
      <c r="E3420" s="231" t="s">
        <v>521</v>
      </c>
      <c r="F3420" s="231" t="s">
        <v>48</v>
      </c>
      <c r="G3420" s="231" t="s">
        <v>521</v>
      </c>
      <c r="H3420" s="231" t="s">
        <v>796</v>
      </c>
      <c r="I3420" s="203">
        <v>3244</v>
      </c>
      <c r="J3420" s="203">
        <v>536.42999999999995</v>
      </c>
      <c r="K3420" s="203">
        <v>0</v>
      </c>
      <c r="L3420" s="203">
        <v>2707.57</v>
      </c>
      <c r="M3420" s="231"/>
    </row>
    <row r="3421" spans="1:13">
      <c r="A3421" s="231" t="s">
        <v>794</v>
      </c>
      <c r="B3421" s="231" t="s">
        <v>707</v>
      </c>
      <c r="C3421" s="231" t="s">
        <v>2341</v>
      </c>
      <c r="D3421" s="231" t="s">
        <v>840</v>
      </c>
      <c r="E3421" s="231" t="s">
        <v>521</v>
      </c>
      <c r="F3421" s="231" t="s">
        <v>48</v>
      </c>
      <c r="G3421" s="231" t="s">
        <v>521</v>
      </c>
      <c r="H3421" s="231" t="s">
        <v>796</v>
      </c>
      <c r="I3421" s="203">
        <v>1416.52</v>
      </c>
      <c r="J3421" s="203">
        <v>905.29</v>
      </c>
      <c r="K3421" s="203">
        <v>0</v>
      </c>
      <c r="L3421" s="203">
        <v>511.23</v>
      </c>
      <c r="M3421" s="231"/>
    </row>
    <row r="3422" spans="1:13">
      <c r="A3422" s="231" t="s">
        <v>794</v>
      </c>
      <c r="B3422" s="231" t="s">
        <v>707</v>
      </c>
      <c r="C3422" s="231" t="s">
        <v>2343</v>
      </c>
      <c r="D3422" s="231" t="s">
        <v>840</v>
      </c>
      <c r="E3422" s="231" t="s">
        <v>521</v>
      </c>
      <c r="F3422" s="231" t="s">
        <v>48</v>
      </c>
      <c r="G3422" s="231" t="s">
        <v>521</v>
      </c>
      <c r="H3422" s="231" t="s">
        <v>796</v>
      </c>
      <c r="I3422" s="203">
        <v>4206.91</v>
      </c>
      <c r="J3422" s="203">
        <v>2553.39</v>
      </c>
      <c r="K3422" s="203">
        <v>0</v>
      </c>
      <c r="L3422" s="203">
        <v>1653.52</v>
      </c>
      <c r="M3422" s="231"/>
    </row>
    <row r="3423" spans="1:13">
      <c r="A3423" s="231" t="s">
        <v>794</v>
      </c>
      <c r="B3423" s="231" t="s">
        <v>707</v>
      </c>
      <c r="C3423" s="231" t="s">
        <v>2343</v>
      </c>
      <c r="D3423" s="231" t="s">
        <v>840</v>
      </c>
      <c r="E3423" s="231" t="s">
        <v>521</v>
      </c>
      <c r="F3423" s="231" t="s">
        <v>48</v>
      </c>
      <c r="G3423" s="231" t="s">
        <v>521</v>
      </c>
      <c r="H3423" s="231" t="s">
        <v>796</v>
      </c>
      <c r="I3423" s="203">
        <v>97.78</v>
      </c>
      <c r="J3423" s="203">
        <v>97.78</v>
      </c>
      <c r="K3423" s="203">
        <v>0</v>
      </c>
      <c r="L3423" s="203">
        <v>0</v>
      </c>
      <c r="M3423" s="231"/>
    </row>
    <row r="3424" spans="1:13">
      <c r="A3424" s="231" t="s">
        <v>794</v>
      </c>
      <c r="B3424" s="231" t="s">
        <v>707</v>
      </c>
      <c r="C3424" s="231" t="s">
        <v>2344</v>
      </c>
      <c r="D3424" s="231" t="s">
        <v>840</v>
      </c>
      <c r="E3424" s="231" t="s">
        <v>521</v>
      </c>
      <c r="F3424" s="231" t="s">
        <v>48</v>
      </c>
      <c r="G3424" s="231" t="s">
        <v>521</v>
      </c>
      <c r="H3424" s="231" t="s">
        <v>796</v>
      </c>
      <c r="I3424" s="203">
        <v>1714.06</v>
      </c>
      <c r="J3424" s="203">
        <v>1569.67</v>
      </c>
      <c r="K3424" s="203">
        <v>0</v>
      </c>
      <c r="L3424" s="203">
        <v>144.38999999999999</v>
      </c>
      <c r="M3424" s="231"/>
    </row>
    <row r="3425" spans="1:13">
      <c r="A3425" s="231" t="s">
        <v>794</v>
      </c>
      <c r="B3425" s="231" t="s">
        <v>707</v>
      </c>
      <c r="C3425" s="231" t="s">
        <v>2344</v>
      </c>
      <c r="D3425" s="231" t="s">
        <v>840</v>
      </c>
      <c r="E3425" s="231" t="s">
        <v>521</v>
      </c>
      <c r="F3425" s="231" t="s">
        <v>48</v>
      </c>
      <c r="G3425" s="231" t="s">
        <v>521</v>
      </c>
      <c r="H3425" s="231" t="s">
        <v>796</v>
      </c>
      <c r="I3425" s="203">
        <v>166.98</v>
      </c>
      <c r="J3425" s="203">
        <v>166.98</v>
      </c>
      <c r="K3425" s="203">
        <v>0</v>
      </c>
      <c r="L3425" s="203">
        <v>0</v>
      </c>
      <c r="M3425" s="231"/>
    </row>
    <row r="3426" spans="1:13">
      <c r="A3426" s="231" t="s">
        <v>794</v>
      </c>
      <c r="B3426" s="231" t="s">
        <v>707</v>
      </c>
      <c r="C3426" s="231" t="s">
        <v>2345</v>
      </c>
      <c r="D3426" s="231" t="s">
        <v>840</v>
      </c>
      <c r="E3426" s="231" t="s">
        <v>521</v>
      </c>
      <c r="F3426" s="231" t="s">
        <v>48</v>
      </c>
      <c r="G3426" s="231" t="s">
        <v>521</v>
      </c>
      <c r="H3426" s="231" t="s">
        <v>796</v>
      </c>
      <c r="I3426" s="203">
        <v>1717.75</v>
      </c>
      <c r="J3426" s="203">
        <v>1555.95</v>
      </c>
      <c r="K3426" s="203">
        <v>0</v>
      </c>
      <c r="L3426" s="203">
        <v>161.80000000000001</v>
      </c>
      <c r="M3426" s="231"/>
    </row>
    <row r="3427" spans="1:13">
      <c r="A3427" s="231" t="s">
        <v>794</v>
      </c>
      <c r="B3427" s="231" t="s">
        <v>706</v>
      </c>
      <c r="C3427" s="231" t="s">
        <v>794</v>
      </c>
      <c r="D3427" s="231" t="s">
        <v>840</v>
      </c>
      <c r="E3427" s="231" t="s">
        <v>521</v>
      </c>
      <c r="F3427" s="231" t="s">
        <v>48</v>
      </c>
      <c r="G3427" s="231" t="s">
        <v>521</v>
      </c>
      <c r="H3427" s="231" t="s">
        <v>796</v>
      </c>
      <c r="I3427" s="203">
        <v>305937.89</v>
      </c>
      <c r="J3427" s="203">
        <v>272654.23</v>
      </c>
      <c r="K3427" s="203">
        <v>35238.480000000003</v>
      </c>
      <c r="L3427" s="203">
        <v>-1954.82</v>
      </c>
      <c r="M3427" s="231"/>
    </row>
    <row r="3428" spans="1:13">
      <c r="A3428" s="231" t="s">
        <v>794</v>
      </c>
      <c r="B3428" s="231" t="s">
        <v>706</v>
      </c>
      <c r="C3428" s="231" t="s">
        <v>812</v>
      </c>
      <c r="D3428" s="231" t="s">
        <v>840</v>
      </c>
      <c r="E3428" s="231" t="s">
        <v>521</v>
      </c>
      <c r="F3428" s="231" t="s">
        <v>48</v>
      </c>
      <c r="G3428" s="231" t="s">
        <v>521</v>
      </c>
      <c r="H3428" s="231" t="s">
        <v>796</v>
      </c>
      <c r="I3428" s="203">
        <v>137845</v>
      </c>
      <c r="J3428" s="203">
        <v>131017.1</v>
      </c>
      <c r="K3428" s="203">
        <v>9046.23</v>
      </c>
      <c r="L3428" s="203">
        <v>-2218.33</v>
      </c>
      <c r="M3428" s="231"/>
    </row>
    <row r="3429" spans="1:13">
      <c r="A3429" s="231" t="s">
        <v>794</v>
      </c>
      <c r="B3429" s="231" t="s">
        <v>706</v>
      </c>
      <c r="C3429" s="231" t="s">
        <v>2341</v>
      </c>
      <c r="D3429" s="231" t="s">
        <v>840</v>
      </c>
      <c r="E3429" s="231" t="s">
        <v>521</v>
      </c>
      <c r="F3429" s="231" t="s">
        <v>48</v>
      </c>
      <c r="G3429" s="231" t="s">
        <v>521</v>
      </c>
      <c r="H3429" s="231" t="s">
        <v>796</v>
      </c>
      <c r="I3429" s="203">
        <v>6621.84</v>
      </c>
      <c r="J3429" s="203">
        <v>4966.38</v>
      </c>
      <c r="K3429" s="203">
        <v>1655.46</v>
      </c>
      <c r="L3429" s="203">
        <v>0</v>
      </c>
      <c r="M3429" s="231"/>
    </row>
    <row r="3430" spans="1:13">
      <c r="A3430" s="231" t="s">
        <v>794</v>
      </c>
      <c r="B3430" s="231" t="s">
        <v>706</v>
      </c>
      <c r="C3430" s="231" t="s">
        <v>2341</v>
      </c>
      <c r="D3430" s="231" t="s">
        <v>840</v>
      </c>
      <c r="E3430" s="231" t="s">
        <v>521</v>
      </c>
      <c r="F3430" s="231" t="s">
        <v>48</v>
      </c>
      <c r="G3430" s="231" t="s">
        <v>521</v>
      </c>
      <c r="H3430" s="231" t="s">
        <v>796</v>
      </c>
      <c r="I3430" s="203">
        <v>13778</v>
      </c>
      <c r="J3430" s="203">
        <v>12414.23</v>
      </c>
      <c r="K3430" s="203">
        <v>0</v>
      </c>
      <c r="L3430" s="203">
        <v>1363.77</v>
      </c>
      <c r="M3430" s="231"/>
    </row>
    <row r="3431" spans="1:13">
      <c r="A3431" s="231" t="s">
        <v>794</v>
      </c>
      <c r="B3431" s="231" t="s">
        <v>706</v>
      </c>
      <c r="C3431" s="231" t="s">
        <v>2341</v>
      </c>
      <c r="D3431" s="231" t="s">
        <v>840</v>
      </c>
      <c r="E3431" s="231" t="s">
        <v>521</v>
      </c>
      <c r="F3431" s="231" t="s">
        <v>48</v>
      </c>
      <c r="G3431" s="231" t="s">
        <v>521</v>
      </c>
      <c r="H3431" s="231" t="s">
        <v>796</v>
      </c>
      <c r="I3431" s="203">
        <v>10845.41</v>
      </c>
      <c r="J3431" s="203">
        <v>9147.11</v>
      </c>
      <c r="K3431" s="203">
        <v>1698.3</v>
      </c>
      <c r="L3431" s="203">
        <v>0</v>
      </c>
      <c r="M3431" s="231"/>
    </row>
    <row r="3432" spans="1:13">
      <c r="A3432" s="231" t="s">
        <v>794</v>
      </c>
      <c r="B3432" s="231" t="s">
        <v>706</v>
      </c>
      <c r="C3432" s="231" t="s">
        <v>2341</v>
      </c>
      <c r="D3432" s="231" t="s">
        <v>840</v>
      </c>
      <c r="E3432" s="231" t="s">
        <v>521</v>
      </c>
      <c r="F3432" s="231" t="s">
        <v>48</v>
      </c>
      <c r="G3432" s="231" t="s">
        <v>521</v>
      </c>
      <c r="H3432" s="231" t="s">
        <v>796</v>
      </c>
      <c r="I3432" s="203">
        <v>3116.63</v>
      </c>
      <c r="J3432" s="203">
        <v>2677.89</v>
      </c>
      <c r="K3432" s="203">
        <v>48</v>
      </c>
      <c r="L3432" s="203">
        <v>390.74</v>
      </c>
      <c r="M3432" s="231"/>
    </row>
    <row r="3433" spans="1:13">
      <c r="A3433" s="231" t="s">
        <v>794</v>
      </c>
      <c r="B3433" s="231" t="s">
        <v>706</v>
      </c>
      <c r="C3433" s="231" t="s">
        <v>2342</v>
      </c>
      <c r="D3433" s="231" t="s">
        <v>840</v>
      </c>
      <c r="E3433" s="231" t="s">
        <v>521</v>
      </c>
      <c r="F3433" s="231" t="s">
        <v>48</v>
      </c>
      <c r="G3433" s="231" t="s">
        <v>521</v>
      </c>
      <c r="H3433" s="231" t="s">
        <v>796</v>
      </c>
      <c r="I3433" s="203">
        <v>161863</v>
      </c>
      <c r="J3433" s="203">
        <v>121509.96</v>
      </c>
      <c r="K3433" s="203">
        <v>0</v>
      </c>
      <c r="L3433" s="203">
        <v>40353.040000000001</v>
      </c>
      <c r="M3433" s="231"/>
    </row>
    <row r="3434" spans="1:13">
      <c r="A3434" s="231" t="s">
        <v>794</v>
      </c>
      <c r="B3434" s="231" t="s">
        <v>706</v>
      </c>
      <c r="C3434" s="231" t="s">
        <v>2342</v>
      </c>
      <c r="D3434" s="231" t="s">
        <v>840</v>
      </c>
      <c r="E3434" s="231" t="s">
        <v>521</v>
      </c>
      <c r="F3434" s="231" t="s">
        <v>48</v>
      </c>
      <c r="G3434" s="231" t="s">
        <v>521</v>
      </c>
      <c r="H3434" s="231" t="s">
        <v>796</v>
      </c>
      <c r="I3434" s="203">
        <v>500</v>
      </c>
      <c r="J3434" s="203">
        <v>421.99</v>
      </c>
      <c r="K3434" s="203">
        <v>0</v>
      </c>
      <c r="L3434" s="203">
        <v>78.010000000000005</v>
      </c>
      <c r="M3434" s="231"/>
    </row>
    <row r="3435" spans="1:13">
      <c r="A3435" s="231" t="s">
        <v>794</v>
      </c>
      <c r="B3435" s="231" t="s">
        <v>706</v>
      </c>
      <c r="C3435" s="231" t="s">
        <v>2343</v>
      </c>
      <c r="D3435" s="231" t="s">
        <v>840</v>
      </c>
      <c r="E3435" s="231" t="s">
        <v>521</v>
      </c>
      <c r="F3435" s="231" t="s">
        <v>48</v>
      </c>
      <c r="G3435" s="231" t="s">
        <v>521</v>
      </c>
      <c r="H3435" s="231" t="s">
        <v>796</v>
      </c>
      <c r="I3435" s="203">
        <v>31348.53</v>
      </c>
      <c r="J3435" s="203">
        <v>20487.099999999999</v>
      </c>
      <c r="K3435" s="203">
        <v>0</v>
      </c>
      <c r="L3435" s="203">
        <v>10861.43</v>
      </c>
      <c r="M3435" s="231"/>
    </row>
    <row r="3436" spans="1:13">
      <c r="A3436" s="231" t="s">
        <v>794</v>
      </c>
      <c r="B3436" s="231" t="s">
        <v>709</v>
      </c>
      <c r="C3436" s="231" t="s">
        <v>794</v>
      </c>
      <c r="D3436" s="231" t="s">
        <v>840</v>
      </c>
      <c r="E3436" s="231" t="s">
        <v>521</v>
      </c>
      <c r="F3436" s="231" t="s">
        <v>48</v>
      </c>
      <c r="G3436" s="231" t="s">
        <v>521</v>
      </c>
      <c r="H3436" s="231" t="s">
        <v>796</v>
      </c>
      <c r="I3436" s="203">
        <v>62540</v>
      </c>
      <c r="J3436" s="203">
        <v>56882.84</v>
      </c>
      <c r="K3436" s="203">
        <v>5171.16</v>
      </c>
      <c r="L3436" s="203">
        <v>486</v>
      </c>
      <c r="M3436" s="231"/>
    </row>
    <row r="3437" spans="1:13">
      <c r="A3437" s="231" t="s">
        <v>794</v>
      </c>
      <c r="B3437" s="231" t="s">
        <v>709</v>
      </c>
      <c r="C3437" s="231" t="s">
        <v>812</v>
      </c>
      <c r="D3437" s="231" t="s">
        <v>840</v>
      </c>
      <c r="E3437" s="231" t="s">
        <v>521</v>
      </c>
      <c r="F3437" s="231" t="s">
        <v>48</v>
      </c>
      <c r="G3437" s="231" t="s">
        <v>521</v>
      </c>
      <c r="H3437" s="231" t="s">
        <v>796</v>
      </c>
      <c r="I3437" s="203">
        <v>21172</v>
      </c>
      <c r="J3437" s="203">
        <v>20234.21</v>
      </c>
      <c r="K3437" s="203">
        <v>1074.3</v>
      </c>
      <c r="L3437" s="203">
        <v>-136.51</v>
      </c>
      <c r="M3437" s="231"/>
    </row>
    <row r="3438" spans="1:13">
      <c r="A3438" s="231" t="s">
        <v>794</v>
      </c>
      <c r="B3438" s="231" t="s">
        <v>709</v>
      </c>
      <c r="C3438" s="231" t="s">
        <v>2341</v>
      </c>
      <c r="D3438" s="231" t="s">
        <v>840</v>
      </c>
      <c r="E3438" s="231" t="s">
        <v>521</v>
      </c>
      <c r="F3438" s="231" t="s">
        <v>48</v>
      </c>
      <c r="G3438" s="231" t="s">
        <v>521</v>
      </c>
      <c r="H3438" s="231" t="s">
        <v>796</v>
      </c>
      <c r="I3438" s="203">
        <v>3000</v>
      </c>
      <c r="J3438" s="203">
        <v>2212.35</v>
      </c>
      <c r="K3438" s="203">
        <v>0</v>
      </c>
      <c r="L3438" s="203">
        <v>787.65</v>
      </c>
      <c r="M3438" s="231"/>
    </row>
    <row r="3439" spans="1:13">
      <c r="A3439" s="231" t="s">
        <v>794</v>
      </c>
      <c r="B3439" s="231" t="s">
        <v>709</v>
      </c>
      <c r="C3439" s="231" t="s">
        <v>2343</v>
      </c>
      <c r="D3439" s="231" t="s">
        <v>840</v>
      </c>
      <c r="E3439" s="231" t="s">
        <v>521</v>
      </c>
      <c r="F3439" s="231" t="s">
        <v>48</v>
      </c>
      <c r="G3439" s="231" t="s">
        <v>521</v>
      </c>
      <c r="H3439" s="231" t="s">
        <v>796</v>
      </c>
      <c r="I3439" s="203">
        <v>6947</v>
      </c>
      <c r="J3439" s="203">
        <v>0</v>
      </c>
      <c r="K3439" s="203">
        <v>0</v>
      </c>
      <c r="L3439" s="203">
        <v>6947</v>
      </c>
      <c r="M3439" s="231"/>
    </row>
    <row r="3440" spans="1:13">
      <c r="A3440" s="231" t="s">
        <v>794</v>
      </c>
      <c r="B3440" s="231" t="s">
        <v>709</v>
      </c>
      <c r="C3440" s="231" t="s">
        <v>2344</v>
      </c>
      <c r="D3440" s="231" t="s">
        <v>840</v>
      </c>
      <c r="E3440" s="231" t="s">
        <v>521</v>
      </c>
      <c r="F3440" s="231" t="s">
        <v>48</v>
      </c>
      <c r="G3440" s="231" t="s">
        <v>521</v>
      </c>
      <c r="H3440" s="231" t="s">
        <v>796</v>
      </c>
      <c r="I3440" s="203">
        <v>540</v>
      </c>
      <c r="J3440" s="203">
        <v>540</v>
      </c>
      <c r="K3440" s="203">
        <v>0</v>
      </c>
      <c r="L3440" s="203">
        <v>0</v>
      </c>
      <c r="M3440" s="231"/>
    </row>
    <row r="3441" spans="1:13">
      <c r="A3441" s="231" t="s">
        <v>794</v>
      </c>
      <c r="B3441" s="231" t="s">
        <v>808</v>
      </c>
      <c r="C3441" s="231" t="s">
        <v>2343</v>
      </c>
      <c r="D3441" s="231" t="s">
        <v>840</v>
      </c>
      <c r="E3441" s="231" t="s">
        <v>830</v>
      </c>
      <c r="F3441" s="231" t="s">
        <v>48</v>
      </c>
      <c r="G3441" s="231" t="s">
        <v>521</v>
      </c>
      <c r="H3441" s="231" t="s">
        <v>796</v>
      </c>
      <c r="I3441" s="203">
        <v>266.43</v>
      </c>
      <c r="J3441" s="203">
        <v>0</v>
      </c>
      <c r="K3441" s="203">
        <v>0</v>
      </c>
      <c r="L3441" s="203">
        <v>266.43</v>
      </c>
      <c r="M3441" s="231"/>
    </row>
    <row r="3442" spans="1:13">
      <c r="A3442" s="231" t="s">
        <v>794</v>
      </c>
      <c r="B3442" s="231" t="s">
        <v>808</v>
      </c>
      <c r="C3442" s="231" t="s">
        <v>2344</v>
      </c>
      <c r="D3442" s="231" t="s">
        <v>840</v>
      </c>
      <c r="E3442" s="231" t="s">
        <v>830</v>
      </c>
      <c r="F3442" s="231" t="s">
        <v>48</v>
      </c>
      <c r="G3442" s="231" t="s">
        <v>521</v>
      </c>
      <c r="H3442" s="231" t="s">
        <v>796</v>
      </c>
      <c r="I3442" s="203">
        <v>9600.9</v>
      </c>
      <c r="J3442" s="203">
        <v>9600.9</v>
      </c>
      <c r="K3442" s="203">
        <v>0</v>
      </c>
      <c r="L3442" s="203">
        <v>0</v>
      </c>
      <c r="M3442" s="231"/>
    </row>
    <row r="3443" spans="1:13">
      <c r="A3443" s="231" t="s">
        <v>794</v>
      </c>
      <c r="B3443" s="231" t="s">
        <v>808</v>
      </c>
      <c r="C3443" s="231" t="s">
        <v>2341</v>
      </c>
      <c r="D3443" s="231" t="s">
        <v>840</v>
      </c>
      <c r="E3443" s="231" t="s">
        <v>999</v>
      </c>
      <c r="F3443" s="231" t="s">
        <v>48</v>
      </c>
      <c r="G3443" s="231" t="s">
        <v>521</v>
      </c>
      <c r="H3443" s="231" t="s">
        <v>796</v>
      </c>
      <c r="I3443" s="203">
        <v>7791.31</v>
      </c>
      <c r="J3443" s="203">
        <v>7791.31</v>
      </c>
      <c r="K3443" s="203">
        <v>0</v>
      </c>
      <c r="L3443" s="203">
        <v>0</v>
      </c>
      <c r="M3443" s="231"/>
    </row>
    <row r="3444" spans="1:13">
      <c r="A3444" s="231" t="s">
        <v>794</v>
      </c>
      <c r="B3444" s="231" t="s">
        <v>808</v>
      </c>
      <c r="C3444" s="231" t="s">
        <v>2341</v>
      </c>
      <c r="D3444" s="231" t="s">
        <v>840</v>
      </c>
      <c r="E3444" s="231" t="s">
        <v>999</v>
      </c>
      <c r="F3444" s="231" t="s">
        <v>48</v>
      </c>
      <c r="G3444" s="231" t="s">
        <v>521</v>
      </c>
      <c r="H3444" s="231" t="s">
        <v>796</v>
      </c>
      <c r="I3444" s="203">
        <v>6000</v>
      </c>
      <c r="J3444" s="203">
        <v>6000</v>
      </c>
      <c r="K3444" s="203">
        <v>0</v>
      </c>
      <c r="L3444" s="203">
        <v>0</v>
      </c>
      <c r="M3444" s="231"/>
    </row>
    <row r="3445" spans="1:13">
      <c r="A3445" s="231" t="s">
        <v>794</v>
      </c>
      <c r="B3445" s="231" t="s">
        <v>808</v>
      </c>
      <c r="C3445" s="231" t="s">
        <v>2343</v>
      </c>
      <c r="D3445" s="231" t="s">
        <v>840</v>
      </c>
      <c r="E3445" s="231" t="s">
        <v>999</v>
      </c>
      <c r="F3445" s="231" t="s">
        <v>48</v>
      </c>
      <c r="G3445" s="231" t="s">
        <v>521</v>
      </c>
      <c r="H3445" s="231" t="s">
        <v>796</v>
      </c>
      <c r="I3445" s="203">
        <v>1748.56</v>
      </c>
      <c r="J3445" s="203">
        <v>0</v>
      </c>
      <c r="K3445" s="203">
        <v>0</v>
      </c>
      <c r="L3445" s="203">
        <v>1748.56</v>
      </c>
      <c r="M3445" s="231"/>
    </row>
    <row r="3446" spans="1:13">
      <c r="A3446" s="231" t="s">
        <v>794</v>
      </c>
      <c r="B3446" s="231" t="s">
        <v>808</v>
      </c>
      <c r="C3446" s="231" t="s">
        <v>2344</v>
      </c>
      <c r="D3446" s="231" t="s">
        <v>840</v>
      </c>
      <c r="E3446" s="231" t="s">
        <v>999</v>
      </c>
      <c r="F3446" s="231" t="s">
        <v>48</v>
      </c>
      <c r="G3446" s="231" t="s">
        <v>521</v>
      </c>
      <c r="H3446" s="231" t="s">
        <v>796</v>
      </c>
      <c r="I3446" s="203">
        <v>35250</v>
      </c>
      <c r="J3446" s="203">
        <v>0</v>
      </c>
      <c r="K3446" s="203">
        <v>35250</v>
      </c>
      <c r="L3446" s="203">
        <v>0</v>
      </c>
      <c r="M3446" s="231"/>
    </row>
    <row r="3447" spans="1:13">
      <c r="A3447" s="231" t="s">
        <v>794</v>
      </c>
      <c r="B3447" s="231" t="s">
        <v>808</v>
      </c>
      <c r="C3447" s="231" t="s">
        <v>2345</v>
      </c>
      <c r="D3447" s="231" t="s">
        <v>840</v>
      </c>
      <c r="E3447" s="231" t="s">
        <v>999</v>
      </c>
      <c r="F3447" s="231" t="s">
        <v>48</v>
      </c>
      <c r="G3447" s="231" t="s">
        <v>521</v>
      </c>
      <c r="H3447" s="231" t="s">
        <v>796</v>
      </c>
      <c r="I3447" s="203">
        <v>314.25</v>
      </c>
      <c r="J3447" s="203">
        <v>599.92999999999995</v>
      </c>
      <c r="K3447" s="203">
        <v>0</v>
      </c>
      <c r="L3447" s="203">
        <v>-285.68</v>
      </c>
      <c r="M3447" s="231"/>
    </row>
    <row r="3448" spans="1:13">
      <c r="A3448" s="231" t="s">
        <v>794</v>
      </c>
      <c r="B3448" s="231" t="s">
        <v>833</v>
      </c>
      <c r="C3448" s="231" t="s">
        <v>2345</v>
      </c>
      <c r="D3448" s="231" t="s">
        <v>840</v>
      </c>
      <c r="E3448" s="231" t="s">
        <v>999</v>
      </c>
      <c r="F3448" s="231" t="s">
        <v>48</v>
      </c>
      <c r="G3448" s="231" t="s">
        <v>521</v>
      </c>
      <c r="H3448" s="231" t="s">
        <v>796</v>
      </c>
      <c r="I3448" s="203">
        <v>999.88</v>
      </c>
      <c r="J3448" s="203">
        <v>1171.29</v>
      </c>
      <c r="K3448" s="203">
        <v>0</v>
      </c>
      <c r="L3448" s="203">
        <v>-171.41</v>
      </c>
      <c r="M3448" s="231"/>
    </row>
    <row r="3449" spans="1:13">
      <c r="A3449" s="231" t="s">
        <v>794</v>
      </c>
      <c r="B3449" s="231" t="s">
        <v>706</v>
      </c>
      <c r="C3449" s="231" t="s">
        <v>2341</v>
      </c>
      <c r="D3449" s="231" t="s">
        <v>840</v>
      </c>
      <c r="E3449" s="231" t="s">
        <v>1005</v>
      </c>
      <c r="F3449" s="231" t="s">
        <v>48</v>
      </c>
      <c r="G3449" s="231" t="s">
        <v>521</v>
      </c>
      <c r="H3449" s="231" t="s">
        <v>796</v>
      </c>
      <c r="I3449" s="203">
        <v>2000</v>
      </c>
      <c r="J3449" s="203">
        <v>1980</v>
      </c>
      <c r="K3449" s="203">
        <v>0</v>
      </c>
      <c r="L3449" s="203">
        <v>20</v>
      </c>
      <c r="M3449" s="231"/>
    </row>
    <row r="3450" spans="1:13">
      <c r="A3450" s="231" t="s">
        <v>794</v>
      </c>
      <c r="B3450" s="231" t="s">
        <v>703</v>
      </c>
      <c r="C3450" s="231" t="s">
        <v>794</v>
      </c>
      <c r="D3450" s="231" t="s">
        <v>840</v>
      </c>
      <c r="E3450" s="231" t="s">
        <v>1097</v>
      </c>
      <c r="F3450" s="231" t="s">
        <v>48</v>
      </c>
      <c r="G3450" s="231" t="s">
        <v>521</v>
      </c>
      <c r="H3450" s="231" t="s">
        <v>796</v>
      </c>
      <c r="I3450" s="203">
        <v>4780</v>
      </c>
      <c r="J3450" s="203">
        <v>2504.3200000000002</v>
      </c>
      <c r="K3450" s="203">
        <v>0</v>
      </c>
      <c r="L3450" s="203">
        <v>2275.6799999999998</v>
      </c>
      <c r="M3450" s="231"/>
    </row>
    <row r="3451" spans="1:13">
      <c r="A3451" s="231" t="s">
        <v>794</v>
      </c>
      <c r="B3451" s="231" t="s">
        <v>703</v>
      </c>
      <c r="C3451" s="231" t="s">
        <v>812</v>
      </c>
      <c r="D3451" s="231" t="s">
        <v>840</v>
      </c>
      <c r="E3451" s="231" t="s">
        <v>1097</v>
      </c>
      <c r="F3451" s="231" t="s">
        <v>48</v>
      </c>
      <c r="G3451" s="231" t="s">
        <v>521</v>
      </c>
      <c r="H3451" s="231" t="s">
        <v>796</v>
      </c>
      <c r="I3451" s="203">
        <v>1052</v>
      </c>
      <c r="J3451" s="203">
        <v>577.30999999999995</v>
      </c>
      <c r="K3451" s="203">
        <v>0</v>
      </c>
      <c r="L3451" s="203">
        <v>474.69</v>
      </c>
      <c r="M3451" s="231"/>
    </row>
    <row r="3452" spans="1:13">
      <c r="A3452" s="231" t="s">
        <v>794</v>
      </c>
      <c r="B3452" s="231" t="s">
        <v>808</v>
      </c>
      <c r="C3452" s="231" t="s">
        <v>2343</v>
      </c>
      <c r="D3452" s="231" t="s">
        <v>840</v>
      </c>
      <c r="E3452" s="231" t="s">
        <v>710</v>
      </c>
      <c r="F3452" s="231" t="s">
        <v>48</v>
      </c>
      <c r="G3452" s="231" t="s">
        <v>521</v>
      </c>
      <c r="H3452" s="231" t="s">
        <v>796</v>
      </c>
      <c r="I3452" s="203">
        <v>49098.239999999998</v>
      </c>
      <c r="J3452" s="203">
        <v>0</v>
      </c>
      <c r="K3452" s="203">
        <v>0</v>
      </c>
      <c r="L3452" s="203">
        <v>49098.239999999998</v>
      </c>
      <c r="M3452" s="231"/>
    </row>
    <row r="3453" spans="1:13">
      <c r="A3453" s="231" t="s">
        <v>794</v>
      </c>
      <c r="B3453" s="231" t="s">
        <v>808</v>
      </c>
      <c r="C3453" s="231" t="s">
        <v>2344</v>
      </c>
      <c r="D3453" s="231" t="s">
        <v>840</v>
      </c>
      <c r="E3453" s="231" t="s">
        <v>710</v>
      </c>
      <c r="F3453" s="231" t="s">
        <v>48</v>
      </c>
      <c r="G3453" s="231" t="s">
        <v>521</v>
      </c>
      <c r="H3453" s="231" t="s">
        <v>796</v>
      </c>
      <c r="I3453" s="203">
        <v>338.14</v>
      </c>
      <c r="J3453" s="203">
        <v>338.14</v>
      </c>
      <c r="K3453" s="203">
        <v>0</v>
      </c>
      <c r="L3453" s="203">
        <v>0</v>
      </c>
      <c r="M3453" s="231"/>
    </row>
    <row r="3454" spans="1:13">
      <c r="A3454" s="231" t="s">
        <v>794</v>
      </c>
      <c r="B3454" s="231" t="s">
        <v>808</v>
      </c>
      <c r="C3454" s="231" t="s">
        <v>2344</v>
      </c>
      <c r="D3454" s="231" t="s">
        <v>840</v>
      </c>
      <c r="E3454" s="231" t="s">
        <v>710</v>
      </c>
      <c r="F3454" s="231" t="s">
        <v>48</v>
      </c>
      <c r="G3454" s="231" t="s">
        <v>521</v>
      </c>
      <c r="H3454" s="231" t="s">
        <v>796</v>
      </c>
      <c r="I3454" s="203">
        <v>10300</v>
      </c>
      <c r="J3454" s="203">
        <v>10300</v>
      </c>
      <c r="K3454" s="203">
        <v>0</v>
      </c>
      <c r="L3454" s="203">
        <v>0</v>
      </c>
      <c r="M3454" s="231"/>
    </row>
    <row r="3455" spans="1:13">
      <c r="A3455" s="231" t="s">
        <v>794</v>
      </c>
      <c r="B3455" s="231" t="s">
        <v>808</v>
      </c>
      <c r="C3455" s="231" t="s">
        <v>2345</v>
      </c>
      <c r="D3455" s="231" t="s">
        <v>840</v>
      </c>
      <c r="E3455" s="231" t="s">
        <v>710</v>
      </c>
      <c r="F3455" s="231" t="s">
        <v>48</v>
      </c>
      <c r="G3455" s="231" t="s">
        <v>521</v>
      </c>
      <c r="H3455" s="231" t="s">
        <v>796</v>
      </c>
      <c r="I3455" s="203">
        <v>2717.61</v>
      </c>
      <c r="J3455" s="203">
        <v>2799.68</v>
      </c>
      <c r="K3455" s="203">
        <v>0</v>
      </c>
      <c r="L3455" s="203">
        <v>-82.07</v>
      </c>
      <c r="M3455" s="231"/>
    </row>
    <row r="3456" spans="1:13">
      <c r="A3456" s="231" t="s">
        <v>794</v>
      </c>
      <c r="B3456" s="231" t="s">
        <v>833</v>
      </c>
      <c r="C3456" s="231" t="s">
        <v>794</v>
      </c>
      <c r="D3456" s="231" t="s">
        <v>840</v>
      </c>
      <c r="E3456" s="231" t="s">
        <v>710</v>
      </c>
      <c r="F3456" s="231" t="s">
        <v>48</v>
      </c>
      <c r="G3456" s="231" t="s">
        <v>521</v>
      </c>
      <c r="H3456" s="231" t="s">
        <v>796</v>
      </c>
      <c r="I3456" s="203">
        <v>36918.120000000003</v>
      </c>
      <c r="J3456" s="203">
        <v>31258.6</v>
      </c>
      <c r="K3456" s="203">
        <v>5834.52</v>
      </c>
      <c r="L3456" s="203">
        <v>-175</v>
      </c>
      <c r="M3456" s="231"/>
    </row>
    <row r="3457" spans="1:13">
      <c r="A3457" s="231" t="s">
        <v>794</v>
      </c>
      <c r="B3457" s="231" t="s">
        <v>833</v>
      </c>
      <c r="C3457" s="231" t="s">
        <v>794</v>
      </c>
      <c r="D3457" s="231" t="s">
        <v>840</v>
      </c>
      <c r="E3457" s="231" t="s">
        <v>710</v>
      </c>
      <c r="F3457" s="231" t="s">
        <v>48</v>
      </c>
      <c r="G3457" s="231" t="s">
        <v>521</v>
      </c>
      <c r="H3457" s="231" t="s">
        <v>796</v>
      </c>
      <c r="I3457" s="203">
        <v>14900.49</v>
      </c>
      <c r="J3457" s="203">
        <v>14369.4</v>
      </c>
      <c r="K3457" s="203">
        <v>531.09</v>
      </c>
      <c r="L3457" s="203">
        <v>0</v>
      </c>
      <c r="M3457" s="231"/>
    </row>
    <row r="3458" spans="1:13">
      <c r="A3458" s="231" t="s">
        <v>794</v>
      </c>
      <c r="B3458" s="231" t="s">
        <v>833</v>
      </c>
      <c r="C3458" s="231" t="s">
        <v>812</v>
      </c>
      <c r="D3458" s="231" t="s">
        <v>840</v>
      </c>
      <c r="E3458" s="231" t="s">
        <v>710</v>
      </c>
      <c r="F3458" s="231" t="s">
        <v>48</v>
      </c>
      <c r="G3458" s="231" t="s">
        <v>521</v>
      </c>
      <c r="H3458" s="231" t="s">
        <v>796</v>
      </c>
      <c r="I3458" s="203">
        <v>21064.14</v>
      </c>
      <c r="J3458" s="203">
        <v>19827.93</v>
      </c>
      <c r="K3458" s="203">
        <v>1321.69</v>
      </c>
      <c r="L3458" s="203">
        <v>-85.48</v>
      </c>
      <c r="M3458" s="231"/>
    </row>
    <row r="3459" spans="1:13">
      <c r="A3459" s="231" t="s">
        <v>794</v>
      </c>
      <c r="B3459" s="231" t="s">
        <v>833</v>
      </c>
      <c r="C3459" s="231" t="s">
        <v>2345</v>
      </c>
      <c r="D3459" s="231" t="s">
        <v>840</v>
      </c>
      <c r="E3459" s="231" t="s">
        <v>710</v>
      </c>
      <c r="F3459" s="231" t="s">
        <v>48</v>
      </c>
      <c r="G3459" s="231" t="s">
        <v>521</v>
      </c>
      <c r="H3459" s="231" t="s">
        <v>796</v>
      </c>
      <c r="I3459" s="203">
        <v>1453.1</v>
      </c>
      <c r="J3459" s="203">
        <v>1347.38</v>
      </c>
      <c r="K3459" s="203">
        <v>0</v>
      </c>
      <c r="L3459" s="203">
        <v>105.72</v>
      </c>
      <c r="M3459" s="231"/>
    </row>
    <row r="3460" spans="1:13">
      <c r="A3460" s="231" t="s">
        <v>794</v>
      </c>
      <c r="B3460" s="231" t="s">
        <v>702</v>
      </c>
      <c r="C3460" s="231" t="s">
        <v>2341</v>
      </c>
      <c r="D3460" s="231" t="s">
        <v>840</v>
      </c>
      <c r="E3460" s="231" t="s">
        <v>710</v>
      </c>
      <c r="F3460" s="231" t="s">
        <v>48</v>
      </c>
      <c r="G3460" s="231" t="s">
        <v>521</v>
      </c>
      <c r="H3460" s="231" t="s">
        <v>796</v>
      </c>
      <c r="I3460" s="203">
        <v>1045.2</v>
      </c>
      <c r="J3460" s="203">
        <v>1045.2</v>
      </c>
      <c r="K3460" s="203">
        <v>0</v>
      </c>
      <c r="L3460" s="203">
        <v>0</v>
      </c>
      <c r="M3460" s="231"/>
    </row>
    <row r="3461" spans="1:13">
      <c r="A3461" s="231" t="s">
        <v>794</v>
      </c>
      <c r="B3461" s="231" t="s">
        <v>707</v>
      </c>
      <c r="C3461" s="231" t="s">
        <v>794</v>
      </c>
      <c r="D3461" s="231" t="s">
        <v>840</v>
      </c>
      <c r="E3461" s="231" t="s">
        <v>710</v>
      </c>
      <c r="F3461" s="231" t="s">
        <v>48</v>
      </c>
      <c r="G3461" s="231" t="s">
        <v>521</v>
      </c>
      <c r="H3461" s="231" t="s">
        <v>796</v>
      </c>
      <c r="I3461" s="203">
        <v>2942.07</v>
      </c>
      <c r="J3461" s="203">
        <v>2942.07</v>
      </c>
      <c r="K3461" s="203">
        <v>0</v>
      </c>
      <c r="L3461" s="203">
        <v>0</v>
      </c>
      <c r="M3461" s="231"/>
    </row>
    <row r="3462" spans="1:13">
      <c r="A3462" s="231" t="s">
        <v>794</v>
      </c>
      <c r="B3462" s="231" t="s">
        <v>707</v>
      </c>
      <c r="C3462" s="231" t="s">
        <v>812</v>
      </c>
      <c r="D3462" s="231" t="s">
        <v>840</v>
      </c>
      <c r="E3462" s="231" t="s">
        <v>710</v>
      </c>
      <c r="F3462" s="231" t="s">
        <v>48</v>
      </c>
      <c r="G3462" s="231" t="s">
        <v>521</v>
      </c>
      <c r="H3462" s="231" t="s">
        <v>796</v>
      </c>
      <c r="I3462" s="203">
        <v>798.37</v>
      </c>
      <c r="J3462" s="203">
        <v>792.03</v>
      </c>
      <c r="K3462" s="203">
        <v>0</v>
      </c>
      <c r="L3462" s="203">
        <v>6.34</v>
      </c>
      <c r="M3462" s="231"/>
    </row>
    <row r="3463" spans="1:13">
      <c r="A3463" s="231" t="s">
        <v>794</v>
      </c>
      <c r="B3463" s="231" t="s">
        <v>242</v>
      </c>
      <c r="C3463" s="231" t="s">
        <v>2344</v>
      </c>
      <c r="D3463" s="231" t="s">
        <v>840</v>
      </c>
      <c r="E3463" s="231" t="s">
        <v>710</v>
      </c>
      <c r="F3463" s="231" t="s">
        <v>48</v>
      </c>
      <c r="G3463" s="231" t="s">
        <v>521</v>
      </c>
      <c r="H3463" s="231" t="s">
        <v>796</v>
      </c>
      <c r="I3463" s="203">
        <v>28335.3</v>
      </c>
      <c r="J3463" s="203">
        <v>0</v>
      </c>
      <c r="K3463" s="203">
        <v>28335.3</v>
      </c>
      <c r="L3463" s="203">
        <v>0</v>
      </c>
      <c r="M3463" s="231"/>
    </row>
    <row r="3464" spans="1:13">
      <c r="A3464" s="231" t="s">
        <v>794</v>
      </c>
      <c r="B3464" s="231" t="s">
        <v>242</v>
      </c>
      <c r="C3464" s="231" t="s">
        <v>2344</v>
      </c>
      <c r="D3464" s="231" t="s">
        <v>840</v>
      </c>
      <c r="E3464" s="231" t="s">
        <v>710</v>
      </c>
      <c r="F3464" s="231" t="s">
        <v>48</v>
      </c>
      <c r="G3464" s="231" t="s">
        <v>521</v>
      </c>
      <c r="H3464" s="231" t="s">
        <v>796</v>
      </c>
      <c r="I3464" s="203">
        <v>7218.5</v>
      </c>
      <c r="J3464" s="203">
        <v>7218.5</v>
      </c>
      <c r="K3464" s="203">
        <v>0</v>
      </c>
      <c r="L3464" s="203">
        <v>0</v>
      </c>
      <c r="M3464" s="231"/>
    </row>
    <row r="3465" spans="1:13">
      <c r="A3465" s="231" t="s">
        <v>794</v>
      </c>
      <c r="B3465" s="231" t="s">
        <v>243</v>
      </c>
      <c r="C3465" s="231" t="s">
        <v>2345</v>
      </c>
      <c r="D3465" s="231" t="s">
        <v>840</v>
      </c>
      <c r="E3465" s="231" t="s">
        <v>710</v>
      </c>
      <c r="F3465" s="231" t="s">
        <v>48</v>
      </c>
      <c r="G3465" s="231" t="s">
        <v>521</v>
      </c>
      <c r="H3465" s="231" t="s">
        <v>796</v>
      </c>
      <c r="I3465" s="203">
        <v>347.25</v>
      </c>
      <c r="J3465" s="203">
        <v>114.75</v>
      </c>
      <c r="K3465" s="203">
        <v>0</v>
      </c>
      <c r="L3465" s="203">
        <v>232.5</v>
      </c>
      <c r="M3465" s="231"/>
    </row>
    <row r="3466" spans="1:13">
      <c r="A3466" s="231" t="s">
        <v>794</v>
      </c>
      <c r="B3466" s="231" t="s">
        <v>706</v>
      </c>
      <c r="C3466" s="231" t="s">
        <v>794</v>
      </c>
      <c r="D3466" s="231" t="s">
        <v>840</v>
      </c>
      <c r="E3466" s="231" t="s">
        <v>710</v>
      </c>
      <c r="F3466" s="231" t="s">
        <v>48</v>
      </c>
      <c r="G3466" s="231" t="s">
        <v>521</v>
      </c>
      <c r="H3466" s="231" t="s">
        <v>796</v>
      </c>
      <c r="I3466" s="203">
        <v>4709.82</v>
      </c>
      <c r="J3466" s="203">
        <v>5686.9</v>
      </c>
      <c r="K3466" s="203">
        <v>0</v>
      </c>
      <c r="L3466" s="203">
        <v>-977.08</v>
      </c>
      <c r="M3466" s="231"/>
    </row>
    <row r="3467" spans="1:13">
      <c r="A3467" s="231" t="s">
        <v>794</v>
      </c>
      <c r="B3467" s="231" t="s">
        <v>706</v>
      </c>
      <c r="C3467" s="231" t="s">
        <v>812</v>
      </c>
      <c r="D3467" s="231" t="s">
        <v>840</v>
      </c>
      <c r="E3467" s="231" t="s">
        <v>710</v>
      </c>
      <c r="F3467" s="231" t="s">
        <v>48</v>
      </c>
      <c r="G3467" s="231" t="s">
        <v>521</v>
      </c>
      <c r="H3467" s="231" t="s">
        <v>796</v>
      </c>
      <c r="I3467" s="203">
        <v>1222.71</v>
      </c>
      <c r="J3467" s="203">
        <v>1431.2</v>
      </c>
      <c r="K3467" s="203">
        <v>0</v>
      </c>
      <c r="L3467" s="203">
        <v>-208.49</v>
      </c>
      <c r="M3467" s="231"/>
    </row>
    <row r="3468" spans="1:13">
      <c r="A3468" s="231" t="s">
        <v>794</v>
      </c>
      <c r="B3468" s="231" t="s">
        <v>706</v>
      </c>
      <c r="C3468" s="231" t="s">
        <v>2345</v>
      </c>
      <c r="D3468" s="231" t="s">
        <v>840</v>
      </c>
      <c r="E3468" s="231" t="s">
        <v>710</v>
      </c>
      <c r="F3468" s="231" t="s">
        <v>48</v>
      </c>
      <c r="G3468" s="231" t="s">
        <v>521</v>
      </c>
      <c r="H3468" s="231" t="s">
        <v>796</v>
      </c>
      <c r="I3468" s="203">
        <v>3106.5</v>
      </c>
      <c r="J3468" s="203">
        <v>3106.5</v>
      </c>
      <c r="K3468" s="203">
        <v>0</v>
      </c>
      <c r="L3468" s="203">
        <v>0</v>
      </c>
      <c r="M3468" s="231"/>
    </row>
    <row r="3469" spans="1:13">
      <c r="A3469" s="231" t="s">
        <v>794</v>
      </c>
      <c r="B3469" s="231" t="s">
        <v>709</v>
      </c>
      <c r="C3469" s="231" t="s">
        <v>2343</v>
      </c>
      <c r="D3469" s="231" t="s">
        <v>840</v>
      </c>
      <c r="E3469" s="231" t="s">
        <v>710</v>
      </c>
      <c r="F3469" s="231" t="s">
        <v>48</v>
      </c>
      <c r="G3469" s="231" t="s">
        <v>521</v>
      </c>
      <c r="H3469" s="231" t="s">
        <v>796</v>
      </c>
      <c r="I3469" s="203">
        <v>6046.71</v>
      </c>
      <c r="J3469" s="203">
        <v>0</v>
      </c>
      <c r="K3469" s="203">
        <v>0</v>
      </c>
      <c r="L3469" s="203">
        <v>6046.71</v>
      </c>
      <c r="M3469" s="231"/>
    </row>
    <row r="3470" spans="1:13">
      <c r="A3470" s="231" t="s">
        <v>794</v>
      </c>
      <c r="B3470" s="231" t="s">
        <v>808</v>
      </c>
      <c r="C3470" s="231" t="s">
        <v>794</v>
      </c>
      <c r="D3470" s="231" t="s">
        <v>840</v>
      </c>
      <c r="E3470" s="231" t="s">
        <v>2086</v>
      </c>
      <c r="F3470" s="231" t="s">
        <v>48</v>
      </c>
      <c r="G3470" s="231" t="s">
        <v>521</v>
      </c>
      <c r="H3470" s="231" t="s">
        <v>796</v>
      </c>
      <c r="I3470" s="203">
        <v>5500</v>
      </c>
      <c r="J3470" s="203">
        <v>33584</v>
      </c>
      <c r="K3470" s="203">
        <v>0</v>
      </c>
      <c r="L3470" s="203">
        <v>-28084</v>
      </c>
      <c r="M3470" s="231"/>
    </row>
    <row r="3471" spans="1:13">
      <c r="A3471" s="231" t="s">
        <v>794</v>
      </c>
      <c r="B3471" s="231" t="s">
        <v>808</v>
      </c>
      <c r="C3471" s="231" t="s">
        <v>812</v>
      </c>
      <c r="D3471" s="231" t="s">
        <v>840</v>
      </c>
      <c r="E3471" s="231" t="s">
        <v>2086</v>
      </c>
      <c r="F3471" s="231" t="s">
        <v>48</v>
      </c>
      <c r="G3471" s="231" t="s">
        <v>521</v>
      </c>
      <c r="H3471" s="231" t="s">
        <v>796</v>
      </c>
      <c r="I3471" s="203">
        <v>1255.8</v>
      </c>
      <c r="J3471" s="203">
        <v>7671.71</v>
      </c>
      <c r="K3471" s="203">
        <v>0</v>
      </c>
      <c r="L3471" s="203">
        <v>-6415.91</v>
      </c>
      <c r="M3471" s="231"/>
    </row>
    <row r="3472" spans="1:13">
      <c r="A3472" s="231" t="s">
        <v>794</v>
      </c>
      <c r="B3472" s="231" t="s">
        <v>808</v>
      </c>
      <c r="C3472" s="231" t="s">
        <v>2341</v>
      </c>
      <c r="D3472" s="231" t="s">
        <v>840</v>
      </c>
      <c r="E3472" s="231" t="s">
        <v>2086</v>
      </c>
      <c r="F3472" s="231" t="s">
        <v>48</v>
      </c>
      <c r="G3472" s="231" t="s">
        <v>521</v>
      </c>
      <c r="H3472" s="231" t="s">
        <v>796</v>
      </c>
      <c r="I3472" s="203">
        <v>2000</v>
      </c>
      <c r="J3472" s="203">
        <v>2000</v>
      </c>
      <c r="K3472" s="203">
        <v>0</v>
      </c>
      <c r="L3472" s="203">
        <v>0</v>
      </c>
      <c r="M3472" s="231"/>
    </row>
    <row r="3473" spans="1:13">
      <c r="A3473" s="231" t="s">
        <v>794</v>
      </c>
      <c r="B3473" s="231" t="s">
        <v>244</v>
      </c>
      <c r="C3473" s="231" t="s">
        <v>794</v>
      </c>
      <c r="D3473" s="231" t="s">
        <v>840</v>
      </c>
      <c r="E3473" s="231" t="s">
        <v>2082</v>
      </c>
      <c r="F3473" s="231" t="s">
        <v>48</v>
      </c>
      <c r="G3473" s="231" t="s">
        <v>521</v>
      </c>
      <c r="H3473" s="231" t="s">
        <v>796</v>
      </c>
      <c r="I3473" s="203">
        <v>46296</v>
      </c>
      <c r="J3473" s="203">
        <v>42150.239999999998</v>
      </c>
      <c r="K3473" s="203">
        <v>4128.34</v>
      </c>
      <c r="L3473" s="203">
        <v>17.420000000000002</v>
      </c>
      <c r="M3473" s="231"/>
    </row>
    <row r="3474" spans="1:13">
      <c r="A3474" s="231" t="s">
        <v>794</v>
      </c>
      <c r="B3474" s="231" t="s">
        <v>244</v>
      </c>
      <c r="C3474" s="231" t="s">
        <v>812</v>
      </c>
      <c r="D3474" s="231" t="s">
        <v>840</v>
      </c>
      <c r="E3474" s="231" t="s">
        <v>2082</v>
      </c>
      <c r="F3474" s="231" t="s">
        <v>48</v>
      </c>
      <c r="G3474" s="231" t="s">
        <v>521</v>
      </c>
      <c r="H3474" s="231" t="s">
        <v>796</v>
      </c>
      <c r="I3474" s="203">
        <v>23959.98</v>
      </c>
      <c r="J3474" s="203">
        <v>23129.56</v>
      </c>
      <c r="K3474" s="203">
        <v>857.84</v>
      </c>
      <c r="L3474" s="203">
        <v>-27.42</v>
      </c>
      <c r="M3474" s="231"/>
    </row>
    <row r="3475" spans="1:13">
      <c r="A3475" s="231" t="s">
        <v>794</v>
      </c>
      <c r="B3475" s="231" t="s">
        <v>703</v>
      </c>
      <c r="C3475" s="231" t="s">
        <v>794</v>
      </c>
      <c r="D3475" s="231" t="s">
        <v>840</v>
      </c>
      <c r="E3475" s="231" t="s">
        <v>2092</v>
      </c>
      <c r="F3475" s="231" t="s">
        <v>48</v>
      </c>
      <c r="G3475" s="231" t="s">
        <v>521</v>
      </c>
      <c r="H3475" s="231" t="s">
        <v>796</v>
      </c>
      <c r="I3475" s="203">
        <v>44304</v>
      </c>
      <c r="J3475" s="203">
        <v>37336.68</v>
      </c>
      <c r="K3475" s="203">
        <v>6967.32</v>
      </c>
      <c r="L3475" s="203">
        <v>0</v>
      </c>
      <c r="M3475" s="231"/>
    </row>
    <row r="3476" spans="1:13">
      <c r="A3476" s="231" t="s">
        <v>794</v>
      </c>
      <c r="B3476" s="231" t="s">
        <v>703</v>
      </c>
      <c r="C3476" s="231" t="s">
        <v>812</v>
      </c>
      <c r="D3476" s="231" t="s">
        <v>840</v>
      </c>
      <c r="E3476" s="231" t="s">
        <v>2092</v>
      </c>
      <c r="F3476" s="231" t="s">
        <v>48</v>
      </c>
      <c r="G3476" s="231" t="s">
        <v>521</v>
      </c>
      <c r="H3476" s="231" t="s">
        <v>796</v>
      </c>
      <c r="I3476" s="203">
        <v>17101.349999999999</v>
      </c>
      <c r="J3476" s="203">
        <v>15691.49</v>
      </c>
      <c r="K3476" s="203">
        <v>1446.12</v>
      </c>
      <c r="L3476" s="203">
        <v>-36.26</v>
      </c>
      <c r="M3476" s="231"/>
    </row>
    <row r="3477" spans="1:13">
      <c r="A3477" s="231" t="s">
        <v>794</v>
      </c>
      <c r="B3477" s="231" t="s">
        <v>808</v>
      </c>
      <c r="C3477" s="231" t="s">
        <v>2345</v>
      </c>
      <c r="D3477" s="231" t="s">
        <v>840</v>
      </c>
      <c r="E3477" s="231" t="s">
        <v>338</v>
      </c>
      <c r="F3477" s="231" t="s">
        <v>48</v>
      </c>
      <c r="G3477" s="231" t="s">
        <v>521</v>
      </c>
      <c r="H3477" s="231" t="s">
        <v>796</v>
      </c>
      <c r="I3477" s="203">
        <v>72.05</v>
      </c>
      <c r="J3477" s="203">
        <v>0</v>
      </c>
      <c r="K3477" s="203">
        <v>0</v>
      </c>
      <c r="L3477" s="203">
        <v>72.05</v>
      </c>
      <c r="M3477" s="231"/>
    </row>
    <row r="3478" spans="1:13">
      <c r="A3478" s="231" t="s">
        <v>794</v>
      </c>
      <c r="B3478" s="231" t="s">
        <v>808</v>
      </c>
      <c r="C3478" s="231" t="s">
        <v>794</v>
      </c>
      <c r="D3478" s="231" t="s">
        <v>810</v>
      </c>
      <c r="E3478" s="231" t="s">
        <v>521</v>
      </c>
      <c r="F3478" s="231" t="s">
        <v>48</v>
      </c>
      <c r="G3478" s="231" t="s">
        <v>521</v>
      </c>
      <c r="H3478" s="231" t="s">
        <v>796</v>
      </c>
      <c r="I3478" s="203">
        <v>3453391</v>
      </c>
      <c r="J3478" s="203">
        <v>2979223.07</v>
      </c>
      <c r="K3478" s="203">
        <v>508087.2</v>
      </c>
      <c r="L3478" s="203">
        <v>-33919.269999999997</v>
      </c>
      <c r="M3478" s="231"/>
    </row>
    <row r="3479" spans="1:13">
      <c r="A3479" s="231" t="s">
        <v>794</v>
      </c>
      <c r="B3479" s="231" t="s">
        <v>808</v>
      </c>
      <c r="C3479" s="231" t="s">
        <v>812</v>
      </c>
      <c r="D3479" s="231" t="s">
        <v>810</v>
      </c>
      <c r="E3479" s="231" t="s">
        <v>521</v>
      </c>
      <c r="F3479" s="231" t="s">
        <v>48</v>
      </c>
      <c r="G3479" s="231" t="s">
        <v>521</v>
      </c>
      <c r="H3479" s="231" t="s">
        <v>796</v>
      </c>
      <c r="I3479" s="203">
        <v>1334163</v>
      </c>
      <c r="J3479" s="203">
        <v>1268521.8400000001</v>
      </c>
      <c r="K3479" s="203">
        <v>105700.92</v>
      </c>
      <c r="L3479" s="203">
        <v>-40059.760000000002</v>
      </c>
      <c r="M3479" s="231"/>
    </row>
    <row r="3480" spans="1:13">
      <c r="A3480" s="231" t="s">
        <v>794</v>
      </c>
      <c r="B3480" s="231" t="s">
        <v>808</v>
      </c>
      <c r="C3480" s="231" t="s">
        <v>2341</v>
      </c>
      <c r="D3480" s="231" t="s">
        <v>810</v>
      </c>
      <c r="E3480" s="231" t="s">
        <v>521</v>
      </c>
      <c r="F3480" s="231" t="s">
        <v>48</v>
      </c>
      <c r="G3480" s="231" t="s">
        <v>521</v>
      </c>
      <c r="H3480" s="231" t="s">
        <v>796</v>
      </c>
      <c r="I3480" s="203">
        <v>19520</v>
      </c>
      <c r="J3480" s="203">
        <v>16812.5</v>
      </c>
      <c r="K3480" s="203">
        <v>2707.5</v>
      </c>
      <c r="L3480" s="203">
        <v>0</v>
      </c>
      <c r="M3480" s="231"/>
    </row>
    <row r="3481" spans="1:13">
      <c r="A3481" s="231" t="s">
        <v>794</v>
      </c>
      <c r="B3481" s="231" t="s">
        <v>808</v>
      </c>
      <c r="C3481" s="231" t="s">
        <v>2341</v>
      </c>
      <c r="D3481" s="231" t="s">
        <v>810</v>
      </c>
      <c r="E3481" s="231" t="s">
        <v>521</v>
      </c>
      <c r="F3481" s="231" t="s">
        <v>48</v>
      </c>
      <c r="G3481" s="231" t="s">
        <v>521</v>
      </c>
      <c r="H3481" s="231" t="s">
        <v>796</v>
      </c>
      <c r="I3481" s="203">
        <v>23.8</v>
      </c>
      <c r="J3481" s="203">
        <v>23.8</v>
      </c>
      <c r="K3481" s="203">
        <v>0</v>
      </c>
      <c r="L3481" s="203">
        <v>0</v>
      </c>
      <c r="M3481" s="231"/>
    </row>
    <row r="3482" spans="1:13">
      <c r="A3482" s="231" t="s">
        <v>794</v>
      </c>
      <c r="B3482" s="231" t="s">
        <v>808</v>
      </c>
      <c r="C3482" s="231" t="s">
        <v>2341</v>
      </c>
      <c r="D3482" s="231" t="s">
        <v>810</v>
      </c>
      <c r="E3482" s="231" t="s">
        <v>521</v>
      </c>
      <c r="F3482" s="231" t="s">
        <v>48</v>
      </c>
      <c r="G3482" s="231" t="s">
        <v>521</v>
      </c>
      <c r="H3482" s="231" t="s">
        <v>796</v>
      </c>
      <c r="I3482" s="203">
        <v>1080.6400000000001</v>
      </c>
      <c r="J3482" s="203">
        <v>1080.6400000000001</v>
      </c>
      <c r="K3482" s="203">
        <v>0</v>
      </c>
      <c r="L3482" s="203">
        <v>0</v>
      </c>
      <c r="M3482" s="231"/>
    </row>
    <row r="3483" spans="1:13">
      <c r="A3483" s="231" t="s">
        <v>794</v>
      </c>
      <c r="B3483" s="231" t="s">
        <v>808</v>
      </c>
      <c r="C3483" s="231" t="s">
        <v>2343</v>
      </c>
      <c r="D3483" s="231" t="s">
        <v>810</v>
      </c>
      <c r="E3483" s="231" t="s">
        <v>521</v>
      </c>
      <c r="F3483" s="231" t="s">
        <v>48</v>
      </c>
      <c r="G3483" s="231" t="s">
        <v>521</v>
      </c>
      <c r="H3483" s="231" t="s">
        <v>796</v>
      </c>
      <c r="I3483" s="203">
        <v>38528.5</v>
      </c>
      <c r="J3483" s="203">
        <v>38366.35</v>
      </c>
      <c r="K3483" s="203">
        <v>18.97</v>
      </c>
      <c r="L3483" s="203">
        <v>143.18</v>
      </c>
      <c r="M3483" s="231"/>
    </row>
    <row r="3484" spans="1:13">
      <c r="A3484" s="231" t="s">
        <v>794</v>
      </c>
      <c r="B3484" s="231" t="s">
        <v>808</v>
      </c>
      <c r="C3484" s="231" t="s">
        <v>2343</v>
      </c>
      <c r="D3484" s="231" t="s">
        <v>810</v>
      </c>
      <c r="E3484" s="231" t="s">
        <v>521</v>
      </c>
      <c r="F3484" s="231" t="s">
        <v>48</v>
      </c>
      <c r="G3484" s="231" t="s">
        <v>521</v>
      </c>
      <c r="H3484" s="231" t="s">
        <v>796</v>
      </c>
      <c r="I3484" s="203">
        <v>200</v>
      </c>
      <c r="J3484" s="203">
        <v>187.98</v>
      </c>
      <c r="K3484" s="203">
        <v>0</v>
      </c>
      <c r="L3484" s="203">
        <v>12.02</v>
      </c>
      <c r="M3484" s="231"/>
    </row>
    <row r="3485" spans="1:13">
      <c r="A3485" s="231" t="s">
        <v>794</v>
      </c>
      <c r="B3485" s="231" t="s">
        <v>808</v>
      </c>
      <c r="C3485" s="231" t="s">
        <v>2343</v>
      </c>
      <c r="D3485" s="231" t="s">
        <v>810</v>
      </c>
      <c r="E3485" s="231" t="s">
        <v>521</v>
      </c>
      <c r="F3485" s="231" t="s">
        <v>48</v>
      </c>
      <c r="G3485" s="231" t="s">
        <v>521</v>
      </c>
      <c r="H3485" s="231" t="s">
        <v>796</v>
      </c>
      <c r="I3485" s="203">
        <v>145672.26999999999</v>
      </c>
      <c r="J3485" s="203">
        <v>126387.65</v>
      </c>
      <c r="K3485" s="203">
        <v>19284.62</v>
      </c>
      <c r="L3485" s="203">
        <v>0</v>
      </c>
      <c r="M3485" s="231"/>
    </row>
    <row r="3486" spans="1:13">
      <c r="A3486" s="231" t="s">
        <v>794</v>
      </c>
      <c r="B3486" s="231" t="s">
        <v>808</v>
      </c>
      <c r="C3486" s="231" t="s">
        <v>2344</v>
      </c>
      <c r="D3486" s="231" t="s">
        <v>810</v>
      </c>
      <c r="E3486" s="231" t="s">
        <v>521</v>
      </c>
      <c r="F3486" s="231" t="s">
        <v>48</v>
      </c>
      <c r="G3486" s="231" t="s">
        <v>521</v>
      </c>
      <c r="H3486" s="231" t="s">
        <v>796</v>
      </c>
      <c r="I3486" s="203">
        <v>2600</v>
      </c>
      <c r="J3486" s="203">
        <v>1421.25</v>
      </c>
      <c r="K3486" s="203">
        <v>0</v>
      </c>
      <c r="L3486" s="203">
        <v>1178.75</v>
      </c>
      <c r="M3486" s="231"/>
    </row>
    <row r="3487" spans="1:13">
      <c r="A3487" s="231" t="s">
        <v>794</v>
      </c>
      <c r="B3487" s="231" t="s">
        <v>808</v>
      </c>
      <c r="C3487" s="231" t="s">
        <v>2344</v>
      </c>
      <c r="D3487" s="231" t="s">
        <v>810</v>
      </c>
      <c r="E3487" s="231" t="s">
        <v>521</v>
      </c>
      <c r="F3487" s="231" t="s">
        <v>48</v>
      </c>
      <c r="G3487" s="231" t="s">
        <v>521</v>
      </c>
      <c r="H3487" s="231" t="s">
        <v>796</v>
      </c>
      <c r="I3487" s="203">
        <v>180</v>
      </c>
      <c r="J3487" s="203">
        <v>0</v>
      </c>
      <c r="K3487" s="203">
        <v>0</v>
      </c>
      <c r="L3487" s="203">
        <v>180</v>
      </c>
      <c r="M3487" s="231"/>
    </row>
    <row r="3488" spans="1:13">
      <c r="A3488" s="231" t="s">
        <v>794</v>
      </c>
      <c r="B3488" s="231" t="s">
        <v>808</v>
      </c>
      <c r="C3488" s="231" t="s">
        <v>2344</v>
      </c>
      <c r="D3488" s="231" t="s">
        <v>810</v>
      </c>
      <c r="E3488" s="231" t="s">
        <v>521</v>
      </c>
      <c r="F3488" s="231" t="s">
        <v>48</v>
      </c>
      <c r="G3488" s="231" t="s">
        <v>521</v>
      </c>
      <c r="H3488" s="231" t="s">
        <v>796</v>
      </c>
      <c r="I3488" s="203">
        <v>4320</v>
      </c>
      <c r="J3488" s="203">
        <v>4070</v>
      </c>
      <c r="K3488" s="203">
        <v>0</v>
      </c>
      <c r="L3488" s="203">
        <v>250</v>
      </c>
      <c r="M3488" s="231"/>
    </row>
    <row r="3489" spans="1:13">
      <c r="A3489" s="231" t="s">
        <v>794</v>
      </c>
      <c r="B3489" s="231" t="s">
        <v>808</v>
      </c>
      <c r="C3489" s="231" t="s">
        <v>2345</v>
      </c>
      <c r="D3489" s="231" t="s">
        <v>810</v>
      </c>
      <c r="E3489" s="231" t="s">
        <v>521</v>
      </c>
      <c r="F3489" s="231" t="s">
        <v>48</v>
      </c>
      <c r="G3489" s="231" t="s">
        <v>521</v>
      </c>
      <c r="H3489" s="231" t="s">
        <v>796</v>
      </c>
      <c r="I3489" s="203">
        <v>1498.4</v>
      </c>
      <c r="J3489" s="203">
        <v>885.4</v>
      </c>
      <c r="K3489" s="203">
        <v>0</v>
      </c>
      <c r="L3489" s="203">
        <v>613</v>
      </c>
      <c r="M3489" s="231"/>
    </row>
    <row r="3490" spans="1:13">
      <c r="A3490" s="231" t="s">
        <v>794</v>
      </c>
      <c r="B3490" s="231" t="s">
        <v>808</v>
      </c>
      <c r="C3490" s="231" t="s">
        <v>2345</v>
      </c>
      <c r="D3490" s="231" t="s">
        <v>810</v>
      </c>
      <c r="E3490" s="231" t="s">
        <v>521</v>
      </c>
      <c r="F3490" s="231" t="s">
        <v>48</v>
      </c>
      <c r="G3490" s="231" t="s">
        <v>521</v>
      </c>
      <c r="H3490" s="231" t="s">
        <v>796</v>
      </c>
      <c r="I3490" s="203">
        <v>84760</v>
      </c>
      <c r="J3490" s="203">
        <v>90698.06</v>
      </c>
      <c r="K3490" s="203">
        <v>0</v>
      </c>
      <c r="L3490" s="203">
        <v>-5938.06</v>
      </c>
      <c r="M3490" s="231"/>
    </row>
    <row r="3491" spans="1:13">
      <c r="A3491" s="231" t="s">
        <v>794</v>
      </c>
      <c r="B3491" s="231" t="s">
        <v>833</v>
      </c>
      <c r="C3491" s="231" t="s">
        <v>794</v>
      </c>
      <c r="D3491" s="231" t="s">
        <v>810</v>
      </c>
      <c r="E3491" s="231" t="s">
        <v>521</v>
      </c>
      <c r="F3491" s="231" t="s">
        <v>48</v>
      </c>
      <c r="G3491" s="231" t="s">
        <v>521</v>
      </c>
      <c r="H3491" s="231" t="s">
        <v>796</v>
      </c>
      <c r="I3491" s="203">
        <v>468729</v>
      </c>
      <c r="J3491" s="203">
        <v>395856.71</v>
      </c>
      <c r="K3491" s="203">
        <v>75825</v>
      </c>
      <c r="L3491" s="203">
        <v>-2952.71</v>
      </c>
      <c r="M3491" s="231"/>
    </row>
    <row r="3492" spans="1:13">
      <c r="A3492" s="231" t="s">
        <v>794</v>
      </c>
      <c r="B3492" s="231" t="s">
        <v>833</v>
      </c>
      <c r="C3492" s="231" t="s">
        <v>794</v>
      </c>
      <c r="D3492" s="231" t="s">
        <v>810</v>
      </c>
      <c r="E3492" s="231" t="s">
        <v>521</v>
      </c>
      <c r="F3492" s="231" t="s">
        <v>48</v>
      </c>
      <c r="G3492" s="231" t="s">
        <v>521</v>
      </c>
      <c r="H3492" s="231" t="s">
        <v>796</v>
      </c>
      <c r="I3492" s="203">
        <v>119157</v>
      </c>
      <c r="J3492" s="203">
        <v>112136.51</v>
      </c>
      <c r="K3492" s="203">
        <v>4249.55</v>
      </c>
      <c r="L3492" s="203">
        <v>2770.94</v>
      </c>
      <c r="M3492" s="231"/>
    </row>
    <row r="3493" spans="1:13">
      <c r="A3493" s="231" t="s">
        <v>794</v>
      </c>
      <c r="B3493" s="231" t="s">
        <v>833</v>
      </c>
      <c r="C3493" s="231" t="s">
        <v>812</v>
      </c>
      <c r="D3493" s="231" t="s">
        <v>810</v>
      </c>
      <c r="E3493" s="231" t="s">
        <v>521</v>
      </c>
      <c r="F3493" s="231" t="s">
        <v>48</v>
      </c>
      <c r="G3493" s="231" t="s">
        <v>521</v>
      </c>
      <c r="H3493" s="231" t="s">
        <v>796</v>
      </c>
      <c r="I3493" s="203">
        <v>244399</v>
      </c>
      <c r="J3493" s="203">
        <v>229192.13</v>
      </c>
      <c r="K3493" s="203">
        <v>16622.599999999999</v>
      </c>
      <c r="L3493" s="203">
        <v>-1415.73</v>
      </c>
      <c r="M3493" s="231"/>
    </row>
    <row r="3494" spans="1:13">
      <c r="A3494" s="231" t="s">
        <v>794</v>
      </c>
      <c r="B3494" s="231" t="s">
        <v>833</v>
      </c>
      <c r="C3494" s="231" t="s">
        <v>2345</v>
      </c>
      <c r="D3494" s="231" t="s">
        <v>810</v>
      </c>
      <c r="E3494" s="231" t="s">
        <v>521</v>
      </c>
      <c r="F3494" s="231" t="s">
        <v>48</v>
      </c>
      <c r="G3494" s="231" t="s">
        <v>521</v>
      </c>
      <c r="H3494" s="231" t="s">
        <v>796</v>
      </c>
      <c r="I3494" s="203">
        <v>14930.21</v>
      </c>
      <c r="J3494" s="203">
        <v>25418.52</v>
      </c>
      <c r="K3494" s="203">
        <v>0</v>
      </c>
      <c r="L3494" s="203">
        <v>-10488.31</v>
      </c>
      <c r="M3494" s="231"/>
    </row>
    <row r="3495" spans="1:13">
      <c r="A3495" s="231" t="s">
        <v>794</v>
      </c>
      <c r="B3495" s="231" t="s">
        <v>806</v>
      </c>
      <c r="C3495" s="231" t="s">
        <v>794</v>
      </c>
      <c r="D3495" s="231" t="s">
        <v>810</v>
      </c>
      <c r="E3495" s="231" t="s">
        <v>521</v>
      </c>
      <c r="F3495" s="231" t="s">
        <v>48</v>
      </c>
      <c r="G3495" s="231" t="s">
        <v>521</v>
      </c>
      <c r="H3495" s="231" t="s">
        <v>796</v>
      </c>
      <c r="I3495" s="203">
        <v>231598.53</v>
      </c>
      <c r="J3495" s="203">
        <v>210683.67</v>
      </c>
      <c r="K3495" s="203">
        <v>36212</v>
      </c>
      <c r="L3495" s="203">
        <v>-15297.14</v>
      </c>
      <c r="M3495" s="231"/>
    </row>
    <row r="3496" spans="1:13">
      <c r="A3496" s="231" t="s">
        <v>794</v>
      </c>
      <c r="B3496" s="231" t="s">
        <v>806</v>
      </c>
      <c r="C3496" s="231" t="s">
        <v>812</v>
      </c>
      <c r="D3496" s="231" t="s">
        <v>810</v>
      </c>
      <c r="E3496" s="231" t="s">
        <v>521</v>
      </c>
      <c r="F3496" s="231" t="s">
        <v>48</v>
      </c>
      <c r="G3496" s="231" t="s">
        <v>521</v>
      </c>
      <c r="H3496" s="231" t="s">
        <v>796</v>
      </c>
      <c r="I3496" s="203">
        <v>89706.55</v>
      </c>
      <c r="J3496" s="203">
        <v>100319.54</v>
      </c>
      <c r="K3496" s="203">
        <v>7516.08</v>
      </c>
      <c r="L3496" s="203">
        <v>-18129.07</v>
      </c>
      <c r="M3496" s="231"/>
    </row>
    <row r="3497" spans="1:13">
      <c r="A3497" s="231" t="s">
        <v>794</v>
      </c>
      <c r="B3497" s="231" t="s">
        <v>806</v>
      </c>
      <c r="C3497" s="231" t="s">
        <v>2341</v>
      </c>
      <c r="D3497" s="231" t="s">
        <v>810</v>
      </c>
      <c r="E3497" s="231" t="s">
        <v>521</v>
      </c>
      <c r="F3497" s="231" t="s">
        <v>48</v>
      </c>
      <c r="G3497" s="231" t="s">
        <v>521</v>
      </c>
      <c r="H3497" s="231" t="s">
        <v>796</v>
      </c>
      <c r="I3497" s="203">
        <v>330</v>
      </c>
      <c r="J3497" s="203">
        <v>330</v>
      </c>
      <c r="K3497" s="203">
        <v>0</v>
      </c>
      <c r="L3497" s="203">
        <v>0</v>
      </c>
      <c r="M3497" s="231"/>
    </row>
    <row r="3498" spans="1:13">
      <c r="A3498" s="231" t="s">
        <v>794</v>
      </c>
      <c r="B3498" s="231" t="s">
        <v>806</v>
      </c>
      <c r="C3498" s="231" t="s">
        <v>2343</v>
      </c>
      <c r="D3498" s="231" t="s">
        <v>810</v>
      </c>
      <c r="E3498" s="231" t="s">
        <v>521</v>
      </c>
      <c r="F3498" s="231" t="s">
        <v>48</v>
      </c>
      <c r="G3498" s="231" t="s">
        <v>521</v>
      </c>
      <c r="H3498" s="231" t="s">
        <v>796</v>
      </c>
      <c r="I3498" s="203">
        <v>5677</v>
      </c>
      <c r="J3498" s="203">
        <v>4208.92</v>
      </c>
      <c r="K3498" s="203">
        <v>308.43</v>
      </c>
      <c r="L3498" s="203">
        <v>1159.6500000000001</v>
      </c>
      <c r="M3498" s="231"/>
    </row>
    <row r="3499" spans="1:13">
      <c r="A3499" s="231" t="s">
        <v>794</v>
      </c>
      <c r="B3499" s="231" t="s">
        <v>806</v>
      </c>
      <c r="C3499" s="231" t="s">
        <v>2343</v>
      </c>
      <c r="D3499" s="231" t="s">
        <v>810</v>
      </c>
      <c r="E3499" s="231" t="s">
        <v>521</v>
      </c>
      <c r="F3499" s="231" t="s">
        <v>48</v>
      </c>
      <c r="G3499" s="231" t="s">
        <v>521</v>
      </c>
      <c r="H3499" s="231" t="s">
        <v>796</v>
      </c>
      <c r="I3499" s="203">
        <v>1500</v>
      </c>
      <c r="J3499" s="203">
        <v>1089.27</v>
      </c>
      <c r="K3499" s="203">
        <v>316.02999999999997</v>
      </c>
      <c r="L3499" s="203">
        <v>94.7</v>
      </c>
      <c r="M3499" s="231"/>
    </row>
    <row r="3500" spans="1:13">
      <c r="A3500" s="231" t="s">
        <v>794</v>
      </c>
      <c r="B3500" s="231" t="s">
        <v>806</v>
      </c>
      <c r="C3500" s="231" t="s">
        <v>2345</v>
      </c>
      <c r="D3500" s="231" t="s">
        <v>810</v>
      </c>
      <c r="E3500" s="231" t="s">
        <v>521</v>
      </c>
      <c r="F3500" s="231" t="s">
        <v>48</v>
      </c>
      <c r="G3500" s="231" t="s">
        <v>521</v>
      </c>
      <c r="H3500" s="231" t="s">
        <v>796</v>
      </c>
      <c r="I3500" s="203">
        <v>1856.92</v>
      </c>
      <c r="J3500" s="203">
        <v>3785.26</v>
      </c>
      <c r="K3500" s="203">
        <v>0</v>
      </c>
      <c r="L3500" s="203">
        <v>-1928.34</v>
      </c>
      <c r="M3500" s="231"/>
    </row>
    <row r="3501" spans="1:13">
      <c r="A3501" s="231" t="s">
        <v>794</v>
      </c>
      <c r="B3501" s="231" t="s">
        <v>703</v>
      </c>
      <c r="C3501" s="231" t="s">
        <v>794</v>
      </c>
      <c r="D3501" s="231" t="s">
        <v>810</v>
      </c>
      <c r="E3501" s="231" t="s">
        <v>521</v>
      </c>
      <c r="F3501" s="231" t="s">
        <v>48</v>
      </c>
      <c r="G3501" s="231" t="s">
        <v>521</v>
      </c>
      <c r="H3501" s="231" t="s">
        <v>796</v>
      </c>
      <c r="I3501" s="203">
        <v>361592</v>
      </c>
      <c r="J3501" s="203">
        <v>300598.93</v>
      </c>
      <c r="K3501" s="203">
        <v>51611</v>
      </c>
      <c r="L3501" s="203">
        <v>9382.07</v>
      </c>
      <c r="M3501" s="231"/>
    </row>
    <row r="3502" spans="1:13">
      <c r="A3502" s="231" t="s">
        <v>794</v>
      </c>
      <c r="B3502" s="231" t="s">
        <v>703</v>
      </c>
      <c r="C3502" s="231" t="s">
        <v>794</v>
      </c>
      <c r="D3502" s="231" t="s">
        <v>810</v>
      </c>
      <c r="E3502" s="231" t="s">
        <v>521</v>
      </c>
      <c r="F3502" s="231" t="s">
        <v>48</v>
      </c>
      <c r="G3502" s="231" t="s">
        <v>521</v>
      </c>
      <c r="H3502" s="231" t="s">
        <v>796</v>
      </c>
      <c r="I3502" s="203">
        <v>91089.67</v>
      </c>
      <c r="J3502" s="203">
        <v>80953.87</v>
      </c>
      <c r="K3502" s="203">
        <v>10277.6</v>
      </c>
      <c r="L3502" s="203">
        <v>-141.80000000000001</v>
      </c>
      <c r="M3502" s="231"/>
    </row>
    <row r="3503" spans="1:13">
      <c r="A3503" s="231" t="s">
        <v>794</v>
      </c>
      <c r="B3503" s="231" t="s">
        <v>703</v>
      </c>
      <c r="C3503" s="231" t="s">
        <v>812</v>
      </c>
      <c r="D3503" s="231" t="s">
        <v>810</v>
      </c>
      <c r="E3503" s="231" t="s">
        <v>521</v>
      </c>
      <c r="F3503" s="231" t="s">
        <v>48</v>
      </c>
      <c r="G3503" s="231" t="s">
        <v>521</v>
      </c>
      <c r="H3503" s="231" t="s">
        <v>796</v>
      </c>
      <c r="I3503" s="203">
        <v>189379</v>
      </c>
      <c r="J3503" s="203">
        <v>174986.19</v>
      </c>
      <c r="K3503" s="203">
        <v>13873.71</v>
      </c>
      <c r="L3503" s="203">
        <v>519.1</v>
      </c>
      <c r="M3503" s="231"/>
    </row>
    <row r="3504" spans="1:13">
      <c r="A3504" s="231" t="s">
        <v>794</v>
      </c>
      <c r="B3504" s="231" t="s">
        <v>703</v>
      </c>
      <c r="C3504" s="231" t="s">
        <v>2343</v>
      </c>
      <c r="D3504" s="231" t="s">
        <v>810</v>
      </c>
      <c r="E3504" s="231" t="s">
        <v>521</v>
      </c>
      <c r="F3504" s="231" t="s">
        <v>48</v>
      </c>
      <c r="G3504" s="231" t="s">
        <v>521</v>
      </c>
      <c r="H3504" s="231" t="s">
        <v>796</v>
      </c>
      <c r="I3504" s="203">
        <v>2683</v>
      </c>
      <c r="J3504" s="203">
        <v>742.85</v>
      </c>
      <c r="K3504" s="203">
        <v>0</v>
      </c>
      <c r="L3504" s="203">
        <v>1940.15</v>
      </c>
      <c r="M3504" s="231"/>
    </row>
    <row r="3505" spans="1:13">
      <c r="A3505" s="231" t="s">
        <v>794</v>
      </c>
      <c r="B3505" s="231" t="s">
        <v>701</v>
      </c>
      <c r="C3505" s="231" t="s">
        <v>794</v>
      </c>
      <c r="D3505" s="231" t="s">
        <v>810</v>
      </c>
      <c r="E3505" s="231" t="s">
        <v>521</v>
      </c>
      <c r="F3505" s="231" t="s">
        <v>48</v>
      </c>
      <c r="G3505" s="231" t="s">
        <v>521</v>
      </c>
      <c r="H3505" s="231" t="s">
        <v>796</v>
      </c>
      <c r="I3505" s="203">
        <v>63393.64</v>
      </c>
      <c r="J3505" s="203">
        <v>53598.07</v>
      </c>
      <c r="K3505" s="203">
        <v>10083.68</v>
      </c>
      <c r="L3505" s="203">
        <v>-288.11</v>
      </c>
      <c r="M3505" s="231"/>
    </row>
    <row r="3506" spans="1:13">
      <c r="A3506" s="231" t="s">
        <v>794</v>
      </c>
      <c r="B3506" s="231" t="s">
        <v>701</v>
      </c>
      <c r="C3506" s="231" t="s">
        <v>812</v>
      </c>
      <c r="D3506" s="231" t="s">
        <v>810</v>
      </c>
      <c r="E3506" s="231" t="s">
        <v>521</v>
      </c>
      <c r="F3506" s="231" t="s">
        <v>48</v>
      </c>
      <c r="G3506" s="231" t="s">
        <v>521</v>
      </c>
      <c r="H3506" s="231" t="s">
        <v>796</v>
      </c>
      <c r="I3506" s="203">
        <v>22166</v>
      </c>
      <c r="J3506" s="203">
        <v>19507.580000000002</v>
      </c>
      <c r="K3506" s="203">
        <v>2093.04</v>
      </c>
      <c r="L3506" s="203">
        <v>565.38</v>
      </c>
      <c r="M3506" s="231"/>
    </row>
    <row r="3507" spans="1:13">
      <c r="A3507" s="231" t="s">
        <v>794</v>
      </c>
      <c r="B3507" s="231" t="s">
        <v>701</v>
      </c>
      <c r="C3507" s="231" t="s">
        <v>2341</v>
      </c>
      <c r="D3507" s="231" t="s">
        <v>810</v>
      </c>
      <c r="E3507" s="231" t="s">
        <v>521</v>
      </c>
      <c r="F3507" s="231" t="s">
        <v>48</v>
      </c>
      <c r="G3507" s="231" t="s">
        <v>521</v>
      </c>
      <c r="H3507" s="231" t="s">
        <v>796</v>
      </c>
      <c r="I3507" s="203">
        <v>2247.54</v>
      </c>
      <c r="J3507" s="203">
        <v>2247.54</v>
      </c>
      <c r="K3507" s="203">
        <v>0</v>
      </c>
      <c r="L3507" s="203">
        <v>0</v>
      </c>
      <c r="M3507" s="231"/>
    </row>
    <row r="3508" spans="1:13">
      <c r="A3508" s="231" t="s">
        <v>794</v>
      </c>
      <c r="B3508" s="231" t="s">
        <v>701</v>
      </c>
      <c r="C3508" s="231" t="s">
        <v>2343</v>
      </c>
      <c r="D3508" s="231" t="s">
        <v>810</v>
      </c>
      <c r="E3508" s="231" t="s">
        <v>521</v>
      </c>
      <c r="F3508" s="231" t="s">
        <v>48</v>
      </c>
      <c r="G3508" s="231" t="s">
        <v>521</v>
      </c>
      <c r="H3508" s="231" t="s">
        <v>796</v>
      </c>
      <c r="I3508" s="203">
        <v>7846.46</v>
      </c>
      <c r="J3508" s="203">
        <v>5358.16</v>
      </c>
      <c r="K3508" s="203">
        <v>2388.61</v>
      </c>
      <c r="L3508" s="203">
        <v>99.69</v>
      </c>
      <c r="M3508" s="231"/>
    </row>
    <row r="3509" spans="1:13">
      <c r="A3509" s="231" t="s">
        <v>794</v>
      </c>
      <c r="B3509" s="231" t="s">
        <v>701</v>
      </c>
      <c r="C3509" s="231" t="s">
        <v>2343</v>
      </c>
      <c r="D3509" s="231" t="s">
        <v>810</v>
      </c>
      <c r="E3509" s="231" t="s">
        <v>521</v>
      </c>
      <c r="F3509" s="231" t="s">
        <v>48</v>
      </c>
      <c r="G3509" s="231" t="s">
        <v>521</v>
      </c>
      <c r="H3509" s="231" t="s">
        <v>796</v>
      </c>
      <c r="I3509" s="203">
        <v>100</v>
      </c>
      <c r="J3509" s="203">
        <v>69.319999999999993</v>
      </c>
      <c r="K3509" s="203">
        <v>0</v>
      </c>
      <c r="L3509" s="203">
        <v>30.68</v>
      </c>
      <c r="M3509" s="231"/>
    </row>
    <row r="3510" spans="1:13">
      <c r="A3510" s="231" t="s">
        <v>794</v>
      </c>
      <c r="B3510" s="231" t="s">
        <v>704</v>
      </c>
      <c r="C3510" s="231" t="s">
        <v>794</v>
      </c>
      <c r="D3510" s="231" t="s">
        <v>810</v>
      </c>
      <c r="E3510" s="231" t="s">
        <v>521</v>
      </c>
      <c r="F3510" s="231" t="s">
        <v>48</v>
      </c>
      <c r="G3510" s="231" t="s">
        <v>521</v>
      </c>
      <c r="H3510" s="231" t="s">
        <v>796</v>
      </c>
      <c r="I3510" s="203">
        <v>14442</v>
      </c>
      <c r="J3510" s="203">
        <v>11885.8</v>
      </c>
      <c r="K3510" s="203">
        <v>2377.16</v>
      </c>
      <c r="L3510" s="203">
        <v>179.04</v>
      </c>
      <c r="M3510" s="231"/>
    </row>
    <row r="3511" spans="1:13">
      <c r="A3511" s="231" t="s">
        <v>794</v>
      </c>
      <c r="B3511" s="231" t="s">
        <v>704</v>
      </c>
      <c r="C3511" s="231" t="s">
        <v>812</v>
      </c>
      <c r="D3511" s="231" t="s">
        <v>810</v>
      </c>
      <c r="E3511" s="231" t="s">
        <v>521</v>
      </c>
      <c r="F3511" s="231" t="s">
        <v>48</v>
      </c>
      <c r="G3511" s="231" t="s">
        <v>521</v>
      </c>
      <c r="H3511" s="231" t="s">
        <v>796</v>
      </c>
      <c r="I3511" s="203">
        <v>5935.17</v>
      </c>
      <c r="J3511" s="203">
        <v>5422.75</v>
      </c>
      <c r="K3511" s="203">
        <v>493.4</v>
      </c>
      <c r="L3511" s="203">
        <v>19.02</v>
      </c>
      <c r="M3511" s="231"/>
    </row>
    <row r="3512" spans="1:13">
      <c r="A3512" s="231" t="s">
        <v>794</v>
      </c>
      <c r="B3512" s="231" t="s">
        <v>707</v>
      </c>
      <c r="C3512" s="231" t="s">
        <v>794</v>
      </c>
      <c r="D3512" s="231" t="s">
        <v>810</v>
      </c>
      <c r="E3512" s="231" t="s">
        <v>521</v>
      </c>
      <c r="F3512" s="231" t="s">
        <v>48</v>
      </c>
      <c r="G3512" s="231" t="s">
        <v>521</v>
      </c>
      <c r="H3512" s="231" t="s">
        <v>796</v>
      </c>
      <c r="I3512" s="203">
        <v>573490.51</v>
      </c>
      <c r="J3512" s="203">
        <v>526292.66</v>
      </c>
      <c r="K3512" s="203">
        <v>46644.6</v>
      </c>
      <c r="L3512" s="203">
        <v>553.25</v>
      </c>
      <c r="M3512" s="231"/>
    </row>
    <row r="3513" spans="1:13">
      <c r="A3513" s="231" t="s">
        <v>794</v>
      </c>
      <c r="B3513" s="231" t="s">
        <v>707</v>
      </c>
      <c r="C3513" s="231" t="s">
        <v>812</v>
      </c>
      <c r="D3513" s="231" t="s">
        <v>810</v>
      </c>
      <c r="E3513" s="231" t="s">
        <v>521</v>
      </c>
      <c r="F3513" s="231" t="s">
        <v>48</v>
      </c>
      <c r="G3513" s="231" t="s">
        <v>521</v>
      </c>
      <c r="H3513" s="231" t="s">
        <v>796</v>
      </c>
      <c r="I3513" s="203">
        <v>180890</v>
      </c>
      <c r="J3513" s="203">
        <v>173969.43</v>
      </c>
      <c r="K3513" s="203">
        <v>9682.24</v>
      </c>
      <c r="L3513" s="203">
        <v>-2761.67</v>
      </c>
      <c r="M3513" s="231"/>
    </row>
    <row r="3514" spans="1:13">
      <c r="A3514" s="231" t="s">
        <v>794</v>
      </c>
      <c r="B3514" s="231" t="s">
        <v>707</v>
      </c>
      <c r="C3514" s="231" t="s">
        <v>2341</v>
      </c>
      <c r="D3514" s="231" t="s">
        <v>810</v>
      </c>
      <c r="E3514" s="231" t="s">
        <v>521</v>
      </c>
      <c r="F3514" s="231" t="s">
        <v>48</v>
      </c>
      <c r="G3514" s="231" t="s">
        <v>521</v>
      </c>
      <c r="H3514" s="231" t="s">
        <v>796</v>
      </c>
      <c r="I3514" s="203">
        <v>1421</v>
      </c>
      <c r="J3514" s="203">
        <v>262</v>
      </c>
      <c r="K3514" s="203">
        <v>0</v>
      </c>
      <c r="L3514" s="203">
        <v>1159</v>
      </c>
      <c r="M3514" s="231"/>
    </row>
    <row r="3515" spans="1:13">
      <c r="A3515" s="231" t="s">
        <v>794</v>
      </c>
      <c r="B3515" s="231" t="s">
        <v>707</v>
      </c>
      <c r="C3515" s="231" t="s">
        <v>2341</v>
      </c>
      <c r="D3515" s="231" t="s">
        <v>810</v>
      </c>
      <c r="E3515" s="231" t="s">
        <v>521</v>
      </c>
      <c r="F3515" s="231" t="s">
        <v>48</v>
      </c>
      <c r="G3515" s="231" t="s">
        <v>521</v>
      </c>
      <c r="H3515" s="231" t="s">
        <v>796</v>
      </c>
      <c r="I3515" s="203">
        <v>1981</v>
      </c>
      <c r="J3515" s="203">
        <v>0</v>
      </c>
      <c r="K3515" s="203">
        <v>0</v>
      </c>
      <c r="L3515" s="203">
        <v>1981</v>
      </c>
      <c r="M3515" s="231"/>
    </row>
    <row r="3516" spans="1:13">
      <c r="A3516" s="231" t="s">
        <v>794</v>
      </c>
      <c r="B3516" s="231" t="s">
        <v>707</v>
      </c>
      <c r="C3516" s="231" t="s">
        <v>2341</v>
      </c>
      <c r="D3516" s="231" t="s">
        <v>810</v>
      </c>
      <c r="E3516" s="231" t="s">
        <v>521</v>
      </c>
      <c r="F3516" s="231" t="s">
        <v>48</v>
      </c>
      <c r="G3516" s="231" t="s">
        <v>521</v>
      </c>
      <c r="H3516" s="231" t="s">
        <v>796</v>
      </c>
      <c r="I3516" s="203">
        <v>16199.92</v>
      </c>
      <c r="J3516" s="203">
        <v>13586.8</v>
      </c>
      <c r="K3516" s="203">
        <v>2613.12</v>
      </c>
      <c r="L3516" s="203">
        <v>0</v>
      </c>
      <c r="M3516" s="231"/>
    </row>
    <row r="3517" spans="1:13">
      <c r="A3517" s="231" t="s">
        <v>794</v>
      </c>
      <c r="B3517" s="231" t="s">
        <v>707</v>
      </c>
      <c r="C3517" s="231" t="s">
        <v>2341</v>
      </c>
      <c r="D3517" s="231" t="s">
        <v>810</v>
      </c>
      <c r="E3517" s="231" t="s">
        <v>521</v>
      </c>
      <c r="F3517" s="231" t="s">
        <v>48</v>
      </c>
      <c r="G3517" s="231" t="s">
        <v>521</v>
      </c>
      <c r="H3517" s="231" t="s">
        <v>796</v>
      </c>
      <c r="I3517" s="203">
        <v>1500</v>
      </c>
      <c r="J3517" s="203">
        <v>858.78</v>
      </c>
      <c r="K3517" s="203">
        <v>521.22</v>
      </c>
      <c r="L3517" s="203">
        <v>120</v>
      </c>
      <c r="M3517" s="231"/>
    </row>
    <row r="3518" spans="1:13">
      <c r="A3518" s="231" t="s">
        <v>794</v>
      </c>
      <c r="B3518" s="231" t="s">
        <v>707</v>
      </c>
      <c r="C3518" s="231" t="s">
        <v>2341</v>
      </c>
      <c r="D3518" s="231" t="s">
        <v>810</v>
      </c>
      <c r="E3518" s="231" t="s">
        <v>521</v>
      </c>
      <c r="F3518" s="231" t="s">
        <v>48</v>
      </c>
      <c r="G3518" s="231" t="s">
        <v>521</v>
      </c>
      <c r="H3518" s="231" t="s">
        <v>796</v>
      </c>
      <c r="I3518" s="203">
        <v>1199</v>
      </c>
      <c r="J3518" s="203">
        <v>1199</v>
      </c>
      <c r="K3518" s="203">
        <v>0</v>
      </c>
      <c r="L3518" s="203">
        <v>0</v>
      </c>
      <c r="M3518" s="231"/>
    </row>
    <row r="3519" spans="1:13">
      <c r="A3519" s="231" t="s">
        <v>794</v>
      </c>
      <c r="B3519" s="231" t="s">
        <v>707</v>
      </c>
      <c r="C3519" s="231" t="s">
        <v>2341</v>
      </c>
      <c r="D3519" s="231" t="s">
        <v>810</v>
      </c>
      <c r="E3519" s="231" t="s">
        <v>521</v>
      </c>
      <c r="F3519" s="231" t="s">
        <v>48</v>
      </c>
      <c r="G3519" s="231" t="s">
        <v>521</v>
      </c>
      <c r="H3519" s="231" t="s">
        <v>796</v>
      </c>
      <c r="I3519" s="203">
        <v>10496.52</v>
      </c>
      <c r="J3519" s="203">
        <v>1609.6</v>
      </c>
      <c r="K3519" s="203">
        <v>1890.4</v>
      </c>
      <c r="L3519" s="203">
        <v>6996.52</v>
      </c>
      <c r="M3519" s="231"/>
    </row>
    <row r="3520" spans="1:13">
      <c r="A3520" s="231" t="s">
        <v>794</v>
      </c>
      <c r="B3520" s="231" t="s">
        <v>707</v>
      </c>
      <c r="C3520" s="231" t="s">
        <v>2341</v>
      </c>
      <c r="D3520" s="231" t="s">
        <v>810</v>
      </c>
      <c r="E3520" s="231" t="s">
        <v>521</v>
      </c>
      <c r="F3520" s="231" t="s">
        <v>48</v>
      </c>
      <c r="G3520" s="231" t="s">
        <v>521</v>
      </c>
      <c r="H3520" s="231" t="s">
        <v>796</v>
      </c>
      <c r="I3520" s="203">
        <v>1651.8</v>
      </c>
      <c r="J3520" s="203">
        <v>1816.8</v>
      </c>
      <c r="K3520" s="203">
        <v>0</v>
      </c>
      <c r="L3520" s="203">
        <v>-165</v>
      </c>
      <c r="M3520" s="231"/>
    </row>
    <row r="3521" spans="1:13">
      <c r="A3521" s="231" t="s">
        <v>794</v>
      </c>
      <c r="B3521" s="231" t="s">
        <v>707</v>
      </c>
      <c r="C3521" s="231" t="s">
        <v>2343</v>
      </c>
      <c r="D3521" s="231" t="s">
        <v>810</v>
      </c>
      <c r="E3521" s="231" t="s">
        <v>521</v>
      </c>
      <c r="F3521" s="231" t="s">
        <v>48</v>
      </c>
      <c r="G3521" s="231" t="s">
        <v>521</v>
      </c>
      <c r="H3521" s="231" t="s">
        <v>796</v>
      </c>
      <c r="I3521" s="203">
        <v>12215.85</v>
      </c>
      <c r="J3521" s="203">
        <v>12137.45</v>
      </c>
      <c r="K3521" s="203">
        <v>0</v>
      </c>
      <c r="L3521" s="203">
        <v>78.400000000000006</v>
      </c>
      <c r="M3521" s="231"/>
    </row>
    <row r="3522" spans="1:13">
      <c r="A3522" s="231" t="s">
        <v>794</v>
      </c>
      <c r="B3522" s="231" t="s">
        <v>707</v>
      </c>
      <c r="C3522" s="231" t="s">
        <v>2345</v>
      </c>
      <c r="D3522" s="231" t="s">
        <v>810</v>
      </c>
      <c r="E3522" s="231" t="s">
        <v>521</v>
      </c>
      <c r="F3522" s="231" t="s">
        <v>48</v>
      </c>
      <c r="G3522" s="231" t="s">
        <v>521</v>
      </c>
      <c r="H3522" s="231" t="s">
        <v>796</v>
      </c>
      <c r="I3522" s="203">
        <v>1400</v>
      </c>
      <c r="J3522" s="203">
        <v>1400</v>
      </c>
      <c r="K3522" s="203">
        <v>0</v>
      </c>
      <c r="L3522" s="203">
        <v>0</v>
      </c>
      <c r="M3522" s="231"/>
    </row>
    <row r="3523" spans="1:13">
      <c r="A3523" s="231" t="s">
        <v>794</v>
      </c>
      <c r="B3523" s="231" t="s">
        <v>706</v>
      </c>
      <c r="C3523" s="231" t="s">
        <v>794</v>
      </c>
      <c r="D3523" s="231" t="s">
        <v>810</v>
      </c>
      <c r="E3523" s="231" t="s">
        <v>521</v>
      </c>
      <c r="F3523" s="231" t="s">
        <v>48</v>
      </c>
      <c r="G3523" s="231" t="s">
        <v>521</v>
      </c>
      <c r="H3523" s="231" t="s">
        <v>796</v>
      </c>
      <c r="I3523" s="203">
        <v>541759</v>
      </c>
      <c r="J3523" s="203">
        <v>477718.44</v>
      </c>
      <c r="K3523" s="203">
        <v>57436.24</v>
      </c>
      <c r="L3523" s="203">
        <v>6604.32</v>
      </c>
      <c r="M3523" s="231"/>
    </row>
    <row r="3524" spans="1:13">
      <c r="A3524" s="231" t="s">
        <v>794</v>
      </c>
      <c r="B3524" s="231" t="s">
        <v>706</v>
      </c>
      <c r="C3524" s="231" t="s">
        <v>812</v>
      </c>
      <c r="D3524" s="231" t="s">
        <v>810</v>
      </c>
      <c r="E3524" s="231" t="s">
        <v>521</v>
      </c>
      <c r="F3524" s="231" t="s">
        <v>48</v>
      </c>
      <c r="G3524" s="231" t="s">
        <v>521</v>
      </c>
      <c r="H3524" s="231" t="s">
        <v>796</v>
      </c>
      <c r="I3524" s="203">
        <v>239229</v>
      </c>
      <c r="J3524" s="203">
        <v>223743.75</v>
      </c>
      <c r="K3524" s="203">
        <v>15041.57</v>
      </c>
      <c r="L3524" s="203">
        <v>443.68</v>
      </c>
      <c r="M3524" s="231"/>
    </row>
    <row r="3525" spans="1:13">
      <c r="A3525" s="231" t="s">
        <v>794</v>
      </c>
      <c r="B3525" s="231" t="s">
        <v>706</v>
      </c>
      <c r="C3525" s="231" t="s">
        <v>2341</v>
      </c>
      <c r="D3525" s="231" t="s">
        <v>810</v>
      </c>
      <c r="E3525" s="231" t="s">
        <v>521</v>
      </c>
      <c r="F3525" s="231" t="s">
        <v>48</v>
      </c>
      <c r="G3525" s="231" t="s">
        <v>521</v>
      </c>
      <c r="H3525" s="231" t="s">
        <v>796</v>
      </c>
      <c r="I3525" s="203">
        <v>4232.6400000000003</v>
      </c>
      <c r="J3525" s="203">
        <v>4232.6400000000003</v>
      </c>
      <c r="K3525" s="203">
        <v>0</v>
      </c>
      <c r="L3525" s="203">
        <v>0</v>
      </c>
      <c r="M3525" s="231"/>
    </row>
    <row r="3526" spans="1:13">
      <c r="A3526" s="231" t="s">
        <v>794</v>
      </c>
      <c r="B3526" s="231" t="s">
        <v>706</v>
      </c>
      <c r="C3526" s="231" t="s">
        <v>2341</v>
      </c>
      <c r="D3526" s="231" t="s">
        <v>810</v>
      </c>
      <c r="E3526" s="231" t="s">
        <v>521</v>
      </c>
      <c r="F3526" s="231" t="s">
        <v>48</v>
      </c>
      <c r="G3526" s="231" t="s">
        <v>521</v>
      </c>
      <c r="H3526" s="231" t="s">
        <v>796</v>
      </c>
      <c r="I3526" s="203">
        <v>84928</v>
      </c>
      <c r="J3526" s="203">
        <v>72546.42</v>
      </c>
      <c r="K3526" s="203">
        <v>0</v>
      </c>
      <c r="L3526" s="203">
        <v>12381.58</v>
      </c>
      <c r="M3526" s="231"/>
    </row>
    <row r="3527" spans="1:13">
      <c r="A3527" s="231" t="s">
        <v>794</v>
      </c>
      <c r="B3527" s="231" t="s">
        <v>706</v>
      </c>
      <c r="C3527" s="231" t="s">
        <v>2341</v>
      </c>
      <c r="D3527" s="231" t="s">
        <v>810</v>
      </c>
      <c r="E3527" s="231" t="s">
        <v>521</v>
      </c>
      <c r="F3527" s="231" t="s">
        <v>48</v>
      </c>
      <c r="G3527" s="231" t="s">
        <v>521</v>
      </c>
      <c r="H3527" s="231" t="s">
        <v>796</v>
      </c>
      <c r="I3527" s="203">
        <v>16457.810000000001</v>
      </c>
      <c r="J3527" s="203">
        <v>14020.76</v>
      </c>
      <c r="K3527" s="203">
        <v>2437.0500000000002</v>
      </c>
      <c r="L3527" s="203">
        <v>0</v>
      </c>
      <c r="M3527" s="231"/>
    </row>
    <row r="3528" spans="1:13">
      <c r="A3528" s="231" t="s">
        <v>794</v>
      </c>
      <c r="B3528" s="231" t="s">
        <v>706</v>
      </c>
      <c r="C3528" s="231" t="s">
        <v>2341</v>
      </c>
      <c r="D3528" s="231" t="s">
        <v>810</v>
      </c>
      <c r="E3528" s="231" t="s">
        <v>521</v>
      </c>
      <c r="F3528" s="231" t="s">
        <v>48</v>
      </c>
      <c r="G3528" s="231" t="s">
        <v>521</v>
      </c>
      <c r="H3528" s="231" t="s">
        <v>796</v>
      </c>
      <c r="I3528" s="203">
        <v>435.38</v>
      </c>
      <c r="J3528" s="203">
        <v>406.38</v>
      </c>
      <c r="K3528" s="203">
        <v>29</v>
      </c>
      <c r="L3528" s="203">
        <v>0</v>
      </c>
      <c r="M3528" s="231"/>
    </row>
    <row r="3529" spans="1:13">
      <c r="A3529" s="231" t="s">
        <v>794</v>
      </c>
      <c r="B3529" s="231" t="s">
        <v>706</v>
      </c>
      <c r="C3529" s="231" t="s">
        <v>2342</v>
      </c>
      <c r="D3529" s="231" t="s">
        <v>810</v>
      </c>
      <c r="E3529" s="231" t="s">
        <v>521</v>
      </c>
      <c r="F3529" s="231" t="s">
        <v>48</v>
      </c>
      <c r="G3529" s="231" t="s">
        <v>521</v>
      </c>
      <c r="H3529" s="231" t="s">
        <v>796</v>
      </c>
      <c r="I3529" s="203">
        <v>747.7</v>
      </c>
      <c r="J3529" s="203">
        <v>747.7</v>
      </c>
      <c r="K3529" s="203">
        <v>0</v>
      </c>
      <c r="L3529" s="203">
        <v>0</v>
      </c>
      <c r="M3529" s="231"/>
    </row>
    <row r="3530" spans="1:13">
      <c r="A3530" s="231" t="s">
        <v>794</v>
      </c>
      <c r="B3530" s="231" t="s">
        <v>706</v>
      </c>
      <c r="C3530" s="231" t="s">
        <v>2342</v>
      </c>
      <c r="D3530" s="231" t="s">
        <v>810</v>
      </c>
      <c r="E3530" s="231" t="s">
        <v>521</v>
      </c>
      <c r="F3530" s="231" t="s">
        <v>48</v>
      </c>
      <c r="G3530" s="231" t="s">
        <v>521</v>
      </c>
      <c r="H3530" s="231" t="s">
        <v>796</v>
      </c>
      <c r="I3530" s="203">
        <v>348519</v>
      </c>
      <c r="J3530" s="203">
        <v>310609.38</v>
      </c>
      <c r="K3530" s="203">
        <v>0</v>
      </c>
      <c r="L3530" s="203">
        <v>37909.620000000003</v>
      </c>
      <c r="M3530" s="231"/>
    </row>
    <row r="3531" spans="1:13">
      <c r="A3531" s="231" t="s">
        <v>794</v>
      </c>
      <c r="B3531" s="231" t="s">
        <v>706</v>
      </c>
      <c r="C3531" s="231" t="s">
        <v>2342</v>
      </c>
      <c r="D3531" s="231" t="s">
        <v>810</v>
      </c>
      <c r="E3531" s="231" t="s">
        <v>521</v>
      </c>
      <c r="F3531" s="231" t="s">
        <v>48</v>
      </c>
      <c r="G3531" s="231" t="s">
        <v>521</v>
      </c>
      <c r="H3531" s="231" t="s">
        <v>796</v>
      </c>
      <c r="I3531" s="203">
        <v>2230.9</v>
      </c>
      <c r="J3531" s="203">
        <v>2446.5100000000002</v>
      </c>
      <c r="K3531" s="203">
        <v>0</v>
      </c>
      <c r="L3531" s="203">
        <v>-215.61</v>
      </c>
      <c r="M3531" s="231"/>
    </row>
    <row r="3532" spans="1:13">
      <c r="A3532" s="231" t="s">
        <v>794</v>
      </c>
      <c r="B3532" s="231" t="s">
        <v>706</v>
      </c>
      <c r="C3532" s="231" t="s">
        <v>2342</v>
      </c>
      <c r="D3532" s="231" t="s">
        <v>810</v>
      </c>
      <c r="E3532" s="231" t="s">
        <v>521</v>
      </c>
      <c r="F3532" s="231" t="s">
        <v>48</v>
      </c>
      <c r="G3532" s="231" t="s">
        <v>521</v>
      </c>
      <c r="H3532" s="231" t="s">
        <v>796</v>
      </c>
      <c r="I3532" s="203">
        <v>1000</v>
      </c>
      <c r="J3532" s="203">
        <v>811.51</v>
      </c>
      <c r="K3532" s="203">
        <v>0</v>
      </c>
      <c r="L3532" s="203">
        <v>188.49</v>
      </c>
      <c r="M3532" s="231"/>
    </row>
    <row r="3533" spans="1:13">
      <c r="A3533" s="231" t="s">
        <v>794</v>
      </c>
      <c r="B3533" s="231" t="s">
        <v>706</v>
      </c>
      <c r="C3533" s="231" t="s">
        <v>2343</v>
      </c>
      <c r="D3533" s="231" t="s">
        <v>810</v>
      </c>
      <c r="E3533" s="231" t="s">
        <v>521</v>
      </c>
      <c r="F3533" s="231" t="s">
        <v>48</v>
      </c>
      <c r="G3533" s="231" t="s">
        <v>521</v>
      </c>
      <c r="H3533" s="231" t="s">
        <v>796</v>
      </c>
      <c r="I3533" s="203">
        <v>58508.86</v>
      </c>
      <c r="J3533" s="203">
        <v>48565.09</v>
      </c>
      <c r="K3533" s="203">
        <v>2891.21</v>
      </c>
      <c r="L3533" s="203">
        <v>7052.56</v>
      </c>
      <c r="M3533" s="231"/>
    </row>
    <row r="3534" spans="1:13">
      <c r="A3534" s="231" t="s">
        <v>794</v>
      </c>
      <c r="B3534" s="231" t="s">
        <v>706</v>
      </c>
      <c r="C3534" s="231" t="s">
        <v>2344</v>
      </c>
      <c r="D3534" s="231" t="s">
        <v>810</v>
      </c>
      <c r="E3534" s="231" t="s">
        <v>521</v>
      </c>
      <c r="F3534" s="231" t="s">
        <v>48</v>
      </c>
      <c r="G3534" s="231" t="s">
        <v>521</v>
      </c>
      <c r="H3534" s="231" t="s">
        <v>796</v>
      </c>
      <c r="I3534" s="203">
        <v>1215</v>
      </c>
      <c r="J3534" s="203">
        <v>188.79</v>
      </c>
      <c r="K3534" s="203">
        <v>784.76</v>
      </c>
      <c r="L3534" s="203">
        <v>241.45</v>
      </c>
      <c r="M3534" s="231"/>
    </row>
    <row r="3535" spans="1:13">
      <c r="A3535" s="231" t="s">
        <v>794</v>
      </c>
      <c r="B3535" s="231" t="s">
        <v>706</v>
      </c>
      <c r="C3535" s="231" t="s">
        <v>2345</v>
      </c>
      <c r="D3535" s="231" t="s">
        <v>810</v>
      </c>
      <c r="E3535" s="231" t="s">
        <v>521</v>
      </c>
      <c r="F3535" s="231" t="s">
        <v>48</v>
      </c>
      <c r="G3535" s="231" t="s">
        <v>521</v>
      </c>
      <c r="H3535" s="231" t="s">
        <v>796</v>
      </c>
      <c r="I3535" s="203">
        <v>650</v>
      </c>
      <c r="J3535" s="203">
        <v>650</v>
      </c>
      <c r="K3535" s="203">
        <v>0</v>
      </c>
      <c r="L3535" s="203">
        <v>0</v>
      </c>
      <c r="M3535" s="231"/>
    </row>
    <row r="3536" spans="1:13">
      <c r="A3536" s="231" t="s">
        <v>794</v>
      </c>
      <c r="B3536" s="231" t="s">
        <v>709</v>
      </c>
      <c r="C3536" s="231" t="s">
        <v>794</v>
      </c>
      <c r="D3536" s="231" t="s">
        <v>810</v>
      </c>
      <c r="E3536" s="231" t="s">
        <v>521</v>
      </c>
      <c r="F3536" s="231" t="s">
        <v>48</v>
      </c>
      <c r="G3536" s="231" t="s">
        <v>521</v>
      </c>
      <c r="H3536" s="231" t="s">
        <v>796</v>
      </c>
      <c r="I3536" s="203">
        <v>72263</v>
      </c>
      <c r="J3536" s="203">
        <v>65340</v>
      </c>
      <c r="K3536" s="203">
        <v>5940</v>
      </c>
      <c r="L3536" s="203">
        <v>983</v>
      </c>
      <c r="M3536" s="231"/>
    </row>
    <row r="3537" spans="1:13">
      <c r="A3537" s="231" t="s">
        <v>794</v>
      </c>
      <c r="B3537" s="231" t="s">
        <v>709</v>
      </c>
      <c r="C3537" s="231" t="s">
        <v>812</v>
      </c>
      <c r="D3537" s="231" t="s">
        <v>810</v>
      </c>
      <c r="E3537" s="231" t="s">
        <v>521</v>
      </c>
      <c r="F3537" s="231" t="s">
        <v>48</v>
      </c>
      <c r="G3537" s="231" t="s">
        <v>521</v>
      </c>
      <c r="H3537" s="231" t="s">
        <v>796</v>
      </c>
      <c r="I3537" s="203">
        <v>23488</v>
      </c>
      <c r="J3537" s="203">
        <v>22318.58</v>
      </c>
      <c r="K3537" s="203">
        <v>1233.8399999999999</v>
      </c>
      <c r="L3537" s="203">
        <v>-64.42</v>
      </c>
      <c r="M3537" s="231"/>
    </row>
    <row r="3538" spans="1:13">
      <c r="A3538" s="231" t="s">
        <v>794</v>
      </c>
      <c r="B3538" s="231" t="s">
        <v>709</v>
      </c>
      <c r="C3538" s="231" t="s">
        <v>2341</v>
      </c>
      <c r="D3538" s="231" t="s">
        <v>810</v>
      </c>
      <c r="E3538" s="231" t="s">
        <v>521</v>
      </c>
      <c r="F3538" s="231" t="s">
        <v>48</v>
      </c>
      <c r="G3538" s="231" t="s">
        <v>521</v>
      </c>
      <c r="H3538" s="231" t="s">
        <v>796</v>
      </c>
      <c r="I3538" s="203">
        <v>2546.75</v>
      </c>
      <c r="J3538" s="203">
        <v>2546.75</v>
      </c>
      <c r="K3538" s="203">
        <v>0</v>
      </c>
      <c r="L3538" s="203">
        <v>0</v>
      </c>
      <c r="M3538" s="231"/>
    </row>
    <row r="3539" spans="1:13">
      <c r="A3539" s="231" t="s">
        <v>794</v>
      </c>
      <c r="B3539" s="231" t="s">
        <v>709</v>
      </c>
      <c r="C3539" s="231" t="s">
        <v>2343</v>
      </c>
      <c r="D3539" s="231" t="s">
        <v>810</v>
      </c>
      <c r="E3539" s="231" t="s">
        <v>521</v>
      </c>
      <c r="F3539" s="231" t="s">
        <v>48</v>
      </c>
      <c r="G3539" s="231" t="s">
        <v>521</v>
      </c>
      <c r="H3539" s="231" t="s">
        <v>796</v>
      </c>
      <c r="I3539" s="203">
        <v>15061.25</v>
      </c>
      <c r="J3539" s="203">
        <v>14900.95</v>
      </c>
      <c r="K3539" s="203">
        <v>0</v>
      </c>
      <c r="L3539" s="203">
        <v>160.30000000000001</v>
      </c>
      <c r="M3539" s="231"/>
    </row>
    <row r="3540" spans="1:13">
      <c r="A3540" s="231" t="s">
        <v>794</v>
      </c>
      <c r="B3540" s="231" t="s">
        <v>808</v>
      </c>
      <c r="C3540" s="231" t="s">
        <v>2341</v>
      </c>
      <c r="D3540" s="231" t="s">
        <v>810</v>
      </c>
      <c r="E3540" s="231" t="s">
        <v>830</v>
      </c>
      <c r="F3540" s="231" t="s">
        <v>48</v>
      </c>
      <c r="G3540" s="231" t="s">
        <v>521</v>
      </c>
      <c r="H3540" s="231" t="s">
        <v>796</v>
      </c>
      <c r="I3540" s="203">
        <v>1396.83</v>
      </c>
      <c r="J3540" s="203">
        <v>0</v>
      </c>
      <c r="K3540" s="203">
        <v>0</v>
      </c>
      <c r="L3540" s="203">
        <v>1396.83</v>
      </c>
      <c r="M3540" s="231"/>
    </row>
    <row r="3541" spans="1:13">
      <c r="A3541" s="231" t="s">
        <v>794</v>
      </c>
      <c r="B3541" s="231" t="s">
        <v>808</v>
      </c>
      <c r="C3541" s="231" t="s">
        <v>2343</v>
      </c>
      <c r="D3541" s="231" t="s">
        <v>810</v>
      </c>
      <c r="E3541" s="231" t="s">
        <v>830</v>
      </c>
      <c r="F3541" s="231" t="s">
        <v>48</v>
      </c>
      <c r="G3541" s="231" t="s">
        <v>521</v>
      </c>
      <c r="H3541" s="231" t="s">
        <v>796</v>
      </c>
      <c r="I3541" s="203">
        <v>5853.43</v>
      </c>
      <c r="J3541" s="203">
        <v>0</v>
      </c>
      <c r="K3541" s="203">
        <v>0</v>
      </c>
      <c r="L3541" s="203">
        <v>5853.43</v>
      </c>
      <c r="M3541" s="231"/>
    </row>
    <row r="3542" spans="1:13">
      <c r="A3542" s="231" t="s">
        <v>794</v>
      </c>
      <c r="B3542" s="231" t="s">
        <v>808</v>
      </c>
      <c r="C3542" s="231" t="s">
        <v>794</v>
      </c>
      <c r="D3542" s="231" t="s">
        <v>810</v>
      </c>
      <c r="E3542" s="231" t="s">
        <v>836</v>
      </c>
      <c r="F3542" s="231" t="s">
        <v>48</v>
      </c>
      <c r="G3542" s="231" t="s">
        <v>521</v>
      </c>
      <c r="H3542" s="231" t="s">
        <v>796</v>
      </c>
      <c r="I3542" s="203">
        <v>470866.01</v>
      </c>
      <c r="J3542" s="203">
        <v>425725.37</v>
      </c>
      <c r="K3542" s="203">
        <v>44067.88</v>
      </c>
      <c r="L3542" s="203">
        <v>1072.76</v>
      </c>
      <c r="M3542" s="231"/>
    </row>
    <row r="3543" spans="1:13">
      <c r="A3543" s="231" t="s">
        <v>794</v>
      </c>
      <c r="B3543" s="231" t="s">
        <v>808</v>
      </c>
      <c r="C3543" s="231" t="s">
        <v>812</v>
      </c>
      <c r="D3543" s="231" t="s">
        <v>810</v>
      </c>
      <c r="E3543" s="231" t="s">
        <v>836</v>
      </c>
      <c r="F3543" s="231" t="s">
        <v>48</v>
      </c>
      <c r="G3543" s="231" t="s">
        <v>521</v>
      </c>
      <c r="H3543" s="231" t="s">
        <v>796</v>
      </c>
      <c r="I3543" s="203">
        <v>138214.79</v>
      </c>
      <c r="J3543" s="203">
        <v>128462.69</v>
      </c>
      <c r="K3543" s="203">
        <v>9144.66</v>
      </c>
      <c r="L3543" s="203">
        <v>607.44000000000005</v>
      </c>
      <c r="M3543" s="231"/>
    </row>
    <row r="3544" spans="1:13">
      <c r="A3544" s="231" t="s">
        <v>794</v>
      </c>
      <c r="B3544" s="231" t="s">
        <v>808</v>
      </c>
      <c r="C3544" s="231" t="s">
        <v>2341</v>
      </c>
      <c r="D3544" s="231" t="s">
        <v>810</v>
      </c>
      <c r="E3544" s="231" t="s">
        <v>836</v>
      </c>
      <c r="F3544" s="231" t="s">
        <v>48</v>
      </c>
      <c r="G3544" s="231" t="s">
        <v>521</v>
      </c>
      <c r="H3544" s="231" t="s">
        <v>796</v>
      </c>
      <c r="I3544" s="203">
        <v>6119.5</v>
      </c>
      <c r="J3544" s="203">
        <v>5418.5</v>
      </c>
      <c r="K3544" s="203">
        <v>0</v>
      </c>
      <c r="L3544" s="203">
        <v>701</v>
      </c>
      <c r="M3544" s="231"/>
    </row>
    <row r="3545" spans="1:13">
      <c r="A3545" s="231" t="s">
        <v>794</v>
      </c>
      <c r="B3545" s="231" t="s">
        <v>808</v>
      </c>
      <c r="C3545" s="231" t="s">
        <v>2341</v>
      </c>
      <c r="D3545" s="231" t="s">
        <v>810</v>
      </c>
      <c r="E3545" s="231" t="s">
        <v>836</v>
      </c>
      <c r="F3545" s="231" t="s">
        <v>48</v>
      </c>
      <c r="G3545" s="231" t="s">
        <v>521</v>
      </c>
      <c r="H3545" s="231" t="s">
        <v>796</v>
      </c>
      <c r="I3545" s="203">
        <v>13618.11</v>
      </c>
      <c r="J3545" s="203">
        <v>13618.11</v>
      </c>
      <c r="K3545" s="203">
        <v>0</v>
      </c>
      <c r="L3545" s="203">
        <v>0</v>
      </c>
      <c r="M3545" s="231"/>
    </row>
    <row r="3546" spans="1:13">
      <c r="A3546" s="231" t="s">
        <v>794</v>
      </c>
      <c r="B3546" s="231" t="s">
        <v>808</v>
      </c>
      <c r="C3546" s="231" t="s">
        <v>2341</v>
      </c>
      <c r="D3546" s="231" t="s">
        <v>810</v>
      </c>
      <c r="E3546" s="231" t="s">
        <v>836</v>
      </c>
      <c r="F3546" s="231" t="s">
        <v>48</v>
      </c>
      <c r="G3546" s="231" t="s">
        <v>521</v>
      </c>
      <c r="H3546" s="231" t="s">
        <v>796</v>
      </c>
      <c r="I3546" s="203">
        <v>697.2</v>
      </c>
      <c r="J3546" s="203">
        <v>697.2</v>
      </c>
      <c r="K3546" s="203">
        <v>0</v>
      </c>
      <c r="L3546" s="203">
        <v>0</v>
      </c>
      <c r="M3546" s="231"/>
    </row>
    <row r="3547" spans="1:13">
      <c r="A3547" s="231" t="s">
        <v>794</v>
      </c>
      <c r="B3547" s="231" t="s">
        <v>808</v>
      </c>
      <c r="C3547" s="231" t="s">
        <v>2343</v>
      </c>
      <c r="D3547" s="231" t="s">
        <v>810</v>
      </c>
      <c r="E3547" s="231" t="s">
        <v>836</v>
      </c>
      <c r="F3547" s="231" t="s">
        <v>48</v>
      </c>
      <c r="G3547" s="231" t="s">
        <v>521</v>
      </c>
      <c r="H3547" s="231" t="s">
        <v>796</v>
      </c>
      <c r="I3547" s="203">
        <v>1873682.38</v>
      </c>
      <c r="J3547" s="203">
        <v>29780.91</v>
      </c>
      <c r="K3547" s="203">
        <v>304396.69</v>
      </c>
      <c r="L3547" s="203">
        <v>1539504.78</v>
      </c>
      <c r="M3547" s="231"/>
    </row>
    <row r="3548" spans="1:13">
      <c r="A3548" s="231" t="s">
        <v>794</v>
      </c>
      <c r="B3548" s="231" t="s">
        <v>808</v>
      </c>
      <c r="C3548" s="231" t="s">
        <v>2343</v>
      </c>
      <c r="D3548" s="231" t="s">
        <v>810</v>
      </c>
      <c r="E3548" s="231" t="s">
        <v>836</v>
      </c>
      <c r="F3548" s="231" t="s">
        <v>48</v>
      </c>
      <c r="G3548" s="231" t="s">
        <v>521</v>
      </c>
      <c r="H3548" s="231" t="s">
        <v>796</v>
      </c>
      <c r="I3548" s="203">
        <v>879.52</v>
      </c>
      <c r="J3548" s="203">
        <v>879.52</v>
      </c>
      <c r="K3548" s="203">
        <v>0</v>
      </c>
      <c r="L3548" s="203">
        <v>0</v>
      </c>
      <c r="M3548" s="231"/>
    </row>
    <row r="3549" spans="1:13">
      <c r="A3549" s="231" t="s">
        <v>794</v>
      </c>
      <c r="B3549" s="231" t="s">
        <v>808</v>
      </c>
      <c r="C3549" s="231" t="s">
        <v>2343</v>
      </c>
      <c r="D3549" s="231" t="s">
        <v>810</v>
      </c>
      <c r="E3549" s="231" t="s">
        <v>836</v>
      </c>
      <c r="F3549" s="231" t="s">
        <v>48</v>
      </c>
      <c r="G3549" s="231" t="s">
        <v>521</v>
      </c>
      <c r="H3549" s="231" t="s">
        <v>796</v>
      </c>
      <c r="I3549" s="203">
        <v>329.67</v>
      </c>
      <c r="J3549" s="203">
        <v>329.67</v>
      </c>
      <c r="K3549" s="203">
        <v>0</v>
      </c>
      <c r="L3549" s="203">
        <v>0</v>
      </c>
      <c r="M3549" s="231"/>
    </row>
    <row r="3550" spans="1:13">
      <c r="A3550" s="231" t="s">
        <v>794</v>
      </c>
      <c r="B3550" s="231" t="s">
        <v>808</v>
      </c>
      <c r="C3550" s="231" t="s">
        <v>2344</v>
      </c>
      <c r="D3550" s="231" t="s">
        <v>810</v>
      </c>
      <c r="E3550" s="231" t="s">
        <v>836</v>
      </c>
      <c r="F3550" s="231" t="s">
        <v>48</v>
      </c>
      <c r="G3550" s="231" t="s">
        <v>521</v>
      </c>
      <c r="H3550" s="231" t="s">
        <v>796</v>
      </c>
      <c r="I3550" s="203">
        <v>6105</v>
      </c>
      <c r="J3550" s="203">
        <v>6105</v>
      </c>
      <c r="K3550" s="203">
        <v>0</v>
      </c>
      <c r="L3550" s="203">
        <v>0</v>
      </c>
      <c r="M3550" s="231"/>
    </row>
    <row r="3551" spans="1:13">
      <c r="A3551" s="231" t="s">
        <v>794</v>
      </c>
      <c r="B3551" s="231" t="s">
        <v>808</v>
      </c>
      <c r="C3551" s="231" t="s">
        <v>2344</v>
      </c>
      <c r="D3551" s="231" t="s">
        <v>810</v>
      </c>
      <c r="E3551" s="231" t="s">
        <v>836</v>
      </c>
      <c r="F3551" s="231" t="s">
        <v>48</v>
      </c>
      <c r="G3551" s="231" t="s">
        <v>521</v>
      </c>
      <c r="H3551" s="231" t="s">
        <v>796</v>
      </c>
      <c r="I3551" s="203">
        <v>31616.400000000001</v>
      </c>
      <c r="J3551" s="203">
        <v>31616.400000000001</v>
      </c>
      <c r="K3551" s="203">
        <v>0</v>
      </c>
      <c r="L3551" s="203">
        <v>0</v>
      </c>
      <c r="M3551" s="231"/>
    </row>
    <row r="3552" spans="1:13">
      <c r="A3552" s="231" t="s">
        <v>794</v>
      </c>
      <c r="B3552" s="231" t="s">
        <v>808</v>
      </c>
      <c r="C3552" s="231" t="s">
        <v>2344</v>
      </c>
      <c r="D3552" s="231" t="s">
        <v>810</v>
      </c>
      <c r="E3552" s="231" t="s">
        <v>836</v>
      </c>
      <c r="F3552" s="231" t="s">
        <v>48</v>
      </c>
      <c r="G3552" s="231" t="s">
        <v>521</v>
      </c>
      <c r="H3552" s="231" t="s">
        <v>796</v>
      </c>
      <c r="I3552" s="203">
        <v>122218</v>
      </c>
      <c r="J3552" s="203">
        <v>122218</v>
      </c>
      <c r="K3552" s="203">
        <v>0</v>
      </c>
      <c r="L3552" s="203">
        <v>0</v>
      </c>
      <c r="M3552" s="231"/>
    </row>
    <row r="3553" spans="1:13">
      <c r="A3553" s="231" t="s">
        <v>794</v>
      </c>
      <c r="B3553" s="231" t="s">
        <v>808</v>
      </c>
      <c r="C3553" s="231" t="s">
        <v>2345</v>
      </c>
      <c r="D3553" s="231" t="s">
        <v>810</v>
      </c>
      <c r="E3553" s="231" t="s">
        <v>836</v>
      </c>
      <c r="F3553" s="231" t="s">
        <v>48</v>
      </c>
      <c r="G3553" s="231" t="s">
        <v>521</v>
      </c>
      <c r="H3553" s="231" t="s">
        <v>796</v>
      </c>
      <c r="I3553" s="203">
        <v>8513.2800000000007</v>
      </c>
      <c r="J3553" s="203">
        <v>8513.2800000000007</v>
      </c>
      <c r="K3553" s="203">
        <v>0</v>
      </c>
      <c r="L3553" s="203">
        <v>0</v>
      </c>
      <c r="M3553" s="231"/>
    </row>
    <row r="3554" spans="1:13">
      <c r="A3554" s="231" t="s">
        <v>794</v>
      </c>
      <c r="B3554" s="231" t="s">
        <v>833</v>
      </c>
      <c r="C3554" s="231" t="s">
        <v>794</v>
      </c>
      <c r="D3554" s="231" t="s">
        <v>810</v>
      </c>
      <c r="E3554" s="231" t="s">
        <v>836</v>
      </c>
      <c r="F3554" s="231" t="s">
        <v>48</v>
      </c>
      <c r="G3554" s="231" t="s">
        <v>521</v>
      </c>
      <c r="H3554" s="231" t="s">
        <v>796</v>
      </c>
      <c r="I3554" s="203">
        <v>5561.7</v>
      </c>
      <c r="J3554" s="203">
        <v>5561.7</v>
      </c>
      <c r="K3554" s="203">
        <v>0</v>
      </c>
      <c r="L3554" s="203">
        <v>0</v>
      </c>
      <c r="M3554" s="231"/>
    </row>
    <row r="3555" spans="1:13">
      <c r="A3555" s="231" t="s">
        <v>794</v>
      </c>
      <c r="B3555" s="231" t="s">
        <v>833</v>
      </c>
      <c r="C3555" s="231" t="s">
        <v>812</v>
      </c>
      <c r="D3555" s="231" t="s">
        <v>810</v>
      </c>
      <c r="E3555" s="231" t="s">
        <v>836</v>
      </c>
      <c r="F3555" s="231" t="s">
        <v>48</v>
      </c>
      <c r="G3555" s="231" t="s">
        <v>521</v>
      </c>
      <c r="H3555" s="231" t="s">
        <v>796</v>
      </c>
      <c r="I3555" s="203">
        <v>1335.05</v>
      </c>
      <c r="J3555" s="203">
        <v>1282.06</v>
      </c>
      <c r="K3555" s="203">
        <v>0</v>
      </c>
      <c r="L3555" s="203">
        <v>52.99</v>
      </c>
      <c r="M3555" s="231"/>
    </row>
    <row r="3556" spans="1:13">
      <c r="A3556" s="231" t="s">
        <v>794</v>
      </c>
      <c r="B3556" s="231" t="s">
        <v>703</v>
      </c>
      <c r="C3556" s="231" t="s">
        <v>794</v>
      </c>
      <c r="D3556" s="231" t="s">
        <v>810</v>
      </c>
      <c r="E3556" s="231" t="s">
        <v>836</v>
      </c>
      <c r="F3556" s="231" t="s">
        <v>48</v>
      </c>
      <c r="G3556" s="231" t="s">
        <v>521</v>
      </c>
      <c r="H3556" s="231" t="s">
        <v>796</v>
      </c>
      <c r="I3556" s="203">
        <v>124395.48</v>
      </c>
      <c r="J3556" s="203">
        <v>102051.69</v>
      </c>
      <c r="K3556" s="203">
        <v>19257.48</v>
      </c>
      <c r="L3556" s="203">
        <v>3086.31</v>
      </c>
      <c r="M3556" s="231"/>
    </row>
    <row r="3557" spans="1:13">
      <c r="A3557" s="231" t="s">
        <v>794</v>
      </c>
      <c r="B3557" s="231" t="s">
        <v>703</v>
      </c>
      <c r="C3557" s="231" t="s">
        <v>794</v>
      </c>
      <c r="D3557" s="231" t="s">
        <v>810</v>
      </c>
      <c r="E3557" s="231" t="s">
        <v>836</v>
      </c>
      <c r="F3557" s="231" t="s">
        <v>48</v>
      </c>
      <c r="G3557" s="231" t="s">
        <v>521</v>
      </c>
      <c r="H3557" s="231" t="s">
        <v>796</v>
      </c>
      <c r="I3557" s="203">
        <v>1485.69</v>
      </c>
      <c r="J3557" s="203">
        <v>0</v>
      </c>
      <c r="K3557" s="203">
        <v>0</v>
      </c>
      <c r="L3557" s="203">
        <v>1485.69</v>
      </c>
      <c r="M3557" s="231"/>
    </row>
    <row r="3558" spans="1:13">
      <c r="A3558" s="231" t="s">
        <v>794</v>
      </c>
      <c r="B3558" s="231" t="s">
        <v>703</v>
      </c>
      <c r="C3558" s="231" t="s">
        <v>812</v>
      </c>
      <c r="D3558" s="231" t="s">
        <v>810</v>
      </c>
      <c r="E3558" s="231" t="s">
        <v>836</v>
      </c>
      <c r="F3558" s="231" t="s">
        <v>48</v>
      </c>
      <c r="G3558" s="231" t="s">
        <v>521</v>
      </c>
      <c r="H3558" s="231" t="s">
        <v>796</v>
      </c>
      <c r="I3558" s="203">
        <v>48691.13</v>
      </c>
      <c r="J3558" s="203">
        <v>44248.800000000003</v>
      </c>
      <c r="K3558" s="203">
        <v>3997.04</v>
      </c>
      <c r="L3558" s="203">
        <v>445.29</v>
      </c>
      <c r="M3558" s="231"/>
    </row>
    <row r="3559" spans="1:13">
      <c r="A3559" s="231" t="s">
        <v>794</v>
      </c>
      <c r="B3559" s="231" t="s">
        <v>701</v>
      </c>
      <c r="C3559" s="231" t="s">
        <v>794</v>
      </c>
      <c r="D3559" s="231" t="s">
        <v>810</v>
      </c>
      <c r="E3559" s="231" t="s">
        <v>836</v>
      </c>
      <c r="F3559" s="231" t="s">
        <v>48</v>
      </c>
      <c r="G3559" s="231" t="s">
        <v>521</v>
      </c>
      <c r="H3559" s="231" t="s">
        <v>796</v>
      </c>
      <c r="I3559" s="203">
        <v>60650.879999999997</v>
      </c>
      <c r="J3559" s="203">
        <v>55385.88</v>
      </c>
      <c r="K3559" s="203">
        <v>2047.5</v>
      </c>
      <c r="L3559" s="203">
        <v>3217.5</v>
      </c>
      <c r="M3559" s="231"/>
    </row>
    <row r="3560" spans="1:13">
      <c r="A3560" s="231" t="s">
        <v>794</v>
      </c>
      <c r="B3560" s="231" t="s">
        <v>701</v>
      </c>
      <c r="C3560" s="231" t="s">
        <v>812</v>
      </c>
      <c r="D3560" s="231" t="s">
        <v>810</v>
      </c>
      <c r="E3560" s="231" t="s">
        <v>836</v>
      </c>
      <c r="F3560" s="231" t="s">
        <v>48</v>
      </c>
      <c r="G3560" s="231" t="s">
        <v>521</v>
      </c>
      <c r="H3560" s="231" t="s">
        <v>796</v>
      </c>
      <c r="I3560" s="203">
        <v>28169.77</v>
      </c>
      <c r="J3560" s="203">
        <v>27035.55</v>
      </c>
      <c r="K3560" s="203">
        <v>426.3</v>
      </c>
      <c r="L3560" s="203">
        <v>707.92</v>
      </c>
      <c r="M3560" s="231"/>
    </row>
    <row r="3561" spans="1:13">
      <c r="A3561" s="231" t="s">
        <v>794</v>
      </c>
      <c r="B3561" s="231" t="s">
        <v>702</v>
      </c>
      <c r="C3561" s="231" t="s">
        <v>794</v>
      </c>
      <c r="D3561" s="231" t="s">
        <v>810</v>
      </c>
      <c r="E3561" s="231" t="s">
        <v>836</v>
      </c>
      <c r="F3561" s="231" t="s">
        <v>48</v>
      </c>
      <c r="G3561" s="231" t="s">
        <v>521</v>
      </c>
      <c r="H3561" s="231" t="s">
        <v>796</v>
      </c>
      <c r="I3561" s="203">
        <v>862.29</v>
      </c>
      <c r="J3561" s="203">
        <v>862.29</v>
      </c>
      <c r="K3561" s="203">
        <v>0</v>
      </c>
      <c r="L3561" s="203">
        <v>0</v>
      </c>
      <c r="M3561" s="231"/>
    </row>
    <row r="3562" spans="1:13">
      <c r="A3562" s="231" t="s">
        <v>794</v>
      </c>
      <c r="B3562" s="231" t="s">
        <v>702</v>
      </c>
      <c r="C3562" s="231" t="s">
        <v>812</v>
      </c>
      <c r="D3562" s="231" t="s">
        <v>810</v>
      </c>
      <c r="E3562" s="231" t="s">
        <v>836</v>
      </c>
      <c r="F3562" s="231" t="s">
        <v>48</v>
      </c>
      <c r="G3562" s="231" t="s">
        <v>521</v>
      </c>
      <c r="H3562" s="231" t="s">
        <v>796</v>
      </c>
      <c r="I3562" s="203">
        <v>207.14</v>
      </c>
      <c r="J3562" s="203">
        <v>198.92</v>
      </c>
      <c r="K3562" s="203">
        <v>0</v>
      </c>
      <c r="L3562" s="203">
        <v>8.2200000000000006</v>
      </c>
      <c r="M3562" s="231"/>
    </row>
    <row r="3563" spans="1:13">
      <c r="A3563" s="231" t="s">
        <v>794</v>
      </c>
      <c r="B3563" s="231" t="s">
        <v>707</v>
      </c>
      <c r="C3563" s="231" t="s">
        <v>794</v>
      </c>
      <c r="D3563" s="231" t="s">
        <v>810</v>
      </c>
      <c r="E3563" s="231" t="s">
        <v>836</v>
      </c>
      <c r="F3563" s="231" t="s">
        <v>48</v>
      </c>
      <c r="G3563" s="231" t="s">
        <v>521</v>
      </c>
      <c r="H3563" s="231" t="s">
        <v>796</v>
      </c>
      <c r="I3563" s="203">
        <v>1696.75</v>
      </c>
      <c r="J3563" s="203">
        <v>1696.75</v>
      </c>
      <c r="K3563" s="203">
        <v>0</v>
      </c>
      <c r="L3563" s="203">
        <v>0</v>
      </c>
      <c r="M3563" s="231"/>
    </row>
    <row r="3564" spans="1:13">
      <c r="A3564" s="231" t="s">
        <v>794</v>
      </c>
      <c r="B3564" s="231" t="s">
        <v>707</v>
      </c>
      <c r="C3564" s="231" t="s">
        <v>794</v>
      </c>
      <c r="D3564" s="231" t="s">
        <v>810</v>
      </c>
      <c r="E3564" s="231" t="s">
        <v>836</v>
      </c>
      <c r="F3564" s="231" t="s">
        <v>48</v>
      </c>
      <c r="G3564" s="231" t="s">
        <v>521</v>
      </c>
      <c r="H3564" s="231" t="s">
        <v>796</v>
      </c>
      <c r="I3564" s="203">
        <v>151446.54999999999</v>
      </c>
      <c r="J3564" s="203">
        <v>129179.84</v>
      </c>
      <c r="K3564" s="203">
        <v>7289.4</v>
      </c>
      <c r="L3564" s="203">
        <v>14977.31</v>
      </c>
      <c r="M3564" s="231"/>
    </row>
    <row r="3565" spans="1:13">
      <c r="A3565" s="231" t="s">
        <v>794</v>
      </c>
      <c r="B3565" s="231" t="s">
        <v>707</v>
      </c>
      <c r="C3565" s="231" t="s">
        <v>812</v>
      </c>
      <c r="D3565" s="231" t="s">
        <v>810</v>
      </c>
      <c r="E3565" s="231" t="s">
        <v>836</v>
      </c>
      <c r="F3565" s="231" t="s">
        <v>48</v>
      </c>
      <c r="G3565" s="231" t="s">
        <v>521</v>
      </c>
      <c r="H3565" s="231" t="s">
        <v>796</v>
      </c>
      <c r="I3565" s="203">
        <v>92259.66</v>
      </c>
      <c r="J3565" s="203">
        <v>90126.81</v>
      </c>
      <c r="K3565" s="203">
        <v>1514.7</v>
      </c>
      <c r="L3565" s="203">
        <v>618.15</v>
      </c>
      <c r="M3565" s="231"/>
    </row>
    <row r="3566" spans="1:13">
      <c r="A3566" s="231" t="s">
        <v>794</v>
      </c>
      <c r="B3566" s="231" t="s">
        <v>703</v>
      </c>
      <c r="C3566" s="231" t="s">
        <v>794</v>
      </c>
      <c r="D3566" s="231" t="s">
        <v>810</v>
      </c>
      <c r="E3566" s="231" t="s">
        <v>1097</v>
      </c>
      <c r="F3566" s="231" t="s">
        <v>48</v>
      </c>
      <c r="G3566" s="231" t="s">
        <v>521</v>
      </c>
      <c r="H3566" s="231" t="s">
        <v>796</v>
      </c>
      <c r="I3566" s="203">
        <v>10080</v>
      </c>
      <c r="J3566" s="203">
        <v>3891.08</v>
      </c>
      <c r="K3566" s="203">
        <v>0</v>
      </c>
      <c r="L3566" s="203">
        <v>6188.92</v>
      </c>
      <c r="M3566" s="231"/>
    </row>
    <row r="3567" spans="1:13">
      <c r="A3567" s="231" t="s">
        <v>794</v>
      </c>
      <c r="B3567" s="231" t="s">
        <v>703</v>
      </c>
      <c r="C3567" s="231" t="s">
        <v>812</v>
      </c>
      <c r="D3567" s="231" t="s">
        <v>810</v>
      </c>
      <c r="E3567" s="231" t="s">
        <v>1097</v>
      </c>
      <c r="F3567" s="231" t="s">
        <v>48</v>
      </c>
      <c r="G3567" s="231" t="s">
        <v>521</v>
      </c>
      <c r="H3567" s="231" t="s">
        <v>796</v>
      </c>
      <c r="I3567" s="203">
        <v>2218</v>
      </c>
      <c r="J3567" s="203">
        <v>897.27</v>
      </c>
      <c r="K3567" s="203">
        <v>0</v>
      </c>
      <c r="L3567" s="203">
        <v>1320.73</v>
      </c>
      <c r="M3567" s="231"/>
    </row>
    <row r="3568" spans="1:13">
      <c r="A3568" s="231" t="s">
        <v>794</v>
      </c>
      <c r="B3568" s="231" t="s">
        <v>808</v>
      </c>
      <c r="C3568" s="231" t="s">
        <v>794</v>
      </c>
      <c r="D3568" s="231" t="s">
        <v>810</v>
      </c>
      <c r="E3568" s="231" t="s">
        <v>710</v>
      </c>
      <c r="F3568" s="231" t="s">
        <v>48</v>
      </c>
      <c r="G3568" s="231" t="s">
        <v>521</v>
      </c>
      <c r="H3568" s="231" t="s">
        <v>796</v>
      </c>
      <c r="I3568" s="203">
        <v>4030.55</v>
      </c>
      <c r="J3568" s="203">
        <v>1500</v>
      </c>
      <c r="K3568" s="203">
        <v>0</v>
      </c>
      <c r="L3568" s="203">
        <v>2530.5500000000002</v>
      </c>
      <c r="M3568" s="231"/>
    </row>
    <row r="3569" spans="1:13">
      <c r="A3569" s="231" t="s">
        <v>794</v>
      </c>
      <c r="B3569" s="231" t="s">
        <v>808</v>
      </c>
      <c r="C3569" s="231" t="s">
        <v>812</v>
      </c>
      <c r="D3569" s="231" t="s">
        <v>810</v>
      </c>
      <c r="E3569" s="231" t="s">
        <v>710</v>
      </c>
      <c r="F3569" s="231" t="s">
        <v>48</v>
      </c>
      <c r="G3569" s="231" t="s">
        <v>521</v>
      </c>
      <c r="H3569" s="231" t="s">
        <v>796</v>
      </c>
      <c r="I3569" s="203">
        <v>140</v>
      </c>
      <c r="J3569" s="203">
        <v>120</v>
      </c>
      <c r="K3569" s="203">
        <v>0</v>
      </c>
      <c r="L3569" s="203">
        <v>20</v>
      </c>
      <c r="M3569" s="231"/>
    </row>
    <row r="3570" spans="1:13">
      <c r="A3570" s="231" t="s">
        <v>794</v>
      </c>
      <c r="B3570" s="231" t="s">
        <v>808</v>
      </c>
      <c r="C3570" s="231" t="s">
        <v>2341</v>
      </c>
      <c r="D3570" s="231" t="s">
        <v>810</v>
      </c>
      <c r="E3570" s="231" t="s">
        <v>710</v>
      </c>
      <c r="F3570" s="231" t="s">
        <v>48</v>
      </c>
      <c r="G3570" s="231" t="s">
        <v>521</v>
      </c>
      <c r="H3570" s="231" t="s">
        <v>796</v>
      </c>
      <c r="I3570" s="203">
        <v>23804.79</v>
      </c>
      <c r="J3570" s="203">
        <v>25914.35</v>
      </c>
      <c r="K3570" s="203">
        <v>0</v>
      </c>
      <c r="L3570" s="203">
        <v>-2109.56</v>
      </c>
      <c r="M3570" s="231"/>
    </row>
    <row r="3571" spans="1:13">
      <c r="A3571" s="231" t="s">
        <v>794</v>
      </c>
      <c r="B3571" s="231" t="s">
        <v>808</v>
      </c>
      <c r="C3571" s="231" t="s">
        <v>2341</v>
      </c>
      <c r="D3571" s="231" t="s">
        <v>810</v>
      </c>
      <c r="E3571" s="231" t="s">
        <v>710</v>
      </c>
      <c r="F3571" s="231" t="s">
        <v>48</v>
      </c>
      <c r="G3571" s="231" t="s">
        <v>521</v>
      </c>
      <c r="H3571" s="231" t="s">
        <v>796</v>
      </c>
      <c r="I3571" s="203">
        <v>1159</v>
      </c>
      <c r="J3571" s="203">
        <v>1159</v>
      </c>
      <c r="K3571" s="203">
        <v>0</v>
      </c>
      <c r="L3571" s="203">
        <v>0</v>
      </c>
      <c r="M3571" s="231"/>
    </row>
    <row r="3572" spans="1:13">
      <c r="A3572" s="231" t="s">
        <v>794</v>
      </c>
      <c r="B3572" s="231" t="s">
        <v>808</v>
      </c>
      <c r="C3572" s="231" t="s">
        <v>2343</v>
      </c>
      <c r="D3572" s="231" t="s">
        <v>810</v>
      </c>
      <c r="E3572" s="231" t="s">
        <v>710</v>
      </c>
      <c r="F3572" s="231" t="s">
        <v>48</v>
      </c>
      <c r="G3572" s="231" t="s">
        <v>521</v>
      </c>
      <c r="H3572" s="231" t="s">
        <v>796</v>
      </c>
      <c r="I3572" s="203">
        <v>2063.5</v>
      </c>
      <c r="J3572" s="203">
        <v>1854.5</v>
      </c>
      <c r="K3572" s="203">
        <v>0</v>
      </c>
      <c r="L3572" s="203">
        <v>209</v>
      </c>
      <c r="M3572" s="231"/>
    </row>
    <row r="3573" spans="1:13">
      <c r="A3573" s="231" t="s">
        <v>794</v>
      </c>
      <c r="B3573" s="231" t="s">
        <v>808</v>
      </c>
      <c r="C3573" s="231" t="s">
        <v>2344</v>
      </c>
      <c r="D3573" s="231" t="s">
        <v>810</v>
      </c>
      <c r="E3573" s="231" t="s">
        <v>710</v>
      </c>
      <c r="F3573" s="231" t="s">
        <v>48</v>
      </c>
      <c r="G3573" s="231" t="s">
        <v>521</v>
      </c>
      <c r="H3573" s="231" t="s">
        <v>796</v>
      </c>
      <c r="I3573" s="203">
        <v>10246.719999999999</v>
      </c>
      <c r="J3573" s="203">
        <v>5691.94</v>
      </c>
      <c r="K3573" s="203">
        <v>4554.78</v>
      </c>
      <c r="L3573" s="203">
        <v>0</v>
      </c>
      <c r="M3573" s="231"/>
    </row>
    <row r="3574" spans="1:13">
      <c r="A3574" s="231" t="s">
        <v>794</v>
      </c>
      <c r="B3574" s="231" t="s">
        <v>808</v>
      </c>
      <c r="C3574" s="231" t="s">
        <v>2345</v>
      </c>
      <c r="D3574" s="231" t="s">
        <v>810</v>
      </c>
      <c r="E3574" s="231" t="s">
        <v>710</v>
      </c>
      <c r="F3574" s="231" t="s">
        <v>48</v>
      </c>
      <c r="G3574" s="231" t="s">
        <v>521</v>
      </c>
      <c r="H3574" s="231" t="s">
        <v>796</v>
      </c>
      <c r="I3574" s="203">
        <v>22817.61</v>
      </c>
      <c r="J3574" s="203">
        <v>21657.86</v>
      </c>
      <c r="K3574" s="203">
        <v>0</v>
      </c>
      <c r="L3574" s="203">
        <v>1159.75</v>
      </c>
      <c r="M3574" s="231"/>
    </row>
    <row r="3575" spans="1:13">
      <c r="A3575" s="231" t="s">
        <v>794</v>
      </c>
      <c r="B3575" s="231" t="s">
        <v>804</v>
      </c>
      <c r="C3575" s="231" t="s">
        <v>794</v>
      </c>
      <c r="D3575" s="231" t="s">
        <v>810</v>
      </c>
      <c r="E3575" s="231" t="s">
        <v>710</v>
      </c>
      <c r="F3575" s="231" t="s">
        <v>48</v>
      </c>
      <c r="G3575" s="231" t="s">
        <v>521</v>
      </c>
      <c r="H3575" s="231" t="s">
        <v>796</v>
      </c>
      <c r="I3575" s="203">
        <v>9785.26</v>
      </c>
      <c r="J3575" s="203">
        <v>12405.82</v>
      </c>
      <c r="K3575" s="203">
        <v>0</v>
      </c>
      <c r="L3575" s="203">
        <v>-2620.56</v>
      </c>
      <c r="M3575" s="231"/>
    </row>
    <row r="3576" spans="1:13">
      <c r="A3576" s="231" t="s">
        <v>794</v>
      </c>
      <c r="B3576" s="231" t="s">
        <v>804</v>
      </c>
      <c r="C3576" s="231" t="s">
        <v>812</v>
      </c>
      <c r="D3576" s="231" t="s">
        <v>810</v>
      </c>
      <c r="E3576" s="231" t="s">
        <v>710</v>
      </c>
      <c r="F3576" s="231" t="s">
        <v>48</v>
      </c>
      <c r="G3576" s="231" t="s">
        <v>521</v>
      </c>
      <c r="H3576" s="231" t="s">
        <v>796</v>
      </c>
      <c r="I3576" s="203">
        <v>2209.37</v>
      </c>
      <c r="J3576" s="203">
        <v>1967.52</v>
      </c>
      <c r="K3576" s="203">
        <v>0</v>
      </c>
      <c r="L3576" s="203">
        <v>241.85</v>
      </c>
      <c r="M3576" s="231"/>
    </row>
    <row r="3577" spans="1:13">
      <c r="A3577" s="231" t="s">
        <v>794</v>
      </c>
      <c r="B3577" s="231" t="s">
        <v>804</v>
      </c>
      <c r="C3577" s="231" t="s">
        <v>2341</v>
      </c>
      <c r="D3577" s="231" t="s">
        <v>810</v>
      </c>
      <c r="E3577" s="231" t="s">
        <v>710</v>
      </c>
      <c r="F3577" s="231" t="s">
        <v>48</v>
      </c>
      <c r="G3577" s="231" t="s">
        <v>521</v>
      </c>
      <c r="H3577" s="231" t="s">
        <v>796</v>
      </c>
      <c r="I3577" s="203">
        <v>15810.93</v>
      </c>
      <c r="J3577" s="203">
        <v>16540.87</v>
      </c>
      <c r="K3577" s="203">
        <v>570</v>
      </c>
      <c r="L3577" s="203">
        <v>-1299.94</v>
      </c>
      <c r="M3577" s="231"/>
    </row>
    <row r="3578" spans="1:13">
      <c r="A3578" s="231" t="s">
        <v>794</v>
      </c>
      <c r="B3578" s="231" t="s">
        <v>804</v>
      </c>
      <c r="C3578" s="231" t="s">
        <v>2341</v>
      </c>
      <c r="D3578" s="231" t="s">
        <v>810</v>
      </c>
      <c r="E3578" s="231" t="s">
        <v>710</v>
      </c>
      <c r="F3578" s="231" t="s">
        <v>48</v>
      </c>
      <c r="G3578" s="231" t="s">
        <v>521</v>
      </c>
      <c r="H3578" s="231" t="s">
        <v>796</v>
      </c>
      <c r="I3578" s="203">
        <v>600</v>
      </c>
      <c r="J3578" s="203">
        <v>600</v>
      </c>
      <c r="K3578" s="203">
        <v>0</v>
      </c>
      <c r="L3578" s="203">
        <v>0</v>
      </c>
      <c r="M3578" s="231"/>
    </row>
    <row r="3579" spans="1:13">
      <c r="A3579" s="231" t="s">
        <v>794</v>
      </c>
      <c r="B3579" s="231" t="s">
        <v>804</v>
      </c>
      <c r="C3579" s="231" t="s">
        <v>2341</v>
      </c>
      <c r="D3579" s="231" t="s">
        <v>810</v>
      </c>
      <c r="E3579" s="231" t="s">
        <v>710</v>
      </c>
      <c r="F3579" s="231" t="s">
        <v>48</v>
      </c>
      <c r="G3579" s="231" t="s">
        <v>521</v>
      </c>
      <c r="H3579" s="231" t="s">
        <v>796</v>
      </c>
      <c r="I3579" s="203">
        <v>6827.03</v>
      </c>
      <c r="J3579" s="203">
        <v>7347.03</v>
      </c>
      <c r="K3579" s="203">
        <v>0</v>
      </c>
      <c r="L3579" s="203">
        <v>-520</v>
      </c>
      <c r="M3579" s="231"/>
    </row>
    <row r="3580" spans="1:13">
      <c r="A3580" s="231" t="s">
        <v>794</v>
      </c>
      <c r="B3580" s="231" t="s">
        <v>804</v>
      </c>
      <c r="C3580" s="231" t="s">
        <v>2342</v>
      </c>
      <c r="D3580" s="231" t="s">
        <v>810</v>
      </c>
      <c r="E3580" s="231" t="s">
        <v>710</v>
      </c>
      <c r="F3580" s="231" t="s">
        <v>48</v>
      </c>
      <c r="G3580" s="231" t="s">
        <v>521</v>
      </c>
      <c r="H3580" s="231" t="s">
        <v>796</v>
      </c>
      <c r="I3580" s="203">
        <v>88.04</v>
      </c>
      <c r="J3580" s="203">
        <v>249.67</v>
      </c>
      <c r="K3580" s="203">
        <v>0</v>
      </c>
      <c r="L3580" s="203">
        <v>-161.63</v>
      </c>
      <c r="M3580" s="231"/>
    </row>
    <row r="3581" spans="1:13">
      <c r="A3581" s="231" t="s">
        <v>794</v>
      </c>
      <c r="B3581" s="231" t="s">
        <v>804</v>
      </c>
      <c r="C3581" s="231" t="s">
        <v>2343</v>
      </c>
      <c r="D3581" s="231" t="s">
        <v>810</v>
      </c>
      <c r="E3581" s="231" t="s">
        <v>710</v>
      </c>
      <c r="F3581" s="231" t="s">
        <v>48</v>
      </c>
      <c r="G3581" s="231" t="s">
        <v>521</v>
      </c>
      <c r="H3581" s="231" t="s">
        <v>796</v>
      </c>
      <c r="I3581" s="203">
        <v>3834.25</v>
      </c>
      <c r="J3581" s="203">
        <v>4068.09</v>
      </c>
      <c r="K3581" s="203">
        <v>0</v>
      </c>
      <c r="L3581" s="203">
        <v>-233.84</v>
      </c>
      <c r="M3581" s="231"/>
    </row>
    <row r="3582" spans="1:13">
      <c r="A3582" s="231" t="s">
        <v>794</v>
      </c>
      <c r="B3582" s="231" t="s">
        <v>804</v>
      </c>
      <c r="C3582" s="231" t="s">
        <v>2344</v>
      </c>
      <c r="D3582" s="231" t="s">
        <v>810</v>
      </c>
      <c r="E3582" s="231" t="s">
        <v>710</v>
      </c>
      <c r="F3582" s="231" t="s">
        <v>48</v>
      </c>
      <c r="G3582" s="231" t="s">
        <v>521</v>
      </c>
      <c r="H3582" s="231" t="s">
        <v>796</v>
      </c>
      <c r="I3582" s="203">
        <v>5901</v>
      </c>
      <c r="J3582" s="203">
        <v>5899.95</v>
      </c>
      <c r="K3582" s="203">
        <v>0</v>
      </c>
      <c r="L3582" s="203">
        <v>1.05</v>
      </c>
      <c r="M3582" s="231"/>
    </row>
    <row r="3583" spans="1:13">
      <c r="A3583" s="231" t="s">
        <v>794</v>
      </c>
      <c r="B3583" s="231" t="s">
        <v>804</v>
      </c>
      <c r="C3583" s="231" t="s">
        <v>2345</v>
      </c>
      <c r="D3583" s="231" t="s">
        <v>810</v>
      </c>
      <c r="E3583" s="231" t="s">
        <v>710</v>
      </c>
      <c r="F3583" s="231" t="s">
        <v>48</v>
      </c>
      <c r="G3583" s="231" t="s">
        <v>521</v>
      </c>
      <c r="H3583" s="231" t="s">
        <v>796</v>
      </c>
      <c r="I3583" s="203">
        <v>0</v>
      </c>
      <c r="J3583" s="203">
        <v>189</v>
      </c>
      <c r="K3583" s="203">
        <v>0</v>
      </c>
      <c r="L3583" s="203">
        <v>-189</v>
      </c>
      <c r="M3583" s="231"/>
    </row>
    <row r="3584" spans="1:13">
      <c r="A3584" s="231" t="s">
        <v>794</v>
      </c>
      <c r="B3584" s="231" t="s">
        <v>804</v>
      </c>
      <c r="C3584" s="231" t="s">
        <v>2345</v>
      </c>
      <c r="D3584" s="231" t="s">
        <v>810</v>
      </c>
      <c r="E3584" s="231" t="s">
        <v>710</v>
      </c>
      <c r="F3584" s="231" t="s">
        <v>48</v>
      </c>
      <c r="G3584" s="231" t="s">
        <v>521</v>
      </c>
      <c r="H3584" s="231" t="s">
        <v>796</v>
      </c>
      <c r="I3584" s="203">
        <v>5612.76</v>
      </c>
      <c r="J3584" s="203">
        <v>5361.42</v>
      </c>
      <c r="K3584" s="203">
        <v>0</v>
      </c>
      <c r="L3584" s="203">
        <v>251.34</v>
      </c>
      <c r="M3584" s="231"/>
    </row>
    <row r="3585" spans="1:13">
      <c r="A3585" s="231" t="s">
        <v>794</v>
      </c>
      <c r="B3585" s="231" t="s">
        <v>703</v>
      </c>
      <c r="C3585" s="231" t="s">
        <v>794</v>
      </c>
      <c r="D3585" s="231" t="s">
        <v>810</v>
      </c>
      <c r="E3585" s="231" t="s">
        <v>710</v>
      </c>
      <c r="F3585" s="231" t="s">
        <v>48</v>
      </c>
      <c r="G3585" s="231" t="s">
        <v>521</v>
      </c>
      <c r="H3585" s="231" t="s">
        <v>796</v>
      </c>
      <c r="I3585" s="203">
        <v>9060.56</v>
      </c>
      <c r="J3585" s="203">
        <v>8373.02</v>
      </c>
      <c r="K3585" s="203">
        <v>0</v>
      </c>
      <c r="L3585" s="203">
        <v>687.54</v>
      </c>
      <c r="M3585" s="231"/>
    </row>
    <row r="3586" spans="1:13">
      <c r="A3586" s="231" t="s">
        <v>794</v>
      </c>
      <c r="B3586" s="231" t="s">
        <v>703</v>
      </c>
      <c r="C3586" s="231" t="s">
        <v>812</v>
      </c>
      <c r="D3586" s="231" t="s">
        <v>810</v>
      </c>
      <c r="E3586" s="231" t="s">
        <v>710</v>
      </c>
      <c r="F3586" s="231" t="s">
        <v>48</v>
      </c>
      <c r="G3586" s="231" t="s">
        <v>521</v>
      </c>
      <c r="H3586" s="231" t="s">
        <v>796</v>
      </c>
      <c r="I3586" s="203">
        <v>2117.9299999999998</v>
      </c>
      <c r="J3586" s="203">
        <v>2594.94</v>
      </c>
      <c r="K3586" s="203">
        <v>0</v>
      </c>
      <c r="L3586" s="203">
        <v>-477.01</v>
      </c>
      <c r="M3586" s="231"/>
    </row>
    <row r="3587" spans="1:13">
      <c r="A3587" s="231" t="s">
        <v>794</v>
      </c>
      <c r="B3587" s="231" t="s">
        <v>707</v>
      </c>
      <c r="C3587" s="231" t="s">
        <v>2341</v>
      </c>
      <c r="D3587" s="231" t="s">
        <v>810</v>
      </c>
      <c r="E3587" s="231" t="s">
        <v>710</v>
      </c>
      <c r="F3587" s="231" t="s">
        <v>48</v>
      </c>
      <c r="G3587" s="231" t="s">
        <v>521</v>
      </c>
      <c r="H3587" s="231" t="s">
        <v>796</v>
      </c>
      <c r="I3587" s="203">
        <v>3149.3</v>
      </c>
      <c r="J3587" s="203">
        <v>3149.3</v>
      </c>
      <c r="K3587" s="203">
        <v>0</v>
      </c>
      <c r="L3587" s="203">
        <v>0</v>
      </c>
      <c r="M3587" s="231"/>
    </row>
    <row r="3588" spans="1:13">
      <c r="A3588" s="231" t="s">
        <v>794</v>
      </c>
      <c r="B3588" s="231" t="s">
        <v>707</v>
      </c>
      <c r="C3588" s="231" t="s">
        <v>2343</v>
      </c>
      <c r="D3588" s="231" t="s">
        <v>810</v>
      </c>
      <c r="E3588" s="231" t="s">
        <v>710</v>
      </c>
      <c r="F3588" s="231" t="s">
        <v>48</v>
      </c>
      <c r="G3588" s="231" t="s">
        <v>521</v>
      </c>
      <c r="H3588" s="231" t="s">
        <v>796</v>
      </c>
      <c r="I3588" s="203">
        <v>167328.87</v>
      </c>
      <c r="J3588" s="203">
        <v>3485.6</v>
      </c>
      <c r="K3588" s="203">
        <v>0</v>
      </c>
      <c r="L3588" s="203">
        <v>163843.26999999999</v>
      </c>
      <c r="M3588" s="231"/>
    </row>
    <row r="3589" spans="1:13">
      <c r="A3589" s="231" t="s">
        <v>794</v>
      </c>
      <c r="B3589" s="231" t="s">
        <v>242</v>
      </c>
      <c r="C3589" s="231" t="s">
        <v>2344</v>
      </c>
      <c r="D3589" s="231" t="s">
        <v>810</v>
      </c>
      <c r="E3589" s="231" t="s">
        <v>710</v>
      </c>
      <c r="F3589" s="231" t="s">
        <v>48</v>
      </c>
      <c r="G3589" s="231" t="s">
        <v>521</v>
      </c>
      <c r="H3589" s="231" t="s">
        <v>796</v>
      </c>
      <c r="I3589" s="203">
        <v>29846</v>
      </c>
      <c r="J3589" s="203">
        <v>29846</v>
      </c>
      <c r="K3589" s="203">
        <v>0</v>
      </c>
      <c r="L3589" s="203">
        <v>0</v>
      </c>
      <c r="M3589" s="231"/>
    </row>
    <row r="3590" spans="1:13">
      <c r="A3590" s="231" t="s">
        <v>794</v>
      </c>
      <c r="B3590" s="231" t="s">
        <v>242</v>
      </c>
      <c r="C3590" s="231" t="s">
        <v>2344</v>
      </c>
      <c r="D3590" s="231" t="s">
        <v>810</v>
      </c>
      <c r="E3590" s="231" t="s">
        <v>710</v>
      </c>
      <c r="F3590" s="231" t="s">
        <v>48</v>
      </c>
      <c r="G3590" s="231" t="s">
        <v>521</v>
      </c>
      <c r="H3590" s="231" t="s">
        <v>796</v>
      </c>
      <c r="I3590" s="203">
        <v>2739</v>
      </c>
      <c r="J3590" s="203">
        <v>2739</v>
      </c>
      <c r="K3590" s="203">
        <v>0</v>
      </c>
      <c r="L3590" s="203">
        <v>0</v>
      </c>
      <c r="M3590" s="231"/>
    </row>
    <row r="3591" spans="1:13">
      <c r="A3591" s="231" t="s">
        <v>794</v>
      </c>
      <c r="B3591" s="231" t="s">
        <v>242</v>
      </c>
      <c r="C3591" s="231" t="s">
        <v>2344</v>
      </c>
      <c r="D3591" s="231" t="s">
        <v>810</v>
      </c>
      <c r="E3591" s="231" t="s">
        <v>710</v>
      </c>
      <c r="F3591" s="231" t="s">
        <v>48</v>
      </c>
      <c r="G3591" s="231" t="s">
        <v>521</v>
      </c>
      <c r="H3591" s="231" t="s">
        <v>796</v>
      </c>
      <c r="I3591" s="203">
        <v>171333.42</v>
      </c>
      <c r="J3591" s="203">
        <v>171333.42</v>
      </c>
      <c r="K3591" s="203">
        <v>0</v>
      </c>
      <c r="L3591" s="203">
        <v>0</v>
      </c>
      <c r="M3591" s="231"/>
    </row>
    <row r="3592" spans="1:13">
      <c r="A3592" s="231" t="s">
        <v>794</v>
      </c>
      <c r="B3592" s="231" t="s">
        <v>242</v>
      </c>
      <c r="C3592" s="231" t="s">
        <v>2344</v>
      </c>
      <c r="D3592" s="231" t="s">
        <v>810</v>
      </c>
      <c r="E3592" s="231" t="s">
        <v>710</v>
      </c>
      <c r="F3592" s="231" t="s">
        <v>48</v>
      </c>
      <c r="G3592" s="231" t="s">
        <v>521</v>
      </c>
      <c r="H3592" s="231" t="s">
        <v>796</v>
      </c>
      <c r="I3592" s="203">
        <v>21317.8</v>
      </c>
      <c r="J3592" s="203">
        <v>3786.5</v>
      </c>
      <c r="K3592" s="203">
        <v>17531.3</v>
      </c>
      <c r="L3592" s="203">
        <v>0</v>
      </c>
      <c r="M3592" s="231"/>
    </row>
    <row r="3593" spans="1:13">
      <c r="A3593" s="231" t="s">
        <v>794</v>
      </c>
      <c r="B3593" s="231" t="s">
        <v>243</v>
      </c>
      <c r="C3593" s="231" t="s">
        <v>2345</v>
      </c>
      <c r="D3593" s="231" t="s">
        <v>810</v>
      </c>
      <c r="E3593" s="231" t="s">
        <v>710</v>
      </c>
      <c r="F3593" s="231" t="s">
        <v>48</v>
      </c>
      <c r="G3593" s="231" t="s">
        <v>521</v>
      </c>
      <c r="H3593" s="231" t="s">
        <v>796</v>
      </c>
      <c r="I3593" s="203">
        <v>513.04</v>
      </c>
      <c r="J3593" s="203">
        <v>513.04</v>
      </c>
      <c r="K3593" s="203">
        <v>0</v>
      </c>
      <c r="L3593" s="203">
        <v>0</v>
      </c>
      <c r="M3593" s="231"/>
    </row>
    <row r="3594" spans="1:13">
      <c r="A3594" s="231" t="s">
        <v>794</v>
      </c>
      <c r="B3594" s="231" t="s">
        <v>706</v>
      </c>
      <c r="C3594" s="231" t="s">
        <v>794</v>
      </c>
      <c r="D3594" s="231" t="s">
        <v>810</v>
      </c>
      <c r="E3594" s="231" t="s">
        <v>710</v>
      </c>
      <c r="F3594" s="231" t="s">
        <v>48</v>
      </c>
      <c r="G3594" s="231" t="s">
        <v>521</v>
      </c>
      <c r="H3594" s="231" t="s">
        <v>796</v>
      </c>
      <c r="I3594" s="203">
        <v>89340.22</v>
      </c>
      <c r="J3594" s="203">
        <v>91041.22</v>
      </c>
      <c r="K3594" s="203">
        <v>2101.04</v>
      </c>
      <c r="L3594" s="203">
        <v>-3802.04</v>
      </c>
      <c r="M3594" s="231"/>
    </row>
    <row r="3595" spans="1:13">
      <c r="A3595" s="231" t="s">
        <v>794</v>
      </c>
      <c r="B3595" s="231" t="s">
        <v>706</v>
      </c>
      <c r="C3595" s="231" t="s">
        <v>812</v>
      </c>
      <c r="D3595" s="231" t="s">
        <v>810</v>
      </c>
      <c r="E3595" s="231" t="s">
        <v>710</v>
      </c>
      <c r="F3595" s="231" t="s">
        <v>48</v>
      </c>
      <c r="G3595" s="231" t="s">
        <v>521</v>
      </c>
      <c r="H3595" s="231" t="s">
        <v>796</v>
      </c>
      <c r="I3595" s="203">
        <v>35273.360000000001</v>
      </c>
      <c r="J3595" s="203">
        <v>35971.1</v>
      </c>
      <c r="K3595" s="203">
        <v>437.44</v>
      </c>
      <c r="L3595" s="203">
        <v>-1135.18</v>
      </c>
      <c r="M3595" s="231"/>
    </row>
    <row r="3596" spans="1:13">
      <c r="A3596" s="231" t="s">
        <v>794</v>
      </c>
      <c r="B3596" s="231" t="s">
        <v>706</v>
      </c>
      <c r="C3596" s="231" t="s">
        <v>2345</v>
      </c>
      <c r="D3596" s="231" t="s">
        <v>810</v>
      </c>
      <c r="E3596" s="231" t="s">
        <v>710</v>
      </c>
      <c r="F3596" s="231" t="s">
        <v>48</v>
      </c>
      <c r="G3596" s="231" t="s">
        <v>521</v>
      </c>
      <c r="H3596" s="231" t="s">
        <v>796</v>
      </c>
      <c r="I3596" s="203">
        <v>18963.41</v>
      </c>
      <c r="J3596" s="203">
        <v>20659.91</v>
      </c>
      <c r="K3596" s="203">
        <v>0</v>
      </c>
      <c r="L3596" s="203">
        <v>-1696.5</v>
      </c>
      <c r="M3596" s="231"/>
    </row>
    <row r="3597" spans="1:13">
      <c r="A3597" s="231" t="s">
        <v>794</v>
      </c>
      <c r="B3597" s="231" t="s">
        <v>808</v>
      </c>
      <c r="C3597" s="231" t="s">
        <v>794</v>
      </c>
      <c r="D3597" s="231" t="s">
        <v>810</v>
      </c>
      <c r="E3597" s="231" t="s">
        <v>2086</v>
      </c>
      <c r="F3597" s="231" t="s">
        <v>48</v>
      </c>
      <c r="G3597" s="231" t="s">
        <v>521</v>
      </c>
      <c r="H3597" s="231" t="s">
        <v>796</v>
      </c>
      <c r="I3597" s="203">
        <v>32740</v>
      </c>
      <c r="J3597" s="203">
        <v>130400</v>
      </c>
      <c r="K3597" s="203">
        <v>0</v>
      </c>
      <c r="L3597" s="203">
        <v>-97660</v>
      </c>
      <c r="M3597" s="231"/>
    </row>
    <row r="3598" spans="1:13">
      <c r="A3598" s="231" t="s">
        <v>794</v>
      </c>
      <c r="B3598" s="231" t="s">
        <v>808</v>
      </c>
      <c r="C3598" s="231" t="s">
        <v>812</v>
      </c>
      <c r="D3598" s="231" t="s">
        <v>810</v>
      </c>
      <c r="E3598" s="231" t="s">
        <v>2086</v>
      </c>
      <c r="F3598" s="231" t="s">
        <v>48</v>
      </c>
      <c r="G3598" s="231" t="s">
        <v>521</v>
      </c>
      <c r="H3598" s="231" t="s">
        <v>796</v>
      </c>
      <c r="I3598" s="203">
        <v>7410.34</v>
      </c>
      <c r="J3598" s="203">
        <v>28913.89</v>
      </c>
      <c r="K3598" s="203">
        <v>0</v>
      </c>
      <c r="L3598" s="203">
        <v>-21503.55</v>
      </c>
      <c r="M3598" s="231"/>
    </row>
    <row r="3599" spans="1:13">
      <c r="A3599" s="231" t="s">
        <v>794</v>
      </c>
      <c r="B3599" s="231" t="s">
        <v>808</v>
      </c>
      <c r="C3599" s="231" t="s">
        <v>2341</v>
      </c>
      <c r="D3599" s="231" t="s">
        <v>810</v>
      </c>
      <c r="E3599" s="231" t="s">
        <v>2086</v>
      </c>
      <c r="F3599" s="231" t="s">
        <v>48</v>
      </c>
      <c r="G3599" s="231" t="s">
        <v>521</v>
      </c>
      <c r="H3599" s="231" t="s">
        <v>796</v>
      </c>
      <c r="I3599" s="203">
        <v>148014.5</v>
      </c>
      <c r="J3599" s="203">
        <v>142514.5</v>
      </c>
      <c r="K3599" s="203">
        <v>12500</v>
      </c>
      <c r="L3599" s="203">
        <v>-7000</v>
      </c>
      <c r="M3599" s="231"/>
    </row>
    <row r="3600" spans="1:13">
      <c r="A3600" s="231" t="s">
        <v>794</v>
      </c>
      <c r="B3600" s="231" t="s">
        <v>244</v>
      </c>
      <c r="C3600" s="231" t="s">
        <v>794</v>
      </c>
      <c r="D3600" s="231" t="s">
        <v>810</v>
      </c>
      <c r="E3600" s="231" t="s">
        <v>2082</v>
      </c>
      <c r="F3600" s="231" t="s">
        <v>48</v>
      </c>
      <c r="G3600" s="231" t="s">
        <v>521</v>
      </c>
      <c r="H3600" s="231" t="s">
        <v>796</v>
      </c>
      <c r="I3600" s="203">
        <v>47604</v>
      </c>
      <c r="J3600" s="203">
        <v>43637</v>
      </c>
      <c r="K3600" s="203">
        <v>3967</v>
      </c>
      <c r="L3600" s="203">
        <v>0</v>
      </c>
      <c r="M3600" s="231"/>
    </row>
    <row r="3601" spans="1:13">
      <c r="A3601" s="231" t="s">
        <v>794</v>
      </c>
      <c r="B3601" s="231" t="s">
        <v>244</v>
      </c>
      <c r="C3601" s="231" t="s">
        <v>812</v>
      </c>
      <c r="D3601" s="231" t="s">
        <v>810</v>
      </c>
      <c r="E3601" s="231" t="s">
        <v>2082</v>
      </c>
      <c r="F3601" s="231" t="s">
        <v>48</v>
      </c>
      <c r="G3601" s="231" t="s">
        <v>521</v>
      </c>
      <c r="H3601" s="231" t="s">
        <v>796</v>
      </c>
      <c r="I3601" s="203">
        <v>19196.310000000001</v>
      </c>
      <c r="J3601" s="203">
        <v>18410.87</v>
      </c>
      <c r="K3601" s="203">
        <v>824.38</v>
      </c>
      <c r="L3601" s="203">
        <v>-38.94</v>
      </c>
      <c r="M3601" s="231"/>
    </row>
    <row r="3602" spans="1:13">
      <c r="A3602" s="231" t="s">
        <v>794</v>
      </c>
      <c r="B3602" s="231" t="s">
        <v>808</v>
      </c>
      <c r="C3602" s="231" t="s">
        <v>794</v>
      </c>
      <c r="D3602" s="231" t="s">
        <v>810</v>
      </c>
      <c r="E3602" s="231" t="s">
        <v>2090</v>
      </c>
      <c r="F3602" s="231" t="s">
        <v>48</v>
      </c>
      <c r="G3602" s="231" t="s">
        <v>521</v>
      </c>
      <c r="H3602" s="231" t="s">
        <v>796</v>
      </c>
      <c r="I3602" s="203">
        <v>27504</v>
      </c>
      <c r="J3602" s="203">
        <v>11599.6</v>
      </c>
      <c r="K3602" s="203">
        <v>0</v>
      </c>
      <c r="L3602" s="203">
        <v>15904.4</v>
      </c>
      <c r="M3602" s="231"/>
    </row>
    <row r="3603" spans="1:13">
      <c r="A3603" s="231" t="s">
        <v>794</v>
      </c>
      <c r="B3603" s="231" t="s">
        <v>808</v>
      </c>
      <c r="C3603" s="231" t="s">
        <v>812</v>
      </c>
      <c r="D3603" s="231" t="s">
        <v>810</v>
      </c>
      <c r="E3603" s="231" t="s">
        <v>2090</v>
      </c>
      <c r="F3603" s="231" t="s">
        <v>48</v>
      </c>
      <c r="G3603" s="231" t="s">
        <v>521</v>
      </c>
      <c r="H3603" s="231" t="s">
        <v>796</v>
      </c>
      <c r="I3603" s="203">
        <v>12281.03</v>
      </c>
      <c r="J3603" s="203">
        <v>5073.12</v>
      </c>
      <c r="K3603" s="203">
        <v>0</v>
      </c>
      <c r="L3603" s="203">
        <v>7207.91</v>
      </c>
      <c r="M3603" s="231"/>
    </row>
    <row r="3604" spans="1:13">
      <c r="A3604" s="231" t="s">
        <v>794</v>
      </c>
      <c r="B3604" s="231" t="s">
        <v>808</v>
      </c>
      <c r="C3604" s="231" t="s">
        <v>2341</v>
      </c>
      <c r="D3604" s="231" t="s">
        <v>810</v>
      </c>
      <c r="E3604" s="231" t="s">
        <v>2090</v>
      </c>
      <c r="F3604" s="231" t="s">
        <v>48</v>
      </c>
      <c r="G3604" s="231" t="s">
        <v>521</v>
      </c>
      <c r="H3604" s="231" t="s">
        <v>796</v>
      </c>
      <c r="I3604" s="203">
        <v>5400</v>
      </c>
      <c r="J3604" s="203">
        <v>4098.87</v>
      </c>
      <c r="K3604" s="203">
        <v>1301.1300000000001</v>
      </c>
      <c r="L3604" s="203">
        <v>0</v>
      </c>
      <c r="M3604" s="231"/>
    </row>
    <row r="3605" spans="1:13">
      <c r="A3605" s="231" t="s">
        <v>794</v>
      </c>
      <c r="B3605" s="231" t="s">
        <v>703</v>
      </c>
      <c r="C3605" s="231" t="s">
        <v>794</v>
      </c>
      <c r="D3605" s="231" t="s">
        <v>810</v>
      </c>
      <c r="E3605" s="231" t="s">
        <v>2092</v>
      </c>
      <c r="F3605" s="231" t="s">
        <v>48</v>
      </c>
      <c r="G3605" s="231" t="s">
        <v>521</v>
      </c>
      <c r="H3605" s="231" t="s">
        <v>796</v>
      </c>
      <c r="I3605" s="203">
        <v>36698</v>
      </c>
      <c r="J3605" s="203">
        <v>30571.34</v>
      </c>
      <c r="K3605" s="203">
        <v>5888.32</v>
      </c>
      <c r="L3605" s="203">
        <v>238.34</v>
      </c>
      <c r="M3605" s="231"/>
    </row>
    <row r="3606" spans="1:13">
      <c r="A3606" s="231" t="s">
        <v>794</v>
      </c>
      <c r="B3606" s="231" t="s">
        <v>703</v>
      </c>
      <c r="C3606" s="231" t="s">
        <v>812</v>
      </c>
      <c r="D3606" s="231" t="s">
        <v>810</v>
      </c>
      <c r="E3606" s="231" t="s">
        <v>2092</v>
      </c>
      <c r="F3606" s="231" t="s">
        <v>48</v>
      </c>
      <c r="G3606" s="231" t="s">
        <v>521</v>
      </c>
      <c r="H3606" s="231" t="s">
        <v>796</v>
      </c>
      <c r="I3606" s="203">
        <v>22151</v>
      </c>
      <c r="J3606" s="203">
        <v>20902.62</v>
      </c>
      <c r="K3606" s="203">
        <v>1222.1600000000001</v>
      </c>
      <c r="L3606" s="203">
        <v>26.22</v>
      </c>
      <c r="M3606" s="231"/>
    </row>
    <row r="3607" spans="1:13">
      <c r="A3607" s="231" t="s">
        <v>794</v>
      </c>
      <c r="B3607" s="231" t="s">
        <v>702</v>
      </c>
      <c r="C3607" s="231" t="s">
        <v>794</v>
      </c>
      <c r="D3607" s="231" t="s">
        <v>810</v>
      </c>
      <c r="E3607" s="231" t="s">
        <v>1098</v>
      </c>
      <c r="F3607" s="231" t="s">
        <v>48</v>
      </c>
      <c r="G3607" s="231" t="s">
        <v>521</v>
      </c>
      <c r="H3607" s="231" t="s">
        <v>796</v>
      </c>
      <c r="I3607" s="203">
        <v>54948</v>
      </c>
      <c r="J3607" s="203">
        <v>45790</v>
      </c>
      <c r="K3607" s="203">
        <v>9158</v>
      </c>
      <c r="L3607" s="203">
        <v>0</v>
      </c>
      <c r="M3607" s="231"/>
    </row>
    <row r="3608" spans="1:13">
      <c r="A3608" s="231" t="s">
        <v>794</v>
      </c>
      <c r="B3608" s="231" t="s">
        <v>702</v>
      </c>
      <c r="C3608" s="231" t="s">
        <v>812</v>
      </c>
      <c r="D3608" s="231" t="s">
        <v>810</v>
      </c>
      <c r="E3608" s="231" t="s">
        <v>1098</v>
      </c>
      <c r="F3608" s="231" t="s">
        <v>48</v>
      </c>
      <c r="G3608" s="231" t="s">
        <v>521</v>
      </c>
      <c r="H3608" s="231" t="s">
        <v>796</v>
      </c>
      <c r="I3608" s="203">
        <v>19505.05</v>
      </c>
      <c r="J3608" s="203">
        <v>17640.54</v>
      </c>
      <c r="K3608" s="203">
        <v>1900.76</v>
      </c>
      <c r="L3608" s="203">
        <v>-36.25</v>
      </c>
      <c r="M3608" s="231"/>
    </row>
    <row r="3609" spans="1:13">
      <c r="A3609" s="231" t="s">
        <v>794</v>
      </c>
      <c r="B3609" s="231" t="s">
        <v>808</v>
      </c>
      <c r="C3609" s="231" t="s">
        <v>794</v>
      </c>
      <c r="D3609" s="231" t="s">
        <v>839</v>
      </c>
      <c r="E3609" s="231" t="s">
        <v>521</v>
      </c>
      <c r="F3609" s="231" t="s">
        <v>48</v>
      </c>
      <c r="G3609" s="231" t="s">
        <v>521</v>
      </c>
      <c r="H3609" s="231" t="s">
        <v>796</v>
      </c>
      <c r="I3609" s="203">
        <v>4453799</v>
      </c>
      <c r="J3609" s="203">
        <v>3741771.68</v>
      </c>
      <c r="K3609" s="203">
        <v>686961.14</v>
      </c>
      <c r="L3609" s="203">
        <v>25066.18</v>
      </c>
      <c r="M3609" s="231"/>
    </row>
    <row r="3610" spans="1:13">
      <c r="A3610" s="231" t="s">
        <v>794</v>
      </c>
      <c r="B3610" s="231" t="s">
        <v>808</v>
      </c>
      <c r="C3610" s="231" t="s">
        <v>812</v>
      </c>
      <c r="D3610" s="231" t="s">
        <v>839</v>
      </c>
      <c r="E3610" s="231" t="s">
        <v>521</v>
      </c>
      <c r="F3610" s="231" t="s">
        <v>48</v>
      </c>
      <c r="G3610" s="231" t="s">
        <v>521</v>
      </c>
      <c r="H3610" s="231" t="s">
        <v>796</v>
      </c>
      <c r="I3610" s="203">
        <v>1727991</v>
      </c>
      <c r="J3610" s="203">
        <v>1601562.63</v>
      </c>
      <c r="K3610" s="203">
        <v>144460.06</v>
      </c>
      <c r="L3610" s="203">
        <v>-18031.689999999999</v>
      </c>
      <c r="M3610" s="231"/>
    </row>
    <row r="3611" spans="1:13">
      <c r="A3611" s="231" t="s">
        <v>794</v>
      </c>
      <c r="B3611" s="231" t="s">
        <v>808</v>
      </c>
      <c r="C3611" s="231" t="s">
        <v>2341</v>
      </c>
      <c r="D3611" s="231" t="s">
        <v>839</v>
      </c>
      <c r="E3611" s="231" t="s">
        <v>521</v>
      </c>
      <c r="F3611" s="231" t="s">
        <v>48</v>
      </c>
      <c r="G3611" s="231" t="s">
        <v>521</v>
      </c>
      <c r="H3611" s="231" t="s">
        <v>796</v>
      </c>
      <c r="I3611" s="203">
        <v>20963.14</v>
      </c>
      <c r="J3611" s="203">
        <v>16991.46</v>
      </c>
      <c r="K3611" s="203">
        <v>3971.68</v>
      </c>
      <c r="L3611" s="203">
        <v>0</v>
      </c>
      <c r="M3611" s="231"/>
    </row>
    <row r="3612" spans="1:13">
      <c r="A3612" s="231" t="s">
        <v>794</v>
      </c>
      <c r="B3612" s="231" t="s">
        <v>808</v>
      </c>
      <c r="C3612" s="231" t="s">
        <v>2341</v>
      </c>
      <c r="D3612" s="231" t="s">
        <v>839</v>
      </c>
      <c r="E3612" s="231" t="s">
        <v>521</v>
      </c>
      <c r="F3612" s="231" t="s">
        <v>48</v>
      </c>
      <c r="G3612" s="231" t="s">
        <v>521</v>
      </c>
      <c r="H3612" s="231" t="s">
        <v>796</v>
      </c>
      <c r="I3612" s="203">
        <v>11959.6</v>
      </c>
      <c r="J3612" s="203">
        <v>9103.7000000000007</v>
      </c>
      <c r="K3612" s="203">
        <v>2739.9</v>
      </c>
      <c r="L3612" s="203">
        <v>116</v>
      </c>
      <c r="M3612" s="231"/>
    </row>
    <row r="3613" spans="1:13">
      <c r="A3613" s="231" t="s">
        <v>794</v>
      </c>
      <c r="B3613" s="231" t="s">
        <v>808</v>
      </c>
      <c r="C3613" s="231" t="s">
        <v>2343</v>
      </c>
      <c r="D3613" s="231" t="s">
        <v>839</v>
      </c>
      <c r="E3613" s="231" t="s">
        <v>521</v>
      </c>
      <c r="F3613" s="231" t="s">
        <v>48</v>
      </c>
      <c r="G3613" s="231" t="s">
        <v>521</v>
      </c>
      <c r="H3613" s="231" t="s">
        <v>796</v>
      </c>
      <c r="I3613" s="203">
        <v>57682.66</v>
      </c>
      <c r="J3613" s="203">
        <v>40754.9</v>
      </c>
      <c r="K3613" s="203">
        <v>6393.13</v>
      </c>
      <c r="L3613" s="203">
        <v>10534.63</v>
      </c>
      <c r="M3613" s="231"/>
    </row>
    <row r="3614" spans="1:13">
      <c r="A3614" s="231" t="s">
        <v>794</v>
      </c>
      <c r="B3614" s="231" t="s">
        <v>808</v>
      </c>
      <c r="C3614" s="231" t="s">
        <v>2343</v>
      </c>
      <c r="D3614" s="231" t="s">
        <v>839</v>
      </c>
      <c r="E3614" s="231" t="s">
        <v>521</v>
      </c>
      <c r="F3614" s="231" t="s">
        <v>48</v>
      </c>
      <c r="G3614" s="231" t="s">
        <v>521</v>
      </c>
      <c r="H3614" s="231" t="s">
        <v>796</v>
      </c>
      <c r="I3614" s="203">
        <v>500</v>
      </c>
      <c r="J3614" s="203">
        <v>243.17</v>
      </c>
      <c r="K3614" s="203">
        <v>0</v>
      </c>
      <c r="L3614" s="203">
        <v>256.83</v>
      </c>
      <c r="M3614" s="231"/>
    </row>
    <row r="3615" spans="1:13">
      <c r="A3615" s="231" t="s">
        <v>794</v>
      </c>
      <c r="B3615" s="231" t="s">
        <v>808</v>
      </c>
      <c r="C3615" s="231" t="s">
        <v>2343</v>
      </c>
      <c r="D3615" s="231" t="s">
        <v>839</v>
      </c>
      <c r="E3615" s="231" t="s">
        <v>521</v>
      </c>
      <c r="F3615" s="231" t="s">
        <v>48</v>
      </c>
      <c r="G3615" s="231" t="s">
        <v>521</v>
      </c>
      <c r="H3615" s="231" t="s">
        <v>796</v>
      </c>
      <c r="I3615" s="203">
        <v>159249.99</v>
      </c>
      <c r="J3615" s="203">
        <v>157422.04999999999</v>
      </c>
      <c r="K3615" s="203">
        <v>1827.94</v>
      </c>
      <c r="L3615" s="203">
        <v>0</v>
      </c>
      <c r="M3615" s="231"/>
    </row>
    <row r="3616" spans="1:13">
      <c r="A3616" s="231" t="s">
        <v>794</v>
      </c>
      <c r="B3616" s="231" t="s">
        <v>808</v>
      </c>
      <c r="C3616" s="231" t="s">
        <v>2344</v>
      </c>
      <c r="D3616" s="231" t="s">
        <v>839</v>
      </c>
      <c r="E3616" s="231" t="s">
        <v>521</v>
      </c>
      <c r="F3616" s="231" t="s">
        <v>48</v>
      </c>
      <c r="G3616" s="231" t="s">
        <v>521</v>
      </c>
      <c r="H3616" s="231" t="s">
        <v>796</v>
      </c>
      <c r="I3616" s="203">
        <v>550</v>
      </c>
      <c r="J3616" s="203">
        <v>123.79</v>
      </c>
      <c r="K3616" s="203">
        <v>0</v>
      </c>
      <c r="L3616" s="203">
        <v>426.21</v>
      </c>
      <c r="M3616" s="231"/>
    </row>
    <row r="3617" spans="1:13">
      <c r="A3617" s="231" t="s">
        <v>794</v>
      </c>
      <c r="B3617" s="231" t="s">
        <v>808</v>
      </c>
      <c r="C3617" s="231" t="s">
        <v>2344</v>
      </c>
      <c r="D3617" s="231" t="s">
        <v>839</v>
      </c>
      <c r="E3617" s="231" t="s">
        <v>521</v>
      </c>
      <c r="F3617" s="231" t="s">
        <v>48</v>
      </c>
      <c r="G3617" s="231" t="s">
        <v>521</v>
      </c>
      <c r="H3617" s="231" t="s">
        <v>796</v>
      </c>
      <c r="I3617" s="203">
        <v>200</v>
      </c>
      <c r="J3617" s="203">
        <v>100</v>
      </c>
      <c r="K3617" s="203">
        <v>0</v>
      </c>
      <c r="L3617" s="203">
        <v>100</v>
      </c>
      <c r="M3617" s="231"/>
    </row>
    <row r="3618" spans="1:13">
      <c r="A3618" s="231" t="s">
        <v>794</v>
      </c>
      <c r="B3618" s="231" t="s">
        <v>808</v>
      </c>
      <c r="C3618" s="231" t="s">
        <v>2345</v>
      </c>
      <c r="D3618" s="231" t="s">
        <v>839</v>
      </c>
      <c r="E3618" s="231" t="s">
        <v>521</v>
      </c>
      <c r="F3618" s="231" t="s">
        <v>48</v>
      </c>
      <c r="G3618" s="231" t="s">
        <v>521</v>
      </c>
      <c r="H3618" s="231" t="s">
        <v>796</v>
      </c>
      <c r="I3618" s="203">
        <v>1550</v>
      </c>
      <c r="J3618" s="203">
        <v>705.4</v>
      </c>
      <c r="K3618" s="203">
        <v>0</v>
      </c>
      <c r="L3618" s="203">
        <v>844.6</v>
      </c>
      <c r="M3618" s="231"/>
    </row>
    <row r="3619" spans="1:13">
      <c r="A3619" s="231" t="s">
        <v>794</v>
      </c>
      <c r="B3619" s="231" t="s">
        <v>808</v>
      </c>
      <c r="C3619" s="231" t="s">
        <v>2345</v>
      </c>
      <c r="D3619" s="231" t="s">
        <v>839</v>
      </c>
      <c r="E3619" s="231" t="s">
        <v>521</v>
      </c>
      <c r="F3619" s="231" t="s">
        <v>48</v>
      </c>
      <c r="G3619" s="231" t="s">
        <v>521</v>
      </c>
      <c r="H3619" s="231" t="s">
        <v>796</v>
      </c>
      <c r="I3619" s="203">
        <v>97531</v>
      </c>
      <c r="J3619" s="203">
        <v>128709.48</v>
      </c>
      <c r="K3619" s="203">
        <v>0</v>
      </c>
      <c r="L3619" s="203">
        <v>-31178.48</v>
      </c>
      <c r="M3619" s="231"/>
    </row>
    <row r="3620" spans="1:13">
      <c r="A3620" s="231" t="s">
        <v>794</v>
      </c>
      <c r="B3620" s="231" t="s">
        <v>833</v>
      </c>
      <c r="C3620" s="231" t="s">
        <v>794</v>
      </c>
      <c r="D3620" s="231" t="s">
        <v>839</v>
      </c>
      <c r="E3620" s="231" t="s">
        <v>521</v>
      </c>
      <c r="F3620" s="231" t="s">
        <v>48</v>
      </c>
      <c r="G3620" s="231" t="s">
        <v>521</v>
      </c>
      <c r="H3620" s="231" t="s">
        <v>796</v>
      </c>
      <c r="I3620" s="203">
        <v>722678</v>
      </c>
      <c r="J3620" s="203">
        <v>629921.25</v>
      </c>
      <c r="K3620" s="203">
        <v>91810</v>
      </c>
      <c r="L3620" s="203">
        <v>946.75</v>
      </c>
      <c r="M3620" s="231"/>
    </row>
    <row r="3621" spans="1:13">
      <c r="A3621" s="231" t="s">
        <v>794</v>
      </c>
      <c r="B3621" s="231" t="s">
        <v>833</v>
      </c>
      <c r="C3621" s="231" t="s">
        <v>794</v>
      </c>
      <c r="D3621" s="231" t="s">
        <v>839</v>
      </c>
      <c r="E3621" s="231" t="s">
        <v>521</v>
      </c>
      <c r="F3621" s="231" t="s">
        <v>48</v>
      </c>
      <c r="G3621" s="231" t="s">
        <v>521</v>
      </c>
      <c r="H3621" s="231" t="s">
        <v>796</v>
      </c>
      <c r="I3621" s="203">
        <v>179446</v>
      </c>
      <c r="J3621" s="203">
        <v>162860.07</v>
      </c>
      <c r="K3621" s="203">
        <v>5255.97</v>
      </c>
      <c r="L3621" s="203">
        <v>11329.96</v>
      </c>
      <c r="M3621" s="231"/>
    </row>
    <row r="3622" spans="1:13">
      <c r="A3622" s="231" t="s">
        <v>794</v>
      </c>
      <c r="B3622" s="231" t="s">
        <v>833</v>
      </c>
      <c r="C3622" s="231" t="s">
        <v>812</v>
      </c>
      <c r="D3622" s="231" t="s">
        <v>839</v>
      </c>
      <c r="E3622" s="231" t="s">
        <v>521</v>
      </c>
      <c r="F3622" s="231" t="s">
        <v>48</v>
      </c>
      <c r="G3622" s="231" t="s">
        <v>521</v>
      </c>
      <c r="H3622" s="231" t="s">
        <v>796</v>
      </c>
      <c r="I3622" s="203">
        <v>376689</v>
      </c>
      <c r="J3622" s="203">
        <v>354864.97</v>
      </c>
      <c r="K3622" s="203">
        <v>20150.43</v>
      </c>
      <c r="L3622" s="203">
        <v>1673.6</v>
      </c>
      <c r="M3622" s="231"/>
    </row>
    <row r="3623" spans="1:13">
      <c r="A3623" s="231" t="s">
        <v>794</v>
      </c>
      <c r="B3623" s="231" t="s">
        <v>833</v>
      </c>
      <c r="C3623" s="231" t="s">
        <v>2345</v>
      </c>
      <c r="D3623" s="231" t="s">
        <v>839</v>
      </c>
      <c r="E3623" s="231" t="s">
        <v>521</v>
      </c>
      <c r="F3623" s="231" t="s">
        <v>48</v>
      </c>
      <c r="G3623" s="231" t="s">
        <v>521</v>
      </c>
      <c r="H3623" s="231" t="s">
        <v>796</v>
      </c>
      <c r="I3623" s="203">
        <v>14471.59</v>
      </c>
      <c r="J3623" s="203">
        <v>23576.34</v>
      </c>
      <c r="K3623" s="203">
        <v>0</v>
      </c>
      <c r="L3623" s="203">
        <v>-9104.75</v>
      </c>
      <c r="M3623" s="231"/>
    </row>
    <row r="3624" spans="1:13">
      <c r="A3624" s="231" t="s">
        <v>794</v>
      </c>
      <c r="B3624" s="231" t="s">
        <v>806</v>
      </c>
      <c r="C3624" s="231" t="s">
        <v>794</v>
      </c>
      <c r="D3624" s="231" t="s">
        <v>839</v>
      </c>
      <c r="E3624" s="231" t="s">
        <v>521</v>
      </c>
      <c r="F3624" s="231" t="s">
        <v>48</v>
      </c>
      <c r="G3624" s="231" t="s">
        <v>521</v>
      </c>
      <c r="H3624" s="231" t="s">
        <v>796</v>
      </c>
      <c r="I3624" s="203">
        <v>487920.32</v>
      </c>
      <c r="J3624" s="203">
        <v>409091.76</v>
      </c>
      <c r="K3624" s="203">
        <v>78487.360000000001</v>
      </c>
      <c r="L3624" s="203">
        <v>341.2</v>
      </c>
      <c r="M3624" s="231"/>
    </row>
    <row r="3625" spans="1:13">
      <c r="A3625" s="231" t="s">
        <v>794</v>
      </c>
      <c r="B3625" s="231" t="s">
        <v>806</v>
      </c>
      <c r="C3625" s="231" t="s">
        <v>812</v>
      </c>
      <c r="D3625" s="231" t="s">
        <v>839</v>
      </c>
      <c r="E3625" s="231" t="s">
        <v>521</v>
      </c>
      <c r="F3625" s="231" t="s">
        <v>48</v>
      </c>
      <c r="G3625" s="231" t="s">
        <v>521</v>
      </c>
      <c r="H3625" s="231" t="s">
        <v>796</v>
      </c>
      <c r="I3625" s="203">
        <v>183318.35</v>
      </c>
      <c r="J3625" s="203">
        <v>170308.68</v>
      </c>
      <c r="K3625" s="203">
        <v>15782.16</v>
      </c>
      <c r="L3625" s="203">
        <v>-2772.49</v>
      </c>
      <c r="M3625" s="231"/>
    </row>
    <row r="3626" spans="1:13">
      <c r="A3626" s="231" t="s">
        <v>794</v>
      </c>
      <c r="B3626" s="231" t="s">
        <v>806</v>
      </c>
      <c r="C3626" s="231" t="s">
        <v>2341</v>
      </c>
      <c r="D3626" s="231" t="s">
        <v>839</v>
      </c>
      <c r="E3626" s="231" t="s">
        <v>521</v>
      </c>
      <c r="F3626" s="231" t="s">
        <v>48</v>
      </c>
      <c r="G3626" s="231" t="s">
        <v>521</v>
      </c>
      <c r="H3626" s="231" t="s">
        <v>796</v>
      </c>
      <c r="I3626" s="203">
        <v>2250</v>
      </c>
      <c r="J3626" s="203">
        <v>2438.8000000000002</v>
      </c>
      <c r="K3626" s="203">
        <v>0</v>
      </c>
      <c r="L3626" s="203">
        <v>-188.8</v>
      </c>
      <c r="M3626" s="231"/>
    </row>
    <row r="3627" spans="1:13">
      <c r="A3627" s="231" t="s">
        <v>794</v>
      </c>
      <c r="B3627" s="231" t="s">
        <v>806</v>
      </c>
      <c r="C3627" s="231" t="s">
        <v>2343</v>
      </c>
      <c r="D3627" s="231" t="s">
        <v>839</v>
      </c>
      <c r="E3627" s="231" t="s">
        <v>521</v>
      </c>
      <c r="F3627" s="231" t="s">
        <v>48</v>
      </c>
      <c r="G3627" s="231" t="s">
        <v>521</v>
      </c>
      <c r="H3627" s="231" t="s">
        <v>796</v>
      </c>
      <c r="I3627" s="203">
        <v>12907.04</v>
      </c>
      <c r="J3627" s="203">
        <v>12456.25</v>
      </c>
      <c r="K3627" s="203">
        <v>0</v>
      </c>
      <c r="L3627" s="203">
        <v>450.79</v>
      </c>
      <c r="M3627" s="231"/>
    </row>
    <row r="3628" spans="1:13">
      <c r="A3628" s="231" t="s">
        <v>794</v>
      </c>
      <c r="B3628" s="231" t="s">
        <v>806</v>
      </c>
      <c r="C3628" s="231" t="s">
        <v>2343</v>
      </c>
      <c r="D3628" s="231" t="s">
        <v>839</v>
      </c>
      <c r="E3628" s="231" t="s">
        <v>521</v>
      </c>
      <c r="F3628" s="231" t="s">
        <v>48</v>
      </c>
      <c r="G3628" s="231" t="s">
        <v>521</v>
      </c>
      <c r="H3628" s="231" t="s">
        <v>796</v>
      </c>
      <c r="I3628" s="203">
        <v>500</v>
      </c>
      <c r="J3628" s="203">
        <v>432.19</v>
      </c>
      <c r="K3628" s="203">
        <v>0</v>
      </c>
      <c r="L3628" s="203">
        <v>67.81</v>
      </c>
      <c r="M3628" s="231"/>
    </row>
    <row r="3629" spans="1:13">
      <c r="A3629" s="231" t="s">
        <v>794</v>
      </c>
      <c r="B3629" s="231" t="s">
        <v>806</v>
      </c>
      <c r="C3629" s="231" t="s">
        <v>2344</v>
      </c>
      <c r="D3629" s="231" t="s">
        <v>839</v>
      </c>
      <c r="E3629" s="231" t="s">
        <v>521</v>
      </c>
      <c r="F3629" s="231" t="s">
        <v>48</v>
      </c>
      <c r="G3629" s="231" t="s">
        <v>521</v>
      </c>
      <c r="H3629" s="231" t="s">
        <v>796</v>
      </c>
      <c r="I3629" s="203">
        <v>500</v>
      </c>
      <c r="J3629" s="203">
        <v>134.9</v>
      </c>
      <c r="K3629" s="203">
        <v>0</v>
      </c>
      <c r="L3629" s="203">
        <v>365.1</v>
      </c>
      <c r="M3629" s="231"/>
    </row>
    <row r="3630" spans="1:13">
      <c r="A3630" s="231" t="s">
        <v>794</v>
      </c>
      <c r="B3630" s="231" t="s">
        <v>806</v>
      </c>
      <c r="C3630" s="231" t="s">
        <v>2345</v>
      </c>
      <c r="D3630" s="231" t="s">
        <v>839</v>
      </c>
      <c r="E3630" s="231" t="s">
        <v>521</v>
      </c>
      <c r="F3630" s="231" t="s">
        <v>48</v>
      </c>
      <c r="G3630" s="231" t="s">
        <v>521</v>
      </c>
      <c r="H3630" s="231" t="s">
        <v>796</v>
      </c>
      <c r="I3630" s="203">
        <v>6013.57</v>
      </c>
      <c r="J3630" s="203">
        <v>11203.45</v>
      </c>
      <c r="K3630" s="203">
        <v>0</v>
      </c>
      <c r="L3630" s="203">
        <v>-5189.88</v>
      </c>
      <c r="M3630" s="231"/>
    </row>
    <row r="3631" spans="1:13">
      <c r="A3631" s="231" t="s">
        <v>794</v>
      </c>
      <c r="B3631" s="231" t="s">
        <v>703</v>
      </c>
      <c r="C3631" s="231" t="s">
        <v>794</v>
      </c>
      <c r="D3631" s="231" t="s">
        <v>839</v>
      </c>
      <c r="E3631" s="231" t="s">
        <v>521</v>
      </c>
      <c r="F3631" s="231" t="s">
        <v>48</v>
      </c>
      <c r="G3631" s="231" t="s">
        <v>521</v>
      </c>
      <c r="H3631" s="231" t="s">
        <v>796</v>
      </c>
      <c r="I3631" s="203">
        <v>462592.78</v>
      </c>
      <c r="J3631" s="203">
        <v>397939.89</v>
      </c>
      <c r="K3631" s="203">
        <v>64834.84</v>
      </c>
      <c r="L3631" s="203">
        <v>-181.95</v>
      </c>
      <c r="M3631" s="231"/>
    </row>
    <row r="3632" spans="1:13">
      <c r="A3632" s="231" t="s">
        <v>794</v>
      </c>
      <c r="B3632" s="231" t="s">
        <v>703</v>
      </c>
      <c r="C3632" s="231" t="s">
        <v>794</v>
      </c>
      <c r="D3632" s="231" t="s">
        <v>839</v>
      </c>
      <c r="E3632" s="231" t="s">
        <v>521</v>
      </c>
      <c r="F3632" s="231" t="s">
        <v>48</v>
      </c>
      <c r="G3632" s="231" t="s">
        <v>521</v>
      </c>
      <c r="H3632" s="231" t="s">
        <v>796</v>
      </c>
      <c r="I3632" s="203">
        <v>158825.06</v>
      </c>
      <c r="J3632" s="203">
        <v>141823.51</v>
      </c>
      <c r="K3632" s="203">
        <v>15735.52</v>
      </c>
      <c r="L3632" s="203">
        <v>1266.03</v>
      </c>
      <c r="M3632" s="231"/>
    </row>
    <row r="3633" spans="1:13">
      <c r="A3633" s="231" t="s">
        <v>794</v>
      </c>
      <c r="B3633" s="231" t="s">
        <v>703</v>
      </c>
      <c r="C3633" s="231" t="s">
        <v>812</v>
      </c>
      <c r="D3633" s="231" t="s">
        <v>839</v>
      </c>
      <c r="E3633" s="231" t="s">
        <v>521</v>
      </c>
      <c r="F3633" s="231" t="s">
        <v>48</v>
      </c>
      <c r="G3633" s="231" t="s">
        <v>521</v>
      </c>
      <c r="H3633" s="231" t="s">
        <v>796</v>
      </c>
      <c r="I3633" s="203">
        <v>258666.16</v>
      </c>
      <c r="J3633" s="203">
        <v>248933.81</v>
      </c>
      <c r="K3633" s="203">
        <v>17783.150000000001</v>
      </c>
      <c r="L3633" s="203">
        <v>-8050.8</v>
      </c>
      <c r="M3633" s="231"/>
    </row>
    <row r="3634" spans="1:13">
      <c r="A3634" s="231" t="s">
        <v>794</v>
      </c>
      <c r="B3634" s="231" t="s">
        <v>703</v>
      </c>
      <c r="C3634" s="231" t="s">
        <v>2343</v>
      </c>
      <c r="D3634" s="231" t="s">
        <v>839</v>
      </c>
      <c r="E3634" s="231" t="s">
        <v>521</v>
      </c>
      <c r="F3634" s="231" t="s">
        <v>48</v>
      </c>
      <c r="G3634" s="231" t="s">
        <v>521</v>
      </c>
      <c r="H3634" s="231" t="s">
        <v>796</v>
      </c>
      <c r="I3634" s="203">
        <v>3635</v>
      </c>
      <c r="J3634" s="203">
        <v>2439.2399999999998</v>
      </c>
      <c r="K3634" s="203">
        <v>0</v>
      </c>
      <c r="L3634" s="203">
        <v>1195.76</v>
      </c>
      <c r="M3634" s="231"/>
    </row>
    <row r="3635" spans="1:13">
      <c r="A3635" s="231" t="s">
        <v>794</v>
      </c>
      <c r="B3635" s="231" t="s">
        <v>701</v>
      </c>
      <c r="C3635" s="231" t="s">
        <v>794</v>
      </c>
      <c r="D3635" s="231" t="s">
        <v>839</v>
      </c>
      <c r="E3635" s="231" t="s">
        <v>521</v>
      </c>
      <c r="F3635" s="231" t="s">
        <v>48</v>
      </c>
      <c r="G3635" s="231" t="s">
        <v>521</v>
      </c>
      <c r="H3635" s="231" t="s">
        <v>796</v>
      </c>
      <c r="I3635" s="203">
        <v>57656</v>
      </c>
      <c r="J3635" s="203">
        <v>48364.36</v>
      </c>
      <c r="K3635" s="203">
        <v>9038.84</v>
      </c>
      <c r="L3635" s="203">
        <v>252.8</v>
      </c>
      <c r="M3635" s="231"/>
    </row>
    <row r="3636" spans="1:13">
      <c r="A3636" s="231" t="s">
        <v>794</v>
      </c>
      <c r="B3636" s="231" t="s">
        <v>701</v>
      </c>
      <c r="C3636" s="231" t="s">
        <v>794</v>
      </c>
      <c r="D3636" s="231" t="s">
        <v>839</v>
      </c>
      <c r="E3636" s="231" t="s">
        <v>521</v>
      </c>
      <c r="F3636" s="231" t="s">
        <v>48</v>
      </c>
      <c r="G3636" s="231" t="s">
        <v>521</v>
      </c>
      <c r="H3636" s="231" t="s">
        <v>796</v>
      </c>
      <c r="I3636" s="203">
        <v>24103</v>
      </c>
      <c r="J3636" s="203">
        <v>22835.98</v>
      </c>
      <c r="K3636" s="203">
        <v>845.77</v>
      </c>
      <c r="L3636" s="203">
        <v>421.25</v>
      </c>
      <c r="M3636" s="231"/>
    </row>
    <row r="3637" spans="1:13">
      <c r="A3637" s="231" t="s">
        <v>794</v>
      </c>
      <c r="B3637" s="231" t="s">
        <v>701</v>
      </c>
      <c r="C3637" s="231" t="s">
        <v>812</v>
      </c>
      <c r="D3637" s="231" t="s">
        <v>839</v>
      </c>
      <c r="E3637" s="231" t="s">
        <v>521</v>
      </c>
      <c r="F3637" s="231" t="s">
        <v>48</v>
      </c>
      <c r="G3637" s="231" t="s">
        <v>521</v>
      </c>
      <c r="H3637" s="231" t="s">
        <v>796</v>
      </c>
      <c r="I3637" s="203">
        <v>32432</v>
      </c>
      <c r="J3637" s="203">
        <v>30733.16</v>
      </c>
      <c r="K3637" s="203">
        <v>2052.29</v>
      </c>
      <c r="L3637" s="203">
        <v>-353.45</v>
      </c>
      <c r="M3637" s="231"/>
    </row>
    <row r="3638" spans="1:13">
      <c r="A3638" s="231" t="s">
        <v>794</v>
      </c>
      <c r="B3638" s="231" t="s">
        <v>701</v>
      </c>
      <c r="C3638" s="231" t="s">
        <v>2341</v>
      </c>
      <c r="D3638" s="231" t="s">
        <v>839</v>
      </c>
      <c r="E3638" s="231" t="s">
        <v>521</v>
      </c>
      <c r="F3638" s="231" t="s">
        <v>48</v>
      </c>
      <c r="G3638" s="231" t="s">
        <v>521</v>
      </c>
      <c r="H3638" s="231" t="s">
        <v>796</v>
      </c>
      <c r="I3638" s="203">
        <v>10275</v>
      </c>
      <c r="J3638" s="203">
        <v>9929.65</v>
      </c>
      <c r="K3638" s="203">
        <v>0</v>
      </c>
      <c r="L3638" s="203">
        <v>345.35</v>
      </c>
      <c r="M3638" s="231"/>
    </row>
    <row r="3639" spans="1:13">
      <c r="A3639" s="231" t="s">
        <v>794</v>
      </c>
      <c r="B3639" s="231" t="s">
        <v>701</v>
      </c>
      <c r="C3639" s="231" t="s">
        <v>2343</v>
      </c>
      <c r="D3639" s="231" t="s">
        <v>839</v>
      </c>
      <c r="E3639" s="231" t="s">
        <v>521</v>
      </c>
      <c r="F3639" s="231" t="s">
        <v>48</v>
      </c>
      <c r="G3639" s="231" t="s">
        <v>521</v>
      </c>
      <c r="H3639" s="231" t="s">
        <v>796</v>
      </c>
      <c r="I3639" s="203">
        <v>2113</v>
      </c>
      <c r="J3639" s="203">
        <v>1627.87</v>
      </c>
      <c r="K3639" s="203">
        <v>0</v>
      </c>
      <c r="L3639" s="203">
        <v>485.13</v>
      </c>
      <c r="M3639" s="231"/>
    </row>
    <row r="3640" spans="1:13">
      <c r="A3640" s="231" t="s">
        <v>794</v>
      </c>
      <c r="B3640" s="231" t="s">
        <v>701</v>
      </c>
      <c r="C3640" s="231" t="s">
        <v>2343</v>
      </c>
      <c r="D3640" s="231" t="s">
        <v>839</v>
      </c>
      <c r="E3640" s="231" t="s">
        <v>521</v>
      </c>
      <c r="F3640" s="231" t="s">
        <v>48</v>
      </c>
      <c r="G3640" s="231" t="s">
        <v>521</v>
      </c>
      <c r="H3640" s="231" t="s">
        <v>796</v>
      </c>
      <c r="I3640" s="203">
        <v>250</v>
      </c>
      <c r="J3640" s="203">
        <v>225.73</v>
      </c>
      <c r="K3640" s="203">
        <v>0</v>
      </c>
      <c r="L3640" s="203">
        <v>24.27</v>
      </c>
      <c r="M3640" s="231"/>
    </row>
    <row r="3641" spans="1:13">
      <c r="A3641" s="231" t="s">
        <v>794</v>
      </c>
      <c r="B3641" s="231" t="s">
        <v>701</v>
      </c>
      <c r="C3641" s="231" t="s">
        <v>2344</v>
      </c>
      <c r="D3641" s="231" t="s">
        <v>839</v>
      </c>
      <c r="E3641" s="231" t="s">
        <v>521</v>
      </c>
      <c r="F3641" s="231" t="s">
        <v>48</v>
      </c>
      <c r="G3641" s="231" t="s">
        <v>521</v>
      </c>
      <c r="H3641" s="231" t="s">
        <v>796</v>
      </c>
      <c r="I3641" s="203">
        <v>1100</v>
      </c>
      <c r="J3641" s="203">
        <v>1439.55</v>
      </c>
      <c r="K3641" s="203">
        <v>0</v>
      </c>
      <c r="L3641" s="203">
        <v>-339.55</v>
      </c>
      <c r="M3641" s="231"/>
    </row>
    <row r="3642" spans="1:13">
      <c r="A3642" s="231" t="s">
        <v>794</v>
      </c>
      <c r="B3642" s="231" t="s">
        <v>701</v>
      </c>
      <c r="C3642" s="231" t="s">
        <v>2344</v>
      </c>
      <c r="D3642" s="231" t="s">
        <v>839</v>
      </c>
      <c r="E3642" s="231" t="s">
        <v>521</v>
      </c>
      <c r="F3642" s="231" t="s">
        <v>48</v>
      </c>
      <c r="G3642" s="231" t="s">
        <v>521</v>
      </c>
      <c r="H3642" s="231" t="s">
        <v>796</v>
      </c>
      <c r="I3642" s="203">
        <v>0</v>
      </c>
      <c r="J3642" s="203">
        <v>488.99</v>
      </c>
      <c r="K3642" s="203">
        <v>0</v>
      </c>
      <c r="L3642" s="203">
        <v>-488.99</v>
      </c>
      <c r="M3642" s="231"/>
    </row>
    <row r="3643" spans="1:13">
      <c r="A3643" s="231" t="s">
        <v>794</v>
      </c>
      <c r="B3643" s="231" t="s">
        <v>701</v>
      </c>
      <c r="C3643" s="231" t="s">
        <v>2345</v>
      </c>
      <c r="D3643" s="231" t="s">
        <v>839</v>
      </c>
      <c r="E3643" s="231" t="s">
        <v>521</v>
      </c>
      <c r="F3643" s="231" t="s">
        <v>48</v>
      </c>
      <c r="G3643" s="231" t="s">
        <v>521</v>
      </c>
      <c r="H3643" s="231" t="s">
        <v>796</v>
      </c>
      <c r="I3643" s="203">
        <v>75</v>
      </c>
      <c r="J3643" s="203">
        <v>75</v>
      </c>
      <c r="K3643" s="203">
        <v>0</v>
      </c>
      <c r="L3643" s="203">
        <v>0</v>
      </c>
      <c r="M3643" s="231"/>
    </row>
    <row r="3644" spans="1:13">
      <c r="A3644" s="231" t="s">
        <v>794</v>
      </c>
      <c r="B3644" s="231" t="s">
        <v>704</v>
      </c>
      <c r="C3644" s="231" t="s">
        <v>794</v>
      </c>
      <c r="D3644" s="231" t="s">
        <v>839</v>
      </c>
      <c r="E3644" s="231" t="s">
        <v>521</v>
      </c>
      <c r="F3644" s="231" t="s">
        <v>48</v>
      </c>
      <c r="G3644" s="231" t="s">
        <v>521</v>
      </c>
      <c r="H3644" s="231" t="s">
        <v>796</v>
      </c>
      <c r="I3644" s="203">
        <v>14833.91</v>
      </c>
      <c r="J3644" s="203">
        <v>12361.59</v>
      </c>
      <c r="K3644" s="203">
        <v>2472.3200000000002</v>
      </c>
      <c r="L3644" s="203">
        <v>0</v>
      </c>
      <c r="M3644" s="231"/>
    </row>
    <row r="3645" spans="1:13">
      <c r="A3645" s="231" t="s">
        <v>794</v>
      </c>
      <c r="B3645" s="231" t="s">
        <v>704</v>
      </c>
      <c r="C3645" s="231" t="s">
        <v>812</v>
      </c>
      <c r="D3645" s="231" t="s">
        <v>839</v>
      </c>
      <c r="E3645" s="231" t="s">
        <v>521</v>
      </c>
      <c r="F3645" s="231" t="s">
        <v>48</v>
      </c>
      <c r="G3645" s="231" t="s">
        <v>521</v>
      </c>
      <c r="H3645" s="231" t="s">
        <v>796</v>
      </c>
      <c r="I3645" s="203">
        <v>5264</v>
      </c>
      <c r="J3645" s="203">
        <v>4274.1000000000004</v>
      </c>
      <c r="K3645" s="203">
        <v>513.16</v>
      </c>
      <c r="L3645" s="203">
        <v>476.74</v>
      </c>
      <c r="M3645" s="231"/>
    </row>
    <row r="3646" spans="1:13">
      <c r="A3646" s="231" t="s">
        <v>794</v>
      </c>
      <c r="B3646" s="231" t="s">
        <v>707</v>
      </c>
      <c r="C3646" s="231" t="s">
        <v>794</v>
      </c>
      <c r="D3646" s="231" t="s">
        <v>839</v>
      </c>
      <c r="E3646" s="231" t="s">
        <v>521</v>
      </c>
      <c r="F3646" s="231" t="s">
        <v>48</v>
      </c>
      <c r="G3646" s="231" t="s">
        <v>521</v>
      </c>
      <c r="H3646" s="231" t="s">
        <v>796</v>
      </c>
      <c r="I3646" s="203">
        <v>624969</v>
      </c>
      <c r="J3646" s="203">
        <v>588619.25</v>
      </c>
      <c r="K3646" s="203">
        <v>46952.74</v>
      </c>
      <c r="L3646" s="203">
        <v>-10602.99</v>
      </c>
      <c r="M3646" s="231"/>
    </row>
    <row r="3647" spans="1:13">
      <c r="A3647" s="231" t="s">
        <v>794</v>
      </c>
      <c r="B3647" s="231" t="s">
        <v>707</v>
      </c>
      <c r="C3647" s="231" t="s">
        <v>794</v>
      </c>
      <c r="D3647" s="231" t="s">
        <v>839</v>
      </c>
      <c r="E3647" s="231" t="s">
        <v>521</v>
      </c>
      <c r="F3647" s="231" t="s">
        <v>48</v>
      </c>
      <c r="G3647" s="231" t="s">
        <v>521</v>
      </c>
      <c r="H3647" s="231" t="s">
        <v>796</v>
      </c>
      <c r="I3647" s="203">
        <v>77186</v>
      </c>
      <c r="J3647" s="203">
        <v>70928.899999999994</v>
      </c>
      <c r="K3647" s="203">
        <v>5288.98</v>
      </c>
      <c r="L3647" s="203">
        <v>968.12</v>
      </c>
      <c r="M3647" s="231"/>
    </row>
    <row r="3648" spans="1:13">
      <c r="A3648" s="231" t="s">
        <v>794</v>
      </c>
      <c r="B3648" s="231" t="s">
        <v>707</v>
      </c>
      <c r="C3648" s="231" t="s">
        <v>812</v>
      </c>
      <c r="D3648" s="231" t="s">
        <v>839</v>
      </c>
      <c r="E3648" s="231" t="s">
        <v>521</v>
      </c>
      <c r="F3648" s="231" t="s">
        <v>48</v>
      </c>
      <c r="G3648" s="231" t="s">
        <v>521</v>
      </c>
      <c r="H3648" s="231" t="s">
        <v>796</v>
      </c>
      <c r="I3648" s="203">
        <v>254503</v>
      </c>
      <c r="J3648" s="203">
        <v>248715.49</v>
      </c>
      <c r="K3648" s="203">
        <v>11748.13</v>
      </c>
      <c r="L3648" s="203">
        <v>-5960.62</v>
      </c>
      <c r="M3648" s="231"/>
    </row>
    <row r="3649" spans="1:13">
      <c r="A3649" s="231" t="s">
        <v>794</v>
      </c>
      <c r="B3649" s="231" t="s">
        <v>707</v>
      </c>
      <c r="C3649" s="231" t="s">
        <v>2341</v>
      </c>
      <c r="D3649" s="231" t="s">
        <v>839</v>
      </c>
      <c r="E3649" s="231" t="s">
        <v>521</v>
      </c>
      <c r="F3649" s="231" t="s">
        <v>48</v>
      </c>
      <c r="G3649" s="231" t="s">
        <v>521</v>
      </c>
      <c r="H3649" s="231" t="s">
        <v>796</v>
      </c>
      <c r="I3649" s="203">
        <v>1491</v>
      </c>
      <c r="J3649" s="203">
        <v>0</v>
      </c>
      <c r="K3649" s="203">
        <v>0</v>
      </c>
      <c r="L3649" s="203">
        <v>1491</v>
      </c>
      <c r="M3649" s="231"/>
    </row>
    <row r="3650" spans="1:13">
      <c r="A3650" s="231" t="s">
        <v>794</v>
      </c>
      <c r="B3650" s="231" t="s">
        <v>707</v>
      </c>
      <c r="C3650" s="231" t="s">
        <v>2341</v>
      </c>
      <c r="D3650" s="231" t="s">
        <v>839</v>
      </c>
      <c r="E3650" s="231" t="s">
        <v>521</v>
      </c>
      <c r="F3650" s="231" t="s">
        <v>48</v>
      </c>
      <c r="G3650" s="231" t="s">
        <v>521</v>
      </c>
      <c r="H3650" s="231" t="s">
        <v>796</v>
      </c>
      <c r="I3650" s="203">
        <v>2908</v>
      </c>
      <c r="J3650" s="203">
        <v>0</v>
      </c>
      <c r="K3650" s="203">
        <v>0</v>
      </c>
      <c r="L3650" s="203">
        <v>2908</v>
      </c>
      <c r="M3650" s="231"/>
    </row>
    <row r="3651" spans="1:13">
      <c r="A3651" s="231" t="s">
        <v>794</v>
      </c>
      <c r="B3651" s="231" t="s">
        <v>707</v>
      </c>
      <c r="C3651" s="231" t="s">
        <v>2341</v>
      </c>
      <c r="D3651" s="231" t="s">
        <v>839</v>
      </c>
      <c r="E3651" s="231" t="s">
        <v>521</v>
      </c>
      <c r="F3651" s="231" t="s">
        <v>48</v>
      </c>
      <c r="G3651" s="231" t="s">
        <v>521</v>
      </c>
      <c r="H3651" s="231" t="s">
        <v>796</v>
      </c>
      <c r="I3651" s="203">
        <v>1000</v>
      </c>
      <c r="J3651" s="203">
        <v>905.01</v>
      </c>
      <c r="K3651" s="203">
        <v>0</v>
      </c>
      <c r="L3651" s="203">
        <v>94.99</v>
      </c>
      <c r="M3651" s="231"/>
    </row>
    <row r="3652" spans="1:13">
      <c r="A3652" s="231" t="s">
        <v>794</v>
      </c>
      <c r="B3652" s="231" t="s">
        <v>707</v>
      </c>
      <c r="C3652" s="231" t="s">
        <v>2341</v>
      </c>
      <c r="D3652" s="231" t="s">
        <v>839</v>
      </c>
      <c r="E3652" s="231" t="s">
        <v>521</v>
      </c>
      <c r="F3652" s="231" t="s">
        <v>48</v>
      </c>
      <c r="G3652" s="231" t="s">
        <v>521</v>
      </c>
      <c r="H3652" s="231" t="s">
        <v>796</v>
      </c>
      <c r="I3652" s="203">
        <v>1199.26</v>
      </c>
      <c r="J3652" s="203">
        <v>1199</v>
      </c>
      <c r="K3652" s="203">
        <v>0</v>
      </c>
      <c r="L3652" s="203">
        <v>0.26</v>
      </c>
      <c r="M3652" s="231"/>
    </row>
    <row r="3653" spans="1:13">
      <c r="A3653" s="231" t="s">
        <v>794</v>
      </c>
      <c r="B3653" s="231" t="s">
        <v>707</v>
      </c>
      <c r="C3653" s="231" t="s">
        <v>2341</v>
      </c>
      <c r="D3653" s="231" t="s">
        <v>839</v>
      </c>
      <c r="E3653" s="231" t="s">
        <v>521</v>
      </c>
      <c r="F3653" s="231" t="s">
        <v>48</v>
      </c>
      <c r="G3653" s="231" t="s">
        <v>521</v>
      </c>
      <c r="H3653" s="231" t="s">
        <v>796</v>
      </c>
      <c r="I3653" s="203">
        <v>6046.25</v>
      </c>
      <c r="J3653" s="203">
        <v>1764.02</v>
      </c>
      <c r="K3653" s="203">
        <v>339.72</v>
      </c>
      <c r="L3653" s="203">
        <v>3942.51</v>
      </c>
      <c r="M3653" s="231"/>
    </row>
    <row r="3654" spans="1:13">
      <c r="A3654" s="231" t="s">
        <v>794</v>
      </c>
      <c r="B3654" s="231" t="s">
        <v>707</v>
      </c>
      <c r="C3654" s="231" t="s">
        <v>2341</v>
      </c>
      <c r="D3654" s="231" t="s">
        <v>839</v>
      </c>
      <c r="E3654" s="231" t="s">
        <v>521</v>
      </c>
      <c r="F3654" s="231" t="s">
        <v>48</v>
      </c>
      <c r="G3654" s="231" t="s">
        <v>521</v>
      </c>
      <c r="H3654" s="231" t="s">
        <v>796</v>
      </c>
      <c r="I3654" s="203">
        <v>3500</v>
      </c>
      <c r="J3654" s="203">
        <v>2991.69</v>
      </c>
      <c r="K3654" s="203">
        <v>0</v>
      </c>
      <c r="L3654" s="203">
        <v>508.31</v>
      </c>
      <c r="M3654" s="231"/>
    </row>
    <row r="3655" spans="1:13">
      <c r="A3655" s="231" t="s">
        <v>794</v>
      </c>
      <c r="B3655" s="231" t="s">
        <v>707</v>
      </c>
      <c r="C3655" s="231" t="s">
        <v>2343</v>
      </c>
      <c r="D3655" s="231" t="s">
        <v>839</v>
      </c>
      <c r="E3655" s="231" t="s">
        <v>521</v>
      </c>
      <c r="F3655" s="231" t="s">
        <v>48</v>
      </c>
      <c r="G3655" s="231" t="s">
        <v>521</v>
      </c>
      <c r="H3655" s="231" t="s">
        <v>796</v>
      </c>
      <c r="I3655" s="203">
        <v>15282.27</v>
      </c>
      <c r="J3655" s="203">
        <v>5781.82</v>
      </c>
      <c r="K3655" s="203">
        <v>280.45999999999998</v>
      </c>
      <c r="L3655" s="203">
        <v>9219.99</v>
      </c>
      <c r="M3655" s="231"/>
    </row>
    <row r="3656" spans="1:13">
      <c r="A3656" s="231" t="s">
        <v>794</v>
      </c>
      <c r="B3656" s="231" t="s">
        <v>707</v>
      </c>
      <c r="C3656" s="231" t="s">
        <v>2343</v>
      </c>
      <c r="D3656" s="231" t="s">
        <v>839</v>
      </c>
      <c r="E3656" s="231" t="s">
        <v>521</v>
      </c>
      <c r="F3656" s="231" t="s">
        <v>48</v>
      </c>
      <c r="G3656" s="231" t="s">
        <v>521</v>
      </c>
      <c r="H3656" s="231" t="s">
        <v>796</v>
      </c>
      <c r="I3656" s="203">
        <v>1336.97</v>
      </c>
      <c r="J3656" s="203">
        <v>702.59</v>
      </c>
      <c r="K3656" s="203">
        <v>30.65</v>
      </c>
      <c r="L3656" s="203">
        <v>603.73</v>
      </c>
      <c r="M3656" s="231"/>
    </row>
    <row r="3657" spans="1:13">
      <c r="A3657" s="231" t="s">
        <v>794</v>
      </c>
      <c r="B3657" s="231" t="s">
        <v>707</v>
      </c>
      <c r="C3657" s="231" t="s">
        <v>2344</v>
      </c>
      <c r="D3657" s="231" t="s">
        <v>839</v>
      </c>
      <c r="E3657" s="231" t="s">
        <v>521</v>
      </c>
      <c r="F3657" s="231" t="s">
        <v>48</v>
      </c>
      <c r="G3657" s="231" t="s">
        <v>521</v>
      </c>
      <c r="H3657" s="231" t="s">
        <v>796</v>
      </c>
      <c r="I3657" s="203">
        <v>1548.86</v>
      </c>
      <c r="J3657" s="203">
        <v>1181.1199999999999</v>
      </c>
      <c r="K3657" s="203">
        <v>0</v>
      </c>
      <c r="L3657" s="203">
        <v>367.74</v>
      </c>
      <c r="M3657" s="231"/>
    </row>
    <row r="3658" spans="1:13">
      <c r="A3658" s="231" t="s">
        <v>794</v>
      </c>
      <c r="B3658" s="231" t="s">
        <v>707</v>
      </c>
      <c r="C3658" s="231" t="s">
        <v>2344</v>
      </c>
      <c r="D3658" s="231" t="s">
        <v>839</v>
      </c>
      <c r="E3658" s="231" t="s">
        <v>521</v>
      </c>
      <c r="F3658" s="231" t="s">
        <v>48</v>
      </c>
      <c r="G3658" s="231" t="s">
        <v>521</v>
      </c>
      <c r="H3658" s="231" t="s">
        <v>796</v>
      </c>
      <c r="I3658" s="203">
        <v>750</v>
      </c>
      <c r="J3658" s="203">
        <v>687.81</v>
      </c>
      <c r="K3658" s="203">
        <v>0</v>
      </c>
      <c r="L3658" s="203">
        <v>62.19</v>
      </c>
      <c r="M3658" s="231"/>
    </row>
    <row r="3659" spans="1:13">
      <c r="A3659" s="231" t="s">
        <v>794</v>
      </c>
      <c r="B3659" s="231" t="s">
        <v>707</v>
      </c>
      <c r="C3659" s="231" t="s">
        <v>2345</v>
      </c>
      <c r="D3659" s="231" t="s">
        <v>839</v>
      </c>
      <c r="E3659" s="231" t="s">
        <v>521</v>
      </c>
      <c r="F3659" s="231" t="s">
        <v>48</v>
      </c>
      <c r="G3659" s="231" t="s">
        <v>521</v>
      </c>
      <c r="H3659" s="231" t="s">
        <v>796</v>
      </c>
      <c r="I3659" s="203">
        <v>1700</v>
      </c>
      <c r="J3659" s="203">
        <v>1658</v>
      </c>
      <c r="K3659" s="203">
        <v>0</v>
      </c>
      <c r="L3659" s="203">
        <v>42</v>
      </c>
      <c r="M3659" s="231"/>
    </row>
    <row r="3660" spans="1:13">
      <c r="A3660" s="231" t="s">
        <v>794</v>
      </c>
      <c r="B3660" s="231" t="s">
        <v>706</v>
      </c>
      <c r="C3660" s="231" t="s">
        <v>794</v>
      </c>
      <c r="D3660" s="231" t="s">
        <v>839</v>
      </c>
      <c r="E3660" s="231" t="s">
        <v>521</v>
      </c>
      <c r="F3660" s="231" t="s">
        <v>48</v>
      </c>
      <c r="G3660" s="231" t="s">
        <v>521</v>
      </c>
      <c r="H3660" s="231" t="s">
        <v>796</v>
      </c>
      <c r="I3660" s="203">
        <v>577607.69999999995</v>
      </c>
      <c r="J3660" s="203">
        <v>513014.22</v>
      </c>
      <c r="K3660" s="203">
        <v>66697.679999999993</v>
      </c>
      <c r="L3660" s="203">
        <v>-2104.1999999999998</v>
      </c>
      <c r="M3660" s="231"/>
    </row>
    <row r="3661" spans="1:13">
      <c r="A3661" s="231" t="s">
        <v>794</v>
      </c>
      <c r="B3661" s="231" t="s">
        <v>706</v>
      </c>
      <c r="C3661" s="231" t="s">
        <v>812</v>
      </c>
      <c r="D3661" s="231" t="s">
        <v>839</v>
      </c>
      <c r="E3661" s="231" t="s">
        <v>521</v>
      </c>
      <c r="F3661" s="231" t="s">
        <v>48</v>
      </c>
      <c r="G3661" s="231" t="s">
        <v>521</v>
      </c>
      <c r="H3661" s="231" t="s">
        <v>796</v>
      </c>
      <c r="I3661" s="203">
        <v>256959</v>
      </c>
      <c r="J3661" s="203">
        <v>244416.28</v>
      </c>
      <c r="K3661" s="203">
        <v>16159.29</v>
      </c>
      <c r="L3661" s="203">
        <v>-3616.57</v>
      </c>
      <c r="M3661" s="231"/>
    </row>
    <row r="3662" spans="1:13">
      <c r="A3662" s="231" t="s">
        <v>794</v>
      </c>
      <c r="B3662" s="231" t="s">
        <v>706</v>
      </c>
      <c r="C3662" s="231" t="s">
        <v>2341</v>
      </c>
      <c r="D3662" s="231" t="s">
        <v>839</v>
      </c>
      <c r="E3662" s="231" t="s">
        <v>521</v>
      </c>
      <c r="F3662" s="231" t="s">
        <v>48</v>
      </c>
      <c r="G3662" s="231" t="s">
        <v>521</v>
      </c>
      <c r="H3662" s="231" t="s">
        <v>796</v>
      </c>
      <c r="I3662" s="203">
        <v>8500</v>
      </c>
      <c r="J3662" s="203">
        <v>8584.4699999999993</v>
      </c>
      <c r="K3662" s="203">
        <v>0</v>
      </c>
      <c r="L3662" s="203">
        <v>-84.47</v>
      </c>
      <c r="M3662" s="231"/>
    </row>
    <row r="3663" spans="1:13">
      <c r="A3663" s="231" t="s">
        <v>794</v>
      </c>
      <c r="B3663" s="231" t="s">
        <v>706</v>
      </c>
      <c r="C3663" s="231" t="s">
        <v>2341</v>
      </c>
      <c r="D3663" s="231" t="s">
        <v>839</v>
      </c>
      <c r="E3663" s="231" t="s">
        <v>521</v>
      </c>
      <c r="F3663" s="231" t="s">
        <v>48</v>
      </c>
      <c r="G3663" s="231" t="s">
        <v>521</v>
      </c>
      <c r="H3663" s="231" t="s">
        <v>796</v>
      </c>
      <c r="I3663" s="203">
        <v>51274</v>
      </c>
      <c r="J3663" s="203">
        <v>43620.99</v>
      </c>
      <c r="K3663" s="203">
        <v>0</v>
      </c>
      <c r="L3663" s="203">
        <v>7653.01</v>
      </c>
      <c r="M3663" s="231"/>
    </row>
    <row r="3664" spans="1:13">
      <c r="A3664" s="231" t="s">
        <v>794</v>
      </c>
      <c r="B3664" s="231" t="s">
        <v>706</v>
      </c>
      <c r="C3664" s="231" t="s">
        <v>2341</v>
      </c>
      <c r="D3664" s="231" t="s">
        <v>839</v>
      </c>
      <c r="E3664" s="231" t="s">
        <v>521</v>
      </c>
      <c r="F3664" s="231" t="s">
        <v>48</v>
      </c>
      <c r="G3664" s="231" t="s">
        <v>521</v>
      </c>
      <c r="H3664" s="231" t="s">
        <v>796</v>
      </c>
      <c r="I3664" s="203">
        <v>12263.72</v>
      </c>
      <c r="J3664" s="203">
        <v>10280.98</v>
      </c>
      <c r="K3664" s="203">
        <v>1982.74</v>
      </c>
      <c r="L3664" s="203">
        <v>0</v>
      </c>
      <c r="M3664" s="231"/>
    </row>
    <row r="3665" spans="1:13">
      <c r="A3665" s="231" t="s">
        <v>794</v>
      </c>
      <c r="B3665" s="231" t="s">
        <v>706</v>
      </c>
      <c r="C3665" s="231" t="s">
        <v>2341</v>
      </c>
      <c r="D3665" s="231" t="s">
        <v>839</v>
      </c>
      <c r="E3665" s="231" t="s">
        <v>521</v>
      </c>
      <c r="F3665" s="231" t="s">
        <v>48</v>
      </c>
      <c r="G3665" s="231" t="s">
        <v>521</v>
      </c>
      <c r="H3665" s="231" t="s">
        <v>796</v>
      </c>
      <c r="I3665" s="203">
        <v>3350</v>
      </c>
      <c r="J3665" s="203">
        <v>3255.5</v>
      </c>
      <c r="K3665" s="203">
        <v>29</v>
      </c>
      <c r="L3665" s="203">
        <v>65.5</v>
      </c>
      <c r="M3665" s="231"/>
    </row>
    <row r="3666" spans="1:13">
      <c r="A3666" s="231" t="s">
        <v>794</v>
      </c>
      <c r="B3666" s="231" t="s">
        <v>706</v>
      </c>
      <c r="C3666" s="231" t="s">
        <v>2342</v>
      </c>
      <c r="D3666" s="231" t="s">
        <v>839</v>
      </c>
      <c r="E3666" s="231" t="s">
        <v>521</v>
      </c>
      <c r="F3666" s="231" t="s">
        <v>48</v>
      </c>
      <c r="G3666" s="231" t="s">
        <v>521</v>
      </c>
      <c r="H3666" s="231" t="s">
        <v>796</v>
      </c>
      <c r="I3666" s="203">
        <v>1750</v>
      </c>
      <c r="J3666" s="203">
        <v>1079.1199999999999</v>
      </c>
      <c r="K3666" s="203">
        <v>470.88</v>
      </c>
      <c r="L3666" s="203">
        <v>200</v>
      </c>
      <c r="M3666" s="231"/>
    </row>
    <row r="3667" spans="1:13">
      <c r="A3667" s="231" t="s">
        <v>794</v>
      </c>
      <c r="B3667" s="231" t="s">
        <v>706</v>
      </c>
      <c r="C3667" s="231" t="s">
        <v>2342</v>
      </c>
      <c r="D3667" s="231" t="s">
        <v>839</v>
      </c>
      <c r="E3667" s="231" t="s">
        <v>521</v>
      </c>
      <c r="F3667" s="231" t="s">
        <v>48</v>
      </c>
      <c r="G3667" s="231" t="s">
        <v>521</v>
      </c>
      <c r="H3667" s="231" t="s">
        <v>796</v>
      </c>
      <c r="I3667" s="203">
        <v>408804</v>
      </c>
      <c r="J3667" s="203">
        <v>291116.92</v>
      </c>
      <c r="K3667" s="203">
        <v>0</v>
      </c>
      <c r="L3667" s="203">
        <v>117687.08</v>
      </c>
      <c r="M3667" s="231"/>
    </row>
    <row r="3668" spans="1:13">
      <c r="A3668" s="231" t="s">
        <v>794</v>
      </c>
      <c r="B3668" s="231" t="s">
        <v>706</v>
      </c>
      <c r="C3668" s="231" t="s">
        <v>2342</v>
      </c>
      <c r="D3668" s="231" t="s">
        <v>839</v>
      </c>
      <c r="E3668" s="231" t="s">
        <v>521</v>
      </c>
      <c r="F3668" s="231" t="s">
        <v>48</v>
      </c>
      <c r="G3668" s="231" t="s">
        <v>521</v>
      </c>
      <c r="H3668" s="231" t="s">
        <v>796</v>
      </c>
      <c r="I3668" s="203">
        <v>2250</v>
      </c>
      <c r="J3668" s="203">
        <v>1563.81</v>
      </c>
      <c r="K3668" s="203">
        <v>0</v>
      </c>
      <c r="L3668" s="203">
        <v>686.19</v>
      </c>
      <c r="M3668" s="231"/>
    </row>
    <row r="3669" spans="1:13">
      <c r="A3669" s="231" t="s">
        <v>794</v>
      </c>
      <c r="B3669" s="231" t="s">
        <v>706</v>
      </c>
      <c r="C3669" s="231" t="s">
        <v>2342</v>
      </c>
      <c r="D3669" s="231" t="s">
        <v>839</v>
      </c>
      <c r="E3669" s="231" t="s">
        <v>521</v>
      </c>
      <c r="F3669" s="231" t="s">
        <v>48</v>
      </c>
      <c r="G3669" s="231" t="s">
        <v>521</v>
      </c>
      <c r="H3669" s="231" t="s">
        <v>796</v>
      </c>
      <c r="I3669" s="203">
        <v>700</v>
      </c>
      <c r="J3669" s="203">
        <v>521.78</v>
      </c>
      <c r="K3669" s="203">
        <v>0</v>
      </c>
      <c r="L3669" s="203">
        <v>178.22</v>
      </c>
      <c r="M3669" s="231"/>
    </row>
    <row r="3670" spans="1:13">
      <c r="A3670" s="231" t="s">
        <v>794</v>
      </c>
      <c r="B3670" s="231" t="s">
        <v>706</v>
      </c>
      <c r="C3670" s="231" t="s">
        <v>2343</v>
      </c>
      <c r="D3670" s="231" t="s">
        <v>839</v>
      </c>
      <c r="E3670" s="231" t="s">
        <v>521</v>
      </c>
      <c r="F3670" s="231" t="s">
        <v>48</v>
      </c>
      <c r="G3670" s="231" t="s">
        <v>521</v>
      </c>
      <c r="H3670" s="231" t="s">
        <v>796</v>
      </c>
      <c r="I3670" s="203">
        <v>56720</v>
      </c>
      <c r="J3670" s="203">
        <v>35090.769999999997</v>
      </c>
      <c r="K3670" s="203">
        <v>9288.5499999999993</v>
      </c>
      <c r="L3670" s="203">
        <v>12340.68</v>
      </c>
      <c r="M3670" s="231"/>
    </row>
    <row r="3671" spans="1:13">
      <c r="A3671" s="231" t="s">
        <v>794</v>
      </c>
      <c r="B3671" s="231" t="s">
        <v>706</v>
      </c>
      <c r="C3671" s="231" t="s">
        <v>2344</v>
      </c>
      <c r="D3671" s="231" t="s">
        <v>839</v>
      </c>
      <c r="E3671" s="231" t="s">
        <v>521</v>
      </c>
      <c r="F3671" s="231" t="s">
        <v>48</v>
      </c>
      <c r="G3671" s="231" t="s">
        <v>521</v>
      </c>
      <c r="H3671" s="231" t="s">
        <v>796</v>
      </c>
      <c r="I3671" s="203">
        <v>2000</v>
      </c>
      <c r="J3671" s="203">
        <v>1605.98</v>
      </c>
      <c r="K3671" s="203">
        <v>0</v>
      </c>
      <c r="L3671" s="203">
        <v>394.02</v>
      </c>
      <c r="M3671" s="231"/>
    </row>
    <row r="3672" spans="1:13">
      <c r="A3672" s="231" t="s">
        <v>794</v>
      </c>
      <c r="B3672" s="231" t="s">
        <v>706</v>
      </c>
      <c r="C3672" s="231" t="s">
        <v>2345</v>
      </c>
      <c r="D3672" s="231" t="s">
        <v>839</v>
      </c>
      <c r="E3672" s="231" t="s">
        <v>521</v>
      </c>
      <c r="F3672" s="231" t="s">
        <v>48</v>
      </c>
      <c r="G3672" s="231" t="s">
        <v>521</v>
      </c>
      <c r="H3672" s="231" t="s">
        <v>796</v>
      </c>
      <c r="I3672" s="203">
        <v>0</v>
      </c>
      <c r="J3672" s="203">
        <v>475</v>
      </c>
      <c r="K3672" s="203">
        <v>0</v>
      </c>
      <c r="L3672" s="203">
        <v>-475</v>
      </c>
      <c r="M3672" s="231"/>
    </row>
    <row r="3673" spans="1:13">
      <c r="A3673" s="231" t="s">
        <v>794</v>
      </c>
      <c r="B3673" s="231" t="s">
        <v>709</v>
      </c>
      <c r="C3673" s="231" t="s">
        <v>794</v>
      </c>
      <c r="D3673" s="231" t="s">
        <v>839</v>
      </c>
      <c r="E3673" s="231" t="s">
        <v>521</v>
      </c>
      <c r="F3673" s="231" t="s">
        <v>48</v>
      </c>
      <c r="G3673" s="231" t="s">
        <v>521</v>
      </c>
      <c r="H3673" s="231" t="s">
        <v>796</v>
      </c>
      <c r="I3673" s="203">
        <v>75136.2</v>
      </c>
      <c r="J3673" s="203">
        <v>68874.84</v>
      </c>
      <c r="K3673" s="203">
        <v>6261.36</v>
      </c>
      <c r="L3673" s="203">
        <v>0</v>
      </c>
      <c r="M3673" s="231"/>
    </row>
    <row r="3674" spans="1:13">
      <c r="A3674" s="231" t="s">
        <v>794</v>
      </c>
      <c r="B3674" s="231" t="s">
        <v>709</v>
      </c>
      <c r="C3674" s="231" t="s">
        <v>812</v>
      </c>
      <c r="D3674" s="231" t="s">
        <v>839</v>
      </c>
      <c r="E3674" s="231" t="s">
        <v>521</v>
      </c>
      <c r="F3674" s="231" t="s">
        <v>48</v>
      </c>
      <c r="G3674" s="231" t="s">
        <v>521</v>
      </c>
      <c r="H3674" s="231" t="s">
        <v>796</v>
      </c>
      <c r="I3674" s="203">
        <v>30392.61</v>
      </c>
      <c r="J3674" s="203">
        <v>29432.39</v>
      </c>
      <c r="K3674" s="203">
        <v>1297.24</v>
      </c>
      <c r="L3674" s="203">
        <v>-337.02</v>
      </c>
      <c r="M3674" s="231"/>
    </row>
    <row r="3675" spans="1:13">
      <c r="A3675" s="231" t="s">
        <v>794</v>
      </c>
      <c r="B3675" s="231" t="s">
        <v>709</v>
      </c>
      <c r="C3675" s="231" t="s">
        <v>2341</v>
      </c>
      <c r="D3675" s="231" t="s">
        <v>839</v>
      </c>
      <c r="E3675" s="231" t="s">
        <v>521</v>
      </c>
      <c r="F3675" s="231" t="s">
        <v>48</v>
      </c>
      <c r="G3675" s="231" t="s">
        <v>521</v>
      </c>
      <c r="H3675" s="231" t="s">
        <v>796</v>
      </c>
      <c r="I3675" s="203">
        <v>8800</v>
      </c>
      <c r="J3675" s="203">
        <v>6633.38</v>
      </c>
      <c r="K3675" s="203">
        <v>0</v>
      </c>
      <c r="L3675" s="203">
        <v>2166.62</v>
      </c>
      <c r="M3675" s="231"/>
    </row>
    <row r="3676" spans="1:13">
      <c r="A3676" s="231" t="s">
        <v>794</v>
      </c>
      <c r="B3676" s="231" t="s">
        <v>709</v>
      </c>
      <c r="C3676" s="231" t="s">
        <v>2341</v>
      </c>
      <c r="D3676" s="231" t="s">
        <v>839</v>
      </c>
      <c r="E3676" s="231" t="s">
        <v>521</v>
      </c>
      <c r="F3676" s="231" t="s">
        <v>48</v>
      </c>
      <c r="G3676" s="231" t="s">
        <v>521</v>
      </c>
      <c r="H3676" s="231" t="s">
        <v>796</v>
      </c>
      <c r="I3676" s="203">
        <v>1000</v>
      </c>
      <c r="J3676" s="203">
        <v>610.79999999999995</v>
      </c>
      <c r="K3676" s="203">
        <v>0</v>
      </c>
      <c r="L3676" s="203">
        <v>389.2</v>
      </c>
      <c r="M3676" s="231"/>
    </row>
    <row r="3677" spans="1:13">
      <c r="A3677" s="231" t="s">
        <v>794</v>
      </c>
      <c r="B3677" s="231" t="s">
        <v>709</v>
      </c>
      <c r="C3677" s="231" t="s">
        <v>2343</v>
      </c>
      <c r="D3677" s="231" t="s">
        <v>839</v>
      </c>
      <c r="E3677" s="231" t="s">
        <v>521</v>
      </c>
      <c r="F3677" s="231" t="s">
        <v>48</v>
      </c>
      <c r="G3677" s="231" t="s">
        <v>521</v>
      </c>
      <c r="H3677" s="231" t="s">
        <v>796</v>
      </c>
      <c r="I3677" s="203">
        <v>7767</v>
      </c>
      <c r="J3677" s="203">
        <v>4775.63</v>
      </c>
      <c r="K3677" s="203">
        <v>0</v>
      </c>
      <c r="L3677" s="203">
        <v>2991.37</v>
      </c>
      <c r="M3677" s="231"/>
    </row>
    <row r="3678" spans="1:13">
      <c r="A3678" s="231" t="s">
        <v>794</v>
      </c>
      <c r="B3678" s="231" t="s">
        <v>709</v>
      </c>
      <c r="C3678" s="231" t="s">
        <v>2344</v>
      </c>
      <c r="D3678" s="231" t="s">
        <v>839</v>
      </c>
      <c r="E3678" s="231" t="s">
        <v>521</v>
      </c>
      <c r="F3678" s="231" t="s">
        <v>48</v>
      </c>
      <c r="G3678" s="231" t="s">
        <v>521</v>
      </c>
      <c r="H3678" s="231" t="s">
        <v>796</v>
      </c>
      <c r="I3678" s="203">
        <v>1250</v>
      </c>
      <c r="J3678" s="203">
        <v>1205</v>
      </c>
      <c r="K3678" s="203">
        <v>0</v>
      </c>
      <c r="L3678" s="203">
        <v>45</v>
      </c>
      <c r="M3678" s="231"/>
    </row>
    <row r="3679" spans="1:13">
      <c r="A3679" s="231" t="s">
        <v>794</v>
      </c>
      <c r="B3679" s="231" t="s">
        <v>808</v>
      </c>
      <c r="C3679" s="231" t="s">
        <v>2341</v>
      </c>
      <c r="D3679" s="231" t="s">
        <v>839</v>
      </c>
      <c r="E3679" s="231" t="s">
        <v>830</v>
      </c>
      <c r="F3679" s="231" t="s">
        <v>48</v>
      </c>
      <c r="G3679" s="231" t="s">
        <v>521</v>
      </c>
      <c r="H3679" s="231" t="s">
        <v>796</v>
      </c>
      <c r="I3679" s="203">
        <v>956.33</v>
      </c>
      <c r="J3679" s="203">
        <v>0</v>
      </c>
      <c r="K3679" s="203">
        <v>0</v>
      </c>
      <c r="L3679" s="203">
        <v>956.33</v>
      </c>
      <c r="M3679" s="231"/>
    </row>
    <row r="3680" spans="1:13">
      <c r="A3680" s="231" t="s">
        <v>794</v>
      </c>
      <c r="B3680" s="231" t="s">
        <v>808</v>
      </c>
      <c r="C3680" s="231" t="s">
        <v>2341</v>
      </c>
      <c r="D3680" s="231" t="s">
        <v>839</v>
      </c>
      <c r="E3680" s="231" t="s">
        <v>830</v>
      </c>
      <c r="F3680" s="231" t="s">
        <v>48</v>
      </c>
      <c r="G3680" s="231" t="s">
        <v>521</v>
      </c>
      <c r="H3680" s="231" t="s">
        <v>796</v>
      </c>
      <c r="I3680" s="203">
        <v>360.93</v>
      </c>
      <c r="J3680" s="203">
        <v>0</v>
      </c>
      <c r="K3680" s="203">
        <v>0</v>
      </c>
      <c r="L3680" s="203">
        <v>360.93</v>
      </c>
      <c r="M3680" s="231"/>
    </row>
    <row r="3681" spans="1:13">
      <c r="A3681" s="231" t="s">
        <v>794</v>
      </c>
      <c r="B3681" s="231" t="s">
        <v>808</v>
      </c>
      <c r="C3681" s="231" t="s">
        <v>2341</v>
      </c>
      <c r="D3681" s="231" t="s">
        <v>839</v>
      </c>
      <c r="E3681" s="231" t="s">
        <v>830</v>
      </c>
      <c r="F3681" s="231" t="s">
        <v>48</v>
      </c>
      <c r="G3681" s="231" t="s">
        <v>521</v>
      </c>
      <c r="H3681" s="231" t="s">
        <v>796</v>
      </c>
      <c r="I3681" s="203">
        <v>500</v>
      </c>
      <c r="J3681" s="203">
        <v>0</v>
      </c>
      <c r="K3681" s="203">
        <v>0</v>
      </c>
      <c r="L3681" s="203">
        <v>500</v>
      </c>
      <c r="M3681" s="231"/>
    </row>
    <row r="3682" spans="1:13">
      <c r="A3682" s="231" t="s">
        <v>794</v>
      </c>
      <c r="B3682" s="231" t="s">
        <v>808</v>
      </c>
      <c r="C3682" s="231" t="s">
        <v>2343</v>
      </c>
      <c r="D3682" s="231" t="s">
        <v>839</v>
      </c>
      <c r="E3682" s="231" t="s">
        <v>830</v>
      </c>
      <c r="F3682" s="231" t="s">
        <v>48</v>
      </c>
      <c r="G3682" s="231" t="s">
        <v>521</v>
      </c>
      <c r="H3682" s="231" t="s">
        <v>796</v>
      </c>
      <c r="I3682" s="203">
        <v>18357.810000000001</v>
      </c>
      <c r="J3682" s="203">
        <v>0</v>
      </c>
      <c r="K3682" s="203">
        <v>0</v>
      </c>
      <c r="L3682" s="203">
        <v>18357.810000000001</v>
      </c>
      <c r="M3682" s="231"/>
    </row>
    <row r="3683" spans="1:13">
      <c r="A3683" s="231" t="s">
        <v>794</v>
      </c>
      <c r="B3683" s="231" t="s">
        <v>808</v>
      </c>
      <c r="C3683" s="231" t="s">
        <v>2344</v>
      </c>
      <c r="D3683" s="231" t="s">
        <v>839</v>
      </c>
      <c r="E3683" s="231" t="s">
        <v>830</v>
      </c>
      <c r="F3683" s="231" t="s">
        <v>48</v>
      </c>
      <c r="G3683" s="231" t="s">
        <v>521</v>
      </c>
      <c r="H3683" s="231" t="s">
        <v>796</v>
      </c>
      <c r="I3683" s="203">
        <v>3.62</v>
      </c>
      <c r="J3683" s="203">
        <v>0</v>
      </c>
      <c r="K3683" s="203">
        <v>0</v>
      </c>
      <c r="L3683" s="203">
        <v>3.62</v>
      </c>
      <c r="M3683" s="231"/>
    </row>
    <row r="3684" spans="1:13">
      <c r="A3684" s="231" t="s">
        <v>794</v>
      </c>
      <c r="B3684" s="231" t="s">
        <v>808</v>
      </c>
      <c r="C3684" s="231" t="s">
        <v>2344</v>
      </c>
      <c r="D3684" s="231" t="s">
        <v>839</v>
      </c>
      <c r="E3684" s="231" t="s">
        <v>830</v>
      </c>
      <c r="F3684" s="231" t="s">
        <v>48</v>
      </c>
      <c r="G3684" s="231" t="s">
        <v>521</v>
      </c>
      <c r="H3684" s="231" t="s">
        <v>796</v>
      </c>
      <c r="I3684" s="203">
        <v>25003.39</v>
      </c>
      <c r="J3684" s="203">
        <v>24600</v>
      </c>
      <c r="K3684" s="203">
        <v>0</v>
      </c>
      <c r="L3684" s="203">
        <v>403.39</v>
      </c>
      <c r="M3684" s="231"/>
    </row>
    <row r="3685" spans="1:13">
      <c r="A3685" s="231" t="s">
        <v>794</v>
      </c>
      <c r="B3685" s="231" t="s">
        <v>808</v>
      </c>
      <c r="C3685" s="231" t="s">
        <v>2345</v>
      </c>
      <c r="D3685" s="231" t="s">
        <v>839</v>
      </c>
      <c r="E3685" s="231" t="s">
        <v>830</v>
      </c>
      <c r="F3685" s="231" t="s">
        <v>48</v>
      </c>
      <c r="G3685" s="231" t="s">
        <v>521</v>
      </c>
      <c r="H3685" s="231" t="s">
        <v>796</v>
      </c>
      <c r="I3685" s="203">
        <v>15.81</v>
      </c>
      <c r="J3685" s="203">
        <v>0</v>
      </c>
      <c r="K3685" s="203">
        <v>0</v>
      </c>
      <c r="L3685" s="203">
        <v>15.81</v>
      </c>
      <c r="M3685" s="231"/>
    </row>
    <row r="3686" spans="1:13">
      <c r="A3686" s="231" t="s">
        <v>794</v>
      </c>
      <c r="B3686" s="231" t="s">
        <v>703</v>
      </c>
      <c r="C3686" s="231" t="s">
        <v>2341</v>
      </c>
      <c r="D3686" s="231" t="s">
        <v>839</v>
      </c>
      <c r="E3686" s="231" t="s">
        <v>830</v>
      </c>
      <c r="F3686" s="231" t="s">
        <v>48</v>
      </c>
      <c r="G3686" s="231" t="s">
        <v>521</v>
      </c>
      <c r="H3686" s="231" t="s">
        <v>796</v>
      </c>
      <c r="I3686" s="203">
        <v>573</v>
      </c>
      <c r="J3686" s="203">
        <v>0</v>
      </c>
      <c r="K3686" s="203">
        <v>0</v>
      </c>
      <c r="L3686" s="203">
        <v>573</v>
      </c>
      <c r="M3686" s="231"/>
    </row>
    <row r="3687" spans="1:13">
      <c r="A3687" s="231" t="s">
        <v>794</v>
      </c>
      <c r="B3687" s="231" t="s">
        <v>703</v>
      </c>
      <c r="C3687" s="231" t="s">
        <v>2341</v>
      </c>
      <c r="D3687" s="231" t="s">
        <v>839</v>
      </c>
      <c r="E3687" s="231" t="s">
        <v>830</v>
      </c>
      <c r="F3687" s="231" t="s">
        <v>48</v>
      </c>
      <c r="G3687" s="231" t="s">
        <v>521</v>
      </c>
      <c r="H3687" s="231" t="s">
        <v>796</v>
      </c>
      <c r="I3687" s="203">
        <v>209.25</v>
      </c>
      <c r="J3687" s="203">
        <v>0</v>
      </c>
      <c r="K3687" s="203">
        <v>0</v>
      </c>
      <c r="L3687" s="203">
        <v>209.25</v>
      </c>
      <c r="M3687" s="231"/>
    </row>
    <row r="3688" spans="1:13">
      <c r="A3688" s="231" t="s">
        <v>794</v>
      </c>
      <c r="B3688" s="231" t="s">
        <v>702</v>
      </c>
      <c r="C3688" s="231" t="s">
        <v>2341</v>
      </c>
      <c r="D3688" s="231" t="s">
        <v>839</v>
      </c>
      <c r="E3688" s="231" t="s">
        <v>830</v>
      </c>
      <c r="F3688" s="231" t="s">
        <v>48</v>
      </c>
      <c r="G3688" s="231" t="s">
        <v>521</v>
      </c>
      <c r="H3688" s="231" t="s">
        <v>796</v>
      </c>
      <c r="I3688" s="203">
        <v>578.65</v>
      </c>
      <c r="J3688" s="203">
        <v>0</v>
      </c>
      <c r="K3688" s="203">
        <v>0</v>
      </c>
      <c r="L3688" s="203">
        <v>578.65</v>
      </c>
      <c r="M3688" s="231"/>
    </row>
    <row r="3689" spans="1:13">
      <c r="A3689" s="231" t="s">
        <v>794</v>
      </c>
      <c r="B3689" s="231" t="s">
        <v>702</v>
      </c>
      <c r="C3689" s="231" t="s">
        <v>2345</v>
      </c>
      <c r="D3689" s="231" t="s">
        <v>839</v>
      </c>
      <c r="E3689" s="231" t="s">
        <v>830</v>
      </c>
      <c r="F3689" s="231" t="s">
        <v>48</v>
      </c>
      <c r="G3689" s="231" t="s">
        <v>521</v>
      </c>
      <c r="H3689" s="231" t="s">
        <v>796</v>
      </c>
      <c r="I3689" s="203">
        <v>16.670000000000002</v>
      </c>
      <c r="J3689" s="203">
        <v>0</v>
      </c>
      <c r="K3689" s="203">
        <v>0</v>
      </c>
      <c r="L3689" s="203">
        <v>16.670000000000002</v>
      </c>
      <c r="M3689" s="231"/>
    </row>
    <row r="3690" spans="1:13">
      <c r="A3690" s="231" t="s">
        <v>794</v>
      </c>
      <c r="B3690" s="231" t="s">
        <v>709</v>
      </c>
      <c r="C3690" s="231" t="s">
        <v>2344</v>
      </c>
      <c r="D3690" s="231" t="s">
        <v>839</v>
      </c>
      <c r="E3690" s="231" t="s">
        <v>830</v>
      </c>
      <c r="F3690" s="231" t="s">
        <v>48</v>
      </c>
      <c r="G3690" s="231" t="s">
        <v>521</v>
      </c>
      <c r="H3690" s="231" t="s">
        <v>796</v>
      </c>
      <c r="I3690" s="203">
        <v>0.13</v>
      </c>
      <c r="J3690" s="203">
        <v>0</v>
      </c>
      <c r="K3690" s="203">
        <v>0</v>
      </c>
      <c r="L3690" s="203">
        <v>0.13</v>
      </c>
      <c r="M3690" s="231"/>
    </row>
    <row r="3691" spans="1:13">
      <c r="A3691" s="231" t="s">
        <v>794</v>
      </c>
      <c r="B3691" s="231" t="s">
        <v>808</v>
      </c>
      <c r="C3691" s="231" t="s">
        <v>794</v>
      </c>
      <c r="D3691" s="231" t="s">
        <v>839</v>
      </c>
      <c r="E3691" s="231" t="s">
        <v>836</v>
      </c>
      <c r="F3691" s="231" t="s">
        <v>48</v>
      </c>
      <c r="G3691" s="231" t="s">
        <v>521</v>
      </c>
      <c r="H3691" s="231" t="s">
        <v>796</v>
      </c>
      <c r="I3691" s="203">
        <v>503308.86</v>
      </c>
      <c r="J3691" s="203">
        <v>435330.93</v>
      </c>
      <c r="K3691" s="203">
        <v>43944.639999999999</v>
      </c>
      <c r="L3691" s="203">
        <v>24033.29</v>
      </c>
      <c r="M3691" s="231"/>
    </row>
    <row r="3692" spans="1:13">
      <c r="A3692" s="231" t="s">
        <v>794</v>
      </c>
      <c r="B3692" s="231" t="s">
        <v>808</v>
      </c>
      <c r="C3692" s="231" t="s">
        <v>812</v>
      </c>
      <c r="D3692" s="231" t="s">
        <v>839</v>
      </c>
      <c r="E3692" s="231" t="s">
        <v>836</v>
      </c>
      <c r="F3692" s="231" t="s">
        <v>48</v>
      </c>
      <c r="G3692" s="231" t="s">
        <v>521</v>
      </c>
      <c r="H3692" s="231" t="s">
        <v>796</v>
      </c>
      <c r="I3692" s="203">
        <v>155404.84</v>
      </c>
      <c r="J3692" s="203">
        <v>136165.88</v>
      </c>
      <c r="K3692" s="203">
        <v>9121.2000000000007</v>
      </c>
      <c r="L3692" s="203">
        <v>10117.76</v>
      </c>
      <c r="M3692" s="231"/>
    </row>
    <row r="3693" spans="1:13">
      <c r="A3693" s="231" t="s">
        <v>794</v>
      </c>
      <c r="B3693" s="231" t="s">
        <v>808</v>
      </c>
      <c r="C3693" s="231" t="s">
        <v>2341</v>
      </c>
      <c r="D3693" s="231" t="s">
        <v>839</v>
      </c>
      <c r="E3693" s="231" t="s">
        <v>836</v>
      </c>
      <c r="F3693" s="231" t="s">
        <v>48</v>
      </c>
      <c r="G3693" s="231" t="s">
        <v>521</v>
      </c>
      <c r="H3693" s="231" t="s">
        <v>796</v>
      </c>
      <c r="I3693" s="203">
        <v>53227.75</v>
      </c>
      <c r="J3693" s="203">
        <v>46359</v>
      </c>
      <c r="K3693" s="203">
        <v>0</v>
      </c>
      <c r="L3693" s="203">
        <v>6868.75</v>
      </c>
      <c r="M3693" s="231"/>
    </row>
    <row r="3694" spans="1:13">
      <c r="A3694" s="231" t="s">
        <v>794</v>
      </c>
      <c r="B3694" s="231" t="s">
        <v>808</v>
      </c>
      <c r="C3694" s="231" t="s">
        <v>2343</v>
      </c>
      <c r="D3694" s="231" t="s">
        <v>839</v>
      </c>
      <c r="E3694" s="231" t="s">
        <v>836</v>
      </c>
      <c r="F3694" s="231" t="s">
        <v>48</v>
      </c>
      <c r="G3694" s="231" t="s">
        <v>521</v>
      </c>
      <c r="H3694" s="231" t="s">
        <v>796</v>
      </c>
      <c r="I3694" s="203">
        <v>1731401.38</v>
      </c>
      <c r="J3694" s="203">
        <v>300387.48</v>
      </c>
      <c r="K3694" s="203">
        <v>34294.81</v>
      </c>
      <c r="L3694" s="203">
        <v>1396719.09</v>
      </c>
      <c r="M3694" s="231"/>
    </row>
    <row r="3695" spans="1:13">
      <c r="A3695" s="231" t="s">
        <v>794</v>
      </c>
      <c r="B3695" s="231" t="s">
        <v>808</v>
      </c>
      <c r="C3695" s="231" t="s">
        <v>2343</v>
      </c>
      <c r="D3695" s="231" t="s">
        <v>839</v>
      </c>
      <c r="E3695" s="231" t="s">
        <v>836</v>
      </c>
      <c r="F3695" s="231" t="s">
        <v>48</v>
      </c>
      <c r="G3695" s="231" t="s">
        <v>521</v>
      </c>
      <c r="H3695" s="231" t="s">
        <v>796</v>
      </c>
      <c r="I3695" s="203">
        <v>7905.48</v>
      </c>
      <c r="J3695" s="203">
        <v>6625.98</v>
      </c>
      <c r="K3695" s="203">
        <v>0</v>
      </c>
      <c r="L3695" s="203">
        <v>1279.5</v>
      </c>
      <c r="M3695" s="231"/>
    </row>
    <row r="3696" spans="1:13">
      <c r="A3696" s="231" t="s">
        <v>794</v>
      </c>
      <c r="B3696" s="231" t="s">
        <v>808</v>
      </c>
      <c r="C3696" s="231" t="s">
        <v>2343</v>
      </c>
      <c r="D3696" s="231" t="s">
        <v>839</v>
      </c>
      <c r="E3696" s="231" t="s">
        <v>836</v>
      </c>
      <c r="F3696" s="231" t="s">
        <v>48</v>
      </c>
      <c r="G3696" s="231" t="s">
        <v>521</v>
      </c>
      <c r="H3696" s="231" t="s">
        <v>796</v>
      </c>
      <c r="I3696" s="203">
        <v>2105.16</v>
      </c>
      <c r="J3696" s="203">
        <v>0</v>
      </c>
      <c r="K3696" s="203">
        <v>0</v>
      </c>
      <c r="L3696" s="203">
        <v>2105.16</v>
      </c>
      <c r="M3696" s="231"/>
    </row>
    <row r="3697" spans="1:13">
      <c r="A3697" s="231" t="s">
        <v>794</v>
      </c>
      <c r="B3697" s="231" t="s">
        <v>808</v>
      </c>
      <c r="C3697" s="231" t="s">
        <v>2344</v>
      </c>
      <c r="D3697" s="231" t="s">
        <v>839</v>
      </c>
      <c r="E3697" s="231" t="s">
        <v>836</v>
      </c>
      <c r="F3697" s="231" t="s">
        <v>48</v>
      </c>
      <c r="G3697" s="231" t="s">
        <v>521</v>
      </c>
      <c r="H3697" s="231" t="s">
        <v>796</v>
      </c>
      <c r="I3697" s="203">
        <v>11281.44</v>
      </c>
      <c r="J3697" s="203">
        <v>4467</v>
      </c>
      <c r="K3697" s="203">
        <v>0</v>
      </c>
      <c r="L3697" s="203">
        <v>6814.44</v>
      </c>
      <c r="M3697" s="231"/>
    </row>
    <row r="3698" spans="1:13">
      <c r="A3698" s="231" t="s">
        <v>794</v>
      </c>
      <c r="B3698" s="231" t="s">
        <v>808</v>
      </c>
      <c r="C3698" s="231" t="s">
        <v>2344</v>
      </c>
      <c r="D3698" s="231" t="s">
        <v>839</v>
      </c>
      <c r="E3698" s="231" t="s">
        <v>836</v>
      </c>
      <c r="F3698" s="231" t="s">
        <v>48</v>
      </c>
      <c r="G3698" s="231" t="s">
        <v>521</v>
      </c>
      <c r="H3698" s="231" t="s">
        <v>796</v>
      </c>
      <c r="I3698" s="203">
        <v>2125.44</v>
      </c>
      <c r="J3698" s="203">
        <v>0</v>
      </c>
      <c r="K3698" s="203">
        <v>0</v>
      </c>
      <c r="L3698" s="203">
        <v>2125.44</v>
      </c>
      <c r="M3698" s="231"/>
    </row>
    <row r="3699" spans="1:13">
      <c r="A3699" s="231" t="s">
        <v>794</v>
      </c>
      <c r="B3699" s="231" t="s">
        <v>808</v>
      </c>
      <c r="C3699" s="231" t="s">
        <v>2344</v>
      </c>
      <c r="D3699" s="231" t="s">
        <v>839</v>
      </c>
      <c r="E3699" s="231" t="s">
        <v>836</v>
      </c>
      <c r="F3699" s="231" t="s">
        <v>48</v>
      </c>
      <c r="G3699" s="231" t="s">
        <v>521</v>
      </c>
      <c r="H3699" s="231" t="s">
        <v>796</v>
      </c>
      <c r="I3699" s="203">
        <v>86347.9</v>
      </c>
      <c r="J3699" s="203">
        <v>85450.21</v>
      </c>
      <c r="K3699" s="203">
        <v>0</v>
      </c>
      <c r="L3699" s="203">
        <v>897.69</v>
      </c>
      <c r="M3699" s="231"/>
    </row>
    <row r="3700" spans="1:13">
      <c r="A3700" s="231" t="s">
        <v>794</v>
      </c>
      <c r="B3700" s="231" t="s">
        <v>808</v>
      </c>
      <c r="C3700" s="231" t="s">
        <v>2344</v>
      </c>
      <c r="D3700" s="231" t="s">
        <v>839</v>
      </c>
      <c r="E3700" s="231" t="s">
        <v>836</v>
      </c>
      <c r="F3700" s="231" t="s">
        <v>48</v>
      </c>
      <c r="G3700" s="231" t="s">
        <v>521</v>
      </c>
      <c r="H3700" s="231" t="s">
        <v>796</v>
      </c>
      <c r="I3700" s="203">
        <v>1054.26</v>
      </c>
      <c r="J3700" s="203">
        <v>0</v>
      </c>
      <c r="K3700" s="203">
        <v>0</v>
      </c>
      <c r="L3700" s="203">
        <v>1054.26</v>
      </c>
      <c r="M3700" s="231"/>
    </row>
    <row r="3701" spans="1:13">
      <c r="A3701" s="231" t="s">
        <v>794</v>
      </c>
      <c r="B3701" s="231" t="s">
        <v>808</v>
      </c>
      <c r="C3701" s="231" t="s">
        <v>2344</v>
      </c>
      <c r="D3701" s="231" t="s">
        <v>839</v>
      </c>
      <c r="E3701" s="231" t="s">
        <v>836</v>
      </c>
      <c r="F3701" s="231" t="s">
        <v>48</v>
      </c>
      <c r="G3701" s="231" t="s">
        <v>521</v>
      </c>
      <c r="H3701" s="231" t="s">
        <v>796</v>
      </c>
      <c r="I3701" s="203">
        <v>526.26</v>
      </c>
      <c r="J3701" s="203">
        <v>0</v>
      </c>
      <c r="K3701" s="203">
        <v>0</v>
      </c>
      <c r="L3701" s="203">
        <v>526.26</v>
      </c>
      <c r="M3701" s="231"/>
    </row>
    <row r="3702" spans="1:13">
      <c r="A3702" s="231" t="s">
        <v>794</v>
      </c>
      <c r="B3702" s="231" t="s">
        <v>808</v>
      </c>
      <c r="C3702" s="231" t="s">
        <v>2345</v>
      </c>
      <c r="D3702" s="231" t="s">
        <v>839</v>
      </c>
      <c r="E3702" s="231" t="s">
        <v>836</v>
      </c>
      <c r="F3702" s="231" t="s">
        <v>48</v>
      </c>
      <c r="G3702" s="231" t="s">
        <v>521</v>
      </c>
      <c r="H3702" s="231" t="s">
        <v>796</v>
      </c>
      <c r="I3702" s="203">
        <v>13331.77</v>
      </c>
      <c r="J3702" s="203">
        <v>18145.52</v>
      </c>
      <c r="K3702" s="203">
        <v>0</v>
      </c>
      <c r="L3702" s="203">
        <v>-4813.75</v>
      </c>
      <c r="M3702" s="231"/>
    </row>
    <row r="3703" spans="1:13">
      <c r="A3703" s="231" t="s">
        <v>794</v>
      </c>
      <c r="B3703" s="231" t="s">
        <v>806</v>
      </c>
      <c r="C3703" s="231" t="s">
        <v>794</v>
      </c>
      <c r="D3703" s="231" t="s">
        <v>839</v>
      </c>
      <c r="E3703" s="231" t="s">
        <v>836</v>
      </c>
      <c r="F3703" s="231" t="s">
        <v>48</v>
      </c>
      <c r="G3703" s="231" t="s">
        <v>521</v>
      </c>
      <c r="H3703" s="231" t="s">
        <v>796</v>
      </c>
      <c r="I3703" s="203">
        <v>56024.34</v>
      </c>
      <c r="J3703" s="203">
        <v>42517.48</v>
      </c>
      <c r="K3703" s="203">
        <v>8503.52</v>
      </c>
      <c r="L3703" s="203">
        <v>5003.34</v>
      </c>
      <c r="M3703" s="231"/>
    </row>
    <row r="3704" spans="1:13">
      <c r="A3704" s="231" t="s">
        <v>794</v>
      </c>
      <c r="B3704" s="231" t="s">
        <v>806</v>
      </c>
      <c r="C3704" s="231" t="s">
        <v>812</v>
      </c>
      <c r="D3704" s="231" t="s">
        <v>839</v>
      </c>
      <c r="E3704" s="231" t="s">
        <v>836</v>
      </c>
      <c r="F3704" s="231" t="s">
        <v>48</v>
      </c>
      <c r="G3704" s="231" t="s">
        <v>521</v>
      </c>
      <c r="H3704" s="231" t="s">
        <v>796</v>
      </c>
      <c r="I3704" s="203">
        <v>19671.400000000001</v>
      </c>
      <c r="J3704" s="203">
        <v>16956.330000000002</v>
      </c>
      <c r="K3704" s="203">
        <v>1765.04</v>
      </c>
      <c r="L3704" s="203">
        <v>950.03</v>
      </c>
      <c r="M3704" s="231"/>
    </row>
    <row r="3705" spans="1:13">
      <c r="A3705" s="231" t="s">
        <v>794</v>
      </c>
      <c r="B3705" s="231" t="s">
        <v>806</v>
      </c>
      <c r="C3705" s="231" t="s">
        <v>2345</v>
      </c>
      <c r="D3705" s="231" t="s">
        <v>839</v>
      </c>
      <c r="E3705" s="231" t="s">
        <v>836</v>
      </c>
      <c r="F3705" s="231" t="s">
        <v>48</v>
      </c>
      <c r="G3705" s="231" t="s">
        <v>521</v>
      </c>
      <c r="H3705" s="231" t="s">
        <v>796</v>
      </c>
      <c r="I3705" s="203">
        <v>2000</v>
      </c>
      <c r="J3705" s="203">
        <v>1999.76</v>
      </c>
      <c r="K3705" s="203">
        <v>0</v>
      </c>
      <c r="L3705" s="203">
        <v>0.24</v>
      </c>
      <c r="M3705" s="231"/>
    </row>
    <row r="3706" spans="1:13">
      <c r="A3706" s="231" t="s">
        <v>794</v>
      </c>
      <c r="B3706" s="231" t="s">
        <v>703</v>
      </c>
      <c r="C3706" s="231" t="s">
        <v>794</v>
      </c>
      <c r="D3706" s="231" t="s">
        <v>839</v>
      </c>
      <c r="E3706" s="231" t="s">
        <v>836</v>
      </c>
      <c r="F3706" s="231" t="s">
        <v>48</v>
      </c>
      <c r="G3706" s="231" t="s">
        <v>521</v>
      </c>
      <c r="H3706" s="231" t="s">
        <v>796</v>
      </c>
      <c r="I3706" s="203">
        <v>119234.15</v>
      </c>
      <c r="J3706" s="203">
        <v>92826.44</v>
      </c>
      <c r="K3706" s="203">
        <v>9543</v>
      </c>
      <c r="L3706" s="203">
        <v>16864.71</v>
      </c>
      <c r="M3706" s="231"/>
    </row>
    <row r="3707" spans="1:13">
      <c r="A3707" s="231" t="s">
        <v>794</v>
      </c>
      <c r="B3707" s="231" t="s">
        <v>703</v>
      </c>
      <c r="C3707" s="231" t="s">
        <v>812</v>
      </c>
      <c r="D3707" s="231" t="s">
        <v>839</v>
      </c>
      <c r="E3707" s="231" t="s">
        <v>836</v>
      </c>
      <c r="F3707" s="231" t="s">
        <v>48</v>
      </c>
      <c r="G3707" s="231" t="s">
        <v>521</v>
      </c>
      <c r="H3707" s="231" t="s">
        <v>796</v>
      </c>
      <c r="I3707" s="203">
        <v>48849.49</v>
      </c>
      <c r="J3707" s="203">
        <v>39073.160000000003</v>
      </c>
      <c r="K3707" s="203">
        <v>1980.76</v>
      </c>
      <c r="L3707" s="203">
        <v>7795.57</v>
      </c>
      <c r="M3707" s="231"/>
    </row>
    <row r="3708" spans="1:13">
      <c r="A3708" s="231" t="s">
        <v>794</v>
      </c>
      <c r="B3708" s="231" t="s">
        <v>702</v>
      </c>
      <c r="C3708" s="231" t="s">
        <v>2341</v>
      </c>
      <c r="D3708" s="231" t="s">
        <v>839</v>
      </c>
      <c r="E3708" s="231" t="s">
        <v>836</v>
      </c>
      <c r="F3708" s="231" t="s">
        <v>48</v>
      </c>
      <c r="G3708" s="231" t="s">
        <v>521</v>
      </c>
      <c r="H3708" s="231" t="s">
        <v>796</v>
      </c>
      <c r="I3708" s="203">
        <v>6810.66</v>
      </c>
      <c r="J3708" s="203">
        <v>5700.85</v>
      </c>
      <c r="K3708" s="203">
        <v>0</v>
      </c>
      <c r="L3708" s="203">
        <v>1109.81</v>
      </c>
      <c r="M3708" s="231"/>
    </row>
    <row r="3709" spans="1:13">
      <c r="A3709" s="231" t="s">
        <v>794</v>
      </c>
      <c r="B3709" s="231" t="s">
        <v>707</v>
      </c>
      <c r="C3709" s="231" t="s">
        <v>794</v>
      </c>
      <c r="D3709" s="231" t="s">
        <v>839</v>
      </c>
      <c r="E3709" s="231" t="s">
        <v>836</v>
      </c>
      <c r="F3709" s="231" t="s">
        <v>48</v>
      </c>
      <c r="G3709" s="231" t="s">
        <v>521</v>
      </c>
      <c r="H3709" s="231" t="s">
        <v>796</v>
      </c>
      <c r="I3709" s="203">
        <v>33584.65</v>
      </c>
      <c r="J3709" s="203">
        <v>30164.400000000001</v>
      </c>
      <c r="K3709" s="203">
        <v>1117.2</v>
      </c>
      <c r="L3709" s="203">
        <v>2303.0500000000002</v>
      </c>
      <c r="M3709" s="231"/>
    </row>
    <row r="3710" spans="1:13">
      <c r="A3710" s="231" t="s">
        <v>794</v>
      </c>
      <c r="B3710" s="231" t="s">
        <v>707</v>
      </c>
      <c r="C3710" s="231" t="s">
        <v>812</v>
      </c>
      <c r="D3710" s="231" t="s">
        <v>839</v>
      </c>
      <c r="E3710" s="231" t="s">
        <v>836</v>
      </c>
      <c r="F3710" s="231" t="s">
        <v>48</v>
      </c>
      <c r="G3710" s="231" t="s">
        <v>521</v>
      </c>
      <c r="H3710" s="231" t="s">
        <v>796</v>
      </c>
      <c r="I3710" s="203">
        <v>16686.41</v>
      </c>
      <c r="J3710" s="203">
        <v>14139.33</v>
      </c>
      <c r="K3710" s="203">
        <v>232.58</v>
      </c>
      <c r="L3710" s="203">
        <v>2314.5</v>
      </c>
      <c r="M3710" s="231"/>
    </row>
    <row r="3711" spans="1:13">
      <c r="A3711" s="231" t="s">
        <v>794</v>
      </c>
      <c r="B3711" s="231" t="s">
        <v>707</v>
      </c>
      <c r="C3711" s="231" t="s">
        <v>2341</v>
      </c>
      <c r="D3711" s="231" t="s">
        <v>839</v>
      </c>
      <c r="E3711" s="231" t="s">
        <v>836</v>
      </c>
      <c r="F3711" s="231" t="s">
        <v>48</v>
      </c>
      <c r="G3711" s="231" t="s">
        <v>521</v>
      </c>
      <c r="H3711" s="231" t="s">
        <v>796</v>
      </c>
      <c r="I3711" s="203">
        <v>2000</v>
      </c>
      <c r="J3711" s="203">
        <v>945.53</v>
      </c>
      <c r="K3711" s="203">
        <v>0</v>
      </c>
      <c r="L3711" s="203">
        <v>1054.47</v>
      </c>
      <c r="M3711" s="231"/>
    </row>
    <row r="3712" spans="1:13">
      <c r="A3712" s="231" t="s">
        <v>794</v>
      </c>
      <c r="B3712" s="231" t="s">
        <v>707</v>
      </c>
      <c r="C3712" s="231" t="s">
        <v>2343</v>
      </c>
      <c r="D3712" s="231" t="s">
        <v>839</v>
      </c>
      <c r="E3712" s="231" t="s">
        <v>836</v>
      </c>
      <c r="F3712" s="231" t="s">
        <v>48</v>
      </c>
      <c r="G3712" s="231" t="s">
        <v>521</v>
      </c>
      <c r="H3712" s="231" t="s">
        <v>796</v>
      </c>
      <c r="I3712" s="203">
        <v>352.01</v>
      </c>
      <c r="J3712" s="203">
        <v>18.489999999999998</v>
      </c>
      <c r="K3712" s="203">
        <v>0</v>
      </c>
      <c r="L3712" s="203">
        <v>333.52</v>
      </c>
      <c r="M3712" s="231"/>
    </row>
    <row r="3713" spans="1:13">
      <c r="A3713" s="231" t="s">
        <v>794</v>
      </c>
      <c r="B3713" s="231" t="s">
        <v>707</v>
      </c>
      <c r="C3713" s="231" t="s">
        <v>2344</v>
      </c>
      <c r="D3713" s="231" t="s">
        <v>839</v>
      </c>
      <c r="E3713" s="231" t="s">
        <v>836</v>
      </c>
      <c r="F3713" s="231" t="s">
        <v>48</v>
      </c>
      <c r="G3713" s="231" t="s">
        <v>521</v>
      </c>
      <c r="H3713" s="231" t="s">
        <v>796</v>
      </c>
      <c r="I3713" s="203">
        <v>2890.76</v>
      </c>
      <c r="J3713" s="203">
        <v>1280.07</v>
      </c>
      <c r="K3713" s="203">
        <v>0</v>
      </c>
      <c r="L3713" s="203">
        <v>1610.69</v>
      </c>
      <c r="M3713" s="231"/>
    </row>
    <row r="3714" spans="1:13">
      <c r="A3714" s="231" t="s">
        <v>794</v>
      </c>
      <c r="B3714" s="231" t="s">
        <v>707</v>
      </c>
      <c r="C3714" s="231" t="s">
        <v>2344</v>
      </c>
      <c r="D3714" s="231" t="s">
        <v>839</v>
      </c>
      <c r="E3714" s="231" t="s">
        <v>836</v>
      </c>
      <c r="F3714" s="231" t="s">
        <v>48</v>
      </c>
      <c r="G3714" s="231" t="s">
        <v>521</v>
      </c>
      <c r="H3714" s="231" t="s">
        <v>796</v>
      </c>
      <c r="I3714" s="203">
        <v>1651</v>
      </c>
      <c r="J3714" s="203">
        <v>0</v>
      </c>
      <c r="K3714" s="203">
        <v>0</v>
      </c>
      <c r="L3714" s="203">
        <v>1651</v>
      </c>
      <c r="M3714" s="231"/>
    </row>
    <row r="3715" spans="1:13">
      <c r="A3715" s="231" t="s">
        <v>794</v>
      </c>
      <c r="B3715" s="231" t="s">
        <v>707</v>
      </c>
      <c r="C3715" s="231" t="s">
        <v>2344</v>
      </c>
      <c r="D3715" s="231" t="s">
        <v>839</v>
      </c>
      <c r="E3715" s="231" t="s">
        <v>836</v>
      </c>
      <c r="F3715" s="231" t="s">
        <v>48</v>
      </c>
      <c r="G3715" s="231" t="s">
        <v>521</v>
      </c>
      <c r="H3715" s="231" t="s">
        <v>796</v>
      </c>
      <c r="I3715" s="203">
        <v>490.02</v>
      </c>
      <c r="J3715" s="203">
        <v>450.85</v>
      </c>
      <c r="K3715" s="203">
        <v>0</v>
      </c>
      <c r="L3715" s="203">
        <v>39.17</v>
      </c>
      <c r="M3715" s="231"/>
    </row>
    <row r="3716" spans="1:13">
      <c r="A3716" s="231" t="s">
        <v>794</v>
      </c>
      <c r="B3716" s="231" t="s">
        <v>707</v>
      </c>
      <c r="C3716" s="231" t="s">
        <v>2345</v>
      </c>
      <c r="D3716" s="231" t="s">
        <v>839</v>
      </c>
      <c r="E3716" s="231" t="s">
        <v>836</v>
      </c>
      <c r="F3716" s="231" t="s">
        <v>48</v>
      </c>
      <c r="G3716" s="231" t="s">
        <v>521</v>
      </c>
      <c r="H3716" s="231" t="s">
        <v>796</v>
      </c>
      <c r="I3716" s="203">
        <v>500</v>
      </c>
      <c r="J3716" s="203">
        <v>400</v>
      </c>
      <c r="K3716" s="203">
        <v>0</v>
      </c>
      <c r="L3716" s="203">
        <v>100</v>
      </c>
      <c r="M3716" s="231"/>
    </row>
    <row r="3717" spans="1:13">
      <c r="A3717" s="231" t="s">
        <v>794</v>
      </c>
      <c r="B3717" s="231" t="s">
        <v>703</v>
      </c>
      <c r="C3717" s="231" t="s">
        <v>794</v>
      </c>
      <c r="D3717" s="231" t="s">
        <v>839</v>
      </c>
      <c r="E3717" s="231" t="s">
        <v>1097</v>
      </c>
      <c r="F3717" s="231" t="s">
        <v>48</v>
      </c>
      <c r="G3717" s="231" t="s">
        <v>521</v>
      </c>
      <c r="H3717" s="231" t="s">
        <v>796</v>
      </c>
      <c r="I3717" s="203">
        <v>10080</v>
      </c>
      <c r="J3717" s="203">
        <v>4659.91</v>
      </c>
      <c r="K3717" s="203">
        <v>0</v>
      </c>
      <c r="L3717" s="203">
        <v>5420.09</v>
      </c>
      <c r="M3717" s="231"/>
    </row>
    <row r="3718" spans="1:13">
      <c r="A3718" s="231" t="s">
        <v>794</v>
      </c>
      <c r="B3718" s="231" t="s">
        <v>703</v>
      </c>
      <c r="C3718" s="231" t="s">
        <v>812</v>
      </c>
      <c r="D3718" s="231" t="s">
        <v>839</v>
      </c>
      <c r="E3718" s="231" t="s">
        <v>1097</v>
      </c>
      <c r="F3718" s="231" t="s">
        <v>48</v>
      </c>
      <c r="G3718" s="231" t="s">
        <v>521</v>
      </c>
      <c r="H3718" s="231" t="s">
        <v>796</v>
      </c>
      <c r="I3718" s="203">
        <v>2218</v>
      </c>
      <c r="J3718" s="203">
        <v>1074.17</v>
      </c>
      <c r="K3718" s="203">
        <v>0</v>
      </c>
      <c r="L3718" s="203">
        <v>1143.83</v>
      </c>
      <c r="M3718" s="231"/>
    </row>
    <row r="3719" spans="1:13">
      <c r="A3719" s="231" t="s">
        <v>794</v>
      </c>
      <c r="B3719" s="231" t="s">
        <v>808</v>
      </c>
      <c r="C3719" s="231" t="s">
        <v>794</v>
      </c>
      <c r="D3719" s="231" t="s">
        <v>839</v>
      </c>
      <c r="E3719" s="231" t="s">
        <v>710</v>
      </c>
      <c r="F3719" s="231" t="s">
        <v>48</v>
      </c>
      <c r="G3719" s="231" t="s">
        <v>521</v>
      </c>
      <c r="H3719" s="231" t="s">
        <v>796</v>
      </c>
      <c r="I3719" s="203">
        <v>750</v>
      </c>
      <c r="J3719" s="203">
        <v>0</v>
      </c>
      <c r="K3719" s="203">
        <v>0</v>
      </c>
      <c r="L3719" s="203">
        <v>750</v>
      </c>
      <c r="M3719" s="231"/>
    </row>
    <row r="3720" spans="1:13">
      <c r="A3720" s="231" t="s">
        <v>794</v>
      </c>
      <c r="B3720" s="231" t="s">
        <v>808</v>
      </c>
      <c r="C3720" s="231" t="s">
        <v>812</v>
      </c>
      <c r="D3720" s="231" t="s">
        <v>839</v>
      </c>
      <c r="E3720" s="231" t="s">
        <v>710</v>
      </c>
      <c r="F3720" s="231" t="s">
        <v>48</v>
      </c>
      <c r="G3720" s="231" t="s">
        <v>521</v>
      </c>
      <c r="H3720" s="231" t="s">
        <v>796</v>
      </c>
      <c r="I3720" s="203">
        <v>47.49</v>
      </c>
      <c r="J3720" s="203">
        <v>0</v>
      </c>
      <c r="K3720" s="203">
        <v>0</v>
      </c>
      <c r="L3720" s="203">
        <v>47.49</v>
      </c>
      <c r="M3720" s="231"/>
    </row>
    <row r="3721" spans="1:13">
      <c r="A3721" s="231" t="s">
        <v>794</v>
      </c>
      <c r="B3721" s="231" t="s">
        <v>808</v>
      </c>
      <c r="C3721" s="231" t="s">
        <v>2341</v>
      </c>
      <c r="D3721" s="231" t="s">
        <v>839</v>
      </c>
      <c r="E3721" s="231" t="s">
        <v>710</v>
      </c>
      <c r="F3721" s="231" t="s">
        <v>48</v>
      </c>
      <c r="G3721" s="231" t="s">
        <v>521</v>
      </c>
      <c r="H3721" s="231" t="s">
        <v>796</v>
      </c>
      <c r="I3721" s="203">
        <v>4786.57</v>
      </c>
      <c r="J3721" s="203">
        <v>516.08000000000004</v>
      </c>
      <c r="K3721" s="203">
        <v>0</v>
      </c>
      <c r="L3721" s="203">
        <v>4270.49</v>
      </c>
      <c r="M3721" s="231"/>
    </row>
    <row r="3722" spans="1:13">
      <c r="A3722" s="231" t="s">
        <v>794</v>
      </c>
      <c r="B3722" s="231" t="s">
        <v>808</v>
      </c>
      <c r="C3722" s="231" t="s">
        <v>2341</v>
      </c>
      <c r="D3722" s="231" t="s">
        <v>839</v>
      </c>
      <c r="E3722" s="231" t="s">
        <v>710</v>
      </c>
      <c r="F3722" s="231" t="s">
        <v>48</v>
      </c>
      <c r="G3722" s="231" t="s">
        <v>521</v>
      </c>
      <c r="H3722" s="231" t="s">
        <v>796</v>
      </c>
      <c r="I3722" s="203">
        <v>8.16</v>
      </c>
      <c r="J3722" s="203">
        <v>0</v>
      </c>
      <c r="K3722" s="203">
        <v>0</v>
      </c>
      <c r="L3722" s="203">
        <v>8.16</v>
      </c>
      <c r="M3722" s="231"/>
    </row>
    <row r="3723" spans="1:13">
      <c r="A3723" s="231" t="s">
        <v>794</v>
      </c>
      <c r="B3723" s="231" t="s">
        <v>808</v>
      </c>
      <c r="C3723" s="231" t="s">
        <v>2341</v>
      </c>
      <c r="D3723" s="231" t="s">
        <v>839</v>
      </c>
      <c r="E3723" s="231" t="s">
        <v>710</v>
      </c>
      <c r="F3723" s="231" t="s">
        <v>48</v>
      </c>
      <c r="G3723" s="231" t="s">
        <v>521</v>
      </c>
      <c r="H3723" s="231" t="s">
        <v>796</v>
      </c>
      <c r="I3723" s="203">
        <v>1757.43</v>
      </c>
      <c r="J3723" s="203">
        <v>0</v>
      </c>
      <c r="K3723" s="203">
        <v>0</v>
      </c>
      <c r="L3723" s="203">
        <v>1757.43</v>
      </c>
      <c r="M3723" s="231"/>
    </row>
    <row r="3724" spans="1:13">
      <c r="A3724" s="231" t="s">
        <v>794</v>
      </c>
      <c r="B3724" s="231" t="s">
        <v>808</v>
      </c>
      <c r="C3724" s="231" t="s">
        <v>2341</v>
      </c>
      <c r="D3724" s="231" t="s">
        <v>839</v>
      </c>
      <c r="E3724" s="231" t="s">
        <v>710</v>
      </c>
      <c r="F3724" s="231" t="s">
        <v>48</v>
      </c>
      <c r="G3724" s="231" t="s">
        <v>521</v>
      </c>
      <c r="H3724" s="231" t="s">
        <v>796</v>
      </c>
      <c r="I3724" s="203">
        <v>4930</v>
      </c>
      <c r="J3724" s="203">
        <v>0</v>
      </c>
      <c r="K3724" s="203">
        <v>0</v>
      </c>
      <c r="L3724" s="203">
        <v>4930</v>
      </c>
      <c r="M3724" s="231"/>
    </row>
    <row r="3725" spans="1:13">
      <c r="A3725" s="231" t="s">
        <v>794</v>
      </c>
      <c r="B3725" s="231" t="s">
        <v>808</v>
      </c>
      <c r="C3725" s="231" t="s">
        <v>2341</v>
      </c>
      <c r="D3725" s="231" t="s">
        <v>839</v>
      </c>
      <c r="E3725" s="231" t="s">
        <v>710</v>
      </c>
      <c r="F3725" s="231" t="s">
        <v>48</v>
      </c>
      <c r="G3725" s="231" t="s">
        <v>521</v>
      </c>
      <c r="H3725" s="231" t="s">
        <v>796</v>
      </c>
      <c r="I3725" s="203">
        <v>474.9</v>
      </c>
      <c r="J3725" s="203">
        <v>0</v>
      </c>
      <c r="K3725" s="203">
        <v>0</v>
      </c>
      <c r="L3725" s="203">
        <v>474.9</v>
      </c>
      <c r="M3725" s="231"/>
    </row>
    <row r="3726" spans="1:13">
      <c r="A3726" s="231" t="s">
        <v>794</v>
      </c>
      <c r="B3726" s="231" t="s">
        <v>808</v>
      </c>
      <c r="C3726" s="231" t="s">
        <v>2341</v>
      </c>
      <c r="D3726" s="231" t="s">
        <v>839</v>
      </c>
      <c r="E3726" s="231" t="s">
        <v>710</v>
      </c>
      <c r="F3726" s="231" t="s">
        <v>48</v>
      </c>
      <c r="G3726" s="231" t="s">
        <v>521</v>
      </c>
      <c r="H3726" s="231" t="s">
        <v>796</v>
      </c>
      <c r="I3726" s="203">
        <v>387.94</v>
      </c>
      <c r="J3726" s="203">
        <v>0</v>
      </c>
      <c r="K3726" s="203">
        <v>0</v>
      </c>
      <c r="L3726" s="203">
        <v>387.94</v>
      </c>
      <c r="M3726" s="231"/>
    </row>
    <row r="3727" spans="1:13">
      <c r="A3727" s="231" t="s">
        <v>794</v>
      </c>
      <c r="B3727" s="231" t="s">
        <v>808</v>
      </c>
      <c r="C3727" s="231" t="s">
        <v>2343</v>
      </c>
      <c r="D3727" s="231" t="s">
        <v>839</v>
      </c>
      <c r="E3727" s="231" t="s">
        <v>710</v>
      </c>
      <c r="F3727" s="231" t="s">
        <v>48</v>
      </c>
      <c r="G3727" s="231" t="s">
        <v>521</v>
      </c>
      <c r="H3727" s="231" t="s">
        <v>796</v>
      </c>
      <c r="I3727" s="203">
        <v>5858.75</v>
      </c>
      <c r="J3727" s="203">
        <v>2243.7800000000002</v>
      </c>
      <c r="K3727" s="203">
        <v>0</v>
      </c>
      <c r="L3727" s="203">
        <v>3614.97</v>
      </c>
      <c r="M3727" s="231"/>
    </row>
    <row r="3728" spans="1:13">
      <c r="A3728" s="231" t="s">
        <v>794</v>
      </c>
      <c r="B3728" s="231" t="s">
        <v>808</v>
      </c>
      <c r="C3728" s="231" t="s">
        <v>2343</v>
      </c>
      <c r="D3728" s="231" t="s">
        <v>839</v>
      </c>
      <c r="E3728" s="231" t="s">
        <v>710</v>
      </c>
      <c r="F3728" s="231" t="s">
        <v>48</v>
      </c>
      <c r="G3728" s="231" t="s">
        <v>521</v>
      </c>
      <c r="H3728" s="231" t="s">
        <v>796</v>
      </c>
      <c r="I3728" s="203">
        <v>186.36</v>
      </c>
      <c r="J3728" s="203">
        <v>0</v>
      </c>
      <c r="K3728" s="203">
        <v>0</v>
      </c>
      <c r="L3728" s="203">
        <v>186.36</v>
      </c>
      <c r="M3728" s="231"/>
    </row>
    <row r="3729" spans="1:13">
      <c r="A3729" s="231" t="s">
        <v>794</v>
      </c>
      <c r="B3729" s="231" t="s">
        <v>808</v>
      </c>
      <c r="C3729" s="231" t="s">
        <v>2344</v>
      </c>
      <c r="D3729" s="231" t="s">
        <v>839</v>
      </c>
      <c r="E3729" s="231" t="s">
        <v>710</v>
      </c>
      <c r="F3729" s="231" t="s">
        <v>48</v>
      </c>
      <c r="G3729" s="231" t="s">
        <v>521</v>
      </c>
      <c r="H3729" s="231" t="s">
        <v>796</v>
      </c>
      <c r="I3729" s="203">
        <v>4001.01</v>
      </c>
      <c r="J3729" s="203">
        <v>0</v>
      </c>
      <c r="K3729" s="203">
        <v>0</v>
      </c>
      <c r="L3729" s="203">
        <v>4001.01</v>
      </c>
      <c r="M3729" s="231"/>
    </row>
    <row r="3730" spans="1:13">
      <c r="A3730" s="231" t="s">
        <v>794</v>
      </c>
      <c r="B3730" s="231" t="s">
        <v>808</v>
      </c>
      <c r="C3730" s="231" t="s">
        <v>2344</v>
      </c>
      <c r="D3730" s="231" t="s">
        <v>839</v>
      </c>
      <c r="E3730" s="231" t="s">
        <v>710</v>
      </c>
      <c r="F3730" s="231" t="s">
        <v>48</v>
      </c>
      <c r="G3730" s="231" t="s">
        <v>521</v>
      </c>
      <c r="H3730" s="231" t="s">
        <v>796</v>
      </c>
      <c r="I3730" s="203">
        <v>14175.87</v>
      </c>
      <c r="J3730" s="203">
        <v>10793</v>
      </c>
      <c r="K3730" s="203">
        <v>0</v>
      </c>
      <c r="L3730" s="203">
        <v>3382.87</v>
      </c>
      <c r="M3730" s="231"/>
    </row>
    <row r="3731" spans="1:13">
      <c r="A3731" s="231" t="s">
        <v>794</v>
      </c>
      <c r="B3731" s="231" t="s">
        <v>808</v>
      </c>
      <c r="C3731" s="231" t="s">
        <v>2344</v>
      </c>
      <c r="D3731" s="231" t="s">
        <v>839</v>
      </c>
      <c r="E3731" s="231" t="s">
        <v>710</v>
      </c>
      <c r="F3731" s="231" t="s">
        <v>48</v>
      </c>
      <c r="G3731" s="231" t="s">
        <v>521</v>
      </c>
      <c r="H3731" s="231" t="s">
        <v>796</v>
      </c>
      <c r="I3731" s="203">
        <v>1350</v>
      </c>
      <c r="J3731" s="203">
        <v>0</v>
      </c>
      <c r="K3731" s="203">
        <v>0</v>
      </c>
      <c r="L3731" s="203">
        <v>1350</v>
      </c>
      <c r="M3731" s="231"/>
    </row>
    <row r="3732" spans="1:13">
      <c r="A3732" s="231" t="s">
        <v>794</v>
      </c>
      <c r="B3732" s="231" t="s">
        <v>808</v>
      </c>
      <c r="C3732" s="231" t="s">
        <v>2344</v>
      </c>
      <c r="D3732" s="231" t="s">
        <v>839</v>
      </c>
      <c r="E3732" s="231" t="s">
        <v>710</v>
      </c>
      <c r="F3732" s="231" t="s">
        <v>48</v>
      </c>
      <c r="G3732" s="231" t="s">
        <v>521</v>
      </c>
      <c r="H3732" s="231" t="s">
        <v>796</v>
      </c>
      <c r="I3732" s="203">
        <v>25097</v>
      </c>
      <c r="J3732" s="203">
        <v>24920</v>
      </c>
      <c r="K3732" s="203">
        <v>0</v>
      </c>
      <c r="L3732" s="203">
        <v>177</v>
      </c>
      <c r="M3732" s="231"/>
    </row>
    <row r="3733" spans="1:13">
      <c r="A3733" s="231" t="s">
        <v>794</v>
      </c>
      <c r="B3733" s="231" t="s">
        <v>808</v>
      </c>
      <c r="C3733" s="231" t="s">
        <v>2344</v>
      </c>
      <c r="D3733" s="231" t="s">
        <v>839</v>
      </c>
      <c r="E3733" s="231" t="s">
        <v>710</v>
      </c>
      <c r="F3733" s="231" t="s">
        <v>48</v>
      </c>
      <c r="G3733" s="231" t="s">
        <v>521</v>
      </c>
      <c r="H3733" s="231" t="s">
        <v>796</v>
      </c>
      <c r="I3733" s="203">
        <v>475</v>
      </c>
      <c r="J3733" s="203">
        <v>0</v>
      </c>
      <c r="K3733" s="203">
        <v>0</v>
      </c>
      <c r="L3733" s="203">
        <v>475</v>
      </c>
      <c r="M3733" s="231"/>
    </row>
    <row r="3734" spans="1:13">
      <c r="A3734" s="231" t="s">
        <v>794</v>
      </c>
      <c r="B3734" s="231" t="s">
        <v>808</v>
      </c>
      <c r="C3734" s="231" t="s">
        <v>2345</v>
      </c>
      <c r="D3734" s="231" t="s">
        <v>839</v>
      </c>
      <c r="E3734" s="231" t="s">
        <v>710</v>
      </c>
      <c r="F3734" s="231" t="s">
        <v>48</v>
      </c>
      <c r="G3734" s="231" t="s">
        <v>521</v>
      </c>
      <c r="H3734" s="231" t="s">
        <v>796</v>
      </c>
      <c r="I3734" s="203">
        <v>1129.05</v>
      </c>
      <c r="J3734" s="203">
        <v>970</v>
      </c>
      <c r="K3734" s="203">
        <v>0</v>
      </c>
      <c r="L3734" s="203">
        <v>159.05000000000001</v>
      </c>
      <c r="M3734" s="231"/>
    </row>
    <row r="3735" spans="1:13">
      <c r="A3735" s="231" t="s">
        <v>794</v>
      </c>
      <c r="B3735" s="231" t="s">
        <v>808</v>
      </c>
      <c r="C3735" s="231" t="s">
        <v>2345</v>
      </c>
      <c r="D3735" s="231" t="s">
        <v>839</v>
      </c>
      <c r="E3735" s="231" t="s">
        <v>710</v>
      </c>
      <c r="F3735" s="231" t="s">
        <v>48</v>
      </c>
      <c r="G3735" s="231" t="s">
        <v>521</v>
      </c>
      <c r="H3735" s="231" t="s">
        <v>796</v>
      </c>
      <c r="I3735" s="203">
        <v>6195.5</v>
      </c>
      <c r="J3735" s="203">
        <v>5772.07</v>
      </c>
      <c r="K3735" s="203">
        <v>0</v>
      </c>
      <c r="L3735" s="203">
        <v>423.43</v>
      </c>
      <c r="M3735" s="231"/>
    </row>
    <row r="3736" spans="1:13">
      <c r="A3736" s="231" t="s">
        <v>794</v>
      </c>
      <c r="B3736" s="231" t="s">
        <v>833</v>
      </c>
      <c r="C3736" s="231" t="s">
        <v>2345</v>
      </c>
      <c r="D3736" s="231" t="s">
        <v>839</v>
      </c>
      <c r="E3736" s="231" t="s">
        <v>710</v>
      </c>
      <c r="F3736" s="231" t="s">
        <v>48</v>
      </c>
      <c r="G3736" s="231" t="s">
        <v>521</v>
      </c>
      <c r="H3736" s="231" t="s">
        <v>796</v>
      </c>
      <c r="I3736" s="203">
        <v>1157.5</v>
      </c>
      <c r="J3736" s="203">
        <v>1714.53</v>
      </c>
      <c r="K3736" s="203">
        <v>0</v>
      </c>
      <c r="L3736" s="203">
        <v>-557.03</v>
      </c>
      <c r="M3736" s="231"/>
    </row>
    <row r="3737" spans="1:13">
      <c r="A3737" s="231" t="s">
        <v>794</v>
      </c>
      <c r="B3737" s="231" t="s">
        <v>806</v>
      </c>
      <c r="C3737" s="231" t="s">
        <v>794</v>
      </c>
      <c r="D3737" s="231" t="s">
        <v>839</v>
      </c>
      <c r="E3737" s="231" t="s">
        <v>710</v>
      </c>
      <c r="F3737" s="231" t="s">
        <v>48</v>
      </c>
      <c r="G3737" s="231" t="s">
        <v>521</v>
      </c>
      <c r="H3737" s="231" t="s">
        <v>796</v>
      </c>
      <c r="I3737" s="203">
        <v>273.33999999999997</v>
      </c>
      <c r="J3737" s="203">
        <v>0</v>
      </c>
      <c r="K3737" s="203">
        <v>0</v>
      </c>
      <c r="L3737" s="203">
        <v>273.33999999999997</v>
      </c>
      <c r="M3737" s="231"/>
    </row>
    <row r="3738" spans="1:13">
      <c r="A3738" s="231" t="s">
        <v>794</v>
      </c>
      <c r="B3738" s="231" t="s">
        <v>806</v>
      </c>
      <c r="C3738" s="231" t="s">
        <v>2341</v>
      </c>
      <c r="D3738" s="231" t="s">
        <v>839</v>
      </c>
      <c r="E3738" s="231" t="s">
        <v>710</v>
      </c>
      <c r="F3738" s="231" t="s">
        <v>48</v>
      </c>
      <c r="G3738" s="231" t="s">
        <v>521</v>
      </c>
      <c r="H3738" s="231" t="s">
        <v>796</v>
      </c>
      <c r="I3738" s="203">
        <v>1100</v>
      </c>
      <c r="J3738" s="203">
        <v>0</v>
      </c>
      <c r="K3738" s="203">
        <v>0</v>
      </c>
      <c r="L3738" s="203">
        <v>1100</v>
      </c>
      <c r="M3738" s="231"/>
    </row>
    <row r="3739" spans="1:13">
      <c r="A3739" s="231" t="s">
        <v>794</v>
      </c>
      <c r="B3739" s="231" t="s">
        <v>806</v>
      </c>
      <c r="C3739" s="231" t="s">
        <v>2341</v>
      </c>
      <c r="D3739" s="231" t="s">
        <v>839</v>
      </c>
      <c r="E3739" s="231" t="s">
        <v>710</v>
      </c>
      <c r="F3739" s="231" t="s">
        <v>48</v>
      </c>
      <c r="G3739" s="231" t="s">
        <v>521</v>
      </c>
      <c r="H3739" s="231" t="s">
        <v>796</v>
      </c>
      <c r="I3739" s="203">
        <v>576</v>
      </c>
      <c r="J3739" s="203">
        <v>0</v>
      </c>
      <c r="K3739" s="203">
        <v>0</v>
      </c>
      <c r="L3739" s="203">
        <v>576</v>
      </c>
      <c r="M3739" s="231"/>
    </row>
    <row r="3740" spans="1:13">
      <c r="A3740" s="231" t="s">
        <v>794</v>
      </c>
      <c r="B3740" s="231" t="s">
        <v>806</v>
      </c>
      <c r="C3740" s="231" t="s">
        <v>2343</v>
      </c>
      <c r="D3740" s="231" t="s">
        <v>839</v>
      </c>
      <c r="E3740" s="231" t="s">
        <v>710</v>
      </c>
      <c r="F3740" s="231" t="s">
        <v>48</v>
      </c>
      <c r="G3740" s="231" t="s">
        <v>521</v>
      </c>
      <c r="H3740" s="231" t="s">
        <v>796</v>
      </c>
      <c r="I3740" s="203">
        <v>1240.53</v>
      </c>
      <c r="J3740" s="203">
        <v>0</v>
      </c>
      <c r="K3740" s="203">
        <v>0</v>
      </c>
      <c r="L3740" s="203">
        <v>1240.53</v>
      </c>
      <c r="M3740" s="231"/>
    </row>
    <row r="3741" spans="1:13">
      <c r="A3741" s="231" t="s">
        <v>794</v>
      </c>
      <c r="B3741" s="231" t="s">
        <v>806</v>
      </c>
      <c r="C3741" s="231" t="s">
        <v>2344</v>
      </c>
      <c r="D3741" s="231" t="s">
        <v>839</v>
      </c>
      <c r="E3741" s="231" t="s">
        <v>710</v>
      </c>
      <c r="F3741" s="231" t="s">
        <v>48</v>
      </c>
      <c r="G3741" s="231" t="s">
        <v>521</v>
      </c>
      <c r="H3741" s="231" t="s">
        <v>796</v>
      </c>
      <c r="I3741" s="203">
        <v>381.18</v>
      </c>
      <c r="J3741" s="203">
        <v>0</v>
      </c>
      <c r="K3741" s="203">
        <v>0</v>
      </c>
      <c r="L3741" s="203">
        <v>381.18</v>
      </c>
      <c r="M3741" s="231"/>
    </row>
    <row r="3742" spans="1:13">
      <c r="A3742" s="231" t="s">
        <v>794</v>
      </c>
      <c r="B3742" s="231" t="s">
        <v>806</v>
      </c>
      <c r="C3742" s="231" t="s">
        <v>2345</v>
      </c>
      <c r="D3742" s="231" t="s">
        <v>839</v>
      </c>
      <c r="E3742" s="231" t="s">
        <v>710</v>
      </c>
      <c r="F3742" s="231" t="s">
        <v>48</v>
      </c>
      <c r="G3742" s="231" t="s">
        <v>521</v>
      </c>
      <c r="H3742" s="231" t="s">
        <v>796</v>
      </c>
      <c r="I3742" s="203">
        <v>109.5</v>
      </c>
      <c r="J3742" s="203">
        <v>0</v>
      </c>
      <c r="K3742" s="203">
        <v>0</v>
      </c>
      <c r="L3742" s="203">
        <v>109.5</v>
      </c>
      <c r="M3742" s="231"/>
    </row>
    <row r="3743" spans="1:13">
      <c r="A3743" s="231" t="s">
        <v>794</v>
      </c>
      <c r="B3743" s="231" t="s">
        <v>804</v>
      </c>
      <c r="C3743" s="231" t="s">
        <v>794</v>
      </c>
      <c r="D3743" s="231" t="s">
        <v>839</v>
      </c>
      <c r="E3743" s="231" t="s">
        <v>710</v>
      </c>
      <c r="F3743" s="231" t="s">
        <v>48</v>
      </c>
      <c r="G3743" s="231" t="s">
        <v>521</v>
      </c>
      <c r="H3743" s="231" t="s">
        <v>796</v>
      </c>
      <c r="I3743" s="203">
        <v>10947.99</v>
      </c>
      <c r="J3743" s="203">
        <v>10423.14</v>
      </c>
      <c r="K3743" s="203">
        <v>0</v>
      </c>
      <c r="L3743" s="203">
        <v>524.85</v>
      </c>
      <c r="M3743" s="231"/>
    </row>
    <row r="3744" spans="1:13">
      <c r="A3744" s="231" t="s">
        <v>794</v>
      </c>
      <c r="B3744" s="231" t="s">
        <v>804</v>
      </c>
      <c r="C3744" s="231" t="s">
        <v>812</v>
      </c>
      <c r="D3744" s="231" t="s">
        <v>839</v>
      </c>
      <c r="E3744" s="231" t="s">
        <v>710</v>
      </c>
      <c r="F3744" s="231" t="s">
        <v>48</v>
      </c>
      <c r="G3744" s="231" t="s">
        <v>521</v>
      </c>
      <c r="H3744" s="231" t="s">
        <v>796</v>
      </c>
      <c r="I3744" s="203">
        <v>1865.65</v>
      </c>
      <c r="J3744" s="203">
        <v>1853.46</v>
      </c>
      <c r="K3744" s="203">
        <v>0</v>
      </c>
      <c r="L3744" s="203">
        <v>12.19</v>
      </c>
      <c r="M3744" s="231"/>
    </row>
    <row r="3745" spans="1:13">
      <c r="A3745" s="231" t="s">
        <v>794</v>
      </c>
      <c r="B3745" s="231" t="s">
        <v>804</v>
      </c>
      <c r="C3745" s="231" t="s">
        <v>2341</v>
      </c>
      <c r="D3745" s="231" t="s">
        <v>839</v>
      </c>
      <c r="E3745" s="231" t="s">
        <v>710</v>
      </c>
      <c r="F3745" s="231" t="s">
        <v>48</v>
      </c>
      <c r="G3745" s="231" t="s">
        <v>521</v>
      </c>
      <c r="H3745" s="231" t="s">
        <v>796</v>
      </c>
      <c r="I3745" s="203">
        <v>70134</v>
      </c>
      <c r="J3745" s="203">
        <v>48596.12</v>
      </c>
      <c r="K3745" s="203">
        <v>0</v>
      </c>
      <c r="L3745" s="203">
        <v>21537.88</v>
      </c>
      <c r="M3745" s="231"/>
    </row>
    <row r="3746" spans="1:13">
      <c r="A3746" s="231" t="s">
        <v>794</v>
      </c>
      <c r="B3746" s="231" t="s">
        <v>804</v>
      </c>
      <c r="C3746" s="231" t="s">
        <v>2341</v>
      </c>
      <c r="D3746" s="231" t="s">
        <v>839</v>
      </c>
      <c r="E3746" s="231" t="s">
        <v>710</v>
      </c>
      <c r="F3746" s="231" t="s">
        <v>48</v>
      </c>
      <c r="G3746" s="231" t="s">
        <v>521</v>
      </c>
      <c r="H3746" s="231" t="s">
        <v>796</v>
      </c>
      <c r="I3746" s="203">
        <v>6571.08</v>
      </c>
      <c r="J3746" s="203">
        <v>5251.46</v>
      </c>
      <c r="K3746" s="203">
        <v>0</v>
      </c>
      <c r="L3746" s="203">
        <v>1319.62</v>
      </c>
      <c r="M3746" s="231"/>
    </row>
    <row r="3747" spans="1:13">
      <c r="A3747" s="231" t="s">
        <v>794</v>
      </c>
      <c r="B3747" s="231" t="s">
        <v>804</v>
      </c>
      <c r="C3747" s="231" t="s">
        <v>2341</v>
      </c>
      <c r="D3747" s="231" t="s">
        <v>839</v>
      </c>
      <c r="E3747" s="231" t="s">
        <v>710</v>
      </c>
      <c r="F3747" s="231" t="s">
        <v>48</v>
      </c>
      <c r="G3747" s="231" t="s">
        <v>521</v>
      </c>
      <c r="H3747" s="231" t="s">
        <v>796</v>
      </c>
      <c r="I3747" s="203">
        <v>1161.9000000000001</v>
      </c>
      <c r="J3747" s="203">
        <v>740</v>
      </c>
      <c r="K3747" s="203">
        <v>0</v>
      </c>
      <c r="L3747" s="203">
        <v>421.9</v>
      </c>
      <c r="M3747" s="231"/>
    </row>
    <row r="3748" spans="1:13">
      <c r="A3748" s="231" t="s">
        <v>794</v>
      </c>
      <c r="B3748" s="231" t="s">
        <v>804</v>
      </c>
      <c r="C3748" s="231" t="s">
        <v>2341</v>
      </c>
      <c r="D3748" s="231" t="s">
        <v>839</v>
      </c>
      <c r="E3748" s="231" t="s">
        <v>710</v>
      </c>
      <c r="F3748" s="231" t="s">
        <v>48</v>
      </c>
      <c r="G3748" s="231" t="s">
        <v>521</v>
      </c>
      <c r="H3748" s="231" t="s">
        <v>796</v>
      </c>
      <c r="I3748" s="203">
        <v>754.79</v>
      </c>
      <c r="J3748" s="203">
        <v>1548.79</v>
      </c>
      <c r="K3748" s="203">
        <v>0</v>
      </c>
      <c r="L3748" s="203">
        <v>-794</v>
      </c>
      <c r="M3748" s="231"/>
    </row>
    <row r="3749" spans="1:13">
      <c r="A3749" s="231" t="s">
        <v>794</v>
      </c>
      <c r="B3749" s="231" t="s">
        <v>804</v>
      </c>
      <c r="C3749" s="231" t="s">
        <v>2341</v>
      </c>
      <c r="D3749" s="231" t="s">
        <v>839</v>
      </c>
      <c r="E3749" s="231" t="s">
        <v>710</v>
      </c>
      <c r="F3749" s="231" t="s">
        <v>48</v>
      </c>
      <c r="G3749" s="231" t="s">
        <v>521</v>
      </c>
      <c r="H3749" s="231" t="s">
        <v>796</v>
      </c>
      <c r="I3749" s="203">
        <v>164.09</v>
      </c>
      <c r="J3749" s="203">
        <v>0</v>
      </c>
      <c r="K3749" s="203">
        <v>0</v>
      </c>
      <c r="L3749" s="203">
        <v>164.09</v>
      </c>
      <c r="M3749" s="231"/>
    </row>
    <row r="3750" spans="1:13">
      <c r="A3750" s="231" t="s">
        <v>794</v>
      </c>
      <c r="B3750" s="231" t="s">
        <v>804</v>
      </c>
      <c r="C3750" s="231" t="s">
        <v>2341</v>
      </c>
      <c r="D3750" s="231" t="s">
        <v>839</v>
      </c>
      <c r="E3750" s="231" t="s">
        <v>710</v>
      </c>
      <c r="F3750" s="231" t="s">
        <v>48</v>
      </c>
      <c r="G3750" s="231" t="s">
        <v>521</v>
      </c>
      <c r="H3750" s="231" t="s">
        <v>796</v>
      </c>
      <c r="I3750" s="203">
        <v>10451.870000000001</v>
      </c>
      <c r="J3750" s="203">
        <v>7397.72</v>
      </c>
      <c r="K3750" s="203">
        <v>0</v>
      </c>
      <c r="L3750" s="203">
        <v>3054.15</v>
      </c>
      <c r="M3750" s="231"/>
    </row>
    <row r="3751" spans="1:13">
      <c r="A3751" s="231" t="s">
        <v>794</v>
      </c>
      <c r="B3751" s="231" t="s">
        <v>804</v>
      </c>
      <c r="C3751" s="231" t="s">
        <v>2342</v>
      </c>
      <c r="D3751" s="231" t="s">
        <v>839</v>
      </c>
      <c r="E3751" s="231" t="s">
        <v>710</v>
      </c>
      <c r="F3751" s="231" t="s">
        <v>48</v>
      </c>
      <c r="G3751" s="231" t="s">
        <v>521</v>
      </c>
      <c r="H3751" s="231" t="s">
        <v>796</v>
      </c>
      <c r="I3751" s="203">
        <v>693.75</v>
      </c>
      <c r="J3751" s="203">
        <v>295.62</v>
      </c>
      <c r="K3751" s="203">
        <v>0</v>
      </c>
      <c r="L3751" s="203">
        <v>398.13</v>
      </c>
      <c r="M3751" s="231"/>
    </row>
    <row r="3752" spans="1:13">
      <c r="A3752" s="231" t="s">
        <v>794</v>
      </c>
      <c r="B3752" s="231" t="s">
        <v>804</v>
      </c>
      <c r="C3752" s="231" t="s">
        <v>2343</v>
      </c>
      <c r="D3752" s="231" t="s">
        <v>839</v>
      </c>
      <c r="E3752" s="231" t="s">
        <v>710</v>
      </c>
      <c r="F3752" s="231" t="s">
        <v>48</v>
      </c>
      <c r="G3752" s="231" t="s">
        <v>521</v>
      </c>
      <c r="H3752" s="231" t="s">
        <v>796</v>
      </c>
      <c r="I3752" s="203">
        <v>44966.6</v>
      </c>
      <c r="J3752" s="203">
        <v>8637.5499999999993</v>
      </c>
      <c r="K3752" s="203">
        <v>0</v>
      </c>
      <c r="L3752" s="203">
        <v>36329.050000000003</v>
      </c>
      <c r="M3752" s="231"/>
    </row>
    <row r="3753" spans="1:13">
      <c r="A3753" s="231" t="s">
        <v>794</v>
      </c>
      <c r="B3753" s="231" t="s">
        <v>804</v>
      </c>
      <c r="C3753" s="231" t="s">
        <v>2343</v>
      </c>
      <c r="D3753" s="231" t="s">
        <v>839</v>
      </c>
      <c r="E3753" s="231" t="s">
        <v>710</v>
      </c>
      <c r="F3753" s="231" t="s">
        <v>48</v>
      </c>
      <c r="G3753" s="231" t="s">
        <v>521</v>
      </c>
      <c r="H3753" s="231" t="s">
        <v>796</v>
      </c>
      <c r="I3753" s="203">
        <v>66.19</v>
      </c>
      <c r="J3753" s="203">
        <v>0</v>
      </c>
      <c r="K3753" s="203">
        <v>0</v>
      </c>
      <c r="L3753" s="203">
        <v>66.19</v>
      </c>
      <c r="M3753" s="231"/>
    </row>
    <row r="3754" spans="1:13">
      <c r="A3754" s="231" t="s">
        <v>794</v>
      </c>
      <c r="B3754" s="231" t="s">
        <v>804</v>
      </c>
      <c r="C3754" s="231" t="s">
        <v>2344</v>
      </c>
      <c r="D3754" s="231" t="s">
        <v>839</v>
      </c>
      <c r="E3754" s="231" t="s">
        <v>710</v>
      </c>
      <c r="F3754" s="231" t="s">
        <v>48</v>
      </c>
      <c r="G3754" s="231" t="s">
        <v>521</v>
      </c>
      <c r="H3754" s="231" t="s">
        <v>796</v>
      </c>
      <c r="I3754" s="203">
        <v>1377.21</v>
      </c>
      <c r="J3754" s="203">
        <v>0</v>
      </c>
      <c r="K3754" s="203">
        <v>0</v>
      </c>
      <c r="L3754" s="203">
        <v>1377.21</v>
      </c>
      <c r="M3754" s="231"/>
    </row>
    <row r="3755" spans="1:13">
      <c r="A3755" s="231" t="s">
        <v>794</v>
      </c>
      <c r="B3755" s="231" t="s">
        <v>804</v>
      </c>
      <c r="C3755" s="231" t="s">
        <v>2344</v>
      </c>
      <c r="D3755" s="231" t="s">
        <v>839</v>
      </c>
      <c r="E3755" s="231" t="s">
        <v>710</v>
      </c>
      <c r="F3755" s="231" t="s">
        <v>48</v>
      </c>
      <c r="G3755" s="231" t="s">
        <v>521</v>
      </c>
      <c r="H3755" s="231" t="s">
        <v>796</v>
      </c>
      <c r="I3755" s="203">
        <v>6571.95</v>
      </c>
      <c r="J3755" s="203">
        <v>6548.44</v>
      </c>
      <c r="K3755" s="203">
        <v>0</v>
      </c>
      <c r="L3755" s="203">
        <v>23.51</v>
      </c>
      <c r="M3755" s="231"/>
    </row>
    <row r="3756" spans="1:13">
      <c r="A3756" s="231" t="s">
        <v>794</v>
      </c>
      <c r="B3756" s="231" t="s">
        <v>804</v>
      </c>
      <c r="C3756" s="231" t="s">
        <v>2344</v>
      </c>
      <c r="D3756" s="231" t="s">
        <v>839</v>
      </c>
      <c r="E3756" s="231" t="s">
        <v>710</v>
      </c>
      <c r="F3756" s="231" t="s">
        <v>48</v>
      </c>
      <c r="G3756" s="231" t="s">
        <v>521</v>
      </c>
      <c r="H3756" s="231" t="s">
        <v>796</v>
      </c>
      <c r="I3756" s="203">
        <v>1395.9</v>
      </c>
      <c r="J3756" s="203">
        <v>0</v>
      </c>
      <c r="K3756" s="203">
        <v>0</v>
      </c>
      <c r="L3756" s="203">
        <v>1395.9</v>
      </c>
      <c r="M3756" s="231"/>
    </row>
    <row r="3757" spans="1:13">
      <c r="A3757" s="231" t="s">
        <v>794</v>
      </c>
      <c r="B3757" s="231" t="s">
        <v>804</v>
      </c>
      <c r="C3757" s="231" t="s">
        <v>2344</v>
      </c>
      <c r="D3757" s="231" t="s">
        <v>839</v>
      </c>
      <c r="E3757" s="231" t="s">
        <v>710</v>
      </c>
      <c r="F3757" s="231" t="s">
        <v>48</v>
      </c>
      <c r="G3757" s="231" t="s">
        <v>521</v>
      </c>
      <c r="H3757" s="231" t="s">
        <v>796</v>
      </c>
      <c r="I3757" s="203">
        <v>1493.55</v>
      </c>
      <c r="J3757" s="203">
        <v>1350</v>
      </c>
      <c r="K3757" s="203">
        <v>0</v>
      </c>
      <c r="L3757" s="203">
        <v>143.55000000000001</v>
      </c>
      <c r="M3757" s="231"/>
    </row>
    <row r="3758" spans="1:13">
      <c r="A3758" s="231" t="s">
        <v>794</v>
      </c>
      <c r="B3758" s="231" t="s">
        <v>804</v>
      </c>
      <c r="C3758" s="231" t="s">
        <v>2345</v>
      </c>
      <c r="D3758" s="231" t="s">
        <v>839</v>
      </c>
      <c r="E3758" s="231" t="s">
        <v>710</v>
      </c>
      <c r="F3758" s="231" t="s">
        <v>48</v>
      </c>
      <c r="G3758" s="231" t="s">
        <v>521</v>
      </c>
      <c r="H3758" s="231" t="s">
        <v>796</v>
      </c>
      <c r="I3758" s="203">
        <v>10245.66</v>
      </c>
      <c r="J3758" s="203">
        <v>8445.66</v>
      </c>
      <c r="K3758" s="203">
        <v>0</v>
      </c>
      <c r="L3758" s="203">
        <v>1800</v>
      </c>
      <c r="M3758" s="231"/>
    </row>
    <row r="3759" spans="1:13">
      <c r="A3759" s="231" t="s">
        <v>794</v>
      </c>
      <c r="B3759" s="231" t="s">
        <v>804</v>
      </c>
      <c r="C3759" s="231" t="s">
        <v>2345</v>
      </c>
      <c r="D3759" s="231" t="s">
        <v>839</v>
      </c>
      <c r="E3759" s="231" t="s">
        <v>710</v>
      </c>
      <c r="F3759" s="231" t="s">
        <v>48</v>
      </c>
      <c r="G3759" s="231" t="s">
        <v>521</v>
      </c>
      <c r="H3759" s="231" t="s">
        <v>796</v>
      </c>
      <c r="I3759" s="203">
        <v>9145.5</v>
      </c>
      <c r="J3759" s="203">
        <v>8981.36</v>
      </c>
      <c r="K3759" s="203">
        <v>0</v>
      </c>
      <c r="L3759" s="203">
        <v>164.14</v>
      </c>
      <c r="M3759" s="231"/>
    </row>
    <row r="3760" spans="1:13">
      <c r="A3760" s="231" t="s">
        <v>794</v>
      </c>
      <c r="B3760" s="231" t="s">
        <v>703</v>
      </c>
      <c r="C3760" s="231" t="s">
        <v>794</v>
      </c>
      <c r="D3760" s="231" t="s">
        <v>839</v>
      </c>
      <c r="E3760" s="231" t="s">
        <v>710</v>
      </c>
      <c r="F3760" s="231" t="s">
        <v>48</v>
      </c>
      <c r="G3760" s="231" t="s">
        <v>521</v>
      </c>
      <c r="H3760" s="231" t="s">
        <v>796</v>
      </c>
      <c r="I3760" s="203">
        <v>2350</v>
      </c>
      <c r="J3760" s="203">
        <v>1990.25</v>
      </c>
      <c r="K3760" s="203">
        <v>0</v>
      </c>
      <c r="L3760" s="203">
        <v>359.75</v>
      </c>
      <c r="M3760" s="231"/>
    </row>
    <row r="3761" spans="1:13">
      <c r="A3761" s="231" t="s">
        <v>794</v>
      </c>
      <c r="B3761" s="231" t="s">
        <v>703</v>
      </c>
      <c r="C3761" s="231" t="s">
        <v>812</v>
      </c>
      <c r="D3761" s="231" t="s">
        <v>839</v>
      </c>
      <c r="E3761" s="231" t="s">
        <v>710</v>
      </c>
      <c r="F3761" s="231" t="s">
        <v>48</v>
      </c>
      <c r="G3761" s="231" t="s">
        <v>521</v>
      </c>
      <c r="H3761" s="231" t="s">
        <v>796</v>
      </c>
      <c r="I3761" s="203">
        <v>522.76</v>
      </c>
      <c r="J3761" s="203">
        <v>452.61</v>
      </c>
      <c r="K3761" s="203">
        <v>0</v>
      </c>
      <c r="L3761" s="203">
        <v>70.150000000000006</v>
      </c>
      <c r="M3761" s="231"/>
    </row>
    <row r="3762" spans="1:13">
      <c r="A3762" s="231" t="s">
        <v>794</v>
      </c>
      <c r="B3762" s="231" t="s">
        <v>702</v>
      </c>
      <c r="C3762" s="231" t="s">
        <v>2341</v>
      </c>
      <c r="D3762" s="231" t="s">
        <v>839</v>
      </c>
      <c r="E3762" s="231" t="s">
        <v>710</v>
      </c>
      <c r="F3762" s="231" t="s">
        <v>48</v>
      </c>
      <c r="G3762" s="231" t="s">
        <v>521</v>
      </c>
      <c r="H3762" s="231" t="s">
        <v>796</v>
      </c>
      <c r="I3762" s="203">
        <v>2039.54</v>
      </c>
      <c r="J3762" s="203">
        <v>734.08</v>
      </c>
      <c r="K3762" s="203">
        <v>0</v>
      </c>
      <c r="L3762" s="203">
        <v>1305.46</v>
      </c>
      <c r="M3762" s="231"/>
    </row>
    <row r="3763" spans="1:13">
      <c r="A3763" s="231" t="s">
        <v>794</v>
      </c>
      <c r="B3763" s="231" t="s">
        <v>707</v>
      </c>
      <c r="C3763" s="231" t="s">
        <v>794</v>
      </c>
      <c r="D3763" s="231" t="s">
        <v>839</v>
      </c>
      <c r="E3763" s="231" t="s">
        <v>710</v>
      </c>
      <c r="F3763" s="231" t="s">
        <v>48</v>
      </c>
      <c r="G3763" s="231" t="s">
        <v>521</v>
      </c>
      <c r="H3763" s="231" t="s">
        <v>796</v>
      </c>
      <c r="I3763" s="203">
        <v>500</v>
      </c>
      <c r="J3763" s="203">
        <v>434.01</v>
      </c>
      <c r="K3763" s="203">
        <v>0</v>
      </c>
      <c r="L3763" s="203">
        <v>65.989999999999995</v>
      </c>
      <c r="M3763" s="231"/>
    </row>
    <row r="3764" spans="1:13">
      <c r="A3764" s="231" t="s">
        <v>794</v>
      </c>
      <c r="B3764" s="231" t="s">
        <v>707</v>
      </c>
      <c r="C3764" s="231" t="s">
        <v>812</v>
      </c>
      <c r="D3764" s="231" t="s">
        <v>839</v>
      </c>
      <c r="E3764" s="231" t="s">
        <v>710</v>
      </c>
      <c r="F3764" s="231" t="s">
        <v>48</v>
      </c>
      <c r="G3764" s="231" t="s">
        <v>521</v>
      </c>
      <c r="H3764" s="231" t="s">
        <v>796</v>
      </c>
      <c r="I3764" s="203">
        <v>500</v>
      </c>
      <c r="J3764" s="203">
        <v>97.14</v>
      </c>
      <c r="K3764" s="203">
        <v>0</v>
      </c>
      <c r="L3764" s="203">
        <v>402.86</v>
      </c>
      <c r="M3764" s="231"/>
    </row>
    <row r="3765" spans="1:13">
      <c r="A3765" s="231" t="s">
        <v>794</v>
      </c>
      <c r="B3765" s="231" t="s">
        <v>707</v>
      </c>
      <c r="C3765" s="231" t="s">
        <v>2341</v>
      </c>
      <c r="D3765" s="231" t="s">
        <v>839</v>
      </c>
      <c r="E3765" s="231" t="s">
        <v>710</v>
      </c>
      <c r="F3765" s="231" t="s">
        <v>48</v>
      </c>
      <c r="G3765" s="231" t="s">
        <v>521</v>
      </c>
      <c r="H3765" s="231" t="s">
        <v>796</v>
      </c>
      <c r="I3765" s="203">
        <v>600</v>
      </c>
      <c r="J3765" s="203">
        <v>0</v>
      </c>
      <c r="K3765" s="203">
        <v>0</v>
      </c>
      <c r="L3765" s="203">
        <v>600</v>
      </c>
      <c r="M3765" s="231"/>
    </row>
    <row r="3766" spans="1:13">
      <c r="A3766" s="231" t="s">
        <v>794</v>
      </c>
      <c r="B3766" s="231" t="s">
        <v>707</v>
      </c>
      <c r="C3766" s="231" t="s">
        <v>2341</v>
      </c>
      <c r="D3766" s="231" t="s">
        <v>839</v>
      </c>
      <c r="E3766" s="231" t="s">
        <v>710</v>
      </c>
      <c r="F3766" s="231" t="s">
        <v>48</v>
      </c>
      <c r="G3766" s="231" t="s">
        <v>521</v>
      </c>
      <c r="H3766" s="231" t="s">
        <v>796</v>
      </c>
      <c r="I3766" s="203">
        <v>220.03</v>
      </c>
      <c r="J3766" s="203">
        <v>0</v>
      </c>
      <c r="K3766" s="203">
        <v>0</v>
      </c>
      <c r="L3766" s="203">
        <v>220.03</v>
      </c>
      <c r="M3766" s="231"/>
    </row>
    <row r="3767" spans="1:13">
      <c r="A3767" s="231" t="s">
        <v>794</v>
      </c>
      <c r="B3767" s="231" t="s">
        <v>707</v>
      </c>
      <c r="C3767" s="231" t="s">
        <v>2341</v>
      </c>
      <c r="D3767" s="231" t="s">
        <v>839</v>
      </c>
      <c r="E3767" s="231" t="s">
        <v>710</v>
      </c>
      <c r="F3767" s="231" t="s">
        <v>48</v>
      </c>
      <c r="G3767" s="231" t="s">
        <v>521</v>
      </c>
      <c r="H3767" s="231" t="s">
        <v>796</v>
      </c>
      <c r="I3767" s="203">
        <v>5944.38</v>
      </c>
      <c r="J3767" s="203">
        <v>346.43</v>
      </c>
      <c r="K3767" s="203">
        <v>61.56</v>
      </c>
      <c r="L3767" s="203">
        <v>5536.39</v>
      </c>
      <c r="M3767" s="231"/>
    </row>
    <row r="3768" spans="1:13">
      <c r="A3768" s="231" t="s">
        <v>794</v>
      </c>
      <c r="B3768" s="231" t="s">
        <v>707</v>
      </c>
      <c r="C3768" s="231" t="s">
        <v>2343</v>
      </c>
      <c r="D3768" s="231" t="s">
        <v>839</v>
      </c>
      <c r="E3768" s="231" t="s">
        <v>710</v>
      </c>
      <c r="F3768" s="231" t="s">
        <v>48</v>
      </c>
      <c r="G3768" s="231" t="s">
        <v>521</v>
      </c>
      <c r="H3768" s="231" t="s">
        <v>796</v>
      </c>
      <c r="I3768" s="203">
        <v>146945.66</v>
      </c>
      <c r="J3768" s="203">
        <v>1240.58</v>
      </c>
      <c r="K3768" s="203">
        <v>24.96</v>
      </c>
      <c r="L3768" s="203">
        <v>145680.12</v>
      </c>
      <c r="M3768" s="231"/>
    </row>
    <row r="3769" spans="1:13">
      <c r="A3769" s="231" t="s">
        <v>794</v>
      </c>
      <c r="B3769" s="231" t="s">
        <v>707</v>
      </c>
      <c r="C3769" s="231" t="s">
        <v>2343</v>
      </c>
      <c r="D3769" s="231" t="s">
        <v>839</v>
      </c>
      <c r="E3769" s="231" t="s">
        <v>710</v>
      </c>
      <c r="F3769" s="231" t="s">
        <v>48</v>
      </c>
      <c r="G3769" s="231" t="s">
        <v>521</v>
      </c>
      <c r="H3769" s="231" t="s">
        <v>796</v>
      </c>
      <c r="I3769" s="203">
        <v>540</v>
      </c>
      <c r="J3769" s="203">
        <v>0</v>
      </c>
      <c r="K3769" s="203">
        <v>0</v>
      </c>
      <c r="L3769" s="203">
        <v>540</v>
      </c>
      <c r="M3769" s="231"/>
    </row>
    <row r="3770" spans="1:13">
      <c r="A3770" s="231" t="s">
        <v>794</v>
      </c>
      <c r="B3770" s="231" t="s">
        <v>707</v>
      </c>
      <c r="C3770" s="231" t="s">
        <v>2344</v>
      </c>
      <c r="D3770" s="231" t="s">
        <v>839</v>
      </c>
      <c r="E3770" s="231" t="s">
        <v>710</v>
      </c>
      <c r="F3770" s="231" t="s">
        <v>48</v>
      </c>
      <c r="G3770" s="231" t="s">
        <v>521</v>
      </c>
      <c r="H3770" s="231" t="s">
        <v>796</v>
      </c>
      <c r="I3770" s="203">
        <v>1500</v>
      </c>
      <c r="J3770" s="203">
        <v>0</v>
      </c>
      <c r="K3770" s="203">
        <v>0</v>
      </c>
      <c r="L3770" s="203">
        <v>1500</v>
      </c>
      <c r="M3770" s="231"/>
    </row>
    <row r="3771" spans="1:13">
      <c r="A3771" s="231" t="s">
        <v>794</v>
      </c>
      <c r="B3771" s="231" t="s">
        <v>707</v>
      </c>
      <c r="C3771" s="231" t="s">
        <v>2344</v>
      </c>
      <c r="D3771" s="231" t="s">
        <v>839</v>
      </c>
      <c r="E3771" s="231" t="s">
        <v>710</v>
      </c>
      <c r="F3771" s="231" t="s">
        <v>48</v>
      </c>
      <c r="G3771" s="231" t="s">
        <v>521</v>
      </c>
      <c r="H3771" s="231" t="s">
        <v>796</v>
      </c>
      <c r="I3771" s="203">
        <v>150.21</v>
      </c>
      <c r="J3771" s="203">
        <v>0</v>
      </c>
      <c r="K3771" s="203">
        <v>0</v>
      </c>
      <c r="L3771" s="203">
        <v>150.21</v>
      </c>
      <c r="M3771" s="231"/>
    </row>
    <row r="3772" spans="1:13">
      <c r="A3772" s="231" t="s">
        <v>794</v>
      </c>
      <c r="B3772" s="231" t="s">
        <v>707</v>
      </c>
      <c r="C3772" s="231" t="s">
        <v>2344</v>
      </c>
      <c r="D3772" s="231" t="s">
        <v>839</v>
      </c>
      <c r="E3772" s="231" t="s">
        <v>710</v>
      </c>
      <c r="F3772" s="231" t="s">
        <v>48</v>
      </c>
      <c r="G3772" s="231" t="s">
        <v>521</v>
      </c>
      <c r="H3772" s="231" t="s">
        <v>796</v>
      </c>
      <c r="I3772" s="203">
        <v>1929.6</v>
      </c>
      <c r="J3772" s="203">
        <v>0</v>
      </c>
      <c r="K3772" s="203">
        <v>0</v>
      </c>
      <c r="L3772" s="203">
        <v>1929.6</v>
      </c>
      <c r="M3772" s="231"/>
    </row>
    <row r="3773" spans="1:13">
      <c r="A3773" s="231" t="s">
        <v>794</v>
      </c>
      <c r="B3773" s="231" t="s">
        <v>707</v>
      </c>
      <c r="C3773" s="231" t="s">
        <v>2344</v>
      </c>
      <c r="D3773" s="231" t="s">
        <v>839</v>
      </c>
      <c r="E3773" s="231" t="s">
        <v>710</v>
      </c>
      <c r="F3773" s="231" t="s">
        <v>48</v>
      </c>
      <c r="G3773" s="231" t="s">
        <v>521</v>
      </c>
      <c r="H3773" s="231" t="s">
        <v>796</v>
      </c>
      <c r="I3773" s="203">
        <v>260.61</v>
      </c>
      <c r="J3773" s="203">
        <v>0</v>
      </c>
      <c r="K3773" s="203">
        <v>0</v>
      </c>
      <c r="L3773" s="203">
        <v>260.61</v>
      </c>
      <c r="M3773" s="231"/>
    </row>
    <row r="3774" spans="1:13">
      <c r="A3774" s="231" t="s">
        <v>794</v>
      </c>
      <c r="B3774" s="231" t="s">
        <v>707</v>
      </c>
      <c r="C3774" s="231" t="s">
        <v>2345</v>
      </c>
      <c r="D3774" s="231" t="s">
        <v>839</v>
      </c>
      <c r="E3774" s="231" t="s">
        <v>710</v>
      </c>
      <c r="F3774" s="231" t="s">
        <v>48</v>
      </c>
      <c r="G3774" s="231" t="s">
        <v>521</v>
      </c>
      <c r="H3774" s="231" t="s">
        <v>796</v>
      </c>
      <c r="I3774" s="203">
        <v>1407</v>
      </c>
      <c r="J3774" s="203">
        <v>1040</v>
      </c>
      <c r="K3774" s="203">
        <v>0</v>
      </c>
      <c r="L3774" s="203">
        <v>367</v>
      </c>
      <c r="M3774" s="231"/>
    </row>
    <row r="3775" spans="1:13">
      <c r="A3775" s="231" t="s">
        <v>794</v>
      </c>
      <c r="B3775" s="231" t="s">
        <v>242</v>
      </c>
      <c r="C3775" s="231" t="s">
        <v>2341</v>
      </c>
      <c r="D3775" s="231" t="s">
        <v>839</v>
      </c>
      <c r="E3775" s="231" t="s">
        <v>710</v>
      </c>
      <c r="F3775" s="231" t="s">
        <v>48</v>
      </c>
      <c r="G3775" s="231" t="s">
        <v>521</v>
      </c>
      <c r="H3775" s="231" t="s">
        <v>796</v>
      </c>
      <c r="I3775" s="203">
        <v>1325</v>
      </c>
      <c r="J3775" s="203">
        <v>1104</v>
      </c>
      <c r="K3775" s="203">
        <v>0</v>
      </c>
      <c r="L3775" s="203">
        <v>221</v>
      </c>
      <c r="M3775" s="231"/>
    </row>
    <row r="3776" spans="1:13">
      <c r="A3776" s="231" t="s">
        <v>794</v>
      </c>
      <c r="B3776" s="231" t="s">
        <v>242</v>
      </c>
      <c r="C3776" s="231" t="s">
        <v>2343</v>
      </c>
      <c r="D3776" s="231" t="s">
        <v>839</v>
      </c>
      <c r="E3776" s="231" t="s">
        <v>710</v>
      </c>
      <c r="F3776" s="231" t="s">
        <v>48</v>
      </c>
      <c r="G3776" s="231" t="s">
        <v>521</v>
      </c>
      <c r="H3776" s="231" t="s">
        <v>796</v>
      </c>
      <c r="I3776" s="203">
        <v>283.05</v>
      </c>
      <c r="J3776" s="203">
        <v>0</v>
      </c>
      <c r="K3776" s="203">
        <v>0</v>
      </c>
      <c r="L3776" s="203">
        <v>283.05</v>
      </c>
      <c r="M3776" s="231"/>
    </row>
    <row r="3777" spans="1:13">
      <c r="A3777" s="231" t="s">
        <v>794</v>
      </c>
      <c r="B3777" s="231" t="s">
        <v>242</v>
      </c>
      <c r="C3777" s="231" t="s">
        <v>2344</v>
      </c>
      <c r="D3777" s="231" t="s">
        <v>839</v>
      </c>
      <c r="E3777" s="231" t="s">
        <v>710</v>
      </c>
      <c r="F3777" s="231" t="s">
        <v>48</v>
      </c>
      <c r="G3777" s="231" t="s">
        <v>521</v>
      </c>
      <c r="H3777" s="231" t="s">
        <v>796</v>
      </c>
      <c r="I3777" s="203">
        <v>1550</v>
      </c>
      <c r="J3777" s="203">
        <v>0</v>
      </c>
      <c r="K3777" s="203">
        <v>0</v>
      </c>
      <c r="L3777" s="203">
        <v>1550</v>
      </c>
      <c r="M3777" s="231"/>
    </row>
    <row r="3778" spans="1:13">
      <c r="A3778" s="231" t="s">
        <v>794</v>
      </c>
      <c r="B3778" s="231" t="s">
        <v>242</v>
      </c>
      <c r="C3778" s="231" t="s">
        <v>2344</v>
      </c>
      <c r="D3778" s="231" t="s">
        <v>839</v>
      </c>
      <c r="E3778" s="231" t="s">
        <v>710</v>
      </c>
      <c r="F3778" s="231" t="s">
        <v>48</v>
      </c>
      <c r="G3778" s="231" t="s">
        <v>521</v>
      </c>
      <c r="H3778" s="231" t="s">
        <v>796</v>
      </c>
      <c r="I3778" s="203">
        <v>8000</v>
      </c>
      <c r="J3778" s="203">
        <v>7936.3</v>
      </c>
      <c r="K3778" s="203">
        <v>0</v>
      </c>
      <c r="L3778" s="203">
        <v>63.7</v>
      </c>
      <c r="M3778" s="231"/>
    </row>
    <row r="3779" spans="1:13">
      <c r="A3779" s="231" t="s">
        <v>794</v>
      </c>
      <c r="B3779" s="231" t="s">
        <v>242</v>
      </c>
      <c r="C3779" s="231" t="s">
        <v>2344</v>
      </c>
      <c r="D3779" s="231" t="s">
        <v>839</v>
      </c>
      <c r="E3779" s="231" t="s">
        <v>710</v>
      </c>
      <c r="F3779" s="231" t="s">
        <v>48</v>
      </c>
      <c r="G3779" s="231" t="s">
        <v>521</v>
      </c>
      <c r="H3779" s="231" t="s">
        <v>796</v>
      </c>
      <c r="I3779" s="203">
        <v>2200</v>
      </c>
      <c r="J3779" s="203">
        <v>0</v>
      </c>
      <c r="K3779" s="203">
        <v>0</v>
      </c>
      <c r="L3779" s="203">
        <v>2200</v>
      </c>
      <c r="M3779" s="231"/>
    </row>
    <row r="3780" spans="1:13">
      <c r="A3780" s="231" t="s">
        <v>794</v>
      </c>
      <c r="B3780" s="231" t="s">
        <v>242</v>
      </c>
      <c r="C3780" s="231" t="s">
        <v>2344</v>
      </c>
      <c r="D3780" s="231" t="s">
        <v>839</v>
      </c>
      <c r="E3780" s="231" t="s">
        <v>710</v>
      </c>
      <c r="F3780" s="231" t="s">
        <v>48</v>
      </c>
      <c r="G3780" s="231" t="s">
        <v>521</v>
      </c>
      <c r="H3780" s="231" t="s">
        <v>796</v>
      </c>
      <c r="I3780" s="203">
        <v>49868.71</v>
      </c>
      <c r="J3780" s="203">
        <v>40187.449999999997</v>
      </c>
      <c r="K3780" s="203">
        <v>9670</v>
      </c>
      <c r="L3780" s="203">
        <v>11.26</v>
      </c>
      <c r="M3780" s="231"/>
    </row>
    <row r="3781" spans="1:13">
      <c r="A3781" s="231" t="s">
        <v>794</v>
      </c>
      <c r="B3781" s="231" t="s">
        <v>242</v>
      </c>
      <c r="C3781" s="231" t="s">
        <v>2344</v>
      </c>
      <c r="D3781" s="231" t="s">
        <v>839</v>
      </c>
      <c r="E3781" s="231" t="s">
        <v>710</v>
      </c>
      <c r="F3781" s="231" t="s">
        <v>48</v>
      </c>
      <c r="G3781" s="231" t="s">
        <v>521</v>
      </c>
      <c r="H3781" s="231" t="s">
        <v>796</v>
      </c>
      <c r="I3781" s="203">
        <v>90332.4</v>
      </c>
      <c r="J3781" s="203">
        <v>60134.93</v>
      </c>
      <c r="K3781" s="203">
        <v>7040</v>
      </c>
      <c r="L3781" s="203">
        <v>23157.47</v>
      </c>
      <c r="M3781" s="231"/>
    </row>
    <row r="3782" spans="1:13">
      <c r="A3782" s="231" t="s">
        <v>794</v>
      </c>
      <c r="B3782" s="231" t="s">
        <v>243</v>
      </c>
      <c r="C3782" s="231" t="s">
        <v>2345</v>
      </c>
      <c r="D3782" s="231" t="s">
        <v>839</v>
      </c>
      <c r="E3782" s="231" t="s">
        <v>710</v>
      </c>
      <c r="F3782" s="231" t="s">
        <v>48</v>
      </c>
      <c r="G3782" s="231" t="s">
        <v>521</v>
      </c>
      <c r="H3782" s="231" t="s">
        <v>796</v>
      </c>
      <c r="I3782" s="203">
        <v>1409.42</v>
      </c>
      <c r="J3782" s="203">
        <v>530.97</v>
      </c>
      <c r="K3782" s="203">
        <v>0</v>
      </c>
      <c r="L3782" s="203">
        <v>878.45</v>
      </c>
      <c r="M3782" s="231"/>
    </row>
    <row r="3783" spans="1:13">
      <c r="A3783" s="231" t="s">
        <v>794</v>
      </c>
      <c r="B3783" s="231" t="s">
        <v>706</v>
      </c>
      <c r="C3783" s="231" t="s">
        <v>794</v>
      </c>
      <c r="D3783" s="231" t="s">
        <v>839</v>
      </c>
      <c r="E3783" s="231" t="s">
        <v>710</v>
      </c>
      <c r="F3783" s="231" t="s">
        <v>48</v>
      </c>
      <c r="G3783" s="231" t="s">
        <v>521</v>
      </c>
      <c r="H3783" s="231" t="s">
        <v>796</v>
      </c>
      <c r="I3783" s="203">
        <v>67789.25</v>
      </c>
      <c r="J3783" s="203">
        <v>61374.53</v>
      </c>
      <c r="K3783" s="203">
        <v>2101.04</v>
      </c>
      <c r="L3783" s="203">
        <v>4313.68</v>
      </c>
      <c r="M3783" s="231"/>
    </row>
    <row r="3784" spans="1:13">
      <c r="A3784" s="231" t="s">
        <v>794</v>
      </c>
      <c r="B3784" s="231" t="s">
        <v>706</v>
      </c>
      <c r="C3784" s="231" t="s">
        <v>812</v>
      </c>
      <c r="D3784" s="231" t="s">
        <v>839</v>
      </c>
      <c r="E3784" s="231" t="s">
        <v>710</v>
      </c>
      <c r="F3784" s="231" t="s">
        <v>48</v>
      </c>
      <c r="G3784" s="231" t="s">
        <v>521</v>
      </c>
      <c r="H3784" s="231" t="s">
        <v>796</v>
      </c>
      <c r="I3784" s="203">
        <v>32324.49</v>
      </c>
      <c r="J3784" s="203">
        <v>28558.87</v>
      </c>
      <c r="K3784" s="203">
        <v>437.44</v>
      </c>
      <c r="L3784" s="203">
        <v>3328.18</v>
      </c>
      <c r="M3784" s="231"/>
    </row>
    <row r="3785" spans="1:13">
      <c r="A3785" s="231" t="s">
        <v>794</v>
      </c>
      <c r="B3785" s="231" t="s">
        <v>706</v>
      </c>
      <c r="C3785" s="231" t="s">
        <v>2341</v>
      </c>
      <c r="D3785" s="231" t="s">
        <v>839</v>
      </c>
      <c r="E3785" s="231" t="s">
        <v>710</v>
      </c>
      <c r="F3785" s="231" t="s">
        <v>48</v>
      </c>
      <c r="G3785" s="231" t="s">
        <v>521</v>
      </c>
      <c r="H3785" s="231" t="s">
        <v>796</v>
      </c>
      <c r="I3785" s="203">
        <v>5007.13</v>
      </c>
      <c r="J3785" s="203">
        <v>4998</v>
      </c>
      <c r="K3785" s="203">
        <v>0</v>
      </c>
      <c r="L3785" s="203">
        <v>9.1300000000000008</v>
      </c>
      <c r="M3785" s="231"/>
    </row>
    <row r="3786" spans="1:13">
      <c r="A3786" s="231" t="s">
        <v>794</v>
      </c>
      <c r="B3786" s="231" t="s">
        <v>706</v>
      </c>
      <c r="C3786" s="231" t="s">
        <v>2341</v>
      </c>
      <c r="D3786" s="231" t="s">
        <v>839</v>
      </c>
      <c r="E3786" s="231" t="s">
        <v>710</v>
      </c>
      <c r="F3786" s="231" t="s">
        <v>48</v>
      </c>
      <c r="G3786" s="231" t="s">
        <v>521</v>
      </c>
      <c r="H3786" s="231" t="s">
        <v>796</v>
      </c>
      <c r="I3786" s="203">
        <v>102.85</v>
      </c>
      <c r="J3786" s="203">
        <v>0</v>
      </c>
      <c r="K3786" s="203">
        <v>0</v>
      </c>
      <c r="L3786" s="203">
        <v>102.85</v>
      </c>
      <c r="M3786" s="231"/>
    </row>
    <row r="3787" spans="1:13">
      <c r="A3787" s="231" t="s">
        <v>794</v>
      </c>
      <c r="B3787" s="231" t="s">
        <v>706</v>
      </c>
      <c r="C3787" s="231" t="s">
        <v>2341</v>
      </c>
      <c r="D3787" s="231" t="s">
        <v>839</v>
      </c>
      <c r="E3787" s="231" t="s">
        <v>710</v>
      </c>
      <c r="F3787" s="231" t="s">
        <v>48</v>
      </c>
      <c r="G3787" s="231" t="s">
        <v>521</v>
      </c>
      <c r="H3787" s="231" t="s">
        <v>796</v>
      </c>
      <c r="I3787" s="203">
        <v>1000</v>
      </c>
      <c r="J3787" s="203">
        <v>950</v>
      </c>
      <c r="K3787" s="203">
        <v>0</v>
      </c>
      <c r="L3787" s="203">
        <v>50</v>
      </c>
      <c r="M3787" s="231"/>
    </row>
    <row r="3788" spans="1:13">
      <c r="A3788" s="231" t="s">
        <v>794</v>
      </c>
      <c r="B3788" s="231" t="s">
        <v>706</v>
      </c>
      <c r="C3788" s="231" t="s">
        <v>2343</v>
      </c>
      <c r="D3788" s="231" t="s">
        <v>839</v>
      </c>
      <c r="E3788" s="231" t="s">
        <v>710</v>
      </c>
      <c r="F3788" s="231" t="s">
        <v>48</v>
      </c>
      <c r="G3788" s="231" t="s">
        <v>521</v>
      </c>
      <c r="H3788" s="231" t="s">
        <v>796</v>
      </c>
      <c r="I3788" s="203">
        <v>1366.61</v>
      </c>
      <c r="J3788" s="203">
        <v>0</v>
      </c>
      <c r="K3788" s="203">
        <v>0</v>
      </c>
      <c r="L3788" s="203">
        <v>1366.61</v>
      </c>
      <c r="M3788" s="231"/>
    </row>
    <row r="3789" spans="1:13">
      <c r="A3789" s="231" t="s">
        <v>794</v>
      </c>
      <c r="B3789" s="231" t="s">
        <v>706</v>
      </c>
      <c r="C3789" s="231" t="s">
        <v>2345</v>
      </c>
      <c r="D3789" s="231" t="s">
        <v>839</v>
      </c>
      <c r="E3789" s="231" t="s">
        <v>710</v>
      </c>
      <c r="F3789" s="231" t="s">
        <v>48</v>
      </c>
      <c r="G3789" s="231" t="s">
        <v>521</v>
      </c>
      <c r="H3789" s="231" t="s">
        <v>796</v>
      </c>
      <c r="I3789" s="203">
        <v>1107</v>
      </c>
      <c r="J3789" s="203">
        <v>0</v>
      </c>
      <c r="K3789" s="203">
        <v>0</v>
      </c>
      <c r="L3789" s="203">
        <v>1107</v>
      </c>
      <c r="M3789" s="231"/>
    </row>
    <row r="3790" spans="1:13">
      <c r="A3790" s="231" t="s">
        <v>794</v>
      </c>
      <c r="B3790" s="231" t="s">
        <v>706</v>
      </c>
      <c r="C3790" s="231" t="s">
        <v>2345</v>
      </c>
      <c r="D3790" s="231" t="s">
        <v>839</v>
      </c>
      <c r="E3790" s="231" t="s">
        <v>710</v>
      </c>
      <c r="F3790" s="231" t="s">
        <v>48</v>
      </c>
      <c r="G3790" s="231" t="s">
        <v>521</v>
      </c>
      <c r="H3790" s="231" t="s">
        <v>796</v>
      </c>
      <c r="I3790" s="203">
        <v>7901.08</v>
      </c>
      <c r="J3790" s="203">
        <v>4360.71</v>
      </c>
      <c r="K3790" s="203">
        <v>0</v>
      </c>
      <c r="L3790" s="203">
        <v>3540.37</v>
      </c>
      <c r="M3790" s="231"/>
    </row>
    <row r="3791" spans="1:13">
      <c r="A3791" s="231" t="s">
        <v>794</v>
      </c>
      <c r="B3791" s="231" t="s">
        <v>709</v>
      </c>
      <c r="C3791" s="231" t="s">
        <v>2341</v>
      </c>
      <c r="D3791" s="231" t="s">
        <v>839</v>
      </c>
      <c r="E3791" s="231" t="s">
        <v>710</v>
      </c>
      <c r="F3791" s="231" t="s">
        <v>48</v>
      </c>
      <c r="G3791" s="231" t="s">
        <v>521</v>
      </c>
      <c r="H3791" s="231" t="s">
        <v>796</v>
      </c>
      <c r="I3791" s="203">
        <v>13639</v>
      </c>
      <c r="J3791" s="203">
        <v>10640.55</v>
      </c>
      <c r="K3791" s="203">
        <v>0</v>
      </c>
      <c r="L3791" s="203">
        <v>2998.45</v>
      </c>
      <c r="M3791" s="231"/>
    </row>
    <row r="3792" spans="1:13">
      <c r="A3792" s="231" t="s">
        <v>794</v>
      </c>
      <c r="B3792" s="231" t="s">
        <v>709</v>
      </c>
      <c r="C3792" s="231" t="s">
        <v>2343</v>
      </c>
      <c r="D3792" s="231" t="s">
        <v>839</v>
      </c>
      <c r="E3792" s="231" t="s">
        <v>710</v>
      </c>
      <c r="F3792" s="231" t="s">
        <v>48</v>
      </c>
      <c r="G3792" s="231" t="s">
        <v>521</v>
      </c>
      <c r="H3792" s="231" t="s">
        <v>796</v>
      </c>
      <c r="I3792" s="203">
        <v>349.21</v>
      </c>
      <c r="J3792" s="203">
        <v>0</v>
      </c>
      <c r="K3792" s="203">
        <v>0</v>
      </c>
      <c r="L3792" s="203">
        <v>349.21</v>
      </c>
      <c r="M3792" s="231"/>
    </row>
    <row r="3793" spans="1:13">
      <c r="A3793" s="231" t="s">
        <v>794</v>
      </c>
      <c r="B3793" s="231" t="s">
        <v>709</v>
      </c>
      <c r="C3793" s="231" t="s">
        <v>2344</v>
      </c>
      <c r="D3793" s="231" t="s">
        <v>839</v>
      </c>
      <c r="E3793" s="231" t="s">
        <v>710</v>
      </c>
      <c r="F3793" s="231" t="s">
        <v>48</v>
      </c>
      <c r="G3793" s="231" t="s">
        <v>521</v>
      </c>
      <c r="H3793" s="231" t="s">
        <v>796</v>
      </c>
      <c r="I3793" s="203">
        <v>357</v>
      </c>
      <c r="J3793" s="203">
        <v>0</v>
      </c>
      <c r="K3793" s="203">
        <v>0</v>
      </c>
      <c r="L3793" s="203">
        <v>357</v>
      </c>
      <c r="M3793" s="231"/>
    </row>
    <row r="3794" spans="1:13">
      <c r="A3794" s="231" t="s">
        <v>794</v>
      </c>
      <c r="B3794" s="231" t="s">
        <v>709</v>
      </c>
      <c r="C3794" s="231" t="s">
        <v>2344</v>
      </c>
      <c r="D3794" s="231" t="s">
        <v>839</v>
      </c>
      <c r="E3794" s="231" t="s">
        <v>710</v>
      </c>
      <c r="F3794" s="231" t="s">
        <v>48</v>
      </c>
      <c r="G3794" s="231" t="s">
        <v>521</v>
      </c>
      <c r="H3794" s="231" t="s">
        <v>796</v>
      </c>
      <c r="I3794" s="203">
        <v>16</v>
      </c>
      <c r="J3794" s="203">
        <v>0</v>
      </c>
      <c r="K3794" s="203">
        <v>0</v>
      </c>
      <c r="L3794" s="203">
        <v>16</v>
      </c>
      <c r="M3794" s="231"/>
    </row>
    <row r="3795" spans="1:13">
      <c r="A3795" s="231" t="s">
        <v>794</v>
      </c>
      <c r="B3795" s="231" t="s">
        <v>808</v>
      </c>
      <c r="C3795" s="231" t="s">
        <v>794</v>
      </c>
      <c r="D3795" s="231" t="s">
        <v>839</v>
      </c>
      <c r="E3795" s="231" t="s">
        <v>2086</v>
      </c>
      <c r="F3795" s="231" t="s">
        <v>48</v>
      </c>
      <c r="G3795" s="231" t="s">
        <v>521</v>
      </c>
      <c r="H3795" s="231" t="s">
        <v>796</v>
      </c>
      <c r="I3795" s="203">
        <v>92780</v>
      </c>
      <c r="J3795" s="203">
        <v>181650</v>
      </c>
      <c r="K3795" s="203">
        <v>0</v>
      </c>
      <c r="L3795" s="203">
        <v>-88870</v>
      </c>
      <c r="M3795" s="231"/>
    </row>
    <row r="3796" spans="1:13">
      <c r="A3796" s="231" t="s">
        <v>794</v>
      </c>
      <c r="B3796" s="231" t="s">
        <v>808</v>
      </c>
      <c r="C3796" s="231" t="s">
        <v>812</v>
      </c>
      <c r="D3796" s="231" t="s">
        <v>839</v>
      </c>
      <c r="E3796" s="231" t="s">
        <v>2086</v>
      </c>
      <c r="F3796" s="231" t="s">
        <v>48</v>
      </c>
      <c r="G3796" s="231" t="s">
        <v>521</v>
      </c>
      <c r="H3796" s="231" t="s">
        <v>796</v>
      </c>
      <c r="I3796" s="203">
        <v>21112.959999999999</v>
      </c>
      <c r="J3796" s="203">
        <v>40639.21</v>
      </c>
      <c r="K3796" s="203">
        <v>0</v>
      </c>
      <c r="L3796" s="203">
        <v>-19526.25</v>
      </c>
      <c r="M3796" s="231"/>
    </row>
    <row r="3797" spans="1:13">
      <c r="A3797" s="231" t="s">
        <v>794</v>
      </c>
      <c r="B3797" s="231" t="s">
        <v>808</v>
      </c>
      <c r="C3797" s="231" t="s">
        <v>2341</v>
      </c>
      <c r="D3797" s="231" t="s">
        <v>839</v>
      </c>
      <c r="E3797" s="231" t="s">
        <v>2086</v>
      </c>
      <c r="F3797" s="231" t="s">
        <v>48</v>
      </c>
      <c r="G3797" s="231" t="s">
        <v>521</v>
      </c>
      <c r="H3797" s="231" t="s">
        <v>796</v>
      </c>
      <c r="I3797" s="203">
        <v>124514.63</v>
      </c>
      <c r="J3797" s="203">
        <v>124514.63</v>
      </c>
      <c r="K3797" s="203">
        <v>0</v>
      </c>
      <c r="L3797" s="203">
        <v>0</v>
      </c>
      <c r="M3797" s="231"/>
    </row>
    <row r="3798" spans="1:13">
      <c r="A3798" s="231" t="s">
        <v>794</v>
      </c>
      <c r="B3798" s="231" t="s">
        <v>244</v>
      </c>
      <c r="C3798" s="231" t="s">
        <v>794</v>
      </c>
      <c r="D3798" s="231" t="s">
        <v>839</v>
      </c>
      <c r="E3798" s="231" t="s">
        <v>2082</v>
      </c>
      <c r="F3798" s="231" t="s">
        <v>48</v>
      </c>
      <c r="G3798" s="231" t="s">
        <v>521</v>
      </c>
      <c r="H3798" s="231" t="s">
        <v>796</v>
      </c>
      <c r="I3798" s="203">
        <v>51551</v>
      </c>
      <c r="J3798" s="203">
        <v>47255.08</v>
      </c>
      <c r="K3798" s="203">
        <v>4295.92</v>
      </c>
      <c r="L3798" s="203">
        <v>0</v>
      </c>
      <c r="M3798" s="231"/>
    </row>
    <row r="3799" spans="1:13">
      <c r="A3799" s="231" t="s">
        <v>794</v>
      </c>
      <c r="B3799" s="231" t="s">
        <v>244</v>
      </c>
      <c r="C3799" s="231" t="s">
        <v>812</v>
      </c>
      <c r="D3799" s="231" t="s">
        <v>839</v>
      </c>
      <c r="E3799" s="231" t="s">
        <v>2082</v>
      </c>
      <c r="F3799" s="231" t="s">
        <v>48</v>
      </c>
      <c r="G3799" s="231" t="s">
        <v>521</v>
      </c>
      <c r="H3799" s="231" t="s">
        <v>796</v>
      </c>
      <c r="I3799" s="203">
        <v>18980</v>
      </c>
      <c r="J3799" s="203">
        <v>18122.54</v>
      </c>
      <c r="K3799" s="203">
        <v>892.64</v>
      </c>
      <c r="L3799" s="203">
        <v>-35.18</v>
      </c>
      <c r="M3799" s="231"/>
    </row>
    <row r="3800" spans="1:13">
      <c r="A3800" s="231" t="s">
        <v>794</v>
      </c>
      <c r="B3800" s="231" t="s">
        <v>808</v>
      </c>
      <c r="C3800" s="231" t="s">
        <v>794</v>
      </c>
      <c r="D3800" s="231" t="s">
        <v>839</v>
      </c>
      <c r="E3800" s="231" t="s">
        <v>2090</v>
      </c>
      <c r="F3800" s="231" t="s">
        <v>48</v>
      </c>
      <c r="G3800" s="231" t="s">
        <v>521</v>
      </c>
      <c r="H3800" s="231" t="s">
        <v>796</v>
      </c>
      <c r="I3800" s="203">
        <v>67197.009999999995</v>
      </c>
      <c r="J3800" s="203">
        <v>55997.49</v>
      </c>
      <c r="K3800" s="203">
        <v>11199.52</v>
      </c>
      <c r="L3800" s="203">
        <v>0</v>
      </c>
      <c r="M3800" s="231"/>
    </row>
    <row r="3801" spans="1:13">
      <c r="A3801" s="231" t="s">
        <v>794</v>
      </c>
      <c r="B3801" s="231" t="s">
        <v>808</v>
      </c>
      <c r="C3801" s="231" t="s">
        <v>812</v>
      </c>
      <c r="D3801" s="231" t="s">
        <v>839</v>
      </c>
      <c r="E3801" s="231" t="s">
        <v>2090</v>
      </c>
      <c r="F3801" s="231" t="s">
        <v>48</v>
      </c>
      <c r="G3801" s="231" t="s">
        <v>521</v>
      </c>
      <c r="H3801" s="231" t="s">
        <v>796</v>
      </c>
      <c r="I3801" s="203">
        <v>22260</v>
      </c>
      <c r="J3801" s="203">
        <v>20004.36</v>
      </c>
      <c r="K3801" s="203">
        <v>2324.56</v>
      </c>
      <c r="L3801" s="203">
        <v>-68.92</v>
      </c>
      <c r="M3801" s="231"/>
    </row>
    <row r="3802" spans="1:13">
      <c r="A3802" s="231" t="s">
        <v>794</v>
      </c>
      <c r="B3802" s="231" t="s">
        <v>703</v>
      </c>
      <c r="C3802" s="231" t="s">
        <v>794</v>
      </c>
      <c r="D3802" s="231" t="s">
        <v>839</v>
      </c>
      <c r="E3802" s="231" t="s">
        <v>2092</v>
      </c>
      <c r="F3802" s="231" t="s">
        <v>48</v>
      </c>
      <c r="G3802" s="231" t="s">
        <v>521</v>
      </c>
      <c r="H3802" s="231" t="s">
        <v>796</v>
      </c>
      <c r="I3802" s="203">
        <v>86181.34</v>
      </c>
      <c r="J3802" s="203">
        <v>72589.02</v>
      </c>
      <c r="K3802" s="203">
        <v>13592.32</v>
      </c>
      <c r="L3802" s="203">
        <v>0</v>
      </c>
      <c r="M3802" s="231"/>
    </row>
    <row r="3803" spans="1:13">
      <c r="A3803" s="231" t="s">
        <v>794</v>
      </c>
      <c r="B3803" s="231" t="s">
        <v>703</v>
      </c>
      <c r="C3803" s="231" t="s">
        <v>812</v>
      </c>
      <c r="D3803" s="231" t="s">
        <v>839</v>
      </c>
      <c r="E3803" s="231" t="s">
        <v>2092</v>
      </c>
      <c r="F3803" s="231" t="s">
        <v>48</v>
      </c>
      <c r="G3803" s="231" t="s">
        <v>521</v>
      </c>
      <c r="H3803" s="231" t="s">
        <v>796</v>
      </c>
      <c r="I3803" s="203">
        <v>44706.28</v>
      </c>
      <c r="J3803" s="203">
        <v>41937.74</v>
      </c>
      <c r="K3803" s="203">
        <v>2821.28</v>
      </c>
      <c r="L3803" s="203">
        <v>-52.74</v>
      </c>
      <c r="M3803" s="231"/>
    </row>
    <row r="3804" spans="1:13">
      <c r="A3804" s="231" t="s">
        <v>794</v>
      </c>
      <c r="B3804" s="231" t="s">
        <v>804</v>
      </c>
      <c r="C3804" s="231" t="s">
        <v>794</v>
      </c>
      <c r="D3804" s="231" t="s">
        <v>839</v>
      </c>
      <c r="E3804" s="231" t="s">
        <v>338</v>
      </c>
      <c r="F3804" s="231" t="s">
        <v>48</v>
      </c>
      <c r="G3804" s="231" t="s">
        <v>521</v>
      </c>
      <c r="H3804" s="231" t="s">
        <v>796</v>
      </c>
      <c r="I3804" s="203">
        <v>1029.6300000000001</v>
      </c>
      <c r="J3804" s="203">
        <v>829.08</v>
      </c>
      <c r="K3804" s="203">
        <v>0</v>
      </c>
      <c r="L3804" s="203">
        <v>200.55</v>
      </c>
      <c r="M3804" s="231"/>
    </row>
    <row r="3805" spans="1:13">
      <c r="A3805" s="231" t="s">
        <v>794</v>
      </c>
      <c r="B3805" s="231" t="s">
        <v>804</v>
      </c>
      <c r="C3805" s="231" t="s">
        <v>812</v>
      </c>
      <c r="D3805" s="231" t="s">
        <v>839</v>
      </c>
      <c r="E3805" s="231" t="s">
        <v>338</v>
      </c>
      <c r="F3805" s="231" t="s">
        <v>48</v>
      </c>
      <c r="G3805" s="231" t="s">
        <v>521</v>
      </c>
      <c r="H3805" s="231" t="s">
        <v>796</v>
      </c>
      <c r="I3805" s="203">
        <v>215.72</v>
      </c>
      <c r="J3805" s="203">
        <v>191.13</v>
      </c>
      <c r="K3805" s="203">
        <v>0</v>
      </c>
      <c r="L3805" s="203">
        <v>24.59</v>
      </c>
      <c r="M3805" s="231"/>
    </row>
    <row r="3806" spans="1:13">
      <c r="A3806" s="231" t="s">
        <v>794</v>
      </c>
      <c r="B3806" s="231" t="s">
        <v>804</v>
      </c>
      <c r="C3806" s="231" t="s">
        <v>2341</v>
      </c>
      <c r="D3806" s="231" t="s">
        <v>839</v>
      </c>
      <c r="E3806" s="231" t="s">
        <v>338</v>
      </c>
      <c r="F3806" s="231" t="s">
        <v>48</v>
      </c>
      <c r="G3806" s="231" t="s">
        <v>521</v>
      </c>
      <c r="H3806" s="231" t="s">
        <v>796</v>
      </c>
      <c r="I3806" s="203">
        <v>17298.41</v>
      </c>
      <c r="J3806" s="203">
        <v>12925</v>
      </c>
      <c r="K3806" s="203">
        <v>0</v>
      </c>
      <c r="L3806" s="203">
        <v>4373.41</v>
      </c>
      <c r="M3806" s="231"/>
    </row>
    <row r="3807" spans="1:13">
      <c r="A3807" s="231" t="s">
        <v>794</v>
      </c>
      <c r="B3807" s="231" t="s">
        <v>804</v>
      </c>
      <c r="C3807" s="231" t="s">
        <v>2341</v>
      </c>
      <c r="D3807" s="231" t="s">
        <v>839</v>
      </c>
      <c r="E3807" s="231" t="s">
        <v>338</v>
      </c>
      <c r="F3807" s="231" t="s">
        <v>48</v>
      </c>
      <c r="G3807" s="231" t="s">
        <v>521</v>
      </c>
      <c r="H3807" s="231" t="s">
        <v>796</v>
      </c>
      <c r="I3807" s="203">
        <v>9115</v>
      </c>
      <c r="J3807" s="203">
        <v>6642.9</v>
      </c>
      <c r="K3807" s="203">
        <v>0</v>
      </c>
      <c r="L3807" s="203">
        <v>2472.1</v>
      </c>
      <c r="M3807" s="231"/>
    </row>
    <row r="3808" spans="1:13">
      <c r="A3808" s="231" t="s">
        <v>794</v>
      </c>
      <c r="B3808" s="231" t="s">
        <v>804</v>
      </c>
      <c r="C3808" s="231" t="s">
        <v>2343</v>
      </c>
      <c r="D3808" s="231" t="s">
        <v>839</v>
      </c>
      <c r="E3808" s="231" t="s">
        <v>338</v>
      </c>
      <c r="F3808" s="231" t="s">
        <v>48</v>
      </c>
      <c r="G3808" s="231" t="s">
        <v>521</v>
      </c>
      <c r="H3808" s="231" t="s">
        <v>796</v>
      </c>
      <c r="I3808" s="203">
        <v>17272.16</v>
      </c>
      <c r="J3808" s="203">
        <v>7298.75</v>
      </c>
      <c r="K3808" s="203">
        <v>0</v>
      </c>
      <c r="L3808" s="203">
        <v>9973.41</v>
      </c>
      <c r="M3808" s="231"/>
    </row>
    <row r="3809" spans="1:13">
      <c r="A3809" s="231" t="s">
        <v>794</v>
      </c>
      <c r="B3809" s="231" t="s">
        <v>804</v>
      </c>
      <c r="C3809" s="231" t="s">
        <v>2344</v>
      </c>
      <c r="D3809" s="231" t="s">
        <v>839</v>
      </c>
      <c r="E3809" s="231" t="s">
        <v>338</v>
      </c>
      <c r="F3809" s="231" t="s">
        <v>48</v>
      </c>
      <c r="G3809" s="231" t="s">
        <v>521</v>
      </c>
      <c r="H3809" s="231" t="s">
        <v>796</v>
      </c>
      <c r="I3809" s="203">
        <v>20.18</v>
      </c>
      <c r="J3809" s="203">
        <v>0</v>
      </c>
      <c r="K3809" s="203">
        <v>0</v>
      </c>
      <c r="L3809" s="203">
        <v>20.18</v>
      </c>
      <c r="M3809" s="231"/>
    </row>
    <row r="3810" spans="1:13">
      <c r="A3810" s="231" t="s">
        <v>794</v>
      </c>
      <c r="B3810" s="231" t="s">
        <v>804</v>
      </c>
      <c r="C3810" s="231" t="s">
        <v>2344</v>
      </c>
      <c r="D3810" s="231" t="s">
        <v>839</v>
      </c>
      <c r="E3810" s="231" t="s">
        <v>338</v>
      </c>
      <c r="F3810" s="231" t="s">
        <v>48</v>
      </c>
      <c r="G3810" s="231" t="s">
        <v>521</v>
      </c>
      <c r="H3810" s="231" t="s">
        <v>796</v>
      </c>
      <c r="I3810" s="203">
        <v>892.51</v>
      </c>
      <c r="J3810" s="203">
        <v>0</v>
      </c>
      <c r="K3810" s="203">
        <v>0</v>
      </c>
      <c r="L3810" s="203">
        <v>892.51</v>
      </c>
      <c r="M3810" s="231"/>
    </row>
    <row r="3811" spans="1:13">
      <c r="A3811" s="231" t="s">
        <v>794</v>
      </c>
      <c r="B3811" s="231" t="s">
        <v>804</v>
      </c>
      <c r="C3811" s="231" t="s">
        <v>2345</v>
      </c>
      <c r="D3811" s="231" t="s">
        <v>839</v>
      </c>
      <c r="E3811" s="231" t="s">
        <v>338</v>
      </c>
      <c r="F3811" s="231" t="s">
        <v>48</v>
      </c>
      <c r="G3811" s="231" t="s">
        <v>521</v>
      </c>
      <c r="H3811" s="231" t="s">
        <v>796</v>
      </c>
      <c r="I3811" s="203">
        <v>5250</v>
      </c>
      <c r="J3811" s="203">
        <v>4963</v>
      </c>
      <c r="K3811" s="203">
        <v>0</v>
      </c>
      <c r="L3811" s="203">
        <v>287</v>
      </c>
      <c r="M3811" s="231"/>
    </row>
    <row r="3812" spans="1:13">
      <c r="A3812" s="231" t="s">
        <v>794</v>
      </c>
      <c r="B3812" s="231" t="s">
        <v>706</v>
      </c>
      <c r="C3812" s="231" t="s">
        <v>2345</v>
      </c>
      <c r="D3812" s="231" t="s">
        <v>839</v>
      </c>
      <c r="E3812" s="231" t="s">
        <v>338</v>
      </c>
      <c r="F3812" s="231" t="s">
        <v>48</v>
      </c>
      <c r="G3812" s="231" t="s">
        <v>521</v>
      </c>
      <c r="H3812" s="231" t="s">
        <v>796</v>
      </c>
      <c r="I3812" s="203">
        <v>2638.77</v>
      </c>
      <c r="J3812" s="203">
        <v>1385.23</v>
      </c>
      <c r="K3812" s="203">
        <v>0</v>
      </c>
      <c r="L3812" s="203">
        <v>1253.54</v>
      </c>
      <c r="M3812" s="231"/>
    </row>
    <row r="3813" spans="1:13">
      <c r="A3813" s="231" t="s">
        <v>794</v>
      </c>
      <c r="B3813" s="231" t="s">
        <v>702</v>
      </c>
      <c r="C3813" s="231" t="s">
        <v>794</v>
      </c>
      <c r="D3813" s="231" t="s">
        <v>839</v>
      </c>
      <c r="E3813" s="231" t="s">
        <v>1098</v>
      </c>
      <c r="F3813" s="231" t="s">
        <v>48</v>
      </c>
      <c r="G3813" s="231" t="s">
        <v>521</v>
      </c>
      <c r="H3813" s="231" t="s">
        <v>796</v>
      </c>
      <c r="I3813" s="203">
        <v>61638</v>
      </c>
      <c r="J3813" s="203">
        <v>51820</v>
      </c>
      <c r="K3813" s="203">
        <v>9818</v>
      </c>
      <c r="L3813" s="203">
        <v>0</v>
      </c>
      <c r="M3813" s="231"/>
    </row>
    <row r="3814" spans="1:13">
      <c r="A3814" s="231" t="s">
        <v>794</v>
      </c>
      <c r="B3814" s="231" t="s">
        <v>702</v>
      </c>
      <c r="C3814" s="231" t="s">
        <v>812</v>
      </c>
      <c r="D3814" s="231" t="s">
        <v>839</v>
      </c>
      <c r="E3814" s="231" t="s">
        <v>1098</v>
      </c>
      <c r="F3814" s="231" t="s">
        <v>48</v>
      </c>
      <c r="G3814" s="231" t="s">
        <v>521</v>
      </c>
      <c r="H3814" s="231" t="s">
        <v>796</v>
      </c>
      <c r="I3814" s="203">
        <v>21108.61</v>
      </c>
      <c r="J3814" s="203">
        <v>19169.349999999999</v>
      </c>
      <c r="K3814" s="203">
        <v>2037.76</v>
      </c>
      <c r="L3814" s="203">
        <v>-98.5</v>
      </c>
      <c r="M3814" s="231"/>
    </row>
    <row r="3815" spans="1:13">
      <c r="A3815" s="231" t="s">
        <v>794</v>
      </c>
      <c r="B3815" s="231" t="s">
        <v>808</v>
      </c>
      <c r="C3815" s="231" t="s">
        <v>794</v>
      </c>
      <c r="D3815" s="231" t="s">
        <v>137</v>
      </c>
      <c r="E3815" s="231" t="s">
        <v>521</v>
      </c>
      <c r="F3815" s="231" t="s">
        <v>48</v>
      </c>
      <c r="G3815" s="231" t="s">
        <v>521</v>
      </c>
      <c r="H3815" s="231" t="s">
        <v>796</v>
      </c>
      <c r="I3815" s="203">
        <v>1853016.78</v>
      </c>
      <c r="J3815" s="203">
        <v>1555951.51</v>
      </c>
      <c r="K3815" s="203">
        <v>297008.32</v>
      </c>
      <c r="L3815" s="203">
        <v>56.95</v>
      </c>
      <c r="M3815" s="231"/>
    </row>
    <row r="3816" spans="1:13">
      <c r="A3816" s="231" t="s">
        <v>794</v>
      </c>
      <c r="B3816" s="231" t="s">
        <v>808</v>
      </c>
      <c r="C3816" s="231" t="s">
        <v>794</v>
      </c>
      <c r="D3816" s="231" t="s">
        <v>137</v>
      </c>
      <c r="E3816" s="231" t="s">
        <v>521</v>
      </c>
      <c r="F3816" s="231" t="s">
        <v>48</v>
      </c>
      <c r="G3816" s="231" t="s">
        <v>521</v>
      </c>
      <c r="H3816" s="231" t="s">
        <v>796</v>
      </c>
      <c r="I3816" s="203">
        <v>37964</v>
      </c>
      <c r="J3816" s="203">
        <v>35181.17</v>
      </c>
      <c r="K3816" s="203">
        <v>1344.84</v>
      </c>
      <c r="L3816" s="203">
        <v>1437.99</v>
      </c>
      <c r="M3816" s="231"/>
    </row>
    <row r="3817" spans="1:13">
      <c r="A3817" s="231" t="s">
        <v>794</v>
      </c>
      <c r="B3817" s="231" t="s">
        <v>808</v>
      </c>
      <c r="C3817" s="231" t="s">
        <v>812</v>
      </c>
      <c r="D3817" s="231" t="s">
        <v>137</v>
      </c>
      <c r="E3817" s="231" t="s">
        <v>521</v>
      </c>
      <c r="F3817" s="231" t="s">
        <v>48</v>
      </c>
      <c r="G3817" s="231" t="s">
        <v>521</v>
      </c>
      <c r="H3817" s="231" t="s">
        <v>796</v>
      </c>
      <c r="I3817" s="203">
        <v>743955.23</v>
      </c>
      <c r="J3817" s="203">
        <v>701772.5</v>
      </c>
      <c r="K3817" s="203">
        <v>62951.46</v>
      </c>
      <c r="L3817" s="203">
        <v>-20768.73</v>
      </c>
      <c r="M3817" s="231"/>
    </row>
    <row r="3818" spans="1:13">
      <c r="A3818" s="231" t="s">
        <v>794</v>
      </c>
      <c r="B3818" s="231" t="s">
        <v>808</v>
      </c>
      <c r="C3818" s="231" t="s">
        <v>2341</v>
      </c>
      <c r="D3818" s="231" t="s">
        <v>137</v>
      </c>
      <c r="E3818" s="231" t="s">
        <v>521</v>
      </c>
      <c r="F3818" s="231" t="s">
        <v>48</v>
      </c>
      <c r="G3818" s="231" t="s">
        <v>521</v>
      </c>
      <c r="H3818" s="231" t="s">
        <v>796</v>
      </c>
      <c r="I3818" s="203">
        <v>7239.26</v>
      </c>
      <c r="J3818" s="203">
        <v>2304.2600000000002</v>
      </c>
      <c r="K3818" s="203">
        <v>2697.24</v>
      </c>
      <c r="L3818" s="203">
        <v>2237.7600000000002</v>
      </c>
      <c r="M3818" s="231"/>
    </row>
    <row r="3819" spans="1:13">
      <c r="A3819" s="231" t="s">
        <v>794</v>
      </c>
      <c r="B3819" s="231" t="s">
        <v>808</v>
      </c>
      <c r="C3819" s="231" t="s">
        <v>2341</v>
      </c>
      <c r="D3819" s="231" t="s">
        <v>137</v>
      </c>
      <c r="E3819" s="231" t="s">
        <v>521</v>
      </c>
      <c r="F3819" s="231" t="s">
        <v>48</v>
      </c>
      <c r="G3819" s="231" t="s">
        <v>521</v>
      </c>
      <c r="H3819" s="231" t="s">
        <v>796</v>
      </c>
      <c r="I3819" s="203">
        <v>6443.42</v>
      </c>
      <c r="J3819" s="203">
        <v>4203.41</v>
      </c>
      <c r="K3819" s="203">
        <v>1291.47</v>
      </c>
      <c r="L3819" s="203">
        <v>948.54</v>
      </c>
      <c r="M3819" s="231"/>
    </row>
    <row r="3820" spans="1:13">
      <c r="A3820" s="231" t="s">
        <v>794</v>
      </c>
      <c r="B3820" s="231" t="s">
        <v>808</v>
      </c>
      <c r="C3820" s="231" t="s">
        <v>2343</v>
      </c>
      <c r="D3820" s="231" t="s">
        <v>137</v>
      </c>
      <c r="E3820" s="231" t="s">
        <v>521</v>
      </c>
      <c r="F3820" s="231" t="s">
        <v>48</v>
      </c>
      <c r="G3820" s="231" t="s">
        <v>521</v>
      </c>
      <c r="H3820" s="231" t="s">
        <v>796</v>
      </c>
      <c r="I3820" s="203">
        <v>10088.5</v>
      </c>
      <c r="J3820" s="203">
        <v>3729.62</v>
      </c>
      <c r="K3820" s="203">
        <v>116.28</v>
      </c>
      <c r="L3820" s="203">
        <v>6242.6</v>
      </c>
      <c r="M3820" s="231"/>
    </row>
    <row r="3821" spans="1:13">
      <c r="A3821" s="231" t="s">
        <v>794</v>
      </c>
      <c r="B3821" s="231" t="s">
        <v>808</v>
      </c>
      <c r="C3821" s="231" t="s">
        <v>2343</v>
      </c>
      <c r="D3821" s="231" t="s">
        <v>137</v>
      </c>
      <c r="E3821" s="231" t="s">
        <v>521</v>
      </c>
      <c r="F3821" s="231" t="s">
        <v>48</v>
      </c>
      <c r="G3821" s="231" t="s">
        <v>521</v>
      </c>
      <c r="H3821" s="231" t="s">
        <v>796</v>
      </c>
      <c r="I3821" s="203">
        <v>100998</v>
      </c>
      <c r="J3821" s="203">
        <v>100577.64</v>
      </c>
      <c r="K3821" s="203">
        <v>420.36</v>
      </c>
      <c r="L3821" s="203">
        <v>0</v>
      </c>
      <c r="M3821" s="231"/>
    </row>
    <row r="3822" spans="1:13">
      <c r="A3822" s="231" t="s">
        <v>794</v>
      </c>
      <c r="B3822" s="231" t="s">
        <v>808</v>
      </c>
      <c r="C3822" s="231" t="s">
        <v>2344</v>
      </c>
      <c r="D3822" s="231" t="s">
        <v>137</v>
      </c>
      <c r="E3822" s="231" t="s">
        <v>521</v>
      </c>
      <c r="F3822" s="231" t="s">
        <v>48</v>
      </c>
      <c r="G3822" s="231" t="s">
        <v>521</v>
      </c>
      <c r="H3822" s="231" t="s">
        <v>796</v>
      </c>
      <c r="I3822" s="203">
        <v>500</v>
      </c>
      <c r="J3822" s="203">
        <v>454.97</v>
      </c>
      <c r="K3822" s="203">
        <v>0</v>
      </c>
      <c r="L3822" s="203">
        <v>45.03</v>
      </c>
      <c r="M3822" s="231"/>
    </row>
    <row r="3823" spans="1:13">
      <c r="A3823" s="231" t="s">
        <v>794</v>
      </c>
      <c r="B3823" s="231" t="s">
        <v>808</v>
      </c>
      <c r="C3823" s="231" t="s">
        <v>2344</v>
      </c>
      <c r="D3823" s="231" t="s">
        <v>137</v>
      </c>
      <c r="E3823" s="231" t="s">
        <v>521</v>
      </c>
      <c r="F3823" s="231" t="s">
        <v>48</v>
      </c>
      <c r="G3823" s="231" t="s">
        <v>521</v>
      </c>
      <c r="H3823" s="231" t="s">
        <v>796</v>
      </c>
      <c r="I3823" s="203">
        <v>3750</v>
      </c>
      <c r="J3823" s="203">
        <v>0</v>
      </c>
      <c r="K3823" s="203">
        <v>0</v>
      </c>
      <c r="L3823" s="203">
        <v>3750</v>
      </c>
      <c r="M3823" s="231"/>
    </row>
    <row r="3824" spans="1:13">
      <c r="A3824" s="231" t="s">
        <v>794</v>
      </c>
      <c r="B3824" s="231" t="s">
        <v>808</v>
      </c>
      <c r="C3824" s="231" t="s">
        <v>2344</v>
      </c>
      <c r="D3824" s="231" t="s">
        <v>137</v>
      </c>
      <c r="E3824" s="231" t="s">
        <v>521</v>
      </c>
      <c r="F3824" s="231" t="s">
        <v>48</v>
      </c>
      <c r="G3824" s="231" t="s">
        <v>521</v>
      </c>
      <c r="H3824" s="231" t="s">
        <v>796</v>
      </c>
      <c r="I3824" s="203">
        <v>5408.99</v>
      </c>
      <c r="J3824" s="203">
        <v>5408.99</v>
      </c>
      <c r="K3824" s="203">
        <v>0</v>
      </c>
      <c r="L3824" s="203">
        <v>0</v>
      </c>
      <c r="M3824" s="231"/>
    </row>
    <row r="3825" spans="1:13">
      <c r="A3825" s="231" t="s">
        <v>794</v>
      </c>
      <c r="B3825" s="231" t="s">
        <v>808</v>
      </c>
      <c r="C3825" s="231" t="s">
        <v>2345</v>
      </c>
      <c r="D3825" s="231" t="s">
        <v>137</v>
      </c>
      <c r="E3825" s="231" t="s">
        <v>521</v>
      </c>
      <c r="F3825" s="231" t="s">
        <v>48</v>
      </c>
      <c r="G3825" s="231" t="s">
        <v>521</v>
      </c>
      <c r="H3825" s="231" t="s">
        <v>796</v>
      </c>
      <c r="I3825" s="203">
        <v>199</v>
      </c>
      <c r="J3825" s="203">
        <v>199</v>
      </c>
      <c r="K3825" s="203">
        <v>0</v>
      </c>
      <c r="L3825" s="203">
        <v>0</v>
      </c>
      <c r="M3825" s="231"/>
    </row>
    <row r="3826" spans="1:13">
      <c r="A3826" s="231" t="s">
        <v>794</v>
      </c>
      <c r="B3826" s="231" t="s">
        <v>808</v>
      </c>
      <c r="C3826" s="231" t="s">
        <v>2345</v>
      </c>
      <c r="D3826" s="231" t="s">
        <v>137</v>
      </c>
      <c r="E3826" s="231" t="s">
        <v>521</v>
      </c>
      <c r="F3826" s="231" t="s">
        <v>48</v>
      </c>
      <c r="G3826" s="231" t="s">
        <v>521</v>
      </c>
      <c r="H3826" s="231" t="s">
        <v>796</v>
      </c>
      <c r="I3826" s="203">
        <v>29953</v>
      </c>
      <c r="J3826" s="203">
        <v>36662.83</v>
      </c>
      <c r="K3826" s="203">
        <v>0</v>
      </c>
      <c r="L3826" s="203">
        <v>-6709.83</v>
      </c>
      <c r="M3826" s="231"/>
    </row>
    <row r="3827" spans="1:13">
      <c r="A3827" s="231" t="s">
        <v>794</v>
      </c>
      <c r="B3827" s="231" t="s">
        <v>833</v>
      </c>
      <c r="C3827" s="231" t="s">
        <v>794</v>
      </c>
      <c r="D3827" s="231" t="s">
        <v>137</v>
      </c>
      <c r="E3827" s="231" t="s">
        <v>521</v>
      </c>
      <c r="F3827" s="231" t="s">
        <v>48</v>
      </c>
      <c r="G3827" s="231" t="s">
        <v>521</v>
      </c>
      <c r="H3827" s="231" t="s">
        <v>796</v>
      </c>
      <c r="I3827" s="203">
        <v>455434.97</v>
      </c>
      <c r="J3827" s="203">
        <v>420113.67</v>
      </c>
      <c r="K3827" s="203">
        <v>65919.72</v>
      </c>
      <c r="L3827" s="203">
        <v>-30598.42</v>
      </c>
      <c r="M3827" s="231"/>
    </row>
    <row r="3828" spans="1:13">
      <c r="A3828" s="231" t="s">
        <v>794</v>
      </c>
      <c r="B3828" s="231" t="s">
        <v>833</v>
      </c>
      <c r="C3828" s="231" t="s">
        <v>794</v>
      </c>
      <c r="D3828" s="231" t="s">
        <v>137</v>
      </c>
      <c r="E3828" s="231" t="s">
        <v>521</v>
      </c>
      <c r="F3828" s="231" t="s">
        <v>48</v>
      </c>
      <c r="G3828" s="231" t="s">
        <v>521</v>
      </c>
      <c r="H3828" s="231" t="s">
        <v>796</v>
      </c>
      <c r="I3828" s="203">
        <v>100604</v>
      </c>
      <c r="J3828" s="203">
        <v>111642.81</v>
      </c>
      <c r="K3828" s="203">
        <v>5245.26</v>
      </c>
      <c r="L3828" s="203">
        <v>-16284.07</v>
      </c>
      <c r="M3828" s="231"/>
    </row>
    <row r="3829" spans="1:13">
      <c r="A3829" s="231" t="s">
        <v>794</v>
      </c>
      <c r="B3829" s="231" t="s">
        <v>833</v>
      </c>
      <c r="C3829" s="231" t="s">
        <v>812</v>
      </c>
      <c r="D3829" s="231" t="s">
        <v>137</v>
      </c>
      <c r="E3829" s="231" t="s">
        <v>521</v>
      </c>
      <c r="F3829" s="231" t="s">
        <v>48</v>
      </c>
      <c r="G3829" s="231" t="s">
        <v>521</v>
      </c>
      <c r="H3829" s="231" t="s">
        <v>796</v>
      </c>
      <c r="I3829" s="203">
        <v>228789</v>
      </c>
      <c r="J3829" s="203">
        <v>234377.65</v>
      </c>
      <c r="K3829" s="203">
        <v>14774.46</v>
      </c>
      <c r="L3829" s="203">
        <v>-20363.11</v>
      </c>
      <c r="M3829" s="231"/>
    </row>
    <row r="3830" spans="1:13">
      <c r="A3830" s="231" t="s">
        <v>794</v>
      </c>
      <c r="B3830" s="231" t="s">
        <v>833</v>
      </c>
      <c r="C3830" s="231" t="s">
        <v>2345</v>
      </c>
      <c r="D3830" s="231" t="s">
        <v>137</v>
      </c>
      <c r="E3830" s="231" t="s">
        <v>521</v>
      </c>
      <c r="F3830" s="231" t="s">
        <v>48</v>
      </c>
      <c r="G3830" s="231" t="s">
        <v>521</v>
      </c>
      <c r="H3830" s="231" t="s">
        <v>796</v>
      </c>
      <c r="I3830" s="203">
        <v>14614.97</v>
      </c>
      <c r="J3830" s="203">
        <v>36650.85</v>
      </c>
      <c r="K3830" s="203">
        <v>0</v>
      </c>
      <c r="L3830" s="203">
        <v>-22035.88</v>
      </c>
      <c r="M3830" s="231"/>
    </row>
    <row r="3831" spans="1:13">
      <c r="A3831" s="231" t="s">
        <v>794</v>
      </c>
      <c r="B3831" s="231" t="s">
        <v>703</v>
      </c>
      <c r="C3831" s="231" t="s">
        <v>794</v>
      </c>
      <c r="D3831" s="231" t="s">
        <v>137</v>
      </c>
      <c r="E3831" s="231" t="s">
        <v>521</v>
      </c>
      <c r="F3831" s="231" t="s">
        <v>48</v>
      </c>
      <c r="G3831" s="231" t="s">
        <v>521</v>
      </c>
      <c r="H3831" s="231" t="s">
        <v>796</v>
      </c>
      <c r="I3831" s="203">
        <v>54656</v>
      </c>
      <c r="J3831" s="203">
        <v>45701.68</v>
      </c>
      <c r="K3831" s="203">
        <v>8594.32</v>
      </c>
      <c r="L3831" s="203">
        <v>360</v>
      </c>
      <c r="M3831" s="231"/>
    </row>
    <row r="3832" spans="1:13">
      <c r="A3832" s="231" t="s">
        <v>794</v>
      </c>
      <c r="B3832" s="231" t="s">
        <v>703</v>
      </c>
      <c r="C3832" s="231" t="s">
        <v>794</v>
      </c>
      <c r="D3832" s="231" t="s">
        <v>137</v>
      </c>
      <c r="E3832" s="231" t="s">
        <v>521</v>
      </c>
      <c r="F3832" s="231" t="s">
        <v>48</v>
      </c>
      <c r="G3832" s="231" t="s">
        <v>521</v>
      </c>
      <c r="H3832" s="231" t="s">
        <v>796</v>
      </c>
      <c r="I3832" s="203">
        <v>67310</v>
      </c>
      <c r="J3832" s="203">
        <v>61410.53</v>
      </c>
      <c r="K3832" s="203">
        <v>5116.88</v>
      </c>
      <c r="L3832" s="203">
        <v>782.59</v>
      </c>
      <c r="M3832" s="231"/>
    </row>
    <row r="3833" spans="1:13">
      <c r="A3833" s="231" t="s">
        <v>794</v>
      </c>
      <c r="B3833" s="231" t="s">
        <v>703</v>
      </c>
      <c r="C3833" s="231" t="s">
        <v>812</v>
      </c>
      <c r="D3833" s="231" t="s">
        <v>137</v>
      </c>
      <c r="E3833" s="231" t="s">
        <v>521</v>
      </c>
      <c r="F3833" s="231" t="s">
        <v>48</v>
      </c>
      <c r="G3833" s="231" t="s">
        <v>521</v>
      </c>
      <c r="H3833" s="231" t="s">
        <v>796</v>
      </c>
      <c r="I3833" s="203">
        <v>48426</v>
      </c>
      <c r="J3833" s="203">
        <v>46314.23</v>
      </c>
      <c r="K3833" s="203">
        <v>2845.65</v>
      </c>
      <c r="L3833" s="203">
        <v>-733.88</v>
      </c>
      <c r="M3833" s="231"/>
    </row>
    <row r="3834" spans="1:13">
      <c r="A3834" s="231" t="s">
        <v>794</v>
      </c>
      <c r="B3834" s="231" t="s">
        <v>703</v>
      </c>
      <c r="C3834" s="231" t="s">
        <v>2343</v>
      </c>
      <c r="D3834" s="231" t="s">
        <v>137</v>
      </c>
      <c r="E3834" s="231" t="s">
        <v>521</v>
      </c>
      <c r="F3834" s="231" t="s">
        <v>48</v>
      </c>
      <c r="G3834" s="231" t="s">
        <v>521</v>
      </c>
      <c r="H3834" s="231" t="s">
        <v>796</v>
      </c>
      <c r="I3834" s="203">
        <v>1040</v>
      </c>
      <c r="J3834" s="203">
        <v>935.45</v>
      </c>
      <c r="K3834" s="203">
        <v>84.93</v>
      </c>
      <c r="L3834" s="203">
        <v>19.62</v>
      </c>
      <c r="M3834" s="231"/>
    </row>
    <row r="3835" spans="1:13">
      <c r="A3835" s="231" t="s">
        <v>794</v>
      </c>
      <c r="B3835" s="231" t="s">
        <v>701</v>
      </c>
      <c r="C3835" s="231" t="s">
        <v>794</v>
      </c>
      <c r="D3835" s="231" t="s">
        <v>137</v>
      </c>
      <c r="E3835" s="231" t="s">
        <v>521</v>
      </c>
      <c r="F3835" s="231" t="s">
        <v>48</v>
      </c>
      <c r="G3835" s="231" t="s">
        <v>521</v>
      </c>
      <c r="H3835" s="231" t="s">
        <v>796</v>
      </c>
      <c r="I3835" s="203">
        <v>33594</v>
      </c>
      <c r="J3835" s="203">
        <v>28367.16</v>
      </c>
      <c r="K3835" s="203">
        <v>4648.5600000000004</v>
      </c>
      <c r="L3835" s="203">
        <v>578.28</v>
      </c>
      <c r="M3835" s="231"/>
    </row>
    <row r="3836" spans="1:13">
      <c r="A3836" s="231" t="s">
        <v>794</v>
      </c>
      <c r="B3836" s="231" t="s">
        <v>701</v>
      </c>
      <c r="C3836" s="231" t="s">
        <v>812</v>
      </c>
      <c r="D3836" s="231" t="s">
        <v>137</v>
      </c>
      <c r="E3836" s="231" t="s">
        <v>521</v>
      </c>
      <c r="F3836" s="231" t="s">
        <v>48</v>
      </c>
      <c r="G3836" s="231" t="s">
        <v>521</v>
      </c>
      <c r="H3836" s="231" t="s">
        <v>796</v>
      </c>
      <c r="I3836" s="203">
        <v>7367</v>
      </c>
      <c r="J3836" s="203">
        <v>6543.43</v>
      </c>
      <c r="K3836" s="203">
        <v>964.84</v>
      </c>
      <c r="L3836" s="203">
        <v>-141.27000000000001</v>
      </c>
      <c r="M3836" s="231"/>
    </row>
    <row r="3837" spans="1:13">
      <c r="A3837" s="231" t="s">
        <v>794</v>
      </c>
      <c r="B3837" s="231" t="s">
        <v>701</v>
      </c>
      <c r="C3837" s="231" t="s">
        <v>2341</v>
      </c>
      <c r="D3837" s="231" t="s">
        <v>137</v>
      </c>
      <c r="E3837" s="231" t="s">
        <v>521</v>
      </c>
      <c r="F3837" s="231" t="s">
        <v>48</v>
      </c>
      <c r="G3837" s="231" t="s">
        <v>521</v>
      </c>
      <c r="H3837" s="231" t="s">
        <v>796</v>
      </c>
      <c r="I3837" s="203">
        <v>212.54</v>
      </c>
      <c r="J3837" s="203">
        <v>212.54</v>
      </c>
      <c r="K3837" s="203">
        <v>0</v>
      </c>
      <c r="L3837" s="203">
        <v>0</v>
      </c>
      <c r="M3837" s="231"/>
    </row>
    <row r="3838" spans="1:13">
      <c r="A3838" s="231" t="s">
        <v>794</v>
      </c>
      <c r="B3838" s="231" t="s">
        <v>701</v>
      </c>
      <c r="C3838" s="231" t="s">
        <v>2343</v>
      </c>
      <c r="D3838" s="231" t="s">
        <v>137</v>
      </c>
      <c r="E3838" s="231" t="s">
        <v>521</v>
      </c>
      <c r="F3838" s="231" t="s">
        <v>48</v>
      </c>
      <c r="G3838" s="231" t="s">
        <v>521</v>
      </c>
      <c r="H3838" s="231" t="s">
        <v>796</v>
      </c>
      <c r="I3838" s="203">
        <v>729.75</v>
      </c>
      <c r="J3838" s="203">
        <v>300.12</v>
      </c>
      <c r="K3838" s="203">
        <v>0</v>
      </c>
      <c r="L3838" s="203">
        <v>429.63</v>
      </c>
      <c r="M3838" s="231"/>
    </row>
    <row r="3839" spans="1:13">
      <c r="A3839" s="231" t="s">
        <v>794</v>
      </c>
      <c r="B3839" s="231" t="s">
        <v>701</v>
      </c>
      <c r="C3839" s="231" t="s">
        <v>2344</v>
      </c>
      <c r="D3839" s="231" t="s">
        <v>137</v>
      </c>
      <c r="E3839" s="231" t="s">
        <v>521</v>
      </c>
      <c r="F3839" s="231" t="s">
        <v>48</v>
      </c>
      <c r="G3839" s="231" t="s">
        <v>521</v>
      </c>
      <c r="H3839" s="231" t="s">
        <v>796</v>
      </c>
      <c r="I3839" s="203">
        <v>2934.71</v>
      </c>
      <c r="J3839" s="203">
        <v>3230.07</v>
      </c>
      <c r="K3839" s="203">
        <v>0</v>
      </c>
      <c r="L3839" s="203">
        <v>-295.36</v>
      </c>
      <c r="M3839" s="231"/>
    </row>
    <row r="3840" spans="1:13">
      <c r="A3840" s="231" t="s">
        <v>794</v>
      </c>
      <c r="B3840" s="231" t="s">
        <v>701</v>
      </c>
      <c r="C3840" s="231" t="s">
        <v>2345</v>
      </c>
      <c r="D3840" s="231" t="s">
        <v>137</v>
      </c>
      <c r="E3840" s="231" t="s">
        <v>521</v>
      </c>
      <c r="F3840" s="231" t="s">
        <v>48</v>
      </c>
      <c r="G3840" s="231" t="s">
        <v>521</v>
      </c>
      <c r="H3840" s="231" t="s">
        <v>796</v>
      </c>
      <c r="I3840" s="203">
        <v>75</v>
      </c>
      <c r="J3840" s="203">
        <v>75</v>
      </c>
      <c r="K3840" s="203">
        <v>0</v>
      </c>
      <c r="L3840" s="203">
        <v>0</v>
      </c>
      <c r="M3840" s="231"/>
    </row>
    <row r="3841" spans="1:13">
      <c r="A3841" s="231" t="s">
        <v>794</v>
      </c>
      <c r="B3841" s="231" t="s">
        <v>701</v>
      </c>
      <c r="C3841" s="231" t="s">
        <v>2345</v>
      </c>
      <c r="D3841" s="231" t="s">
        <v>137</v>
      </c>
      <c r="E3841" s="231" t="s">
        <v>521</v>
      </c>
      <c r="F3841" s="231" t="s">
        <v>48</v>
      </c>
      <c r="G3841" s="231" t="s">
        <v>521</v>
      </c>
      <c r="H3841" s="231" t="s">
        <v>796</v>
      </c>
      <c r="I3841" s="203">
        <v>1285.56</v>
      </c>
      <c r="J3841" s="203">
        <v>1285.56</v>
      </c>
      <c r="K3841" s="203">
        <v>0</v>
      </c>
      <c r="L3841" s="203">
        <v>0</v>
      </c>
      <c r="M3841" s="231"/>
    </row>
    <row r="3842" spans="1:13">
      <c r="A3842" s="231" t="s">
        <v>794</v>
      </c>
      <c r="B3842" s="231" t="s">
        <v>707</v>
      </c>
      <c r="C3842" s="231" t="s">
        <v>794</v>
      </c>
      <c r="D3842" s="231" t="s">
        <v>137</v>
      </c>
      <c r="E3842" s="231" t="s">
        <v>521</v>
      </c>
      <c r="F3842" s="231" t="s">
        <v>48</v>
      </c>
      <c r="G3842" s="231" t="s">
        <v>521</v>
      </c>
      <c r="H3842" s="231" t="s">
        <v>796</v>
      </c>
      <c r="I3842" s="203">
        <v>239393</v>
      </c>
      <c r="J3842" s="203">
        <v>219141.29</v>
      </c>
      <c r="K3842" s="203">
        <v>19921.96</v>
      </c>
      <c r="L3842" s="203">
        <v>329.75</v>
      </c>
      <c r="M3842" s="231"/>
    </row>
    <row r="3843" spans="1:13">
      <c r="A3843" s="231" t="s">
        <v>794</v>
      </c>
      <c r="B3843" s="231" t="s">
        <v>707</v>
      </c>
      <c r="C3843" s="231" t="s">
        <v>794</v>
      </c>
      <c r="D3843" s="231" t="s">
        <v>137</v>
      </c>
      <c r="E3843" s="231" t="s">
        <v>521</v>
      </c>
      <c r="F3843" s="231" t="s">
        <v>48</v>
      </c>
      <c r="G3843" s="231" t="s">
        <v>521</v>
      </c>
      <c r="H3843" s="231" t="s">
        <v>796</v>
      </c>
      <c r="I3843" s="203">
        <v>23079</v>
      </c>
      <c r="J3843" s="203">
        <v>22254.75</v>
      </c>
      <c r="K3843" s="203">
        <v>824.25</v>
      </c>
      <c r="L3843" s="203">
        <v>0</v>
      </c>
      <c r="M3843" s="231"/>
    </row>
    <row r="3844" spans="1:13">
      <c r="A3844" s="231" t="s">
        <v>794</v>
      </c>
      <c r="B3844" s="231" t="s">
        <v>707</v>
      </c>
      <c r="C3844" s="231" t="s">
        <v>812</v>
      </c>
      <c r="D3844" s="231" t="s">
        <v>137</v>
      </c>
      <c r="E3844" s="231" t="s">
        <v>521</v>
      </c>
      <c r="F3844" s="231" t="s">
        <v>48</v>
      </c>
      <c r="G3844" s="231" t="s">
        <v>521</v>
      </c>
      <c r="H3844" s="231" t="s">
        <v>796</v>
      </c>
      <c r="I3844" s="203">
        <v>86923</v>
      </c>
      <c r="J3844" s="203">
        <v>84135.91</v>
      </c>
      <c r="K3844" s="203">
        <v>4307.68</v>
      </c>
      <c r="L3844" s="203">
        <v>-1520.59</v>
      </c>
      <c r="M3844" s="231"/>
    </row>
    <row r="3845" spans="1:13">
      <c r="A3845" s="231" t="s">
        <v>794</v>
      </c>
      <c r="B3845" s="231" t="s">
        <v>707</v>
      </c>
      <c r="C3845" s="231" t="s">
        <v>2341</v>
      </c>
      <c r="D3845" s="231" t="s">
        <v>137</v>
      </c>
      <c r="E3845" s="231" t="s">
        <v>521</v>
      </c>
      <c r="F3845" s="231" t="s">
        <v>48</v>
      </c>
      <c r="G3845" s="231" t="s">
        <v>521</v>
      </c>
      <c r="H3845" s="231" t="s">
        <v>796</v>
      </c>
      <c r="I3845" s="203">
        <v>1629</v>
      </c>
      <c r="J3845" s="203">
        <v>58.29</v>
      </c>
      <c r="K3845" s="203">
        <v>0</v>
      </c>
      <c r="L3845" s="203">
        <v>1570.71</v>
      </c>
      <c r="M3845" s="231"/>
    </row>
    <row r="3846" spans="1:13">
      <c r="A3846" s="231" t="s">
        <v>794</v>
      </c>
      <c r="B3846" s="231" t="s">
        <v>707</v>
      </c>
      <c r="C3846" s="231" t="s">
        <v>2341</v>
      </c>
      <c r="D3846" s="231" t="s">
        <v>137</v>
      </c>
      <c r="E3846" s="231" t="s">
        <v>521</v>
      </c>
      <c r="F3846" s="231" t="s">
        <v>48</v>
      </c>
      <c r="G3846" s="231" t="s">
        <v>521</v>
      </c>
      <c r="H3846" s="231" t="s">
        <v>796</v>
      </c>
      <c r="I3846" s="203">
        <v>832</v>
      </c>
      <c r="J3846" s="203">
        <v>0</v>
      </c>
      <c r="K3846" s="203">
        <v>0</v>
      </c>
      <c r="L3846" s="203">
        <v>832</v>
      </c>
      <c r="M3846" s="231"/>
    </row>
    <row r="3847" spans="1:13">
      <c r="A3847" s="231" t="s">
        <v>794</v>
      </c>
      <c r="B3847" s="231" t="s">
        <v>707</v>
      </c>
      <c r="C3847" s="231" t="s">
        <v>2341</v>
      </c>
      <c r="D3847" s="231" t="s">
        <v>137</v>
      </c>
      <c r="E3847" s="231" t="s">
        <v>521</v>
      </c>
      <c r="F3847" s="231" t="s">
        <v>48</v>
      </c>
      <c r="G3847" s="231" t="s">
        <v>521</v>
      </c>
      <c r="H3847" s="231" t="s">
        <v>796</v>
      </c>
      <c r="I3847" s="203">
        <v>48</v>
      </c>
      <c r="J3847" s="203">
        <v>0</v>
      </c>
      <c r="K3847" s="203">
        <v>0</v>
      </c>
      <c r="L3847" s="203">
        <v>48</v>
      </c>
      <c r="M3847" s="231"/>
    </row>
    <row r="3848" spans="1:13">
      <c r="A3848" s="231" t="s">
        <v>794</v>
      </c>
      <c r="B3848" s="231" t="s">
        <v>707</v>
      </c>
      <c r="C3848" s="231" t="s">
        <v>2341</v>
      </c>
      <c r="D3848" s="231" t="s">
        <v>137</v>
      </c>
      <c r="E3848" s="231" t="s">
        <v>521</v>
      </c>
      <c r="F3848" s="231" t="s">
        <v>48</v>
      </c>
      <c r="G3848" s="231" t="s">
        <v>521</v>
      </c>
      <c r="H3848" s="231" t="s">
        <v>796</v>
      </c>
      <c r="I3848" s="203">
        <v>255.46</v>
      </c>
      <c r="J3848" s="203">
        <v>255.46</v>
      </c>
      <c r="K3848" s="203">
        <v>0</v>
      </c>
      <c r="L3848" s="203">
        <v>0</v>
      </c>
      <c r="M3848" s="231"/>
    </row>
    <row r="3849" spans="1:13">
      <c r="A3849" s="231" t="s">
        <v>794</v>
      </c>
      <c r="B3849" s="231" t="s">
        <v>707</v>
      </c>
      <c r="C3849" s="231" t="s">
        <v>2343</v>
      </c>
      <c r="D3849" s="231" t="s">
        <v>137</v>
      </c>
      <c r="E3849" s="231" t="s">
        <v>521</v>
      </c>
      <c r="F3849" s="231" t="s">
        <v>48</v>
      </c>
      <c r="G3849" s="231" t="s">
        <v>521</v>
      </c>
      <c r="H3849" s="231" t="s">
        <v>796</v>
      </c>
      <c r="I3849" s="203">
        <v>5360.55</v>
      </c>
      <c r="J3849" s="203">
        <v>3545.61</v>
      </c>
      <c r="K3849" s="203">
        <v>996.4</v>
      </c>
      <c r="L3849" s="203">
        <v>818.54</v>
      </c>
      <c r="M3849" s="231"/>
    </row>
    <row r="3850" spans="1:13">
      <c r="A3850" s="231" t="s">
        <v>794</v>
      </c>
      <c r="B3850" s="231" t="s">
        <v>707</v>
      </c>
      <c r="C3850" s="231" t="s">
        <v>2343</v>
      </c>
      <c r="D3850" s="231" t="s">
        <v>137</v>
      </c>
      <c r="E3850" s="231" t="s">
        <v>521</v>
      </c>
      <c r="F3850" s="231" t="s">
        <v>48</v>
      </c>
      <c r="G3850" s="231" t="s">
        <v>521</v>
      </c>
      <c r="H3850" s="231" t="s">
        <v>796</v>
      </c>
      <c r="I3850" s="203">
        <v>250</v>
      </c>
      <c r="J3850" s="203">
        <v>60.3</v>
      </c>
      <c r="K3850" s="203">
        <v>0</v>
      </c>
      <c r="L3850" s="203">
        <v>189.7</v>
      </c>
      <c r="M3850" s="231"/>
    </row>
    <row r="3851" spans="1:13">
      <c r="A3851" s="231" t="s">
        <v>794</v>
      </c>
      <c r="B3851" s="231" t="s">
        <v>707</v>
      </c>
      <c r="C3851" s="231" t="s">
        <v>2344</v>
      </c>
      <c r="D3851" s="231" t="s">
        <v>137</v>
      </c>
      <c r="E3851" s="231" t="s">
        <v>521</v>
      </c>
      <c r="F3851" s="231" t="s">
        <v>48</v>
      </c>
      <c r="G3851" s="231" t="s">
        <v>521</v>
      </c>
      <c r="H3851" s="231" t="s">
        <v>796</v>
      </c>
      <c r="I3851" s="203">
        <v>500</v>
      </c>
      <c r="J3851" s="203">
        <v>156.21</v>
      </c>
      <c r="K3851" s="203">
        <v>0</v>
      </c>
      <c r="L3851" s="203">
        <v>343.79</v>
      </c>
      <c r="M3851" s="231"/>
    </row>
    <row r="3852" spans="1:13">
      <c r="A3852" s="231" t="s">
        <v>794</v>
      </c>
      <c r="B3852" s="231" t="s">
        <v>707</v>
      </c>
      <c r="C3852" s="231" t="s">
        <v>2344</v>
      </c>
      <c r="D3852" s="231" t="s">
        <v>137</v>
      </c>
      <c r="E3852" s="231" t="s">
        <v>521</v>
      </c>
      <c r="F3852" s="231" t="s">
        <v>48</v>
      </c>
      <c r="G3852" s="231" t="s">
        <v>521</v>
      </c>
      <c r="H3852" s="231" t="s">
        <v>796</v>
      </c>
      <c r="I3852" s="203">
        <v>879.98</v>
      </c>
      <c r="J3852" s="203">
        <v>814.96</v>
      </c>
      <c r="K3852" s="203">
        <v>0</v>
      </c>
      <c r="L3852" s="203">
        <v>65.02</v>
      </c>
      <c r="M3852" s="231"/>
    </row>
    <row r="3853" spans="1:13">
      <c r="A3853" s="231" t="s">
        <v>794</v>
      </c>
      <c r="B3853" s="231" t="s">
        <v>707</v>
      </c>
      <c r="C3853" s="231" t="s">
        <v>2345</v>
      </c>
      <c r="D3853" s="231" t="s">
        <v>137</v>
      </c>
      <c r="E3853" s="231" t="s">
        <v>521</v>
      </c>
      <c r="F3853" s="231" t="s">
        <v>48</v>
      </c>
      <c r="G3853" s="231" t="s">
        <v>521</v>
      </c>
      <c r="H3853" s="231" t="s">
        <v>796</v>
      </c>
      <c r="I3853" s="203">
        <v>1400</v>
      </c>
      <c r="J3853" s="203">
        <v>1400</v>
      </c>
      <c r="K3853" s="203">
        <v>0</v>
      </c>
      <c r="L3853" s="203">
        <v>0</v>
      </c>
      <c r="M3853" s="231"/>
    </row>
    <row r="3854" spans="1:13">
      <c r="A3854" s="231" t="s">
        <v>794</v>
      </c>
      <c r="B3854" s="231" t="s">
        <v>706</v>
      </c>
      <c r="C3854" s="231" t="s">
        <v>794</v>
      </c>
      <c r="D3854" s="231" t="s">
        <v>137</v>
      </c>
      <c r="E3854" s="231" t="s">
        <v>521</v>
      </c>
      <c r="F3854" s="231" t="s">
        <v>48</v>
      </c>
      <c r="G3854" s="231" t="s">
        <v>521</v>
      </c>
      <c r="H3854" s="231" t="s">
        <v>796</v>
      </c>
      <c r="I3854" s="203">
        <v>184658</v>
      </c>
      <c r="J3854" s="203">
        <v>165516.57999999999</v>
      </c>
      <c r="K3854" s="203">
        <v>20537.38</v>
      </c>
      <c r="L3854" s="203">
        <v>-1395.96</v>
      </c>
      <c r="M3854" s="231"/>
    </row>
    <row r="3855" spans="1:13">
      <c r="A3855" s="231" t="s">
        <v>794</v>
      </c>
      <c r="B3855" s="231" t="s">
        <v>706</v>
      </c>
      <c r="C3855" s="231" t="s">
        <v>812</v>
      </c>
      <c r="D3855" s="231" t="s">
        <v>137</v>
      </c>
      <c r="E3855" s="231" t="s">
        <v>521</v>
      </c>
      <c r="F3855" s="231" t="s">
        <v>48</v>
      </c>
      <c r="G3855" s="231" t="s">
        <v>521</v>
      </c>
      <c r="H3855" s="231" t="s">
        <v>796</v>
      </c>
      <c r="I3855" s="203">
        <v>88292</v>
      </c>
      <c r="J3855" s="203">
        <v>84261.28</v>
      </c>
      <c r="K3855" s="203">
        <v>5121.1400000000003</v>
      </c>
      <c r="L3855" s="203">
        <v>-1090.42</v>
      </c>
      <c r="M3855" s="231"/>
    </row>
    <row r="3856" spans="1:13">
      <c r="A3856" s="231" t="s">
        <v>794</v>
      </c>
      <c r="B3856" s="231" t="s">
        <v>706</v>
      </c>
      <c r="C3856" s="231" t="s">
        <v>2341</v>
      </c>
      <c r="D3856" s="231" t="s">
        <v>137</v>
      </c>
      <c r="E3856" s="231" t="s">
        <v>521</v>
      </c>
      <c r="F3856" s="231" t="s">
        <v>48</v>
      </c>
      <c r="G3856" s="231" t="s">
        <v>521</v>
      </c>
      <c r="H3856" s="231" t="s">
        <v>796</v>
      </c>
      <c r="I3856" s="203">
        <v>2661.96</v>
      </c>
      <c r="J3856" s="203">
        <v>3896.96</v>
      </c>
      <c r="K3856" s="203">
        <v>0</v>
      </c>
      <c r="L3856" s="203">
        <v>-1235</v>
      </c>
      <c r="M3856" s="231"/>
    </row>
    <row r="3857" spans="1:13">
      <c r="A3857" s="231" t="s">
        <v>794</v>
      </c>
      <c r="B3857" s="231" t="s">
        <v>706</v>
      </c>
      <c r="C3857" s="231" t="s">
        <v>2341</v>
      </c>
      <c r="D3857" s="231" t="s">
        <v>137</v>
      </c>
      <c r="E3857" s="231" t="s">
        <v>521</v>
      </c>
      <c r="F3857" s="231" t="s">
        <v>48</v>
      </c>
      <c r="G3857" s="231" t="s">
        <v>521</v>
      </c>
      <c r="H3857" s="231" t="s">
        <v>796</v>
      </c>
      <c r="I3857" s="203">
        <v>21255</v>
      </c>
      <c r="J3857" s="203">
        <v>19124.46</v>
      </c>
      <c r="K3857" s="203">
        <v>0</v>
      </c>
      <c r="L3857" s="203">
        <v>2130.54</v>
      </c>
      <c r="M3857" s="231"/>
    </row>
    <row r="3858" spans="1:13">
      <c r="A3858" s="231" t="s">
        <v>794</v>
      </c>
      <c r="B3858" s="231" t="s">
        <v>706</v>
      </c>
      <c r="C3858" s="231" t="s">
        <v>2341</v>
      </c>
      <c r="D3858" s="231" t="s">
        <v>137</v>
      </c>
      <c r="E3858" s="231" t="s">
        <v>521</v>
      </c>
      <c r="F3858" s="231" t="s">
        <v>48</v>
      </c>
      <c r="G3858" s="231" t="s">
        <v>521</v>
      </c>
      <c r="H3858" s="231" t="s">
        <v>796</v>
      </c>
      <c r="I3858" s="203">
        <v>11739.53</v>
      </c>
      <c r="J3858" s="203">
        <v>10041.23</v>
      </c>
      <c r="K3858" s="203">
        <v>1698.3</v>
      </c>
      <c r="L3858" s="203">
        <v>0</v>
      </c>
      <c r="M3858" s="231"/>
    </row>
    <row r="3859" spans="1:13">
      <c r="A3859" s="231" t="s">
        <v>794</v>
      </c>
      <c r="B3859" s="231" t="s">
        <v>706</v>
      </c>
      <c r="C3859" s="231" t="s">
        <v>2341</v>
      </c>
      <c r="D3859" s="231" t="s">
        <v>137</v>
      </c>
      <c r="E3859" s="231" t="s">
        <v>521</v>
      </c>
      <c r="F3859" s="231" t="s">
        <v>48</v>
      </c>
      <c r="G3859" s="231" t="s">
        <v>521</v>
      </c>
      <c r="H3859" s="231" t="s">
        <v>796</v>
      </c>
      <c r="I3859" s="203">
        <v>10670.62</v>
      </c>
      <c r="J3859" s="203">
        <v>7967.96</v>
      </c>
      <c r="K3859" s="203">
        <v>2073</v>
      </c>
      <c r="L3859" s="203">
        <v>629.66</v>
      </c>
      <c r="M3859" s="231"/>
    </row>
    <row r="3860" spans="1:13">
      <c r="A3860" s="231" t="s">
        <v>794</v>
      </c>
      <c r="B3860" s="231" t="s">
        <v>706</v>
      </c>
      <c r="C3860" s="231" t="s">
        <v>2342</v>
      </c>
      <c r="D3860" s="231" t="s">
        <v>137</v>
      </c>
      <c r="E3860" s="231" t="s">
        <v>521</v>
      </c>
      <c r="F3860" s="231" t="s">
        <v>48</v>
      </c>
      <c r="G3860" s="231" t="s">
        <v>521</v>
      </c>
      <c r="H3860" s="231" t="s">
        <v>796</v>
      </c>
      <c r="I3860" s="203">
        <v>246553</v>
      </c>
      <c r="J3860" s="203">
        <v>211894.2</v>
      </c>
      <c r="K3860" s="203">
        <v>0</v>
      </c>
      <c r="L3860" s="203">
        <v>34658.800000000003</v>
      </c>
      <c r="M3860" s="231"/>
    </row>
    <row r="3861" spans="1:13">
      <c r="A3861" s="231" t="s">
        <v>794</v>
      </c>
      <c r="B3861" s="231" t="s">
        <v>706</v>
      </c>
      <c r="C3861" s="231" t="s">
        <v>2342</v>
      </c>
      <c r="D3861" s="231" t="s">
        <v>137</v>
      </c>
      <c r="E3861" s="231" t="s">
        <v>521</v>
      </c>
      <c r="F3861" s="231" t="s">
        <v>48</v>
      </c>
      <c r="G3861" s="231" t="s">
        <v>521</v>
      </c>
      <c r="H3861" s="231" t="s">
        <v>796</v>
      </c>
      <c r="I3861" s="203">
        <v>222.51</v>
      </c>
      <c r="J3861" s="203">
        <v>214.59</v>
      </c>
      <c r="K3861" s="203">
        <v>0</v>
      </c>
      <c r="L3861" s="203">
        <v>7.92</v>
      </c>
      <c r="M3861" s="231"/>
    </row>
    <row r="3862" spans="1:13">
      <c r="A3862" s="231" t="s">
        <v>794</v>
      </c>
      <c r="B3862" s="231" t="s">
        <v>706</v>
      </c>
      <c r="C3862" s="231" t="s">
        <v>2343</v>
      </c>
      <c r="D3862" s="231" t="s">
        <v>137</v>
      </c>
      <c r="E3862" s="231" t="s">
        <v>521</v>
      </c>
      <c r="F3862" s="231" t="s">
        <v>48</v>
      </c>
      <c r="G3862" s="231" t="s">
        <v>521</v>
      </c>
      <c r="H3862" s="231" t="s">
        <v>796</v>
      </c>
      <c r="I3862" s="203">
        <v>19199.330000000002</v>
      </c>
      <c r="J3862" s="203">
        <v>16666.5</v>
      </c>
      <c r="K3862" s="203">
        <v>0</v>
      </c>
      <c r="L3862" s="203">
        <v>2532.83</v>
      </c>
      <c r="M3862" s="231"/>
    </row>
    <row r="3863" spans="1:13">
      <c r="A3863" s="231" t="s">
        <v>794</v>
      </c>
      <c r="B3863" s="231" t="s">
        <v>706</v>
      </c>
      <c r="C3863" s="231" t="s">
        <v>2344</v>
      </c>
      <c r="D3863" s="231" t="s">
        <v>137</v>
      </c>
      <c r="E3863" s="231" t="s">
        <v>521</v>
      </c>
      <c r="F3863" s="231" t="s">
        <v>48</v>
      </c>
      <c r="G3863" s="231" t="s">
        <v>521</v>
      </c>
      <c r="H3863" s="231" t="s">
        <v>796</v>
      </c>
      <c r="I3863" s="203">
        <v>4503.75</v>
      </c>
      <c r="J3863" s="203">
        <v>4503.75</v>
      </c>
      <c r="K3863" s="203">
        <v>0</v>
      </c>
      <c r="L3863" s="203">
        <v>0</v>
      </c>
      <c r="M3863" s="231"/>
    </row>
    <row r="3864" spans="1:13">
      <c r="A3864" s="231" t="s">
        <v>794</v>
      </c>
      <c r="B3864" s="231" t="s">
        <v>706</v>
      </c>
      <c r="C3864" s="231" t="s">
        <v>2344</v>
      </c>
      <c r="D3864" s="231" t="s">
        <v>137</v>
      </c>
      <c r="E3864" s="231" t="s">
        <v>521</v>
      </c>
      <c r="F3864" s="231" t="s">
        <v>48</v>
      </c>
      <c r="G3864" s="231" t="s">
        <v>521</v>
      </c>
      <c r="H3864" s="231" t="s">
        <v>796</v>
      </c>
      <c r="I3864" s="203">
        <v>464.81</v>
      </c>
      <c r="J3864" s="203">
        <v>0</v>
      </c>
      <c r="K3864" s="203">
        <v>0</v>
      </c>
      <c r="L3864" s="203">
        <v>464.81</v>
      </c>
      <c r="M3864" s="231"/>
    </row>
    <row r="3865" spans="1:13">
      <c r="A3865" s="231" t="s">
        <v>794</v>
      </c>
      <c r="B3865" s="231" t="s">
        <v>709</v>
      </c>
      <c r="C3865" s="231" t="s">
        <v>794</v>
      </c>
      <c r="D3865" s="231" t="s">
        <v>137</v>
      </c>
      <c r="E3865" s="231" t="s">
        <v>521</v>
      </c>
      <c r="F3865" s="231" t="s">
        <v>48</v>
      </c>
      <c r="G3865" s="231" t="s">
        <v>521</v>
      </c>
      <c r="H3865" s="231" t="s">
        <v>796</v>
      </c>
      <c r="I3865" s="203">
        <v>59205</v>
      </c>
      <c r="J3865" s="203">
        <v>53760.91</v>
      </c>
      <c r="K3865" s="203">
        <v>4887.3599999999997</v>
      </c>
      <c r="L3865" s="203">
        <v>556.73</v>
      </c>
      <c r="M3865" s="231"/>
    </row>
    <row r="3866" spans="1:13">
      <c r="A3866" s="231" t="s">
        <v>794</v>
      </c>
      <c r="B3866" s="231" t="s">
        <v>709</v>
      </c>
      <c r="C3866" s="231" t="s">
        <v>812</v>
      </c>
      <c r="D3866" s="231" t="s">
        <v>137</v>
      </c>
      <c r="E3866" s="231" t="s">
        <v>521</v>
      </c>
      <c r="F3866" s="231" t="s">
        <v>48</v>
      </c>
      <c r="G3866" s="231" t="s">
        <v>521</v>
      </c>
      <c r="H3866" s="231" t="s">
        <v>796</v>
      </c>
      <c r="I3866" s="203">
        <v>20635</v>
      </c>
      <c r="J3866" s="203">
        <v>19446.68</v>
      </c>
      <c r="K3866" s="203">
        <v>1013</v>
      </c>
      <c r="L3866" s="203">
        <v>175.32</v>
      </c>
      <c r="M3866" s="231"/>
    </row>
    <row r="3867" spans="1:13">
      <c r="A3867" s="231" t="s">
        <v>794</v>
      </c>
      <c r="B3867" s="231" t="s">
        <v>709</v>
      </c>
      <c r="C3867" s="231" t="s">
        <v>2341</v>
      </c>
      <c r="D3867" s="231" t="s">
        <v>137</v>
      </c>
      <c r="E3867" s="231" t="s">
        <v>521</v>
      </c>
      <c r="F3867" s="231" t="s">
        <v>48</v>
      </c>
      <c r="G3867" s="231" t="s">
        <v>521</v>
      </c>
      <c r="H3867" s="231" t="s">
        <v>796</v>
      </c>
      <c r="I3867" s="203">
        <v>4287.04</v>
      </c>
      <c r="J3867" s="203">
        <v>4287.04</v>
      </c>
      <c r="K3867" s="203">
        <v>0</v>
      </c>
      <c r="L3867" s="203">
        <v>0</v>
      </c>
      <c r="M3867" s="231"/>
    </row>
    <row r="3868" spans="1:13">
      <c r="A3868" s="231" t="s">
        <v>794</v>
      </c>
      <c r="B3868" s="231" t="s">
        <v>709</v>
      </c>
      <c r="C3868" s="231" t="s">
        <v>2341</v>
      </c>
      <c r="D3868" s="231" t="s">
        <v>137</v>
      </c>
      <c r="E3868" s="231" t="s">
        <v>521</v>
      </c>
      <c r="F3868" s="231" t="s">
        <v>48</v>
      </c>
      <c r="G3868" s="231" t="s">
        <v>521</v>
      </c>
      <c r="H3868" s="231" t="s">
        <v>796</v>
      </c>
      <c r="I3868" s="203">
        <v>3100</v>
      </c>
      <c r="J3868" s="203">
        <v>1713.86</v>
      </c>
      <c r="K3868" s="203">
        <v>0</v>
      </c>
      <c r="L3868" s="203">
        <v>1386.14</v>
      </c>
      <c r="M3868" s="231"/>
    </row>
    <row r="3869" spans="1:13">
      <c r="A3869" s="231" t="s">
        <v>794</v>
      </c>
      <c r="B3869" s="231" t="s">
        <v>709</v>
      </c>
      <c r="C3869" s="231" t="s">
        <v>2343</v>
      </c>
      <c r="D3869" s="231" t="s">
        <v>137</v>
      </c>
      <c r="E3869" s="231" t="s">
        <v>521</v>
      </c>
      <c r="F3869" s="231" t="s">
        <v>48</v>
      </c>
      <c r="G3869" s="231" t="s">
        <v>521</v>
      </c>
      <c r="H3869" s="231" t="s">
        <v>796</v>
      </c>
      <c r="I3869" s="203">
        <v>2114.2199999999998</v>
      </c>
      <c r="J3869" s="203">
        <v>45.12</v>
      </c>
      <c r="K3869" s="203">
        <v>0</v>
      </c>
      <c r="L3869" s="203">
        <v>2069.1</v>
      </c>
      <c r="M3869" s="231"/>
    </row>
    <row r="3870" spans="1:13">
      <c r="A3870" s="231" t="s">
        <v>794</v>
      </c>
      <c r="B3870" s="231" t="s">
        <v>709</v>
      </c>
      <c r="C3870" s="231" t="s">
        <v>2344</v>
      </c>
      <c r="D3870" s="231" t="s">
        <v>137</v>
      </c>
      <c r="E3870" s="231" t="s">
        <v>521</v>
      </c>
      <c r="F3870" s="231" t="s">
        <v>48</v>
      </c>
      <c r="G3870" s="231" t="s">
        <v>521</v>
      </c>
      <c r="H3870" s="231" t="s">
        <v>796</v>
      </c>
      <c r="I3870" s="203">
        <v>714.8</v>
      </c>
      <c r="J3870" s="203">
        <v>714.8</v>
      </c>
      <c r="K3870" s="203">
        <v>0</v>
      </c>
      <c r="L3870" s="203">
        <v>0</v>
      </c>
      <c r="M3870" s="231"/>
    </row>
    <row r="3871" spans="1:13">
      <c r="A3871" s="231" t="s">
        <v>794</v>
      </c>
      <c r="B3871" s="231" t="s">
        <v>709</v>
      </c>
      <c r="C3871" s="231" t="s">
        <v>2344</v>
      </c>
      <c r="D3871" s="231" t="s">
        <v>137</v>
      </c>
      <c r="E3871" s="231" t="s">
        <v>521</v>
      </c>
      <c r="F3871" s="231" t="s">
        <v>48</v>
      </c>
      <c r="G3871" s="231" t="s">
        <v>521</v>
      </c>
      <c r="H3871" s="231" t="s">
        <v>796</v>
      </c>
      <c r="I3871" s="203">
        <v>176.94</v>
      </c>
      <c r="J3871" s="203">
        <v>56.94</v>
      </c>
      <c r="K3871" s="203">
        <v>0</v>
      </c>
      <c r="L3871" s="203">
        <v>120</v>
      </c>
      <c r="M3871" s="231"/>
    </row>
    <row r="3872" spans="1:13">
      <c r="A3872" s="231" t="s">
        <v>794</v>
      </c>
      <c r="B3872" s="231" t="s">
        <v>808</v>
      </c>
      <c r="C3872" s="231" t="s">
        <v>2343</v>
      </c>
      <c r="D3872" s="231" t="s">
        <v>137</v>
      </c>
      <c r="E3872" s="231" t="s">
        <v>830</v>
      </c>
      <c r="F3872" s="231" t="s">
        <v>48</v>
      </c>
      <c r="G3872" s="231" t="s">
        <v>521</v>
      </c>
      <c r="H3872" s="231" t="s">
        <v>796</v>
      </c>
      <c r="I3872" s="203">
        <v>1480.45</v>
      </c>
      <c r="J3872" s="203">
        <v>0</v>
      </c>
      <c r="K3872" s="203">
        <v>0</v>
      </c>
      <c r="L3872" s="203">
        <v>1480.45</v>
      </c>
      <c r="M3872" s="231"/>
    </row>
    <row r="3873" spans="1:13">
      <c r="A3873" s="231" t="s">
        <v>794</v>
      </c>
      <c r="B3873" s="231" t="s">
        <v>701</v>
      </c>
      <c r="C3873" s="231" t="s">
        <v>2341</v>
      </c>
      <c r="D3873" s="231" t="s">
        <v>137</v>
      </c>
      <c r="E3873" s="231" t="s">
        <v>830</v>
      </c>
      <c r="F3873" s="231" t="s">
        <v>48</v>
      </c>
      <c r="G3873" s="231" t="s">
        <v>521</v>
      </c>
      <c r="H3873" s="231" t="s">
        <v>796</v>
      </c>
      <c r="I3873" s="203">
        <v>22</v>
      </c>
      <c r="J3873" s="203">
        <v>0</v>
      </c>
      <c r="K3873" s="203">
        <v>0</v>
      </c>
      <c r="L3873" s="203">
        <v>22</v>
      </c>
      <c r="M3873" s="231"/>
    </row>
    <row r="3874" spans="1:13">
      <c r="A3874" s="231" t="s">
        <v>794</v>
      </c>
      <c r="B3874" s="231" t="s">
        <v>701</v>
      </c>
      <c r="C3874" s="231" t="s">
        <v>2345</v>
      </c>
      <c r="D3874" s="231" t="s">
        <v>137</v>
      </c>
      <c r="E3874" s="231" t="s">
        <v>830</v>
      </c>
      <c r="F3874" s="231" t="s">
        <v>48</v>
      </c>
      <c r="G3874" s="231" t="s">
        <v>521</v>
      </c>
      <c r="H3874" s="231" t="s">
        <v>796</v>
      </c>
      <c r="I3874" s="203">
        <v>101.06</v>
      </c>
      <c r="J3874" s="203">
        <v>0</v>
      </c>
      <c r="K3874" s="203">
        <v>0</v>
      </c>
      <c r="L3874" s="203">
        <v>101.06</v>
      </c>
      <c r="M3874" s="231"/>
    </row>
    <row r="3875" spans="1:13">
      <c r="A3875" s="231" t="s">
        <v>794</v>
      </c>
      <c r="B3875" s="231" t="s">
        <v>702</v>
      </c>
      <c r="C3875" s="231" t="s">
        <v>2341</v>
      </c>
      <c r="D3875" s="231" t="s">
        <v>137</v>
      </c>
      <c r="E3875" s="231" t="s">
        <v>830</v>
      </c>
      <c r="F3875" s="231" t="s">
        <v>48</v>
      </c>
      <c r="G3875" s="231" t="s">
        <v>521</v>
      </c>
      <c r="H3875" s="231" t="s">
        <v>796</v>
      </c>
      <c r="I3875" s="203">
        <v>493</v>
      </c>
      <c r="J3875" s="203">
        <v>236</v>
      </c>
      <c r="K3875" s="203">
        <v>0</v>
      </c>
      <c r="L3875" s="203">
        <v>257</v>
      </c>
      <c r="M3875" s="231"/>
    </row>
    <row r="3876" spans="1:13">
      <c r="A3876" s="231" t="s">
        <v>794</v>
      </c>
      <c r="B3876" s="231" t="s">
        <v>808</v>
      </c>
      <c r="C3876" s="231" t="s">
        <v>2341</v>
      </c>
      <c r="D3876" s="231" t="s">
        <v>137</v>
      </c>
      <c r="E3876" s="231" t="s">
        <v>710</v>
      </c>
      <c r="F3876" s="231" t="s">
        <v>48</v>
      </c>
      <c r="G3876" s="231" t="s">
        <v>521</v>
      </c>
      <c r="H3876" s="231" t="s">
        <v>796</v>
      </c>
      <c r="I3876" s="203">
        <v>1843</v>
      </c>
      <c r="J3876" s="203">
        <v>934</v>
      </c>
      <c r="K3876" s="203">
        <v>0</v>
      </c>
      <c r="L3876" s="203">
        <v>909</v>
      </c>
      <c r="M3876" s="231"/>
    </row>
    <row r="3877" spans="1:13">
      <c r="A3877" s="231" t="s">
        <v>794</v>
      </c>
      <c r="B3877" s="231" t="s">
        <v>808</v>
      </c>
      <c r="C3877" s="231" t="s">
        <v>2341</v>
      </c>
      <c r="D3877" s="231" t="s">
        <v>137</v>
      </c>
      <c r="E3877" s="231" t="s">
        <v>710</v>
      </c>
      <c r="F3877" s="231" t="s">
        <v>48</v>
      </c>
      <c r="G3877" s="231" t="s">
        <v>521</v>
      </c>
      <c r="H3877" s="231" t="s">
        <v>796</v>
      </c>
      <c r="I3877" s="203">
        <v>4500</v>
      </c>
      <c r="J3877" s="203">
        <v>4500</v>
      </c>
      <c r="K3877" s="203">
        <v>0</v>
      </c>
      <c r="L3877" s="203">
        <v>0</v>
      </c>
      <c r="M3877" s="231"/>
    </row>
    <row r="3878" spans="1:13">
      <c r="A3878" s="231" t="s">
        <v>794</v>
      </c>
      <c r="B3878" s="231" t="s">
        <v>808</v>
      </c>
      <c r="C3878" s="231" t="s">
        <v>2343</v>
      </c>
      <c r="D3878" s="231" t="s">
        <v>137</v>
      </c>
      <c r="E3878" s="231" t="s">
        <v>710</v>
      </c>
      <c r="F3878" s="231" t="s">
        <v>48</v>
      </c>
      <c r="G3878" s="231" t="s">
        <v>521</v>
      </c>
      <c r="H3878" s="231" t="s">
        <v>796</v>
      </c>
      <c r="I3878" s="203">
        <v>608.71</v>
      </c>
      <c r="J3878" s="203">
        <v>230</v>
      </c>
      <c r="K3878" s="203">
        <v>0</v>
      </c>
      <c r="L3878" s="203">
        <v>378.71</v>
      </c>
      <c r="M3878" s="231"/>
    </row>
    <row r="3879" spans="1:13">
      <c r="A3879" s="231" t="s">
        <v>794</v>
      </c>
      <c r="B3879" s="231" t="s">
        <v>808</v>
      </c>
      <c r="C3879" s="231" t="s">
        <v>2343</v>
      </c>
      <c r="D3879" s="231" t="s">
        <v>137</v>
      </c>
      <c r="E3879" s="231" t="s">
        <v>710</v>
      </c>
      <c r="F3879" s="231" t="s">
        <v>48</v>
      </c>
      <c r="G3879" s="231" t="s">
        <v>521</v>
      </c>
      <c r="H3879" s="231" t="s">
        <v>796</v>
      </c>
      <c r="I3879" s="203">
        <v>335</v>
      </c>
      <c r="J3879" s="203">
        <v>179.98</v>
      </c>
      <c r="K3879" s="203">
        <v>0</v>
      </c>
      <c r="L3879" s="203">
        <v>155.02000000000001</v>
      </c>
      <c r="M3879" s="231"/>
    </row>
    <row r="3880" spans="1:13">
      <c r="A3880" s="231" t="s">
        <v>794</v>
      </c>
      <c r="B3880" s="231" t="s">
        <v>808</v>
      </c>
      <c r="C3880" s="231" t="s">
        <v>2344</v>
      </c>
      <c r="D3880" s="231" t="s">
        <v>137</v>
      </c>
      <c r="E3880" s="231" t="s">
        <v>710</v>
      </c>
      <c r="F3880" s="231" t="s">
        <v>48</v>
      </c>
      <c r="G3880" s="231" t="s">
        <v>521</v>
      </c>
      <c r="H3880" s="231" t="s">
        <v>796</v>
      </c>
      <c r="I3880" s="203">
        <v>18316.09</v>
      </c>
      <c r="J3880" s="203">
        <v>18025</v>
      </c>
      <c r="K3880" s="203">
        <v>0</v>
      </c>
      <c r="L3880" s="203">
        <v>291.08999999999997</v>
      </c>
      <c r="M3880" s="231"/>
    </row>
    <row r="3881" spans="1:13">
      <c r="A3881" s="231" t="s">
        <v>794</v>
      </c>
      <c r="B3881" s="231" t="s">
        <v>808</v>
      </c>
      <c r="C3881" s="231" t="s">
        <v>2344</v>
      </c>
      <c r="D3881" s="231" t="s">
        <v>137</v>
      </c>
      <c r="E3881" s="231" t="s">
        <v>710</v>
      </c>
      <c r="F3881" s="231" t="s">
        <v>48</v>
      </c>
      <c r="G3881" s="231" t="s">
        <v>521</v>
      </c>
      <c r="H3881" s="231" t="s">
        <v>796</v>
      </c>
      <c r="I3881" s="203">
        <v>1250</v>
      </c>
      <c r="J3881" s="203">
        <v>1250</v>
      </c>
      <c r="K3881" s="203">
        <v>0</v>
      </c>
      <c r="L3881" s="203">
        <v>0</v>
      </c>
      <c r="M3881" s="231"/>
    </row>
    <row r="3882" spans="1:13">
      <c r="A3882" s="231" t="s">
        <v>794</v>
      </c>
      <c r="B3882" s="231" t="s">
        <v>808</v>
      </c>
      <c r="C3882" s="231" t="s">
        <v>2345</v>
      </c>
      <c r="D3882" s="231" t="s">
        <v>137</v>
      </c>
      <c r="E3882" s="231" t="s">
        <v>710</v>
      </c>
      <c r="F3882" s="231" t="s">
        <v>48</v>
      </c>
      <c r="G3882" s="231" t="s">
        <v>521</v>
      </c>
      <c r="H3882" s="231" t="s">
        <v>796</v>
      </c>
      <c r="I3882" s="203">
        <v>850</v>
      </c>
      <c r="J3882" s="203">
        <v>850</v>
      </c>
      <c r="K3882" s="203">
        <v>0</v>
      </c>
      <c r="L3882" s="203">
        <v>0</v>
      </c>
      <c r="M3882" s="231"/>
    </row>
    <row r="3883" spans="1:13">
      <c r="A3883" s="231" t="s">
        <v>794</v>
      </c>
      <c r="B3883" s="231" t="s">
        <v>808</v>
      </c>
      <c r="C3883" s="231" t="s">
        <v>2345</v>
      </c>
      <c r="D3883" s="231" t="s">
        <v>137</v>
      </c>
      <c r="E3883" s="231" t="s">
        <v>710</v>
      </c>
      <c r="F3883" s="231" t="s">
        <v>48</v>
      </c>
      <c r="G3883" s="231" t="s">
        <v>521</v>
      </c>
      <c r="H3883" s="231" t="s">
        <v>796</v>
      </c>
      <c r="I3883" s="203">
        <v>571.36</v>
      </c>
      <c r="J3883" s="203">
        <v>714.2</v>
      </c>
      <c r="K3883" s="203">
        <v>0</v>
      </c>
      <c r="L3883" s="203">
        <v>-142.84</v>
      </c>
      <c r="M3883" s="231"/>
    </row>
    <row r="3884" spans="1:13">
      <c r="A3884" s="231" t="s">
        <v>794</v>
      </c>
      <c r="B3884" s="231" t="s">
        <v>833</v>
      </c>
      <c r="C3884" s="231" t="s">
        <v>2345</v>
      </c>
      <c r="D3884" s="231" t="s">
        <v>137</v>
      </c>
      <c r="E3884" s="231" t="s">
        <v>710</v>
      </c>
      <c r="F3884" s="231" t="s">
        <v>48</v>
      </c>
      <c r="G3884" s="231" t="s">
        <v>521</v>
      </c>
      <c r="H3884" s="231" t="s">
        <v>796</v>
      </c>
      <c r="I3884" s="203">
        <v>344.39</v>
      </c>
      <c r="J3884" s="203">
        <v>477.75</v>
      </c>
      <c r="K3884" s="203">
        <v>0</v>
      </c>
      <c r="L3884" s="203">
        <v>-133.36000000000001</v>
      </c>
      <c r="M3884" s="231"/>
    </row>
    <row r="3885" spans="1:13">
      <c r="A3885" s="231" t="s">
        <v>794</v>
      </c>
      <c r="B3885" s="231" t="s">
        <v>701</v>
      </c>
      <c r="C3885" s="231" t="s">
        <v>2341</v>
      </c>
      <c r="D3885" s="231" t="s">
        <v>137</v>
      </c>
      <c r="E3885" s="231" t="s">
        <v>710</v>
      </c>
      <c r="F3885" s="231" t="s">
        <v>48</v>
      </c>
      <c r="G3885" s="231" t="s">
        <v>521</v>
      </c>
      <c r="H3885" s="231" t="s">
        <v>796</v>
      </c>
      <c r="I3885" s="203">
        <v>1489.74</v>
      </c>
      <c r="J3885" s="203">
        <v>797</v>
      </c>
      <c r="K3885" s="203">
        <v>0</v>
      </c>
      <c r="L3885" s="203">
        <v>692.74</v>
      </c>
      <c r="M3885" s="231"/>
    </row>
    <row r="3886" spans="1:13">
      <c r="A3886" s="231" t="s">
        <v>794</v>
      </c>
      <c r="B3886" s="231" t="s">
        <v>701</v>
      </c>
      <c r="C3886" s="231" t="s">
        <v>2341</v>
      </c>
      <c r="D3886" s="231" t="s">
        <v>137</v>
      </c>
      <c r="E3886" s="231" t="s">
        <v>710</v>
      </c>
      <c r="F3886" s="231" t="s">
        <v>48</v>
      </c>
      <c r="G3886" s="231" t="s">
        <v>521</v>
      </c>
      <c r="H3886" s="231" t="s">
        <v>796</v>
      </c>
      <c r="I3886" s="203">
        <v>108.85</v>
      </c>
      <c r="J3886" s="203">
        <v>0</v>
      </c>
      <c r="K3886" s="203">
        <v>0</v>
      </c>
      <c r="L3886" s="203">
        <v>108.85</v>
      </c>
      <c r="M3886" s="231"/>
    </row>
    <row r="3887" spans="1:13">
      <c r="A3887" s="231" t="s">
        <v>794</v>
      </c>
      <c r="B3887" s="231" t="s">
        <v>701</v>
      </c>
      <c r="C3887" s="231" t="s">
        <v>2344</v>
      </c>
      <c r="D3887" s="231" t="s">
        <v>137</v>
      </c>
      <c r="E3887" s="231" t="s">
        <v>710</v>
      </c>
      <c r="F3887" s="231" t="s">
        <v>48</v>
      </c>
      <c r="G3887" s="231" t="s">
        <v>521</v>
      </c>
      <c r="H3887" s="231" t="s">
        <v>796</v>
      </c>
      <c r="I3887" s="203">
        <v>1045</v>
      </c>
      <c r="J3887" s="203">
        <v>1045</v>
      </c>
      <c r="K3887" s="203">
        <v>0</v>
      </c>
      <c r="L3887" s="203">
        <v>0</v>
      </c>
      <c r="M3887" s="231"/>
    </row>
    <row r="3888" spans="1:13">
      <c r="A3888" s="231" t="s">
        <v>794</v>
      </c>
      <c r="B3888" s="231" t="s">
        <v>701</v>
      </c>
      <c r="C3888" s="231" t="s">
        <v>2345</v>
      </c>
      <c r="D3888" s="231" t="s">
        <v>137</v>
      </c>
      <c r="E3888" s="231" t="s">
        <v>710</v>
      </c>
      <c r="F3888" s="231" t="s">
        <v>48</v>
      </c>
      <c r="G3888" s="231" t="s">
        <v>521</v>
      </c>
      <c r="H3888" s="231" t="s">
        <v>796</v>
      </c>
      <c r="I3888" s="203">
        <v>142.84</v>
      </c>
      <c r="J3888" s="203">
        <v>142.84</v>
      </c>
      <c r="K3888" s="203">
        <v>0</v>
      </c>
      <c r="L3888" s="203">
        <v>0</v>
      </c>
      <c r="M3888" s="231"/>
    </row>
    <row r="3889" spans="1:13">
      <c r="A3889" s="231" t="s">
        <v>794</v>
      </c>
      <c r="B3889" s="231" t="s">
        <v>707</v>
      </c>
      <c r="C3889" s="231" t="s">
        <v>2341</v>
      </c>
      <c r="D3889" s="231" t="s">
        <v>137</v>
      </c>
      <c r="E3889" s="231" t="s">
        <v>710</v>
      </c>
      <c r="F3889" s="231" t="s">
        <v>48</v>
      </c>
      <c r="G3889" s="231" t="s">
        <v>521</v>
      </c>
      <c r="H3889" s="231" t="s">
        <v>796</v>
      </c>
      <c r="I3889" s="203">
        <v>1470.46</v>
      </c>
      <c r="J3889" s="203">
        <v>1470.46</v>
      </c>
      <c r="K3889" s="203">
        <v>0</v>
      </c>
      <c r="L3889" s="203">
        <v>0</v>
      </c>
      <c r="M3889" s="231"/>
    </row>
    <row r="3890" spans="1:13">
      <c r="A3890" s="231" t="s">
        <v>794</v>
      </c>
      <c r="B3890" s="231" t="s">
        <v>707</v>
      </c>
      <c r="C3890" s="231" t="s">
        <v>2343</v>
      </c>
      <c r="D3890" s="231" t="s">
        <v>137</v>
      </c>
      <c r="E3890" s="231" t="s">
        <v>710</v>
      </c>
      <c r="F3890" s="231" t="s">
        <v>48</v>
      </c>
      <c r="G3890" s="231" t="s">
        <v>521</v>
      </c>
      <c r="H3890" s="231" t="s">
        <v>796</v>
      </c>
      <c r="I3890" s="203">
        <v>13138.43</v>
      </c>
      <c r="J3890" s="203">
        <v>485.28</v>
      </c>
      <c r="K3890" s="203">
        <v>0</v>
      </c>
      <c r="L3890" s="203">
        <v>12653.15</v>
      </c>
      <c r="M3890" s="231"/>
    </row>
    <row r="3891" spans="1:13">
      <c r="A3891" s="231" t="s">
        <v>794</v>
      </c>
      <c r="B3891" s="231" t="s">
        <v>242</v>
      </c>
      <c r="C3891" s="231" t="s">
        <v>2344</v>
      </c>
      <c r="D3891" s="231" t="s">
        <v>137</v>
      </c>
      <c r="E3891" s="231" t="s">
        <v>710</v>
      </c>
      <c r="F3891" s="231" t="s">
        <v>48</v>
      </c>
      <c r="G3891" s="231" t="s">
        <v>521</v>
      </c>
      <c r="H3891" s="231" t="s">
        <v>796</v>
      </c>
      <c r="I3891" s="203">
        <v>28050</v>
      </c>
      <c r="J3891" s="203">
        <v>28050</v>
      </c>
      <c r="K3891" s="203">
        <v>0</v>
      </c>
      <c r="L3891" s="203">
        <v>0</v>
      </c>
      <c r="M3891" s="231"/>
    </row>
    <row r="3892" spans="1:13">
      <c r="A3892" s="231" t="s">
        <v>794</v>
      </c>
      <c r="B3892" s="231" t="s">
        <v>706</v>
      </c>
      <c r="C3892" s="231" t="s">
        <v>2343</v>
      </c>
      <c r="D3892" s="231" t="s">
        <v>137</v>
      </c>
      <c r="E3892" s="231" t="s">
        <v>710</v>
      </c>
      <c r="F3892" s="231" t="s">
        <v>48</v>
      </c>
      <c r="G3892" s="231" t="s">
        <v>521</v>
      </c>
      <c r="H3892" s="231" t="s">
        <v>796</v>
      </c>
      <c r="I3892" s="203">
        <v>804.48</v>
      </c>
      <c r="J3892" s="203">
        <v>804.48</v>
      </c>
      <c r="K3892" s="203">
        <v>0</v>
      </c>
      <c r="L3892" s="203">
        <v>0</v>
      </c>
      <c r="M3892" s="231"/>
    </row>
    <row r="3893" spans="1:13">
      <c r="A3893" s="231" t="s">
        <v>794</v>
      </c>
      <c r="B3893" s="231" t="s">
        <v>706</v>
      </c>
      <c r="C3893" s="231" t="s">
        <v>2344</v>
      </c>
      <c r="D3893" s="231" t="s">
        <v>137</v>
      </c>
      <c r="E3893" s="231" t="s">
        <v>710</v>
      </c>
      <c r="F3893" s="231" t="s">
        <v>48</v>
      </c>
      <c r="G3893" s="231" t="s">
        <v>521</v>
      </c>
      <c r="H3893" s="231" t="s">
        <v>796</v>
      </c>
      <c r="I3893" s="203">
        <v>160.86000000000001</v>
      </c>
      <c r="J3893" s="203">
        <v>160.86000000000001</v>
      </c>
      <c r="K3893" s="203">
        <v>0</v>
      </c>
      <c r="L3893" s="203">
        <v>0</v>
      </c>
      <c r="M3893" s="231"/>
    </row>
    <row r="3894" spans="1:13">
      <c r="A3894" s="231" t="s">
        <v>794</v>
      </c>
      <c r="B3894" s="231" t="s">
        <v>706</v>
      </c>
      <c r="C3894" s="231" t="s">
        <v>2345</v>
      </c>
      <c r="D3894" s="231" t="s">
        <v>137</v>
      </c>
      <c r="E3894" s="231" t="s">
        <v>710</v>
      </c>
      <c r="F3894" s="231" t="s">
        <v>48</v>
      </c>
      <c r="G3894" s="231" t="s">
        <v>521</v>
      </c>
      <c r="H3894" s="231" t="s">
        <v>796</v>
      </c>
      <c r="I3894" s="203">
        <v>379.63</v>
      </c>
      <c r="J3894" s="203">
        <v>379.55</v>
      </c>
      <c r="K3894" s="203">
        <v>0</v>
      </c>
      <c r="L3894" s="203">
        <v>0.08</v>
      </c>
      <c r="M3894" s="231"/>
    </row>
    <row r="3895" spans="1:13">
      <c r="A3895" s="231" t="s">
        <v>794</v>
      </c>
      <c r="B3895" s="231" t="s">
        <v>709</v>
      </c>
      <c r="C3895" s="231" t="s">
        <v>2343</v>
      </c>
      <c r="D3895" s="231" t="s">
        <v>137</v>
      </c>
      <c r="E3895" s="231" t="s">
        <v>710</v>
      </c>
      <c r="F3895" s="231" t="s">
        <v>48</v>
      </c>
      <c r="G3895" s="231" t="s">
        <v>521</v>
      </c>
      <c r="H3895" s="231" t="s">
        <v>796</v>
      </c>
      <c r="I3895" s="203">
        <v>6378.96</v>
      </c>
      <c r="J3895" s="203">
        <v>0</v>
      </c>
      <c r="K3895" s="203">
        <v>0</v>
      </c>
      <c r="L3895" s="203">
        <v>6378.96</v>
      </c>
      <c r="M3895" s="231"/>
    </row>
    <row r="3896" spans="1:13">
      <c r="A3896" s="231" t="s">
        <v>794</v>
      </c>
      <c r="B3896" s="231" t="s">
        <v>808</v>
      </c>
      <c r="C3896" s="231" t="s">
        <v>794</v>
      </c>
      <c r="D3896" s="231" t="s">
        <v>137</v>
      </c>
      <c r="E3896" s="231" t="s">
        <v>2086</v>
      </c>
      <c r="F3896" s="231" t="s">
        <v>48</v>
      </c>
      <c r="G3896" s="231" t="s">
        <v>521</v>
      </c>
      <c r="H3896" s="231" t="s">
        <v>796</v>
      </c>
      <c r="I3896" s="203">
        <v>2000</v>
      </c>
      <c r="J3896" s="203">
        <v>11991</v>
      </c>
      <c r="K3896" s="203">
        <v>0</v>
      </c>
      <c r="L3896" s="203">
        <v>-9991</v>
      </c>
      <c r="M3896" s="231"/>
    </row>
    <row r="3897" spans="1:13">
      <c r="A3897" s="231" t="s">
        <v>794</v>
      </c>
      <c r="B3897" s="231" t="s">
        <v>808</v>
      </c>
      <c r="C3897" s="231" t="s">
        <v>812</v>
      </c>
      <c r="D3897" s="231" t="s">
        <v>137</v>
      </c>
      <c r="E3897" s="231" t="s">
        <v>2086</v>
      </c>
      <c r="F3897" s="231" t="s">
        <v>48</v>
      </c>
      <c r="G3897" s="231" t="s">
        <v>521</v>
      </c>
      <c r="H3897" s="231" t="s">
        <v>796</v>
      </c>
      <c r="I3897" s="203">
        <v>465.28</v>
      </c>
      <c r="J3897" s="203">
        <v>2628.86</v>
      </c>
      <c r="K3897" s="203">
        <v>0</v>
      </c>
      <c r="L3897" s="203">
        <v>-2163.58</v>
      </c>
      <c r="M3897" s="231"/>
    </row>
    <row r="3898" spans="1:13">
      <c r="A3898" s="231" t="s">
        <v>794</v>
      </c>
      <c r="B3898" s="231" t="s">
        <v>833</v>
      </c>
      <c r="C3898" s="231" t="s">
        <v>794</v>
      </c>
      <c r="D3898" s="231" t="s">
        <v>137</v>
      </c>
      <c r="E3898" s="231" t="s">
        <v>1967</v>
      </c>
      <c r="F3898" s="231" t="s">
        <v>48</v>
      </c>
      <c r="G3898" s="231" t="s">
        <v>521</v>
      </c>
      <c r="H3898" s="231" t="s">
        <v>796</v>
      </c>
      <c r="I3898" s="203">
        <v>1090.44</v>
      </c>
      <c r="J3898" s="203">
        <v>1090.44</v>
      </c>
      <c r="K3898" s="203">
        <v>0</v>
      </c>
      <c r="L3898" s="203">
        <v>0</v>
      </c>
      <c r="M3898" s="231"/>
    </row>
    <row r="3899" spans="1:13">
      <c r="A3899" s="231" t="s">
        <v>794</v>
      </c>
      <c r="B3899" s="231" t="s">
        <v>833</v>
      </c>
      <c r="C3899" s="231" t="s">
        <v>794</v>
      </c>
      <c r="D3899" s="231" t="s">
        <v>137</v>
      </c>
      <c r="E3899" s="231" t="s">
        <v>1967</v>
      </c>
      <c r="F3899" s="231" t="s">
        <v>48</v>
      </c>
      <c r="G3899" s="231" t="s">
        <v>521</v>
      </c>
      <c r="H3899" s="231" t="s">
        <v>796</v>
      </c>
      <c r="I3899" s="203">
        <v>628.5</v>
      </c>
      <c r="J3899" s="203">
        <v>628.5</v>
      </c>
      <c r="K3899" s="203">
        <v>0</v>
      </c>
      <c r="L3899" s="203">
        <v>0</v>
      </c>
      <c r="M3899" s="231"/>
    </row>
    <row r="3900" spans="1:13">
      <c r="A3900" s="231" t="s">
        <v>794</v>
      </c>
      <c r="B3900" s="231" t="s">
        <v>833</v>
      </c>
      <c r="C3900" s="231" t="s">
        <v>812</v>
      </c>
      <c r="D3900" s="231" t="s">
        <v>137</v>
      </c>
      <c r="E3900" s="231" t="s">
        <v>1967</v>
      </c>
      <c r="F3900" s="231" t="s">
        <v>48</v>
      </c>
      <c r="G3900" s="231" t="s">
        <v>521</v>
      </c>
      <c r="H3900" s="231" t="s">
        <v>796</v>
      </c>
      <c r="I3900" s="203">
        <v>818.86</v>
      </c>
      <c r="J3900" s="203">
        <v>765.86</v>
      </c>
      <c r="K3900" s="203">
        <v>0</v>
      </c>
      <c r="L3900" s="203">
        <v>53</v>
      </c>
      <c r="M3900" s="231"/>
    </row>
    <row r="3901" spans="1:13">
      <c r="A3901" s="231" t="s">
        <v>794</v>
      </c>
      <c r="B3901" s="231" t="s">
        <v>833</v>
      </c>
      <c r="C3901" s="231" t="s">
        <v>2345</v>
      </c>
      <c r="D3901" s="231" t="s">
        <v>137</v>
      </c>
      <c r="E3901" s="231" t="s">
        <v>1967</v>
      </c>
      <c r="F3901" s="231" t="s">
        <v>48</v>
      </c>
      <c r="G3901" s="231" t="s">
        <v>521</v>
      </c>
      <c r="H3901" s="231" t="s">
        <v>796</v>
      </c>
      <c r="I3901" s="203">
        <v>1730.95</v>
      </c>
      <c r="J3901" s="203">
        <v>1730.95</v>
      </c>
      <c r="K3901" s="203">
        <v>0</v>
      </c>
      <c r="L3901" s="203">
        <v>0</v>
      </c>
      <c r="M3901" s="231"/>
    </row>
    <row r="3902" spans="1:13">
      <c r="A3902" s="231" t="s">
        <v>794</v>
      </c>
      <c r="B3902" s="231" t="s">
        <v>703</v>
      </c>
      <c r="C3902" s="231" t="s">
        <v>794</v>
      </c>
      <c r="D3902" s="231" t="s">
        <v>137</v>
      </c>
      <c r="E3902" s="231" t="s">
        <v>2092</v>
      </c>
      <c r="F3902" s="231" t="s">
        <v>48</v>
      </c>
      <c r="G3902" s="231" t="s">
        <v>521</v>
      </c>
      <c r="H3902" s="231" t="s">
        <v>796</v>
      </c>
      <c r="I3902" s="203">
        <v>42671</v>
      </c>
      <c r="J3902" s="203">
        <v>35975.839999999997</v>
      </c>
      <c r="K3902" s="203">
        <v>6695.16</v>
      </c>
      <c r="L3902" s="203">
        <v>0</v>
      </c>
      <c r="M3902" s="231"/>
    </row>
    <row r="3903" spans="1:13">
      <c r="A3903" s="231" t="s">
        <v>794</v>
      </c>
      <c r="B3903" s="231" t="s">
        <v>703</v>
      </c>
      <c r="C3903" s="231" t="s">
        <v>812</v>
      </c>
      <c r="D3903" s="231" t="s">
        <v>137</v>
      </c>
      <c r="E3903" s="231" t="s">
        <v>2092</v>
      </c>
      <c r="F3903" s="231" t="s">
        <v>48</v>
      </c>
      <c r="G3903" s="231" t="s">
        <v>521</v>
      </c>
      <c r="H3903" s="231" t="s">
        <v>796</v>
      </c>
      <c r="I3903" s="203">
        <v>16748.64</v>
      </c>
      <c r="J3903" s="203">
        <v>15393.19</v>
      </c>
      <c r="K3903" s="203">
        <v>1389.64</v>
      </c>
      <c r="L3903" s="203">
        <v>-34.19</v>
      </c>
      <c r="M3903" s="231"/>
    </row>
    <row r="3904" spans="1:13">
      <c r="A3904" s="231" t="s">
        <v>794</v>
      </c>
      <c r="B3904" s="231" t="s">
        <v>808</v>
      </c>
      <c r="C3904" s="231" t="s">
        <v>794</v>
      </c>
      <c r="D3904" s="231" t="s">
        <v>137</v>
      </c>
      <c r="E3904" s="231" t="s">
        <v>263</v>
      </c>
      <c r="F3904" s="231" t="s">
        <v>48</v>
      </c>
      <c r="G3904" s="231" t="s">
        <v>521</v>
      </c>
      <c r="H3904" s="231" t="s">
        <v>796</v>
      </c>
      <c r="I3904" s="203">
        <v>38342.25</v>
      </c>
      <c r="J3904" s="203">
        <v>31920.58</v>
      </c>
      <c r="K3904" s="203">
        <v>6384.12</v>
      </c>
      <c r="L3904" s="203">
        <v>37.549999999999997</v>
      </c>
      <c r="M3904" s="231"/>
    </row>
    <row r="3905" spans="1:13">
      <c r="A3905" s="231" t="s">
        <v>794</v>
      </c>
      <c r="B3905" s="231" t="s">
        <v>808</v>
      </c>
      <c r="C3905" s="231" t="s">
        <v>812</v>
      </c>
      <c r="D3905" s="231" t="s">
        <v>137</v>
      </c>
      <c r="E3905" s="231" t="s">
        <v>263</v>
      </c>
      <c r="F3905" s="231" t="s">
        <v>48</v>
      </c>
      <c r="G3905" s="231" t="s">
        <v>521</v>
      </c>
      <c r="H3905" s="231" t="s">
        <v>796</v>
      </c>
      <c r="I3905" s="203">
        <v>14700</v>
      </c>
      <c r="J3905" s="203">
        <v>13393.45</v>
      </c>
      <c r="K3905" s="203">
        <v>1325.12</v>
      </c>
      <c r="L3905" s="203">
        <v>-18.57</v>
      </c>
      <c r="M3905" s="231"/>
    </row>
    <row r="3906" spans="1:13">
      <c r="A3906" s="231" t="s">
        <v>794</v>
      </c>
      <c r="B3906" s="231" t="s">
        <v>808</v>
      </c>
      <c r="C3906" s="231" t="s">
        <v>2345</v>
      </c>
      <c r="D3906" s="231" t="s">
        <v>137</v>
      </c>
      <c r="E3906" s="231" t="s">
        <v>263</v>
      </c>
      <c r="F3906" s="231" t="s">
        <v>48</v>
      </c>
      <c r="G3906" s="231" t="s">
        <v>521</v>
      </c>
      <c r="H3906" s="231" t="s">
        <v>796</v>
      </c>
      <c r="I3906" s="203">
        <v>894.73</v>
      </c>
      <c r="J3906" s="203">
        <v>894.73</v>
      </c>
      <c r="K3906" s="203">
        <v>0</v>
      </c>
      <c r="L3906" s="203">
        <v>0</v>
      </c>
      <c r="M3906" s="231"/>
    </row>
    <row r="3907" spans="1:13">
      <c r="A3907" s="231" t="s">
        <v>794</v>
      </c>
      <c r="B3907" s="231" t="s">
        <v>833</v>
      </c>
      <c r="C3907" s="231" t="s">
        <v>794</v>
      </c>
      <c r="D3907" s="231" t="s">
        <v>137</v>
      </c>
      <c r="E3907" s="231" t="s">
        <v>263</v>
      </c>
      <c r="F3907" s="231" t="s">
        <v>48</v>
      </c>
      <c r="G3907" s="231" t="s">
        <v>521</v>
      </c>
      <c r="H3907" s="231" t="s">
        <v>796</v>
      </c>
      <c r="I3907" s="203">
        <v>33644.42</v>
      </c>
      <c r="J3907" s="203">
        <v>29239.75</v>
      </c>
      <c r="K3907" s="203">
        <v>5271.6</v>
      </c>
      <c r="L3907" s="203">
        <v>-866.93</v>
      </c>
      <c r="M3907" s="231"/>
    </row>
    <row r="3908" spans="1:13">
      <c r="A3908" s="231" t="s">
        <v>794</v>
      </c>
      <c r="B3908" s="231" t="s">
        <v>833</v>
      </c>
      <c r="C3908" s="231" t="s">
        <v>812</v>
      </c>
      <c r="D3908" s="231" t="s">
        <v>137</v>
      </c>
      <c r="E3908" s="231" t="s">
        <v>263</v>
      </c>
      <c r="F3908" s="231" t="s">
        <v>48</v>
      </c>
      <c r="G3908" s="231" t="s">
        <v>521</v>
      </c>
      <c r="H3908" s="231" t="s">
        <v>796</v>
      </c>
      <c r="I3908" s="203">
        <v>14337.22</v>
      </c>
      <c r="J3908" s="203">
        <v>13400.22</v>
      </c>
      <c r="K3908" s="203">
        <v>1094.1600000000001</v>
      </c>
      <c r="L3908" s="203">
        <v>-157.16</v>
      </c>
      <c r="M3908" s="231"/>
    </row>
    <row r="3909" spans="1:13">
      <c r="A3909" s="231" t="s">
        <v>794</v>
      </c>
      <c r="B3909" s="231" t="s">
        <v>833</v>
      </c>
      <c r="C3909" s="231" t="s">
        <v>2345</v>
      </c>
      <c r="D3909" s="231" t="s">
        <v>137</v>
      </c>
      <c r="E3909" s="231" t="s">
        <v>263</v>
      </c>
      <c r="F3909" s="231" t="s">
        <v>48</v>
      </c>
      <c r="G3909" s="231" t="s">
        <v>521</v>
      </c>
      <c r="H3909" s="231" t="s">
        <v>796</v>
      </c>
      <c r="I3909" s="203">
        <v>364.24</v>
      </c>
      <c r="J3909" s="203">
        <v>587.07000000000005</v>
      </c>
      <c r="K3909" s="203">
        <v>0</v>
      </c>
      <c r="L3909" s="203">
        <v>-222.83</v>
      </c>
      <c r="M3909" s="231"/>
    </row>
    <row r="3910" spans="1:13">
      <c r="A3910" s="231" t="s">
        <v>794</v>
      </c>
      <c r="B3910" s="231" t="s">
        <v>242</v>
      </c>
      <c r="C3910" s="231" t="s">
        <v>2344</v>
      </c>
      <c r="D3910" s="231" t="s">
        <v>137</v>
      </c>
      <c r="E3910" s="231" t="s">
        <v>263</v>
      </c>
      <c r="F3910" s="231" t="s">
        <v>48</v>
      </c>
      <c r="G3910" s="231" t="s">
        <v>521</v>
      </c>
      <c r="H3910" s="231" t="s">
        <v>796</v>
      </c>
      <c r="I3910" s="203">
        <v>10000</v>
      </c>
      <c r="J3910" s="203">
        <v>10000</v>
      </c>
      <c r="K3910" s="203">
        <v>0</v>
      </c>
      <c r="L3910" s="203">
        <v>0</v>
      </c>
      <c r="M3910" s="231"/>
    </row>
    <row r="3911" spans="1:13">
      <c r="A3911" s="231" t="s">
        <v>794</v>
      </c>
      <c r="B3911" s="231" t="s">
        <v>706</v>
      </c>
      <c r="C3911" s="231" t="s">
        <v>2345</v>
      </c>
      <c r="D3911" s="231" t="s">
        <v>137</v>
      </c>
      <c r="E3911" s="231" t="s">
        <v>263</v>
      </c>
      <c r="F3911" s="231" t="s">
        <v>48</v>
      </c>
      <c r="G3911" s="231" t="s">
        <v>521</v>
      </c>
      <c r="H3911" s="231" t="s">
        <v>796</v>
      </c>
      <c r="I3911" s="203">
        <v>15595.92</v>
      </c>
      <c r="J3911" s="203">
        <v>14170.29</v>
      </c>
      <c r="K3911" s="203">
        <v>0</v>
      </c>
      <c r="L3911" s="203">
        <v>1425.63</v>
      </c>
      <c r="M3911" s="231"/>
    </row>
    <row r="3912" spans="1:13">
      <c r="A3912" s="231" t="s">
        <v>794</v>
      </c>
      <c r="B3912" s="231" t="s">
        <v>367</v>
      </c>
      <c r="C3912" s="231" t="s">
        <v>794</v>
      </c>
      <c r="D3912" s="231" t="s">
        <v>137</v>
      </c>
      <c r="E3912" s="231" t="s">
        <v>263</v>
      </c>
      <c r="F3912" s="231" t="s">
        <v>48</v>
      </c>
      <c r="G3912" s="231" t="s">
        <v>521</v>
      </c>
      <c r="H3912" s="231" t="s">
        <v>796</v>
      </c>
      <c r="I3912" s="203">
        <v>45368.58</v>
      </c>
      <c r="J3912" s="203">
        <v>37664.46</v>
      </c>
      <c r="K3912" s="203">
        <v>6677.84</v>
      </c>
      <c r="L3912" s="203">
        <v>1026.28</v>
      </c>
      <c r="M3912" s="231"/>
    </row>
    <row r="3913" spans="1:13">
      <c r="A3913" s="231" t="s">
        <v>794</v>
      </c>
      <c r="B3913" s="231" t="s">
        <v>367</v>
      </c>
      <c r="C3913" s="231" t="s">
        <v>794</v>
      </c>
      <c r="D3913" s="231" t="s">
        <v>137</v>
      </c>
      <c r="E3913" s="231" t="s">
        <v>263</v>
      </c>
      <c r="F3913" s="231" t="s">
        <v>48</v>
      </c>
      <c r="G3913" s="231" t="s">
        <v>521</v>
      </c>
      <c r="H3913" s="231" t="s">
        <v>796</v>
      </c>
      <c r="I3913" s="203">
        <v>144820.38</v>
      </c>
      <c r="J3913" s="203">
        <v>50457.42</v>
      </c>
      <c r="K3913" s="203">
        <v>1893.28</v>
      </c>
      <c r="L3913" s="203">
        <v>92469.68</v>
      </c>
      <c r="M3913" s="231"/>
    </row>
    <row r="3914" spans="1:13">
      <c r="A3914" s="231" t="s">
        <v>794</v>
      </c>
      <c r="B3914" s="231" t="s">
        <v>367</v>
      </c>
      <c r="C3914" s="231" t="s">
        <v>812</v>
      </c>
      <c r="D3914" s="231" t="s">
        <v>137</v>
      </c>
      <c r="E3914" s="231" t="s">
        <v>263</v>
      </c>
      <c r="F3914" s="231" t="s">
        <v>48</v>
      </c>
      <c r="G3914" s="231" t="s">
        <v>521</v>
      </c>
      <c r="H3914" s="231" t="s">
        <v>796</v>
      </c>
      <c r="I3914" s="203">
        <v>94188.91</v>
      </c>
      <c r="J3914" s="203">
        <v>39096.04</v>
      </c>
      <c r="K3914" s="203">
        <v>1736.97</v>
      </c>
      <c r="L3914" s="203">
        <v>53355.9</v>
      </c>
      <c r="M3914" s="231"/>
    </row>
    <row r="3915" spans="1:13">
      <c r="A3915" s="231" t="s">
        <v>794</v>
      </c>
      <c r="B3915" s="231" t="s">
        <v>367</v>
      </c>
      <c r="C3915" s="231" t="s">
        <v>2341</v>
      </c>
      <c r="D3915" s="231" t="s">
        <v>137</v>
      </c>
      <c r="E3915" s="231" t="s">
        <v>263</v>
      </c>
      <c r="F3915" s="231" t="s">
        <v>48</v>
      </c>
      <c r="G3915" s="231" t="s">
        <v>521</v>
      </c>
      <c r="H3915" s="231" t="s">
        <v>796</v>
      </c>
      <c r="I3915" s="203">
        <v>1051.4000000000001</v>
      </c>
      <c r="J3915" s="203">
        <v>1051.4000000000001</v>
      </c>
      <c r="K3915" s="203">
        <v>0</v>
      </c>
      <c r="L3915" s="203">
        <v>0</v>
      </c>
      <c r="M3915" s="231"/>
    </row>
    <row r="3916" spans="1:13">
      <c r="A3916" s="231" t="s">
        <v>794</v>
      </c>
      <c r="B3916" s="231" t="s">
        <v>367</v>
      </c>
      <c r="C3916" s="231" t="s">
        <v>2343</v>
      </c>
      <c r="D3916" s="231" t="s">
        <v>137</v>
      </c>
      <c r="E3916" s="231" t="s">
        <v>263</v>
      </c>
      <c r="F3916" s="231" t="s">
        <v>48</v>
      </c>
      <c r="G3916" s="231" t="s">
        <v>521</v>
      </c>
      <c r="H3916" s="231" t="s">
        <v>796</v>
      </c>
      <c r="I3916" s="203">
        <v>102687.23</v>
      </c>
      <c r="J3916" s="203">
        <v>6657.34</v>
      </c>
      <c r="K3916" s="203">
        <v>28.87</v>
      </c>
      <c r="L3916" s="203">
        <v>96001.02</v>
      </c>
      <c r="M3916" s="231"/>
    </row>
    <row r="3917" spans="1:13">
      <c r="A3917" s="231" t="s">
        <v>794</v>
      </c>
      <c r="B3917" s="231" t="s">
        <v>702</v>
      </c>
      <c r="C3917" s="231" t="s">
        <v>794</v>
      </c>
      <c r="D3917" s="231" t="s">
        <v>137</v>
      </c>
      <c r="E3917" s="231" t="s">
        <v>1098</v>
      </c>
      <c r="F3917" s="231" t="s">
        <v>48</v>
      </c>
      <c r="G3917" s="231" t="s">
        <v>521</v>
      </c>
      <c r="H3917" s="231" t="s">
        <v>796</v>
      </c>
      <c r="I3917" s="203">
        <v>64978</v>
      </c>
      <c r="J3917" s="203">
        <v>64978</v>
      </c>
      <c r="K3917" s="203">
        <v>0</v>
      </c>
      <c r="L3917" s="203">
        <v>0</v>
      </c>
      <c r="M3917" s="231"/>
    </row>
    <row r="3918" spans="1:13">
      <c r="A3918" s="231" t="s">
        <v>794</v>
      </c>
      <c r="B3918" s="231" t="s">
        <v>702</v>
      </c>
      <c r="C3918" s="231" t="s">
        <v>812</v>
      </c>
      <c r="D3918" s="231" t="s">
        <v>137</v>
      </c>
      <c r="E3918" s="231" t="s">
        <v>1098</v>
      </c>
      <c r="F3918" s="231" t="s">
        <v>48</v>
      </c>
      <c r="G3918" s="231" t="s">
        <v>521</v>
      </c>
      <c r="H3918" s="231" t="s">
        <v>796</v>
      </c>
      <c r="I3918" s="203">
        <v>28459.439999999999</v>
      </c>
      <c r="J3918" s="203">
        <v>25925.919999999998</v>
      </c>
      <c r="K3918" s="203">
        <v>0</v>
      </c>
      <c r="L3918" s="203">
        <v>2533.52</v>
      </c>
      <c r="M3918" s="231"/>
    </row>
    <row r="3919" spans="1:13">
      <c r="A3919" s="231" t="s">
        <v>794</v>
      </c>
      <c r="B3919" s="231" t="s">
        <v>808</v>
      </c>
      <c r="C3919" s="231" t="s">
        <v>794</v>
      </c>
      <c r="D3919" s="231" t="s">
        <v>1044</v>
      </c>
      <c r="E3919" s="231" t="s">
        <v>521</v>
      </c>
      <c r="F3919" s="231" t="s">
        <v>48</v>
      </c>
      <c r="G3919" s="231" t="s">
        <v>521</v>
      </c>
      <c r="H3919" s="231" t="s">
        <v>796</v>
      </c>
      <c r="I3919" s="203">
        <v>881257.01</v>
      </c>
      <c r="J3919" s="203">
        <v>735050.85</v>
      </c>
      <c r="K3919" s="203">
        <v>146206.16</v>
      </c>
      <c r="L3919" s="203">
        <v>0</v>
      </c>
      <c r="M3919" s="231"/>
    </row>
    <row r="3920" spans="1:13">
      <c r="A3920" s="231" t="s">
        <v>794</v>
      </c>
      <c r="B3920" s="231" t="s">
        <v>808</v>
      </c>
      <c r="C3920" s="231" t="s">
        <v>812</v>
      </c>
      <c r="D3920" s="231" t="s">
        <v>1044</v>
      </c>
      <c r="E3920" s="231" t="s">
        <v>521</v>
      </c>
      <c r="F3920" s="231" t="s">
        <v>48</v>
      </c>
      <c r="G3920" s="231" t="s">
        <v>521</v>
      </c>
      <c r="H3920" s="231" t="s">
        <v>796</v>
      </c>
      <c r="I3920" s="203">
        <v>355673</v>
      </c>
      <c r="J3920" s="203">
        <v>328946.21000000002</v>
      </c>
      <c r="K3920" s="203">
        <v>31729.32</v>
      </c>
      <c r="L3920" s="203">
        <v>-5002.53</v>
      </c>
      <c r="M3920" s="231"/>
    </row>
    <row r="3921" spans="1:13">
      <c r="A3921" s="231" t="s">
        <v>794</v>
      </c>
      <c r="B3921" s="231" t="s">
        <v>808</v>
      </c>
      <c r="C3921" s="231" t="s">
        <v>2341</v>
      </c>
      <c r="D3921" s="231" t="s">
        <v>1044</v>
      </c>
      <c r="E3921" s="231" t="s">
        <v>521</v>
      </c>
      <c r="F3921" s="231" t="s">
        <v>48</v>
      </c>
      <c r="G3921" s="231" t="s">
        <v>521</v>
      </c>
      <c r="H3921" s="231" t="s">
        <v>796</v>
      </c>
      <c r="I3921" s="203">
        <v>7050</v>
      </c>
      <c r="J3921" s="203">
        <v>2376.04</v>
      </c>
      <c r="K3921" s="203">
        <v>0</v>
      </c>
      <c r="L3921" s="203">
        <v>4673.96</v>
      </c>
      <c r="M3921" s="231"/>
    </row>
    <row r="3922" spans="1:13">
      <c r="A3922" s="231" t="s">
        <v>794</v>
      </c>
      <c r="B3922" s="231" t="s">
        <v>808</v>
      </c>
      <c r="C3922" s="231" t="s">
        <v>2341</v>
      </c>
      <c r="D3922" s="231" t="s">
        <v>1044</v>
      </c>
      <c r="E3922" s="231" t="s">
        <v>521</v>
      </c>
      <c r="F3922" s="231" t="s">
        <v>48</v>
      </c>
      <c r="G3922" s="231" t="s">
        <v>521</v>
      </c>
      <c r="H3922" s="231" t="s">
        <v>796</v>
      </c>
      <c r="I3922" s="203">
        <v>3000</v>
      </c>
      <c r="J3922" s="203">
        <v>130.77000000000001</v>
      </c>
      <c r="K3922" s="203">
        <v>2.2400000000000002</v>
      </c>
      <c r="L3922" s="203">
        <v>2866.99</v>
      </c>
      <c r="M3922" s="231"/>
    </row>
    <row r="3923" spans="1:13">
      <c r="A3923" s="231" t="s">
        <v>794</v>
      </c>
      <c r="B3923" s="231" t="s">
        <v>808</v>
      </c>
      <c r="C3923" s="231" t="s">
        <v>2341</v>
      </c>
      <c r="D3923" s="231" t="s">
        <v>1044</v>
      </c>
      <c r="E3923" s="231" t="s">
        <v>521</v>
      </c>
      <c r="F3923" s="231" t="s">
        <v>48</v>
      </c>
      <c r="G3923" s="231" t="s">
        <v>521</v>
      </c>
      <c r="H3923" s="231" t="s">
        <v>796</v>
      </c>
      <c r="I3923" s="203">
        <v>12045</v>
      </c>
      <c r="J3923" s="203">
        <v>9566</v>
      </c>
      <c r="K3923" s="203">
        <v>1100</v>
      </c>
      <c r="L3923" s="203">
        <v>1379</v>
      </c>
      <c r="M3923" s="231"/>
    </row>
    <row r="3924" spans="1:13">
      <c r="A3924" s="231" t="s">
        <v>794</v>
      </c>
      <c r="B3924" s="231" t="s">
        <v>808</v>
      </c>
      <c r="C3924" s="231" t="s">
        <v>2341</v>
      </c>
      <c r="D3924" s="231" t="s">
        <v>1044</v>
      </c>
      <c r="E3924" s="231" t="s">
        <v>521</v>
      </c>
      <c r="F3924" s="231" t="s">
        <v>48</v>
      </c>
      <c r="G3924" s="231" t="s">
        <v>521</v>
      </c>
      <c r="H3924" s="231" t="s">
        <v>796</v>
      </c>
      <c r="I3924" s="203">
        <v>2557.6799999999998</v>
      </c>
      <c r="J3924" s="203">
        <v>15</v>
      </c>
      <c r="K3924" s="203">
        <v>0</v>
      </c>
      <c r="L3924" s="203">
        <v>2542.6799999999998</v>
      </c>
      <c r="M3924" s="231"/>
    </row>
    <row r="3925" spans="1:13">
      <c r="A3925" s="231" t="s">
        <v>794</v>
      </c>
      <c r="B3925" s="231" t="s">
        <v>808</v>
      </c>
      <c r="C3925" s="231" t="s">
        <v>2341</v>
      </c>
      <c r="D3925" s="231" t="s">
        <v>1044</v>
      </c>
      <c r="E3925" s="231" t="s">
        <v>521</v>
      </c>
      <c r="F3925" s="231" t="s">
        <v>48</v>
      </c>
      <c r="G3925" s="231" t="s">
        <v>521</v>
      </c>
      <c r="H3925" s="231" t="s">
        <v>796</v>
      </c>
      <c r="I3925" s="203">
        <v>5000</v>
      </c>
      <c r="J3925" s="203">
        <v>799</v>
      </c>
      <c r="K3925" s="203">
        <v>0</v>
      </c>
      <c r="L3925" s="203">
        <v>4201</v>
      </c>
      <c r="M3925" s="231"/>
    </row>
    <row r="3926" spans="1:13">
      <c r="A3926" s="231" t="s">
        <v>794</v>
      </c>
      <c r="B3926" s="231" t="s">
        <v>808</v>
      </c>
      <c r="C3926" s="231" t="s">
        <v>2343</v>
      </c>
      <c r="D3926" s="231" t="s">
        <v>1044</v>
      </c>
      <c r="E3926" s="231" t="s">
        <v>521</v>
      </c>
      <c r="F3926" s="231" t="s">
        <v>48</v>
      </c>
      <c r="G3926" s="231" t="s">
        <v>521</v>
      </c>
      <c r="H3926" s="231" t="s">
        <v>796</v>
      </c>
      <c r="I3926" s="203">
        <v>3129.31</v>
      </c>
      <c r="J3926" s="203">
        <v>2192.33</v>
      </c>
      <c r="K3926" s="203">
        <v>936.98</v>
      </c>
      <c r="L3926" s="203">
        <v>0</v>
      </c>
      <c r="M3926" s="231"/>
    </row>
    <row r="3927" spans="1:13">
      <c r="A3927" s="231" t="s">
        <v>794</v>
      </c>
      <c r="B3927" s="231" t="s">
        <v>808</v>
      </c>
      <c r="C3927" s="231" t="s">
        <v>2344</v>
      </c>
      <c r="D3927" s="231" t="s">
        <v>1044</v>
      </c>
      <c r="E3927" s="231" t="s">
        <v>521</v>
      </c>
      <c r="F3927" s="231" t="s">
        <v>48</v>
      </c>
      <c r="G3927" s="231" t="s">
        <v>521</v>
      </c>
      <c r="H3927" s="231" t="s">
        <v>796</v>
      </c>
      <c r="I3927" s="203">
        <v>5000</v>
      </c>
      <c r="J3927" s="203">
        <v>0</v>
      </c>
      <c r="K3927" s="203">
        <v>0</v>
      </c>
      <c r="L3927" s="203">
        <v>5000</v>
      </c>
      <c r="M3927" s="231"/>
    </row>
    <row r="3928" spans="1:13">
      <c r="A3928" s="231" t="s">
        <v>794</v>
      </c>
      <c r="B3928" s="231" t="s">
        <v>808</v>
      </c>
      <c r="C3928" s="231" t="s">
        <v>2345</v>
      </c>
      <c r="D3928" s="231" t="s">
        <v>1044</v>
      </c>
      <c r="E3928" s="231" t="s">
        <v>521</v>
      </c>
      <c r="F3928" s="231" t="s">
        <v>48</v>
      </c>
      <c r="G3928" s="231" t="s">
        <v>521</v>
      </c>
      <c r="H3928" s="231" t="s">
        <v>796</v>
      </c>
      <c r="I3928" s="203">
        <v>235385</v>
      </c>
      <c r="J3928" s="203">
        <v>324545</v>
      </c>
      <c r="K3928" s="203">
        <v>0</v>
      </c>
      <c r="L3928" s="203">
        <v>-89160</v>
      </c>
      <c r="M3928" s="231"/>
    </row>
    <row r="3929" spans="1:13">
      <c r="A3929" s="231" t="s">
        <v>794</v>
      </c>
      <c r="B3929" s="231" t="s">
        <v>833</v>
      </c>
      <c r="C3929" s="231" t="s">
        <v>794</v>
      </c>
      <c r="D3929" s="231" t="s">
        <v>1044</v>
      </c>
      <c r="E3929" s="231" t="s">
        <v>521</v>
      </c>
      <c r="F3929" s="231" t="s">
        <v>48</v>
      </c>
      <c r="G3929" s="231" t="s">
        <v>521</v>
      </c>
      <c r="H3929" s="231" t="s">
        <v>796</v>
      </c>
      <c r="I3929" s="203">
        <v>61017.99</v>
      </c>
      <c r="J3929" s="203">
        <v>51098.31</v>
      </c>
      <c r="K3929" s="203">
        <v>10169.68</v>
      </c>
      <c r="L3929" s="203">
        <v>-250</v>
      </c>
      <c r="M3929" s="231"/>
    </row>
    <row r="3930" spans="1:13">
      <c r="A3930" s="231" t="s">
        <v>794</v>
      </c>
      <c r="B3930" s="231" t="s">
        <v>833</v>
      </c>
      <c r="C3930" s="231" t="s">
        <v>812</v>
      </c>
      <c r="D3930" s="231" t="s">
        <v>1044</v>
      </c>
      <c r="E3930" s="231" t="s">
        <v>521</v>
      </c>
      <c r="F3930" s="231" t="s">
        <v>48</v>
      </c>
      <c r="G3930" s="231" t="s">
        <v>521</v>
      </c>
      <c r="H3930" s="231" t="s">
        <v>796</v>
      </c>
      <c r="I3930" s="203">
        <v>26915</v>
      </c>
      <c r="J3930" s="203">
        <v>25159.67</v>
      </c>
      <c r="K3930" s="203">
        <v>2110.88</v>
      </c>
      <c r="L3930" s="203">
        <v>-355.55</v>
      </c>
      <c r="M3930" s="231"/>
    </row>
    <row r="3931" spans="1:13">
      <c r="A3931" s="231" t="s">
        <v>794</v>
      </c>
      <c r="B3931" s="231" t="s">
        <v>703</v>
      </c>
      <c r="C3931" s="231" t="s">
        <v>794</v>
      </c>
      <c r="D3931" s="231" t="s">
        <v>1044</v>
      </c>
      <c r="E3931" s="231" t="s">
        <v>521</v>
      </c>
      <c r="F3931" s="231" t="s">
        <v>48</v>
      </c>
      <c r="G3931" s="231" t="s">
        <v>521</v>
      </c>
      <c r="H3931" s="231" t="s">
        <v>796</v>
      </c>
      <c r="I3931" s="203">
        <v>125718</v>
      </c>
      <c r="J3931" s="203">
        <v>103675.83</v>
      </c>
      <c r="K3931" s="203">
        <v>20735.16</v>
      </c>
      <c r="L3931" s="203">
        <v>1307.01</v>
      </c>
      <c r="M3931" s="231"/>
    </row>
    <row r="3932" spans="1:13">
      <c r="A3932" s="231" t="s">
        <v>794</v>
      </c>
      <c r="B3932" s="231" t="s">
        <v>703</v>
      </c>
      <c r="C3932" s="231" t="s">
        <v>794</v>
      </c>
      <c r="D3932" s="231" t="s">
        <v>1044</v>
      </c>
      <c r="E3932" s="231" t="s">
        <v>521</v>
      </c>
      <c r="F3932" s="231" t="s">
        <v>48</v>
      </c>
      <c r="G3932" s="231" t="s">
        <v>521</v>
      </c>
      <c r="H3932" s="231" t="s">
        <v>796</v>
      </c>
      <c r="I3932" s="203">
        <v>94611.29</v>
      </c>
      <c r="J3932" s="203">
        <v>84973.53</v>
      </c>
      <c r="K3932" s="203">
        <v>10887.76</v>
      </c>
      <c r="L3932" s="203">
        <v>-1250</v>
      </c>
      <c r="M3932" s="231"/>
    </row>
    <row r="3933" spans="1:13">
      <c r="A3933" s="231" t="s">
        <v>794</v>
      </c>
      <c r="B3933" s="231" t="s">
        <v>703</v>
      </c>
      <c r="C3933" s="231" t="s">
        <v>812</v>
      </c>
      <c r="D3933" s="231" t="s">
        <v>1044</v>
      </c>
      <c r="E3933" s="231" t="s">
        <v>521</v>
      </c>
      <c r="F3933" s="231" t="s">
        <v>48</v>
      </c>
      <c r="G3933" s="231" t="s">
        <v>521</v>
      </c>
      <c r="H3933" s="231" t="s">
        <v>796</v>
      </c>
      <c r="I3933" s="203">
        <v>89533</v>
      </c>
      <c r="J3933" s="203">
        <v>82634.97</v>
      </c>
      <c r="K3933" s="203">
        <v>7430.3</v>
      </c>
      <c r="L3933" s="203">
        <v>-532.27</v>
      </c>
      <c r="M3933" s="231"/>
    </row>
    <row r="3934" spans="1:13">
      <c r="A3934" s="231" t="s">
        <v>794</v>
      </c>
      <c r="B3934" s="231" t="s">
        <v>703</v>
      </c>
      <c r="C3934" s="231" t="s">
        <v>2343</v>
      </c>
      <c r="D3934" s="231" t="s">
        <v>1044</v>
      </c>
      <c r="E3934" s="231" t="s">
        <v>521</v>
      </c>
      <c r="F3934" s="231" t="s">
        <v>48</v>
      </c>
      <c r="G3934" s="231" t="s">
        <v>521</v>
      </c>
      <c r="H3934" s="231" t="s">
        <v>796</v>
      </c>
      <c r="I3934" s="203">
        <v>4.4400000000000004</v>
      </c>
      <c r="J3934" s="203">
        <v>4.4400000000000004</v>
      </c>
      <c r="K3934" s="203">
        <v>0</v>
      </c>
      <c r="L3934" s="203">
        <v>0</v>
      </c>
      <c r="M3934" s="231"/>
    </row>
    <row r="3935" spans="1:13">
      <c r="A3935" s="231" t="s">
        <v>794</v>
      </c>
      <c r="B3935" s="231" t="s">
        <v>704</v>
      </c>
      <c r="C3935" s="231" t="s">
        <v>794</v>
      </c>
      <c r="D3935" s="231" t="s">
        <v>1044</v>
      </c>
      <c r="E3935" s="231" t="s">
        <v>521</v>
      </c>
      <c r="F3935" s="231" t="s">
        <v>48</v>
      </c>
      <c r="G3935" s="231" t="s">
        <v>521</v>
      </c>
      <c r="H3935" s="231" t="s">
        <v>796</v>
      </c>
      <c r="I3935" s="203">
        <v>78068.05</v>
      </c>
      <c r="J3935" s="203">
        <v>70726.89</v>
      </c>
      <c r="K3935" s="203">
        <v>7441.16</v>
      </c>
      <c r="L3935" s="203">
        <v>-100</v>
      </c>
      <c r="M3935" s="231"/>
    </row>
    <row r="3936" spans="1:13">
      <c r="A3936" s="231" t="s">
        <v>794</v>
      </c>
      <c r="B3936" s="231" t="s">
        <v>704</v>
      </c>
      <c r="C3936" s="231" t="s">
        <v>812</v>
      </c>
      <c r="D3936" s="231" t="s">
        <v>1044</v>
      </c>
      <c r="E3936" s="231" t="s">
        <v>521</v>
      </c>
      <c r="F3936" s="231" t="s">
        <v>48</v>
      </c>
      <c r="G3936" s="231" t="s">
        <v>521</v>
      </c>
      <c r="H3936" s="231" t="s">
        <v>796</v>
      </c>
      <c r="I3936" s="203">
        <v>20894.66</v>
      </c>
      <c r="J3936" s="203">
        <v>23408.23</v>
      </c>
      <c r="K3936" s="203">
        <v>1545.42</v>
      </c>
      <c r="L3936" s="203">
        <v>-4058.99</v>
      </c>
      <c r="M3936" s="231"/>
    </row>
    <row r="3937" spans="1:13">
      <c r="A3937" s="231" t="s">
        <v>794</v>
      </c>
      <c r="B3937" s="231" t="s">
        <v>704</v>
      </c>
      <c r="C3937" s="231" t="s">
        <v>2343</v>
      </c>
      <c r="D3937" s="231" t="s">
        <v>1044</v>
      </c>
      <c r="E3937" s="231" t="s">
        <v>521</v>
      </c>
      <c r="F3937" s="231" t="s">
        <v>48</v>
      </c>
      <c r="G3937" s="231" t="s">
        <v>521</v>
      </c>
      <c r="H3937" s="231" t="s">
        <v>796</v>
      </c>
      <c r="I3937" s="203">
        <v>4100</v>
      </c>
      <c r="J3937" s="203">
        <v>4033.91</v>
      </c>
      <c r="K3937" s="203">
        <v>0</v>
      </c>
      <c r="L3937" s="203">
        <v>66.09</v>
      </c>
      <c r="M3937" s="231"/>
    </row>
    <row r="3938" spans="1:13">
      <c r="A3938" s="231" t="s">
        <v>794</v>
      </c>
      <c r="B3938" s="231" t="s">
        <v>702</v>
      </c>
      <c r="C3938" s="231" t="s">
        <v>2341</v>
      </c>
      <c r="D3938" s="231" t="s">
        <v>1044</v>
      </c>
      <c r="E3938" s="231" t="s">
        <v>521</v>
      </c>
      <c r="F3938" s="231" t="s">
        <v>48</v>
      </c>
      <c r="G3938" s="231" t="s">
        <v>521</v>
      </c>
      <c r="H3938" s="231" t="s">
        <v>796</v>
      </c>
      <c r="I3938" s="203">
        <v>1350</v>
      </c>
      <c r="J3938" s="203">
        <v>1350</v>
      </c>
      <c r="K3938" s="203">
        <v>0</v>
      </c>
      <c r="L3938" s="203">
        <v>0</v>
      </c>
      <c r="M3938" s="231"/>
    </row>
    <row r="3939" spans="1:13">
      <c r="A3939" s="231" t="s">
        <v>794</v>
      </c>
      <c r="B3939" s="231" t="s">
        <v>707</v>
      </c>
      <c r="C3939" s="231" t="s">
        <v>794</v>
      </c>
      <c r="D3939" s="231" t="s">
        <v>1044</v>
      </c>
      <c r="E3939" s="231" t="s">
        <v>521</v>
      </c>
      <c r="F3939" s="231" t="s">
        <v>48</v>
      </c>
      <c r="G3939" s="231" t="s">
        <v>521</v>
      </c>
      <c r="H3939" s="231" t="s">
        <v>796</v>
      </c>
      <c r="I3939" s="203">
        <v>103902</v>
      </c>
      <c r="J3939" s="203">
        <v>95881.44</v>
      </c>
      <c r="K3939" s="203">
        <v>7765.82</v>
      </c>
      <c r="L3939" s="203">
        <v>254.74</v>
      </c>
      <c r="M3939" s="231"/>
    </row>
    <row r="3940" spans="1:13">
      <c r="A3940" s="231" t="s">
        <v>794</v>
      </c>
      <c r="B3940" s="231" t="s">
        <v>707</v>
      </c>
      <c r="C3940" s="231" t="s">
        <v>812</v>
      </c>
      <c r="D3940" s="231" t="s">
        <v>1044</v>
      </c>
      <c r="E3940" s="231" t="s">
        <v>521</v>
      </c>
      <c r="F3940" s="231" t="s">
        <v>48</v>
      </c>
      <c r="G3940" s="231" t="s">
        <v>521</v>
      </c>
      <c r="H3940" s="231" t="s">
        <v>796</v>
      </c>
      <c r="I3940" s="203">
        <v>35961</v>
      </c>
      <c r="J3940" s="203">
        <v>33973.800000000003</v>
      </c>
      <c r="K3940" s="203">
        <v>1613.46</v>
      </c>
      <c r="L3940" s="203">
        <v>373.74</v>
      </c>
      <c r="M3940" s="231"/>
    </row>
    <row r="3941" spans="1:13">
      <c r="A3941" s="231" t="s">
        <v>794</v>
      </c>
      <c r="B3941" s="231" t="s">
        <v>707</v>
      </c>
      <c r="C3941" s="231" t="s">
        <v>2341</v>
      </c>
      <c r="D3941" s="231" t="s">
        <v>1044</v>
      </c>
      <c r="E3941" s="231" t="s">
        <v>521</v>
      </c>
      <c r="F3941" s="231" t="s">
        <v>48</v>
      </c>
      <c r="G3941" s="231" t="s">
        <v>521</v>
      </c>
      <c r="H3941" s="231" t="s">
        <v>796</v>
      </c>
      <c r="I3941" s="203">
        <v>2112.36</v>
      </c>
      <c r="J3941" s="203">
        <v>290.2</v>
      </c>
      <c r="K3941" s="203">
        <v>0</v>
      </c>
      <c r="L3941" s="203">
        <v>1822.16</v>
      </c>
      <c r="M3941" s="231"/>
    </row>
    <row r="3942" spans="1:13">
      <c r="A3942" s="231" t="s">
        <v>794</v>
      </c>
      <c r="B3942" s="231" t="s">
        <v>707</v>
      </c>
      <c r="C3942" s="231" t="s">
        <v>2341</v>
      </c>
      <c r="D3942" s="231" t="s">
        <v>1044</v>
      </c>
      <c r="E3942" s="231" t="s">
        <v>521</v>
      </c>
      <c r="F3942" s="231" t="s">
        <v>48</v>
      </c>
      <c r="G3942" s="231" t="s">
        <v>521</v>
      </c>
      <c r="H3942" s="231" t="s">
        <v>796</v>
      </c>
      <c r="I3942" s="203">
        <v>1026.03</v>
      </c>
      <c r="J3942" s="203">
        <v>665.73</v>
      </c>
      <c r="K3942" s="203">
        <v>221.91</v>
      </c>
      <c r="L3942" s="203">
        <v>138.38999999999999</v>
      </c>
      <c r="M3942" s="231"/>
    </row>
    <row r="3943" spans="1:13">
      <c r="A3943" s="231" t="s">
        <v>794</v>
      </c>
      <c r="B3943" s="231" t="s">
        <v>707</v>
      </c>
      <c r="C3943" s="231" t="s">
        <v>2341</v>
      </c>
      <c r="D3943" s="231" t="s">
        <v>1044</v>
      </c>
      <c r="E3943" s="231" t="s">
        <v>521</v>
      </c>
      <c r="F3943" s="231" t="s">
        <v>48</v>
      </c>
      <c r="G3943" s="231" t="s">
        <v>521</v>
      </c>
      <c r="H3943" s="231" t="s">
        <v>796</v>
      </c>
      <c r="I3943" s="203">
        <v>445.56</v>
      </c>
      <c r="J3943" s="203">
        <v>197.28</v>
      </c>
      <c r="K3943" s="203">
        <v>0</v>
      </c>
      <c r="L3943" s="203">
        <v>248.28</v>
      </c>
      <c r="M3943" s="231"/>
    </row>
    <row r="3944" spans="1:13">
      <c r="A3944" s="231" t="s">
        <v>794</v>
      </c>
      <c r="B3944" s="231" t="s">
        <v>707</v>
      </c>
      <c r="C3944" s="231" t="s">
        <v>2345</v>
      </c>
      <c r="D3944" s="231" t="s">
        <v>1044</v>
      </c>
      <c r="E3944" s="231" t="s">
        <v>521</v>
      </c>
      <c r="F3944" s="231" t="s">
        <v>48</v>
      </c>
      <c r="G3944" s="231" t="s">
        <v>521</v>
      </c>
      <c r="H3944" s="231" t="s">
        <v>796</v>
      </c>
      <c r="I3944" s="203">
        <v>1400</v>
      </c>
      <c r="J3944" s="203">
        <v>1400</v>
      </c>
      <c r="K3944" s="203">
        <v>0</v>
      </c>
      <c r="L3944" s="203">
        <v>0</v>
      </c>
      <c r="M3944" s="231"/>
    </row>
    <row r="3945" spans="1:13">
      <c r="A3945" s="231" t="s">
        <v>794</v>
      </c>
      <c r="B3945" s="231" t="s">
        <v>709</v>
      </c>
      <c r="C3945" s="231" t="s">
        <v>2341</v>
      </c>
      <c r="D3945" s="231" t="s">
        <v>1044</v>
      </c>
      <c r="E3945" s="231" t="s">
        <v>521</v>
      </c>
      <c r="F3945" s="231" t="s">
        <v>48</v>
      </c>
      <c r="G3945" s="231" t="s">
        <v>521</v>
      </c>
      <c r="H3945" s="231" t="s">
        <v>796</v>
      </c>
      <c r="I3945" s="203">
        <v>4000</v>
      </c>
      <c r="J3945" s="203">
        <v>3446.05</v>
      </c>
      <c r="K3945" s="203">
        <v>0</v>
      </c>
      <c r="L3945" s="203">
        <v>553.95000000000005</v>
      </c>
      <c r="M3945" s="231"/>
    </row>
    <row r="3946" spans="1:13">
      <c r="A3946" s="231" t="s">
        <v>794</v>
      </c>
      <c r="B3946" s="231" t="s">
        <v>709</v>
      </c>
      <c r="C3946" s="231" t="s">
        <v>2343</v>
      </c>
      <c r="D3946" s="231" t="s">
        <v>1044</v>
      </c>
      <c r="E3946" s="231" t="s">
        <v>521</v>
      </c>
      <c r="F3946" s="231" t="s">
        <v>48</v>
      </c>
      <c r="G3946" s="231" t="s">
        <v>521</v>
      </c>
      <c r="H3946" s="231" t="s">
        <v>796</v>
      </c>
      <c r="I3946" s="203">
        <v>6000</v>
      </c>
      <c r="J3946" s="203">
        <v>2390.0300000000002</v>
      </c>
      <c r="K3946" s="203">
        <v>0</v>
      </c>
      <c r="L3946" s="203">
        <v>3609.97</v>
      </c>
      <c r="M3946" s="231"/>
    </row>
    <row r="3947" spans="1:13">
      <c r="A3947" s="231" t="s">
        <v>794</v>
      </c>
      <c r="B3947" s="231" t="s">
        <v>804</v>
      </c>
      <c r="C3947" s="231" t="s">
        <v>794</v>
      </c>
      <c r="D3947" s="231" t="s">
        <v>2205</v>
      </c>
      <c r="E3947" s="231" t="s">
        <v>521</v>
      </c>
      <c r="F3947" s="231" t="s">
        <v>48</v>
      </c>
      <c r="G3947" s="231" t="s">
        <v>521</v>
      </c>
      <c r="H3947" s="231" t="s">
        <v>796</v>
      </c>
      <c r="I3947" s="203">
        <v>2816.66</v>
      </c>
      <c r="J3947" s="203">
        <v>7185.48</v>
      </c>
      <c r="K3947" s="203">
        <v>0</v>
      </c>
      <c r="L3947" s="203">
        <v>-4368.82</v>
      </c>
      <c r="M3947" s="231"/>
    </row>
    <row r="3948" spans="1:13">
      <c r="A3948" s="231" t="s">
        <v>794</v>
      </c>
      <c r="B3948" s="231" t="s">
        <v>804</v>
      </c>
      <c r="C3948" s="231" t="s">
        <v>812</v>
      </c>
      <c r="D3948" s="231" t="s">
        <v>2205</v>
      </c>
      <c r="E3948" s="231" t="s">
        <v>521</v>
      </c>
      <c r="F3948" s="231" t="s">
        <v>48</v>
      </c>
      <c r="G3948" s="231" t="s">
        <v>521</v>
      </c>
      <c r="H3948" s="231" t="s">
        <v>796</v>
      </c>
      <c r="I3948" s="203">
        <v>11494.83</v>
      </c>
      <c r="J3948" s="203">
        <v>2054.12</v>
      </c>
      <c r="K3948" s="203">
        <v>0</v>
      </c>
      <c r="L3948" s="203">
        <v>9440.7099999999991</v>
      </c>
      <c r="M3948" s="231"/>
    </row>
    <row r="3949" spans="1:13">
      <c r="A3949" s="231" t="s">
        <v>794</v>
      </c>
      <c r="B3949" s="231" t="s">
        <v>804</v>
      </c>
      <c r="C3949" s="231" t="s">
        <v>2341</v>
      </c>
      <c r="D3949" s="231" t="s">
        <v>2205</v>
      </c>
      <c r="E3949" s="231" t="s">
        <v>521</v>
      </c>
      <c r="F3949" s="231" t="s">
        <v>48</v>
      </c>
      <c r="G3949" s="231" t="s">
        <v>521</v>
      </c>
      <c r="H3949" s="231" t="s">
        <v>796</v>
      </c>
      <c r="I3949" s="203">
        <v>2216.39</v>
      </c>
      <c r="J3949" s="203">
        <v>0</v>
      </c>
      <c r="K3949" s="203">
        <v>0</v>
      </c>
      <c r="L3949" s="203">
        <v>2216.39</v>
      </c>
      <c r="M3949" s="231"/>
    </row>
    <row r="3950" spans="1:13">
      <c r="A3950" s="231" t="s">
        <v>794</v>
      </c>
      <c r="B3950" s="231" t="s">
        <v>804</v>
      </c>
      <c r="C3950" s="231" t="s">
        <v>2341</v>
      </c>
      <c r="D3950" s="231" t="s">
        <v>2205</v>
      </c>
      <c r="E3950" s="231" t="s">
        <v>521</v>
      </c>
      <c r="F3950" s="231" t="s">
        <v>48</v>
      </c>
      <c r="G3950" s="231" t="s">
        <v>521</v>
      </c>
      <c r="H3950" s="231" t="s">
        <v>796</v>
      </c>
      <c r="I3950" s="203">
        <v>20224.330000000002</v>
      </c>
      <c r="J3950" s="203">
        <v>0</v>
      </c>
      <c r="K3950" s="203">
        <v>19895.919999999998</v>
      </c>
      <c r="L3950" s="203">
        <v>328.41</v>
      </c>
      <c r="M3950" s="231"/>
    </row>
    <row r="3951" spans="1:13">
      <c r="A3951" s="231" t="s">
        <v>794</v>
      </c>
      <c r="B3951" s="231" t="s">
        <v>804</v>
      </c>
      <c r="C3951" s="231" t="s">
        <v>2341</v>
      </c>
      <c r="D3951" s="231" t="s">
        <v>2205</v>
      </c>
      <c r="E3951" s="231" t="s">
        <v>521</v>
      </c>
      <c r="F3951" s="231" t="s">
        <v>48</v>
      </c>
      <c r="G3951" s="231" t="s">
        <v>521</v>
      </c>
      <c r="H3951" s="231" t="s">
        <v>796</v>
      </c>
      <c r="I3951" s="203">
        <v>22509.01</v>
      </c>
      <c r="J3951" s="203">
        <v>8446</v>
      </c>
      <c r="K3951" s="203">
        <v>8937.5</v>
      </c>
      <c r="L3951" s="203">
        <v>5125.51</v>
      </c>
      <c r="M3951" s="231"/>
    </row>
    <row r="3952" spans="1:13">
      <c r="A3952" s="231" t="s">
        <v>794</v>
      </c>
      <c r="B3952" s="231" t="s">
        <v>804</v>
      </c>
      <c r="C3952" s="231" t="s">
        <v>2342</v>
      </c>
      <c r="D3952" s="231" t="s">
        <v>2205</v>
      </c>
      <c r="E3952" s="231" t="s">
        <v>521</v>
      </c>
      <c r="F3952" s="231" t="s">
        <v>48</v>
      </c>
      <c r="G3952" s="231" t="s">
        <v>521</v>
      </c>
      <c r="H3952" s="231" t="s">
        <v>796</v>
      </c>
      <c r="I3952" s="203">
        <v>1000</v>
      </c>
      <c r="J3952" s="203">
        <v>698.32</v>
      </c>
      <c r="K3952" s="203">
        <v>0</v>
      </c>
      <c r="L3952" s="203">
        <v>301.68</v>
      </c>
      <c r="M3952" s="231"/>
    </row>
    <row r="3953" spans="1:13">
      <c r="A3953" s="231" t="s">
        <v>794</v>
      </c>
      <c r="B3953" s="231" t="s">
        <v>804</v>
      </c>
      <c r="C3953" s="231" t="s">
        <v>2343</v>
      </c>
      <c r="D3953" s="231" t="s">
        <v>2205</v>
      </c>
      <c r="E3953" s="231" t="s">
        <v>521</v>
      </c>
      <c r="F3953" s="231" t="s">
        <v>48</v>
      </c>
      <c r="G3953" s="231" t="s">
        <v>521</v>
      </c>
      <c r="H3953" s="231" t="s">
        <v>796</v>
      </c>
      <c r="I3953" s="203">
        <v>336048.68</v>
      </c>
      <c r="J3953" s="203">
        <v>1462.12</v>
      </c>
      <c r="K3953" s="203">
        <v>514.35</v>
      </c>
      <c r="L3953" s="203">
        <v>334072.21000000002</v>
      </c>
      <c r="M3953" s="231"/>
    </row>
    <row r="3954" spans="1:13">
      <c r="A3954" s="231" t="s">
        <v>794</v>
      </c>
      <c r="B3954" s="231" t="s">
        <v>804</v>
      </c>
      <c r="C3954" s="231" t="s">
        <v>2344</v>
      </c>
      <c r="D3954" s="231" t="s">
        <v>2205</v>
      </c>
      <c r="E3954" s="231" t="s">
        <v>521</v>
      </c>
      <c r="F3954" s="231" t="s">
        <v>48</v>
      </c>
      <c r="G3954" s="231" t="s">
        <v>521</v>
      </c>
      <c r="H3954" s="231" t="s">
        <v>796</v>
      </c>
      <c r="I3954" s="203">
        <v>68.55</v>
      </c>
      <c r="J3954" s="203">
        <v>0</v>
      </c>
      <c r="K3954" s="203">
        <v>0</v>
      </c>
      <c r="L3954" s="203">
        <v>68.55</v>
      </c>
      <c r="M3954" s="231"/>
    </row>
    <row r="3955" spans="1:13">
      <c r="A3955" s="231" t="s">
        <v>794</v>
      </c>
      <c r="B3955" s="231" t="s">
        <v>804</v>
      </c>
      <c r="C3955" s="231" t="s">
        <v>2345</v>
      </c>
      <c r="D3955" s="231" t="s">
        <v>2205</v>
      </c>
      <c r="E3955" s="231" t="s">
        <v>521</v>
      </c>
      <c r="F3955" s="231" t="s">
        <v>48</v>
      </c>
      <c r="G3955" s="231" t="s">
        <v>521</v>
      </c>
      <c r="H3955" s="231" t="s">
        <v>796</v>
      </c>
      <c r="I3955" s="203">
        <v>6000</v>
      </c>
      <c r="J3955" s="203">
        <v>0</v>
      </c>
      <c r="K3955" s="203">
        <v>5760</v>
      </c>
      <c r="L3955" s="203">
        <v>240</v>
      </c>
      <c r="M3955" s="231"/>
    </row>
    <row r="3956" spans="1:13">
      <c r="A3956" s="231" t="s">
        <v>794</v>
      </c>
      <c r="B3956" s="231" t="s">
        <v>366</v>
      </c>
      <c r="C3956" s="231" t="s">
        <v>2341</v>
      </c>
      <c r="D3956" s="231" t="s">
        <v>2205</v>
      </c>
      <c r="E3956" s="231" t="s">
        <v>521</v>
      </c>
      <c r="F3956" s="231" t="s">
        <v>48</v>
      </c>
      <c r="G3956" s="231" t="s">
        <v>521</v>
      </c>
      <c r="H3956" s="231" t="s">
        <v>796</v>
      </c>
      <c r="I3956" s="203">
        <v>31083.31</v>
      </c>
      <c r="J3956" s="203">
        <v>0</v>
      </c>
      <c r="K3956" s="203">
        <v>0</v>
      </c>
      <c r="L3956" s="203">
        <v>31083.31</v>
      </c>
      <c r="M3956" s="231"/>
    </row>
    <row r="3957" spans="1:13">
      <c r="A3957" s="231" t="s">
        <v>794</v>
      </c>
      <c r="B3957" s="231" t="s">
        <v>366</v>
      </c>
      <c r="C3957" s="231" t="s">
        <v>2345</v>
      </c>
      <c r="D3957" s="231" t="s">
        <v>2205</v>
      </c>
      <c r="E3957" s="231" t="s">
        <v>521</v>
      </c>
      <c r="F3957" s="231" t="s">
        <v>48</v>
      </c>
      <c r="G3957" s="231" t="s">
        <v>521</v>
      </c>
      <c r="H3957" s="231" t="s">
        <v>796</v>
      </c>
      <c r="I3957" s="203">
        <v>9805.65</v>
      </c>
      <c r="J3957" s="203">
        <v>1352.1</v>
      </c>
      <c r="K3957" s="203">
        <v>0</v>
      </c>
      <c r="L3957" s="203">
        <v>8453.5499999999993</v>
      </c>
      <c r="M3957" s="231"/>
    </row>
    <row r="3958" spans="1:13">
      <c r="A3958" s="231" t="s">
        <v>794</v>
      </c>
      <c r="B3958" s="231" t="s">
        <v>706</v>
      </c>
      <c r="C3958" s="231" t="s">
        <v>2345</v>
      </c>
      <c r="D3958" s="231" t="s">
        <v>2205</v>
      </c>
      <c r="E3958" s="231" t="s">
        <v>521</v>
      </c>
      <c r="F3958" s="231" t="s">
        <v>48</v>
      </c>
      <c r="G3958" s="231" t="s">
        <v>521</v>
      </c>
      <c r="H3958" s="231" t="s">
        <v>796</v>
      </c>
      <c r="I3958" s="203">
        <v>0</v>
      </c>
      <c r="J3958" s="203">
        <v>14574.75</v>
      </c>
      <c r="K3958" s="203">
        <v>0</v>
      </c>
      <c r="L3958" s="203">
        <v>-14574.75</v>
      </c>
      <c r="M3958" s="231"/>
    </row>
    <row r="3959" spans="1:13">
      <c r="A3959" s="231" t="s">
        <v>794</v>
      </c>
      <c r="B3959" s="231" t="s">
        <v>367</v>
      </c>
      <c r="C3959" s="231" t="s">
        <v>794</v>
      </c>
      <c r="D3959" s="231" t="s">
        <v>254</v>
      </c>
      <c r="E3959" s="231" t="s">
        <v>521</v>
      </c>
      <c r="F3959" s="231" t="s">
        <v>48</v>
      </c>
      <c r="G3959" s="231" t="s">
        <v>521</v>
      </c>
      <c r="H3959" s="231" t="s">
        <v>796</v>
      </c>
      <c r="I3959" s="203">
        <v>67859.350000000006</v>
      </c>
      <c r="J3959" s="203">
        <v>61935.32</v>
      </c>
      <c r="K3959" s="203">
        <v>5668.26</v>
      </c>
      <c r="L3959" s="203">
        <v>255.77</v>
      </c>
      <c r="M3959" s="231"/>
    </row>
    <row r="3960" spans="1:13">
      <c r="A3960" s="231" t="s">
        <v>794</v>
      </c>
      <c r="B3960" s="231" t="s">
        <v>367</v>
      </c>
      <c r="C3960" s="231" t="s">
        <v>812</v>
      </c>
      <c r="D3960" s="231" t="s">
        <v>254</v>
      </c>
      <c r="E3960" s="231" t="s">
        <v>521</v>
      </c>
      <c r="F3960" s="231" t="s">
        <v>48</v>
      </c>
      <c r="G3960" s="231" t="s">
        <v>521</v>
      </c>
      <c r="H3960" s="231" t="s">
        <v>796</v>
      </c>
      <c r="I3960" s="203">
        <v>27979</v>
      </c>
      <c r="J3960" s="203">
        <v>27040.39</v>
      </c>
      <c r="K3960" s="203">
        <v>1395.66</v>
      </c>
      <c r="L3960" s="203">
        <v>-457.05</v>
      </c>
      <c r="M3960" s="231"/>
    </row>
    <row r="3961" spans="1:13">
      <c r="A3961" s="231" t="s">
        <v>794</v>
      </c>
      <c r="B3961" s="231" t="s">
        <v>367</v>
      </c>
      <c r="C3961" s="231" t="s">
        <v>2341</v>
      </c>
      <c r="D3961" s="231" t="s">
        <v>254</v>
      </c>
      <c r="E3961" s="231" t="s">
        <v>521</v>
      </c>
      <c r="F3961" s="231" t="s">
        <v>48</v>
      </c>
      <c r="G3961" s="231" t="s">
        <v>521</v>
      </c>
      <c r="H3961" s="231" t="s">
        <v>796</v>
      </c>
      <c r="I3961" s="203">
        <v>54</v>
      </c>
      <c r="J3961" s="203">
        <v>0</v>
      </c>
      <c r="K3961" s="203">
        <v>0</v>
      </c>
      <c r="L3961" s="203">
        <v>54</v>
      </c>
      <c r="M3961" s="231"/>
    </row>
    <row r="3962" spans="1:13">
      <c r="A3962" s="231" t="s">
        <v>794</v>
      </c>
      <c r="B3962" s="231" t="s">
        <v>367</v>
      </c>
      <c r="C3962" s="231" t="s">
        <v>2341</v>
      </c>
      <c r="D3962" s="231" t="s">
        <v>254</v>
      </c>
      <c r="E3962" s="231" t="s">
        <v>521</v>
      </c>
      <c r="F3962" s="231" t="s">
        <v>48</v>
      </c>
      <c r="G3962" s="231" t="s">
        <v>521</v>
      </c>
      <c r="H3962" s="231" t="s">
        <v>796</v>
      </c>
      <c r="I3962" s="203">
        <v>1946</v>
      </c>
      <c r="J3962" s="203">
        <v>379</v>
      </c>
      <c r="K3962" s="203">
        <v>0</v>
      </c>
      <c r="L3962" s="203">
        <v>1567</v>
      </c>
      <c r="M3962" s="231"/>
    </row>
    <row r="3963" spans="1:13">
      <c r="A3963" s="231" t="s">
        <v>794</v>
      </c>
      <c r="B3963" s="231" t="s">
        <v>367</v>
      </c>
      <c r="C3963" s="231" t="s">
        <v>2343</v>
      </c>
      <c r="D3963" s="231" t="s">
        <v>254</v>
      </c>
      <c r="E3963" s="231" t="s">
        <v>521</v>
      </c>
      <c r="F3963" s="231" t="s">
        <v>48</v>
      </c>
      <c r="G3963" s="231" t="s">
        <v>521</v>
      </c>
      <c r="H3963" s="231" t="s">
        <v>796</v>
      </c>
      <c r="I3963" s="203">
        <v>1010</v>
      </c>
      <c r="J3963" s="203">
        <v>691.67</v>
      </c>
      <c r="K3963" s="203">
        <v>0</v>
      </c>
      <c r="L3963" s="203">
        <v>318.33</v>
      </c>
      <c r="M3963" s="231"/>
    </row>
    <row r="3964" spans="1:13">
      <c r="A3964" s="231" t="s">
        <v>794</v>
      </c>
      <c r="B3964" s="231" t="s">
        <v>367</v>
      </c>
      <c r="C3964" s="231" t="s">
        <v>2343</v>
      </c>
      <c r="D3964" s="231" t="s">
        <v>254</v>
      </c>
      <c r="E3964" s="231" t="s">
        <v>521</v>
      </c>
      <c r="F3964" s="231" t="s">
        <v>48</v>
      </c>
      <c r="G3964" s="231" t="s">
        <v>521</v>
      </c>
      <c r="H3964" s="231" t="s">
        <v>796</v>
      </c>
      <c r="I3964" s="203">
        <v>342</v>
      </c>
      <c r="J3964" s="203">
        <v>0</v>
      </c>
      <c r="K3964" s="203">
        <v>0</v>
      </c>
      <c r="L3964" s="203">
        <v>342</v>
      </c>
      <c r="M3964" s="231"/>
    </row>
    <row r="3965" spans="1:13">
      <c r="A3965" s="231" t="s">
        <v>794</v>
      </c>
      <c r="B3965" s="231" t="s">
        <v>367</v>
      </c>
      <c r="C3965" s="231" t="s">
        <v>2344</v>
      </c>
      <c r="D3965" s="231" t="s">
        <v>254</v>
      </c>
      <c r="E3965" s="231" t="s">
        <v>521</v>
      </c>
      <c r="F3965" s="231" t="s">
        <v>48</v>
      </c>
      <c r="G3965" s="231" t="s">
        <v>521</v>
      </c>
      <c r="H3965" s="231" t="s">
        <v>796</v>
      </c>
      <c r="I3965" s="203">
        <v>93</v>
      </c>
      <c r="J3965" s="203">
        <v>0</v>
      </c>
      <c r="K3965" s="203">
        <v>0</v>
      </c>
      <c r="L3965" s="203">
        <v>93</v>
      </c>
      <c r="M3965" s="231"/>
    </row>
    <row r="3966" spans="1:13">
      <c r="A3966" s="231" t="s">
        <v>794</v>
      </c>
      <c r="B3966" s="231" t="s">
        <v>367</v>
      </c>
      <c r="C3966" s="231" t="s">
        <v>2344</v>
      </c>
      <c r="D3966" s="231" t="s">
        <v>254</v>
      </c>
      <c r="E3966" s="231" t="s">
        <v>521</v>
      </c>
      <c r="F3966" s="231" t="s">
        <v>48</v>
      </c>
      <c r="G3966" s="231" t="s">
        <v>521</v>
      </c>
      <c r="H3966" s="231" t="s">
        <v>796</v>
      </c>
      <c r="I3966" s="203">
        <v>215</v>
      </c>
      <c r="J3966" s="203">
        <v>0</v>
      </c>
      <c r="K3966" s="203">
        <v>0</v>
      </c>
      <c r="L3966" s="203">
        <v>215</v>
      </c>
      <c r="M3966" s="231"/>
    </row>
    <row r="3967" spans="1:13">
      <c r="A3967" s="231" t="s">
        <v>794</v>
      </c>
      <c r="B3967" s="231" t="s">
        <v>367</v>
      </c>
      <c r="C3967" s="231" t="s">
        <v>2345</v>
      </c>
      <c r="D3967" s="231" t="s">
        <v>254</v>
      </c>
      <c r="E3967" s="231" t="s">
        <v>521</v>
      </c>
      <c r="F3967" s="231" t="s">
        <v>48</v>
      </c>
      <c r="G3967" s="231" t="s">
        <v>521</v>
      </c>
      <c r="H3967" s="231" t="s">
        <v>796</v>
      </c>
      <c r="I3967" s="203">
        <v>6</v>
      </c>
      <c r="J3967" s="203">
        <v>0</v>
      </c>
      <c r="K3967" s="203">
        <v>0</v>
      </c>
      <c r="L3967" s="203">
        <v>6</v>
      </c>
      <c r="M3967" s="231"/>
    </row>
    <row r="3968" spans="1:13">
      <c r="A3968" s="231" t="s">
        <v>794</v>
      </c>
      <c r="B3968" s="231" t="s">
        <v>367</v>
      </c>
      <c r="C3968" s="231" t="s">
        <v>794</v>
      </c>
      <c r="D3968" s="231" t="s">
        <v>254</v>
      </c>
      <c r="E3968" s="231" t="s">
        <v>710</v>
      </c>
      <c r="F3968" s="231" t="s">
        <v>48</v>
      </c>
      <c r="G3968" s="231" t="s">
        <v>521</v>
      </c>
      <c r="H3968" s="231" t="s">
        <v>796</v>
      </c>
      <c r="I3968" s="203">
        <v>0</v>
      </c>
      <c r="J3968" s="203">
        <v>1123.9100000000001</v>
      </c>
      <c r="K3968" s="203">
        <v>0</v>
      </c>
      <c r="L3968" s="203">
        <v>-1123.9100000000001</v>
      </c>
      <c r="M3968" s="231"/>
    </row>
    <row r="3969" spans="1:13">
      <c r="A3969" s="231" t="s">
        <v>794</v>
      </c>
      <c r="B3969" s="231" t="s">
        <v>367</v>
      </c>
      <c r="C3969" s="231" t="s">
        <v>794</v>
      </c>
      <c r="D3969" s="231" t="s">
        <v>254</v>
      </c>
      <c r="E3969" s="231" t="s">
        <v>710</v>
      </c>
      <c r="F3969" s="231" t="s">
        <v>48</v>
      </c>
      <c r="G3969" s="231" t="s">
        <v>521</v>
      </c>
      <c r="H3969" s="231" t="s">
        <v>796</v>
      </c>
      <c r="I3969" s="203">
        <v>6274.61</v>
      </c>
      <c r="J3969" s="203">
        <v>4684.91</v>
      </c>
      <c r="K3969" s="203">
        <v>308.77999999999997</v>
      </c>
      <c r="L3969" s="203">
        <v>1280.92</v>
      </c>
      <c r="M3969" s="231"/>
    </row>
    <row r="3970" spans="1:13">
      <c r="A3970" s="231" t="s">
        <v>794</v>
      </c>
      <c r="B3970" s="231" t="s">
        <v>367</v>
      </c>
      <c r="C3970" s="231" t="s">
        <v>812</v>
      </c>
      <c r="D3970" s="231" t="s">
        <v>254</v>
      </c>
      <c r="E3970" s="231" t="s">
        <v>710</v>
      </c>
      <c r="F3970" s="231" t="s">
        <v>48</v>
      </c>
      <c r="G3970" s="231" t="s">
        <v>521</v>
      </c>
      <c r="H3970" s="231" t="s">
        <v>796</v>
      </c>
      <c r="I3970" s="203">
        <v>980.62</v>
      </c>
      <c r="J3970" s="203">
        <v>1242.0999999999999</v>
      </c>
      <c r="K3970" s="203">
        <v>41.43</v>
      </c>
      <c r="L3970" s="203">
        <v>-302.91000000000003</v>
      </c>
      <c r="M3970" s="231"/>
    </row>
    <row r="3971" spans="1:13">
      <c r="A3971" s="231" t="s">
        <v>794</v>
      </c>
      <c r="B3971" s="231" t="s">
        <v>367</v>
      </c>
      <c r="C3971" s="231" t="s">
        <v>2341</v>
      </c>
      <c r="D3971" s="231" t="s">
        <v>254</v>
      </c>
      <c r="E3971" s="231" t="s">
        <v>710</v>
      </c>
      <c r="F3971" s="231" t="s">
        <v>48</v>
      </c>
      <c r="G3971" s="231" t="s">
        <v>521</v>
      </c>
      <c r="H3971" s="231" t="s">
        <v>796</v>
      </c>
      <c r="I3971" s="203">
        <v>1125.8699999999999</v>
      </c>
      <c r="J3971" s="203">
        <v>1125.8699999999999</v>
      </c>
      <c r="K3971" s="203">
        <v>0</v>
      </c>
      <c r="L3971" s="203">
        <v>0</v>
      </c>
      <c r="M3971" s="231"/>
    </row>
    <row r="3972" spans="1:13">
      <c r="A3972" s="231" t="s">
        <v>794</v>
      </c>
      <c r="B3972" s="231" t="s">
        <v>367</v>
      </c>
      <c r="C3972" s="231" t="s">
        <v>2341</v>
      </c>
      <c r="D3972" s="231" t="s">
        <v>254</v>
      </c>
      <c r="E3972" s="231" t="s">
        <v>710</v>
      </c>
      <c r="F3972" s="231" t="s">
        <v>48</v>
      </c>
      <c r="G3972" s="231" t="s">
        <v>521</v>
      </c>
      <c r="H3972" s="231" t="s">
        <v>796</v>
      </c>
      <c r="I3972" s="203">
        <v>0</v>
      </c>
      <c r="J3972" s="203">
        <v>400</v>
      </c>
      <c r="K3972" s="203">
        <v>0</v>
      </c>
      <c r="L3972" s="203">
        <v>-400</v>
      </c>
      <c r="M3972" s="231"/>
    </row>
    <row r="3973" spans="1:13">
      <c r="A3973" s="231" t="s">
        <v>794</v>
      </c>
      <c r="B3973" s="231" t="s">
        <v>367</v>
      </c>
      <c r="C3973" s="231" t="s">
        <v>2341</v>
      </c>
      <c r="D3973" s="231" t="s">
        <v>254</v>
      </c>
      <c r="E3973" s="231" t="s">
        <v>710</v>
      </c>
      <c r="F3973" s="231" t="s">
        <v>48</v>
      </c>
      <c r="G3973" s="231" t="s">
        <v>521</v>
      </c>
      <c r="H3973" s="231" t="s">
        <v>796</v>
      </c>
      <c r="I3973" s="203">
        <v>3265.62</v>
      </c>
      <c r="J3973" s="203">
        <v>3336.6</v>
      </c>
      <c r="K3973" s="203">
        <v>0</v>
      </c>
      <c r="L3973" s="203">
        <v>-70.98</v>
      </c>
      <c r="M3973" s="231"/>
    </row>
    <row r="3974" spans="1:13">
      <c r="A3974" s="231" t="s">
        <v>794</v>
      </c>
      <c r="B3974" s="231" t="s">
        <v>367</v>
      </c>
      <c r="C3974" s="231" t="s">
        <v>2343</v>
      </c>
      <c r="D3974" s="231" t="s">
        <v>254</v>
      </c>
      <c r="E3974" s="231" t="s">
        <v>710</v>
      </c>
      <c r="F3974" s="231" t="s">
        <v>48</v>
      </c>
      <c r="G3974" s="231" t="s">
        <v>521</v>
      </c>
      <c r="H3974" s="231" t="s">
        <v>796</v>
      </c>
      <c r="I3974" s="203">
        <v>6008.94</v>
      </c>
      <c r="J3974" s="203">
        <v>27.98</v>
      </c>
      <c r="K3974" s="203">
        <v>0</v>
      </c>
      <c r="L3974" s="203">
        <v>5980.96</v>
      </c>
      <c r="M3974" s="231"/>
    </row>
    <row r="3975" spans="1:13">
      <c r="A3975" s="231" t="s">
        <v>794</v>
      </c>
      <c r="B3975" s="231" t="s">
        <v>367</v>
      </c>
      <c r="C3975" s="231" t="s">
        <v>2345</v>
      </c>
      <c r="D3975" s="231" t="s">
        <v>254</v>
      </c>
      <c r="E3975" s="231" t="s">
        <v>710</v>
      </c>
      <c r="F3975" s="231" t="s">
        <v>48</v>
      </c>
      <c r="G3975" s="231" t="s">
        <v>521</v>
      </c>
      <c r="H3975" s="231" t="s">
        <v>796</v>
      </c>
      <c r="I3975" s="203">
        <v>179.19</v>
      </c>
      <c r="J3975" s="203">
        <v>179.19</v>
      </c>
      <c r="K3975" s="203">
        <v>0</v>
      </c>
      <c r="L3975" s="203">
        <v>0</v>
      </c>
      <c r="M3975" s="231"/>
    </row>
    <row r="3976" spans="1:13">
      <c r="A3976" s="231" t="s">
        <v>794</v>
      </c>
      <c r="B3976" s="231" t="s">
        <v>706</v>
      </c>
      <c r="C3976" s="231" t="s">
        <v>2341</v>
      </c>
      <c r="D3976" s="231" t="s">
        <v>2333</v>
      </c>
      <c r="E3976" s="231" t="s">
        <v>521</v>
      </c>
      <c r="F3976" s="231" t="s">
        <v>48</v>
      </c>
      <c r="G3976" s="231" t="s">
        <v>521</v>
      </c>
      <c r="H3976" s="231" t="s">
        <v>796</v>
      </c>
      <c r="I3976" s="203">
        <v>11925</v>
      </c>
      <c r="J3976" s="203">
        <v>11474.81</v>
      </c>
      <c r="K3976" s="203">
        <v>0</v>
      </c>
      <c r="L3976" s="203">
        <v>450.19</v>
      </c>
      <c r="M3976" s="231"/>
    </row>
    <row r="3977" spans="1:13">
      <c r="A3977" s="231" t="s">
        <v>794</v>
      </c>
      <c r="B3977" s="231" t="s">
        <v>706</v>
      </c>
      <c r="C3977" s="231" t="s">
        <v>2342</v>
      </c>
      <c r="D3977" s="231" t="s">
        <v>2333</v>
      </c>
      <c r="E3977" s="231" t="s">
        <v>521</v>
      </c>
      <c r="F3977" s="231" t="s">
        <v>48</v>
      </c>
      <c r="G3977" s="231" t="s">
        <v>521</v>
      </c>
      <c r="H3977" s="231" t="s">
        <v>796</v>
      </c>
      <c r="I3977" s="203">
        <v>24836</v>
      </c>
      <c r="J3977" s="203">
        <v>21914.92</v>
      </c>
      <c r="K3977" s="203">
        <v>0</v>
      </c>
      <c r="L3977" s="203">
        <v>2921.08</v>
      </c>
      <c r="M3977" s="231"/>
    </row>
    <row r="3978" spans="1:13">
      <c r="A3978" s="231" t="s">
        <v>794</v>
      </c>
      <c r="B3978" s="231" t="s">
        <v>833</v>
      </c>
      <c r="C3978" s="231" t="s">
        <v>794</v>
      </c>
      <c r="D3978" s="231" t="s">
        <v>465</v>
      </c>
      <c r="E3978" s="231" t="s">
        <v>521</v>
      </c>
      <c r="F3978" s="231" t="s">
        <v>48</v>
      </c>
      <c r="G3978" s="231" t="s">
        <v>521</v>
      </c>
      <c r="H3978" s="231" t="s">
        <v>796</v>
      </c>
      <c r="I3978" s="203">
        <v>3497481.79</v>
      </c>
      <c r="J3978" s="203">
        <v>3051467.87</v>
      </c>
      <c r="K3978" s="203">
        <v>503343.72</v>
      </c>
      <c r="L3978" s="203">
        <v>-57329.8</v>
      </c>
      <c r="M3978" s="231"/>
    </row>
    <row r="3979" spans="1:13">
      <c r="A3979" s="231" t="s">
        <v>794</v>
      </c>
      <c r="B3979" s="231" t="s">
        <v>833</v>
      </c>
      <c r="C3979" s="231" t="s">
        <v>794</v>
      </c>
      <c r="D3979" s="231" t="s">
        <v>465</v>
      </c>
      <c r="E3979" s="231" t="s">
        <v>521</v>
      </c>
      <c r="F3979" s="231" t="s">
        <v>48</v>
      </c>
      <c r="G3979" s="231" t="s">
        <v>521</v>
      </c>
      <c r="H3979" s="231" t="s">
        <v>796</v>
      </c>
      <c r="I3979" s="203">
        <v>230323.21</v>
      </c>
      <c r="J3979" s="203">
        <v>223863.26</v>
      </c>
      <c r="K3979" s="203">
        <v>8126.97</v>
      </c>
      <c r="L3979" s="203">
        <v>-1667.02</v>
      </c>
      <c r="M3979" s="231"/>
    </row>
    <row r="3980" spans="1:13">
      <c r="A3980" s="231" t="s">
        <v>794</v>
      </c>
      <c r="B3980" s="231" t="s">
        <v>833</v>
      </c>
      <c r="C3980" s="231" t="s">
        <v>812</v>
      </c>
      <c r="D3980" s="231" t="s">
        <v>465</v>
      </c>
      <c r="E3980" s="231" t="s">
        <v>521</v>
      </c>
      <c r="F3980" s="231" t="s">
        <v>48</v>
      </c>
      <c r="G3980" s="231" t="s">
        <v>521</v>
      </c>
      <c r="H3980" s="231" t="s">
        <v>796</v>
      </c>
      <c r="I3980" s="203">
        <v>1544803.81</v>
      </c>
      <c r="J3980" s="203">
        <v>1468399.93</v>
      </c>
      <c r="K3980" s="203">
        <v>107212.45</v>
      </c>
      <c r="L3980" s="203">
        <v>-30808.57</v>
      </c>
      <c r="M3980" s="231"/>
    </row>
    <row r="3981" spans="1:13">
      <c r="A3981" s="231" t="s">
        <v>794</v>
      </c>
      <c r="B3981" s="231" t="s">
        <v>833</v>
      </c>
      <c r="C3981" s="231" t="s">
        <v>2341</v>
      </c>
      <c r="D3981" s="231" t="s">
        <v>465</v>
      </c>
      <c r="E3981" s="231" t="s">
        <v>521</v>
      </c>
      <c r="F3981" s="231" t="s">
        <v>48</v>
      </c>
      <c r="G3981" s="231" t="s">
        <v>521</v>
      </c>
      <c r="H3981" s="231" t="s">
        <v>796</v>
      </c>
      <c r="I3981" s="203">
        <v>39330</v>
      </c>
      <c r="J3981" s="203">
        <v>30164.79</v>
      </c>
      <c r="K3981" s="203">
        <v>0</v>
      </c>
      <c r="L3981" s="203">
        <v>9165.2099999999991</v>
      </c>
      <c r="M3981" s="231"/>
    </row>
    <row r="3982" spans="1:13">
      <c r="A3982" s="231" t="s">
        <v>794</v>
      </c>
      <c r="B3982" s="231" t="s">
        <v>833</v>
      </c>
      <c r="C3982" s="231" t="s">
        <v>2341</v>
      </c>
      <c r="D3982" s="231" t="s">
        <v>465</v>
      </c>
      <c r="E3982" s="231" t="s">
        <v>521</v>
      </c>
      <c r="F3982" s="231" t="s">
        <v>48</v>
      </c>
      <c r="G3982" s="231" t="s">
        <v>521</v>
      </c>
      <c r="H3982" s="231" t="s">
        <v>796</v>
      </c>
      <c r="I3982" s="203">
        <v>37252</v>
      </c>
      <c r="J3982" s="203">
        <v>27159</v>
      </c>
      <c r="K3982" s="203">
        <v>758.71</v>
      </c>
      <c r="L3982" s="203">
        <v>9334.2900000000009</v>
      </c>
      <c r="M3982" s="231"/>
    </row>
    <row r="3983" spans="1:13">
      <c r="A3983" s="231" t="s">
        <v>794</v>
      </c>
      <c r="B3983" s="231" t="s">
        <v>833</v>
      </c>
      <c r="C3983" s="231" t="s">
        <v>2341</v>
      </c>
      <c r="D3983" s="231" t="s">
        <v>465</v>
      </c>
      <c r="E3983" s="231" t="s">
        <v>521</v>
      </c>
      <c r="F3983" s="231" t="s">
        <v>48</v>
      </c>
      <c r="G3983" s="231" t="s">
        <v>521</v>
      </c>
      <c r="H3983" s="231" t="s">
        <v>796</v>
      </c>
      <c r="I3983" s="203">
        <v>4432383.1900000004</v>
      </c>
      <c r="J3983" s="203">
        <v>4616414.08</v>
      </c>
      <c r="K3983" s="203">
        <v>169463.03</v>
      </c>
      <c r="L3983" s="203">
        <v>-353493.92</v>
      </c>
      <c r="M3983" s="231"/>
    </row>
    <row r="3984" spans="1:13">
      <c r="A3984" s="231" t="s">
        <v>794</v>
      </c>
      <c r="B3984" s="231" t="s">
        <v>833</v>
      </c>
      <c r="C3984" s="231" t="s">
        <v>2343</v>
      </c>
      <c r="D3984" s="231" t="s">
        <v>465</v>
      </c>
      <c r="E3984" s="231" t="s">
        <v>521</v>
      </c>
      <c r="F3984" s="231" t="s">
        <v>48</v>
      </c>
      <c r="G3984" s="231" t="s">
        <v>521</v>
      </c>
      <c r="H3984" s="231" t="s">
        <v>796</v>
      </c>
      <c r="I3984" s="203">
        <v>3894</v>
      </c>
      <c r="J3984" s="203">
        <v>1083.7</v>
      </c>
      <c r="K3984" s="203">
        <v>95.74</v>
      </c>
      <c r="L3984" s="203">
        <v>2714.56</v>
      </c>
      <c r="M3984" s="231"/>
    </row>
    <row r="3985" spans="1:13">
      <c r="A3985" s="231" t="s">
        <v>794</v>
      </c>
      <c r="B3985" s="231" t="s">
        <v>833</v>
      </c>
      <c r="C3985" s="231" t="s">
        <v>2345</v>
      </c>
      <c r="D3985" s="231" t="s">
        <v>465</v>
      </c>
      <c r="E3985" s="231" t="s">
        <v>521</v>
      </c>
      <c r="F3985" s="231" t="s">
        <v>48</v>
      </c>
      <c r="G3985" s="231" t="s">
        <v>521</v>
      </c>
      <c r="H3985" s="231" t="s">
        <v>796</v>
      </c>
      <c r="I3985" s="203">
        <v>4218</v>
      </c>
      <c r="J3985" s="203">
        <v>4218</v>
      </c>
      <c r="K3985" s="203">
        <v>0</v>
      </c>
      <c r="L3985" s="203">
        <v>0</v>
      </c>
      <c r="M3985" s="231"/>
    </row>
    <row r="3986" spans="1:13">
      <c r="A3986" s="231" t="s">
        <v>794</v>
      </c>
      <c r="B3986" s="231" t="s">
        <v>833</v>
      </c>
      <c r="C3986" s="231" t="s">
        <v>2345</v>
      </c>
      <c r="D3986" s="231" t="s">
        <v>465</v>
      </c>
      <c r="E3986" s="231" t="s">
        <v>521</v>
      </c>
      <c r="F3986" s="231" t="s">
        <v>48</v>
      </c>
      <c r="G3986" s="231" t="s">
        <v>521</v>
      </c>
      <c r="H3986" s="231" t="s">
        <v>796</v>
      </c>
      <c r="I3986" s="203">
        <v>179368.85</v>
      </c>
      <c r="J3986" s="203">
        <v>201347.69</v>
      </c>
      <c r="K3986" s="203">
        <v>0</v>
      </c>
      <c r="L3986" s="203">
        <v>-21978.84</v>
      </c>
      <c r="M3986" s="231"/>
    </row>
    <row r="3987" spans="1:13">
      <c r="A3987" s="231" t="s">
        <v>794</v>
      </c>
      <c r="B3987" s="231" t="s">
        <v>703</v>
      </c>
      <c r="C3987" s="231" t="s">
        <v>794</v>
      </c>
      <c r="D3987" s="231" t="s">
        <v>465</v>
      </c>
      <c r="E3987" s="231" t="s">
        <v>521</v>
      </c>
      <c r="F3987" s="231" t="s">
        <v>48</v>
      </c>
      <c r="G3987" s="231" t="s">
        <v>521</v>
      </c>
      <c r="H3987" s="231" t="s">
        <v>796</v>
      </c>
      <c r="I3987" s="203">
        <v>2109118</v>
      </c>
      <c r="J3987" s="203">
        <v>1783393.6</v>
      </c>
      <c r="K3987" s="203">
        <v>317913.56</v>
      </c>
      <c r="L3987" s="203">
        <v>7810.84</v>
      </c>
      <c r="M3987" s="231"/>
    </row>
    <row r="3988" spans="1:13">
      <c r="A3988" s="231" t="s">
        <v>794</v>
      </c>
      <c r="B3988" s="231" t="s">
        <v>703</v>
      </c>
      <c r="C3988" s="231" t="s">
        <v>812</v>
      </c>
      <c r="D3988" s="231" t="s">
        <v>465</v>
      </c>
      <c r="E3988" s="231" t="s">
        <v>521</v>
      </c>
      <c r="F3988" s="231" t="s">
        <v>48</v>
      </c>
      <c r="G3988" s="231" t="s">
        <v>521</v>
      </c>
      <c r="H3988" s="231" t="s">
        <v>796</v>
      </c>
      <c r="I3988" s="203">
        <v>781074</v>
      </c>
      <c r="J3988" s="203">
        <v>725472</v>
      </c>
      <c r="K3988" s="203">
        <v>65940.44</v>
      </c>
      <c r="L3988" s="203">
        <v>-10338.44</v>
      </c>
      <c r="M3988" s="231"/>
    </row>
    <row r="3989" spans="1:13">
      <c r="A3989" s="231" t="s">
        <v>794</v>
      </c>
      <c r="B3989" s="231" t="s">
        <v>703</v>
      </c>
      <c r="C3989" s="231" t="s">
        <v>2341</v>
      </c>
      <c r="D3989" s="231" t="s">
        <v>465</v>
      </c>
      <c r="E3989" s="231" t="s">
        <v>521</v>
      </c>
      <c r="F3989" s="231" t="s">
        <v>48</v>
      </c>
      <c r="G3989" s="231" t="s">
        <v>521</v>
      </c>
      <c r="H3989" s="231" t="s">
        <v>796</v>
      </c>
      <c r="I3989" s="203">
        <v>179994.11</v>
      </c>
      <c r="J3989" s="203">
        <v>177477.64</v>
      </c>
      <c r="K3989" s="203">
        <v>3812.4</v>
      </c>
      <c r="L3989" s="203">
        <v>-1295.93</v>
      </c>
      <c r="M3989" s="231"/>
    </row>
    <row r="3990" spans="1:13">
      <c r="A3990" s="231" t="s">
        <v>794</v>
      </c>
      <c r="B3990" s="231" t="s">
        <v>703</v>
      </c>
      <c r="C3990" s="231" t="s">
        <v>2343</v>
      </c>
      <c r="D3990" s="231" t="s">
        <v>465</v>
      </c>
      <c r="E3990" s="231" t="s">
        <v>521</v>
      </c>
      <c r="F3990" s="231" t="s">
        <v>48</v>
      </c>
      <c r="G3990" s="231" t="s">
        <v>521</v>
      </c>
      <c r="H3990" s="231" t="s">
        <v>796</v>
      </c>
      <c r="I3990" s="203">
        <v>54</v>
      </c>
      <c r="J3990" s="203">
        <v>0</v>
      </c>
      <c r="K3990" s="203">
        <v>0</v>
      </c>
      <c r="L3990" s="203">
        <v>54</v>
      </c>
      <c r="M3990" s="231"/>
    </row>
    <row r="3991" spans="1:13">
      <c r="A3991" s="231" t="s">
        <v>794</v>
      </c>
      <c r="B3991" s="231" t="s">
        <v>704</v>
      </c>
      <c r="C3991" s="231" t="s">
        <v>794</v>
      </c>
      <c r="D3991" s="231" t="s">
        <v>465</v>
      </c>
      <c r="E3991" s="231" t="s">
        <v>521</v>
      </c>
      <c r="F3991" s="231" t="s">
        <v>48</v>
      </c>
      <c r="G3991" s="231" t="s">
        <v>521</v>
      </c>
      <c r="H3991" s="231" t="s">
        <v>796</v>
      </c>
      <c r="I3991" s="203">
        <v>2694489.98</v>
      </c>
      <c r="J3991" s="203">
        <v>2421120.94</v>
      </c>
      <c r="K3991" s="203">
        <v>285196.65999999997</v>
      </c>
      <c r="L3991" s="203">
        <v>-11827.62</v>
      </c>
      <c r="M3991" s="231"/>
    </row>
    <row r="3992" spans="1:13">
      <c r="A3992" s="231" t="s">
        <v>794</v>
      </c>
      <c r="B3992" s="231" t="s">
        <v>704</v>
      </c>
      <c r="C3992" s="231" t="s">
        <v>812</v>
      </c>
      <c r="D3992" s="231" t="s">
        <v>465</v>
      </c>
      <c r="E3992" s="231" t="s">
        <v>521</v>
      </c>
      <c r="F3992" s="231" t="s">
        <v>48</v>
      </c>
      <c r="G3992" s="231" t="s">
        <v>521</v>
      </c>
      <c r="H3992" s="231" t="s">
        <v>796</v>
      </c>
      <c r="I3992" s="203">
        <v>966590</v>
      </c>
      <c r="J3992" s="203">
        <v>940507.88</v>
      </c>
      <c r="K3992" s="203">
        <v>59837.64</v>
      </c>
      <c r="L3992" s="203">
        <v>-33755.519999999997</v>
      </c>
      <c r="M3992" s="231"/>
    </row>
    <row r="3993" spans="1:13">
      <c r="A3993" s="231" t="s">
        <v>794</v>
      </c>
      <c r="B3993" s="231" t="s">
        <v>704</v>
      </c>
      <c r="C3993" s="231" t="s">
        <v>2341</v>
      </c>
      <c r="D3993" s="231" t="s">
        <v>465</v>
      </c>
      <c r="E3993" s="231" t="s">
        <v>521</v>
      </c>
      <c r="F3993" s="231" t="s">
        <v>48</v>
      </c>
      <c r="G3993" s="231" t="s">
        <v>521</v>
      </c>
      <c r="H3993" s="231" t="s">
        <v>796</v>
      </c>
      <c r="I3993" s="203">
        <v>18302</v>
      </c>
      <c r="J3993" s="203">
        <v>14031.29</v>
      </c>
      <c r="K3993" s="203">
        <v>0</v>
      </c>
      <c r="L3993" s="203">
        <v>4270.71</v>
      </c>
      <c r="M3993" s="231"/>
    </row>
    <row r="3994" spans="1:13">
      <c r="A3994" s="231" t="s">
        <v>794</v>
      </c>
      <c r="B3994" s="231" t="s">
        <v>704</v>
      </c>
      <c r="C3994" s="231" t="s">
        <v>2341</v>
      </c>
      <c r="D3994" s="231" t="s">
        <v>465</v>
      </c>
      <c r="E3994" s="231" t="s">
        <v>521</v>
      </c>
      <c r="F3994" s="231" t="s">
        <v>48</v>
      </c>
      <c r="G3994" s="231" t="s">
        <v>521</v>
      </c>
      <c r="H3994" s="231" t="s">
        <v>796</v>
      </c>
      <c r="I3994" s="203">
        <v>17.46</v>
      </c>
      <c r="J3994" s="203">
        <v>17.46</v>
      </c>
      <c r="K3994" s="203">
        <v>0</v>
      </c>
      <c r="L3994" s="203">
        <v>0</v>
      </c>
      <c r="M3994" s="231"/>
    </row>
    <row r="3995" spans="1:13">
      <c r="A3995" s="231" t="s">
        <v>794</v>
      </c>
      <c r="B3995" s="231" t="s">
        <v>704</v>
      </c>
      <c r="C3995" s="231" t="s">
        <v>2343</v>
      </c>
      <c r="D3995" s="231" t="s">
        <v>465</v>
      </c>
      <c r="E3995" s="231" t="s">
        <v>521</v>
      </c>
      <c r="F3995" s="231" t="s">
        <v>48</v>
      </c>
      <c r="G3995" s="231" t="s">
        <v>521</v>
      </c>
      <c r="H3995" s="231" t="s">
        <v>796</v>
      </c>
      <c r="I3995" s="203">
        <v>1121</v>
      </c>
      <c r="J3995" s="203">
        <v>39.44</v>
      </c>
      <c r="K3995" s="203">
        <v>0</v>
      </c>
      <c r="L3995" s="203">
        <v>1081.56</v>
      </c>
      <c r="M3995" s="231"/>
    </row>
    <row r="3996" spans="1:13">
      <c r="A3996" s="231" t="s">
        <v>794</v>
      </c>
      <c r="B3996" s="231" t="s">
        <v>704</v>
      </c>
      <c r="C3996" s="231" t="s">
        <v>2345</v>
      </c>
      <c r="D3996" s="231" t="s">
        <v>465</v>
      </c>
      <c r="E3996" s="231" t="s">
        <v>521</v>
      </c>
      <c r="F3996" s="231" t="s">
        <v>48</v>
      </c>
      <c r="G3996" s="231" t="s">
        <v>521</v>
      </c>
      <c r="H3996" s="231" t="s">
        <v>796</v>
      </c>
      <c r="I3996" s="203">
        <v>350</v>
      </c>
      <c r="J3996" s="203">
        <v>205</v>
      </c>
      <c r="K3996" s="203">
        <v>110</v>
      </c>
      <c r="L3996" s="203">
        <v>35</v>
      </c>
      <c r="M3996" s="231"/>
    </row>
    <row r="3997" spans="1:13">
      <c r="A3997" s="231" t="s">
        <v>794</v>
      </c>
      <c r="B3997" s="231" t="s">
        <v>702</v>
      </c>
      <c r="C3997" s="231" t="s">
        <v>794</v>
      </c>
      <c r="D3997" s="231" t="s">
        <v>465</v>
      </c>
      <c r="E3997" s="231" t="s">
        <v>521</v>
      </c>
      <c r="F3997" s="231" t="s">
        <v>48</v>
      </c>
      <c r="G3997" s="231" t="s">
        <v>521</v>
      </c>
      <c r="H3997" s="231" t="s">
        <v>796</v>
      </c>
      <c r="I3997" s="203">
        <v>343039.02</v>
      </c>
      <c r="J3997" s="203">
        <v>285482.95</v>
      </c>
      <c r="K3997" s="203">
        <v>56263.24</v>
      </c>
      <c r="L3997" s="203">
        <v>1292.83</v>
      </c>
      <c r="M3997" s="231"/>
    </row>
    <row r="3998" spans="1:13">
      <c r="A3998" s="231" t="s">
        <v>794</v>
      </c>
      <c r="B3998" s="231" t="s">
        <v>702</v>
      </c>
      <c r="C3998" s="231" t="s">
        <v>812</v>
      </c>
      <c r="D3998" s="231" t="s">
        <v>465</v>
      </c>
      <c r="E3998" s="231" t="s">
        <v>521</v>
      </c>
      <c r="F3998" s="231" t="s">
        <v>48</v>
      </c>
      <c r="G3998" s="231" t="s">
        <v>521</v>
      </c>
      <c r="H3998" s="231" t="s">
        <v>796</v>
      </c>
      <c r="I3998" s="203">
        <v>131599</v>
      </c>
      <c r="J3998" s="203">
        <v>121588.05</v>
      </c>
      <c r="K3998" s="203">
        <v>11678.08</v>
      </c>
      <c r="L3998" s="203">
        <v>-1667.13</v>
      </c>
      <c r="M3998" s="231"/>
    </row>
    <row r="3999" spans="1:13">
      <c r="A3999" s="231" t="s">
        <v>794</v>
      </c>
      <c r="B3999" s="231" t="s">
        <v>366</v>
      </c>
      <c r="C3999" s="231" t="s">
        <v>2345</v>
      </c>
      <c r="D3999" s="231" t="s">
        <v>465</v>
      </c>
      <c r="E3999" s="231" t="s">
        <v>521</v>
      </c>
      <c r="F3999" s="231" t="s">
        <v>48</v>
      </c>
      <c r="G3999" s="231" t="s">
        <v>521</v>
      </c>
      <c r="H3999" s="231" t="s">
        <v>796</v>
      </c>
      <c r="I3999" s="203">
        <v>244.78</v>
      </c>
      <c r="J3999" s="203">
        <v>244.78</v>
      </c>
      <c r="K3999" s="203">
        <v>0</v>
      </c>
      <c r="L3999" s="203">
        <v>0</v>
      </c>
      <c r="M3999" s="231"/>
    </row>
    <row r="4000" spans="1:13">
      <c r="A4000" s="231" t="s">
        <v>794</v>
      </c>
      <c r="B4000" s="231" t="s">
        <v>367</v>
      </c>
      <c r="C4000" s="231" t="s">
        <v>2341</v>
      </c>
      <c r="D4000" s="231" t="s">
        <v>465</v>
      </c>
      <c r="E4000" s="231" t="s">
        <v>521</v>
      </c>
      <c r="F4000" s="231" t="s">
        <v>48</v>
      </c>
      <c r="G4000" s="231" t="s">
        <v>521</v>
      </c>
      <c r="H4000" s="231" t="s">
        <v>796</v>
      </c>
      <c r="I4000" s="203">
        <v>500</v>
      </c>
      <c r="J4000" s="203">
        <v>500</v>
      </c>
      <c r="K4000" s="203">
        <v>0</v>
      </c>
      <c r="L4000" s="203">
        <v>0</v>
      </c>
      <c r="M4000" s="231"/>
    </row>
    <row r="4001" spans="1:13">
      <c r="A4001" s="231" t="s">
        <v>794</v>
      </c>
      <c r="B4001" s="231" t="s">
        <v>367</v>
      </c>
      <c r="C4001" s="231" t="s">
        <v>2341</v>
      </c>
      <c r="D4001" s="231" t="s">
        <v>465</v>
      </c>
      <c r="E4001" s="231" t="s">
        <v>521</v>
      </c>
      <c r="F4001" s="231" t="s">
        <v>48</v>
      </c>
      <c r="G4001" s="231" t="s">
        <v>521</v>
      </c>
      <c r="H4001" s="231" t="s">
        <v>796</v>
      </c>
      <c r="I4001" s="203">
        <v>400.2</v>
      </c>
      <c r="J4001" s="203">
        <v>400.2</v>
      </c>
      <c r="K4001" s="203">
        <v>99.8</v>
      </c>
      <c r="L4001" s="203">
        <v>-99.8</v>
      </c>
      <c r="M4001" s="231"/>
    </row>
    <row r="4002" spans="1:13">
      <c r="A4002" s="231" t="s">
        <v>794</v>
      </c>
      <c r="B4002" s="231" t="s">
        <v>833</v>
      </c>
      <c r="C4002" s="231" t="s">
        <v>794</v>
      </c>
      <c r="D4002" s="231" t="s">
        <v>465</v>
      </c>
      <c r="E4002" s="231" t="s">
        <v>1103</v>
      </c>
      <c r="F4002" s="231" t="s">
        <v>48</v>
      </c>
      <c r="G4002" s="231" t="s">
        <v>521</v>
      </c>
      <c r="H4002" s="231" t="s">
        <v>796</v>
      </c>
      <c r="I4002" s="203">
        <v>123033.19</v>
      </c>
      <c r="J4002" s="203">
        <v>98524.5</v>
      </c>
      <c r="K4002" s="203">
        <v>0</v>
      </c>
      <c r="L4002" s="203">
        <v>24508.69</v>
      </c>
      <c r="M4002" s="231"/>
    </row>
    <row r="4003" spans="1:13">
      <c r="A4003" s="231" t="s">
        <v>794</v>
      </c>
      <c r="B4003" s="231" t="s">
        <v>833</v>
      </c>
      <c r="C4003" s="231" t="s">
        <v>794</v>
      </c>
      <c r="D4003" s="231" t="s">
        <v>465</v>
      </c>
      <c r="E4003" s="231" t="s">
        <v>1103</v>
      </c>
      <c r="F4003" s="231" t="s">
        <v>48</v>
      </c>
      <c r="G4003" s="231" t="s">
        <v>521</v>
      </c>
      <c r="H4003" s="231" t="s">
        <v>796</v>
      </c>
      <c r="I4003" s="203">
        <v>137203</v>
      </c>
      <c r="J4003" s="203">
        <v>85755.71</v>
      </c>
      <c r="K4003" s="203">
        <v>0</v>
      </c>
      <c r="L4003" s="203">
        <v>51447.29</v>
      </c>
      <c r="M4003" s="231"/>
    </row>
    <row r="4004" spans="1:13">
      <c r="A4004" s="231" t="s">
        <v>794</v>
      </c>
      <c r="B4004" s="231" t="s">
        <v>833</v>
      </c>
      <c r="C4004" s="231" t="s">
        <v>812</v>
      </c>
      <c r="D4004" s="231" t="s">
        <v>465</v>
      </c>
      <c r="E4004" s="231" t="s">
        <v>1103</v>
      </c>
      <c r="F4004" s="231" t="s">
        <v>48</v>
      </c>
      <c r="G4004" s="231" t="s">
        <v>521</v>
      </c>
      <c r="H4004" s="231" t="s">
        <v>796</v>
      </c>
      <c r="I4004" s="203">
        <v>69849</v>
      </c>
      <c r="J4004" s="203">
        <v>42871.59</v>
      </c>
      <c r="K4004" s="203">
        <v>0</v>
      </c>
      <c r="L4004" s="203">
        <v>26977.41</v>
      </c>
      <c r="M4004" s="231"/>
    </row>
    <row r="4005" spans="1:13">
      <c r="A4005" s="231" t="s">
        <v>794</v>
      </c>
      <c r="B4005" s="231" t="s">
        <v>833</v>
      </c>
      <c r="C4005" s="231" t="s">
        <v>2341</v>
      </c>
      <c r="D4005" s="231" t="s">
        <v>465</v>
      </c>
      <c r="E4005" s="231" t="s">
        <v>1103</v>
      </c>
      <c r="F4005" s="231" t="s">
        <v>48</v>
      </c>
      <c r="G4005" s="231" t="s">
        <v>521</v>
      </c>
      <c r="H4005" s="231" t="s">
        <v>796</v>
      </c>
      <c r="I4005" s="203">
        <v>1500</v>
      </c>
      <c r="J4005" s="203">
        <v>0</v>
      </c>
      <c r="K4005" s="203">
        <v>1500</v>
      </c>
      <c r="L4005" s="203">
        <v>0</v>
      </c>
      <c r="M4005" s="231"/>
    </row>
    <row r="4006" spans="1:13">
      <c r="A4006" s="231" t="s">
        <v>794</v>
      </c>
      <c r="B4006" s="231" t="s">
        <v>703</v>
      </c>
      <c r="C4006" s="231" t="s">
        <v>794</v>
      </c>
      <c r="D4006" s="231" t="s">
        <v>465</v>
      </c>
      <c r="E4006" s="231" t="s">
        <v>1103</v>
      </c>
      <c r="F4006" s="231" t="s">
        <v>48</v>
      </c>
      <c r="G4006" s="231" t="s">
        <v>521</v>
      </c>
      <c r="H4006" s="231" t="s">
        <v>796</v>
      </c>
      <c r="I4006" s="203">
        <v>4913</v>
      </c>
      <c r="J4006" s="203">
        <v>4481.2299999999996</v>
      </c>
      <c r="K4006" s="203">
        <v>0</v>
      </c>
      <c r="L4006" s="203">
        <v>431.77</v>
      </c>
      <c r="M4006" s="231"/>
    </row>
    <row r="4007" spans="1:13">
      <c r="A4007" s="231" t="s">
        <v>794</v>
      </c>
      <c r="B4007" s="231" t="s">
        <v>703</v>
      </c>
      <c r="C4007" s="231" t="s">
        <v>812</v>
      </c>
      <c r="D4007" s="231" t="s">
        <v>465</v>
      </c>
      <c r="E4007" s="231" t="s">
        <v>1103</v>
      </c>
      <c r="F4007" s="231" t="s">
        <v>48</v>
      </c>
      <c r="G4007" s="231" t="s">
        <v>521</v>
      </c>
      <c r="H4007" s="231" t="s">
        <v>796</v>
      </c>
      <c r="I4007" s="203">
        <v>1473</v>
      </c>
      <c r="J4007" s="203">
        <v>830.52</v>
      </c>
      <c r="K4007" s="203">
        <v>0</v>
      </c>
      <c r="L4007" s="203">
        <v>642.48</v>
      </c>
      <c r="M4007" s="231"/>
    </row>
    <row r="4008" spans="1:13">
      <c r="A4008" s="231" t="s">
        <v>794</v>
      </c>
      <c r="B4008" s="231" t="s">
        <v>703</v>
      </c>
      <c r="C4008" s="231" t="s">
        <v>2341</v>
      </c>
      <c r="D4008" s="231" t="s">
        <v>465</v>
      </c>
      <c r="E4008" s="231" t="s">
        <v>1103</v>
      </c>
      <c r="F4008" s="231" t="s">
        <v>48</v>
      </c>
      <c r="G4008" s="231" t="s">
        <v>521</v>
      </c>
      <c r="H4008" s="231" t="s">
        <v>796</v>
      </c>
      <c r="I4008" s="203">
        <v>8120</v>
      </c>
      <c r="J4008" s="203">
        <v>8120</v>
      </c>
      <c r="K4008" s="203">
        <v>0</v>
      </c>
      <c r="L4008" s="203">
        <v>0</v>
      </c>
      <c r="M4008" s="231"/>
    </row>
    <row r="4009" spans="1:13">
      <c r="A4009" s="231" t="s">
        <v>794</v>
      </c>
      <c r="B4009" s="231" t="s">
        <v>366</v>
      </c>
      <c r="C4009" s="231" t="s">
        <v>2345</v>
      </c>
      <c r="D4009" s="231" t="s">
        <v>465</v>
      </c>
      <c r="E4009" s="231" t="s">
        <v>1103</v>
      </c>
      <c r="F4009" s="231" t="s">
        <v>48</v>
      </c>
      <c r="G4009" s="231" t="s">
        <v>521</v>
      </c>
      <c r="H4009" s="231" t="s">
        <v>796</v>
      </c>
      <c r="I4009" s="203">
        <v>95569.41</v>
      </c>
      <c r="J4009" s="203">
        <v>95569.41</v>
      </c>
      <c r="K4009" s="203">
        <v>0</v>
      </c>
      <c r="L4009" s="203">
        <v>0</v>
      </c>
      <c r="M4009" s="231"/>
    </row>
    <row r="4010" spans="1:13">
      <c r="A4010" s="231" t="s">
        <v>794</v>
      </c>
      <c r="B4010" s="231" t="s">
        <v>703</v>
      </c>
      <c r="C4010" s="231" t="s">
        <v>794</v>
      </c>
      <c r="D4010" s="231" t="s">
        <v>834</v>
      </c>
      <c r="E4010" s="231" t="s">
        <v>521</v>
      </c>
      <c r="F4010" s="231" t="s">
        <v>48</v>
      </c>
      <c r="G4010" s="231" t="s">
        <v>521</v>
      </c>
      <c r="H4010" s="231" t="s">
        <v>796</v>
      </c>
      <c r="I4010" s="203">
        <v>425073</v>
      </c>
      <c r="J4010" s="203">
        <v>399717.32</v>
      </c>
      <c r="K4010" s="203">
        <v>43252.02</v>
      </c>
      <c r="L4010" s="203">
        <v>-17896.34</v>
      </c>
      <c r="M4010" s="231"/>
    </row>
    <row r="4011" spans="1:13">
      <c r="A4011" s="231" t="s">
        <v>794</v>
      </c>
      <c r="B4011" s="231" t="s">
        <v>703</v>
      </c>
      <c r="C4011" s="231" t="s">
        <v>812</v>
      </c>
      <c r="D4011" s="231" t="s">
        <v>834</v>
      </c>
      <c r="E4011" s="231" t="s">
        <v>521</v>
      </c>
      <c r="F4011" s="231" t="s">
        <v>48</v>
      </c>
      <c r="G4011" s="231" t="s">
        <v>521</v>
      </c>
      <c r="H4011" s="231" t="s">
        <v>796</v>
      </c>
      <c r="I4011" s="203">
        <v>143248</v>
      </c>
      <c r="J4011" s="203">
        <v>143679.03</v>
      </c>
      <c r="K4011" s="203">
        <v>9322.76</v>
      </c>
      <c r="L4011" s="203">
        <v>-9753.7900000000009</v>
      </c>
      <c r="M4011" s="231"/>
    </row>
    <row r="4012" spans="1:13">
      <c r="A4012" s="231" t="s">
        <v>794</v>
      </c>
      <c r="B4012" s="231" t="s">
        <v>703</v>
      </c>
      <c r="C4012" s="231" t="s">
        <v>2341</v>
      </c>
      <c r="D4012" s="231" t="s">
        <v>834</v>
      </c>
      <c r="E4012" s="231" t="s">
        <v>521</v>
      </c>
      <c r="F4012" s="231" t="s">
        <v>48</v>
      </c>
      <c r="G4012" s="231" t="s">
        <v>521</v>
      </c>
      <c r="H4012" s="231" t="s">
        <v>796</v>
      </c>
      <c r="I4012" s="203">
        <v>7000</v>
      </c>
      <c r="J4012" s="203">
        <v>6025.74</v>
      </c>
      <c r="K4012" s="203">
        <v>0</v>
      </c>
      <c r="L4012" s="203">
        <v>974.26</v>
      </c>
      <c r="M4012" s="231"/>
    </row>
    <row r="4013" spans="1:13">
      <c r="A4013" s="231" t="s">
        <v>794</v>
      </c>
      <c r="B4013" s="231" t="s">
        <v>703</v>
      </c>
      <c r="C4013" s="231" t="s">
        <v>2341</v>
      </c>
      <c r="D4013" s="231" t="s">
        <v>834</v>
      </c>
      <c r="E4013" s="231" t="s">
        <v>521</v>
      </c>
      <c r="F4013" s="231" t="s">
        <v>48</v>
      </c>
      <c r="G4013" s="231" t="s">
        <v>521</v>
      </c>
      <c r="H4013" s="231" t="s">
        <v>796</v>
      </c>
      <c r="I4013" s="203">
        <v>67</v>
      </c>
      <c r="J4013" s="203">
        <v>0</v>
      </c>
      <c r="K4013" s="203">
        <v>0</v>
      </c>
      <c r="L4013" s="203">
        <v>67</v>
      </c>
      <c r="M4013" s="231"/>
    </row>
    <row r="4014" spans="1:13">
      <c r="A4014" s="231" t="s">
        <v>794</v>
      </c>
      <c r="B4014" s="231" t="s">
        <v>703</v>
      </c>
      <c r="C4014" s="231" t="s">
        <v>2341</v>
      </c>
      <c r="D4014" s="231" t="s">
        <v>834</v>
      </c>
      <c r="E4014" s="231" t="s">
        <v>521</v>
      </c>
      <c r="F4014" s="231" t="s">
        <v>48</v>
      </c>
      <c r="G4014" s="231" t="s">
        <v>521</v>
      </c>
      <c r="H4014" s="231" t="s">
        <v>796</v>
      </c>
      <c r="I4014" s="203">
        <v>32</v>
      </c>
      <c r="J4014" s="203">
        <v>0</v>
      </c>
      <c r="K4014" s="203">
        <v>0</v>
      </c>
      <c r="L4014" s="203">
        <v>32</v>
      </c>
      <c r="M4014" s="231"/>
    </row>
    <row r="4015" spans="1:13">
      <c r="A4015" s="231" t="s">
        <v>794</v>
      </c>
      <c r="B4015" s="231" t="s">
        <v>703</v>
      </c>
      <c r="C4015" s="231" t="s">
        <v>2341</v>
      </c>
      <c r="D4015" s="231" t="s">
        <v>834</v>
      </c>
      <c r="E4015" s="231" t="s">
        <v>521</v>
      </c>
      <c r="F4015" s="231" t="s">
        <v>48</v>
      </c>
      <c r="G4015" s="231" t="s">
        <v>521</v>
      </c>
      <c r="H4015" s="231" t="s">
        <v>796</v>
      </c>
      <c r="I4015" s="203">
        <v>36</v>
      </c>
      <c r="J4015" s="203">
        <v>0</v>
      </c>
      <c r="K4015" s="203">
        <v>0</v>
      </c>
      <c r="L4015" s="203">
        <v>36</v>
      </c>
      <c r="M4015" s="231"/>
    </row>
    <row r="4016" spans="1:13">
      <c r="A4016" s="231" t="s">
        <v>794</v>
      </c>
      <c r="B4016" s="231" t="s">
        <v>703</v>
      </c>
      <c r="C4016" s="231" t="s">
        <v>2341</v>
      </c>
      <c r="D4016" s="231" t="s">
        <v>834</v>
      </c>
      <c r="E4016" s="231" t="s">
        <v>521</v>
      </c>
      <c r="F4016" s="231" t="s">
        <v>48</v>
      </c>
      <c r="G4016" s="231" t="s">
        <v>521</v>
      </c>
      <c r="H4016" s="231" t="s">
        <v>796</v>
      </c>
      <c r="I4016" s="203">
        <v>545</v>
      </c>
      <c r="J4016" s="203">
        <v>97</v>
      </c>
      <c r="K4016" s="203">
        <v>431</v>
      </c>
      <c r="L4016" s="203">
        <v>17</v>
      </c>
      <c r="M4016" s="231"/>
    </row>
    <row r="4017" spans="1:13">
      <c r="A4017" s="231" t="s">
        <v>794</v>
      </c>
      <c r="B4017" s="231" t="s">
        <v>703</v>
      </c>
      <c r="C4017" s="231" t="s">
        <v>2343</v>
      </c>
      <c r="D4017" s="231" t="s">
        <v>834</v>
      </c>
      <c r="E4017" s="231" t="s">
        <v>521</v>
      </c>
      <c r="F4017" s="231" t="s">
        <v>48</v>
      </c>
      <c r="G4017" s="231" t="s">
        <v>521</v>
      </c>
      <c r="H4017" s="231" t="s">
        <v>796</v>
      </c>
      <c r="I4017" s="203">
        <v>4427</v>
      </c>
      <c r="J4017" s="203">
        <v>3330.65</v>
      </c>
      <c r="K4017" s="203">
        <v>366.1</v>
      </c>
      <c r="L4017" s="203">
        <v>730.25</v>
      </c>
      <c r="M4017" s="231"/>
    </row>
    <row r="4018" spans="1:13">
      <c r="A4018" s="231" t="s">
        <v>794</v>
      </c>
      <c r="B4018" s="231" t="s">
        <v>703</v>
      </c>
      <c r="C4018" s="231" t="s">
        <v>2343</v>
      </c>
      <c r="D4018" s="231" t="s">
        <v>834</v>
      </c>
      <c r="E4018" s="231" t="s">
        <v>521</v>
      </c>
      <c r="F4018" s="231" t="s">
        <v>48</v>
      </c>
      <c r="G4018" s="231" t="s">
        <v>521</v>
      </c>
      <c r="H4018" s="231" t="s">
        <v>796</v>
      </c>
      <c r="I4018" s="203">
        <v>7</v>
      </c>
      <c r="J4018" s="203">
        <v>0</v>
      </c>
      <c r="K4018" s="203">
        <v>0</v>
      </c>
      <c r="L4018" s="203">
        <v>7</v>
      </c>
      <c r="M4018" s="231"/>
    </row>
    <row r="4019" spans="1:13">
      <c r="A4019" s="231" t="s">
        <v>794</v>
      </c>
      <c r="B4019" s="231" t="s">
        <v>703</v>
      </c>
      <c r="C4019" s="231" t="s">
        <v>2344</v>
      </c>
      <c r="D4019" s="231" t="s">
        <v>834</v>
      </c>
      <c r="E4019" s="231" t="s">
        <v>521</v>
      </c>
      <c r="F4019" s="231" t="s">
        <v>48</v>
      </c>
      <c r="G4019" s="231" t="s">
        <v>521</v>
      </c>
      <c r="H4019" s="231" t="s">
        <v>796</v>
      </c>
      <c r="I4019" s="203">
        <v>102</v>
      </c>
      <c r="J4019" s="203">
        <v>0</v>
      </c>
      <c r="K4019" s="203">
        <v>0</v>
      </c>
      <c r="L4019" s="203">
        <v>102</v>
      </c>
      <c r="M4019" s="231"/>
    </row>
    <row r="4020" spans="1:13">
      <c r="A4020" s="231" t="s">
        <v>794</v>
      </c>
      <c r="B4020" s="231" t="s">
        <v>703</v>
      </c>
      <c r="C4020" s="231" t="s">
        <v>2344</v>
      </c>
      <c r="D4020" s="231" t="s">
        <v>834</v>
      </c>
      <c r="E4020" s="231" t="s">
        <v>521</v>
      </c>
      <c r="F4020" s="231" t="s">
        <v>48</v>
      </c>
      <c r="G4020" s="231" t="s">
        <v>521</v>
      </c>
      <c r="H4020" s="231" t="s">
        <v>796</v>
      </c>
      <c r="I4020" s="203">
        <v>9</v>
      </c>
      <c r="J4020" s="203">
        <v>0</v>
      </c>
      <c r="K4020" s="203">
        <v>0</v>
      </c>
      <c r="L4020" s="203">
        <v>9</v>
      </c>
      <c r="M4020" s="231"/>
    </row>
    <row r="4021" spans="1:13">
      <c r="A4021" s="231" t="s">
        <v>794</v>
      </c>
      <c r="B4021" s="231" t="s">
        <v>703</v>
      </c>
      <c r="C4021" s="231" t="s">
        <v>2344</v>
      </c>
      <c r="D4021" s="231" t="s">
        <v>834</v>
      </c>
      <c r="E4021" s="231" t="s">
        <v>521</v>
      </c>
      <c r="F4021" s="231" t="s">
        <v>48</v>
      </c>
      <c r="G4021" s="231" t="s">
        <v>521</v>
      </c>
      <c r="H4021" s="231" t="s">
        <v>796</v>
      </c>
      <c r="I4021" s="203">
        <v>250</v>
      </c>
      <c r="J4021" s="203">
        <v>0</v>
      </c>
      <c r="K4021" s="203">
        <v>0</v>
      </c>
      <c r="L4021" s="203">
        <v>250</v>
      </c>
      <c r="M4021" s="231"/>
    </row>
    <row r="4022" spans="1:13">
      <c r="A4022" s="231" t="s">
        <v>794</v>
      </c>
      <c r="B4022" s="231" t="s">
        <v>703</v>
      </c>
      <c r="C4022" s="231" t="s">
        <v>2345</v>
      </c>
      <c r="D4022" s="231" t="s">
        <v>834</v>
      </c>
      <c r="E4022" s="231" t="s">
        <v>521</v>
      </c>
      <c r="F4022" s="231" t="s">
        <v>48</v>
      </c>
      <c r="G4022" s="231" t="s">
        <v>521</v>
      </c>
      <c r="H4022" s="231" t="s">
        <v>796</v>
      </c>
      <c r="I4022" s="203">
        <v>81</v>
      </c>
      <c r="J4022" s="203">
        <v>0</v>
      </c>
      <c r="K4022" s="203">
        <v>0</v>
      </c>
      <c r="L4022" s="203">
        <v>81</v>
      </c>
      <c r="M4022" s="231"/>
    </row>
    <row r="4023" spans="1:13">
      <c r="A4023" s="231" t="s">
        <v>794</v>
      </c>
      <c r="B4023" s="231" t="s">
        <v>702</v>
      </c>
      <c r="C4023" s="231" t="s">
        <v>2341</v>
      </c>
      <c r="D4023" s="231" t="s">
        <v>834</v>
      </c>
      <c r="E4023" s="231" t="s">
        <v>521</v>
      </c>
      <c r="F4023" s="231" t="s">
        <v>48</v>
      </c>
      <c r="G4023" s="231" t="s">
        <v>521</v>
      </c>
      <c r="H4023" s="231" t="s">
        <v>796</v>
      </c>
      <c r="I4023" s="203">
        <v>0</v>
      </c>
      <c r="J4023" s="203">
        <v>900</v>
      </c>
      <c r="K4023" s="203">
        <v>0</v>
      </c>
      <c r="L4023" s="203">
        <v>-900</v>
      </c>
      <c r="M4023" s="231"/>
    </row>
    <row r="4024" spans="1:13">
      <c r="A4024" s="231" t="s">
        <v>794</v>
      </c>
      <c r="B4024" s="231" t="s">
        <v>366</v>
      </c>
      <c r="C4024" s="231" t="s">
        <v>2341</v>
      </c>
      <c r="D4024" s="231" t="s">
        <v>834</v>
      </c>
      <c r="E4024" s="231" t="s">
        <v>521</v>
      </c>
      <c r="F4024" s="231" t="s">
        <v>258</v>
      </c>
      <c r="G4024" s="231" t="s">
        <v>521</v>
      </c>
      <c r="H4024" s="231" t="s">
        <v>796</v>
      </c>
      <c r="I4024" s="203">
        <v>2028</v>
      </c>
      <c r="J4024" s="203">
        <v>849</v>
      </c>
      <c r="K4024" s="203">
        <v>0</v>
      </c>
      <c r="L4024" s="203">
        <v>1179</v>
      </c>
      <c r="M4024" s="231"/>
    </row>
    <row r="4025" spans="1:13">
      <c r="A4025" s="231" t="s">
        <v>794</v>
      </c>
      <c r="B4025" s="231" t="s">
        <v>366</v>
      </c>
      <c r="C4025" s="231" t="s">
        <v>2345</v>
      </c>
      <c r="D4025" s="231" t="s">
        <v>834</v>
      </c>
      <c r="E4025" s="231" t="s">
        <v>521</v>
      </c>
      <c r="F4025" s="231" t="s">
        <v>258</v>
      </c>
      <c r="G4025" s="231" t="s">
        <v>521</v>
      </c>
      <c r="H4025" s="231" t="s">
        <v>796</v>
      </c>
      <c r="I4025" s="203">
        <v>4964.6400000000003</v>
      </c>
      <c r="J4025" s="203">
        <v>0</v>
      </c>
      <c r="K4025" s="203">
        <v>0</v>
      </c>
      <c r="L4025" s="203">
        <v>4964.6400000000003</v>
      </c>
      <c r="M4025" s="231"/>
    </row>
    <row r="4026" spans="1:13">
      <c r="A4026" s="231" t="s">
        <v>794</v>
      </c>
      <c r="B4026" s="231" t="s">
        <v>367</v>
      </c>
      <c r="C4026" s="231" t="s">
        <v>794</v>
      </c>
      <c r="D4026" s="231" t="s">
        <v>834</v>
      </c>
      <c r="E4026" s="231" t="s">
        <v>521</v>
      </c>
      <c r="F4026" s="231" t="s">
        <v>258</v>
      </c>
      <c r="G4026" s="231" t="s">
        <v>521</v>
      </c>
      <c r="H4026" s="231" t="s">
        <v>796</v>
      </c>
      <c r="I4026" s="203">
        <v>90560.92</v>
      </c>
      <c r="J4026" s="203">
        <v>38024.28</v>
      </c>
      <c r="K4026" s="203">
        <v>4004.16</v>
      </c>
      <c r="L4026" s="203">
        <v>48532.480000000003</v>
      </c>
      <c r="M4026" s="231"/>
    </row>
    <row r="4027" spans="1:13">
      <c r="A4027" s="231" t="s">
        <v>794</v>
      </c>
      <c r="B4027" s="231" t="s">
        <v>367</v>
      </c>
      <c r="C4027" s="231" t="s">
        <v>812</v>
      </c>
      <c r="D4027" s="231" t="s">
        <v>834</v>
      </c>
      <c r="E4027" s="231" t="s">
        <v>521</v>
      </c>
      <c r="F4027" s="231" t="s">
        <v>258</v>
      </c>
      <c r="G4027" s="231" t="s">
        <v>521</v>
      </c>
      <c r="H4027" s="231" t="s">
        <v>796</v>
      </c>
      <c r="I4027" s="203">
        <v>14400.28</v>
      </c>
      <c r="J4027" s="203">
        <v>14731.97</v>
      </c>
      <c r="K4027" s="203">
        <v>832.08</v>
      </c>
      <c r="L4027" s="203">
        <v>-1163.77</v>
      </c>
      <c r="M4027" s="231"/>
    </row>
    <row r="4028" spans="1:13">
      <c r="A4028" s="231" t="s">
        <v>794</v>
      </c>
      <c r="B4028" s="231" t="s">
        <v>367</v>
      </c>
      <c r="C4028" s="231" t="s">
        <v>2341</v>
      </c>
      <c r="D4028" s="231" t="s">
        <v>834</v>
      </c>
      <c r="E4028" s="231" t="s">
        <v>521</v>
      </c>
      <c r="F4028" s="231" t="s">
        <v>258</v>
      </c>
      <c r="G4028" s="231" t="s">
        <v>521</v>
      </c>
      <c r="H4028" s="231" t="s">
        <v>796</v>
      </c>
      <c r="I4028" s="203">
        <v>555.94000000000005</v>
      </c>
      <c r="J4028" s="203">
        <v>0</v>
      </c>
      <c r="K4028" s="203">
        <v>0</v>
      </c>
      <c r="L4028" s="203">
        <v>555.94000000000005</v>
      </c>
      <c r="M4028" s="231"/>
    </row>
    <row r="4029" spans="1:13">
      <c r="A4029" s="231" t="s">
        <v>794</v>
      </c>
      <c r="B4029" s="231" t="s">
        <v>367</v>
      </c>
      <c r="C4029" s="231" t="s">
        <v>2341</v>
      </c>
      <c r="D4029" s="231" t="s">
        <v>834</v>
      </c>
      <c r="E4029" s="231" t="s">
        <v>521</v>
      </c>
      <c r="F4029" s="231" t="s">
        <v>258</v>
      </c>
      <c r="G4029" s="231" t="s">
        <v>521</v>
      </c>
      <c r="H4029" s="231" t="s">
        <v>796</v>
      </c>
      <c r="I4029" s="203">
        <v>6000</v>
      </c>
      <c r="J4029" s="203">
        <v>3280</v>
      </c>
      <c r="K4029" s="203">
        <v>0</v>
      </c>
      <c r="L4029" s="203">
        <v>2720</v>
      </c>
      <c r="M4029" s="231"/>
    </row>
    <row r="4030" spans="1:13">
      <c r="A4030" s="231" t="s">
        <v>794</v>
      </c>
      <c r="B4030" s="231" t="s">
        <v>367</v>
      </c>
      <c r="C4030" s="231" t="s">
        <v>2343</v>
      </c>
      <c r="D4030" s="231" t="s">
        <v>834</v>
      </c>
      <c r="E4030" s="231" t="s">
        <v>521</v>
      </c>
      <c r="F4030" s="231" t="s">
        <v>258</v>
      </c>
      <c r="G4030" s="231" t="s">
        <v>521</v>
      </c>
      <c r="H4030" s="231" t="s">
        <v>796</v>
      </c>
      <c r="I4030" s="203">
        <v>4930.04</v>
      </c>
      <c r="J4030" s="203">
        <v>2354.96</v>
      </c>
      <c r="K4030" s="203">
        <v>0</v>
      </c>
      <c r="L4030" s="203">
        <v>2575.08</v>
      </c>
      <c r="M4030" s="231"/>
    </row>
    <row r="4031" spans="1:13">
      <c r="A4031" s="231" t="s">
        <v>794</v>
      </c>
      <c r="B4031" s="231" t="s">
        <v>367</v>
      </c>
      <c r="C4031" s="231" t="s">
        <v>2344</v>
      </c>
      <c r="D4031" s="231" t="s">
        <v>834</v>
      </c>
      <c r="E4031" s="231" t="s">
        <v>521</v>
      </c>
      <c r="F4031" s="231" t="s">
        <v>258</v>
      </c>
      <c r="G4031" s="231" t="s">
        <v>521</v>
      </c>
      <c r="H4031" s="231" t="s">
        <v>796</v>
      </c>
      <c r="I4031" s="203">
        <v>581.89</v>
      </c>
      <c r="J4031" s="203">
        <v>0</v>
      </c>
      <c r="K4031" s="203">
        <v>0</v>
      </c>
      <c r="L4031" s="203">
        <v>581.89</v>
      </c>
      <c r="M4031" s="231"/>
    </row>
    <row r="4032" spans="1:13">
      <c r="A4032" s="231" t="s">
        <v>794</v>
      </c>
      <c r="B4032" s="231" t="s">
        <v>367</v>
      </c>
      <c r="C4032" s="231" t="s">
        <v>2344</v>
      </c>
      <c r="D4032" s="231" t="s">
        <v>834</v>
      </c>
      <c r="E4032" s="231" t="s">
        <v>521</v>
      </c>
      <c r="F4032" s="231" t="s">
        <v>258</v>
      </c>
      <c r="G4032" s="231" t="s">
        <v>521</v>
      </c>
      <c r="H4032" s="231" t="s">
        <v>796</v>
      </c>
      <c r="I4032" s="203">
        <v>2445</v>
      </c>
      <c r="J4032" s="203">
        <v>0</v>
      </c>
      <c r="K4032" s="203">
        <v>0</v>
      </c>
      <c r="L4032" s="203">
        <v>2445</v>
      </c>
      <c r="M4032" s="231"/>
    </row>
    <row r="4033" spans="1:13">
      <c r="A4033" s="231" t="s">
        <v>794</v>
      </c>
      <c r="B4033" s="231" t="s">
        <v>367</v>
      </c>
      <c r="C4033" s="231" t="s">
        <v>2341</v>
      </c>
      <c r="D4033" s="231" t="s">
        <v>834</v>
      </c>
      <c r="E4033" s="231" t="s">
        <v>2332</v>
      </c>
      <c r="F4033" s="231" t="s">
        <v>48</v>
      </c>
      <c r="G4033" s="231" t="s">
        <v>521</v>
      </c>
      <c r="H4033" s="231" t="s">
        <v>796</v>
      </c>
      <c r="I4033" s="203">
        <v>1000</v>
      </c>
      <c r="J4033" s="203">
        <v>0</v>
      </c>
      <c r="K4033" s="203">
        <v>0</v>
      </c>
      <c r="L4033" s="203">
        <v>1000</v>
      </c>
      <c r="M4033" s="231"/>
    </row>
    <row r="4034" spans="1:13">
      <c r="A4034" s="231" t="s">
        <v>794</v>
      </c>
      <c r="B4034" s="231" t="s">
        <v>367</v>
      </c>
      <c r="C4034" s="231" t="s">
        <v>2341</v>
      </c>
      <c r="D4034" s="231" t="s">
        <v>834</v>
      </c>
      <c r="E4034" s="231" t="s">
        <v>2332</v>
      </c>
      <c r="F4034" s="231" t="s">
        <v>48</v>
      </c>
      <c r="G4034" s="231" t="s">
        <v>521</v>
      </c>
      <c r="H4034" s="231" t="s">
        <v>796</v>
      </c>
      <c r="I4034" s="203">
        <v>37200</v>
      </c>
      <c r="J4034" s="203">
        <v>0</v>
      </c>
      <c r="K4034" s="203">
        <v>0</v>
      </c>
      <c r="L4034" s="203">
        <v>37200</v>
      </c>
      <c r="M4034" s="231"/>
    </row>
    <row r="4035" spans="1:13">
      <c r="A4035" s="231" t="s">
        <v>794</v>
      </c>
      <c r="B4035" s="231" t="s">
        <v>367</v>
      </c>
      <c r="C4035" s="231" t="s">
        <v>2343</v>
      </c>
      <c r="D4035" s="231" t="s">
        <v>834</v>
      </c>
      <c r="E4035" s="231" t="s">
        <v>2332</v>
      </c>
      <c r="F4035" s="231" t="s">
        <v>48</v>
      </c>
      <c r="G4035" s="231" t="s">
        <v>521</v>
      </c>
      <c r="H4035" s="231" t="s">
        <v>796</v>
      </c>
      <c r="I4035" s="203">
        <v>1000</v>
      </c>
      <c r="J4035" s="203">
        <v>0</v>
      </c>
      <c r="K4035" s="203">
        <v>0</v>
      </c>
      <c r="L4035" s="203">
        <v>1000</v>
      </c>
      <c r="M4035" s="231"/>
    </row>
    <row r="4036" spans="1:13">
      <c r="A4036" s="231" t="s">
        <v>794</v>
      </c>
      <c r="B4036" s="231" t="s">
        <v>808</v>
      </c>
      <c r="C4036" s="231" t="s">
        <v>794</v>
      </c>
      <c r="D4036" s="231" t="s">
        <v>834</v>
      </c>
      <c r="E4036" s="231" t="s">
        <v>2086</v>
      </c>
      <c r="F4036" s="231" t="s">
        <v>48</v>
      </c>
      <c r="G4036" s="231" t="s">
        <v>521</v>
      </c>
      <c r="H4036" s="231" t="s">
        <v>796</v>
      </c>
      <c r="I4036" s="203">
        <v>79.98</v>
      </c>
      <c r="J4036" s="203">
        <v>79.98</v>
      </c>
      <c r="K4036" s="203">
        <v>0</v>
      </c>
      <c r="L4036" s="203">
        <v>0</v>
      </c>
      <c r="M4036" s="231"/>
    </row>
    <row r="4037" spans="1:13">
      <c r="A4037" s="231" t="s">
        <v>794</v>
      </c>
      <c r="B4037" s="231" t="s">
        <v>808</v>
      </c>
      <c r="C4037" s="231" t="s">
        <v>812</v>
      </c>
      <c r="D4037" s="231" t="s">
        <v>834</v>
      </c>
      <c r="E4037" s="231" t="s">
        <v>2086</v>
      </c>
      <c r="F4037" s="231" t="s">
        <v>48</v>
      </c>
      <c r="G4037" s="231" t="s">
        <v>521</v>
      </c>
      <c r="H4037" s="231" t="s">
        <v>796</v>
      </c>
      <c r="I4037" s="203">
        <v>18.600000000000001</v>
      </c>
      <c r="J4037" s="203">
        <v>18.43</v>
      </c>
      <c r="K4037" s="203">
        <v>0</v>
      </c>
      <c r="L4037" s="203">
        <v>0.17</v>
      </c>
      <c r="M4037" s="231"/>
    </row>
    <row r="4038" spans="1:13">
      <c r="A4038" s="231" t="s">
        <v>794</v>
      </c>
      <c r="B4038" s="231" t="s">
        <v>833</v>
      </c>
      <c r="C4038" s="231" t="s">
        <v>794</v>
      </c>
      <c r="D4038" s="231" t="s">
        <v>834</v>
      </c>
      <c r="E4038" s="231" t="s">
        <v>2086</v>
      </c>
      <c r="F4038" s="231" t="s">
        <v>48</v>
      </c>
      <c r="G4038" s="231" t="s">
        <v>521</v>
      </c>
      <c r="H4038" s="231" t="s">
        <v>796</v>
      </c>
      <c r="I4038" s="203">
        <v>0</v>
      </c>
      <c r="J4038" s="203">
        <v>5115</v>
      </c>
      <c r="K4038" s="203">
        <v>0</v>
      </c>
      <c r="L4038" s="203">
        <v>-5115</v>
      </c>
      <c r="M4038" s="231"/>
    </row>
    <row r="4039" spans="1:13">
      <c r="A4039" s="231" t="s">
        <v>794</v>
      </c>
      <c r="B4039" s="231" t="s">
        <v>833</v>
      </c>
      <c r="C4039" s="231" t="s">
        <v>812</v>
      </c>
      <c r="D4039" s="231" t="s">
        <v>834</v>
      </c>
      <c r="E4039" s="231" t="s">
        <v>2086</v>
      </c>
      <c r="F4039" s="231" t="s">
        <v>48</v>
      </c>
      <c r="G4039" s="231" t="s">
        <v>521</v>
      </c>
      <c r="H4039" s="231" t="s">
        <v>796</v>
      </c>
      <c r="I4039" s="203">
        <v>0</v>
      </c>
      <c r="J4039" s="203">
        <v>1347.09</v>
      </c>
      <c r="K4039" s="203">
        <v>0</v>
      </c>
      <c r="L4039" s="203">
        <v>-1347.09</v>
      </c>
      <c r="M4039" s="231"/>
    </row>
    <row r="4040" spans="1:13">
      <c r="A4040" s="231" t="s">
        <v>794</v>
      </c>
      <c r="B4040" s="231" t="s">
        <v>703</v>
      </c>
      <c r="C4040" s="231" t="s">
        <v>794</v>
      </c>
      <c r="D4040" s="231" t="s">
        <v>1525</v>
      </c>
      <c r="E4040" s="231" t="s">
        <v>521</v>
      </c>
      <c r="F4040" s="231" t="s">
        <v>48</v>
      </c>
      <c r="G4040" s="231" t="s">
        <v>521</v>
      </c>
      <c r="H4040" s="231" t="s">
        <v>796</v>
      </c>
      <c r="I4040" s="203">
        <v>323544.46999999997</v>
      </c>
      <c r="J4040" s="203">
        <v>294099.84000000003</v>
      </c>
      <c r="K4040" s="203">
        <v>29444.720000000001</v>
      </c>
      <c r="L4040" s="203">
        <v>-0.09</v>
      </c>
      <c r="M4040" s="231"/>
    </row>
    <row r="4041" spans="1:13">
      <c r="A4041" s="231" t="s">
        <v>794</v>
      </c>
      <c r="B4041" s="231" t="s">
        <v>703</v>
      </c>
      <c r="C4041" s="231" t="s">
        <v>812</v>
      </c>
      <c r="D4041" s="231" t="s">
        <v>1525</v>
      </c>
      <c r="E4041" s="231" t="s">
        <v>521</v>
      </c>
      <c r="F4041" s="231" t="s">
        <v>48</v>
      </c>
      <c r="G4041" s="231" t="s">
        <v>521</v>
      </c>
      <c r="H4041" s="231" t="s">
        <v>796</v>
      </c>
      <c r="I4041" s="203">
        <v>144400</v>
      </c>
      <c r="J4041" s="203">
        <v>139693.59</v>
      </c>
      <c r="K4041" s="203">
        <v>6501.35</v>
      </c>
      <c r="L4041" s="203">
        <v>-1794.94</v>
      </c>
      <c r="M4041" s="231"/>
    </row>
    <row r="4042" spans="1:13">
      <c r="A4042" s="231" t="s">
        <v>794</v>
      </c>
      <c r="B4042" s="231" t="s">
        <v>703</v>
      </c>
      <c r="C4042" s="231" t="s">
        <v>2341</v>
      </c>
      <c r="D4042" s="231" t="s">
        <v>1525</v>
      </c>
      <c r="E4042" s="231" t="s">
        <v>521</v>
      </c>
      <c r="F4042" s="231" t="s">
        <v>48</v>
      </c>
      <c r="G4042" s="231" t="s">
        <v>521</v>
      </c>
      <c r="H4042" s="231" t="s">
        <v>796</v>
      </c>
      <c r="I4042" s="203">
        <v>0</v>
      </c>
      <c r="J4042" s="203">
        <v>665.25</v>
      </c>
      <c r="K4042" s="203">
        <v>0</v>
      </c>
      <c r="L4042" s="203">
        <v>-665.25</v>
      </c>
      <c r="M4042" s="231"/>
    </row>
    <row r="4043" spans="1:13">
      <c r="A4043" s="231" t="s">
        <v>794</v>
      </c>
      <c r="B4043" s="231" t="s">
        <v>703</v>
      </c>
      <c r="C4043" s="231" t="s">
        <v>2341</v>
      </c>
      <c r="D4043" s="231" t="s">
        <v>1525</v>
      </c>
      <c r="E4043" s="231" t="s">
        <v>521</v>
      </c>
      <c r="F4043" s="231" t="s">
        <v>48</v>
      </c>
      <c r="G4043" s="231" t="s">
        <v>521</v>
      </c>
      <c r="H4043" s="231" t="s">
        <v>796</v>
      </c>
      <c r="I4043" s="203">
        <v>340</v>
      </c>
      <c r="J4043" s="203">
        <v>0</v>
      </c>
      <c r="K4043" s="203">
        <v>0</v>
      </c>
      <c r="L4043" s="203">
        <v>340</v>
      </c>
      <c r="M4043" s="231"/>
    </row>
    <row r="4044" spans="1:13">
      <c r="A4044" s="231" t="s">
        <v>794</v>
      </c>
      <c r="B4044" s="231" t="s">
        <v>703</v>
      </c>
      <c r="C4044" s="231" t="s">
        <v>2341</v>
      </c>
      <c r="D4044" s="231" t="s">
        <v>1525</v>
      </c>
      <c r="E4044" s="231" t="s">
        <v>521</v>
      </c>
      <c r="F4044" s="231" t="s">
        <v>48</v>
      </c>
      <c r="G4044" s="231" t="s">
        <v>521</v>
      </c>
      <c r="H4044" s="231" t="s">
        <v>796</v>
      </c>
      <c r="I4044" s="203">
        <v>265</v>
      </c>
      <c r="J4044" s="203">
        <v>0</v>
      </c>
      <c r="K4044" s="203">
        <v>0</v>
      </c>
      <c r="L4044" s="203">
        <v>265</v>
      </c>
      <c r="M4044" s="231"/>
    </row>
    <row r="4045" spans="1:13">
      <c r="A4045" s="231" t="s">
        <v>794</v>
      </c>
      <c r="B4045" s="231" t="s">
        <v>703</v>
      </c>
      <c r="C4045" s="231" t="s">
        <v>2341</v>
      </c>
      <c r="D4045" s="231" t="s">
        <v>1525</v>
      </c>
      <c r="E4045" s="231" t="s">
        <v>521</v>
      </c>
      <c r="F4045" s="231" t="s">
        <v>48</v>
      </c>
      <c r="G4045" s="231" t="s">
        <v>521</v>
      </c>
      <c r="H4045" s="231" t="s">
        <v>796</v>
      </c>
      <c r="I4045" s="203">
        <v>995</v>
      </c>
      <c r="J4045" s="203">
        <v>969.91</v>
      </c>
      <c r="K4045" s="203">
        <v>0</v>
      </c>
      <c r="L4045" s="203">
        <v>25.09</v>
      </c>
      <c r="M4045" s="231"/>
    </row>
    <row r="4046" spans="1:13">
      <c r="A4046" s="231" t="s">
        <v>794</v>
      </c>
      <c r="B4046" s="231" t="s">
        <v>703</v>
      </c>
      <c r="C4046" s="231" t="s">
        <v>2341</v>
      </c>
      <c r="D4046" s="231" t="s">
        <v>1525</v>
      </c>
      <c r="E4046" s="231" t="s">
        <v>521</v>
      </c>
      <c r="F4046" s="231" t="s">
        <v>48</v>
      </c>
      <c r="G4046" s="231" t="s">
        <v>521</v>
      </c>
      <c r="H4046" s="231" t="s">
        <v>796</v>
      </c>
      <c r="I4046" s="203">
        <v>15.6</v>
      </c>
      <c r="J4046" s="203">
        <v>15.6</v>
      </c>
      <c r="K4046" s="203">
        <v>0</v>
      </c>
      <c r="L4046" s="203">
        <v>0</v>
      </c>
      <c r="M4046" s="231"/>
    </row>
    <row r="4047" spans="1:13">
      <c r="A4047" s="231" t="s">
        <v>794</v>
      </c>
      <c r="B4047" s="231" t="s">
        <v>703</v>
      </c>
      <c r="C4047" s="231" t="s">
        <v>2341</v>
      </c>
      <c r="D4047" s="231" t="s">
        <v>1525</v>
      </c>
      <c r="E4047" s="231" t="s">
        <v>521</v>
      </c>
      <c r="F4047" s="231" t="s">
        <v>48</v>
      </c>
      <c r="G4047" s="231" t="s">
        <v>521</v>
      </c>
      <c r="H4047" s="231" t="s">
        <v>796</v>
      </c>
      <c r="I4047" s="203">
        <v>27549</v>
      </c>
      <c r="J4047" s="203">
        <v>12529.72</v>
      </c>
      <c r="K4047" s="203">
        <v>11288.24</v>
      </c>
      <c r="L4047" s="203">
        <v>3731.04</v>
      </c>
      <c r="M4047" s="231"/>
    </row>
    <row r="4048" spans="1:13">
      <c r="A4048" s="231" t="s">
        <v>794</v>
      </c>
      <c r="B4048" s="231" t="s">
        <v>703</v>
      </c>
      <c r="C4048" s="231" t="s">
        <v>2341</v>
      </c>
      <c r="D4048" s="231" t="s">
        <v>1525</v>
      </c>
      <c r="E4048" s="231" t="s">
        <v>521</v>
      </c>
      <c r="F4048" s="231" t="s">
        <v>48</v>
      </c>
      <c r="G4048" s="231" t="s">
        <v>521</v>
      </c>
      <c r="H4048" s="231" t="s">
        <v>796</v>
      </c>
      <c r="I4048" s="203">
        <v>100</v>
      </c>
      <c r="J4048" s="203">
        <v>100</v>
      </c>
      <c r="K4048" s="203">
        <v>0</v>
      </c>
      <c r="L4048" s="203">
        <v>0</v>
      </c>
      <c r="M4048" s="231"/>
    </row>
    <row r="4049" spans="1:13">
      <c r="A4049" s="231" t="s">
        <v>794</v>
      </c>
      <c r="B4049" s="231" t="s">
        <v>703</v>
      </c>
      <c r="C4049" s="231" t="s">
        <v>2343</v>
      </c>
      <c r="D4049" s="231" t="s">
        <v>1525</v>
      </c>
      <c r="E4049" s="231" t="s">
        <v>521</v>
      </c>
      <c r="F4049" s="231" t="s">
        <v>48</v>
      </c>
      <c r="G4049" s="231" t="s">
        <v>521</v>
      </c>
      <c r="H4049" s="231" t="s">
        <v>796</v>
      </c>
      <c r="I4049" s="203">
        <v>4803</v>
      </c>
      <c r="J4049" s="203">
        <v>4497</v>
      </c>
      <c r="K4049" s="203">
        <v>64.41</v>
      </c>
      <c r="L4049" s="203">
        <v>241.59</v>
      </c>
      <c r="M4049" s="231"/>
    </row>
    <row r="4050" spans="1:13">
      <c r="A4050" s="231" t="s">
        <v>794</v>
      </c>
      <c r="B4050" s="231" t="s">
        <v>703</v>
      </c>
      <c r="C4050" s="231" t="s">
        <v>2343</v>
      </c>
      <c r="D4050" s="231" t="s">
        <v>1525</v>
      </c>
      <c r="E4050" s="231" t="s">
        <v>521</v>
      </c>
      <c r="F4050" s="231" t="s">
        <v>48</v>
      </c>
      <c r="G4050" s="231" t="s">
        <v>521</v>
      </c>
      <c r="H4050" s="231" t="s">
        <v>796</v>
      </c>
      <c r="I4050" s="203">
        <v>188.4</v>
      </c>
      <c r="J4050" s="203">
        <v>169.3</v>
      </c>
      <c r="K4050" s="203">
        <v>0</v>
      </c>
      <c r="L4050" s="203">
        <v>19.100000000000001</v>
      </c>
      <c r="M4050" s="231"/>
    </row>
    <row r="4051" spans="1:13">
      <c r="A4051" s="231" t="s">
        <v>794</v>
      </c>
      <c r="B4051" s="231" t="s">
        <v>703</v>
      </c>
      <c r="C4051" s="231" t="s">
        <v>2344</v>
      </c>
      <c r="D4051" s="231" t="s">
        <v>1525</v>
      </c>
      <c r="E4051" s="231" t="s">
        <v>521</v>
      </c>
      <c r="F4051" s="231" t="s">
        <v>48</v>
      </c>
      <c r="G4051" s="231" t="s">
        <v>521</v>
      </c>
      <c r="H4051" s="231" t="s">
        <v>796</v>
      </c>
      <c r="I4051" s="203">
        <v>8548</v>
      </c>
      <c r="J4051" s="203">
        <v>8438</v>
      </c>
      <c r="K4051" s="203">
        <v>0</v>
      </c>
      <c r="L4051" s="203">
        <v>110</v>
      </c>
      <c r="M4051" s="231"/>
    </row>
    <row r="4052" spans="1:13">
      <c r="A4052" s="231" t="s">
        <v>794</v>
      </c>
      <c r="B4052" s="231" t="s">
        <v>703</v>
      </c>
      <c r="C4052" s="231" t="s">
        <v>2344</v>
      </c>
      <c r="D4052" s="231" t="s">
        <v>1525</v>
      </c>
      <c r="E4052" s="231" t="s">
        <v>521</v>
      </c>
      <c r="F4052" s="231" t="s">
        <v>48</v>
      </c>
      <c r="G4052" s="231" t="s">
        <v>521</v>
      </c>
      <c r="H4052" s="231" t="s">
        <v>796</v>
      </c>
      <c r="I4052" s="203">
        <v>560</v>
      </c>
      <c r="J4052" s="203">
        <v>267.33999999999997</v>
      </c>
      <c r="K4052" s="203">
        <v>0</v>
      </c>
      <c r="L4052" s="203">
        <v>292.66000000000003</v>
      </c>
      <c r="M4052" s="231"/>
    </row>
    <row r="4053" spans="1:13">
      <c r="A4053" s="231" t="s">
        <v>794</v>
      </c>
      <c r="B4053" s="231" t="s">
        <v>703</v>
      </c>
      <c r="C4053" s="231" t="s">
        <v>2344</v>
      </c>
      <c r="D4053" s="231" t="s">
        <v>1525</v>
      </c>
      <c r="E4053" s="231" t="s">
        <v>521</v>
      </c>
      <c r="F4053" s="231" t="s">
        <v>48</v>
      </c>
      <c r="G4053" s="231" t="s">
        <v>521</v>
      </c>
      <c r="H4053" s="231" t="s">
        <v>796</v>
      </c>
      <c r="I4053" s="203">
        <v>474</v>
      </c>
      <c r="J4053" s="203">
        <v>0</v>
      </c>
      <c r="K4053" s="203">
        <v>0</v>
      </c>
      <c r="L4053" s="203">
        <v>474</v>
      </c>
      <c r="M4053" s="231"/>
    </row>
    <row r="4054" spans="1:13">
      <c r="A4054" s="231" t="s">
        <v>794</v>
      </c>
      <c r="B4054" s="231" t="s">
        <v>703</v>
      </c>
      <c r="C4054" s="231" t="s">
        <v>2344</v>
      </c>
      <c r="D4054" s="231" t="s">
        <v>1525</v>
      </c>
      <c r="E4054" s="231" t="s">
        <v>521</v>
      </c>
      <c r="F4054" s="231" t="s">
        <v>48</v>
      </c>
      <c r="G4054" s="231" t="s">
        <v>521</v>
      </c>
      <c r="H4054" s="231" t="s">
        <v>796</v>
      </c>
      <c r="I4054" s="203">
        <v>219</v>
      </c>
      <c r="J4054" s="203">
        <v>0</v>
      </c>
      <c r="K4054" s="203">
        <v>0</v>
      </c>
      <c r="L4054" s="203">
        <v>219</v>
      </c>
      <c r="M4054" s="231"/>
    </row>
    <row r="4055" spans="1:13">
      <c r="A4055" s="231" t="s">
        <v>794</v>
      </c>
      <c r="B4055" s="231" t="s">
        <v>703</v>
      </c>
      <c r="C4055" s="231" t="s">
        <v>2344</v>
      </c>
      <c r="D4055" s="231" t="s">
        <v>1525</v>
      </c>
      <c r="E4055" s="231" t="s">
        <v>521</v>
      </c>
      <c r="F4055" s="231" t="s">
        <v>48</v>
      </c>
      <c r="G4055" s="231" t="s">
        <v>521</v>
      </c>
      <c r="H4055" s="231" t="s">
        <v>796</v>
      </c>
      <c r="I4055" s="203">
        <v>30</v>
      </c>
      <c r="J4055" s="203">
        <v>0</v>
      </c>
      <c r="K4055" s="203">
        <v>0</v>
      </c>
      <c r="L4055" s="203">
        <v>30</v>
      </c>
      <c r="M4055" s="231"/>
    </row>
    <row r="4056" spans="1:13">
      <c r="A4056" s="231" t="s">
        <v>794</v>
      </c>
      <c r="B4056" s="231" t="s">
        <v>703</v>
      </c>
      <c r="C4056" s="231" t="s">
        <v>2345</v>
      </c>
      <c r="D4056" s="231" t="s">
        <v>1525</v>
      </c>
      <c r="E4056" s="231" t="s">
        <v>521</v>
      </c>
      <c r="F4056" s="231" t="s">
        <v>48</v>
      </c>
      <c r="G4056" s="231" t="s">
        <v>521</v>
      </c>
      <c r="H4056" s="231" t="s">
        <v>796</v>
      </c>
      <c r="I4056" s="203">
        <v>132</v>
      </c>
      <c r="J4056" s="203">
        <v>50</v>
      </c>
      <c r="K4056" s="203">
        <v>0</v>
      </c>
      <c r="L4056" s="203">
        <v>82</v>
      </c>
      <c r="M4056" s="231"/>
    </row>
    <row r="4057" spans="1:13">
      <c r="A4057" s="231" t="s">
        <v>794</v>
      </c>
      <c r="B4057" s="231" t="s">
        <v>242</v>
      </c>
      <c r="C4057" s="231" t="s">
        <v>794</v>
      </c>
      <c r="D4057" s="231" t="s">
        <v>1525</v>
      </c>
      <c r="E4057" s="231" t="s">
        <v>521</v>
      </c>
      <c r="F4057" s="231" t="s">
        <v>48</v>
      </c>
      <c r="G4057" s="231" t="s">
        <v>521</v>
      </c>
      <c r="H4057" s="231" t="s">
        <v>796</v>
      </c>
      <c r="I4057" s="203">
        <v>240649.56</v>
      </c>
      <c r="J4057" s="203">
        <v>227538.13</v>
      </c>
      <c r="K4057" s="203">
        <v>15751.26</v>
      </c>
      <c r="L4057" s="203">
        <v>-2639.83</v>
      </c>
      <c r="M4057" s="231"/>
    </row>
    <row r="4058" spans="1:13">
      <c r="A4058" s="231" t="s">
        <v>794</v>
      </c>
      <c r="B4058" s="231" t="s">
        <v>242</v>
      </c>
      <c r="C4058" s="231" t="s">
        <v>812</v>
      </c>
      <c r="D4058" s="231" t="s">
        <v>1525</v>
      </c>
      <c r="E4058" s="231" t="s">
        <v>521</v>
      </c>
      <c r="F4058" s="231" t="s">
        <v>48</v>
      </c>
      <c r="G4058" s="231" t="s">
        <v>521</v>
      </c>
      <c r="H4058" s="231" t="s">
        <v>796</v>
      </c>
      <c r="I4058" s="203">
        <v>101284</v>
      </c>
      <c r="J4058" s="203">
        <v>96615.21</v>
      </c>
      <c r="K4058" s="203">
        <v>5370.98</v>
      </c>
      <c r="L4058" s="203">
        <v>-702.19</v>
      </c>
      <c r="M4058" s="231"/>
    </row>
    <row r="4059" spans="1:13">
      <c r="A4059" s="231" t="s">
        <v>794</v>
      </c>
      <c r="B4059" s="231" t="s">
        <v>243</v>
      </c>
      <c r="C4059" s="231" t="s">
        <v>794</v>
      </c>
      <c r="D4059" s="231" t="s">
        <v>1525</v>
      </c>
      <c r="E4059" s="231" t="s">
        <v>521</v>
      </c>
      <c r="F4059" s="231" t="s">
        <v>48</v>
      </c>
      <c r="G4059" s="231" t="s">
        <v>521</v>
      </c>
      <c r="H4059" s="231" t="s">
        <v>796</v>
      </c>
      <c r="I4059" s="203">
        <v>146873.59</v>
      </c>
      <c r="J4059" s="203">
        <v>134290.01</v>
      </c>
      <c r="K4059" s="203">
        <v>12583.58</v>
      </c>
      <c r="L4059" s="203">
        <v>0</v>
      </c>
      <c r="M4059" s="231"/>
    </row>
    <row r="4060" spans="1:13">
      <c r="A4060" s="231" t="s">
        <v>794</v>
      </c>
      <c r="B4060" s="231" t="s">
        <v>243</v>
      </c>
      <c r="C4060" s="231" t="s">
        <v>812</v>
      </c>
      <c r="D4060" s="231" t="s">
        <v>1525</v>
      </c>
      <c r="E4060" s="231" t="s">
        <v>521</v>
      </c>
      <c r="F4060" s="231" t="s">
        <v>48</v>
      </c>
      <c r="G4060" s="231" t="s">
        <v>521</v>
      </c>
      <c r="H4060" s="231" t="s">
        <v>796</v>
      </c>
      <c r="I4060" s="203">
        <v>65535</v>
      </c>
      <c r="J4060" s="203">
        <v>61468.35</v>
      </c>
      <c r="K4060" s="203">
        <v>5021.6000000000004</v>
      </c>
      <c r="L4060" s="203">
        <v>-954.95</v>
      </c>
      <c r="M4060" s="231"/>
    </row>
    <row r="4061" spans="1:13">
      <c r="A4061" s="231" t="s">
        <v>794</v>
      </c>
      <c r="B4061" s="231" t="s">
        <v>243</v>
      </c>
      <c r="C4061" s="231" t="s">
        <v>2341</v>
      </c>
      <c r="D4061" s="231" t="s">
        <v>1525</v>
      </c>
      <c r="E4061" s="231" t="s">
        <v>521</v>
      </c>
      <c r="F4061" s="231" t="s">
        <v>48</v>
      </c>
      <c r="G4061" s="231" t="s">
        <v>521</v>
      </c>
      <c r="H4061" s="231" t="s">
        <v>796</v>
      </c>
      <c r="I4061" s="203">
        <v>5700</v>
      </c>
      <c r="J4061" s="203">
        <v>8547.98</v>
      </c>
      <c r="K4061" s="203">
        <v>622</v>
      </c>
      <c r="L4061" s="203">
        <v>-3469.98</v>
      </c>
      <c r="M4061" s="231"/>
    </row>
    <row r="4062" spans="1:13">
      <c r="A4062" s="231" t="s">
        <v>794</v>
      </c>
      <c r="B4062" s="231" t="s">
        <v>243</v>
      </c>
      <c r="C4062" s="231" t="s">
        <v>2341</v>
      </c>
      <c r="D4062" s="231" t="s">
        <v>1525</v>
      </c>
      <c r="E4062" s="231" t="s">
        <v>521</v>
      </c>
      <c r="F4062" s="231" t="s">
        <v>48</v>
      </c>
      <c r="G4062" s="231" t="s">
        <v>521</v>
      </c>
      <c r="H4062" s="231" t="s">
        <v>796</v>
      </c>
      <c r="I4062" s="203">
        <v>8000</v>
      </c>
      <c r="J4062" s="203">
        <v>8000</v>
      </c>
      <c r="K4062" s="203">
        <v>0</v>
      </c>
      <c r="L4062" s="203">
        <v>0</v>
      </c>
      <c r="M4062" s="231"/>
    </row>
    <row r="4063" spans="1:13">
      <c r="A4063" s="231" t="s">
        <v>794</v>
      </c>
      <c r="B4063" s="231" t="s">
        <v>243</v>
      </c>
      <c r="C4063" s="231" t="s">
        <v>2341</v>
      </c>
      <c r="D4063" s="231" t="s">
        <v>1525</v>
      </c>
      <c r="E4063" s="231" t="s">
        <v>521</v>
      </c>
      <c r="F4063" s="231" t="s">
        <v>48</v>
      </c>
      <c r="G4063" s="231" t="s">
        <v>521</v>
      </c>
      <c r="H4063" s="231" t="s">
        <v>796</v>
      </c>
      <c r="I4063" s="203">
        <v>97500</v>
      </c>
      <c r="J4063" s="203">
        <v>60000</v>
      </c>
      <c r="K4063" s="203">
        <v>37500</v>
      </c>
      <c r="L4063" s="203">
        <v>0</v>
      </c>
      <c r="M4063" s="231"/>
    </row>
    <row r="4064" spans="1:13">
      <c r="A4064" s="231" t="s">
        <v>794</v>
      </c>
      <c r="B4064" s="231" t="s">
        <v>243</v>
      </c>
      <c r="C4064" s="231" t="s">
        <v>2343</v>
      </c>
      <c r="D4064" s="231" t="s">
        <v>1525</v>
      </c>
      <c r="E4064" s="231" t="s">
        <v>521</v>
      </c>
      <c r="F4064" s="231" t="s">
        <v>48</v>
      </c>
      <c r="G4064" s="231" t="s">
        <v>521</v>
      </c>
      <c r="H4064" s="231" t="s">
        <v>796</v>
      </c>
      <c r="I4064" s="203">
        <v>143</v>
      </c>
      <c r="J4064" s="203">
        <v>0</v>
      </c>
      <c r="K4064" s="203">
        <v>0</v>
      </c>
      <c r="L4064" s="203">
        <v>143</v>
      </c>
      <c r="M4064" s="231"/>
    </row>
    <row r="4065" spans="1:13">
      <c r="A4065" s="231" t="s">
        <v>794</v>
      </c>
      <c r="B4065" s="231" t="s">
        <v>243</v>
      </c>
      <c r="C4065" s="231" t="s">
        <v>2345</v>
      </c>
      <c r="D4065" s="231" t="s">
        <v>1525</v>
      </c>
      <c r="E4065" s="231" t="s">
        <v>521</v>
      </c>
      <c r="F4065" s="231" t="s">
        <v>48</v>
      </c>
      <c r="G4065" s="231" t="s">
        <v>521</v>
      </c>
      <c r="H4065" s="231" t="s">
        <v>796</v>
      </c>
      <c r="I4065" s="203">
        <v>131</v>
      </c>
      <c r="J4065" s="203">
        <v>150</v>
      </c>
      <c r="K4065" s="203">
        <v>0</v>
      </c>
      <c r="L4065" s="203">
        <v>-19</v>
      </c>
      <c r="M4065" s="231"/>
    </row>
    <row r="4066" spans="1:13">
      <c r="A4066" s="231" t="s">
        <v>794</v>
      </c>
      <c r="B4066" s="231" t="s">
        <v>701</v>
      </c>
      <c r="C4066" s="231" t="s">
        <v>794</v>
      </c>
      <c r="D4066" s="231" t="s">
        <v>1045</v>
      </c>
      <c r="E4066" s="231" t="s">
        <v>521</v>
      </c>
      <c r="F4066" s="231" t="s">
        <v>48</v>
      </c>
      <c r="G4066" s="231" t="s">
        <v>521</v>
      </c>
      <c r="H4066" s="231" t="s">
        <v>796</v>
      </c>
      <c r="I4066" s="203">
        <v>403419.06</v>
      </c>
      <c r="J4066" s="203">
        <v>369279.58</v>
      </c>
      <c r="K4066" s="203">
        <v>33581.440000000002</v>
      </c>
      <c r="L4066" s="203">
        <v>558.04</v>
      </c>
      <c r="M4066" s="231"/>
    </row>
    <row r="4067" spans="1:13">
      <c r="A4067" s="231" t="s">
        <v>794</v>
      </c>
      <c r="B4067" s="231" t="s">
        <v>701</v>
      </c>
      <c r="C4067" s="231" t="s">
        <v>794</v>
      </c>
      <c r="D4067" s="231" t="s">
        <v>1045</v>
      </c>
      <c r="E4067" s="231" t="s">
        <v>521</v>
      </c>
      <c r="F4067" s="231" t="s">
        <v>48</v>
      </c>
      <c r="G4067" s="231" t="s">
        <v>521</v>
      </c>
      <c r="H4067" s="231" t="s">
        <v>796</v>
      </c>
      <c r="I4067" s="203">
        <v>472.14</v>
      </c>
      <c r="J4067" s="203">
        <v>472.14</v>
      </c>
      <c r="K4067" s="203">
        <v>0</v>
      </c>
      <c r="L4067" s="203">
        <v>0</v>
      </c>
      <c r="M4067" s="231"/>
    </row>
    <row r="4068" spans="1:13">
      <c r="A4068" s="231" t="s">
        <v>794</v>
      </c>
      <c r="B4068" s="231" t="s">
        <v>701</v>
      </c>
      <c r="C4068" s="231" t="s">
        <v>812</v>
      </c>
      <c r="D4068" s="231" t="s">
        <v>1045</v>
      </c>
      <c r="E4068" s="231" t="s">
        <v>521</v>
      </c>
      <c r="F4068" s="231" t="s">
        <v>48</v>
      </c>
      <c r="G4068" s="231" t="s">
        <v>521</v>
      </c>
      <c r="H4068" s="231" t="s">
        <v>796</v>
      </c>
      <c r="I4068" s="203">
        <v>141704</v>
      </c>
      <c r="J4068" s="203">
        <v>138933.64000000001</v>
      </c>
      <c r="K4068" s="203">
        <v>6969.04</v>
      </c>
      <c r="L4068" s="203">
        <v>-4198.68</v>
      </c>
      <c r="M4068" s="231"/>
    </row>
    <row r="4069" spans="1:13">
      <c r="A4069" s="231" t="s">
        <v>794</v>
      </c>
      <c r="B4069" s="231" t="s">
        <v>701</v>
      </c>
      <c r="C4069" s="231" t="s">
        <v>2341</v>
      </c>
      <c r="D4069" s="231" t="s">
        <v>1045</v>
      </c>
      <c r="E4069" s="231" t="s">
        <v>521</v>
      </c>
      <c r="F4069" s="231" t="s">
        <v>48</v>
      </c>
      <c r="G4069" s="231" t="s">
        <v>521</v>
      </c>
      <c r="H4069" s="231" t="s">
        <v>796</v>
      </c>
      <c r="I4069" s="203">
        <v>4917.51</v>
      </c>
      <c r="J4069" s="203">
        <v>5256.93</v>
      </c>
      <c r="K4069" s="203">
        <v>0</v>
      </c>
      <c r="L4069" s="203">
        <v>-339.42</v>
      </c>
      <c r="M4069" s="231"/>
    </row>
    <row r="4070" spans="1:13">
      <c r="A4070" s="231" t="s">
        <v>794</v>
      </c>
      <c r="B4070" s="231" t="s">
        <v>701</v>
      </c>
      <c r="C4070" s="231" t="s">
        <v>2341</v>
      </c>
      <c r="D4070" s="231" t="s">
        <v>1045</v>
      </c>
      <c r="E4070" s="231" t="s">
        <v>521</v>
      </c>
      <c r="F4070" s="231" t="s">
        <v>48</v>
      </c>
      <c r="G4070" s="231" t="s">
        <v>521</v>
      </c>
      <c r="H4070" s="231" t="s">
        <v>796</v>
      </c>
      <c r="I4070" s="203">
        <v>1053.77</v>
      </c>
      <c r="J4070" s="203">
        <v>90.23</v>
      </c>
      <c r="K4070" s="203">
        <v>713.54</v>
      </c>
      <c r="L4070" s="203">
        <v>250</v>
      </c>
      <c r="M4070" s="231"/>
    </row>
    <row r="4071" spans="1:13">
      <c r="A4071" s="231" t="s">
        <v>794</v>
      </c>
      <c r="B4071" s="231" t="s">
        <v>701</v>
      </c>
      <c r="C4071" s="231" t="s">
        <v>2341</v>
      </c>
      <c r="D4071" s="231" t="s">
        <v>1045</v>
      </c>
      <c r="E4071" s="231" t="s">
        <v>521</v>
      </c>
      <c r="F4071" s="231" t="s">
        <v>48</v>
      </c>
      <c r="G4071" s="231" t="s">
        <v>521</v>
      </c>
      <c r="H4071" s="231" t="s">
        <v>796</v>
      </c>
      <c r="I4071" s="203">
        <v>7059.2</v>
      </c>
      <c r="J4071" s="203">
        <v>0</v>
      </c>
      <c r="K4071" s="203">
        <v>0</v>
      </c>
      <c r="L4071" s="203">
        <v>7059.2</v>
      </c>
      <c r="M4071" s="231"/>
    </row>
    <row r="4072" spans="1:13">
      <c r="A4072" s="231" t="s">
        <v>794</v>
      </c>
      <c r="B4072" s="231" t="s">
        <v>701</v>
      </c>
      <c r="C4072" s="231" t="s">
        <v>2341</v>
      </c>
      <c r="D4072" s="231" t="s">
        <v>1045</v>
      </c>
      <c r="E4072" s="231" t="s">
        <v>521</v>
      </c>
      <c r="F4072" s="231" t="s">
        <v>48</v>
      </c>
      <c r="G4072" s="231" t="s">
        <v>521</v>
      </c>
      <c r="H4072" s="231" t="s">
        <v>796</v>
      </c>
      <c r="I4072" s="203">
        <v>17990.64</v>
      </c>
      <c r="J4072" s="203">
        <v>16919.46</v>
      </c>
      <c r="K4072" s="203">
        <v>1071.18</v>
      </c>
      <c r="L4072" s="203">
        <v>0</v>
      </c>
      <c r="M4072" s="231"/>
    </row>
    <row r="4073" spans="1:13">
      <c r="A4073" s="231" t="s">
        <v>794</v>
      </c>
      <c r="B4073" s="231" t="s">
        <v>701</v>
      </c>
      <c r="C4073" s="231" t="s">
        <v>2341</v>
      </c>
      <c r="D4073" s="231" t="s">
        <v>1045</v>
      </c>
      <c r="E4073" s="231" t="s">
        <v>521</v>
      </c>
      <c r="F4073" s="231" t="s">
        <v>48</v>
      </c>
      <c r="G4073" s="231" t="s">
        <v>521</v>
      </c>
      <c r="H4073" s="231" t="s">
        <v>796</v>
      </c>
      <c r="I4073" s="203">
        <v>7.67</v>
      </c>
      <c r="J4073" s="203">
        <v>7.67</v>
      </c>
      <c r="K4073" s="203">
        <v>0</v>
      </c>
      <c r="L4073" s="203">
        <v>0</v>
      </c>
      <c r="M4073" s="231"/>
    </row>
    <row r="4074" spans="1:13">
      <c r="A4074" s="231" t="s">
        <v>794</v>
      </c>
      <c r="B4074" s="231" t="s">
        <v>701</v>
      </c>
      <c r="C4074" s="231" t="s">
        <v>2341</v>
      </c>
      <c r="D4074" s="231" t="s">
        <v>1045</v>
      </c>
      <c r="E4074" s="231" t="s">
        <v>521</v>
      </c>
      <c r="F4074" s="231" t="s">
        <v>48</v>
      </c>
      <c r="G4074" s="231" t="s">
        <v>521</v>
      </c>
      <c r="H4074" s="231" t="s">
        <v>796</v>
      </c>
      <c r="I4074" s="203">
        <v>851.15</v>
      </c>
      <c r="J4074" s="203">
        <v>1588.56</v>
      </c>
      <c r="K4074" s="203">
        <v>0</v>
      </c>
      <c r="L4074" s="203">
        <v>-737.41</v>
      </c>
      <c r="M4074" s="231"/>
    </row>
    <row r="4075" spans="1:13">
      <c r="A4075" s="231" t="s">
        <v>794</v>
      </c>
      <c r="B4075" s="231" t="s">
        <v>701</v>
      </c>
      <c r="C4075" s="231" t="s">
        <v>2342</v>
      </c>
      <c r="D4075" s="231" t="s">
        <v>1045</v>
      </c>
      <c r="E4075" s="231" t="s">
        <v>521</v>
      </c>
      <c r="F4075" s="231" t="s">
        <v>48</v>
      </c>
      <c r="G4075" s="231" t="s">
        <v>521</v>
      </c>
      <c r="H4075" s="231" t="s">
        <v>796</v>
      </c>
      <c r="I4075" s="203">
        <v>1694.44</v>
      </c>
      <c r="J4075" s="203">
        <v>1585.21</v>
      </c>
      <c r="K4075" s="203">
        <v>0</v>
      </c>
      <c r="L4075" s="203">
        <v>109.23</v>
      </c>
      <c r="M4075" s="231"/>
    </row>
    <row r="4076" spans="1:13">
      <c r="A4076" s="231" t="s">
        <v>794</v>
      </c>
      <c r="B4076" s="231" t="s">
        <v>701</v>
      </c>
      <c r="C4076" s="231" t="s">
        <v>2342</v>
      </c>
      <c r="D4076" s="231" t="s">
        <v>1045</v>
      </c>
      <c r="E4076" s="231" t="s">
        <v>521</v>
      </c>
      <c r="F4076" s="231" t="s">
        <v>48</v>
      </c>
      <c r="G4076" s="231" t="s">
        <v>521</v>
      </c>
      <c r="H4076" s="231" t="s">
        <v>796</v>
      </c>
      <c r="I4076" s="203">
        <v>364</v>
      </c>
      <c r="J4076" s="203">
        <v>0</v>
      </c>
      <c r="K4076" s="203">
        <v>0</v>
      </c>
      <c r="L4076" s="203">
        <v>364</v>
      </c>
      <c r="M4076" s="231"/>
    </row>
    <row r="4077" spans="1:13">
      <c r="A4077" s="231" t="s">
        <v>794</v>
      </c>
      <c r="B4077" s="231" t="s">
        <v>701</v>
      </c>
      <c r="C4077" s="231" t="s">
        <v>2343</v>
      </c>
      <c r="D4077" s="231" t="s">
        <v>1045</v>
      </c>
      <c r="E4077" s="231" t="s">
        <v>521</v>
      </c>
      <c r="F4077" s="231" t="s">
        <v>48</v>
      </c>
      <c r="G4077" s="231" t="s">
        <v>521</v>
      </c>
      <c r="H4077" s="231" t="s">
        <v>796</v>
      </c>
      <c r="I4077" s="203">
        <v>5718.11</v>
      </c>
      <c r="J4077" s="203">
        <v>6473.43</v>
      </c>
      <c r="K4077" s="203">
        <v>153.51</v>
      </c>
      <c r="L4077" s="203">
        <v>-908.83</v>
      </c>
      <c r="M4077" s="231"/>
    </row>
    <row r="4078" spans="1:13">
      <c r="A4078" s="231" t="s">
        <v>794</v>
      </c>
      <c r="B4078" s="231" t="s">
        <v>701</v>
      </c>
      <c r="C4078" s="231" t="s">
        <v>2343</v>
      </c>
      <c r="D4078" s="231" t="s">
        <v>1045</v>
      </c>
      <c r="E4078" s="231" t="s">
        <v>521</v>
      </c>
      <c r="F4078" s="231" t="s">
        <v>48</v>
      </c>
      <c r="G4078" s="231" t="s">
        <v>521</v>
      </c>
      <c r="H4078" s="231" t="s">
        <v>796</v>
      </c>
      <c r="I4078" s="203">
        <v>223.35</v>
      </c>
      <c r="J4078" s="203">
        <v>223.35</v>
      </c>
      <c r="K4078" s="203">
        <v>0</v>
      </c>
      <c r="L4078" s="203">
        <v>0</v>
      </c>
      <c r="M4078" s="231"/>
    </row>
    <row r="4079" spans="1:13">
      <c r="A4079" s="231" t="s">
        <v>794</v>
      </c>
      <c r="B4079" s="231" t="s">
        <v>701</v>
      </c>
      <c r="C4079" s="231" t="s">
        <v>2344</v>
      </c>
      <c r="D4079" s="231" t="s">
        <v>1045</v>
      </c>
      <c r="E4079" s="231" t="s">
        <v>521</v>
      </c>
      <c r="F4079" s="231" t="s">
        <v>48</v>
      </c>
      <c r="G4079" s="231" t="s">
        <v>521</v>
      </c>
      <c r="H4079" s="231" t="s">
        <v>796</v>
      </c>
      <c r="I4079" s="203">
        <v>598.92999999999995</v>
      </c>
      <c r="J4079" s="203">
        <v>530.58000000000004</v>
      </c>
      <c r="K4079" s="203">
        <v>68.349999999999994</v>
      </c>
      <c r="L4079" s="203">
        <v>0</v>
      </c>
      <c r="M4079" s="231"/>
    </row>
    <row r="4080" spans="1:13">
      <c r="A4080" s="231" t="s">
        <v>794</v>
      </c>
      <c r="B4080" s="231" t="s">
        <v>701</v>
      </c>
      <c r="C4080" s="231" t="s">
        <v>2344</v>
      </c>
      <c r="D4080" s="231" t="s">
        <v>1045</v>
      </c>
      <c r="E4080" s="231" t="s">
        <v>521</v>
      </c>
      <c r="F4080" s="231" t="s">
        <v>48</v>
      </c>
      <c r="G4080" s="231" t="s">
        <v>521</v>
      </c>
      <c r="H4080" s="231" t="s">
        <v>796</v>
      </c>
      <c r="I4080" s="203">
        <v>2316.79</v>
      </c>
      <c r="J4080" s="203">
        <v>2201.67</v>
      </c>
      <c r="K4080" s="203">
        <v>0</v>
      </c>
      <c r="L4080" s="203">
        <v>115.12</v>
      </c>
      <c r="M4080" s="231"/>
    </row>
    <row r="4081" spans="1:13">
      <c r="A4081" s="231" t="s">
        <v>794</v>
      </c>
      <c r="B4081" s="231" t="s">
        <v>701</v>
      </c>
      <c r="C4081" s="231" t="s">
        <v>2345</v>
      </c>
      <c r="D4081" s="231" t="s">
        <v>1045</v>
      </c>
      <c r="E4081" s="231" t="s">
        <v>521</v>
      </c>
      <c r="F4081" s="231" t="s">
        <v>48</v>
      </c>
      <c r="G4081" s="231" t="s">
        <v>521</v>
      </c>
      <c r="H4081" s="231" t="s">
        <v>796</v>
      </c>
      <c r="I4081" s="203">
        <v>529</v>
      </c>
      <c r="J4081" s="203">
        <v>529</v>
      </c>
      <c r="K4081" s="203">
        <v>0</v>
      </c>
      <c r="L4081" s="203">
        <v>0</v>
      </c>
      <c r="M4081" s="231"/>
    </row>
    <row r="4082" spans="1:13">
      <c r="A4082" s="231" t="s">
        <v>794</v>
      </c>
      <c r="B4082" s="231" t="s">
        <v>702</v>
      </c>
      <c r="C4082" s="231" t="s">
        <v>794</v>
      </c>
      <c r="D4082" s="231" t="s">
        <v>1045</v>
      </c>
      <c r="E4082" s="231" t="s">
        <v>521</v>
      </c>
      <c r="F4082" s="231" t="s">
        <v>48</v>
      </c>
      <c r="G4082" s="231" t="s">
        <v>521</v>
      </c>
      <c r="H4082" s="231" t="s">
        <v>796</v>
      </c>
      <c r="I4082" s="203">
        <v>182365.98</v>
      </c>
      <c r="J4082" s="203">
        <v>166568.45000000001</v>
      </c>
      <c r="K4082" s="203">
        <v>14380.68</v>
      </c>
      <c r="L4082" s="203">
        <v>1416.85</v>
      </c>
      <c r="M4082" s="231"/>
    </row>
    <row r="4083" spans="1:13">
      <c r="A4083" s="231" t="s">
        <v>794</v>
      </c>
      <c r="B4083" s="231" t="s">
        <v>702</v>
      </c>
      <c r="C4083" s="231" t="s">
        <v>812</v>
      </c>
      <c r="D4083" s="231" t="s">
        <v>1045</v>
      </c>
      <c r="E4083" s="231" t="s">
        <v>521</v>
      </c>
      <c r="F4083" s="231" t="s">
        <v>48</v>
      </c>
      <c r="G4083" s="231" t="s">
        <v>521</v>
      </c>
      <c r="H4083" s="231" t="s">
        <v>796</v>
      </c>
      <c r="I4083" s="203">
        <v>60739</v>
      </c>
      <c r="J4083" s="203">
        <v>57647.25</v>
      </c>
      <c r="K4083" s="203">
        <v>2986.76</v>
      </c>
      <c r="L4083" s="203">
        <v>104.99</v>
      </c>
      <c r="M4083" s="231"/>
    </row>
    <row r="4084" spans="1:13">
      <c r="A4084" s="231" t="s">
        <v>794</v>
      </c>
      <c r="B4084" s="231" t="s">
        <v>243</v>
      </c>
      <c r="C4084" s="231" t="s">
        <v>2341</v>
      </c>
      <c r="D4084" s="231" t="s">
        <v>1045</v>
      </c>
      <c r="E4084" s="231" t="s">
        <v>521</v>
      </c>
      <c r="F4084" s="231" t="s">
        <v>48</v>
      </c>
      <c r="G4084" s="231" t="s">
        <v>521</v>
      </c>
      <c r="H4084" s="231" t="s">
        <v>796</v>
      </c>
      <c r="I4084" s="203">
        <v>6057</v>
      </c>
      <c r="J4084" s="203">
        <v>2029.35</v>
      </c>
      <c r="K4084" s="203">
        <v>417.42</v>
      </c>
      <c r="L4084" s="203">
        <v>3610.23</v>
      </c>
      <c r="M4084" s="231"/>
    </row>
    <row r="4085" spans="1:13">
      <c r="A4085" s="231" t="s">
        <v>794</v>
      </c>
      <c r="B4085" s="231" t="s">
        <v>706</v>
      </c>
      <c r="C4085" s="231" t="s">
        <v>2343</v>
      </c>
      <c r="D4085" s="231" t="s">
        <v>1045</v>
      </c>
      <c r="E4085" s="231" t="s">
        <v>521</v>
      </c>
      <c r="F4085" s="231" t="s">
        <v>48</v>
      </c>
      <c r="G4085" s="231" t="s">
        <v>521</v>
      </c>
      <c r="H4085" s="231" t="s">
        <v>796</v>
      </c>
      <c r="I4085" s="203">
        <v>626.52</v>
      </c>
      <c r="J4085" s="203">
        <v>641.67999999999995</v>
      </c>
      <c r="K4085" s="203">
        <v>0</v>
      </c>
      <c r="L4085" s="203">
        <v>-15.16</v>
      </c>
      <c r="M4085" s="231"/>
    </row>
    <row r="4086" spans="1:13">
      <c r="A4086" s="231" t="s">
        <v>794</v>
      </c>
      <c r="B4086" s="231" t="s">
        <v>706</v>
      </c>
      <c r="C4086" s="231" t="s">
        <v>2344</v>
      </c>
      <c r="D4086" s="231" t="s">
        <v>1045</v>
      </c>
      <c r="E4086" s="231" t="s">
        <v>521</v>
      </c>
      <c r="F4086" s="231" t="s">
        <v>48</v>
      </c>
      <c r="G4086" s="231" t="s">
        <v>521</v>
      </c>
      <c r="H4086" s="231" t="s">
        <v>796</v>
      </c>
      <c r="I4086" s="203">
        <v>223.48</v>
      </c>
      <c r="J4086" s="203">
        <v>223.48</v>
      </c>
      <c r="K4086" s="203">
        <v>0</v>
      </c>
      <c r="L4086" s="203">
        <v>0</v>
      </c>
      <c r="M4086" s="231"/>
    </row>
    <row r="4087" spans="1:13">
      <c r="A4087" s="231" t="s">
        <v>794</v>
      </c>
      <c r="B4087" s="231" t="s">
        <v>701</v>
      </c>
      <c r="C4087" s="231" t="s">
        <v>2343</v>
      </c>
      <c r="D4087" s="231" t="s">
        <v>1045</v>
      </c>
      <c r="E4087" s="231" t="s">
        <v>710</v>
      </c>
      <c r="F4087" s="231" t="s">
        <v>48</v>
      </c>
      <c r="G4087" s="231" t="s">
        <v>521</v>
      </c>
      <c r="H4087" s="231" t="s">
        <v>796</v>
      </c>
      <c r="I4087" s="203">
        <v>665.73</v>
      </c>
      <c r="J4087" s="203">
        <v>299.18</v>
      </c>
      <c r="K4087" s="203">
        <v>0</v>
      </c>
      <c r="L4087" s="203">
        <v>366.55</v>
      </c>
      <c r="M4087" s="231"/>
    </row>
    <row r="4088" spans="1:13">
      <c r="A4088" s="231" t="s">
        <v>794</v>
      </c>
      <c r="B4088" s="231" t="s">
        <v>701</v>
      </c>
      <c r="C4088" s="231" t="s">
        <v>2344</v>
      </c>
      <c r="D4088" s="231" t="s">
        <v>1910</v>
      </c>
      <c r="E4088" s="231" t="s">
        <v>521</v>
      </c>
      <c r="F4088" s="231" t="s">
        <v>48</v>
      </c>
      <c r="G4088" s="231" t="s">
        <v>521</v>
      </c>
      <c r="H4088" s="231" t="s">
        <v>796</v>
      </c>
      <c r="I4088" s="203">
        <v>26</v>
      </c>
      <c r="J4088" s="203">
        <v>0</v>
      </c>
      <c r="K4088" s="203">
        <v>0</v>
      </c>
      <c r="L4088" s="203">
        <v>26</v>
      </c>
      <c r="M4088" s="231"/>
    </row>
    <row r="4089" spans="1:13">
      <c r="A4089" s="231" t="s">
        <v>794</v>
      </c>
      <c r="B4089" s="231" t="s">
        <v>704</v>
      </c>
      <c r="C4089" s="231" t="s">
        <v>794</v>
      </c>
      <c r="D4089" s="231" t="s">
        <v>1910</v>
      </c>
      <c r="E4089" s="231" t="s">
        <v>521</v>
      </c>
      <c r="F4089" s="231" t="s">
        <v>48</v>
      </c>
      <c r="G4089" s="231" t="s">
        <v>521</v>
      </c>
      <c r="H4089" s="231" t="s">
        <v>796</v>
      </c>
      <c r="I4089" s="203">
        <v>206013.94</v>
      </c>
      <c r="J4089" s="203">
        <v>188836.26</v>
      </c>
      <c r="K4089" s="203">
        <v>17177.68</v>
      </c>
      <c r="L4089" s="203">
        <v>0</v>
      </c>
      <c r="M4089" s="231"/>
    </row>
    <row r="4090" spans="1:13">
      <c r="A4090" s="231" t="s">
        <v>794</v>
      </c>
      <c r="B4090" s="231" t="s">
        <v>704</v>
      </c>
      <c r="C4090" s="231" t="s">
        <v>812</v>
      </c>
      <c r="D4090" s="231" t="s">
        <v>1910</v>
      </c>
      <c r="E4090" s="231" t="s">
        <v>521</v>
      </c>
      <c r="F4090" s="231" t="s">
        <v>48</v>
      </c>
      <c r="G4090" s="231" t="s">
        <v>521</v>
      </c>
      <c r="H4090" s="231" t="s">
        <v>796</v>
      </c>
      <c r="I4090" s="203">
        <v>78490.05</v>
      </c>
      <c r="J4090" s="203">
        <v>75072.649999999994</v>
      </c>
      <c r="K4090" s="203">
        <v>4565.3999999999996</v>
      </c>
      <c r="L4090" s="203">
        <v>-1148</v>
      </c>
      <c r="M4090" s="231"/>
    </row>
    <row r="4091" spans="1:13">
      <c r="A4091" s="231" t="s">
        <v>794</v>
      </c>
      <c r="B4091" s="231" t="s">
        <v>704</v>
      </c>
      <c r="C4091" s="231" t="s">
        <v>2341</v>
      </c>
      <c r="D4091" s="231" t="s">
        <v>1910</v>
      </c>
      <c r="E4091" s="231" t="s">
        <v>521</v>
      </c>
      <c r="F4091" s="231" t="s">
        <v>48</v>
      </c>
      <c r="G4091" s="231" t="s">
        <v>521</v>
      </c>
      <c r="H4091" s="231" t="s">
        <v>796</v>
      </c>
      <c r="I4091" s="203">
        <v>279.18</v>
      </c>
      <c r="J4091" s="203">
        <v>251.93</v>
      </c>
      <c r="K4091" s="203">
        <v>0</v>
      </c>
      <c r="L4091" s="203">
        <v>27.25</v>
      </c>
      <c r="M4091" s="231"/>
    </row>
    <row r="4092" spans="1:13">
      <c r="A4092" s="231" t="s">
        <v>794</v>
      </c>
      <c r="B4092" s="231" t="s">
        <v>704</v>
      </c>
      <c r="C4092" s="231" t="s">
        <v>2341</v>
      </c>
      <c r="D4092" s="231" t="s">
        <v>1910</v>
      </c>
      <c r="E4092" s="231" t="s">
        <v>521</v>
      </c>
      <c r="F4092" s="231" t="s">
        <v>48</v>
      </c>
      <c r="G4092" s="231" t="s">
        <v>521</v>
      </c>
      <c r="H4092" s="231" t="s">
        <v>796</v>
      </c>
      <c r="I4092" s="203">
        <v>16</v>
      </c>
      <c r="J4092" s="203">
        <v>0</v>
      </c>
      <c r="K4092" s="203">
        <v>0</v>
      </c>
      <c r="L4092" s="203">
        <v>16</v>
      </c>
      <c r="M4092" s="231"/>
    </row>
    <row r="4093" spans="1:13">
      <c r="A4093" s="231" t="s">
        <v>794</v>
      </c>
      <c r="B4093" s="231" t="s">
        <v>704</v>
      </c>
      <c r="C4093" s="231" t="s">
        <v>2343</v>
      </c>
      <c r="D4093" s="231" t="s">
        <v>1910</v>
      </c>
      <c r="E4093" s="231" t="s">
        <v>521</v>
      </c>
      <c r="F4093" s="231" t="s">
        <v>48</v>
      </c>
      <c r="G4093" s="231" t="s">
        <v>521</v>
      </c>
      <c r="H4093" s="231" t="s">
        <v>796</v>
      </c>
      <c r="I4093" s="203">
        <v>1034</v>
      </c>
      <c r="J4093" s="203">
        <v>933.92</v>
      </c>
      <c r="K4093" s="203">
        <v>0</v>
      </c>
      <c r="L4093" s="203">
        <v>100.08</v>
      </c>
      <c r="M4093" s="231"/>
    </row>
    <row r="4094" spans="1:13">
      <c r="A4094" s="231" t="s">
        <v>794</v>
      </c>
      <c r="B4094" s="231" t="s">
        <v>704</v>
      </c>
      <c r="C4094" s="231" t="s">
        <v>2343</v>
      </c>
      <c r="D4094" s="231" t="s">
        <v>1910</v>
      </c>
      <c r="E4094" s="231" t="s">
        <v>521</v>
      </c>
      <c r="F4094" s="231" t="s">
        <v>48</v>
      </c>
      <c r="G4094" s="231" t="s">
        <v>521</v>
      </c>
      <c r="H4094" s="231" t="s">
        <v>796</v>
      </c>
      <c r="I4094" s="203">
        <v>50</v>
      </c>
      <c r="J4094" s="203">
        <v>0</v>
      </c>
      <c r="K4094" s="203">
        <v>0</v>
      </c>
      <c r="L4094" s="203">
        <v>50</v>
      </c>
      <c r="M4094" s="231"/>
    </row>
    <row r="4095" spans="1:13">
      <c r="A4095" s="231" t="s">
        <v>794</v>
      </c>
      <c r="B4095" s="231" t="s">
        <v>704</v>
      </c>
      <c r="C4095" s="231" t="s">
        <v>2344</v>
      </c>
      <c r="D4095" s="231" t="s">
        <v>1910</v>
      </c>
      <c r="E4095" s="231" t="s">
        <v>521</v>
      </c>
      <c r="F4095" s="231" t="s">
        <v>48</v>
      </c>
      <c r="G4095" s="231" t="s">
        <v>521</v>
      </c>
      <c r="H4095" s="231" t="s">
        <v>796</v>
      </c>
      <c r="I4095" s="203">
        <v>48</v>
      </c>
      <c r="J4095" s="203">
        <v>0</v>
      </c>
      <c r="K4095" s="203">
        <v>0</v>
      </c>
      <c r="L4095" s="203">
        <v>48</v>
      </c>
      <c r="M4095" s="231"/>
    </row>
    <row r="4096" spans="1:13">
      <c r="A4096" s="231" t="s">
        <v>794</v>
      </c>
      <c r="B4096" s="231" t="s">
        <v>704</v>
      </c>
      <c r="C4096" s="231" t="s">
        <v>2344</v>
      </c>
      <c r="D4096" s="231" t="s">
        <v>1910</v>
      </c>
      <c r="E4096" s="231" t="s">
        <v>521</v>
      </c>
      <c r="F4096" s="231" t="s">
        <v>48</v>
      </c>
      <c r="G4096" s="231" t="s">
        <v>521</v>
      </c>
      <c r="H4096" s="231" t="s">
        <v>796</v>
      </c>
      <c r="I4096" s="203">
        <v>135</v>
      </c>
      <c r="J4096" s="203">
        <v>0</v>
      </c>
      <c r="K4096" s="203">
        <v>0</v>
      </c>
      <c r="L4096" s="203">
        <v>135</v>
      </c>
      <c r="M4096" s="231"/>
    </row>
    <row r="4097" spans="1:13">
      <c r="A4097" s="231" t="s">
        <v>794</v>
      </c>
      <c r="B4097" s="231" t="s">
        <v>704</v>
      </c>
      <c r="C4097" s="231" t="s">
        <v>2344</v>
      </c>
      <c r="D4097" s="231" t="s">
        <v>1910</v>
      </c>
      <c r="E4097" s="231" t="s">
        <v>521</v>
      </c>
      <c r="F4097" s="231" t="s">
        <v>48</v>
      </c>
      <c r="G4097" s="231" t="s">
        <v>521</v>
      </c>
      <c r="H4097" s="231" t="s">
        <v>796</v>
      </c>
      <c r="I4097" s="203">
        <v>116</v>
      </c>
      <c r="J4097" s="203">
        <v>0</v>
      </c>
      <c r="K4097" s="203">
        <v>0</v>
      </c>
      <c r="L4097" s="203">
        <v>116</v>
      </c>
      <c r="M4097" s="231"/>
    </row>
    <row r="4098" spans="1:13">
      <c r="A4098" s="231" t="s">
        <v>794</v>
      </c>
      <c r="B4098" s="231" t="s">
        <v>704</v>
      </c>
      <c r="C4098" s="231" t="s">
        <v>2345</v>
      </c>
      <c r="D4098" s="231" t="s">
        <v>1910</v>
      </c>
      <c r="E4098" s="231" t="s">
        <v>521</v>
      </c>
      <c r="F4098" s="231" t="s">
        <v>48</v>
      </c>
      <c r="G4098" s="231" t="s">
        <v>521</v>
      </c>
      <c r="H4098" s="231" t="s">
        <v>796</v>
      </c>
      <c r="I4098" s="203">
        <v>263</v>
      </c>
      <c r="J4098" s="203">
        <v>0</v>
      </c>
      <c r="K4098" s="203">
        <v>0</v>
      </c>
      <c r="L4098" s="203">
        <v>263</v>
      </c>
      <c r="M4098" s="231"/>
    </row>
    <row r="4099" spans="1:13">
      <c r="A4099" s="231" t="s">
        <v>794</v>
      </c>
      <c r="B4099" s="231" t="s">
        <v>702</v>
      </c>
      <c r="C4099" s="231" t="s">
        <v>2341</v>
      </c>
      <c r="D4099" s="231" t="s">
        <v>1910</v>
      </c>
      <c r="E4099" s="231" t="s">
        <v>521</v>
      </c>
      <c r="F4099" s="231" t="s">
        <v>48</v>
      </c>
      <c r="G4099" s="231" t="s">
        <v>521</v>
      </c>
      <c r="H4099" s="231" t="s">
        <v>796</v>
      </c>
      <c r="I4099" s="203">
        <v>0</v>
      </c>
      <c r="J4099" s="203">
        <v>43.75</v>
      </c>
      <c r="K4099" s="203">
        <v>0</v>
      </c>
      <c r="L4099" s="203">
        <v>-43.75</v>
      </c>
      <c r="M4099" s="231"/>
    </row>
    <row r="4100" spans="1:13">
      <c r="A4100" s="231" t="s">
        <v>794</v>
      </c>
      <c r="B4100" s="231" t="s">
        <v>808</v>
      </c>
      <c r="C4100" s="231" t="s">
        <v>2341</v>
      </c>
      <c r="D4100" s="231" t="s">
        <v>895</v>
      </c>
      <c r="E4100" s="231" t="s">
        <v>521</v>
      </c>
      <c r="F4100" s="231" t="s">
        <v>48</v>
      </c>
      <c r="G4100" s="231" t="s">
        <v>521</v>
      </c>
      <c r="H4100" s="231" t="s">
        <v>796</v>
      </c>
      <c r="I4100" s="203">
        <v>62.4</v>
      </c>
      <c r="J4100" s="203">
        <v>62.4</v>
      </c>
      <c r="K4100" s="203">
        <v>0</v>
      </c>
      <c r="L4100" s="203">
        <v>0</v>
      </c>
      <c r="M4100" s="231"/>
    </row>
    <row r="4101" spans="1:13">
      <c r="A4101" s="231" t="s">
        <v>794</v>
      </c>
      <c r="B4101" s="231" t="s">
        <v>808</v>
      </c>
      <c r="C4101" s="231" t="s">
        <v>2343</v>
      </c>
      <c r="D4101" s="231" t="s">
        <v>895</v>
      </c>
      <c r="E4101" s="231" t="s">
        <v>521</v>
      </c>
      <c r="F4101" s="231" t="s">
        <v>48</v>
      </c>
      <c r="G4101" s="231" t="s">
        <v>521</v>
      </c>
      <c r="H4101" s="231" t="s">
        <v>796</v>
      </c>
      <c r="I4101" s="203">
        <v>84.14</v>
      </c>
      <c r="J4101" s="203">
        <v>84.14</v>
      </c>
      <c r="K4101" s="203">
        <v>0</v>
      </c>
      <c r="L4101" s="203">
        <v>0</v>
      </c>
      <c r="M4101" s="231"/>
    </row>
    <row r="4102" spans="1:13">
      <c r="A4102" s="231" t="s">
        <v>794</v>
      </c>
      <c r="B4102" s="231" t="s">
        <v>704</v>
      </c>
      <c r="C4102" s="231" t="s">
        <v>794</v>
      </c>
      <c r="D4102" s="231" t="s">
        <v>895</v>
      </c>
      <c r="E4102" s="231" t="s">
        <v>521</v>
      </c>
      <c r="F4102" s="231" t="s">
        <v>48</v>
      </c>
      <c r="G4102" s="231" t="s">
        <v>521</v>
      </c>
      <c r="H4102" s="231" t="s">
        <v>796</v>
      </c>
      <c r="I4102" s="203">
        <v>896461.47</v>
      </c>
      <c r="J4102" s="203">
        <v>821691.55</v>
      </c>
      <c r="K4102" s="203">
        <v>74769.919999999998</v>
      </c>
      <c r="L4102" s="203">
        <v>0</v>
      </c>
      <c r="M4102" s="231"/>
    </row>
    <row r="4103" spans="1:13">
      <c r="A4103" s="231" t="s">
        <v>794</v>
      </c>
      <c r="B4103" s="231" t="s">
        <v>704</v>
      </c>
      <c r="C4103" s="231" t="s">
        <v>812</v>
      </c>
      <c r="D4103" s="231" t="s">
        <v>895</v>
      </c>
      <c r="E4103" s="231" t="s">
        <v>521</v>
      </c>
      <c r="F4103" s="231" t="s">
        <v>48</v>
      </c>
      <c r="G4103" s="231" t="s">
        <v>521</v>
      </c>
      <c r="H4103" s="231" t="s">
        <v>796</v>
      </c>
      <c r="I4103" s="203">
        <v>318924.17</v>
      </c>
      <c r="J4103" s="203">
        <v>305917.82</v>
      </c>
      <c r="K4103" s="203">
        <v>16815.080000000002</v>
      </c>
      <c r="L4103" s="203">
        <v>-3808.73</v>
      </c>
      <c r="M4103" s="231"/>
    </row>
    <row r="4104" spans="1:13">
      <c r="A4104" s="231" t="s">
        <v>794</v>
      </c>
      <c r="B4104" s="231" t="s">
        <v>704</v>
      </c>
      <c r="C4104" s="231" t="s">
        <v>2341</v>
      </c>
      <c r="D4104" s="231" t="s">
        <v>895</v>
      </c>
      <c r="E4104" s="231" t="s">
        <v>521</v>
      </c>
      <c r="F4104" s="231" t="s">
        <v>48</v>
      </c>
      <c r="G4104" s="231" t="s">
        <v>521</v>
      </c>
      <c r="H4104" s="231" t="s">
        <v>796</v>
      </c>
      <c r="I4104" s="203">
        <v>18322.02</v>
      </c>
      <c r="J4104" s="203">
        <v>20014.13</v>
      </c>
      <c r="K4104" s="203">
        <v>216</v>
      </c>
      <c r="L4104" s="203">
        <v>-1908.11</v>
      </c>
      <c r="M4104" s="231"/>
    </row>
    <row r="4105" spans="1:13">
      <c r="A4105" s="231" t="s">
        <v>794</v>
      </c>
      <c r="B4105" s="231" t="s">
        <v>704</v>
      </c>
      <c r="C4105" s="231" t="s">
        <v>2341</v>
      </c>
      <c r="D4105" s="231" t="s">
        <v>895</v>
      </c>
      <c r="E4105" s="231" t="s">
        <v>521</v>
      </c>
      <c r="F4105" s="231" t="s">
        <v>48</v>
      </c>
      <c r="G4105" s="231" t="s">
        <v>521</v>
      </c>
      <c r="H4105" s="231" t="s">
        <v>796</v>
      </c>
      <c r="I4105" s="203">
        <v>395</v>
      </c>
      <c r="J4105" s="203">
        <v>395</v>
      </c>
      <c r="K4105" s="203">
        <v>0</v>
      </c>
      <c r="L4105" s="203">
        <v>0</v>
      </c>
      <c r="M4105" s="231"/>
    </row>
    <row r="4106" spans="1:13">
      <c r="A4106" s="231" t="s">
        <v>794</v>
      </c>
      <c r="B4106" s="231" t="s">
        <v>704</v>
      </c>
      <c r="C4106" s="231" t="s">
        <v>2341</v>
      </c>
      <c r="D4106" s="231" t="s">
        <v>895</v>
      </c>
      <c r="E4106" s="231" t="s">
        <v>521</v>
      </c>
      <c r="F4106" s="231" t="s">
        <v>48</v>
      </c>
      <c r="G4106" s="231" t="s">
        <v>521</v>
      </c>
      <c r="H4106" s="231" t="s">
        <v>796</v>
      </c>
      <c r="I4106" s="203">
        <v>12</v>
      </c>
      <c r="J4106" s="203">
        <v>12</v>
      </c>
      <c r="K4106" s="203">
        <v>0</v>
      </c>
      <c r="L4106" s="203">
        <v>0</v>
      </c>
      <c r="M4106" s="231"/>
    </row>
    <row r="4107" spans="1:13">
      <c r="A4107" s="231" t="s">
        <v>794</v>
      </c>
      <c r="B4107" s="231" t="s">
        <v>704</v>
      </c>
      <c r="C4107" s="231" t="s">
        <v>2343</v>
      </c>
      <c r="D4107" s="231" t="s">
        <v>895</v>
      </c>
      <c r="E4107" s="231" t="s">
        <v>521</v>
      </c>
      <c r="F4107" s="231" t="s">
        <v>48</v>
      </c>
      <c r="G4107" s="231" t="s">
        <v>521</v>
      </c>
      <c r="H4107" s="231" t="s">
        <v>796</v>
      </c>
      <c r="I4107" s="203">
        <v>1183.43</v>
      </c>
      <c r="J4107" s="203">
        <v>579.35</v>
      </c>
      <c r="K4107" s="203">
        <v>0</v>
      </c>
      <c r="L4107" s="203">
        <v>604.08000000000004</v>
      </c>
      <c r="M4107" s="231"/>
    </row>
    <row r="4108" spans="1:13">
      <c r="A4108" s="231" t="s">
        <v>794</v>
      </c>
      <c r="B4108" s="231" t="s">
        <v>704</v>
      </c>
      <c r="C4108" s="231" t="s">
        <v>2343</v>
      </c>
      <c r="D4108" s="231" t="s">
        <v>895</v>
      </c>
      <c r="E4108" s="231" t="s">
        <v>521</v>
      </c>
      <c r="F4108" s="231" t="s">
        <v>48</v>
      </c>
      <c r="G4108" s="231" t="s">
        <v>521</v>
      </c>
      <c r="H4108" s="231" t="s">
        <v>796</v>
      </c>
      <c r="I4108" s="203">
        <v>19.989999999999998</v>
      </c>
      <c r="J4108" s="203">
        <v>19.989999999999998</v>
      </c>
      <c r="K4108" s="203">
        <v>0</v>
      </c>
      <c r="L4108" s="203">
        <v>0</v>
      </c>
      <c r="M4108" s="231"/>
    </row>
    <row r="4109" spans="1:13">
      <c r="A4109" s="231" t="s">
        <v>794</v>
      </c>
      <c r="B4109" s="231" t="s">
        <v>704</v>
      </c>
      <c r="C4109" s="231" t="s">
        <v>2344</v>
      </c>
      <c r="D4109" s="231" t="s">
        <v>895</v>
      </c>
      <c r="E4109" s="231" t="s">
        <v>521</v>
      </c>
      <c r="F4109" s="231" t="s">
        <v>48</v>
      </c>
      <c r="G4109" s="231" t="s">
        <v>521</v>
      </c>
      <c r="H4109" s="231" t="s">
        <v>796</v>
      </c>
      <c r="I4109" s="203">
        <v>33.99</v>
      </c>
      <c r="J4109" s="203">
        <v>33.99</v>
      </c>
      <c r="K4109" s="203">
        <v>0</v>
      </c>
      <c r="L4109" s="203">
        <v>0</v>
      </c>
      <c r="M4109" s="231"/>
    </row>
    <row r="4110" spans="1:13">
      <c r="A4110" s="231" t="s">
        <v>794</v>
      </c>
      <c r="B4110" s="231" t="s">
        <v>704</v>
      </c>
      <c r="C4110" s="231" t="s">
        <v>2345</v>
      </c>
      <c r="D4110" s="231" t="s">
        <v>895</v>
      </c>
      <c r="E4110" s="231" t="s">
        <v>521</v>
      </c>
      <c r="F4110" s="231" t="s">
        <v>48</v>
      </c>
      <c r="G4110" s="231" t="s">
        <v>521</v>
      </c>
      <c r="H4110" s="231" t="s">
        <v>796</v>
      </c>
      <c r="I4110" s="203">
        <v>1380.86</v>
      </c>
      <c r="J4110" s="203">
        <v>1220</v>
      </c>
      <c r="K4110" s="203">
        <v>0</v>
      </c>
      <c r="L4110" s="203">
        <v>160.86000000000001</v>
      </c>
      <c r="M4110" s="231"/>
    </row>
    <row r="4111" spans="1:13">
      <c r="A4111" s="231" t="s">
        <v>794</v>
      </c>
      <c r="B4111" s="231" t="s">
        <v>808</v>
      </c>
      <c r="C4111" s="231" t="s">
        <v>2341</v>
      </c>
      <c r="D4111" s="231" t="s">
        <v>895</v>
      </c>
      <c r="E4111" s="231" t="s">
        <v>710</v>
      </c>
      <c r="F4111" s="231" t="s">
        <v>48</v>
      </c>
      <c r="G4111" s="231" t="s">
        <v>521</v>
      </c>
      <c r="H4111" s="231" t="s">
        <v>796</v>
      </c>
      <c r="I4111" s="203">
        <v>456.3</v>
      </c>
      <c r="J4111" s="203">
        <v>0</v>
      </c>
      <c r="K4111" s="203">
        <v>0</v>
      </c>
      <c r="L4111" s="203">
        <v>456.3</v>
      </c>
      <c r="M4111" s="231"/>
    </row>
    <row r="4112" spans="1:13">
      <c r="A4112" s="231" t="s">
        <v>794</v>
      </c>
      <c r="B4112" s="231" t="s">
        <v>808</v>
      </c>
      <c r="C4112" s="231" t="s">
        <v>2343</v>
      </c>
      <c r="D4112" s="231" t="s">
        <v>895</v>
      </c>
      <c r="E4112" s="231" t="s">
        <v>710</v>
      </c>
      <c r="F4112" s="231" t="s">
        <v>48</v>
      </c>
      <c r="G4112" s="231" t="s">
        <v>521</v>
      </c>
      <c r="H4112" s="231" t="s">
        <v>796</v>
      </c>
      <c r="I4112" s="203">
        <v>2545.79</v>
      </c>
      <c r="J4112" s="203">
        <v>0</v>
      </c>
      <c r="K4112" s="203">
        <v>0</v>
      </c>
      <c r="L4112" s="203">
        <v>2545.79</v>
      </c>
      <c r="M4112" s="231"/>
    </row>
    <row r="4113" spans="1:13">
      <c r="A4113" s="231" t="s">
        <v>794</v>
      </c>
      <c r="B4113" s="231" t="s">
        <v>808</v>
      </c>
      <c r="C4113" s="231" t="s">
        <v>2345</v>
      </c>
      <c r="D4113" s="231" t="s">
        <v>895</v>
      </c>
      <c r="E4113" s="231" t="s">
        <v>710</v>
      </c>
      <c r="F4113" s="231" t="s">
        <v>48</v>
      </c>
      <c r="G4113" s="231" t="s">
        <v>521</v>
      </c>
      <c r="H4113" s="231" t="s">
        <v>796</v>
      </c>
      <c r="I4113" s="203">
        <v>756.83</v>
      </c>
      <c r="J4113" s="203">
        <v>142.84</v>
      </c>
      <c r="K4113" s="203">
        <v>0</v>
      </c>
      <c r="L4113" s="203">
        <v>613.99</v>
      </c>
      <c r="M4113" s="231"/>
    </row>
    <row r="4114" spans="1:13">
      <c r="A4114" s="231" t="s">
        <v>794</v>
      </c>
      <c r="B4114" s="231" t="s">
        <v>808</v>
      </c>
      <c r="C4114" s="231" t="s">
        <v>794</v>
      </c>
      <c r="D4114" s="231" t="s">
        <v>2299</v>
      </c>
      <c r="E4114" s="231" t="s">
        <v>521</v>
      </c>
      <c r="F4114" s="231" t="s">
        <v>48</v>
      </c>
      <c r="G4114" s="231" t="s">
        <v>521</v>
      </c>
      <c r="H4114" s="231" t="s">
        <v>796</v>
      </c>
      <c r="I4114" s="203">
        <v>1060.98</v>
      </c>
      <c r="J4114" s="203">
        <v>1060.98</v>
      </c>
      <c r="K4114" s="203">
        <v>0</v>
      </c>
      <c r="L4114" s="203">
        <v>0</v>
      </c>
      <c r="M4114" s="231"/>
    </row>
    <row r="4115" spans="1:13">
      <c r="A4115" s="231" t="s">
        <v>794</v>
      </c>
      <c r="B4115" s="231" t="s">
        <v>808</v>
      </c>
      <c r="C4115" s="231" t="s">
        <v>812</v>
      </c>
      <c r="D4115" s="231" t="s">
        <v>2299</v>
      </c>
      <c r="E4115" s="231" t="s">
        <v>521</v>
      </c>
      <c r="F4115" s="231" t="s">
        <v>48</v>
      </c>
      <c r="G4115" s="231" t="s">
        <v>521</v>
      </c>
      <c r="H4115" s="231" t="s">
        <v>796</v>
      </c>
      <c r="I4115" s="203">
        <v>378.15</v>
      </c>
      <c r="J4115" s="203">
        <v>275.85000000000002</v>
      </c>
      <c r="K4115" s="203">
        <v>0</v>
      </c>
      <c r="L4115" s="203">
        <v>102.3</v>
      </c>
      <c r="M4115" s="231"/>
    </row>
    <row r="4116" spans="1:13">
      <c r="A4116" s="231" t="s">
        <v>794</v>
      </c>
      <c r="B4116" s="231" t="s">
        <v>703</v>
      </c>
      <c r="C4116" s="231" t="s">
        <v>812</v>
      </c>
      <c r="D4116" s="231" t="s">
        <v>2299</v>
      </c>
      <c r="E4116" s="231" t="s">
        <v>521</v>
      </c>
      <c r="F4116" s="231" t="s">
        <v>48</v>
      </c>
      <c r="G4116" s="231" t="s">
        <v>521</v>
      </c>
      <c r="H4116" s="231" t="s">
        <v>796</v>
      </c>
      <c r="I4116" s="203">
        <v>100</v>
      </c>
      <c r="J4116" s="203">
        <v>0</v>
      </c>
      <c r="K4116" s="203">
        <v>0</v>
      </c>
      <c r="L4116" s="203">
        <v>100</v>
      </c>
      <c r="M4116" s="231"/>
    </row>
    <row r="4117" spans="1:13">
      <c r="A4117" s="231" t="s">
        <v>794</v>
      </c>
      <c r="B4117" s="231" t="s">
        <v>704</v>
      </c>
      <c r="C4117" s="231" t="s">
        <v>812</v>
      </c>
      <c r="D4117" s="231" t="s">
        <v>2299</v>
      </c>
      <c r="E4117" s="231" t="s">
        <v>521</v>
      </c>
      <c r="F4117" s="231" t="s">
        <v>48</v>
      </c>
      <c r="G4117" s="231" t="s">
        <v>521</v>
      </c>
      <c r="H4117" s="231" t="s">
        <v>796</v>
      </c>
      <c r="I4117" s="203">
        <v>865</v>
      </c>
      <c r="J4117" s="203">
        <v>64.62</v>
      </c>
      <c r="K4117" s="203">
        <v>0</v>
      </c>
      <c r="L4117" s="203">
        <v>800.38</v>
      </c>
      <c r="M4117" s="231"/>
    </row>
    <row r="4118" spans="1:13">
      <c r="A4118" s="231" t="s">
        <v>794</v>
      </c>
      <c r="B4118" s="231" t="s">
        <v>704</v>
      </c>
      <c r="C4118" s="231" t="s">
        <v>2341</v>
      </c>
      <c r="D4118" s="231" t="s">
        <v>2299</v>
      </c>
      <c r="E4118" s="231" t="s">
        <v>521</v>
      </c>
      <c r="F4118" s="231" t="s">
        <v>48</v>
      </c>
      <c r="G4118" s="231" t="s">
        <v>521</v>
      </c>
      <c r="H4118" s="231" t="s">
        <v>796</v>
      </c>
      <c r="I4118" s="203">
        <v>14.4</v>
      </c>
      <c r="J4118" s="203">
        <v>0</v>
      </c>
      <c r="K4118" s="203">
        <v>0</v>
      </c>
      <c r="L4118" s="203">
        <v>14.4</v>
      </c>
      <c r="M4118" s="231"/>
    </row>
    <row r="4119" spans="1:13">
      <c r="A4119" s="231" t="s">
        <v>794</v>
      </c>
      <c r="B4119" s="231" t="s">
        <v>243</v>
      </c>
      <c r="C4119" s="231" t="s">
        <v>812</v>
      </c>
      <c r="D4119" s="231" t="s">
        <v>2299</v>
      </c>
      <c r="E4119" s="231" t="s">
        <v>521</v>
      </c>
      <c r="F4119" s="231" t="s">
        <v>48</v>
      </c>
      <c r="G4119" s="231" t="s">
        <v>521</v>
      </c>
      <c r="H4119" s="231" t="s">
        <v>796</v>
      </c>
      <c r="I4119" s="203">
        <v>115.03</v>
      </c>
      <c r="J4119" s="203">
        <v>15.03</v>
      </c>
      <c r="K4119" s="203">
        <v>0</v>
      </c>
      <c r="L4119" s="203">
        <v>100</v>
      </c>
      <c r="M4119" s="231"/>
    </row>
    <row r="4120" spans="1:13">
      <c r="A4120" s="231" t="s">
        <v>794</v>
      </c>
      <c r="B4120" s="231" t="s">
        <v>808</v>
      </c>
      <c r="C4120" s="231" t="s">
        <v>794</v>
      </c>
      <c r="D4120" s="231" t="s">
        <v>2331</v>
      </c>
      <c r="E4120" s="231" t="s">
        <v>521</v>
      </c>
      <c r="F4120" s="231" t="s">
        <v>48</v>
      </c>
      <c r="G4120" s="231" t="s">
        <v>521</v>
      </c>
      <c r="H4120" s="231" t="s">
        <v>796</v>
      </c>
      <c r="I4120" s="203">
        <v>75</v>
      </c>
      <c r="J4120" s="203">
        <v>0</v>
      </c>
      <c r="K4120" s="203">
        <v>0</v>
      </c>
      <c r="L4120" s="203">
        <v>75</v>
      </c>
      <c r="M4120" s="231"/>
    </row>
    <row r="4121" spans="1:13">
      <c r="A4121" s="231" t="s">
        <v>794</v>
      </c>
      <c r="B4121" s="231" t="s">
        <v>702</v>
      </c>
      <c r="C4121" s="231" t="s">
        <v>794</v>
      </c>
      <c r="D4121" s="231" t="s">
        <v>2331</v>
      </c>
      <c r="E4121" s="231" t="s">
        <v>521</v>
      </c>
      <c r="F4121" s="231" t="s">
        <v>48</v>
      </c>
      <c r="G4121" s="231" t="s">
        <v>521</v>
      </c>
      <c r="H4121" s="231" t="s">
        <v>796</v>
      </c>
      <c r="I4121" s="203">
        <v>70721.66</v>
      </c>
      <c r="J4121" s="203">
        <v>66428.320000000007</v>
      </c>
      <c r="K4121" s="203">
        <v>4293.34</v>
      </c>
      <c r="L4121" s="203">
        <v>0</v>
      </c>
      <c r="M4121" s="231"/>
    </row>
    <row r="4122" spans="1:13">
      <c r="A4122" s="231" t="s">
        <v>794</v>
      </c>
      <c r="B4122" s="231" t="s">
        <v>702</v>
      </c>
      <c r="C4122" s="231" t="s">
        <v>812</v>
      </c>
      <c r="D4122" s="231" t="s">
        <v>2331</v>
      </c>
      <c r="E4122" s="231" t="s">
        <v>521</v>
      </c>
      <c r="F4122" s="231" t="s">
        <v>48</v>
      </c>
      <c r="G4122" s="231" t="s">
        <v>521</v>
      </c>
      <c r="H4122" s="231" t="s">
        <v>796</v>
      </c>
      <c r="I4122" s="203">
        <v>21928.03</v>
      </c>
      <c r="J4122" s="203">
        <v>21212.880000000001</v>
      </c>
      <c r="K4122" s="203">
        <v>892.1</v>
      </c>
      <c r="L4122" s="203">
        <v>-176.95</v>
      </c>
      <c r="M4122" s="231"/>
    </row>
    <row r="4123" spans="1:13">
      <c r="A4123" s="231" t="s">
        <v>794</v>
      </c>
      <c r="B4123" s="231" t="s">
        <v>702</v>
      </c>
      <c r="C4123" s="231" t="s">
        <v>2341</v>
      </c>
      <c r="D4123" s="231" t="s">
        <v>2331</v>
      </c>
      <c r="E4123" s="231" t="s">
        <v>521</v>
      </c>
      <c r="F4123" s="231" t="s">
        <v>48</v>
      </c>
      <c r="G4123" s="231" t="s">
        <v>521</v>
      </c>
      <c r="H4123" s="231" t="s">
        <v>796</v>
      </c>
      <c r="I4123" s="203">
        <v>265</v>
      </c>
      <c r="J4123" s="203">
        <v>158</v>
      </c>
      <c r="K4123" s="203">
        <v>0</v>
      </c>
      <c r="L4123" s="203">
        <v>107</v>
      </c>
      <c r="M4123" s="231"/>
    </row>
    <row r="4124" spans="1:13">
      <c r="A4124" s="231" t="s">
        <v>794</v>
      </c>
      <c r="B4124" s="231" t="s">
        <v>702</v>
      </c>
      <c r="C4124" s="231" t="s">
        <v>2341</v>
      </c>
      <c r="D4124" s="231" t="s">
        <v>2331</v>
      </c>
      <c r="E4124" s="231" t="s">
        <v>521</v>
      </c>
      <c r="F4124" s="231" t="s">
        <v>48</v>
      </c>
      <c r="G4124" s="231" t="s">
        <v>521</v>
      </c>
      <c r="H4124" s="231" t="s">
        <v>796</v>
      </c>
      <c r="I4124" s="203">
        <v>50</v>
      </c>
      <c r="J4124" s="203">
        <v>0</v>
      </c>
      <c r="K4124" s="203">
        <v>0</v>
      </c>
      <c r="L4124" s="203">
        <v>50</v>
      </c>
      <c r="M4124" s="231"/>
    </row>
    <row r="4125" spans="1:13">
      <c r="A4125" s="231" t="s">
        <v>794</v>
      </c>
      <c r="B4125" s="231" t="s">
        <v>702</v>
      </c>
      <c r="C4125" s="231" t="s">
        <v>2343</v>
      </c>
      <c r="D4125" s="231" t="s">
        <v>2331</v>
      </c>
      <c r="E4125" s="231" t="s">
        <v>521</v>
      </c>
      <c r="F4125" s="231" t="s">
        <v>48</v>
      </c>
      <c r="G4125" s="231" t="s">
        <v>521</v>
      </c>
      <c r="H4125" s="231" t="s">
        <v>796</v>
      </c>
      <c r="I4125" s="203">
        <v>147</v>
      </c>
      <c r="J4125" s="203">
        <v>129.16999999999999</v>
      </c>
      <c r="K4125" s="203">
        <v>0</v>
      </c>
      <c r="L4125" s="203">
        <v>17.829999999999998</v>
      </c>
      <c r="M4125" s="231"/>
    </row>
    <row r="4126" spans="1:13">
      <c r="A4126" s="231" t="s">
        <v>794</v>
      </c>
      <c r="B4126" s="231" t="s">
        <v>702</v>
      </c>
      <c r="C4126" s="231" t="s">
        <v>2345</v>
      </c>
      <c r="D4126" s="231" t="s">
        <v>2331</v>
      </c>
      <c r="E4126" s="231" t="s">
        <v>521</v>
      </c>
      <c r="F4126" s="231" t="s">
        <v>48</v>
      </c>
      <c r="G4126" s="231" t="s">
        <v>521</v>
      </c>
      <c r="H4126" s="231" t="s">
        <v>796</v>
      </c>
      <c r="I4126" s="203">
        <v>16115</v>
      </c>
      <c r="J4126" s="203">
        <v>15400</v>
      </c>
      <c r="K4126" s="203">
        <v>0</v>
      </c>
      <c r="L4126" s="203">
        <v>715</v>
      </c>
      <c r="M4126" s="231"/>
    </row>
    <row r="4127" spans="1:13">
      <c r="A4127" s="231" t="s">
        <v>794</v>
      </c>
      <c r="B4127" s="231" t="s">
        <v>808</v>
      </c>
      <c r="C4127" s="231" t="s">
        <v>794</v>
      </c>
      <c r="D4127" s="231" t="s">
        <v>2331</v>
      </c>
      <c r="E4127" s="231" t="s">
        <v>710</v>
      </c>
      <c r="F4127" s="231" t="s">
        <v>48</v>
      </c>
      <c r="G4127" s="231" t="s">
        <v>521</v>
      </c>
      <c r="H4127" s="231" t="s">
        <v>796</v>
      </c>
      <c r="I4127" s="203">
        <v>2100</v>
      </c>
      <c r="J4127" s="203">
        <v>0</v>
      </c>
      <c r="K4127" s="203">
        <v>0</v>
      </c>
      <c r="L4127" s="203">
        <v>2100</v>
      </c>
      <c r="M4127" s="231"/>
    </row>
    <row r="4128" spans="1:13">
      <c r="A4128" s="231" t="s">
        <v>794</v>
      </c>
      <c r="B4128" s="231" t="s">
        <v>808</v>
      </c>
      <c r="C4128" s="231" t="s">
        <v>812</v>
      </c>
      <c r="D4128" s="231" t="s">
        <v>2331</v>
      </c>
      <c r="E4128" s="231" t="s">
        <v>710</v>
      </c>
      <c r="F4128" s="231" t="s">
        <v>48</v>
      </c>
      <c r="G4128" s="231" t="s">
        <v>521</v>
      </c>
      <c r="H4128" s="231" t="s">
        <v>796</v>
      </c>
      <c r="I4128" s="203">
        <v>56.34</v>
      </c>
      <c r="J4128" s="203">
        <v>0</v>
      </c>
      <c r="K4128" s="203">
        <v>0</v>
      </c>
      <c r="L4128" s="203">
        <v>56.34</v>
      </c>
      <c r="M4128" s="231"/>
    </row>
    <row r="4129" spans="1:13">
      <c r="A4129" s="231" t="s">
        <v>794</v>
      </c>
      <c r="B4129" s="231" t="s">
        <v>808</v>
      </c>
      <c r="C4129" s="231" t="s">
        <v>2343</v>
      </c>
      <c r="D4129" s="231" t="s">
        <v>2331</v>
      </c>
      <c r="E4129" s="231" t="s">
        <v>710</v>
      </c>
      <c r="F4129" s="231" t="s">
        <v>48</v>
      </c>
      <c r="G4129" s="231" t="s">
        <v>521</v>
      </c>
      <c r="H4129" s="231" t="s">
        <v>796</v>
      </c>
      <c r="I4129" s="203">
        <v>75</v>
      </c>
      <c r="J4129" s="203">
        <v>0</v>
      </c>
      <c r="K4129" s="203">
        <v>0</v>
      </c>
      <c r="L4129" s="203">
        <v>75</v>
      </c>
      <c r="M4129" s="231"/>
    </row>
    <row r="4130" spans="1:13">
      <c r="A4130" s="231" t="s">
        <v>794</v>
      </c>
      <c r="B4130" s="231" t="s">
        <v>702</v>
      </c>
      <c r="C4130" s="231" t="s">
        <v>794</v>
      </c>
      <c r="D4130" s="231" t="s">
        <v>2331</v>
      </c>
      <c r="E4130" s="231" t="s">
        <v>710</v>
      </c>
      <c r="F4130" s="231" t="s">
        <v>48</v>
      </c>
      <c r="G4130" s="231" t="s">
        <v>521</v>
      </c>
      <c r="H4130" s="231" t="s">
        <v>796</v>
      </c>
      <c r="I4130" s="203">
        <v>2250</v>
      </c>
      <c r="J4130" s="203">
        <v>0</v>
      </c>
      <c r="K4130" s="203">
        <v>0</v>
      </c>
      <c r="L4130" s="203">
        <v>2250</v>
      </c>
      <c r="M4130" s="231"/>
    </row>
    <row r="4131" spans="1:13">
      <c r="A4131" s="231" t="s">
        <v>794</v>
      </c>
      <c r="B4131" s="231" t="s">
        <v>702</v>
      </c>
      <c r="C4131" s="231" t="s">
        <v>812</v>
      </c>
      <c r="D4131" s="231" t="s">
        <v>2331</v>
      </c>
      <c r="E4131" s="231" t="s">
        <v>710</v>
      </c>
      <c r="F4131" s="231" t="s">
        <v>48</v>
      </c>
      <c r="G4131" s="231" t="s">
        <v>521</v>
      </c>
      <c r="H4131" s="231" t="s">
        <v>796</v>
      </c>
      <c r="I4131" s="203">
        <v>8.32</v>
      </c>
      <c r="J4131" s="203">
        <v>0</v>
      </c>
      <c r="K4131" s="203">
        <v>0</v>
      </c>
      <c r="L4131" s="203">
        <v>8.32</v>
      </c>
      <c r="M4131" s="231"/>
    </row>
    <row r="4132" spans="1:13">
      <c r="A4132" s="231" t="s">
        <v>794</v>
      </c>
      <c r="B4132" s="231" t="s">
        <v>856</v>
      </c>
      <c r="C4132" s="231" t="s">
        <v>794</v>
      </c>
      <c r="D4132" s="231" t="s">
        <v>770</v>
      </c>
      <c r="E4132" s="231" t="s">
        <v>710</v>
      </c>
      <c r="F4132" s="231" t="s">
        <v>48</v>
      </c>
      <c r="G4132" s="231" t="s">
        <v>521</v>
      </c>
      <c r="H4132" s="231" t="s">
        <v>796</v>
      </c>
      <c r="I4132" s="203">
        <v>500</v>
      </c>
      <c r="J4132" s="203">
        <v>0</v>
      </c>
      <c r="K4132" s="203">
        <v>0</v>
      </c>
      <c r="L4132" s="203">
        <v>500</v>
      </c>
      <c r="M4132" s="231"/>
    </row>
    <row r="4133" spans="1:13">
      <c r="A4133" s="231" t="s">
        <v>794</v>
      </c>
      <c r="B4133" s="231" t="s">
        <v>856</v>
      </c>
      <c r="C4133" s="231" t="s">
        <v>2343</v>
      </c>
      <c r="D4133" s="231" t="s">
        <v>770</v>
      </c>
      <c r="E4133" s="231" t="s">
        <v>710</v>
      </c>
      <c r="F4133" s="231" t="s">
        <v>48</v>
      </c>
      <c r="G4133" s="231" t="s">
        <v>521</v>
      </c>
      <c r="H4133" s="231" t="s">
        <v>796</v>
      </c>
      <c r="I4133" s="203">
        <v>1522.57</v>
      </c>
      <c r="J4133" s="203">
        <v>0</v>
      </c>
      <c r="K4133" s="203">
        <v>0</v>
      </c>
      <c r="L4133" s="203">
        <v>1522.57</v>
      </c>
      <c r="M4133" s="231"/>
    </row>
    <row r="4134" spans="1:13">
      <c r="A4134" s="231" t="s">
        <v>794</v>
      </c>
      <c r="B4134" s="231" t="s">
        <v>856</v>
      </c>
      <c r="C4134" s="231" t="s">
        <v>2345</v>
      </c>
      <c r="D4134" s="231" t="s">
        <v>770</v>
      </c>
      <c r="E4134" s="231" t="s">
        <v>710</v>
      </c>
      <c r="F4134" s="231" t="s">
        <v>48</v>
      </c>
      <c r="G4134" s="231" t="s">
        <v>521</v>
      </c>
      <c r="H4134" s="231" t="s">
        <v>796</v>
      </c>
      <c r="I4134" s="203">
        <v>683.59</v>
      </c>
      <c r="J4134" s="203">
        <v>0</v>
      </c>
      <c r="K4134" s="203">
        <v>0</v>
      </c>
      <c r="L4134" s="203">
        <v>683.59</v>
      </c>
      <c r="M4134" s="231"/>
    </row>
    <row r="4135" spans="1:13">
      <c r="A4135" s="231" t="s">
        <v>794</v>
      </c>
      <c r="B4135" s="231" t="s">
        <v>703</v>
      </c>
      <c r="C4135" s="231" t="s">
        <v>2343</v>
      </c>
      <c r="D4135" s="231" t="s">
        <v>770</v>
      </c>
      <c r="E4135" s="231" t="s">
        <v>710</v>
      </c>
      <c r="F4135" s="231" t="s">
        <v>48</v>
      </c>
      <c r="G4135" s="231" t="s">
        <v>521</v>
      </c>
      <c r="H4135" s="231" t="s">
        <v>796</v>
      </c>
      <c r="I4135" s="203">
        <v>404.12</v>
      </c>
      <c r="J4135" s="203">
        <v>0</v>
      </c>
      <c r="K4135" s="203">
        <v>0</v>
      </c>
      <c r="L4135" s="203">
        <v>404.12</v>
      </c>
      <c r="M4135" s="231"/>
    </row>
    <row r="4136" spans="1:13">
      <c r="A4136" s="231" t="s">
        <v>794</v>
      </c>
      <c r="B4136" s="231" t="s">
        <v>703</v>
      </c>
      <c r="C4136" s="231" t="s">
        <v>2343</v>
      </c>
      <c r="D4136" s="231" t="s">
        <v>770</v>
      </c>
      <c r="E4136" s="231" t="s">
        <v>710</v>
      </c>
      <c r="F4136" s="231" t="s">
        <v>48</v>
      </c>
      <c r="G4136" s="231" t="s">
        <v>521</v>
      </c>
      <c r="H4136" s="231" t="s">
        <v>796</v>
      </c>
      <c r="I4136" s="203">
        <v>110.33</v>
      </c>
      <c r="J4136" s="203">
        <v>0</v>
      </c>
      <c r="K4136" s="203">
        <v>0</v>
      </c>
      <c r="L4136" s="203">
        <v>110.33</v>
      </c>
      <c r="M4136" s="231"/>
    </row>
    <row r="4137" spans="1:13">
      <c r="A4137" s="231" t="s">
        <v>794</v>
      </c>
      <c r="B4137" s="231" t="s">
        <v>833</v>
      </c>
      <c r="C4137" s="231" t="s">
        <v>2345</v>
      </c>
      <c r="D4137" s="231" t="s">
        <v>770</v>
      </c>
      <c r="E4137" s="231" t="s">
        <v>257</v>
      </c>
      <c r="F4137" s="231" t="s">
        <v>48</v>
      </c>
      <c r="G4137" s="231" t="s">
        <v>521</v>
      </c>
      <c r="H4137" s="231" t="s">
        <v>796</v>
      </c>
      <c r="I4137" s="203">
        <v>285.68</v>
      </c>
      <c r="J4137" s="203">
        <v>285.68</v>
      </c>
      <c r="K4137" s="203">
        <v>0</v>
      </c>
      <c r="L4137" s="203">
        <v>0</v>
      </c>
      <c r="M4137" s="231"/>
    </row>
    <row r="4138" spans="1:13">
      <c r="A4138" s="231" t="s">
        <v>794</v>
      </c>
      <c r="B4138" s="231" t="s">
        <v>806</v>
      </c>
      <c r="C4138" s="231" t="s">
        <v>2345</v>
      </c>
      <c r="D4138" s="231" t="s">
        <v>770</v>
      </c>
      <c r="E4138" s="231" t="s">
        <v>257</v>
      </c>
      <c r="F4138" s="231" t="s">
        <v>48</v>
      </c>
      <c r="G4138" s="231" t="s">
        <v>521</v>
      </c>
      <c r="H4138" s="231" t="s">
        <v>796</v>
      </c>
      <c r="I4138" s="203">
        <v>157</v>
      </c>
      <c r="J4138" s="203">
        <v>157</v>
      </c>
      <c r="K4138" s="203">
        <v>0</v>
      </c>
      <c r="L4138" s="203">
        <v>0</v>
      </c>
      <c r="M4138" s="231"/>
    </row>
    <row r="4139" spans="1:13">
      <c r="A4139" s="231" t="s">
        <v>794</v>
      </c>
      <c r="B4139" s="231" t="s">
        <v>856</v>
      </c>
      <c r="C4139" s="231" t="s">
        <v>794</v>
      </c>
      <c r="D4139" s="231" t="s">
        <v>770</v>
      </c>
      <c r="E4139" s="231" t="s">
        <v>257</v>
      </c>
      <c r="F4139" s="231" t="s">
        <v>48</v>
      </c>
      <c r="G4139" s="231" t="s">
        <v>521</v>
      </c>
      <c r="H4139" s="231" t="s">
        <v>796</v>
      </c>
      <c r="I4139" s="203">
        <v>41466.379999999997</v>
      </c>
      <c r="J4139" s="203">
        <v>36863.440000000002</v>
      </c>
      <c r="K4139" s="203">
        <v>2503</v>
      </c>
      <c r="L4139" s="203">
        <v>2099.94</v>
      </c>
      <c r="M4139" s="231"/>
    </row>
    <row r="4140" spans="1:13">
      <c r="A4140" s="231" t="s">
        <v>794</v>
      </c>
      <c r="B4140" s="231" t="s">
        <v>856</v>
      </c>
      <c r="C4140" s="231" t="s">
        <v>794</v>
      </c>
      <c r="D4140" s="231" t="s">
        <v>770</v>
      </c>
      <c r="E4140" s="231" t="s">
        <v>257</v>
      </c>
      <c r="F4140" s="231" t="s">
        <v>48</v>
      </c>
      <c r="G4140" s="231" t="s">
        <v>521</v>
      </c>
      <c r="H4140" s="231" t="s">
        <v>796</v>
      </c>
      <c r="I4140" s="203">
        <v>26974.35</v>
      </c>
      <c r="J4140" s="203">
        <v>22910.15</v>
      </c>
      <c r="K4140" s="203">
        <v>562.74</v>
      </c>
      <c r="L4140" s="203">
        <v>3501.46</v>
      </c>
      <c r="M4140" s="231"/>
    </row>
    <row r="4141" spans="1:13">
      <c r="A4141" s="231" t="s">
        <v>794</v>
      </c>
      <c r="B4141" s="231" t="s">
        <v>856</v>
      </c>
      <c r="C4141" s="231" t="s">
        <v>812</v>
      </c>
      <c r="D4141" s="231" t="s">
        <v>770</v>
      </c>
      <c r="E4141" s="231" t="s">
        <v>257</v>
      </c>
      <c r="F4141" s="231" t="s">
        <v>48</v>
      </c>
      <c r="G4141" s="231" t="s">
        <v>521</v>
      </c>
      <c r="H4141" s="231" t="s">
        <v>796</v>
      </c>
      <c r="I4141" s="203">
        <v>73434.899999999994</v>
      </c>
      <c r="J4141" s="203">
        <v>26932.27</v>
      </c>
      <c r="K4141" s="203">
        <v>636.70000000000005</v>
      </c>
      <c r="L4141" s="203">
        <v>45865.93</v>
      </c>
      <c r="M4141" s="231"/>
    </row>
    <row r="4142" spans="1:13">
      <c r="A4142" s="231" t="s">
        <v>794</v>
      </c>
      <c r="B4142" s="231" t="s">
        <v>856</v>
      </c>
      <c r="C4142" s="231" t="s">
        <v>2341</v>
      </c>
      <c r="D4142" s="231" t="s">
        <v>770</v>
      </c>
      <c r="E4142" s="231" t="s">
        <v>257</v>
      </c>
      <c r="F4142" s="231" t="s">
        <v>48</v>
      </c>
      <c r="G4142" s="231" t="s">
        <v>521</v>
      </c>
      <c r="H4142" s="231" t="s">
        <v>796</v>
      </c>
      <c r="I4142" s="203">
        <v>49000</v>
      </c>
      <c r="J4142" s="203">
        <v>37.729999999999997</v>
      </c>
      <c r="K4142" s="203">
        <v>0</v>
      </c>
      <c r="L4142" s="203">
        <v>48962.27</v>
      </c>
      <c r="M4142" s="231"/>
    </row>
    <row r="4143" spans="1:13">
      <c r="A4143" s="231" t="s">
        <v>794</v>
      </c>
      <c r="B4143" s="231" t="s">
        <v>856</v>
      </c>
      <c r="C4143" s="231" t="s">
        <v>2343</v>
      </c>
      <c r="D4143" s="231" t="s">
        <v>770</v>
      </c>
      <c r="E4143" s="231" t="s">
        <v>257</v>
      </c>
      <c r="F4143" s="231" t="s">
        <v>48</v>
      </c>
      <c r="G4143" s="231" t="s">
        <v>521</v>
      </c>
      <c r="H4143" s="231" t="s">
        <v>796</v>
      </c>
      <c r="I4143" s="203">
        <v>173750.76</v>
      </c>
      <c r="J4143" s="203">
        <v>9220.27</v>
      </c>
      <c r="K4143" s="203">
        <v>0</v>
      </c>
      <c r="L4143" s="203">
        <v>164530.49</v>
      </c>
      <c r="M4143" s="231"/>
    </row>
    <row r="4144" spans="1:13">
      <c r="A4144" s="231" t="s">
        <v>794</v>
      </c>
      <c r="B4144" s="231" t="s">
        <v>856</v>
      </c>
      <c r="C4144" s="231" t="s">
        <v>2344</v>
      </c>
      <c r="D4144" s="231" t="s">
        <v>770</v>
      </c>
      <c r="E4144" s="231" t="s">
        <v>257</v>
      </c>
      <c r="F4144" s="231" t="s">
        <v>48</v>
      </c>
      <c r="G4144" s="231" t="s">
        <v>521</v>
      </c>
      <c r="H4144" s="231" t="s">
        <v>796</v>
      </c>
      <c r="I4144" s="203">
        <v>18892.04</v>
      </c>
      <c r="J4144" s="203">
        <v>18892.04</v>
      </c>
      <c r="K4144" s="203">
        <v>0</v>
      </c>
      <c r="L4144" s="203">
        <v>0</v>
      </c>
      <c r="M4144" s="231"/>
    </row>
    <row r="4145" spans="1:13">
      <c r="A4145" s="231" t="s">
        <v>794</v>
      </c>
      <c r="B4145" s="231" t="s">
        <v>856</v>
      </c>
      <c r="C4145" s="231" t="s">
        <v>2345</v>
      </c>
      <c r="D4145" s="231" t="s">
        <v>770</v>
      </c>
      <c r="E4145" s="231" t="s">
        <v>257</v>
      </c>
      <c r="F4145" s="231" t="s">
        <v>48</v>
      </c>
      <c r="G4145" s="231" t="s">
        <v>521</v>
      </c>
      <c r="H4145" s="231" t="s">
        <v>796</v>
      </c>
      <c r="I4145" s="203">
        <v>2000</v>
      </c>
      <c r="J4145" s="203">
        <v>178.72</v>
      </c>
      <c r="K4145" s="203">
        <v>0</v>
      </c>
      <c r="L4145" s="203">
        <v>1821.28</v>
      </c>
      <c r="M4145" s="231"/>
    </row>
    <row r="4146" spans="1:13">
      <c r="A4146" s="231" t="s">
        <v>794</v>
      </c>
      <c r="B4146" s="231" t="s">
        <v>856</v>
      </c>
      <c r="C4146" s="231" t="s">
        <v>2345</v>
      </c>
      <c r="D4146" s="231" t="s">
        <v>770</v>
      </c>
      <c r="E4146" s="231" t="s">
        <v>257</v>
      </c>
      <c r="F4146" s="231" t="s">
        <v>48</v>
      </c>
      <c r="G4146" s="231" t="s">
        <v>521</v>
      </c>
      <c r="H4146" s="231" t="s">
        <v>796</v>
      </c>
      <c r="I4146" s="203">
        <v>45829.120000000003</v>
      </c>
      <c r="J4146" s="203">
        <v>23379.29</v>
      </c>
      <c r="K4146" s="203">
        <v>0</v>
      </c>
      <c r="L4146" s="203">
        <v>22449.83</v>
      </c>
      <c r="M4146" s="231"/>
    </row>
    <row r="4147" spans="1:13">
      <c r="A4147" s="231" t="s">
        <v>794</v>
      </c>
      <c r="B4147" s="231" t="s">
        <v>703</v>
      </c>
      <c r="C4147" s="231" t="s">
        <v>794</v>
      </c>
      <c r="D4147" s="231" t="s">
        <v>770</v>
      </c>
      <c r="E4147" s="231" t="s">
        <v>257</v>
      </c>
      <c r="F4147" s="231" t="s">
        <v>48</v>
      </c>
      <c r="G4147" s="231" t="s">
        <v>521</v>
      </c>
      <c r="H4147" s="231" t="s">
        <v>796</v>
      </c>
      <c r="I4147" s="203">
        <v>39007.15</v>
      </c>
      <c r="J4147" s="203">
        <v>35077.449999999997</v>
      </c>
      <c r="K4147" s="203">
        <v>3188.86</v>
      </c>
      <c r="L4147" s="203">
        <v>740.84</v>
      </c>
      <c r="M4147" s="231"/>
    </row>
    <row r="4148" spans="1:13">
      <c r="A4148" s="231" t="s">
        <v>794</v>
      </c>
      <c r="B4148" s="231" t="s">
        <v>703</v>
      </c>
      <c r="C4148" s="231" t="s">
        <v>812</v>
      </c>
      <c r="D4148" s="231" t="s">
        <v>770</v>
      </c>
      <c r="E4148" s="231" t="s">
        <v>257</v>
      </c>
      <c r="F4148" s="231" t="s">
        <v>48</v>
      </c>
      <c r="G4148" s="231" t="s">
        <v>521</v>
      </c>
      <c r="H4148" s="231" t="s">
        <v>796</v>
      </c>
      <c r="I4148" s="203">
        <v>16681.36</v>
      </c>
      <c r="J4148" s="203">
        <v>15279.61</v>
      </c>
      <c r="K4148" s="203">
        <v>828.46</v>
      </c>
      <c r="L4148" s="203">
        <v>573.29</v>
      </c>
      <c r="M4148" s="231"/>
    </row>
    <row r="4149" spans="1:13">
      <c r="A4149" s="231" t="s">
        <v>794</v>
      </c>
      <c r="B4149" s="231" t="s">
        <v>704</v>
      </c>
      <c r="C4149" s="231" t="s">
        <v>794</v>
      </c>
      <c r="D4149" s="231" t="s">
        <v>770</v>
      </c>
      <c r="E4149" s="231" t="s">
        <v>257</v>
      </c>
      <c r="F4149" s="231" t="s">
        <v>48</v>
      </c>
      <c r="G4149" s="231" t="s">
        <v>521</v>
      </c>
      <c r="H4149" s="231" t="s">
        <v>796</v>
      </c>
      <c r="I4149" s="203">
        <v>87837.03</v>
      </c>
      <c r="J4149" s="203">
        <v>77926.52</v>
      </c>
      <c r="K4149" s="203">
        <v>7084.24</v>
      </c>
      <c r="L4149" s="203">
        <v>2826.27</v>
      </c>
      <c r="M4149" s="231"/>
    </row>
    <row r="4150" spans="1:13">
      <c r="A4150" s="231" t="s">
        <v>794</v>
      </c>
      <c r="B4150" s="231" t="s">
        <v>704</v>
      </c>
      <c r="C4150" s="231" t="s">
        <v>812</v>
      </c>
      <c r="D4150" s="231" t="s">
        <v>770</v>
      </c>
      <c r="E4150" s="231" t="s">
        <v>257</v>
      </c>
      <c r="F4150" s="231" t="s">
        <v>48</v>
      </c>
      <c r="G4150" s="231" t="s">
        <v>521</v>
      </c>
      <c r="H4150" s="231" t="s">
        <v>796</v>
      </c>
      <c r="I4150" s="203">
        <v>33917.5</v>
      </c>
      <c r="J4150" s="203">
        <v>28315.29</v>
      </c>
      <c r="K4150" s="203">
        <v>1471.32</v>
      </c>
      <c r="L4150" s="203">
        <v>4130.8900000000003</v>
      </c>
      <c r="M4150" s="231"/>
    </row>
    <row r="4151" spans="1:13">
      <c r="A4151" s="231" t="s">
        <v>794</v>
      </c>
      <c r="B4151" s="231" t="s">
        <v>704</v>
      </c>
      <c r="C4151" s="231" t="s">
        <v>2341</v>
      </c>
      <c r="D4151" s="231" t="s">
        <v>770</v>
      </c>
      <c r="E4151" s="231" t="s">
        <v>257</v>
      </c>
      <c r="F4151" s="231" t="s">
        <v>48</v>
      </c>
      <c r="G4151" s="231" t="s">
        <v>521</v>
      </c>
      <c r="H4151" s="231" t="s">
        <v>796</v>
      </c>
      <c r="I4151" s="203">
        <v>3013.9</v>
      </c>
      <c r="J4151" s="203">
        <v>2656.64</v>
      </c>
      <c r="K4151" s="203">
        <v>0</v>
      </c>
      <c r="L4151" s="203">
        <v>357.26</v>
      </c>
      <c r="M4151" s="231"/>
    </row>
    <row r="4152" spans="1:13">
      <c r="A4152" s="231" t="s">
        <v>794</v>
      </c>
      <c r="B4152" s="231" t="s">
        <v>706</v>
      </c>
      <c r="C4152" s="231" t="s">
        <v>2345</v>
      </c>
      <c r="D4152" s="231" t="s">
        <v>770</v>
      </c>
      <c r="E4152" s="231" t="s">
        <v>257</v>
      </c>
      <c r="F4152" s="231" t="s">
        <v>48</v>
      </c>
      <c r="G4152" s="231" t="s">
        <v>521</v>
      </c>
      <c r="H4152" s="231" t="s">
        <v>796</v>
      </c>
      <c r="I4152" s="203">
        <v>76574</v>
      </c>
      <c r="J4152" s="203">
        <v>42318.35</v>
      </c>
      <c r="K4152" s="203">
        <v>0</v>
      </c>
      <c r="L4152" s="203">
        <v>34255.65</v>
      </c>
      <c r="M4152" s="231"/>
    </row>
    <row r="4153" spans="1:13">
      <c r="A4153" s="231" t="s">
        <v>794</v>
      </c>
      <c r="B4153" s="231" t="s">
        <v>364</v>
      </c>
      <c r="C4153" s="231" t="s">
        <v>794</v>
      </c>
      <c r="D4153" s="231" t="s">
        <v>2326</v>
      </c>
      <c r="E4153" s="231" t="s">
        <v>521</v>
      </c>
      <c r="F4153" s="231" t="s">
        <v>48</v>
      </c>
      <c r="G4153" s="231" t="s">
        <v>521</v>
      </c>
      <c r="H4153" s="231" t="s">
        <v>796</v>
      </c>
      <c r="I4153" s="203">
        <v>308963</v>
      </c>
      <c r="J4153" s="203">
        <v>282914.82</v>
      </c>
      <c r="K4153" s="203">
        <v>25719.54</v>
      </c>
      <c r="L4153" s="203">
        <v>328.64</v>
      </c>
      <c r="M4153" s="231"/>
    </row>
    <row r="4154" spans="1:13">
      <c r="A4154" s="231" t="s">
        <v>794</v>
      </c>
      <c r="B4154" s="231" t="s">
        <v>364</v>
      </c>
      <c r="C4154" s="231" t="s">
        <v>812</v>
      </c>
      <c r="D4154" s="231" t="s">
        <v>2326</v>
      </c>
      <c r="E4154" s="231" t="s">
        <v>521</v>
      </c>
      <c r="F4154" s="231" t="s">
        <v>48</v>
      </c>
      <c r="G4154" s="231" t="s">
        <v>521</v>
      </c>
      <c r="H4154" s="231" t="s">
        <v>796</v>
      </c>
      <c r="I4154" s="203">
        <v>131280</v>
      </c>
      <c r="J4154" s="203">
        <v>126205.19</v>
      </c>
      <c r="K4154" s="203">
        <v>6107.08</v>
      </c>
      <c r="L4154" s="203">
        <v>-1032.27</v>
      </c>
      <c r="M4154" s="231"/>
    </row>
    <row r="4155" spans="1:13">
      <c r="A4155" s="231" t="s">
        <v>794</v>
      </c>
      <c r="B4155" s="231" t="s">
        <v>364</v>
      </c>
      <c r="C4155" s="231" t="s">
        <v>2341</v>
      </c>
      <c r="D4155" s="231" t="s">
        <v>2326</v>
      </c>
      <c r="E4155" s="231" t="s">
        <v>521</v>
      </c>
      <c r="F4155" s="231" t="s">
        <v>48</v>
      </c>
      <c r="G4155" s="231" t="s">
        <v>521</v>
      </c>
      <c r="H4155" s="231" t="s">
        <v>796</v>
      </c>
      <c r="I4155" s="203">
        <v>481626.91</v>
      </c>
      <c r="J4155" s="203">
        <v>562334.1</v>
      </c>
      <c r="K4155" s="203">
        <v>8775</v>
      </c>
      <c r="L4155" s="203">
        <v>-89482.19</v>
      </c>
      <c r="M4155" s="231"/>
    </row>
    <row r="4156" spans="1:13">
      <c r="A4156" s="231" t="s">
        <v>794</v>
      </c>
      <c r="B4156" s="231" t="s">
        <v>364</v>
      </c>
      <c r="C4156" s="231" t="s">
        <v>2341</v>
      </c>
      <c r="D4156" s="231" t="s">
        <v>2326</v>
      </c>
      <c r="E4156" s="231" t="s">
        <v>521</v>
      </c>
      <c r="F4156" s="231" t="s">
        <v>48</v>
      </c>
      <c r="G4156" s="231" t="s">
        <v>521</v>
      </c>
      <c r="H4156" s="231" t="s">
        <v>796</v>
      </c>
      <c r="I4156" s="203">
        <v>9500</v>
      </c>
      <c r="J4156" s="203">
        <v>9500</v>
      </c>
      <c r="K4156" s="203">
        <v>0</v>
      </c>
      <c r="L4156" s="203">
        <v>0</v>
      </c>
      <c r="M4156" s="231"/>
    </row>
    <row r="4157" spans="1:13">
      <c r="A4157" s="231" t="s">
        <v>794</v>
      </c>
      <c r="B4157" s="231" t="s">
        <v>364</v>
      </c>
      <c r="C4157" s="231" t="s">
        <v>2341</v>
      </c>
      <c r="D4157" s="231" t="s">
        <v>2326</v>
      </c>
      <c r="E4157" s="231" t="s">
        <v>521</v>
      </c>
      <c r="F4157" s="231" t="s">
        <v>48</v>
      </c>
      <c r="G4157" s="231" t="s">
        <v>521</v>
      </c>
      <c r="H4157" s="231" t="s">
        <v>796</v>
      </c>
      <c r="I4157" s="203">
        <v>751</v>
      </c>
      <c r="J4157" s="203">
        <v>689.83</v>
      </c>
      <c r="K4157" s="203">
        <v>0</v>
      </c>
      <c r="L4157" s="203">
        <v>61.17</v>
      </c>
      <c r="M4157" s="231"/>
    </row>
    <row r="4158" spans="1:13">
      <c r="A4158" s="231" t="s">
        <v>794</v>
      </c>
      <c r="B4158" s="231" t="s">
        <v>364</v>
      </c>
      <c r="C4158" s="231" t="s">
        <v>2341</v>
      </c>
      <c r="D4158" s="231" t="s">
        <v>2326</v>
      </c>
      <c r="E4158" s="231" t="s">
        <v>521</v>
      </c>
      <c r="F4158" s="231" t="s">
        <v>48</v>
      </c>
      <c r="G4158" s="231" t="s">
        <v>521</v>
      </c>
      <c r="H4158" s="231" t="s">
        <v>796</v>
      </c>
      <c r="I4158" s="203">
        <v>4800</v>
      </c>
      <c r="J4158" s="203">
        <v>4800</v>
      </c>
      <c r="K4158" s="203">
        <v>0</v>
      </c>
      <c r="L4158" s="203">
        <v>0</v>
      </c>
      <c r="M4158" s="231"/>
    </row>
    <row r="4159" spans="1:13">
      <c r="A4159" s="231" t="s">
        <v>794</v>
      </c>
      <c r="B4159" s="231" t="s">
        <v>364</v>
      </c>
      <c r="C4159" s="231" t="s">
        <v>2343</v>
      </c>
      <c r="D4159" s="231" t="s">
        <v>2326</v>
      </c>
      <c r="E4159" s="231" t="s">
        <v>521</v>
      </c>
      <c r="F4159" s="231" t="s">
        <v>48</v>
      </c>
      <c r="G4159" s="231" t="s">
        <v>521</v>
      </c>
      <c r="H4159" s="231" t="s">
        <v>796</v>
      </c>
      <c r="I4159" s="203">
        <v>2813</v>
      </c>
      <c r="J4159" s="203">
        <v>2618.61</v>
      </c>
      <c r="K4159" s="203">
        <v>18.989999999999998</v>
      </c>
      <c r="L4159" s="203">
        <v>175.4</v>
      </c>
      <c r="M4159" s="231"/>
    </row>
    <row r="4160" spans="1:13">
      <c r="A4160" s="231" t="s">
        <v>794</v>
      </c>
      <c r="B4160" s="231" t="s">
        <v>364</v>
      </c>
      <c r="C4160" s="231" t="s">
        <v>2344</v>
      </c>
      <c r="D4160" s="231" t="s">
        <v>2326</v>
      </c>
      <c r="E4160" s="231" t="s">
        <v>521</v>
      </c>
      <c r="F4160" s="231" t="s">
        <v>48</v>
      </c>
      <c r="G4160" s="231" t="s">
        <v>521</v>
      </c>
      <c r="H4160" s="231" t="s">
        <v>796</v>
      </c>
      <c r="I4160" s="203">
        <v>36</v>
      </c>
      <c r="J4160" s="203">
        <v>0</v>
      </c>
      <c r="K4160" s="203">
        <v>0</v>
      </c>
      <c r="L4160" s="203">
        <v>36</v>
      </c>
      <c r="M4160" s="231"/>
    </row>
    <row r="4161" spans="1:13">
      <c r="A4161" s="231" t="s">
        <v>794</v>
      </c>
      <c r="B4161" s="231" t="s">
        <v>364</v>
      </c>
      <c r="C4161" s="231" t="s">
        <v>2344</v>
      </c>
      <c r="D4161" s="231" t="s">
        <v>2326</v>
      </c>
      <c r="E4161" s="231" t="s">
        <v>521</v>
      </c>
      <c r="F4161" s="231" t="s">
        <v>48</v>
      </c>
      <c r="G4161" s="231" t="s">
        <v>521</v>
      </c>
      <c r="H4161" s="231" t="s">
        <v>796</v>
      </c>
      <c r="I4161" s="203">
        <v>120</v>
      </c>
      <c r="J4161" s="203">
        <v>0</v>
      </c>
      <c r="K4161" s="203">
        <v>0</v>
      </c>
      <c r="L4161" s="203">
        <v>120</v>
      </c>
      <c r="M4161" s="231"/>
    </row>
    <row r="4162" spans="1:13">
      <c r="A4162" s="231" t="s">
        <v>794</v>
      </c>
      <c r="B4162" s="231" t="s">
        <v>364</v>
      </c>
      <c r="C4162" s="231" t="s">
        <v>2345</v>
      </c>
      <c r="D4162" s="231" t="s">
        <v>2326</v>
      </c>
      <c r="E4162" s="231" t="s">
        <v>521</v>
      </c>
      <c r="F4162" s="231" t="s">
        <v>48</v>
      </c>
      <c r="G4162" s="231" t="s">
        <v>521</v>
      </c>
      <c r="H4162" s="231" t="s">
        <v>796</v>
      </c>
      <c r="I4162" s="203">
        <v>23765</v>
      </c>
      <c r="J4162" s="203">
        <v>23975.25</v>
      </c>
      <c r="K4162" s="203">
        <v>0</v>
      </c>
      <c r="L4162" s="203">
        <v>-210.25</v>
      </c>
      <c r="M4162" s="231"/>
    </row>
    <row r="4163" spans="1:13">
      <c r="A4163" s="231" t="s">
        <v>794</v>
      </c>
      <c r="B4163" s="231" t="s">
        <v>364</v>
      </c>
      <c r="C4163" s="231" t="s">
        <v>2341</v>
      </c>
      <c r="D4163" s="231" t="s">
        <v>2326</v>
      </c>
      <c r="E4163" s="231" t="s">
        <v>2330</v>
      </c>
      <c r="F4163" s="231" t="s">
        <v>48</v>
      </c>
      <c r="G4163" s="231" t="s">
        <v>521</v>
      </c>
      <c r="H4163" s="231" t="s">
        <v>796</v>
      </c>
      <c r="I4163" s="203">
        <v>8003</v>
      </c>
      <c r="J4163" s="203">
        <v>6932.45</v>
      </c>
      <c r="K4163" s="203">
        <v>311</v>
      </c>
      <c r="L4163" s="203">
        <v>759.55</v>
      </c>
      <c r="M4163" s="231"/>
    </row>
    <row r="4164" spans="1:13">
      <c r="A4164" s="231" t="s">
        <v>794</v>
      </c>
      <c r="B4164" s="231" t="s">
        <v>364</v>
      </c>
      <c r="C4164" s="231" t="s">
        <v>2341</v>
      </c>
      <c r="D4164" s="231" t="s">
        <v>2326</v>
      </c>
      <c r="E4164" s="231" t="s">
        <v>2329</v>
      </c>
      <c r="F4164" s="231" t="s">
        <v>48</v>
      </c>
      <c r="G4164" s="231" t="s">
        <v>521</v>
      </c>
      <c r="H4164" s="231" t="s">
        <v>796</v>
      </c>
      <c r="I4164" s="203">
        <v>6019</v>
      </c>
      <c r="J4164" s="203">
        <v>1276.46</v>
      </c>
      <c r="K4164" s="203">
        <v>275.3</v>
      </c>
      <c r="L4164" s="203">
        <v>4467.24</v>
      </c>
      <c r="M4164" s="231"/>
    </row>
    <row r="4165" spans="1:13">
      <c r="A4165" s="231" t="s">
        <v>794</v>
      </c>
      <c r="B4165" s="231" t="s">
        <v>364</v>
      </c>
      <c r="C4165" s="231" t="s">
        <v>2341</v>
      </c>
      <c r="D4165" s="231" t="s">
        <v>2326</v>
      </c>
      <c r="E4165" s="231" t="s">
        <v>2328</v>
      </c>
      <c r="F4165" s="231" t="s">
        <v>48</v>
      </c>
      <c r="G4165" s="231" t="s">
        <v>521</v>
      </c>
      <c r="H4165" s="231" t="s">
        <v>796</v>
      </c>
      <c r="I4165" s="203">
        <v>4742.26</v>
      </c>
      <c r="J4165" s="203">
        <v>2809.44</v>
      </c>
      <c r="K4165" s="203">
        <v>0</v>
      </c>
      <c r="L4165" s="203">
        <v>1932.82</v>
      </c>
      <c r="M4165" s="231"/>
    </row>
    <row r="4166" spans="1:13">
      <c r="A4166" s="231" t="s">
        <v>794</v>
      </c>
      <c r="B4166" s="231" t="s">
        <v>364</v>
      </c>
      <c r="C4166" s="231" t="s">
        <v>2341</v>
      </c>
      <c r="D4166" s="231" t="s">
        <v>2326</v>
      </c>
      <c r="E4166" s="231" t="s">
        <v>2327</v>
      </c>
      <c r="F4166" s="231" t="s">
        <v>48</v>
      </c>
      <c r="G4166" s="231" t="s">
        <v>521</v>
      </c>
      <c r="H4166" s="231" t="s">
        <v>796</v>
      </c>
      <c r="I4166" s="203">
        <v>5665</v>
      </c>
      <c r="J4166" s="203">
        <v>446.18</v>
      </c>
      <c r="K4166" s="203">
        <v>0</v>
      </c>
      <c r="L4166" s="203">
        <v>5218.82</v>
      </c>
      <c r="M4166" s="231"/>
    </row>
    <row r="4167" spans="1:13">
      <c r="A4167" s="231" t="s">
        <v>794</v>
      </c>
      <c r="B4167" s="231" t="s">
        <v>364</v>
      </c>
      <c r="C4167" s="231" t="s">
        <v>2341</v>
      </c>
      <c r="D4167" s="231" t="s">
        <v>2326</v>
      </c>
      <c r="E4167" s="231" t="s">
        <v>2325</v>
      </c>
      <c r="F4167" s="231" t="s">
        <v>48</v>
      </c>
      <c r="G4167" s="231" t="s">
        <v>521</v>
      </c>
      <c r="H4167" s="231" t="s">
        <v>796</v>
      </c>
      <c r="I4167" s="203">
        <v>2513</v>
      </c>
      <c r="J4167" s="203">
        <v>997.47</v>
      </c>
      <c r="K4167" s="203">
        <v>0</v>
      </c>
      <c r="L4167" s="203">
        <v>1515.53</v>
      </c>
      <c r="M4167" s="231"/>
    </row>
    <row r="4168" spans="1:13">
      <c r="A4168" s="231" t="s">
        <v>794</v>
      </c>
      <c r="B4168" s="231" t="s">
        <v>808</v>
      </c>
      <c r="C4168" s="231" t="s">
        <v>2345</v>
      </c>
      <c r="D4168" s="231" t="s">
        <v>2323</v>
      </c>
      <c r="E4168" s="231" t="s">
        <v>521</v>
      </c>
      <c r="F4168" s="231" t="s">
        <v>48</v>
      </c>
      <c r="G4168" s="231" t="s">
        <v>521</v>
      </c>
      <c r="H4168" s="231" t="s">
        <v>796</v>
      </c>
      <c r="I4168" s="203">
        <v>3021</v>
      </c>
      <c r="J4168" s="203">
        <v>2771.12</v>
      </c>
      <c r="K4168" s="203">
        <v>0</v>
      </c>
      <c r="L4168" s="203">
        <v>249.88</v>
      </c>
      <c r="M4168" s="231"/>
    </row>
    <row r="4169" spans="1:13">
      <c r="A4169" s="231" t="s">
        <v>794</v>
      </c>
      <c r="B4169" s="231" t="s">
        <v>833</v>
      </c>
      <c r="C4169" s="231" t="s">
        <v>2345</v>
      </c>
      <c r="D4169" s="231" t="s">
        <v>2323</v>
      </c>
      <c r="E4169" s="231" t="s">
        <v>521</v>
      </c>
      <c r="F4169" s="231" t="s">
        <v>48</v>
      </c>
      <c r="G4169" s="231" t="s">
        <v>521</v>
      </c>
      <c r="H4169" s="231" t="s">
        <v>796</v>
      </c>
      <c r="I4169" s="203">
        <v>49</v>
      </c>
      <c r="J4169" s="203">
        <v>0</v>
      </c>
      <c r="K4169" s="203">
        <v>0</v>
      </c>
      <c r="L4169" s="203">
        <v>49</v>
      </c>
      <c r="M4169" s="231"/>
    </row>
    <row r="4170" spans="1:13">
      <c r="A4170" s="231" t="s">
        <v>794</v>
      </c>
      <c r="B4170" s="231" t="s">
        <v>365</v>
      </c>
      <c r="C4170" s="231" t="s">
        <v>794</v>
      </c>
      <c r="D4170" s="231" t="s">
        <v>2323</v>
      </c>
      <c r="E4170" s="231" t="s">
        <v>521</v>
      </c>
      <c r="F4170" s="231" t="s">
        <v>48</v>
      </c>
      <c r="G4170" s="231" t="s">
        <v>521</v>
      </c>
      <c r="H4170" s="231" t="s">
        <v>796</v>
      </c>
      <c r="I4170" s="203">
        <v>337537</v>
      </c>
      <c r="J4170" s="203">
        <v>311528.28000000003</v>
      </c>
      <c r="K4170" s="203">
        <v>25590</v>
      </c>
      <c r="L4170" s="203">
        <v>418.72</v>
      </c>
      <c r="M4170" s="231"/>
    </row>
    <row r="4171" spans="1:13">
      <c r="A4171" s="231" t="s">
        <v>794</v>
      </c>
      <c r="B4171" s="231" t="s">
        <v>365</v>
      </c>
      <c r="C4171" s="231" t="s">
        <v>812</v>
      </c>
      <c r="D4171" s="231" t="s">
        <v>2323</v>
      </c>
      <c r="E4171" s="231" t="s">
        <v>521</v>
      </c>
      <c r="F4171" s="231" t="s">
        <v>48</v>
      </c>
      <c r="G4171" s="231" t="s">
        <v>521</v>
      </c>
      <c r="H4171" s="231" t="s">
        <v>796</v>
      </c>
      <c r="I4171" s="203">
        <v>91369</v>
      </c>
      <c r="J4171" s="203">
        <v>102056.59</v>
      </c>
      <c r="K4171" s="203">
        <v>9239.4599999999991</v>
      </c>
      <c r="L4171" s="203">
        <v>-19927.05</v>
      </c>
      <c r="M4171" s="231"/>
    </row>
    <row r="4172" spans="1:13">
      <c r="A4172" s="231" t="s">
        <v>794</v>
      </c>
      <c r="B4172" s="231" t="s">
        <v>365</v>
      </c>
      <c r="C4172" s="231" t="s">
        <v>2341</v>
      </c>
      <c r="D4172" s="231" t="s">
        <v>2323</v>
      </c>
      <c r="E4172" s="231" t="s">
        <v>521</v>
      </c>
      <c r="F4172" s="231" t="s">
        <v>48</v>
      </c>
      <c r="G4172" s="231" t="s">
        <v>521</v>
      </c>
      <c r="H4172" s="231" t="s">
        <v>796</v>
      </c>
      <c r="I4172" s="203">
        <v>3382.62</v>
      </c>
      <c r="J4172" s="203">
        <v>2497.1</v>
      </c>
      <c r="K4172" s="203">
        <v>1054</v>
      </c>
      <c r="L4172" s="203">
        <v>-168.48</v>
      </c>
      <c r="M4172" s="231"/>
    </row>
    <row r="4173" spans="1:13">
      <c r="A4173" s="231" t="s">
        <v>794</v>
      </c>
      <c r="B4173" s="231" t="s">
        <v>365</v>
      </c>
      <c r="C4173" s="231" t="s">
        <v>2341</v>
      </c>
      <c r="D4173" s="231" t="s">
        <v>2323</v>
      </c>
      <c r="E4173" s="231" t="s">
        <v>521</v>
      </c>
      <c r="F4173" s="231" t="s">
        <v>48</v>
      </c>
      <c r="G4173" s="231" t="s">
        <v>521</v>
      </c>
      <c r="H4173" s="231" t="s">
        <v>796</v>
      </c>
      <c r="I4173" s="203">
        <v>500</v>
      </c>
      <c r="J4173" s="203">
        <v>387.3</v>
      </c>
      <c r="K4173" s="203">
        <v>112.7</v>
      </c>
      <c r="L4173" s="203">
        <v>0</v>
      </c>
      <c r="M4173" s="231"/>
    </row>
    <row r="4174" spans="1:13">
      <c r="A4174" s="231" t="s">
        <v>794</v>
      </c>
      <c r="B4174" s="231" t="s">
        <v>365</v>
      </c>
      <c r="C4174" s="231" t="s">
        <v>2341</v>
      </c>
      <c r="D4174" s="231" t="s">
        <v>2323</v>
      </c>
      <c r="E4174" s="231" t="s">
        <v>521</v>
      </c>
      <c r="F4174" s="231" t="s">
        <v>48</v>
      </c>
      <c r="G4174" s="231" t="s">
        <v>521</v>
      </c>
      <c r="H4174" s="231" t="s">
        <v>796</v>
      </c>
      <c r="I4174" s="203">
        <v>1377.68</v>
      </c>
      <c r="J4174" s="203">
        <v>882.44</v>
      </c>
      <c r="K4174" s="203">
        <v>278.16000000000003</v>
      </c>
      <c r="L4174" s="203">
        <v>217.08</v>
      </c>
      <c r="M4174" s="231"/>
    </row>
    <row r="4175" spans="1:13">
      <c r="A4175" s="231" t="s">
        <v>794</v>
      </c>
      <c r="B4175" s="231" t="s">
        <v>365</v>
      </c>
      <c r="C4175" s="231" t="s">
        <v>2341</v>
      </c>
      <c r="D4175" s="231" t="s">
        <v>2323</v>
      </c>
      <c r="E4175" s="231" t="s">
        <v>521</v>
      </c>
      <c r="F4175" s="231" t="s">
        <v>48</v>
      </c>
      <c r="G4175" s="231" t="s">
        <v>521</v>
      </c>
      <c r="H4175" s="231" t="s">
        <v>796</v>
      </c>
      <c r="I4175" s="203">
        <v>389</v>
      </c>
      <c r="J4175" s="203">
        <v>378</v>
      </c>
      <c r="K4175" s="203">
        <v>0</v>
      </c>
      <c r="L4175" s="203">
        <v>11</v>
      </c>
      <c r="M4175" s="231"/>
    </row>
    <row r="4176" spans="1:13">
      <c r="A4176" s="231" t="s">
        <v>794</v>
      </c>
      <c r="B4176" s="231" t="s">
        <v>365</v>
      </c>
      <c r="C4176" s="231" t="s">
        <v>2343</v>
      </c>
      <c r="D4176" s="231" t="s">
        <v>2323</v>
      </c>
      <c r="E4176" s="231" t="s">
        <v>521</v>
      </c>
      <c r="F4176" s="231" t="s">
        <v>48</v>
      </c>
      <c r="G4176" s="231" t="s">
        <v>521</v>
      </c>
      <c r="H4176" s="231" t="s">
        <v>796</v>
      </c>
      <c r="I4176" s="203">
        <v>2185</v>
      </c>
      <c r="J4176" s="203">
        <v>1625.29</v>
      </c>
      <c r="K4176" s="203">
        <v>0</v>
      </c>
      <c r="L4176" s="203">
        <v>559.71</v>
      </c>
      <c r="M4176" s="231"/>
    </row>
    <row r="4177" spans="1:13">
      <c r="A4177" s="231" t="s">
        <v>794</v>
      </c>
      <c r="B4177" s="231" t="s">
        <v>365</v>
      </c>
      <c r="C4177" s="231" t="s">
        <v>2343</v>
      </c>
      <c r="D4177" s="231" t="s">
        <v>2323</v>
      </c>
      <c r="E4177" s="231" t="s">
        <v>521</v>
      </c>
      <c r="F4177" s="231" t="s">
        <v>48</v>
      </c>
      <c r="G4177" s="231" t="s">
        <v>521</v>
      </c>
      <c r="H4177" s="231" t="s">
        <v>796</v>
      </c>
      <c r="I4177" s="203">
        <v>384</v>
      </c>
      <c r="J4177" s="203">
        <v>237.55</v>
      </c>
      <c r="K4177" s="203">
        <v>0</v>
      </c>
      <c r="L4177" s="203">
        <v>146.44999999999999</v>
      </c>
      <c r="M4177" s="231"/>
    </row>
    <row r="4178" spans="1:13">
      <c r="A4178" s="231" t="s">
        <v>794</v>
      </c>
      <c r="B4178" s="231" t="s">
        <v>365</v>
      </c>
      <c r="C4178" s="231" t="s">
        <v>2343</v>
      </c>
      <c r="D4178" s="231" t="s">
        <v>2323</v>
      </c>
      <c r="E4178" s="231" t="s">
        <v>521</v>
      </c>
      <c r="F4178" s="231" t="s">
        <v>48</v>
      </c>
      <c r="G4178" s="231" t="s">
        <v>521</v>
      </c>
      <c r="H4178" s="231" t="s">
        <v>796</v>
      </c>
      <c r="I4178" s="203">
        <v>107.88</v>
      </c>
      <c r="J4178" s="203">
        <v>99.99</v>
      </c>
      <c r="K4178" s="203">
        <v>0</v>
      </c>
      <c r="L4178" s="203">
        <v>7.89</v>
      </c>
      <c r="M4178" s="231"/>
    </row>
    <row r="4179" spans="1:13">
      <c r="A4179" s="231" t="s">
        <v>794</v>
      </c>
      <c r="B4179" s="231" t="s">
        <v>365</v>
      </c>
      <c r="C4179" s="231" t="s">
        <v>2344</v>
      </c>
      <c r="D4179" s="231" t="s">
        <v>2323</v>
      </c>
      <c r="E4179" s="231" t="s">
        <v>521</v>
      </c>
      <c r="F4179" s="231" t="s">
        <v>48</v>
      </c>
      <c r="G4179" s="231" t="s">
        <v>521</v>
      </c>
      <c r="H4179" s="231" t="s">
        <v>796</v>
      </c>
      <c r="I4179" s="203">
        <v>84.12</v>
      </c>
      <c r="J4179" s="203">
        <v>0</v>
      </c>
      <c r="K4179" s="203">
        <v>0</v>
      </c>
      <c r="L4179" s="203">
        <v>84.12</v>
      </c>
      <c r="M4179" s="231"/>
    </row>
    <row r="4180" spans="1:13">
      <c r="A4180" s="231" t="s">
        <v>794</v>
      </c>
      <c r="B4180" s="231" t="s">
        <v>365</v>
      </c>
      <c r="C4180" s="231" t="s">
        <v>2344</v>
      </c>
      <c r="D4180" s="231" t="s">
        <v>2323</v>
      </c>
      <c r="E4180" s="231" t="s">
        <v>521</v>
      </c>
      <c r="F4180" s="231" t="s">
        <v>48</v>
      </c>
      <c r="G4180" s="231" t="s">
        <v>521</v>
      </c>
      <c r="H4180" s="231" t="s">
        <v>796</v>
      </c>
      <c r="I4180" s="203">
        <v>400</v>
      </c>
      <c r="J4180" s="203">
        <v>237.37</v>
      </c>
      <c r="K4180" s="203">
        <v>0</v>
      </c>
      <c r="L4180" s="203">
        <v>162.63</v>
      </c>
      <c r="M4180" s="231"/>
    </row>
    <row r="4181" spans="1:13">
      <c r="A4181" s="231" t="s">
        <v>794</v>
      </c>
      <c r="B4181" s="231" t="s">
        <v>365</v>
      </c>
      <c r="C4181" s="231" t="s">
        <v>2345</v>
      </c>
      <c r="D4181" s="231" t="s">
        <v>2323</v>
      </c>
      <c r="E4181" s="231" t="s">
        <v>521</v>
      </c>
      <c r="F4181" s="231" t="s">
        <v>48</v>
      </c>
      <c r="G4181" s="231" t="s">
        <v>521</v>
      </c>
      <c r="H4181" s="231" t="s">
        <v>796</v>
      </c>
      <c r="I4181" s="203">
        <v>27718</v>
      </c>
      <c r="J4181" s="203">
        <v>27426.799999999999</v>
      </c>
      <c r="K4181" s="203">
        <v>123.58</v>
      </c>
      <c r="L4181" s="203">
        <v>167.62</v>
      </c>
      <c r="M4181" s="231"/>
    </row>
    <row r="4182" spans="1:13">
      <c r="A4182" s="231" t="s">
        <v>794</v>
      </c>
      <c r="B4182" s="231" t="s">
        <v>366</v>
      </c>
      <c r="C4182" s="231" t="s">
        <v>2345</v>
      </c>
      <c r="D4182" s="231" t="s">
        <v>2323</v>
      </c>
      <c r="E4182" s="231" t="s">
        <v>521</v>
      </c>
      <c r="F4182" s="231" t="s">
        <v>48</v>
      </c>
      <c r="G4182" s="231" t="s">
        <v>521</v>
      </c>
      <c r="H4182" s="231" t="s">
        <v>796</v>
      </c>
      <c r="I4182" s="203">
        <v>0</v>
      </c>
      <c r="J4182" s="203">
        <v>482.6</v>
      </c>
      <c r="K4182" s="203">
        <v>0</v>
      </c>
      <c r="L4182" s="203">
        <v>-482.6</v>
      </c>
      <c r="M4182" s="231"/>
    </row>
    <row r="4183" spans="1:13">
      <c r="A4183" s="231" t="s">
        <v>794</v>
      </c>
      <c r="B4183" s="231" t="s">
        <v>365</v>
      </c>
      <c r="C4183" s="231" t="s">
        <v>2345</v>
      </c>
      <c r="D4183" s="231" t="s">
        <v>2323</v>
      </c>
      <c r="E4183" s="231" t="s">
        <v>2324</v>
      </c>
      <c r="F4183" s="231" t="s">
        <v>48</v>
      </c>
      <c r="G4183" s="231" t="s">
        <v>521</v>
      </c>
      <c r="H4183" s="231" t="s">
        <v>796</v>
      </c>
      <c r="I4183" s="203">
        <v>1000</v>
      </c>
      <c r="J4183" s="203">
        <v>0</v>
      </c>
      <c r="K4183" s="203">
        <v>0</v>
      </c>
      <c r="L4183" s="203">
        <v>1000</v>
      </c>
      <c r="M4183" s="231"/>
    </row>
    <row r="4184" spans="1:13">
      <c r="A4184" s="231" t="s">
        <v>794</v>
      </c>
      <c r="B4184" s="231" t="s">
        <v>365</v>
      </c>
      <c r="C4184" s="231" t="s">
        <v>2341</v>
      </c>
      <c r="D4184" s="231" t="s">
        <v>2323</v>
      </c>
      <c r="E4184" s="231" t="s">
        <v>823</v>
      </c>
      <c r="F4184" s="231" t="s">
        <v>48</v>
      </c>
      <c r="G4184" s="231" t="s">
        <v>521</v>
      </c>
      <c r="H4184" s="231" t="s">
        <v>796</v>
      </c>
      <c r="I4184" s="203">
        <v>2000</v>
      </c>
      <c r="J4184" s="203">
        <v>0</v>
      </c>
      <c r="K4184" s="203">
        <v>0</v>
      </c>
      <c r="L4184" s="203">
        <v>2000</v>
      </c>
      <c r="M4184" s="231"/>
    </row>
    <row r="4185" spans="1:13">
      <c r="A4185" s="231" t="s">
        <v>794</v>
      </c>
      <c r="B4185" s="231" t="s">
        <v>706</v>
      </c>
      <c r="C4185" s="231" t="s">
        <v>794</v>
      </c>
      <c r="D4185" s="231" t="s">
        <v>2322</v>
      </c>
      <c r="E4185" s="231" t="s">
        <v>521</v>
      </c>
      <c r="F4185" s="231" t="s">
        <v>48</v>
      </c>
      <c r="G4185" s="231" t="s">
        <v>521</v>
      </c>
      <c r="H4185" s="231" t="s">
        <v>796</v>
      </c>
      <c r="I4185" s="203">
        <v>121430.08</v>
      </c>
      <c r="J4185" s="203">
        <v>107510.08</v>
      </c>
      <c r="K4185" s="203">
        <v>13920</v>
      </c>
      <c r="L4185" s="203">
        <v>0</v>
      </c>
      <c r="M4185" s="231"/>
    </row>
    <row r="4186" spans="1:13">
      <c r="A4186" s="231" t="s">
        <v>794</v>
      </c>
      <c r="B4186" s="231" t="s">
        <v>706</v>
      </c>
      <c r="C4186" s="231" t="s">
        <v>812</v>
      </c>
      <c r="D4186" s="231" t="s">
        <v>2322</v>
      </c>
      <c r="E4186" s="231" t="s">
        <v>521</v>
      </c>
      <c r="F4186" s="231" t="s">
        <v>48</v>
      </c>
      <c r="G4186" s="231" t="s">
        <v>521</v>
      </c>
      <c r="H4186" s="231" t="s">
        <v>796</v>
      </c>
      <c r="I4186" s="203">
        <v>51802.79</v>
      </c>
      <c r="J4186" s="203">
        <v>48834.21</v>
      </c>
      <c r="K4186" s="203">
        <v>3564.27</v>
      </c>
      <c r="L4186" s="203">
        <v>-595.69000000000005</v>
      </c>
      <c r="M4186" s="231"/>
    </row>
    <row r="4187" spans="1:13">
      <c r="A4187" s="231" t="s">
        <v>794</v>
      </c>
      <c r="B4187" s="231" t="s">
        <v>706</v>
      </c>
      <c r="C4187" s="231" t="s">
        <v>2341</v>
      </c>
      <c r="D4187" s="231" t="s">
        <v>2322</v>
      </c>
      <c r="E4187" s="231" t="s">
        <v>521</v>
      </c>
      <c r="F4187" s="231" t="s">
        <v>48</v>
      </c>
      <c r="G4187" s="231" t="s">
        <v>521</v>
      </c>
      <c r="H4187" s="231" t="s">
        <v>796</v>
      </c>
      <c r="I4187" s="203">
        <v>2325</v>
      </c>
      <c r="J4187" s="203">
        <v>0</v>
      </c>
      <c r="K4187" s="203">
        <v>0</v>
      </c>
      <c r="L4187" s="203">
        <v>2325</v>
      </c>
      <c r="M4187" s="231"/>
    </row>
    <row r="4188" spans="1:13">
      <c r="A4188" s="231" t="s">
        <v>794</v>
      </c>
      <c r="B4188" s="231" t="s">
        <v>706</v>
      </c>
      <c r="C4188" s="231" t="s">
        <v>2341</v>
      </c>
      <c r="D4188" s="231" t="s">
        <v>2322</v>
      </c>
      <c r="E4188" s="231" t="s">
        <v>521</v>
      </c>
      <c r="F4188" s="231" t="s">
        <v>48</v>
      </c>
      <c r="G4188" s="231" t="s">
        <v>521</v>
      </c>
      <c r="H4188" s="231" t="s">
        <v>796</v>
      </c>
      <c r="I4188" s="203">
        <v>18745</v>
      </c>
      <c r="J4188" s="203">
        <v>16417.45</v>
      </c>
      <c r="K4188" s="203">
        <v>0</v>
      </c>
      <c r="L4188" s="203">
        <v>2327.5500000000002</v>
      </c>
      <c r="M4188" s="231"/>
    </row>
    <row r="4189" spans="1:13">
      <c r="A4189" s="231" t="s">
        <v>794</v>
      </c>
      <c r="B4189" s="231" t="s">
        <v>706</v>
      </c>
      <c r="C4189" s="231" t="s">
        <v>2341</v>
      </c>
      <c r="D4189" s="231" t="s">
        <v>2322</v>
      </c>
      <c r="E4189" s="231" t="s">
        <v>521</v>
      </c>
      <c r="F4189" s="231" t="s">
        <v>48</v>
      </c>
      <c r="G4189" s="231" t="s">
        <v>521</v>
      </c>
      <c r="H4189" s="231" t="s">
        <v>796</v>
      </c>
      <c r="I4189" s="203">
        <v>10077</v>
      </c>
      <c r="J4189" s="203">
        <v>405</v>
      </c>
      <c r="K4189" s="203">
        <v>0</v>
      </c>
      <c r="L4189" s="203">
        <v>9672</v>
      </c>
      <c r="M4189" s="231"/>
    </row>
    <row r="4190" spans="1:13">
      <c r="A4190" s="231" t="s">
        <v>794</v>
      </c>
      <c r="B4190" s="231" t="s">
        <v>706</v>
      </c>
      <c r="C4190" s="231" t="s">
        <v>2342</v>
      </c>
      <c r="D4190" s="231" t="s">
        <v>2322</v>
      </c>
      <c r="E4190" s="231" t="s">
        <v>521</v>
      </c>
      <c r="F4190" s="231" t="s">
        <v>48</v>
      </c>
      <c r="G4190" s="231" t="s">
        <v>521</v>
      </c>
      <c r="H4190" s="231" t="s">
        <v>796</v>
      </c>
      <c r="I4190" s="203">
        <v>79283</v>
      </c>
      <c r="J4190" s="203">
        <v>67098.89</v>
      </c>
      <c r="K4190" s="203">
        <v>0</v>
      </c>
      <c r="L4190" s="203">
        <v>12184.11</v>
      </c>
      <c r="M4190" s="231"/>
    </row>
    <row r="4191" spans="1:13">
      <c r="A4191" s="231" t="s">
        <v>794</v>
      </c>
      <c r="B4191" s="231" t="s">
        <v>706</v>
      </c>
      <c r="C4191" s="231" t="s">
        <v>2342</v>
      </c>
      <c r="D4191" s="231" t="s">
        <v>2322</v>
      </c>
      <c r="E4191" s="231" t="s">
        <v>521</v>
      </c>
      <c r="F4191" s="231" t="s">
        <v>48</v>
      </c>
      <c r="G4191" s="231" t="s">
        <v>521</v>
      </c>
      <c r="H4191" s="231" t="s">
        <v>796</v>
      </c>
      <c r="I4191" s="203">
        <v>19.75</v>
      </c>
      <c r="J4191" s="203">
        <v>19.75</v>
      </c>
      <c r="K4191" s="203">
        <v>0</v>
      </c>
      <c r="L4191" s="203">
        <v>0</v>
      </c>
      <c r="M4191" s="231"/>
    </row>
    <row r="4192" spans="1:13">
      <c r="A4192" s="231" t="s">
        <v>794</v>
      </c>
      <c r="B4192" s="231" t="s">
        <v>706</v>
      </c>
      <c r="C4192" s="231" t="s">
        <v>2343</v>
      </c>
      <c r="D4192" s="231" t="s">
        <v>2322</v>
      </c>
      <c r="E4192" s="231" t="s">
        <v>521</v>
      </c>
      <c r="F4192" s="231" t="s">
        <v>48</v>
      </c>
      <c r="G4192" s="231" t="s">
        <v>521</v>
      </c>
      <c r="H4192" s="231" t="s">
        <v>796</v>
      </c>
      <c r="I4192" s="203">
        <v>9993.25</v>
      </c>
      <c r="J4192" s="203">
        <v>9864.25</v>
      </c>
      <c r="K4192" s="203">
        <v>0</v>
      </c>
      <c r="L4192" s="203">
        <v>129</v>
      </c>
      <c r="M4192" s="231"/>
    </row>
    <row r="4193" spans="1:13">
      <c r="A4193" s="231" t="s">
        <v>794</v>
      </c>
      <c r="B4193" s="231" t="s">
        <v>706</v>
      </c>
      <c r="C4193" s="231" t="s">
        <v>2344</v>
      </c>
      <c r="D4193" s="231" t="s">
        <v>2322</v>
      </c>
      <c r="E4193" s="231" t="s">
        <v>521</v>
      </c>
      <c r="F4193" s="231" t="s">
        <v>48</v>
      </c>
      <c r="G4193" s="231" t="s">
        <v>521</v>
      </c>
      <c r="H4193" s="231" t="s">
        <v>796</v>
      </c>
      <c r="I4193" s="203">
        <v>117</v>
      </c>
      <c r="J4193" s="203">
        <v>100.03</v>
      </c>
      <c r="K4193" s="203">
        <v>0</v>
      </c>
      <c r="L4193" s="203">
        <v>16.97</v>
      </c>
      <c r="M4193" s="231"/>
    </row>
    <row r="4194" spans="1:13">
      <c r="A4194" s="231" t="s">
        <v>794</v>
      </c>
      <c r="B4194" s="231" t="s">
        <v>709</v>
      </c>
      <c r="C4194" s="231" t="s">
        <v>794</v>
      </c>
      <c r="D4194" s="231" t="s">
        <v>2322</v>
      </c>
      <c r="E4194" s="231" t="s">
        <v>521</v>
      </c>
      <c r="F4194" s="231" t="s">
        <v>48</v>
      </c>
      <c r="G4194" s="231" t="s">
        <v>521</v>
      </c>
      <c r="H4194" s="231" t="s">
        <v>796</v>
      </c>
      <c r="I4194" s="203">
        <v>56928.28</v>
      </c>
      <c r="J4194" s="203">
        <v>52184.26</v>
      </c>
      <c r="K4194" s="203">
        <v>4744.0200000000004</v>
      </c>
      <c r="L4194" s="203">
        <v>0</v>
      </c>
      <c r="M4194" s="231"/>
    </row>
    <row r="4195" spans="1:13">
      <c r="A4195" s="231" t="s">
        <v>794</v>
      </c>
      <c r="B4195" s="231" t="s">
        <v>709</v>
      </c>
      <c r="C4195" s="231" t="s">
        <v>812</v>
      </c>
      <c r="D4195" s="231" t="s">
        <v>2322</v>
      </c>
      <c r="E4195" s="231" t="s">
        <v>521</v>
      </c>
      <c r="F4195" s="231" t="s">
        <v>48</v>
      </c>
      <c r="G4195" s="231" t="s">
        <v>521</v>
      </c>
      <c r="H4195" s="231" t="s">
        <v>796</v>
      </c>
      <c r="I4195" s="203">
        <v>20027</v>
      </c>
      <c r="J4195" s="203">
        <v>19082.400000000001</v>
      </c>
      <c r="K4195" s="203">
        <v>983.26</v>
      </c>
      <c r="L4195" s="203">
        <v>-38.659999999999997</v>
      </c>
      <c r="M4195" s="231"/>
    </row>
    <row r="4196" spans="1:13">
      <c r="A4196" s="231" t="s">
        <v>794</v>
      </c>
      <c r="B4196" s="231" t="s">
        <v>709</v>
      </c>
      <c r="C4196" s="231" t="s">
        <v>2341</v>
      </c>
      <c r="D4196" s="231" t="s">
        <v>2322</v>
      </c>
      <c r="E4196" s="231" t="s">
        <v>521</v>
      </c>
      <c r="F4196" s="231" t="s">
        <v>48</v>
      </c>
      <c r="G4196" s="231" t="s">
        <v>521</v>
      </c>
      <c r="H4196" s="231" t="s">
        <v>796</v>
      </c>
      <c r="I4196" s="203">
        <v>2000</v>
      </c>
      <c r="J4196" s="203">
        <v>196.21</v>
      </c>
      <c r="K4196" s="203">
        <v>0</v>
      </c>
      <c r="L4196" s="203">
        <v>1803.79</v>
      </c>
      <c r="M4196" s="231"/>
    </row>
    <row r="4197" spans="1:13">
      <c r="A4197" s="231" t="s">
        <v>794</v>
      </c>
      <c r="B4197" s="231" t="s">
        <v>709</v>
      </c>
      <c r="C4197" s="231" t="s">
        <v>2341</v>
      </c>
      <c r="D4197" s="231" t="s">
        <v>2322</v>
      </c>
      <c r="E4197" s="231" t="s">
        <v>521</v>
      </c>
      <c r="F4197" s="231" t="s">
        <v>48</v>
      </c>
      <c r="G4197" s="231" t="s">
        <v>521</v>
      </c>
      <c r="H4197" s="231" t="s">
        <v>796</v>
      </c>
      <c r="I4197" s="203">
        <v>4646</v>
      </c>
      <c r="J4197" s="203">
        <v>4562.6400000000003</v>
      </c>
      <c r="K4197" s="203">
        <v>0</v>
      </c>
      <c r="L4197" s="203">
        <v>83.36</v>
      </c>
      <c r="M4197" s="231"/>
    </row>
    <row r="4198" spans="1:13">
      <c r="A4198" s="231" t="s">
        <v>794</v>
      </c>
      <c r="B4198" s="231" t="s">
        <v>709</v>
      </c>
      <c r="C4198" s="231" t="s">
        <v>2341</v>
      </c>
      <c r="D4198" s="231" t="s">
        <v>2322</v>
      </c>
      <c r="E4198" s="231" t="s">
        <v>521</v>
      </c>
      <c r="F4198" s="231" t="s">
        <v>48</v>
      </c>
      <c r="G4198" s="231" t="s">
        <v>521</v>
      </c>
      <c r="H4198" s="231" t="s">
        <v>796</v>
      </c>
      <c r="I4198" s="203">
        <v>31892.31</v>
      </c>
      <c r="J4198" s="203">
        <v>26384.639999999999</v>
      </c>
      <c r="K4198" s="203">
        <v>5507.67</v>
      </c>
      <c r="L4198" s="203">
        <v>0</v>
      </c>
      <c r="M4198" s="231"/>
    </row>
    <row r="4199" spans="1:13">
      <c r="A4199" s="231" t="s">
        <v>794</v>
      </c>
      <c r="B4199" s="231" t="s">
        <v>709</v>
      </c>
      <c r="C4199" s="231" t="s">
        <v>2342</v>
      </c>
      <c r="D4199" s="231" t="s">
        <v>2322</v>
      </c>
      <c r="E4199" s="231" t="s">
        <v>521</v>
      </c>
      <c r="F4199" s="231" t="s">
        <v>48</v>
      </c>
      <c r="G4199" s="231" t="s">
        <v>521</v>
      </c>
      <c r="H4199" s="231" t="s">
        <v>796</v>
      </c>
      <c r="I4199" s="203">
        <v>468</v>
      </c>
      <c r="J4199" s="203">
        <v>0</v>
      </c>
      <c r="K4199" s="203">
        <v>0</v>
      </c>
      <c r="L4199" s="203">
        <v>468</v>
      </c>
      <c r="M4199" s="231"/>
    </row>
    <row r="4200" spans="1:13">
      <c r="A4200" s="231" t="s">
        <v>794</v>
      </c>
      <c r="B4200" s="231" t="s">
        <v>709</v>
      </c>
      <c r="C4200" s="231" t="s">
        <v>2343</v>
      </c>
      <c r="D4200" s="231" t="s">
        <v>2322</v>
      </c>
      <c r="E4200" s="231" t="s">
        <v>521</v>
      </c>
      <c r="F4200" s="231" t="s">
        <v>48</v>
      </c>
      <c r="G4200" s="231" t="s">
        <v>521</v>
      </c>
      <c r="H4200" s="231" t="s">
        <v>796</v>
      </c>
      <c r="I4200" s="203">
        <v>10190</v>
      </c>
      <c r="J4200" s="203">
        <v>7089.42</v>
      </c>
      <c r="K4200" s="203">
        <v>0</v>
      </c>
      <c r="L4200" s="203">
        <v>3100.58</v>
      </c>
      <c r="M4200" s="231"/>
    </row>
    <row r="4201" spans="1:13">
      <c r="A4201" s="231" t="s">
        <v>794</v>
      </c>
      <c r="B4201" s="231" t="s">
        <v>709</v>
      </c>
      <c r="C4201" s="231" t="s">
        <v>2343</v>
      </c>
      <c r="D4201" s="231" t="s">
        <v>2322</v>
      </c>
      <c r="E4201" s="231" t="s">
        <v>521</v>
      </c>
      <c r="F4201" s="231" t="s">
        <v>48</v>
      </c>
      <c r="G4201" s="231" t="s">
        <v>521</v>
      </c>
      <c r="H4201" s="231" t="s">
        <v>796</v>
      </c>
      <c r="I4201" s="203">
        <v>4</v>
      </c>
      <c r="J4201" s="203">
        <v>0</v>
      </c>
      <c r="K4201" s="203">
        <v>0</v>
      </c>
      <c r="L4201" s="203">
        <v>4</v>
      </c>
      <c r="M4201" s="231"/>
    </row>
    <row r="4202" spans="1:13">
      <c r="A4202" s="231" t="s">
        <v>794</v>
      </c>
      <c r="B4202" s="231" t="s">
        <v>709</v>
      </c>
      <c r="C4202" s="231" t="s">
        <v>2345</v>
      </c>
      <c r="D4202" s="231" t="s">
        <v>2322</v>
      </c>
      <c r="E4202" s="231" t="s">
        <v>521</v>
      </c>
      <c r="F4202" s="231" t="s">
        <v>48</v>
      </c>
      <c r="G4202" s="231" t="s">
        <v>521</v>
      </c>
      <c r="H4202" s="231" t="s">
        <v>796</v>
      </c>
      <c r="I4202" s="203">
        <v>250</v>
      </c>
      <c r="J4202" s="203">
        <v>225</v>
      </c>
      <c r="K4202" s="203">
        <v>0</v>
      </c>
      <c r="L4202" s="203">
        <v>25</v>
      </c>
      <c r="M4202" s="231"/>
    </row>
    <row r="4203" spans="1:13">
      <c r="A4203" s="231" t="s">
        <v>794</v>
      </c>
      <c r="B4203" s="231" t="s">
        <v>701</v>
      </c>
      <c r="C4203" s="231" t="s">
        <v>794</v>
      </c>
      <c r="D4203" s="231" t="s">
        <v>1049</v>
      </c>
      <c r="E4203" s="231" t="s">
        <v>521</v>
      </c>
      <c r="F4203" s="231" t="s">
        <v>48</v>
      </c>
      <c r="G4203" s="231" t="s">
        <v>521</v>
      </c>
      <c r="H4203" s="231" t="s">
        <v>796</v>
      </c>
      <c r="I4203" s="203">
        <v>106853.01</v>
      </c>
      <c r="J4203" s="203">
        <v>97948.59</v>
      </c>
      <c r="K4203" s="203">
        <v>8904.42</v>
      </c>
      <c r="L4203" s="203">
        <v>0</v>
      </c>
      <c r="M4203" s="231"/>
    </row>
    <row r="4204" spans="1:13">
      <c r="A4204" s="231" t="s">
        <v>794</v>
      </c>
      <c r="B4204" s="231" t="s">
        <v>701</v>
      </c>
      <c r="C4204" s="231" t="s">
        <v>812</v>
      </c>
      <c r="D4204" s="231" t="s">
        <v>1049</v>
      </c>
      <c r="E4204" s="231" t="s">
        <v>521</v>
      </c>
      <c r="F4204" s="231" t="s">
        <v>48</v>
      </c>
      <c r="G4204" s="231" t="s">
        <v>521</v>
      </c>
      <c r="H4204" s="231" t="s">
        <v>796</v>
      </c>
      <c r="I4204" s="203">
        <v>40646.31</v>
      </c>
      <c r="J4204" s="203">
        <v>39116.089999999997</v>
      </c>
      <c r="K4204" s="203">
        <v>2060.2399999999998</v>
      </c>
      <c r="L4204" s="203">
        <v>-530.02</v>
      </c>
      <c r="M4204" s="231"/>
    </row>
    <row r="4205" spans="1:13">
      <c r="A4205" s="231" t="s">
        <v>794</v>
      </c>
      <c r="B4205" s="231" t="s">
        <v>244</v>
      </c>
      <c r="C4205" s="231" t="s">
        <v>794</v>
      </c>
      <c r="D4205" s="231" t="s">
        <v>1049</v>
      </c>
      <c r="E4205" s="231" t="s">
        <v>521</v>
      </c>
      <c r="F4205" s="231" t="s">
        <v>48</v>
      </c>
      <c r="G4205" s="231" t="s">
        <v>521</v>
      </c>
      <c r="H4205" s="231" t="s">
        <v>796</v>
      </c>
      <c r="I4205" s="203">
        <v>71315</v>
      </c>
      <c r="J4205" s="203">
        <v>65372.08</v>
      </c>
      <c r="K4205" s="203">
        <v>5942.92</v>
      </c>
      <c r="L4205" s="203">
        <v>0</v>
      </c>
      <c r="M4205" s="231"/>
    </row>
    <row r="4206" spans="1:13">
      <c r="A4206" s="231" t="s">
        <v>794</v>
      </c>
      <c r="B4206" s="231" t="s">
        <v>244</v>
      </c>
      <c r="C4206" s="231" t="s">
        <v>812</v>
      </c>
      <c r="D4206" s="231" t="s">
        <v>1049</v>
      </c>
      <c r="E4206" s="231" t="s">
        <v>521</v>
      </c>
      <c r="F4206" s="231" t="s">
        <v>48</v>
      </c>
      <c r="G4206" s="231" t="s">
        <v>521</v>
      </c>
      <c r="H4206" s="231" t="s">
        <v>796</v>
      </c>
      <c r="I4206" s="203">
        <v>25276</v>
      </c>
      <c r="J4206" s="203">
        <v>23533.1</v>
      </c>
      <c r="K4206" s="203">
        <v>1234.44</v>
      </c>
      <c r="L4206" s="203">
        <v>508.46</v>
      </c>
      <c r="M4206" s="231"/>
    </row>
    <row r="4207" spans="1:13">
      <c r="A4207" s="231" t="s">
        <v>794</v>
      </c>
      <c r="B4207" s="231" t="s">
        <v>243</v>
      </c>
      <c r="C4207" s="231" t="s">
        <v>794</v>
      </c>
      <c r="D4207" s="231" t="s">
        <v>1049</v>
      </c>
      <c r="E4207" s="231" t="s">
        <v>521</v>
      </c>
      <c r="F4207" s="231" t="s">
        <v>48</v>
      </c>
      <c r="G4207" s="231" t="s">
        <v>521</v>
      </c>
      <c r="H4207" s="231" t="s">
        <v>796</v>
      </c>
      <c r="I4207" s="203">
        <v>459488.33</v>
      </c>
      <c r="J4207" s="203">
        <v>415499.73</v>
      </c>
      <c r="K4207" s="203">
        <v>44576.6</v>
      </c>
      <c r="L4207" s="203">
        <v>-588</v>
      </c>
      <c r="M4207" s="231"/>
    </row>
    <row r="4208" spans="1:13">
      <c r="A4208" s="231" t="s">
        <v>794</v>
      </c>
      <c r="B4208" s="231" t="s">
        <v>243</v>
      </c>
      <c r="C4208" s="231" t="s">
        <v>812</v>
      </c>
      <c r="D4208" s="231" t="s">
        <v>1049</v>
      </c>
      <c r="E4208" s="231" t="s">
        <v>521</v>
      </c>
      <c r="F4208" s="231" t="s">
        <v>48</v>
      </c>
      <c r="G4208" s="231" t="s">
        <v>521</v>
      </c>
      <c r="H4208" s="231" t="s">
        <v>796</v>
      </c>
      <c r="I4208" s="203">
        <v>192091.91</v>
      </c>
      <c r="J4208" s="203">
        <v>183832.71</v>
      </c>
      <c r="K4208" s="203">
        <v>11335.18</v>
      </c>
      <c r="L4208" s="203">
        <v>-3075.98</v>
      </c>
      <c r="M4208" s="231"/>
    </row>
    <row r="4209" spans="1:13">
      <c r="A4209" s="231" t="s">
        <v>794</v>
      </c>
      <c r="B4209" s="231" t="s">
        <v>243</v>
      </c>
      <c r="C4209" s="231" t="s">
        <v>2341</v>
      </c>
      <c r="D4209" s="231" t="s">
        <v>1049</v>
      </c>
      <c r="E4209" s="231" t="s">
        <v>521</v>
      </c>
      <c r="F4209" s="231" t="s">
        <v>48</v>
      </c>
      <c r="G4209" s="231" t="s">
        <v>521</v>
      </c>
      <c r="H4209" s="231" t="s">
        <v>796</v>
      </c>
      <c r="I4209" s="203">
        <v>0</v>
      </c>
      <c r="J4209" s="203">
        <v>4493.51</v>
      </c>
      <c r="K4209" s="203">
        <v>169.4</v>
      </c>
      <c r="L4209" s="203">
        <v>-4662.91</v>
      </c>
      <c r="M4209" s="231"/>
    </row>
    <row r="4210" spans="1:13">
      <c r="A4210" s="231" t="s">
        <v>794</v>
      </c>
      <c r="B4210" s="231" t="s">
        <v>243</v>
      </c>
      <c r="C4210" s="231" t="s">
        <v>2341</v>
      </c>
      <c r="D4210" s="231" t="s">
        <v>1049</v>
      </c>
      <c r="E4210" s="231" t="s">
        <v>521</v>
      </c>
      <c r="F4210" s="231" t="s">
        <v>48</v>
      </c>
      <c r="G4210" s="231" t="s">
        <v>521</v>
      </c>
      <c r="H4210" s="231" t="s">
        <v>796</v>
      </c>
      <c r="I4210" s="203">
        <v>5213.25</v>
      </c>
      <c r="J4210" s="203">
        <v>5519.9</v>
      </c>
      <c r="K4210" s="203">
        <v>0</v>
      </c>
      <c r="L4210" s="203">
        <v>-306.64999999999998</v>
      </c>
      <c r="M4210" s="231"/>
    </row>
    <row r="4211" spans="1:13">
      <c r="A4211" s="231" t="s">
        <v>794</v>
      </c>
      <c r="B4211" s="231" t="s">
        <v>243</v>
      </c>
      <c r="C4211" s="231" t="s">
        <v>2341</v>
      </c>
      <c r="D4211" s="231" t="s">
        <v>1049</v>
      </c>
      <c r="E4211" s="231" t="s">
        <v>521</v>
      </c>
      <c r="F4211" s="231" t="s">
        <v>48</v>
      </c>
      <c r="G4211" s="231" t="s">
        <v>521</v>
      </c>
      <c r="H4211" s="231" t="s">
        <v>796</v>
      </c>
      <c r="I4211" s="203">
        <v>37500</v>
      </c>
      <c r="J4211" s="203">
        <v>22500.15</v>
      </c>
      <c r="K4211" s="203">
        <v>11000</v>
      </c>
      <c r="L4211" s="203">
        <v>3999.85</v>
      </c>
      <c r="M4211" s="231"/>
    </row>
    <row r="4212" spans="1:13">
      <c r="A4212" s="231" t="s">
        <v>794</v>
      </c>
      <c r="B4212" s="231" t="s">
        <v>243</v>
      </c>
      <c r="C4212" s="231" t="s">
        <v>2341</v>
      </c>
      <c r="D4212" s="231" t="s">
        <v>1049</v>
      </c>
      <c r="E4212" s="231" t="s">
        <v>521</v>
      </c>
      <c r="F4212" s="231" t="s">
        <v>48</v>
      </c>
      <c r="G4212" s="231" t="s">
        <v>521</v>
      </c>
      <c r="H4212" s="231" t="s">
        <v>796</v>
      </c>
      <c r="I4212" s="203">
        <v>150</v>
      </c>
      <c r="J4212" s="203">
        <v>150</v>
      </c>
      <c r="K4212" s="203">
        <v>0</v>
      </c>
      <c r="L4212" s="203">
        <v>0</v>
      </c>
      <c r="M4212" s="231"/>
    </row>
    <row r="4213" spans="1:13">
      <c r="A4213" s="231" t="s">
        <v>794</v>
      </c>
      <c r="B4213" s="231" t="s">
        <v>243</v>
      </c>
      <c r="C4213" s="231" t="s">
        <v>2343</v>
      </c>
      <c r="D4213" s="231" t="s">
        <v>1049</v>
      </c>
      <c r="E4213" s="231" t="s">
        <v>521</v>
      </c>
      <c r="F4213" s="231" t="s">
        <v>48</v>
      </c>
      <c r="G4213" s="231" t="s">
        <v>521</v>
      </c>
      <c r="H4213" s="231" t="s">
        <v>796</v>
      </c>
      <c r="I4213" s="203">
        <v>1571.34</v>
      </c>
      <c r="J4213" s="203">
        <v>1459.88</v>
      </c>
      <c r="K4213" s="203">
        <v>58.44</v>
      </c>
      <c r="L4213" s="203">
        <v>53.02</v>
      </c>
      <c r="M4213" s="231"/>
    </row>
    <row r="4214" spans="1:13">
      <c r="A4214" s="231" t="s">
        <v>794</v>
      </c>
      <c r="B4214" s="231" t="s">
        <v>243</v>
      </c>
      <c r="C4214" s="231" t="s">
        <v>2343</v>
      </c>
      <c r="D4214" s="231" t="s">
        <v>1049</v>
      </c>
      <c r="E4214" s="231" t="s">
        <v>521</v>
      </c>
      <c r="F4214" s="231" t="s">
        <v>48</v>
      </c>
      <c r="G4214" s="231" t="s">
        <v>521</v>
      </c>
      <c r="H4214" s="231" t="s">
        <v>796</v>
      </c>
      <c r="I4214" s="203">
        <v>526.61</v>
      </c>
      <c r="J4214" s="203">
        <v>81.41</v>
      </c>
      <c r="K4214" s="203">
        <v>445.2</v>
      </c>
      <c r="L4214" s="203">
        <v>0</v>
      </c>
      <c r="M4214" s="231"/>
    </row>
    <row r="4215" spans="1:13">
      <c r="A4215" s="231" t="s">
        <v>794</v>
      </c>
      <c r="B4215" s="231" t="s">
        <v>243</v>
      </c>
      <c r="C4215" s="231" t="s">
        <v>2343</v>
      </c>
      <c r="D4215" s="231" t="s">
        <v>1049</v>
      </c>
      <c r="E4215" s="231" t="s">
        <v>521</v>
      </c>
      <c r="F4215" s="231" t="s">
        <v>48</v>
      </c>
      <c r="G4215" s="231" t="s">
        <v>521</v>
      </c>
      <c r="H4215" s="231" t="s">
        <v>796</v>
      </c>
      <c r="I4215" s="203">
        <v>380</v>
      </c>
      <c r="J4215" s="203">
        <v>320.89999999999998</v>
      </c>
      <c r="K4215" s="203">
        <v>0</v>
      </c>
      <c r="L4215" s="203">
        <v>59.1</v>
      </c>
      <c r="M4215" s="231"/>
    </row>
    <row r="4216" spans="1:13">
      <c r="A4216" s="231" t="s">
        <v>794</v>
      </c>
      <c r="B4216" s="231" t="s">
        <v>243</v>
      </c>
      <c r="C4216" s="231" t="s">
        <v>2344</v>
      </c>
      <c r="D4216" s="231" t="s">
        <v>1049</v>
      </c>
      <c r="E4216" s="231" t="s">
        <v>521</v>
      </c>
      <c r="F4216" s="231" t="s">
        <v>48</v>
      </c>
      <c r="G4216" s="231" t="s">
        <v>521</v>
      </c>
      <c r="H4216" s="231" t="s">
        <v>796</v>
      </c>
      <c r="I4216" s="203">
        <v>350</v>
      </c>
      <c r="J4216" s="203">
        <v>0</v>
      </c>
      <c r="K4216" s="203">
        <v>328.06</v>
      </c>
      <c r="L4216" s="203">
        <v>21.94</v>
      </c>
      <c r="M4216" s="231"/>
    </row>
    <row r="4217" spans="1:13">
      <c r="A4217" s="231" t="s">
        <v>794</v>
      </c>
      <c r="B4217" s="231" t="s">
        <v>243</v>
      </c>
      <c r="C4217" s="231" t="s">
        <v>2345</v>
      </c>
      <c r="D4217" s="231" t="s">
        <v>1049</v>
      </c>
      <c r="E4217" s="231" t="s">
        <v>521</v>
      </c>
      <c r="F4217" s="231" t="s">
        <v>48</v>
      </c>
      <c r="G4217" s="231" t="s">
        <v>521</v>
      </c>
      <c r="H4217" s="231" t="s">
        <v>796</v>
      </c>
      <c r="I4217" s="203">
        <v>8040.8</v>
      </c>
      <c r="J4217" s="203">
        <v>4662</v>
      </c>
      <c r="K4217" s="203">
        <v>0</v>
      </c>
      <c r="L4217" s="203">
        <v>3378.8</v>
      </c>
      <c r="M4217" s="231"/>
    </row>
    <row r="4218" spans="1:13">
      <c r="A4218" s="231" t="s">
        <v>794</v>
      </c>
      <c r="B4218" s="231" t="s">
        <v>367</v>
      </c>
      <c r="C4218" s="231" t="s">
        <v>2341</v>
      </c>
      <c r="D4218" s="231" t="s">
        <v>1049</v>
      </c>
      <c r="E4218" s="231" t="s">
        <v>710</v>
      </c>
      <c r="F4218" s="231" t="s">
        <v>48</v>
      </c>
      <c r="G4218" s="231" t="s">
        <v>521</v>
      </c>
      <c r="H4218" s="231" t="s">
        <v>796</v>
      </c>
      <c r="I4218" s="203">
        <v>81.900000000000006</v>
      </c>
      <c r="J4218" s="203">
        <v>0</v>
      </c>
      <c r="K4218" s="203">
        <v>0</v>
      </c>
      <c r="L4218" s="203">
        <v>81.900000000000006</v>
      </c>
      <c r="M4218" s="231"/>
    </row>
    <row r="4219" spans="1:13">
      <c r="A4219" s="231" t="s">
        <v>794</v>
      </c>
      <c r="B4219" s="231" t="s">
        <v>808</v>
      </c>
      <c r="C4219" s="231" t="s">
        <v>2341</v>
      </c>
      <c r="D4219" s="231" t="s">
        <v>1728</v>
      </c>
      <c r="E4219" s="231" t="s">
        <v>521</v>
      </c>
      <c r="F4219" s="231" t="s">
        <v>48</v>
      </c>
      <c r="G4219" s="231" t="s">
        <v>521</v>
      </c>
      <c r="H4219" s="231" t="s">
        <v>796</v>
      </c>
      <c r="I4219" s="203">
        <v>2870</v>
      </c>
      <c r="J4219" s="203">
        <v>0</v>
      </c>
      <c r="K4219" s="203">
        <v>0</v>
      </c>
      <c r="L4219" s="203">
        <v>2870</v>
      </c>
      <c r="M4219" s="231"/>
    </row>
    <row r="4220" spans="1:13">
      <c r="A4220" s="231" t="s">
        <v>794</v>
      </c>
      <c r="B4220" s="231" t="s">
        <v>808</v>
      </c>
      <c r="C4220" s="231" t="s">
        <v>2343</v>
      </c>
      <c r="D4220" s="231" t="s">
        <v>1728</v>
      </c>
      <c r="E4220" s="231" t="s">
        <v>521</v>
      </c>
      <c r="F4220" s="231" t="s">
        <v>48</v>
      </c>
      <c r="G4220" s="231" t="s">
        <v>521</v>
      </c>
      <c r="H4220" s="231" t="s">
        <v>796</v>
      </c>
      <c r="I4220" s="203">
        <v>100</v>
      </c>
      <c r="J4220" s="203">
        <v>0</v>
      </c>
      <c r="K4220" s="203">
        <v>0</v>
      </c>
      <c r="L4220" s="203">
        <v>100</v>
      </c>
      <c r="M4220" s="231"/>
    </row>
    <row r="4221" spans="1:13">
      <c r="A4221" s="231" t="s">
        <v>794</v>
      </c>
      <c r="B4221" s="231" t="s">
        <v>703</v>
      </c>
      <c r="C4221" s="231" t="s">
        <v>2343</v>
      </c>
      <c r="D4221" s="231" t="s">
        <v>1728</v>
      </c>
      <c r="E4221" s="231" t="s">
        <v>521</v>
      </c>
      <c r="F4221" s="231" t="s">
        <v>48</v>
      </c>
      <c r="G4221" s="231" t="s">
        <v>521</v>
      </c>
      <c r="H4221" s="231" t="s">
        <v>796</v>
      </c>
      <c r="I4221" s="203">
        <v>116</v>
      </c>
      <c r="J4221" s="203">
        <v>0</v>
      </c>
      <c r="K4221" s="203">
        <v>0</v>
      </c>
      <c r="L4221" s="203">
        <v>116</v>
      </c>
      <c r="M4221" s="231"/>
    </row>
    <row r="4222" spans="1:13">
      <c r="A4222" s="231" t="s">
        <v>794</v>
      </c>
      <c r="B4222" s="231" t="s">
        <v>704</v>
      </c>
      <c r="C4222" s="231" t="s">
        <v>794</v>
      </c>
      <c r="D4222" s="231" t="s">
        <v>1728</v>
      </c>
      <c r="E4222" s="231" t="s">
        <v>521</v>
      </c>
      <c r="F4222" s="231" t="s">
        <v>48</v>
      </c>
      <c r="G4222" s="231" t="s">
        <v>521</v>
      </c>
      <c r="H4222" s="231" t="s">
        <v>796</v>
      </c>
      <c r="I4222" s="203">
        <v>510192.98</v>
      </c>
      <c r="J4222" s="203">
        <v>467676.88</v>
      </c>
      <c r="K4222" s="203">
        <v>42516.1</v>
      </c>
      <c r="L4222" s="203">
        <v>0</v>
      </c>
      <c r="M4222" s="231"/>
    </row>
    <row r="4223" spans="1:13">
      <c r="A4223" s="231" t="s">
        <v>794</v>
      </c>
      <c r="B4223" s="231" t="s">
        <v>704</v>
      </c>
      <c r="C4223" s="231" t="s">
        <v>812</v>
      </c>
      <c r="D4223" s="231" t="s">
        <v>1728</v>
      </c>
      <c r="E4223" s="231" t="s">
        <v>521</v>
      </c>
      <c r="F4223" s="231" t="s">
        <v>48</v>
      </c>
      <c r="G4223" s="231" t="s">
        <v>521</v>
      </c>
      <c r="H4223" s="231" t="s">
        <v>796</v>
      </c>
      <c r="I4223" s="203">
        <v>164338</v>
      </c>
      <c r="J4223" s="203">
        <v>157404.09</v>
      </c>
      <c r="K4223" s="203">
        <v>9497.9</v>
      </c>
      <c r="L4223" s="203">
        <v>-2563.9899999999998</v>
      </c>
      <c r="M4223" s="231"/>
    </row>
    <row r="4224" spans="1:13">
      <c r="A4224" s="231" t="s">
        <v>794</v>
      </c>
      <c r="B4224" s="231" t="s">
        <v>704</v>
      </c>
      <c r="C4224" s="231" t="s">
        <v>2341</v>
      </c>
      <c r="D4224" s="231" t="s">
        <v>1728</v>
      </c>
      <c r="E4224" s="231" t="s">
        <v>521</v>
      </c>
      <c r="F4224" s="231" t="s">
        <v>48</v>
      </c>
      <c r="G4224" s="231" t="s">
        <v>521</v>
      </c>
      <c r="H4224" s="231" t="s">
        <v>796</v>
      </c>
      <c r="I4224" s="203">
        <v>5500</v>
      </c>
      <c r="J4224" s="203">
        <v>3887.18</v>
      </c>
      <c r="K4224" s="203">
        <v>0</v>
      </c>
      <c r="L4224" s="203">
        <v>1612.82</v>
      </c>
      <c r="M4224" s="231"/>
    </row>
    <row r="4225" spans="1:13">
      <c r="A4225" s="231" t="s">
        <v>794</v>
      </c>
      <c r="B4225" s="231" t="s">
        <v>704</v>
      </c>
      <c r="C4225" s="231" t="s">
        <v>2341</v>
      </c>
      <c r="D4225" s="231" t="s">
        <v>1728</v>
      </c>
      <c r="E4225" s="231" t="s">
        <v>521</v>
      </c>
      <c r="F4225" s="231" t="s">
        <v>48</v>
      </c>
      <c r="G4225" s="231" t="s">
        <v>521</v>
      </c>
      <c r="H4225" s="231" t="s">
        <v>796</v>
      </c>
      <c r="I4225" s="203">
        <v>103.6</v>
      </c>
      <c r="J4225" s="203">
        <v>0</v>
      </c>
      <c r="K4225" s="203">
        <v>0</v>
      </c>
      <c r="L4225" s="203">
        <v>103.6</v>
      </c>
      <c r="M4225" s="231"/>
    </row>
    <row r="4226" spans="1:13">
      <c r="A4226" s="231" t="s">
        <v>794</v>
      </c>
      <c r="B4226" s="231" t="s">
        <v>704</v>
      </c>
      <c r="C4226" s="231" t="s">
        <v>2341</v>
      </c>
      <c r="D4226" s="231" t="s">
        <v>1728</v>
      </c>
      <c r="E4226" s="231" t="s">
        <v>521</v>
      </c>
      <c r="F4226" s="231" t="s">
        <v>48</v>
      </c>
      <c r="G4226" s="231" t="s">
        <v>521</v>
      </c>
      <c r="H4226" s="231" t="s">
        <v>796</v>
      </c>
      <c r="I4226" s="203">
        <v>444.4</v>
      </c>
      <c r="J4226" s="203">
        <v>0</v>
      </c>
      <c r="K4226" s="203">
        <v>0</v>
      </c>
      <c r="L4226" s="203">
        <v>444.4</v>
      </c>
      <c r="M4226" s="231"/>
    </row>
    <row r="4227" spans="1:13">
      <c r="A4227" s="231" t="s">
        <v>794</v>
      </c>
      <c r="B4227" s="231" t="s">
        <v>704</v>
      </c>
      <c r="C4227" s="231" t="s">
        <v>2341</v>
      </c>
      <c r="D4227" s="231" t="s">
        <v>1728</v>
      </c>
      <c r="E4227" s="231" t="s">
        <v>521</v>
      </c>
      <c r="F4227" s="231" t="s">
        <v>48</v>
      </c>
      <c r="G4227" s="231" t="s">
        <v>521</v>
      </c>
      <c r="H4227" s="231" t="s">
        <v>796</v>
      </c>
      <c r="I4227" s="203">
        <v>1</v>
      </c>
      <c r="J4227" s="203">
        <v>0</v>
      </c>
      <c r="K4227" s="203">
        <v>0</v>
      </c>
      <c r="L4227" s="203">
        <v>1</v>
      </c>
      <c r="M4227" s="231"/>
    </row>
    <row r="4228" spans="1:13">
      <c r="A4228" s="231" t="s">
        <v>794</v>
      </c>
      <c r="B4228" s="231" t="s">
        <v>704</v>
      </c>
      <c r="C4228" s="231" t="s">
        <v>2341</v>
      </c>
      <c r="D4228" s="231" t="s">
        <v>1728</v>
      </c>
      <c r="E4228" s="231" t="s">
        <v>521</v>
      </c>
      <c r="F4228" s="231" t="s">
        <v>48</v>
      </c>
      <c r="G4228" s="231" t="s">
        <v>521</v>
      </c>
      <c r="H4228" s="231" t="s">
        <v>796</v>
      </c>
      <c r="I4228" s="203">
        <v>437.6</v>
      </c>
      <c r="J4228" s="203">
        <v>79.95</v>
      </c>
      <c r="K4228" s="203">
        <v>0</v>
      </c>
      <c r="L4228" s="203">
        <v>357.65</v>
      </c>
      <c r="M4228" s="231"/>
    </row>
    <row r="4229" spans="1:13">
      <c r="A4229" s="231" t="s">
        <v>794</v>
      </c>
      <c r="B4229" s="231" t="s">
        <v>704</v>
      </c>
      <c r="C4229" s="231" t="s">
        <v>2343</v>
      </c>
      <c r="D4229" s="231" t="s">
        <v>1728</v>
      </c>
      <c r="E4229" s="231" t="s">
        <v>521</v>
      </c>
      <c r="F4229" s="231" t="s">
        <v>48</v>
      </c>
      <c r="G4229" s="231" t="s">
        <v>521</v>
      </c>
      <c r="H4229" s="231" t="s">
        <v>796</v>
      </c>
      <c r="I4229" s="203">
        <v>1848.2</v>
      </c>
      <c r="J4229" s="203">
        <v>870.61</v>
      </c>
      <c r="K4229" s="203">
        <v>0</v>
      </c>
      <c r="L4229" s="203">
        <v>977.59</v>
      </c>
      <c r="M4229" s="231"/>
    </row>
    <row r="4230" spans="1:13">
      <c r="A4230" s="231" t="s">
        <v>794</v>
      </c>
      <c r="B4230" s="231" t="s">
        <v>704</v>
      </c>
      <c r="C4230" s="231" t="s">
        <v>2343</v>
      </c>
      <c r="D4230" s="231" t="s">
        <v>1728</v>
      </c>
      <c r="E4230" s="231" t="s">
        <v>521</v>
      </c>
      <c r="F4230" s="231" t="s">
        <v>48</v>
      </c>
      <c r="G4230" s="231" t="s">
        <v>521</v>
      </c>
      <c r="H4230" s="231" t="s">
        <v>796</v>
      </c>
      <c r="I4230" s="203">
        <v>334.2</v>
      </c>
      <c r="J4230" s="203">
        <v>304.51</v>
      </c>
      <c r="K4230" s="203">
        <v>0</v>
      </c>
      <c r="L4230" s="203">
        <v>29.69</v>
      </c>
      <c r="M4230" s="231"/>
    </row>
    <row r="4231" spans="1:13">
      <c r="A4231" s="231" t="s">
        <v>794</v>
      </c>
      <c r="B4231" s="231" t="s">
        <v>704</v>
      </c>
      <c r="C4231" s="231" t="s">
        <v>2344</v>
      </c>
      <c r="D4231" s="231" t="s">
        <v>1728</v>
      </c>
      <c r="E4231" s="231" t="s">
        <v>521</v>
      </c>
      <c r="F4231" s="231" t="s">
        <v>48</v>
      </c>
      <c r="G4231" s="231" t="s">
        <v>521</v>
      </c>
      <c r="H4231" s="231" t="s">
        <v>796</v>
      </c>
      <c r="I4231" s="203">
        <v>481.6</v>
      </c>
      <c r="J4231" s="203">
        <v>0</v>
      </c>
      <c r="K4231" s="203">
        <v>0</v>
      </c>
      <c r="L4231" s="203">
        <v>481.6</v>
      </c>
      <c r="M4231" s="231"/>
    </row>
    <row r="4232" spans="1:13">
      <c r="A4232" s="231" t="s">
        <v>794</v>
      </c>
      <c r="B4232" s="231" t="s">
        <v>704</v>
      </c>
      <c r="C4232" s="231" t="s">
        <v>2344</v>
      </c>
      <c r="D4232" s="231" t="s">
        <v>1728</v>
      </c>
      <c r="E4232" s="231" t="s">
        <v>521</v>
      </c>
      <c r="F4232" s="231" t="s">
        <v>48</v>
      </c>
      <c r="G4232" s="231" t="s">
        <v>521</v>
      </c>
      <c r="H4232" s="231" t="s">
        <v>796</v>
      </c>
      <c r="I4232" s="203">
        <v>600</v>
      </c>
      <c r="J4232" s="203">
        <v>0</v>
      </c>
      <c r="K4232" s="203">
        <v>0</v>
      </c>
      <c r="L4232" s="203">
        <v>600</v>
      </c>
      <c r="M4232" s="231"/>
    </row>
    <row r="4233" spans="1:13">
      <c r="A4233" s="231" t="s">
        <v>794</v>
      </c>
      <c r="B4233" s="231" t="s">
        <v>704</v>
      </c>
      <c r="C4233" s="231" t="s">
        <v>2344</v>
      </c>
      <c r="D4233" s="231" t="s">
        <v>1728</v>
      </c>
      <c r="E4233" s="231" t="s">
        <v>521</v>
      </c>
      <c r="F4233" s="231" t="s">
        <v>48</v>
      </c>
      <c r="G4233" s="231" t="s">
        <v>521</v>
      </c>
      <c r="H4233" s="231" t="s">
        <v>796</v>
      </c>
      <c r="I4233" s="203">
        <v>1452</v>
      </c>
      <c r="J4233" s="203">
        <v>1126.68</v>
      </c>
      <c r="K4233" s="203">
        <v>0</v>
      </c>
      <c r="L4233" s="203">
        <v>325.32</v>
      </c>
      <c r="M4233" s="231"/>
    </row>
    <row r="4234" spans="1:13">
      <c r="A4234" s="231" t="s">
        <v>794</v>
      </c>
      <c r="B4234" s="231" t="s">
        <v>704</v>
      </c>
      <c r="C4234" s="231" t="s">
        <v>2344</v>
      </c>
      <c r="D4234" s="231" t="s">
        <v>1728</v>
      </c>
      <c r="E4234" s="231" t="s">
        <v>521</v>
      </c>
      <c r="F4234" s="231" t="s">
        <v>48</v>
      </c>
      <c r="G4234" s="231" t="s">
        <v>521</v>
      </c>
      <c r="H4234" s="231" t="s">
        <v>796</v>
      </c>
      <c r="I4234" s="203">
        <v>139.4</v>
      </c>
      <c r="J4234" s="203">
        <v>0</v>
      </c>
      <c r="K4234" s="203">
        <v>0</v>
      </c>
      <c r="L4234" s="203">
        <v>139.4</v>
      </c>
      <c r="M4234" s="231"/>
    </row>
    <row r="4235" spans="1:13">
      <c r="A4235" s="231" t="s">
        <v>794</v>
      </c>
      <c r="B4235" s="231" t="s">
        <v>704</v>
      </c>
      <c r="C4235" s="231" t="s">
        <v>2344</v>
      </c>
      <c r="D4235" s="231" t="s">
        <v>1728</v>
      </c>
      <c r="E4235" s="231" t="s">
        <v>521</v>
      </c>
      <c r="F4235" s="231" t="s">
        <v>48</v>
      </c>
      <c r="G4235" s="231" t="s">
        <v>521</v>
      </c>
      <c r="H4235" s="231" t="s">
        <v>796</v>
      </c>
      <c r="I4235" s="203">
        <v>111</v>
      </c>
      <c r="J4235" s="203">
        <v>0</v>
      </c>
      <c r="K4235" s="203">
        <v>0</v>
      </c>
      <c r="L4235" s="203">
        <v>111</v>
      </c>
      <c r="M4235" s="231"/>
    </row>
    <row r="4236" spans="1:13">
      <c r="A4236" s="231" t="s">
        <v>794</v>
      </c>
      <c r="B4236" s="231" t="s">
        <v>702</v>
      </c>
      <c r="C4236" s="231" t="s">
        <v>794</v>
      </c>
      <c r="D4236" s="231" t="s">
        <v>1728</v>
      </c>
      <c r="E4236" s="231" t="s">
        <v>521</v>
      </c>
      <c r="F4236" s="231" t="s">
        <v>48</v>
      </c>
      <c r="G4236" s="231" t="s">
        <v>521</v>
      </c>
      <c r="H4236" s="231" t="s">
        <v>796</v>
      </c>
      <c r="I4236" s="203">
        <v>65498.57</v>
      </c>
      <c r="J4236" s="203">
        <v>54471.41</v>
      </c>
      <c r="K4236" s="203">
        <v>11027.16</v>
      </c>
      <c r="L4236" s="203">
        <v>0</v>
      </c>
      <c r="M4236" s="231"/>
    </row>
    <row r="4237" spans="1:13">
      <c r="A4237" s="231" t="s">
        <v>794</v>
      </c>
      <c r="B4237" s="231" t="s">
        <v>702</v>
      </c>
      <c r="C4237" s="231" t="s">
        <v>812</v>
      </c>
      <c r="D4237" s="231" t="s">
        <v>1728</v>
      </c>
      <c r="E4237" s="231" t="s">
        <v>521</v>
      </c>
      <c r="F4237" s="231" t="s">
        <v>48</v>
      </c>
      <c r="G4237" s="231" t="s">
        <v>521</v>
      </c>
      <c r="H4237" s="231" t="s">
        <v>796</v>
      </c>
      <c r="I4237" s="203">
        <v>27954.66</v>
      </c>
      <c r="J4237" s="203">
        <v>25913.94</v>
      </c>
      <c r="K4237" s="203">
        <v>2288.8000000000002</v>
      </c>
      <c r="L4237" s="203">
        <v>-248.08</v>
      </c>
      <c r="M4237" s="231"/>
    </row>
    <row r="4238" spans="1:13">
      <c r="A4238" s="231" t="s">
        <v>794</v>
      </c>
      <c r="B4238" s="231" t="s">
        <v>244</v>
      </c>
      <c r="C4238" s="231" t="s">
        <v>794</v>
      </c>
      <c r="D4238" s="231" t="s">
        <v>1728</v>
      </c>
      <c r="E4238" s="231" t="s">
        <v>521</v>
      </c>
      <c r="F4238" s="231" t="s">
        <v>48</v>
      </c>
      <c r="G4238" s="231" t="s">
        <v>521</v>
      </c>
      <c r="H4238" s="231" t="s">
        <v>796</v>
      </c>
      <c r="I4238" s="203">
        <v>71940</v>
      </c>
      <c r="J4238" s="203">
        <v>65945</v>
      </c>
      <c r="K4238" s="203">
        <v>5995</v>
      </c>
      <c r="L4238" s="203">
        <v>0</v>
      </c>
      <c r="M4238" s="231"/>
    </row>
    <row r="4239" spans="1:13">
      <c r="A4239" s="231" t="s">
        <v>794</v>
      </c>
      <c r="B4239" s="231" t="s">
        <v>244</v>
      </c>
      <c r="C4239" s="231" t="s">
        <v>812</v>
      </c>
      <c r="D4239" s="231" t="s">
        <v>1728</v>
      </c>
      <c r="E4239" s="231" t="s">
        <v>521</v>
      </c>
      <c r="F4239" s="231" t="s">
        <v>48</v>
      </c>
      <c r="G4239" s="231" t="s">
        <v>521</v>
      </c>
      <c r="H4239" s="231" t="s">
        <v>796</v>
      </c>
      <c r="I4239" s="203">
        <v>29486.07</v>
      </c>
      <c r="J4239" s="203">
        <v>28515.49</v>
      </c>
      <c r="K4239" s="203">
        <v>1245.24</v>
      </c>
      <c r="L4239" s="203">
        <v>-274.66000000000003</v>
      </c>
      <c r="M4239" s="231"/>
    </row>
    <row r="4240" spans="1:13">
      <c r="A4240" s="231" t="s">
        <v>794</v>
      </c>
      <c r="B4240" s="231" t="s">
        <v>243</v>
      </c>
      <c r="C4240" s="231" t="s">
        <v>794</v>
      </c>
      <c r="D4240" s="231" t="s">
        <v>1728</v>
      </c>
      <c r="E4240" s="231" t="s">
        <v>521</v>
      </c>
      <c r="F4240" s="231" t="s">
        <v>48</v>
      </c>
      <c r="G4240" s="231" t="s">
        <v>521</v>
      </c>
      <c r="H4240" s="231" t="s">
        <v>796</v>
      </c>
      <c r="I4240" s="203">
        <v>117158</v>
      </c>
      <c r="J4240" s="203">
        <v>105640.65</v>
      </c>
      <c r="K4240" s="203">
        <v>9603.7000000000007</v>
      </c>
      <c r="L4240" s="203">
        <v>1913.65</v>
      </c>
      <c r="M4240" s="231"/>
    </row>
    <row r="4241" spans="1:13">
      <c r="A4241" s="231" t="s">
        <v>794</v>
      </c>
      <c r="B4241" s="231" t="s">
        <v>243</v>
      </c>
      <c r="C4241" s="231" t="s">
        <v>812</v>
      </c>
      <c r="D4241" s="231" t="s">
        <v>1728</v>
      </c>
      <c r="E4241" s="231" t="s">
        <v>521</v>
      </c>
      <c r="F4241" s="231" t="s">
        <v>48</v>
      </c>
      <c r="G4241" s="231" t="s">
        <v>521</v>
      </c>
      <c r="H4241" s="231" t="s">
        <v>796</v>
      </c>
      <c r="I4241" s="203">
        <v>32848</v>
      </c>
      <c r="J4241" s="203">
        <v>31452.63</v>
      </c>
      <c r="K4241" s="203">
        <v>1983.5</v>
      </c>
      <c r="L4241" s="203">
        <v>-588.13</v>
      </c>
      <c r="M4241" s="231"/>
    </row>
    <row r="4242" spans="1:13">
      <c r="A4242" s="231" t="s">
        <v>794</v>
      </c>
      <c r="B4242" s="231" t="s">
        <v>702</v>
      </c>
      <c r="C4242" s="231" t="s">
        <v>794</v>
      </c>
      <c r="D4242" s="231" t="s">
        <v>721</v>
      </c>
      <c r="E4242" s="231" t="s">
        <v>521</v>
      </c>
      <c r="F4242" s="231" t="s">
        <v>48</v>
      </c>
      <c r="G4242" s="231" t="s">
        <v>521</v>
      </c>
      <c r="H4242" s="231" t="s">
        <v>796</v>
      </c>
      <c r="I4242" s="203">
        <v>230020</v>
      </c>
      <c r="J4242" s="203">
        <v>205927.25</v>
      </c>
      <c r="K4242" s="203">
        <v>23984.76</v>
      </c>
      <c r="L4242" s="203">
        <v>107.99</v>
      </c>
      <c r="M4242" s="231"/>
    </row>
    <row r="4243" spans="1:13">
      <c r="A4243" s="231" t="s">
        <v>794</v>
      </c>
      <c r="B4243" s="231" t="s">
        <v>702</v>
      </c>
      <c r="C4243" s="231" t="s">
        <v>812</v>
      </c>
      <c r="D4243" s="231" t="s">
        <v>721</v>
      </c>
      <c r="E4243" s="231" t="s">
        <v>521</v>
      </c>
      <c r="F4243" s="231" t="s">
        <v>48</v>
      </c>
      <c r="G4243" s="231" t="s">
        <v>521</v>
      </c>
      <c r="H4243" s="231" t="s">
        <v>796</v>
      </c>
      <c r="I4243" s="203">
        <v>71477</v>
      </c>
      <c r="J4243" s="203">
        <v>68166.58</v>
      </c>
      <c r="K4243" s="203">
        <v>4268.5200000000004</v>
      </c>
      <c r="L4243" s="203">
        <v>-958.1</v>
      </c>
      <c r="M4243" s="231"/>
    </row>
    <row r="4244" spans="1:13">
      <c r="A4244" s="231" t="s">
        <v>794</v>
      </c>
      <c r="B4244" s="231" t="s">
        <v>702</v>
      </c>
      <c r="C4244" s="231" t="s">
        <v>2345</v>
      </c>
      <c r="D4244" s="231" t="s">
        <v>721</v>
      </c>
      <c r="E4244" s="231" t="s">
        <v>521</v>
      </c>
      <c r="F4244" s="231" t="s">
        <v>48</v>
      </c>
      <c r="G4244" s="231" t="s">
        <v>521</v>
      </c>
      <c r="H4244" s="231" t="s">
        <v>796</v>
      </c>
      <c r="I4244" s="203">
        <v>146</v>
      </c>
      <c r="J4244" s="203">
        <v>0</v>
      </c>
      <c r="K4244" s="203">
        <v>0</v>
      </c>
      <c r="L4244" s="203">
        <v>146</v>
      </c>
      <c r="M4244" s="231"/>
    </row>
    <row r="4245" spans="1:13">
      <c r="A4245" s="231" t="s">
        <v>794</v>
      </c>
      <c r="B4245" s="231" t="s">
        <v>243</v>
      </c>
      <c r="C4245" s="231" t="s">
        <v>794</v>
      </c>
      <c r="D4245" s="231" t="s">
        <v>721</v>
      </c>
      <c r="E4245" s="231" t="s">
        <v>521</v>
      </c>
      <c r="F4245" s="231" t="s">
        <v>48</v>
      </c>
      <c r="G4245" s="231" t="s">
        <v>521</v>
      </c>
      <c r="H4245" s="231" t="s">
        <v>796</v>
      </c>
      <c r="I4245" s="203">
        <v>1970270</v>
      </c>
      <c r="J4245" s="203">
        <v>1798255.91</v>
      </c>
      <c r="K4245" s="203">
        <v>166037.26999999999</v>
      </c>
      <c r="L4245" s="203">
        <v>5976.82</v>
      </c>
      <c r="M4245" s="231"/>
    </row>
    <row r="4246" spans="1:13">
      <c r="A4246" s="231" t="s">
        <v>794</v>
      </c>
      <c r="B4246" s="231" t="s">
        <v>243</v>
      </c>
      <c r="C4246" s="231" t="s">
        <v>812</v>
      </c>
      <c r="D4246" s="231" t="s">
        <v>721</v>
      </c>
      <c r="E4246" s="231" t="s">
        <v>521</v>
      </c>
      <c r="F4246" s="231" t="s">
        <v>48</v>
      </c>
      <c r="G4246" s="231" t="s">
        <v>521</v>
      </c>
      <c r="H4246" s="231" t="s">
        <v>796</v>
      </c>
      <c r="I4246" s="203">
        <v>742390</v>
      </c>
      <c r="J4246" s="203">
        <v>714751.15</v>
      </c>
      <c r="K4246" s="203">
        <v>37778.47</v>
      </c>
      <c r="L4246" s="203">
        <v>-10139.620000000001</v>
      </c>
      <c r="M4246" s="231"/>
    </row>
    <row r="4247" spans="1:13">
      <c r="A4247" s="231" t="s">
        <v>794</v>
      </c>
      <c r="B4247" s="231" t="s">
        <v>243</v>
      </c>
      <c r="C4247" s="231" t="s">
        <v>2341</v>
      </c>
      <c r="D4247" s="231" t="s">
        <v>721</v>
      </c>
      <c r="E4247" s="231" t="s">
        <v>521</v>
      </c>
      <c r="F4247" s="231" t="s">
        <v>48</v>
      </c>
      <c r="G4247" s="231" t="s">
        <v>521</v>
      </c>
      <c r="H4247" s="231" t="s">
        <v>796</v>
      </c>
      <c r="I4247" s="203">
        <v>1340.76</v>
      </c>
      <c r="J4247" s="203">
        <v>832.86</v>
      </c>
      <c r="K4247" s="203">
        <v>0</v>
      </c>
      <c r="L4247" s="203">
        <v>507.9</v>
      </c>
      <c r="M4247" s="231"/>
    </row>
    <row r="4248" spans="1:13">
      <c r="A4248" s="231" t="s">
        <v>794</v>
      </c>
      <c r="B4248" s="231" t="s">
        <v>243</v>
      </c>
      <c r="C4248" s="231" t="s">
        <v>2341</v>
      </c>
      <c r="D4248" s="231" t="s">
        <v>721</v>
      </c>
      <c r="E4248" s="231" t="s">
        <v>521</v>
      </c>
      <c r="F4248" s="231" t="s">
        <v>48</v>
      </c>
      <c r="G4248" s="231" t="s">
        <v>521</v>
      </c>
      <c r="H4248" s="231" t="s">
        <v>796</v>
      </c>
      <c r="I4248" s="203">
        <v>2</v>
      </c>
      <c r="J4248" s="203">
        <v>0</v>
      </c>
      <c r="K4248" s="203">
        <v>0</v>
      </c>
      <c r="L4248" s="203">
        <v>2</v>
      </c>
      <c r="M4248" s="231"/>
    </row>
    <row r="4249" spans="1:13">
      <c r="A4249" s="231" t="s">
        <v>794</v>
      </c>
      <c r="B4249" s="231" t="s">
        <v>243</v>
      </c>
      <c r="C4249" s="231" t="s">
        <v>2341</v>
      </c>
      <c r="D4249" s="231" t="s">
        <v>721</v>
      </c>
      <c r="E4249" s="231" t="s">
        <v>521</v>
      </c>
      <c r="F4249" s="231" t="s">
        <v>48</v>
      </c>
      <c r="G4249" s="231" t="s">
        <v>521</v>
      </c>
      <c r="H4249" s="231" t="s">
        <v>796</v>
      </c>
      <c r="I4249" s="203">
        <v>2483</v>
      </c>
      <c r="J4249" s="203">
        <v>662.74</v>
      </c>
      <c r="K4249" s="203">
        <v>276.7</v>
      </c>
      <c r="L4249" s="203">
        <v>1543.56</v>
      </c>
      <c r="M4249" s="231"/>
    </row>
    <row r="4250" spans="1:13">
      <c r="A4250" s="231" t="s">
        <v>794</v>
      </c>
      <c r="B4250" s="231" t="s">
        <v>243</v>
      </c>
      <c r="C4250" s="231" t="s">
        <v>2341</v>
      </c>
      <c r="D4250" s="231" t="s">
        <v>721</v>
      </c>
      <c r="E4250" s="231" t="s">
        <v>521</v>
      </c>
      <c r="F4250" s="231" t="s">
        <v>48</v>
      </c>
      <c r="G4250" s="231" t="s">
        <v>521</v>
      </c>
      <c r="H4250" s="231" t="s">
        <v>796</v>
      </c>
      <c r="I4250" s="203">
        <v>6443.27</v>
      </c>
      <c r="J4250" s="203">
        <v>4910.7700000000004</v>
      </c>
      <c r="K4250" s="203">
        <v>1451.97</v>
      </c>
      <c r="L4250" s="203">
        <v>80.53</v>
      </c>
      <c r="M4250" s="231"/>
    </row>
    <row r="4251" spans="1:13">
      <c r="A4251" s="231" t="s">
        <v>794</v>
      </c>
      <c r="B4251" s="231" t="s">
        <v>243</v>
      </c>
      <c r="C4251" s="231" t="s">
        <v>2341</v>
      </c>
      <c r="D4251" s="231" t="s">
        <v>721</v>
      </c>
      <c r="E4251" s="231" t="s">
        <v>521</v>
      </c>
      <c r="F4251" s="231" t="s">
        <v>48</v>
      </c>
      <c r="G4251" s="231" t="s">
        <v>521</v>
      </c>
      <c r="H4251" s="231" t="s">
        <v>796</v>
      </c>
      <c r="I4251" s="203">
        <v>42</v>
      </c>
      <c r="J4251" s="203">
        <v>0</v>
      </c>
      <c r="K4251" s="203">
        <v>0</v>
      </c>
      <c r="L4251" s="203">
        <v>42</v>
      </c>
      <c r="M4251" s="231"/>
    </row>
    <row r="4252" spans="1:13">
      <c r="A4252" s="231" t="s">
        <v>794</v>
      </c>
      <c r="B4252" s="231" t="s">
        <v>243</v>
      </c>
      <c r="C4252" s="231" t="s">
        <v>2341</v>
      </c>
      <c r="D4252" s="231" t="s">
        <v>721</v>
      </c>
      <c r="E4252" s="231" t="s">
        <v>521</v>
      </c>
      <c r="F4252" s="231" t="s">
        <v>48</v>
      </c>
      <c r="G4252" s="231" t="s">
        <v>521</v>
      </c>
      <c r="H4252" s="231" t="s">
        <v>796</v>
      </c>
      <c r="I4252" s="203">
        <v>8336.5</v>
      </c>
      <c r="J4252" s="203">
        <v>7437.5</v>
      </c>
      <c r="K4252" s="203">
        <v>665</v>
      </c>
      <c r="L4252" s="203">
        <v>234</v>
      </c>
      <c r="M4252" s="231"/>
    </row>
    <row r="4253" spans="1:13">
      <c r="A4253" s="231" t="s">
        <v>794</v>
      </c>
      <c r="B4253" s="231" t="s">
        <v>243</v>
      </c>
      <c r="C4253" s="231" t="s">
        <v>2343</v>
      </c>
      <c r="D4253" s="231" t="s">
        <v>721</v>
      </c>
      <c r="E4253" s="231" t="s">
        <v>521</v>
      </c>
      <c r="F4253" s="231" t="s">
        <v>48</v>
      </c>
      <c r="G4253" s="231" t="s">
        <v>521</v>
      </c>
      <c r="H4253" s="231" t="s">
        <v>796</v>
      </c>
      <c r="I4253" s="203">
        <v>5305.24</v>
      </c>
      <c r="J4253" s="203">
        <v>4281.8599999999997</v>
      </c>
      <c r="K4253" s="203">
        <v>156</v>
      </c>
      <c r="L4253" s="203">
        <v>867.38</v>
      </c>
      <c r="M4253" s="231"/>
    </row>
    <row r="4254" spans="1:13">
      <c r="A4254" s="231" t="s">
        <v>794</v>
      </c>
      <c r="B4254" s="231" t="s">
        <v>243</v>
      </c>
      <c r="C4254" s="231" t="s">
        <v>2343</v>
      </c>
      <c r="D4254" s="231" t="s">
        <v>721</v>
      </c>
      <c r="E4254" s="231" t="s">
        <v>521</v>
      </c>
      <c r="F4254" s="231" t="s">
        <v>48</v>
      </c>
      <c r="G4254" s="231" t="s">
        <v>521</v>
      </c>
      <c r="H4254" s="231" t="s">
        <v>796</v>
      </c>
      <c r="I4254" s="203">
        <v>697.34</v>
      </c>
      <c r="J4254" s="203">
        <v>268.27999999999997</v>
      </c>
      <c r="K4254" s="203">
        <v>82.83</v>
      </c>
      <c r="L4254" s="203">
        <v>346.23</v>
      </c>
      <c r="M4254" s="231"/>
    </row>
    <row r="4255" spans="1:13">
      <c r="A4255" s="231" t="s">
        <v>794</v>
      </c>
      <c r="B4255" s="231" t="s">
        <v>243</v>
      </c>
      <c r="C4255" s="231" t="s">
        <v>2343</v>
      </c>
      <c r="D4255" s="231" t="s">
        <v>721</v>
      </c>
      <c r="E4255" s="231" t="s">
        <v>521</v>
      </c>
      <c r="F4255" s="231" t="s">
        <v>48</v>
      </c>
      <c r="G4255" s="231" t="s">
        <v>521</v>
      </c>
      <c r="H4255" s="231" t="s">
        <v>796</v>
      </c>
      <c r="I4255" s="203">
        <v>50</v>
      </c>
      <c r="J4255" s="203">
        <v>50</v>
      </c>
      <c r="K4255" s="203">
        <v>0</v>
      </c>
      <c r="L4255" s="203">
        <v>0</v>
      </c>
      <c r="M4255" s="231"/>
    </row>
    <row r="4256" spans="1:13">
      <c r="A4256" s="231" t="s">
        <v>794</v>
      </c>
      <c r="B4256" s="231" t="s">
        <v>243</v>
      </c>
      <c r="C4256" s="231" t="s">
        <v>2344</v>
      </c>
      <c r="D4256" s="231" t="s">
        <v>721</v>
      </c>
      <c r="E4256" s="231" t="s">
        <v>521</v>
      </c>
      <c r="F4256" s="231" t="s">
        <v>48</v>
      </c>
      <c r="G4256" s="231" t="s">
        <v>521</v>
      </c>
      <c r="H4256" s="231" t="s">
        <v>796</v>
      </c>
      <c r="I4256" s="203">
        <v>292</v>
      </c>
      <c r="J4256" s="203">
        <v>259.99</v>
      </c>
      <c r="K4256" s="203">
        <v>0</v>
      </c>
      <c r="L4256" s="203">
        <v>32.01</v>
      </c>
      <c r="M4256" s="231"/>
    </row>
    <row r="4257" spans="1:13">
      <c r="A4257" s="231" t="s">
        <v>794</v>
      </c>
      <c r="B4257" s="231" t="s">
        <v>243</v>
      </c>
      <c r="C4257" s="231" t="s">
        <v>2344</v>
      </c>
      <c r="D4257" s="231" t="s">
        <v>721</v>
      </c>
      <c r="E4257" s="231" t="s">
        <v>521</v>
      </c>
      <c r="F4257" s="231" t="s">
        <v>48</v>
      </c>
      <c r="G4257" s="231" t="s">
        <v>521</v>
      </c>
      <c r="H4257" s="231" t="s">
        <v>796</v>
      </c>
      <c r="I4257" s="203">
        <v>596</v>
      </c>
      <c r="J4257" s="203">
        <v>595.75</v>
      </c>
      <c r="K4257" s="203">
        <v>0</v>
      </c>
      <c r="L4257" s="203">
        <v>0.25</v>
      </c>
      <c r="M4257" s="231"/>
    </row>
    <row r="4258" spans="1:13">
      <c r="A4258" s="231" t="s">
        <v>794</v>
      </c>
      <c r="B4258" s="231" t="s">
        <v>243</v>
      </c>
      <c r="C4258" s="231" t="s">
        <v>2344</v>
      </c>
      <c r="D4258" s="231" t="s">
        <v>721</v>
      </c>
      <c r="E4258" s="231" t="s">
        <v>521</v>
      </c>
      <c r="F4258" s="231" t="s">
        <v>48</v>
      </c>
      <c r="G4258" s="231" t="s">
        <v>521</v>
      </c>
      <c r="H4258" s="231" t="s">
        <v>796</v>
      </c>
      <c r="I4258" s="203">
        <v>57</v>
      </c>
      <c r="J4258" s="203">
        <v>0</v>
      </c>
      <c r="K4258" s="203">
        <v>0</v>
      </c>
      <c r="L4258" s="203">
        <v>57</v>
      </c>
      <c r="M4258" s="231"/>
    </row>
    <row r="4259" spans="1:13">
      <c r="A4259" s="231" t="s">
        <v>794</v>
      </c>
      <c r="B4259" s="231" t="s">
        <v>243</v>
      </c>
      <c r="C4259" s="231" t="s">
        <v>2345</v>
      </c>
      <c r="D4259" s="231" t="s">
        <v>721</v>
      </c>
      <c r="E4259" s="231" t="s">
        <v>521</v>
      </c>
      <c r="F4259" s="231" t="s">
        <v>48</v>
      </c>
      <c r="G4259" s="231" t="s">
        <v>521</v>
      </c>
      <c r="H4259" s="231" t="s">
        <v>796</v>
      </c>
      <c r="I4259" s="203">
        <v>373.66</v>
      </c>
      <c r="J4259" s="203">
        <v>299</v>
      </c>
      <c r="K4259" s="203">
        <v>0</v>
      </c>
      <c r="L4259" s="203">
        <v>74.66</v>
      </c>
      <c r="M4259" s="231"/>
    </row>
    <row r="4260" spans="1:13">
      <c r="A4260" s="231" t="s">
        <v>794</v>
      </c>
      <c r="B4260" s="231" t="s">
        <v>243</v>
      </c>
      <c r="C4260" s="231" t="s">
        <v>2341</v>
      </c>
      <c r="D4260" s="231" t="s">
        <v>721</v>
      </c>
      <c r="E4260" s="231" t="s">
        <v>2321</v>
      </c>
      <c r="F4260" s="231" t="s">
        <v>48</v>
      </c>
      <c r="G4260" s="231" t="s">
        <v>521</v>
      </c>
      <c r="H4260" s="231" t="s">
        <v>796</v>
      </c>
      <c r="I4260" s="203">
        <v>563</v>
      </c>
      <c r="J4260" s="203">
        <v>0</v>
      </c>
      <c r="K4260" s="203">
        <v>0</v>
      </c>
      <c r="L4260" s="203">
        <v>563</v>
      </c>
      <c r="M4260" s="231"/>
    </row>
    <row r="4261" spans="1:13">
      <c r="A4261" s="231" t="s">
        <v>794</v>
      </c>
      <c r="B4261" s="231" t="s">
        <v>243</v>
      </c>
      <c r="C4261" s="231" t="s">
        <v>2343</v>
      </c>
      <c r="D4261" s="231" t="s">
        <v>721</v>
      </c>
      <c r="E4261" s="231" t="s">
        <v>2321</v>
      </c>
      <c r="F4261" s="231" t="s">
        <v>48</v>
      </c>
      <c r="G4261" s="231" t="s">
        <v>521</v>
      </c>
      <c r="H4261" s="231" t="s">
        <v>796</v>
      </c>
      <c r="I4261" s="203">
        <v>1540</v>
      </c>
      <c r="J4261" s="203">
        <v>0</v>
      </c>
      <c r="K4261" s="203">
        <v>0</v>
      </c>
      <c r="L4261" s="203">
        <v>1540</v>
      </c>
      <c r="M4261" s="231"/>
    </row>
    <row r="4262" spans="1:13">
      <c r="A4262" s="231" t="s">
        <v>794</v>
      </c>
      <c r="B4262" s="231" t="s">
        <v>243</v>
      </c>
      <c r="C4262" s="231" t="s">
        <v>2341</v>
      </c>
      <c r="D4262" s="231" t="s">
        <v>1099</v>
      </c>
      <c r="E4262" s="231" t="s">
        <v>521</v>
      </c>
      <c r="F4262" s="231" t="s">
        <v>48</v>
      </c>
      <c r="G4262" s="231" t="s">
        <v>521</v>
      </c>
      <c r="H4262" s="231" t="s">
        <v>796</v>
      </c>
      <c r="I4262" s="203">
        <v>0</v>
      </c>
      <c r="J4262" s="203">
        <v>140.04</v>
      </c>
      <c r="K4262" s="203">
        <v>0</v>
      </c>
      <c r="L4262" s="203">
        <v>-140.04</v>
      </c>
      <c r="M4262" s="231"/>
    </row>
    <row r="4263" spans="1:13">
      <c r="A4263" s="231" t="s">
        <v>794</v>
      </c>
      <c r="B4263" s="231" t="s">
        <v>243</v>
      </c>
      <c r="C4263" s="231" t="s">
        <v>2341</v>
      </c>
      <c r="D4263" s="231" t="s">
        <v>1099</v>
      </c>
      <c r="E4263" s="231" t="s">
        <v>521</v>
      </c>
      <c r="F4263" s="231" t="s">
        <v>48</v>
      </c>
      <c r="G4263" s="231" t="s">
        <v>521</v>
      </c>
      <c r="H4263" s="231" t="s">
        <v>796</v>
      </c>
      <c r="I4263" s="203">
        <v>160</v>
      </c>
      <c r="J4263" s="203">
        <v>0</v>
      </c>
      <c r="K4263" s="203">
        <v>0</v>
      </c>
      <c r="L4263" s="203">
        <v>160</v>
      </c>
      <c r="M4263" s="231"/>
    </row>
    <row r="4264" spans="1:13">
      <c r="A4264" s="231" t="s">
        <v>794</v>
      </c>
      <c r="B4264" s="231" t="s">
        <v>243</v>
      </c>
      <c r="C4264" s="231" t="s">
        <v>2341</v>
      </c>
      <c r="D4264" s="231" t="s">
        <v>1099</v>
      </c>
      <c r="E4264" s="231" t="s">
        <v>521</v>
      </c>
      <c r="F4264" s="231" t="s">
        <v>48</v>
      </c>
      <c r="G4264" s="231" t="s">
        <v>521</v>
      </c>
      <c r="H4264" s="231" t="s">
        <v>796</v>
      </c>
      <c r="I4264" s="203">
        <v>7083</v>
      </c>
      <c r="J4264" s="203">
        <v>0</v>
      </c>
      <c r="K4264" s="203">
        <v>0</v>
      </c>
      <c r="L4264" s="203">
        <v>7083</v>
      </c>
      <c r="M4264" s="231"/>
    </row>
    <row r="4265" spans="1:13">
      <c r="A4265" s="231" t="s">
        <v>794</v>
      </c>
      <c r="B4265" s="231" t="s">
        <v>243</v>
      </c>
      <c r="C4265" s="231" t="s">
        <v>2343</v>
      </c>
      <c r="D4265" s="231" t="s">
        <v>1099</v>
      </c>
      <c r="E4265" s="231" t="s">
        <v>521</v>
      </c>
      <c r="F4265" s="231" t="s">
        <v>48</v>
      </c>
      <c r="G4265" s="231" t="s">
        <v>521</v>
      </c>
      <c r="H4265" s="231" t="s">
        <v>796</v>
      </c>
      <c r="I4265" s="203">
        <v>4774</v>
      </c>
      <c r="J4265" s="203">
        <v>4553.41</v>
      </c>
      <c r="K4265" s="203">
        <v>168.27</v>
      </c>
      <c r="L4265" s="203">
        <v>52.32</v>
      </c>
      <c r="M4265" s="231"/>
    </row>
    <row r="4266" spans="1:13">
      <c r="A4266" s="231" t="s">
        <v>794</v>
      </c>
      <c r="B4266" s="231" t="s">
        <v>243</v>
      </c>
      <c r="C4266" s="231" t="s">
        <v>2343</v>
      </c>
      <c r="D4266" s="231" t="s">
        <v>1099</v>
      </c>
      <c r="E4266" s="231" t="s">
        <v>521</v>
      </c>
      <c r="F4266" s="231" t="s">
        <v>48</v>
      </c>
      <c r="G4266" s="231" t="s">
        <v>521</v>
      </c>
      <c r="H4266" s="231" t="s">
        <v>796</v>
      </c>
      <c r="I4266" s="203">
        <v>27</v>
      </c>
      <c r="J4266" s="203">
        <v>26.79</v>
      </c>
      <c r="K4266" s="203">
        <v>0</v>
      </c>
      <c r="L4266" s="203">
        <v>0.21</v>
      </c>
      <c r="M4266" s="231"/>
    </row>
    <row r="4267" spans="1:13">
      <c r="A4267" s="231" t="s">
        <v>794</v>
      </c>
      <c r="B4267" s="231" t="s">
        <v>243</v>
      </c>
      <c r="C4267" s="231" t="s">
        <v>2344</v>
      </c>
      <c r="D4267" s="231" t="s">
        <v>1099</v>
      </c>
      <c r="E4267" s="231" t="s">
        <v>521</v>
      </c>
      <c r="F4267" s="231" t="s">
        <v>48</v>
      </c>
      <c r="G4267" s="231" t="s">
        <v>521</v>
      </c>
      <c r="H4267" s="231" t="s">
        <v>796</v>
      </c>
      <c r="I4267" s="203">
        <v>274</v>
      </c>
      <c r="J4267" s="203">
        <v>0</v>
      </c>
      <c r="K4267" s="203">
        <v>0</v>
      </c>
      <c r="L4267" s="203">
        <v>274</v>
      </c>
      <c r="M4267" s="231"/>
    </row>
    <row r="4268" spans="1:13">
      <c r="A4268" s="231" t="s">
        <v>794</v>
      </c>
      <c r="B4268" s="231" t="s">
        <v>243</v>
      </c>
      <c r="C4268" s="231" t="s">
        <v>2344</v>
      </c>
      <c r="D4268" s="231" t="s">
        <v>1099</v>
      </c>
      <c r="E4268" s="231" t="s">
        <v>521</v>
      </c>
      <c r="F4268" s="231" t="s">
        <v>48</v>
      </c>
      <c r="G4268" s="231" t="s">
        <v>521</v>
      </c>
      <c r="H4268" s="231" t="s">
        <v>796</v>
      </c>
      <c r="I4268" s="203">
        <v>459</v>
      </c>
      <c r="J4268" s="203">
        <v>0</v>
      </c>
      <c r="K4268" s="203">
        <v>0</v>
      </c>
      <c r="L4268" s="203">
        <v>459</v>
      </c>
      <c r="M4268" s="231"/>
    </row>
    <row r="4269" spans="1:13">
      <c r="A4269" s="231" t="s">
        <v>794</v>
      </c>
      <c r="B4269" s="231" t="s">
        <v>243</v>
      </c>
      <c r="C4269" s="231" t="s">
        <v>2345</v>
      </c>
      <c r="D4269" s="231" t="s">
        <v>1099</v>
      </c>
      <c r="E4269" s="231" t="s">
        <v>521</v>
      </c>
      <c r="F4269" s="231" t="s">
        <v>48</v>
      </c>
      <c r="G4269" s="231" t="s">
        <v>521</v>
      </c>
      <c r="H4269" s="231" t="s">
        <v>796</v>
      </c>
      <c r="I4269" s="203">
        <v>261</v>
      </c>
      <c r="J4269" s="203">
        <v>0</v>
      </c>
      <c r="K4269" s="203">
        <v>0</v>
      </c>
      <c r="L4269" s="203">
        <v>261</v>
      </c>
      <c r="M4269" s="231"/>
    </row>
    <row r="4270" spans="1:13">
      <c r="A4270" s="231" t="s">
        <v>794</v>
      </c>
      <c r="B4270" s="231" t="s">
        <v>706</v>
      </c>
      <c r="C4270" s="231" t="s">
        <v>2341</v>
      </c>
      <c r="D4270" s="231" t="s">
        <v>1099</v>
      </c>
      <c r="E4270" s="231" t="s">
        <v>521</v>
      </c>
      <c r="F4270" s="231" t="s">
        <v>48</v>
      </c>
      <c r="G4270" s="231" t="s">
        <v>521</v>
      </c>
      <c r="H4270" s="231" t="s">
        <v>796</v>
      </c>
      <c r="I4270" s="203">
        <v>10108408.74</v>
      </c>
      <c r="J4270" s="203">
        <v>8853526.7400000002</v>
      </c>
      <c r="K4270" s="203">
        <v>0</v>
      </c>
      <c r="L4270" s="203">
        <v>1254882</v>
      </c>
      <c r="M4270" s="231"/>
    </row>
    <row r="4271" spans="1:13">
      <c r="A4271" s="231" t="s">
        <v>794</v>
      </c>
      <c r="B4271" s="231" t="s">
        <v>706</v>
      </c>
      <c r="C4271" s="231" t="s">
        <v>2341</v>
      </c>
      <c r="D4271" s="231" t="s">
        <v>1099</v>
      </c>
      <c r="E4271" s="231" t="s">
        <v>521</v>
      </c>
      <c r="F4271" s="231" t="s">
        <v>48</v>
      </c>
      <c r="G4271" s="231" t="s">
        <v>521</v>
      </c>
      <c r="H4271" s="231" t="s">
        <v>796</v>
      </c>
      <c r="I4271" s="203">
        <v>373128.72</v>
      </c>
      <c r="J4271" s="203">
        <v>298654.18</v>
      </c>
      <c r="K4271" s="203">
        <v>40695.08</v>
      </c>
      <c r="L4271" s="203">
        <v>33779.46</v>
      </c>
      <c r="M4271" s="231"/>
    </row>
    <row r="4272" spans="1:13">
      <c r="A4272" s="231" t="s">
        <v>794</v>
      </c>
      <c r="B4272" s="231" t="s">
        <v>706</v>
      </c>
      <c r="C4272" s="231" t="s">
        <v>2341</v>
      </c>
      <c r="D4272" s="231" t="s">
        <v>1099</v>
      </c>
      <c r="E4272" s="231" t="s">
        <v>521</v>
      </c>
      <c r="F4272" s="231" t="s">
        <v>48</v>
      </c>
      <c r="G4272" s="231" t="s">
        <v>521</v>
      </c>
      <c r="H4272" s="231" t="s">
        <v>796</v>
      </c>
      <c r="I4272" s="203">
        <v>12092.92</v>
      </c>
      <c r="J4272" s="203">
        <v>10092.92</v>
      </c>
      <c r="K4272" s="203">
        <v>2000</v>
      </c>
      <c r="L4272" s="203">
        <v>0</v>
      </c>
      <c r="M4272" s="231"/>
    </row>
    <row r="4273" spans="1:13">
      <c r="A4273" s="231" t="s">
        <v>794</v>
      </c>
      <c r="B4273" s="231" t="s">
        <v>706</v>
      </c>
      <c r="C4273" s="231" t="s">
        <v>2343</v>
      </c>
      <c r="D4273" s="231" t="s">
        <v>1099</v>
      </c>
      <c r="E4273" s="231" t="s">
        <v>521</v>
      </c>
      <c r="F4273" s="231" t="s">
        <v>48</v>
      </c>
      <c r="G4273" s="231" t="s">
        <v>521</v>
      </c>
      <c r="H4273" s="231" t="s">
        <v>796</v>
      </c>
      <c r="I4273" s="203">
        <v>216</v>
      </c>
      <c r="J4273" s="203">
        <v>0</v>
      </c>
      <c r="K4273" s="203">
        <v>0</v>
      </c>
      <c r="L4273" s="203">
        <v>216</v>
      </c>
      <c r="M4273" s="231"/>
    </row>
    <row r="4274" spans="1:13">
      <c r="A4274" s="231" t="s">
        <v>794</v>
      </c>
      <c r="B4274" s="231" t="s">
        <v>706</v>
      </c>
      <c r="C4274" s="231" t="s">
        <v>2344</v>
      </c>
      <c r="D4274" s="231" t="s">
        <v>1099</v>
      </c>
      <c r="E4274" s="231" t="s">
        <v>521</v>
      </c>
      <c r="F4274" s="231" t="s">
        <v>48</v>
      </c>
      <c r="G4274" s="231" t="s">
        <v>521</v>
      </c>
      <c r="H4274" s="231" t="s">
        <v>796</v>
      </c>
      <c r="I4274" s="203">
        <v>24867.17</v>
      </c>
      <c r="J4274" s="203">
        <v>24867.17</v>
      </c>
      <c r="K4274" s="203">
        <v>0</v>
      </c>
      <c r="L4274" s="203">
        <v>0</v>
      </c>
      <c r="M4274" s="231"/>
    </row>
    <row r="4275" spans="1:13">
      <c r="A4275" s="231" t="s">
        <v>794</v>
      </c>
      <c r="B4275" s="231" t="s">
        <v>702</v>
      </c>
      <c r="C4275" s="231" t="s">
        <v>2341</v>
      </c>
      <c r="D4275" s="231" t="s">
        <v>225</v>
      </c>
      <c r="E4275" s="231" t="s">
        <v>521</v>
      </c>
      <c r="F4275" s="231" t="s">
        <v>48</v>
      </c>
      <c r="G4275" s="231" t="s">
        <v>521</v>
      </c>
      <c r="H4275" s="231" t="s">
        <v>796</v>
      </c>
      <c r="I4275" s="203">
        <v>30</v>
      </c>
      <c r="J4275" s="203">
        <v>0</v>
      </c>
      <c r="K4275" s="203">
        <v>0</v>
      </c>
      <c r="L4275" s="203">
        <v>30</v>
      </c>
      <c r="M4275" s="231"/>
    </row>
    <row r="4276" spans="1:13">
      <c r="A4276" s="231" t="s">
        <v>794</v>
      </c>
      <c r="B4276" s="231" t="s">
        <v>243</v>
      </c>
      <c r="C4276" s="231" t="s">
        <v>2341</v>
      </c>
      <c r="D4276" s="231" t="s">
        <v>225</v>
      </c>
      <c r="E4276" s="231" t="s">
        <v>521</v>
      </c>
      <c r="F4276" s="231" t="s">
        <v>48</v>
      </c>
      <c r="G4276" s="231" t="s">
        <v>521</v>
      </c>
      <c r="H4276" s="231" t="s">
        <v>796</v>
      </c>
      <c r="I4276" s="203">
        <v>1864.56</v>
      </c>
      <c r="J4276" s="203">
        <v>1308.67</v>
      </c>
      <c r="K4276" s="203">
        <v>0</v>
      </c>
      <c r="L4276" s="203">
        <v>555.89</v>
      </c>
      <c r="M4276" s="231"/>
    </row>
    <row r="4277" spans="1:13">
      <c r="A4277" s="231" t="s">
        <v>794</v>
      </c>
      <c r="B4277" s="231" t="s">
        <v>243</v>
      </c>
      <c r="C4277" s="231" t="s">
        <v>2341</v>
      </c>
      <c r="D4277" s="231" t="s">
        <v>225</v>
      </c>
      <c r="E4277" s="231" t="s">
        <v>521</v>
      </c>
      <c r="F4277" s="231" t="s">
        <v>48</v>
      </c>
      <c r="G4277" s="231" t="s">
        <v>521</v>
      </c>
      <c r="H4277" s="231" t="s">
        <v>796</v>
      </c>
      <c r="I4277" s="203">
        <v>24</v>
      </c>
      <c r="J4277" s="203">
        <v>0</v>
      </c>
      <c r="K4277" s="203">
        <v>0</v>
      </c>
      <c r="L4277" s="203">
        <v>24</v>
      </c>
      <c r="M4277" s="231"/>
    </row>
    <row r="4278" spans="1:13">
      <c r="A4278" s="231" t="s">
        <v>794</v>
      </c>
      <c r="B4278" s="231" t="s">
        <v>243</v>
      </c>
      <c r="C4278" s="231" t="s">
        <v>2341</v>
      </c>
      <c r="D4278" s="231" t="s">
        <v>225</v>
      </c>
      <c r="E4278" s="231" t="s">
        <v>521</v>
      </c>
      <c r="F4278" s="231" t="s">
        <v>48</v>
      </c>
      <c r="G4278" s="231" t="s">
        <v>521</v>
      </c>
      <c r="H4278" s="231" t="s">
        <v>796</v>
      </c>
      <c r="I4278" s="203">
        <v>88</v>
      </c>
      <c r="J4278" s="203">
        <v>0</v>
      </c>
      <c r="K4278" s="203">
        <v>0</v>
      </c>
      <c r="L4278" s="203">
        <v>88</v>
      </c>
      <c r="M4278" s="231"/>
    </row>
    <row r="4279" spans="1:13">
      <c r="A4279" s="231" t="s">
        <v>794</v>
      </c>
      <c r="B4279" s="231" t="s">
        <v>243</v>
      </c>
      <c r="C4279" s="231" t="s">
        <v>2343</v>
      </c>
      <c r="D4279" s="231" t="s">
        <v>225</v>
      </c>
      <c r="E4279" s="231" t="s">
        <v>521</v>
      </c>
      <c r="F4279" s="231" t="s">
        <v>48</v>
      </c>
      <c r="G4279" s="231" t="s">
        <v>521</v>
      </c>
      <c r="H4279" s="231" t="s">
        <v>796</v>
      </c>
      <c r="I4279" s="203">
        <v>5764</v>
      </c>
      <c r="J4279" s="203">
        <v>3308.89</v>
      </c>
      <c r="K4279" s="203">
        <v>0</v>
      </c>
      <c r="L4279" s="203">
        <v>2455.11</v>
      </c>
      <c r="M4279" s="231"/>
    </row>
    <row r="4280" spans="1:13">
      <c r="A4280" s="231" t="s">
        <v>794</v>
      </c>
      <c r="B4280" s="231" t="s">
        <v>243</v>
      </c>
      <c r="C4280" s="231" t="s">
        <v>2343</v>
      </c>
      <c r="D4280" s="231" t="s">
        <v>225</v>
      </c>
      <c r="E4280" s="231" t="s">
        <v>521</v>
      </c>
      <c r="F4280" s="231" t="s">
        <v>48</v>
      </c>
      <c r="G4280" s="231" t="s">
        <v>521</v>
      </c>
      <c r="H4280" s="231" t="s">
        <v>796</v>
      </c>
      <c r="I4280" s="203">
        <v>323</v>
      </c>
      <c r="J4280" s="203">
        <v>21.05</v>
      </c>
      <c r="K4280" s="203">
        <v>0</v>
      </c>
      <c r="L4280" s="203">
        <v>301.95</v>
      </c>
      <c r="M4280" s="231"/>
    </row>
    <row r="4281" spans="1:13">
      <c r="A4281" s="231" t="s">
        <v>794</v>
      </c>
      <c r="B4281" s="231" t="s">
        <v>243</v>
      </c>
      <c r="C4281" s="231" t="s">
        <v>2344</v>
      </c>
      <c r="D4281" s="231" t="s">
        <v>225</v>
      </c>
      <c r="E4281" s="231" t="s">
        <v>521</v>
      </c>
      <c r="F4281" s="231" t="s">
        <v>48</v>
      </c>
      <c r="G4281" s="231" t="s">
        <v>521</v>
      </c>
      <c r="H4281" s="231" t="s">
        <v>796</v>
      </c>
      <c r="I4281" s="203">
        <v>149</v>
      </c>
      <c r="J4281" s="203">
        <v>0</v>
      </c>
      <c r="K4281" s="203">
        <v>0</v>
      </c>
      <c r="L4281" s="203">
        <v>149</v>
      </c>
      <c r="M4281" s="231"/>
    </row>
    <row r="4282" spans="1:13">
      <c r="A4282" s="231" t="s">
        <v>794</v>
      </c>
      <c r="B4282" s="231" t="s">
        <v>243</v>
      </c>
      <c r="C4282" s="231" t="s">
        <v>2344</v>
      </c>
      <c r="D4282" s="231" t="s">
        <v>225</v>
      </c>
      <c r="E4282" s="231" t="s">
        <v>521</v>
      </c>
      <c r="F4282" s="231" t="s">
        <v>48</v>
      </c>
      <c r="G4282" s="231" t="s">
        <v>521</v>
      </c>
      <c r="H4282" s="231" t="s">
        <v>796</v>
      </c>
      <c r="I4282" s="203">
        <v>1084</v>
      </c>
      <c r="J4282" s="203">
        <v>661.98</v>
      </c>
      <c r="K4282" s="203">
        <v>0</v>
      </c>
      <c r="L4282" s="203">
        <v>422.02</v>
      </c>
      <c r="M4282" s="231"/>
    </row>
    <row r="4283" spans="1:13">
      <c r="A4283" s="231" t="s">
        <v>794</v>
      </c>
      <c r="B4283" s="231" t="s">
        <v>243</v>
      </c>
      <c r="C4283" s="231" t="s">
        <v>2344</v>
      </c>
      <c r="D4283" s="231" t="s">
        <v>225</v>
      </c>
      <c r="E4283" s="231" t="s">
        <v>521</v>
      </c>
      <c r="F4283" s="231" t="s">
        <v>48</v>
      </c>
      <c r="G4283" s="231" t="s">
        <v>521</v>
      </c>
      <c r="H4283" s="231" t="s">
        <v>796</v>
      </c>
      <c r="I4283" s="203">
        <v>276</v>
      </c>
      <c r="J4283" s="203">
        <v>0</v>
      </c>
      <c r="K4283" s="203">
        <v>0</v>
      </c>
      <c r="L4283" s="203">
        <v>276</v>
      </c>
      <c r="M4283" s="231"/>
    </row>
    <row r="4284" spans="1:13">
      <c r="A4284" s="231" t="s">
        <v>794</v>
      </c>
      <c r="B4284" s="231" t="s">
        <v>243</v>
      </c>
      <c r="C4284" s="231" t="s">
        <v>2344</v>
      </c>
      <c r="D4284" s="231" t="s">
        <v>225</v>
      </c>
      <c r="E4284" s="231" t="s">
        <v>521</v>
      </c>
      <c r="F4284" s="231" t="s">
        <v>48</v>
      </c>
      <c r="G4284" s="231" t="s">
        <v>521</v>
      </c>
      <c r="H4284" s="231" t="s">
        <v>796</v>
      </c>
      <c r="I4284" s="203">
        <v>30</v>
      </c>
      <c r="J4284" s="203">
        <v>0</v>
      </c>
      <c r="K4284" s="203">
        <v>0</v>
      </c>
      <c r="L4284" s="203">
        <v>30</v>
      </c>
      <c r="M4284" s="231"/>
    </row>
    <row r="4285" spans="1:13">
      <c r="A4285" s="231" t="s">
        <v>794</v>
      </c>
      <c r="B4285" s="231" t="s">
        <v>243</v>
      </c>
      <c r="C4285" s="231" t="s">
        <v>2345</v>
      </c>
      <c r="D4285" s="231" t="s">
        <v>225</v>
      </c>
      <c r="E4285" s="231" t="s">
        <v>521</v>
      </c>
      <c r="F4285" s="231" t="s">
        <v>48</v>
      </c>
      <c r="G4285" s="231" t="s">
        <v>521</v>
      </c>
      <c r="H4285" s="231" t="s">
        <v>796</v>
      </c>
      <c r="I4285" s="203">
        <v>294</v>
      </c>
      <c r="J4285" s="203">
        <v>225</v>
      </c>
      <c r="K4285" s="203">
        <v>0</v>
      </c>
      <c r="L4285" s="203">
        <v>69</v>
      </c>
      <c r="M4285" s="231"/>
    </row>
    <row r="4286" spans="1:13">
      <c r="A4286" s="231" t="s">
        <v>794</v>
      </c>
      <c r="B4286" s="231" t="s">
        <v>808</v>
      </c>
      <c r="C4286" s="231" t="s">
        <v>2345</v>
      </c>
      <c r="D4286" s="231" t="s">
        <v>225</v>
      </c>
      <c r="E4286" s="231" t="s">
        <v>265</v>
      </c>
      <c r="F4286" s="231" t="s">
        <v>48</v>
      </c>
      <c r="G4286" s="231" t="s">
        <v>521</v>
      </c>
      <c r="H4286" s="231" t="s">
        <v>796</v>
      </c>
      <c r="I4286" s="203">
        <v>5000</v>
      </c>
      <c r="J4286" s="203">
        <v>0</v>
      </c>
      <c r="K4286" s="203">
        <v>0</v>
      </c>
      <c r="L4286" s="203">
        <v>5000</v>
      </c>
      <c r="M4286" s="231"/>
    </row>
    <row r="4287" spans="1:13">
      <c r="A4287" s="231" t="s">
        <v>794</v>
      </c>
      <c r="B4287" s="231" t="s">
        <v>702</v>
      </c>
      <c r="C4287" s="231" t="s">
        <v>2341</v>
      </c>
      <c r="D4287" s="231" t="s">
        <v>225</v>
      </c>
      <c r="E4287" s="231" t="s">
        <v>265</v>
      </c>
      <c r="F4287" s="231" t="s">
        <v>48</v>
      </c>
      <c r="G4287" s="231" t="s">
        <v>521</v>
      </c>
      <c r="H4287" s="231" t="s">
        <v>796</v>
      </c>
      <c r="I4287" s="203">
        <v>1525</v>
      </c>
      <c r="J4287" s="203">
        <v>0</v>
      </c>
      <c r="K4287" s="203">
        <v>0</v>
      </c>
      <c r="L4287" s="203">
        <v>1525</v>
      </c>
      <c r="M4287" s="231"/>
    </row>
    <row r="4288" spans="1:13">
      <c r="A4288" s="231" t="s">
        <v>794</v>
      </c>
      <c r="B4288" s="231" t="s">
        <v>702</v>
      </c>
      <c r="C4288" s="231" t="s">
        <v>2343</v>
      </c>
      <c r="D4288" s="231" t="s">
        <v>225</v>
      </c>
      <c r="E4288" s="231" t="s">
        <v>265</v>
      </c>
      <c r="F4288" s="231" t="s">
        <v>48</v>
      </c>
      <c r="G4288" s="231" t="s">
        <v>521</v>
      </c>
      <c r="H4288" s="231" t="s">
        <v>796</v>
      </c>
      <c r="I4288" s="203">
        <v>2128</v>
      </c>
      <c r="J4288" s="203">
        <v>0</v>
      </c>
      <c r="K4288" s="203">
        <v>0</v>
      </c>
      <c r="L4288" s="203">
        <v>2128</v>
      </c>
      <c r="M4288" s="231"/>
    </row>
    <row r="4289" spans="1:13">
      <c r="A4289" s="231" t="s">
        <v>794</v>
      </c>
      <c r="B4289" s="231" t="s">
        <v>243</v>
      </c>
      <c r="C4289" s="231" t="s">
        <v>2341</v>
      </c>
      <c r="D4289" s="231" t="s">
        <v>225</v>
      </c>
      <c r="E4289" s="231" t="s">
        <v>265</v>
      </c>
      <c r="F4289" s="231" t="s">
        <v>48</v>
      </c>
      <c r="G4289" s="231" t="s">
        <v>521</v>
      </c>
      <c r="H4289" s="231" t="s">
        <v>796</v>
      </c>
      <c r="I4289" s="203">
        <v>18220</v>
      </c>
      <c r="J4289" s="203">
        <v>1324.87</v>
      </c>
      <c r="K4289" s="203">
        <v>0</v>
      </c>
      <c r="L4289" s="203">
        <v>16895.13</v>
      </c>
      <c r="M4289" s="231"/>
    </row>
    <row r="4290" spans="1:13">
      <c r="A4290" s="231" t="s">
        <v>794</v>
      </c>
      <c r="B4290" s="231" t="s">
        <v>243</v>
      </c>
      <c r="C4290" s="231" t="s">
        <v>2341</v>
      </c>
      <c r="D4290" s="231" t="s">
        <v>225</v>
      </c>
      <c r="E4290" s="231" t="s">
        <v>265</v>
      </c>
      <c r="F4290" s="231" t="s">
        <v>48</v>
      </c>
      <c r="G4290" s="231" t="s">
        <v>521</v>
      </c>
      <c r="H4290" s="231" t="s">
        <v>796</v>
      </c>
      <c r="I4290" s="203">
        <v>1000</v>
      </c>
      <c r="J4290" s="203">
        <v>0</v>
      </c>
      <c r="K4290" s="203">
        <v>0</v>
      </c>
      <c r="L4290" s="203">
        <v>1000</v>
      </c>
      <c r="M4290" s="231"/>
    </row>
    <row r="4291" spans="1:13">
      <c r="A4291" s="231" t="s">
        <v>794</v>
      </c>
      <c r="B4291" s="231" t="s">
        <v>243</v>
      </c>
      <c r="C4291" s="231" t="s">
        <v>2343</v>
      </c>
      <c r="D4291" s="231" t="s">
        <v>225</v>
      </c>
      <c r="E4291" s="231" t="s">
        <v>265</v>
      </c>
      <c r="F4291" s="231" t="s">
        <v>48</v>
      </c>
      <c r="G4291" s="231" t="s">
        <v>521</v>
      </c>
      <c r="H4291" s="231" t="s">
        <v>796</v>
      </c>
      <c r="I4291" s="203">
        <v>5000</v>
      </c>
      <c r="J4291" s="203">
        <v>59.51</v>
      </c>
      <c r="K4291" s="203">
        <v>0</v>
      </c>
      <c r="L4291" s="203">
        <v>4940.49</v>
      </c>
      <c r="M4291" s="231"/>
    </row>
    <row r="4292" spans="1:13">
      <c r="A4292" s="231" t="s">
        <v>794</v>
      </c>
      <c r="B4292" s="231" t="s">
        <v>243</v>
      </c>
      <c r="C4292" s="231" t="s">
        <v>2344</v>
      </c>
      <c r="D4292" s="231" t="s">
        <v>225</v>
      </c>
      <c r="E4292" s="231" t="s">
        <v>265</v>
      </c>
      <c r="F4292" s="231" t="s">
        <v>48</v>
      </c>
      <c r="G4292" s="231" t="s">
        <v>521</v>
      </c>
      <c r="H4292" s="231" t="s">
        <v>796</v>
      </c>
      <c r="I4292" s="203">
        <v>2500</v>
      </c>
      <c r="J4292" s="203">
        <v>0</v>
      </c>
      <c r="K4292" s="203">
        <v>0</v>
      </c>
      <c r="L4292" s="203">
        <v>2500</v>
      </c>
      <c r="M4292" s="231"/>
    </row>
    <row r="4293" spans="1:13">
      <c r="A4293" s="231" t="s">
        <v>794</v>
      </c>
      <c r="B4293" s="231" t="s">
        <v>242</v>
      </c>
      <c r="C4293" s="231" t="s">
        <v>794</v>
      </c>
      <c r="D4293" s="231" t="s">
        <v>1007</v>
      </c>
      <c r="E4293" s="231" t="s">
        <v>521</v>
      </c>
      <c r="F4293" s="231" t="s">
        <v>48</v>
      </c>
      <c r="G4293" s="231" t="s">
        <v>521</v>
      </c>
      <c r="H4293" s="231" t="s">
        <v>796</v>
      </c>
      <c r="I4293" s="203">
        <v>23410</v>
      </c>
      <c r="J4293" s="203">
        <v>22057.22</v>
      </c>
      <c r="K4293" s="203">
        <v>318.18</v>
      </c>
      <c r="L4293" s="203">
        <v>1034.5999999999999</v>
      </c>
      <c r="M4293" s="231"/>
    </row>
    <row r="4294" spans="1:13">
      <c r="A4294" s="231" t="s">
        <v>794</v>
      </c>
      <c r="B4294" s="231" t="s">
        <v>242</v>
      </c>
      <c r="C4294" s="231" t="s">
        <v>812</v>
      </c>
      <c r="D4294" s="231" t="s">
        <v>1007</v>
      </c>
      <c r="E4294" s="231" t="s">
        <v>521</v>
      </c>
      <c r="F4294" s="231" t="s">
        <v>48</v>
      </c>
      <c r="G4294" s="231" t="s">
        <v>521</v>
      </c>
      <c r="H4294" s="231" t="s">
        <v>796</v>
      </c>
      <c r="I4294" s="203">
        <v>10872</v>
      </c>
      <c r="J4294" s="203">
        <v>10218.92</v>
      </c>
      <c r="K4294" s="203">
        <v>125.48</v>
      </c>
      <c r="L4294" s="203">
        <v>527.6</v>
      </c>
      <c r="M4294" s="231"/>
    </row>
    <row r="4295" spans="1:13">
      <c r="A4295" s="231" t="s">
        <v>794</v>
      </c>
      <c r="B4295" s="231" t="s">
        <v>242</v>
      </c>
      <c r="C4295" s="231" t="s">
        <v>2341</v>
      </c>
      <c r="D4295" s="231" t="s">
        <v>1007</v>
      </c>
      <c r="E4295" s="231" t="s">
        <v>521</v>
      </c>
      <c r="F4295" s="231" t="s">
        <v>48</v>
      </c>
      <c r="G4295" s="231" t="s">
        <v>521</v>
      </c>
      <c r="H4295" s="231" t="s">
        <v>796</v>
      </c>
      <c r="I4295" s="203">
        <v>1922.71</v>
      </c>
      <c r="J4295" s="203">
        <v>1922.71</v>
      </c>
      <c r="K4295" s="203">
        <v>0</v>
      </c>
      <c r="L4295" s="203">
        <v>0</v>
      </c>
      <c r="M4295" s="231"/>
    </row>
    <row r="4296" spans="1:13">
      <c r="A4296" s="231" t="s">
        <v>794</v>
      </c>
      <c r="B4296" s="231" t="s">
        <v>242</v>
      </c>
      <c r="C4296" s="231" t="s">
        <v>2341</v>
      </c>
      <c r="D4296" s="231" t="s">
        <v>1007</v>
      </c>
      <c r="E4296" s="231" t="s">
        <v>521</v>
      </c>
      <c r="F4296" s="231" t="s">
        <v>48</v>
      </c>
      <c r="G4296" s="231" t="s">
        <v>521</v>
      </c>
      <c r="H4296" s="231" t="s">
        <v>796</v>
      </c>
      <c r="I4296" s="203">
        <v>153541.35</v>
      </c>
      <c r="J4296" s="203">
        <v>142107.26999999999</v>
      </c>
      <c r="K4296" s="203">
        <v>16361.28</v>
      </c>
      <c r="L4296" s="203">
        <v>-4927.2</v>
      </c>
      <c r="M4296" s="231"/>
    </row>
    <row r="4297" spans="1:13">
      <c r="A4297" s="231" t="s">
        <v>794</v>
      </c>
      <c r="B4297" s="231" t="s">
        <v>242</v>
      </c>
      <c r="C4297" s="231" t="s">
        <v>2341</v>
      </c>
      <c r="D4297" s="231" t="s">
        <v>1007</v>
      </c>
      <c r="E4297" s="231" t="s">
        <v>521</v>
      </c>
      <c r="F4297" s="231" t="s">
        <v>48</v>
      </c>
      <c r="G4297" s="231" t="s">
        <v>521</v>
      </c>
      <c r="H4297" s="231" t="s">
        <v>796</v>
      </c>
      <c r="I4297" s="203">
        <v>967.92</v>
      </c>
      <c r="J4297" s="203">
        <v>725.94</v>
      </c>
      <c r="K4297" s="203">
        <v>241.98</v>
      </c>
      <c r="L4297" s="203">
        <v>0</v>
      </c>
      <c r="M4297" s="231"/>
    </row>
    <row r="4298" spans="1:13">
      <c r="A4298" s="231" t="s">
        <v>794</v>
      </c>
      <c r="B4298" s="231" t="s">
        <v>242</v>
      </c>
      <c r="C4298" s="231" t="s">
        <v>2341</v>
      </c>
      <c r="D4298" s="231" t="s">
        <v>1007</v>
      </c>
      <c r="E4298" s="231" t="s">
        <v>521</v>
      </c>
      <c r="F4298" s="231" t="s">
        <v>48</v>
      </c>
      <c r="G4298" s="231" t="s">
        <v>521</v>
      </c>
      <c r="H4298" s="231" t="s">
        <v>796</v>
      </c>
      <c r="I4298" s="203">
        <v>2685</v>
      </c>
      <c r="J4298" s="203">
        <v>78</v>
      </c>
      <c r="K4298" s="203">
        <v>0</v>
      </c>
      <c r="L4298" s="203">
        <v>2607</v>
      </c>
      <c r="M4298" s="231"/>
    </row>
    <row r="4299" spans="1:13">
      <c r="A4299" s="231" t="s">
        <v>794</v>
      </c>
      <c r="B4299" s="231" t="s">
        <v>242</v>
      </c>
      <c r="C4299" s="231" t="s">
        <v>2342</v>
      </c>
      <c r="D4299" s="231" t="s">
        <v>1007</v>
      </c>
      <c r="E4299" s="231" t="s">
        <v>521</v>
      </c>
      <c r="F4299" s="231" t="s">
        <v>48</v>
      </c>
      <c r="G4299" s="231" t="s">
        <v>521</v>
      </c>
      <c r="H4299" s="231" t="s">
        <v>796</v>
      </c>
      <c r="I4299" s="203">
        <v>1252</v>
      </c>
      <c r="J4299" s="203">
        <v>1719.58</v>
      </c>
      <c r="K4299" s="203">
        <v>0</v>
      </c>
      <c r="L4299" s="203">
        <v>-467.58</v>
      </c>
      <c r="M4299" s="231"/>
    </row>
    <row r="4300" spans="1:13">
      <c r="A4300" s="231" t="s">
        <v>794</v>
      </c>
      <c r="B4300" s="231" t="s">
        <v>242</v>
      </c>
      <c r="C4300" s="231" t="s">
        <v>2343</v>
      </c>
      <c r="D4300" s="231" t="s">
        <v>1007</v>
      </c>
      <c r="E4300" s="231" t="s">
        <v>521</v>
      </c>
      <c r="F4300" s="231" t="s">
        <v>48</v>
      </c>
      <c r="G4300" s="231" t="s">
        <v>521</v>
      </c>
      <c r="H4300" s="231" t="s">
        <v>796</v>
      </c>
      <c r="I4300" s="203">
        <v>3297</v>
      </c>
      <c r="J4300" s="203">
        <v>2376.54</v>
      </c>
      <c r="K4300" s="203">
        <v>5.0999999999999996</v>
      </c>
      <c r="L4300" s="203">
        <v>915.36</v>
      </c>
      <c r="M4300" s="231"/>
    </row>
    <row r="4301" spans="1:13">
      <c r="A4301" s="231" t="s">
        <v>794</v>
      </c>
      <c r="B4301" s="231" t="s">
        <v>242</v>
      </c>
      <c r="C4301" s="231" t="s">
        <v>2343</v>
      </c>
      <c r="D4301" s="231" t="s">
        <v>1007</v>
      </c>
      <c r="E4301" s="231" t="s">
        <v>521</v>
      </c>
      <c r="F4301" s="231" t="s">
        <v>48</v>
      </c>
      <c r="G4301" s="231" t="s">
        <v>521</v>
      </c>
      <c r="H4301" s="231" t="s">
        <v>796</v>
      </c>
      <c r="I4301" s="203">
        <v>40</v>
      </c>
      <c r="J4301" s="203">
        <v>40</v>
      </c>
      <c r="K4301" s="203">
        <v>0</v>
      </c>
      <c r="L4301" s="203">
        <v>0</v>
      </c>
      <c r="M4301" s="231"/>
    </row>
    <row r="4302" spans="1:13">
      <c r="A4302" s="231" t="s">
        <v>794</v>
      </c>
      <c r="B4302" s="231" t="s">
        <v>242</v>
      </c>
      <c r="C4302" s="231" t="s">
        <v>2345</v>
      </c>
      <c r="D4302" s="231" t="s">
        <v>1007</v>
      </c>
      <c r="E4302" s="231" t="s">
        <v>521</v>
      </c>
      <c r="F4302" s="231" t="s">
        <v>48</v>
      </c>
      <c r="G4302" s="231" t="s">
        <v>521</v>
      </c>
      <c r="H4302" s="231" t="s">
        <v>796</v>
      </c>
      <c r="I4302" s="203">
        <v>33760.97</v>
      </c>
      <c r="J4302" s="203">
        <v>33760.97</v>
      </c>
      <c r="K4302" s="203">
        <v>0</v>
      </c>
      <c r="L4302" s="203">
        <v>0</v>
      </c>
      <c r="M4302" s="231"/>
    </row>
    <row r="4303" spans="1:13">
      <c r="A4303" s="231" t="s">
        <v>794</v>
      </c>
      <c r="B4303" s="231" t="s">
        <v>242</v>
      </c>
      <c r="C4303" s="231" t="s">
        <v>2341</v>
      </c>
      <c r="D4303" s="231" t="s">
        <v>1007</v>
      </c>
      <c r="E4303" s="231" t="s">
        <v>2320</v>
      </c>
      <c r="F4303" s="231" t="s">
        <v>48</v>
      </c>
      <c r="G4303" s="231" t="s">
        <v>521</v>
      </c>
      <c r="H4303" s="231" t="s">
        <v>796</v>
      </c>
      <c r="I4303" s="203">
        <v>12604.96</v>
      </c>
      <c r="J4303" s="203">
        <v>0</v>
      </c>
      <c r="K4303" s="203">
        <v>0</v>
      </c>
      <c r="L4303" s="203">
        <v>12604.96</v>
      </c>
      <c r="M4303" s="231"/>
    </row>
    <row r="4304" spans="1:13">
      <c r="A4304" s="231" t="s">
        <v>794</v>
      </c>
      <c r="B4304" s="231" t="s">
        <v>242</v>
      </c>
      <c r="C4304" s="231" t="s">
        <v>2341</v>
      </c>
      <c r="D4304" s="231" t="s">
        <v>1007</v>
      </c>
      <c r="E4304" s="231" t="s">
        <v>2320</v>
      </c>
      <c r="F4304" s="231" t="s">
        <v>48</v>
      </c>
      <c r="G4304" s="231" t="s">
        <v>521</v>
      </c>
      <c r="H4304" s="231" t="s">
        <v>796</v>
      </c>
      <c r="I4304" s="203">
        <v>4440.9799999999996</v>
      </c>
      <c r="J4304" s="203">
        <v>0</v>
      </c>
      <c r="K4304" s="203">
        <v>0</v>
      </c>
      <c r="L4304" s="203">
        <v>4440.9799999999996</v>
      </c>
      <c r="M4304" s="231"/>
    </row>
    <row r="4305" spans="1:13">
      <c r="A4305" s="231" t="s">
        <v>794</v>
      </c>
      <c r="B4305" s="231" t="s">
        <v>242</v>
      </c>
      <c r="C4305" s="231" t="s">
        <v>2341</v>
      </c>
      <c r="D4305" s="231" t="s">
        <v>1007</v>
      </c>
      <c r="E4305" s="231" t="s">
        <v>2320</v>
      </c>
      <c r="F4305" s="231" t="s">
        <v>48</v>
      </c>
      <c r="G4305" s="231" t="s">
        <v>521</v>
      </c>
      <c r="H4305" s="231" t="s">
        <v>796</v>
      </c>
      <c r="I4305" s="203">
        <v>4881.97</v>
      </c>
      <c r="J4305" s="203">
        <v>0</v>
      </c>
      <c r="K4305" s="203">
        <v>0</v>
      </c>
      <c r="L4305" s="203">
        <v>4881.97</v>
      </c>
      <c r="M4305" s="231"/>
    </row>
    <row r="4306" spans="1:13">
      <c r="A4306" s="231" t="s">
        <v>794</v>
      </c>
      <c r="B4306" s="231" t="s">
        <v>242</v>
      </c>
      <c r="C4306" s="231" t="s">
        <v>2343</v>
      </c>
      <c r="D4306" s="231" t="s">
        <v>1007</v>
      </c>
      <c r="E4306" s="231" t="s">
        <v>2320</v>
      </c>
      <c r="F4306" s="231" t="s">
        <v>48</v>
      </c>
      <c r="G4306" s="231" t="s">
        <v>521</v>
      </c>
      <c r="H4306" s="231" t="s">
        <v>796</v>
      </c>
      <c r="I4306" s="203">
        <v>698.04</v>
      </c>
      <c r="J4306" s="203">
        <v>0</v>
      </c>
      <c r="K4306" s="203">
        <v>0</v>
      </c>
      <c r="L4306" s="203">
        <v>698.04</v>
      </c>
      <c r="M4306" s="231"/>
    </row>
    <row r="4307" spans="1:13">
      <c r="A4307" s="231" t="s">
        <v>794</v>
      </c>
      <c r="B4307" s="231" t="s">
        <v>242</v>
      </c>
      <c r="C4307" s="231" t="s">
        <v>2343</v>
      </c>
      <c r="D4307" s="231" t="s">
        <v>1007</v>
      </c>
      <c r="E4307" s="231" t="s">
        <v>1861</v>
      </c>
      <c r="F4307" s="231" t="s">
        <v>48</v>
      </c>
      <c r="G4307" s="231" t="s">
        <v>521</v>
      </c>
      <c r="H4307" s="231" t="s">
        <v>796</v>
      </c>
      <c r="I4307" s="203">
        <v>140246.10999999999</v>
      </c>
      <c r="J4307" s="203">
        <v>0</v>
      </c>
      <c r="K4307" s="203">
        <v>0</v>
      </c>
      <c r="L4307" s="203">
        <v>140246.10999999999</v>
      </c>
      <c r="M4307" s="231"/>
    </row>
    <row r="4308" spans="1:13">
      <c r="A4308" s="231" t="s">
        <v>794</v>
      </c>
      <c r="B4308" s="231" t="s">
        <v>242</v>
      </c>
      <c r="C4308" s="231" t="s">
        <v>2341</v>
      </c>
      <c r="D4308" s="231" t="s">
        <v>1007</v>
      </c>
      <c r="E4308" s="231" t="s">
        <v>2088</v>
      </c>
      <c r="F4308" s="231" t="s">
        <v>48</v>
      </c>
      <c r="G4308" s="231" t="s">
        <v>521</v>
      </c>
      <c r="H4308" s="231" t="s">
        <v>796</v>
      </c>
      <c r="I4308" s="203">
        <v>7536966.8200000003</v>
      </c>
      <c r="J4308" s="203">
        <v>6693194.71</v>
      </c>
      <c r="K4308" s="203">
        <v>843772.11</v>
      </c>
      <c r="L4308" s="203">
        <v>0</v>
      </c>
      <c r="M4308" s="231"/>
    </row>
    <row r="4309" spans="1:13">
      <c r="A4309" s="231" t="s">
        <v>794</v>
      </c>
      <c r="B4309" s="231" t="s">
        <v>242</v>
      </c>
      <c r="C4309" s="231" t="s">
        <v>2341</v>
      </c>
      <c r="D4309" s="231" t="s">
        <v>1007</v>
      </c>
      <c r="E4309" s="231" t="s">
        <v>2088</v>
      </c>
      <c r="F4309" s="231" t="s">
        <v>48</v>
      </c>
      <c r="G4309" s="231" t="s">
        <v>521</v>
      </c>
      <c r="H4309" s="231" t="s">
        <v>796</v>
      </c>
      <c r="I4309" s="203">
        <v>1600780.05</v>
      </c>
      <c r="J4309" s="203">
        <v>1685413.82</v>
      </c>
      <c r="K4309" s="203">
        <v>1330689.48</v>
      </c>
      <c r="L4309" s="203">
        <v>-1415323.25</v>
      </c>
      <c r="M4309" s="231"/>
    </row>
    <row r="4310" spans="1:13">
      <c r="A4310" s="231" t="s">
        <v>794</v>
      </c>
      <c r="B4310" s="231" t="s">
        <v>242</v>
      </c>
      <c r="C4310" s="231" t="s">
        <v>2344</v>
      </c>
      <c r="D4310" s="231" t="s">
        <v>1007</v>
      </c>
      <c r="E4310" s="231" t="s">
        <v>2088</v>
      </c>
      <c r="F4310" s="231" t="s">
        <v>48</v>
      </c>
      <c r="G4310" s="231" t="s">
        <v>521</v>
      </c>
      <c r="H4310" s="231" t="s">
        <v>796</v>
      </c>
      <c r="I4310" s="203">
        <v>291040</v>
      </c>
      <c r="J4310" s="203">
        <v>291040</v>
      </c>
      <c r="K4310" s="203">
        <v>0</v>
      </c>
      <c r="L4310" s="203">
        <v>0</v>
      </c>
      <c r="M4310" s="231"/>
    </row>
    <row r="4311" spans="1:13">
      <c r="A4311" s="231" t="s">
        <v>794</v>
      </c>
      <c r="B4311" s="231" t="s">
        <v>247</v>
      </c>
      <c r="C4311" s="231" t="s">
        <v>794</v>
      </c>
      <c r="D4311" s="231" t="s">
        <v>2298</v>
      </c>
      <c r="E4311" s="231" t="s">
        <v>521</v>
      </c>
      <c r="F4311" s="231" t="s">
        <v>48</v>
      </c>
      <c r="G4311" s="231" t="s">
        <v>521</v>
      </c>
      <c r="H4311" s="231" t="s">
        <v>796</v>
      </c>
      <c r="I4311" s="203">
        <v>651815</v>
      </c>
      <c r="J4311" s="203">
        <v>595622.73</v>
      </c>
      <c r="K4311" s="203">
        <v>55483.86</v>
      </c>
      <c r="L4311" s="203">
        <v>708.41</v>
      </c>
      <c r="M4311" s="231"/>
    </row>
    <row r="4312" spans="1:13">
      <c r="A4312" s="231" t="s">
        <v>794</v>
      </c>
      <c r="B4312" s="231" t="s">
        <v>247</v>
      </c>
      <c r="C4312" s="231" t="s">
        <v>812</v>
      </c>
      <c r="D4312" s="231" t="s">
        <v>2298</v>
      </c>
      <c r="E4312" s="231" t="s">
        <v>521</v>
      </c>
      <c r="F4312" s="231" t="s">
        <v>48</v>
      </c>
      <c r="G4312" s="231" t="s">
        <v>521</v>
      </c>
      <c r="H4312" s="231" t="s">
        <v>796</v>
      </c>
      <c r="I4312" s="203">
        <v>237982</v>
      </c>
      <c r="J4312" s="203">
        <v>229363.52</v>
      </c>
      <c r="K4312" s="203">
        <v>11874.6</v>
      </c>
      <c r="L4312" s="203">
        <v>-3256.12</v>
      </c>
      <c r="M4312" s="231"/>
    </row>
    <row r="4313" spans="1:13">
      <c r="A4313" s="231" t="s">
        <v>794</v>
      </c>
      <c r="B4313" s="231" t="s">
        <v>247</v>
      </c>
      <c r="C4313" s="231" t="s">
        <v>2341</v>
      </c>
      <c r="D4313" s="231" t="s">
        <v>2298</v>
      </c>
      <c r="E4313" s="231" t="s">
        <v>521</v>
      </c>
      <c r="F4313" s="231" t="s">
        <v>48</v>
      </c>
      <c r="G4313" s="231" t="s">
        <v>521</v>
      </c>
      <c r="H4313" s="231" t="s">
        <v>796</v>
      </c>
      <c r="I4313" s="203">
        <v>2023.17</v>
      </c>
      <c r="J4313" s="203">
        <v>713.68</v>
      </c>
      <c r="K4313" s="203">
        <v>380.8</v>
      </c>
      <c r="L4313" s="203">
        <v>928.69</v>
      </c>
      <c r="M4313" s="231"/>
    </row>
    <row r="4314" spans="1:13">
      <c r="A4314" s="231" t="s">
        <v>794</v>
      </c>
      <c r="B4314" s="231" t="s">
        <v>247</v>
      </c>
      <c r="C4314" s="231" t="s">
        <v>2341</v>
      </c>
      <c r="D4314" s="231" t="s">
        <v>2298</v>
      </c>
      <c r="E4314" s="231" t="s">
        <v>521</v>
      </c>
      <c r="F4314" s="231" t="s">
        <v>48</v>
      </c>
      <c r="G4314" s="231" t="s">
        <v>521</v>
      </c>
      <c r="H4314" s="231" t="s">
        <v>796</v>
      </c>
      <c r="I4314" s="203">
        <v>136</v>
      </c>
      <c r="J4314" s="203">
        <v>0</v>
      </c>
      <c r="K4314" s="203">
        <v>0</v>
      </c>
      <c r="L4314" s="203">
        <v>136</v>
      </c>
      <c r="M4314" s="231"/>
    </row>
    <row r="4315" spans="1:13">
      <c r="A4315" s="231" t="s">
        <v>794</v>
      </c>
      <c r="B4315" s="231" t="s">
        <v>247</v>
      </c>
      <c r="C4315" s="231" t="s">
        <v>2341</v>
      </c>
      <c r="D4315" s="231" t="s">
        <v>2298</v>
      </c>
      <c r="E4315" s="231" t="s">
        <v>521</v>
      </c>
      <c r="F4315" s="231" t="s">
        <v>48</v>
      </c>
      <c r="G4315" s="231" t="s">
        <v>521</v>
      </c>
      <c r="H4315" s="231" t="s">
        <v>796</v>
      </c>
      <c r="I4315" s="203">
        <v>2718.83</v>
      </c>
      <c r="J4315" s="203">
        <v>2718.83</v>
      </c>
      <c r="K4315" s="203">
        <v>0</v>
      </c>
      <c r="L4315" s="203">
        <v>0</v>
      </c>
      <c r="M4315" s="231"/>
    </row>
    <row r="4316" spans="1:13">
      <c r="A4316" s="231" t="s">
        <v>794</v>
      </c>
      <c r="B4316" s="231" t="s">
        <v>247</v>
      </c>
      <c r="C4316" s="231" t="s">
        <v>2343</v>
      </c>
      <c r="D4316" s="231" t="s">
        <v>2298</v>
      </c>
      <c r="E4316" s="231" t="s">
        <v>521</v>
      </c>
      <c r="F4316" s="231" t="s">
        <v>48</v>
      </c>
      <c r="G4316" s="231" t="s">
        <v>521</v>
      </c>
      <c r="H4316" s="231" t="s">
        <v>796</v>
      </c>
      <c r="I4316" s="203">
        <v>5236</v>
      </c>
      <c r="J4316" s="203">
        <v>4331.07</v>
      </c>
      <c r="K4316" s="203">
        <v>135.47</v>
      </c>
      <c r="L4316" s="203">
        <v>769.46</v>
      </c>
      <c r="M4316" s="231"/>
    </row>
    <row r="4317" spans="1:13">
      <c r="A4317" s="231" t="s">
        <v>794</v>
      </c>
      <c r="B4317" s="231" t="s">
        <v>247</v>
      </c>
      <c r="C4317" s="231" t="s">
        <v>2343</v>
      </c>
      <c r="D4317" s="231" t="s">
        <v>2298</v>
      </c>
      <c r="E4317" s="231" t="s">
        <v>521</v>
      </c>
      <c r="F4317" s="231" t="s">
        <v>48</v>
      </c>
      <c r="G4317" s="231" t="s">
        <v>521</v>
      </c>
      <c r="H4317" s="231" t="s">
        <v>796</v>
      </c>
      <c r="I4317" s="203">
        <v>194</v>
      </c>
      <c r="J4317" s="203">
        <v>8.11</v>
      </c>
      <c r="K4317" s="203">
        <v>0</v>
      </c>
      <c r="L4317" s="203">
        <v>185.89</v>
      </c>
      <c r="M4317" s="231"/>
    </row>
    <row r="4318" spans="1:13">
      <c r="A4318" s="231" t="s">
        <v>794</v>
      </c>
      <c r="B4318" s="231" t="s">
        <v>247</v>
      </c>
      <c r="C4318" s="231" t="s">
        <v>2344</v>
      </c>
      <c r="D4318" s="231" t="s">
        <v>2298</v>
      </c>
      <c r="E4318" s="231" t="s">
        <v>521</v>
      </c>
      <c r="F4318" s="231" t="s">
        <v>48</v>
      </c>
      <c r="G4318" s="231" t="s">
        <v>521</v>
      </c>
      <c r="H4318" s="231" t="s">
        <v>796</v>
      </c>
      <c r="I4318" s="203">
        <v>688</v>
      </c>
      <c r="J4318" s="203">
        <v>0</v>
      </c>
      <c r="K4318" s="203">
        <v>0</v>
      </c>
      <c r="L4318" s="203">
        <v>688</v>
      </c>
      <c r="M4318" s="231"/>
    </row>
    <row r="4319" spans="1:13">
      <c r="A4319" s="231" t="s">
        <v>794</v>
      </c>
      <c r="B4319" s="231" t="s">
        <v>247</v>
      </c>
      <c r="C4319" s="231" t="s">
        <v>2344</v>
      </c>
      <c r="D4319" s="231" t="s">
        <v>2298</v>
      </c>
      <c r="E4319" s="231" t="s">
        <v>521</v>
      </c>
      <c r="F4319" s="231" t="s">
        <v>48</v>
      </c>
      <c r="G4319" s="231" t="s">
        <v>521</v>
      </c>
      <c r="H4319" s="231" t="s">
        <v>796</v>
      </c>
      <c r="I4319" s="203">
        <v>352</v>
      </c>
      <c r="J4319" s="203">
        <v>0</v>
      </c>
      <c r="K4319" s="203">
        <v>0</v>
      </c>
      <c r="L4319" s="203">
        <v>352</v>
      </c>
      <c r="M4319" s="231"/>
    </row>
    <row r="4320" spans="1:13">
      <c r="A4320" s="231" t="s">
        <v>794</v>
      </c>
      <c r="B4320" s="231" t="s">
        <v>247</v>
      </c>
      <c r="C4320" s="231" t="s">
        <v>2344</v>
      </c>
      <c r="D4320" s="231" t="s">
        <v>2298</v>
      </c>
      <c r="E4320" s="231" t="s">
        <v>521</v>
      </c>
      <c r="F4320" s="231" t="s">
        <v>48</v>
      </c>
      <c r="G4320" s="231" t="s">
        <v>521</v>
      </c>
      <c r="H4320" s="231" t="s">
        <v>796</v>
      </c>
      <c r="I4320" s="203">
        <v>125</v>
      </c>
      <c r="J4320" s="203">
        <v>0</v>
      </c>
      <c r="K4320" s="203">
        <v>0</v>
      </c>
      <c r="L4320" s="203">
        <v>125</v>
      </c>
      <c r="M4320" s="231"/>
    </row>
    <row r="4321" spans="1:13">
      <c r="A4321" s="231" t="s">
        <v>794</v>
      </c>
      <c r="B4321" s="231" t="s">
        <v>247</v>
      </c>
      <c r="C4321" s="231" t="s">
        <v>2344</v>
      </c>
      <c r="D4321" s="231" t="s">
        <v>2298</v>
      </c>
      <c r="E4321" s="231" t="s">
        <v>521</v>
      </c>
      <c r="F4321" s="231" t="s">
        <v>48</v>
      </c>
      <c r="G4321" s="231" t="s">
        <v>521</v>
      </c>
      <c r="H4321" s="231" t="s">
        <v>796</v>
      </c>
      <c r="I4321" s="203">
        <v>32</v>
      </c>
      <c r="J4321" s="203">
        <v>0</v>
      </c>
      <c r="K4321" s="203">
        <v>0</v>
      </c>
      <c r="L4321" s="203">
        <v>32</v>
      </c>
      <c r="M4321" s="231"/>
    </row>
    <row r="4322" spans="1:13">
      <c r="A4322" s="231" t="s">
        <v>794</v>
      </c>
      <c r="B4322" s="231" t="s">
        <v>247</v>
      </c>
      <c r="C4322" s="231" t="s">
        <v>2345</v>
      </c>
      <c r="D4322" s="231" t="s">
        <v>2298</v>
      </c>
      <c r="E4322" s="231" t="s">
        <v>521</v>
      </c>
      <c r="F4322" s="231" t="s">
        <v>48</v>
      </c>
      <c r="G4322" s="231" t="s">
        <v>521</v>
      </c>
      <c r="H4322" s="231" t="s">
        <v>796</v>
      </c>
      <c r="I4322" s="203">
        <v>134</v>
      </c>
      <c r="J4322" s="203">
        <v>50</v>
      </c>
      <c r="K4322" s="203">
        <v>0</v>
      </c>
      <c r="L4322" s="203">
        <v>84</v>
      </c>
      <c r="M4322" s="231"/>
    </row>
    <row r="4323" spans="1:13">
      <c r="A4323" s="231" t="s">
        <v>794</v>
      </c>
      <c r="B4323" s="231" t="s">
        <v>808</v>
      </c>
      <c r="C4323" s="231" t="s">
        <v>2345</v>
      </c>
      <c r="D4323" s="231" t="s">
        <v>2266</v>
      </c>
      <c r="E4323" s="231" t="s">
        <v>521</v>
      </c>
      <c r="F4323" s="231" t="s">
        <v>48</v>
      </c>
      <c r="G4323" s="231" t="s">
        <v>521</v>
      </c>
      <c r="H4323" s="231" t="s">
        <v>796</v>
      </c>
      <c r="I4323" s="203">
        <v>0</v>
      </c>
      <c r="J4323" s="203">
        <v>499.94</v>
      </c>
      <c r="K4323" s="203">
        <v>0</v>
      </c>
      <c r="L4323" s="203">
        <v>-499.94</v>
      </c>
      <c r="M4323" s="231"/>
    </row>
    <row r="4324" spans="1:13">
      <c r="A4324" s="231" t="s">
        <v>794</v>
      </c>
      <c r="B4324" s="231" t="s">
        <v>247</v>
      </c>
      <c r="C4324" s="231" t="s">
        <v>794</v>
      </c>
      <c r="D4324" s="231" t="s">
        <v>2266</v>
      </c>
      <c r="E4324" s="231" t="s">
        <v>521</v>
      </c>
      <c r="F4324" s="231" t="s">
        <v>48</v>
      </c>
      <c r="G4324" s="231" t="s">
        <v>521</v>
      </c>
      <c r="H4324" s="231" t="s">
        <v>796</v>
      </c>
      <c r="I4324" s="203">
        <v>207533</v>
      </c>
      <c r="J4324" s="203">
        <v>187892.19</v>
      </c>
      <c r="K4324" s="203">
        <v>17397.759999999998</v>
      </c>
      <c r="L4324" s="203">
        <v>2243.0500000000002</v>
      </c>
      <c r="M4324" s="231"/>
    </row>
    <row r="4325" spans="1:13">
      <c r="A4325" s="231" t="s">
        <v>794</v>
      </c>
      <c r="B4325" s="231" t="s">
        <v>247</v>
      </c>
      <c r="C4325" s="231" t="s">
        <v>812</v>
      </c>
      <c r="D4325" s="231" t="s">
        <v>2266</v>
      </c>
      <c r="E4325" s="231" t="s">
        <v>521</v>
      </c>
      <c r="F4325" s="231" t="s">
        <v>48</v>
      </c>
      <c r="G4325" s="231" t="s">
        <v>521</v>
      </c>
      <c r="H4325" s="231" t="s">
        <v>796</v>
      </c>
      <c r="I4325" s="203">
        <v>94857.44</v>
      </c>
      <c r="J4325" s="203">
        <v>89147.28</v>
      </c>
      <c r="K4325" s="203">
        <v>5958.28</v>
      </c>
      <c r="L4325" s="203">
        <v>-248.12</v>
      </c>
      <c r="M4325" s="231"/>
    </row>
    <row r="4326" spans="1:13">
      <c r="A4326" s="231" t="s">
        <v>794</v>
      </c>
      <c r="B4326" s="231" t="s">
        <v>247</v>
      </c>
      <c r="C4326" s="231" t="s">
        <v>2341</v>
      </c>
      <c r="D4326" s="231" t="s">
        <v>2266</v>
      </c>
      <c r="E4326" s="231" t="s">
        <v>521</v>
      </c>
      <c r="F4326" s="231" t="s">
        <v>48</v>
      </c>
      <c r="G4326" s="231" t="s">
        <v>521</v>
      </c>
      <c r="H4326" s="231" t="s">
        <v>796</v>
      </c>
      <c r="I4326" s="203">
        <v>3133</v>
      </c>
      <c r="J4326" s="203">
        <v>1626.19</v>
      </c>
      <c r="K4326" s="203">
        <v>229.36</v>
      </c>
      <c r="L4326" s="203">
        <v>1277.45</v>
      </c>
      <c r="M4326" s="231"/>
    </row>
    <row r="4327" spans="1:13">
      <c r="A4327" s="231" t="s">
        <v>794</v>
      </c>
      <c r="B4327" s="231" t="s">
        <v>247</v>
      </c>
      <c r="C4327" s="231" t="s">
        <v>2341</v>
      </c>
      <c r="D4327" s="231" t="s">
        <v>2266</v>
      </c>
      <c r="E4327" s="231" t="s">
        <v>521</v>
      </c>
      <c r="F4327" s="231" t="s">
        <v>48</v>
      </c>
      <c r="G4327" s="231" t="s">
        <v>521</v>
      </c>
      <c r="H4327" s="231" t="s">
        <v>796</v>
      </c>
      <c r="I4327" s="203">
        <v>2208</v>
      </c>
      <c r="J4327" s="203">
        <v>1655.37</v>
      </c>
      <c r="K4327" s="203">
        <v>551.79</v>
      </c>
      <c r="L4327" s="203">
        <v>0.84</v>
      </c>
      <c r="M4327" s="231"/>
    </row>
    <row r="4328" spans="1:13">
      <c r="A4328" s="231" t="s">
        <v>794</v>
      </c>
      <c r="B4328" s="231" t="s">
        <v>247</v>
      </c>
      <c r="C4328" s="231" t="s">
        <v>2341</v>
      </c>
      <c r="D4328" s="231" t="s">
        <v>2266</v>
      </c>
      <c r="E4328" s="231" t="s">
        <v>521</v>
      </c>
      <c r="F4328" s="231" t="s">
        <v>48</v>
      </c>
      <c r="G4328" s="231" t="s">
        <v>521</v>
      </c>
      <c r="H4328" s="231" t="s">
        <v>796</v>
      </c>
      <c r="I4328" s="203">
        <v>37</v>
      </c>
      <c r="J4328" s="203">
        <v>0</v>
      </c>
      <c r="K4328" s="203">
        <v>0</v>
      </c>
      <c r="L4328" s="203">
        <v>37</v>
      </c>
      <c r="M4328" s="231"/>
    </row>
    <row r="4329" spans="1:13">
      <c r="A4329" s="231" t="s">
        <v>794</v>
      </c>
      <c r="B4329" s="231" t="s">
        <v>247</v>
      </c>
      <c r="C4329" s="231" t="s">
        <v>2341</v>
      </c>
      <c r="D4329" s="231" t="s">
        <v>2266</v>
      </c>
      <c r="E4329" s="231" t="s">
        <v>521</v>
      </c>
      <c r="F4329" s="231" t="s">
        <v>48</v>
      </c>
      <c r="G4329" s="231" t="s">
        <v>521</v>
      </c>
      <c r="H4329" s="231" t="s">
        <v>796</v>
      </c>
      <c r="I4329" s="203">
        <v>1847</v>
      </c>
      <c r="J4329" s="203">
        <v>1200</v>
      </c>
      <c r="K4329" s="203">
        <v>540</v>
      </c>
      <c r="L4329" s="203">
        <v>107</v>
      </c>
      <c r="M4329" s="231"/>
    </row>
    <row r="4330" spans="1:13">
      <c r="A4330" s="231" t="s">
        <v>794</v>
      </c>
      <c r="B4330" s="231" t="s">
        <v>247</v>
      </c>
      <c r="C4330" s="231" t="s">
        <v>2343</v>
      </c>
      <c r="D4330" s="231" t="s">
        <v>2266</v>
      </c>
      <c r="E4330" s="231" t="s">
        <v>521</v>
      </c>
      <c r="F4330" s="231" t="s">
        <v>48</v>
      </c>
      <c r="G4330" s="231" t="s">
        <v>521</v>
      </c>
      <c r="H4330" s="231" t="s">
        <v>796</v>
      </c>
      <c r="I4330" s="203">
        <v>503</v>
      </c>
      <c r="J4330" s="203">
        <v>0</v>
      </c>
      <c r="K4330" s="203">
        <v>0</v>
      </c>
      <c r="L4330" s="203">
        <v>503</v>
      </c>
      <c r="M4330" s="231"/>
    </row>
    <row r="4331" spans="1:13">
      <c r="A4331" s="231" t="s">
        <v>794</v>
      </c>
      <c r="B4331" s="231" t="s">
        <v>247</v>
      </c>
      <c r="C4331" s="231" t="s">
        <v>2343</v>
      </c>
      <c r="D4331" s="231" t="s">
        <v>2266</v>
      </c>
      <c r="E4331" s="231" t="s">
        <v>521</v>
      </c>
      <c r="F4331" s="231" t="s">
        <v>48</v>
      </c>
      <c r="G4331" s="231" t="s">
        <v>521</v>
      </c>
      <c r="H4331" s="231" t="s">
        <v>796</v>
      </c>
      <c r="I4331" s="203">
        <v>11</v>
      </c>
      <c r="J4331" s="203">
        <v>0</v>
      </c>
      <c r="K4331" s="203">
        <v>0</v>
      </c>
      <c r="L4331" s="203">
        <v>11</v>
      </c>
      <c r="M4331" s="231"/>
    </row>
    <row r="4332" spans="1:13">
      <c r="A4332" s="231" t="s">
        <v>794</v>
      </c>
      <c r="B4332" s="231" t="s">
        <v>247</v>
      </c>
      <c r="C4332" s="231" t="s">
        <v>2344</v>
      </c>
      <c r="D4332" s="231" t="s">
        <v>2266</v>
      </c>
      <c r="E4332" s="231" t="s">
        <v>521</v>
      </c>
      <c r="F4332" s="231" t="s">
        <v>48</v>
      </c>
      <c r="G4332" s="231" t="s">
        <v>521</v>
      </c>
      <c r="H4332" s="231" t="s">
        <v>796</v>
      </c>
      <c r="I4332" s="203">
        <v>161</v>
      </c>
      <c r="J4332" s="203">
        <v>0</v>
      </c>
      <c r="K4332" s="203">
        <v>0</v>
      </c>
      <c r="L4332" s="203">
        <v>161</v>
      </c>
      <c r="M4332" s="231"/>
    </row>
    <row r="4333" spans="1:13">
      <c r="A4333" s="231" t="s">
        <v>794</v>
      </c>
      <c r="B4333" s="231" t="s">
        <v>247</v>
      </c>
      <c r="C4333" s="231" t="s">
        <v>2344</v>
      </c>
      <c r="D4333" s="231" t="s">
        <v>2266</v>
      </c>
      <c r="E4333" s="231" t="s">
        <v>521</v>
      </c>
      <c r="F4333" s="231" t="s">
        <v>48</v>
      </c>
      <c r="G4333" s="231" t="s">
        <v>521</v>
      </c>
      <c r="H4333" s="231" t="s">
        <v>796</v>
      </c>
      <c r="I4333" s="203">
        <v>215</v>
      </c>
      <c r="J4333" s="203">
        <v>0</v>
      </c>
      <c r="K4333" s="203">
        <v>0</v>
      </c>
      <c r="L4333" s="203">
        <v>215</v>
      </c>
      <c r="M4333" s="231"/>
    </row>
    <row r="4334" spans="1:13">
      <c r="A4334" s="231" t="s">
        <v>794</v>
      </c>
      <c r="B4334" s="231" t="s">
        <v>247</v>
      </c>
      <c r="C4334" s="231" t="s">
        <v>2344</v>
      </c>
      <c r="D4334" s="231" t="s">
        <v>2266</v>
      </c>
      <c r="E4334" s="231" t="s">
        <v>521</v>
      </c>
      <c r="F4334" s="231" t="s">
        <v>48</v>
      </c>
      <c r="G4334" s="231" t="s">
        <v>521</v>
      </c>
      <c r="H4334" s="231" t="s">
        <v>796</v>
      </c>
      <c r="I4334" s="203">
        <v>260</v>
      </c>
      <c r="J4334" s="203">
        <v>0</v>
      </c>
      <c r="K4334" s="203">
        <v>0</v>
      </c>
      <c r="L4334" s="203">
        <v>260</v>
      </c>
      <c r="M4334" s="231"/>
    </row>
    <row r="4335" spans="1:13">
      <c r="A4335" s="231" t="s">
        <v>794</v>
      </c>
      <c r="B4335" s="231" t="s">
        <v>247</v>
      </c>
      <c r="C4335" s="231" t="s">
        <v>2345</v>
      </c>
      <c r="D4335" s="231" t="s">
        <v>2266</v>
      </c>
      <c r="E4335" s="231" t="s">
        <v>521</v>
      </c>
      <c r="F4335" s="231" t="s">
        <v>48</v>
      </c>
      <c r="G4335" s="231" t="s">
        <v>521</v>
      </c>
      <c r="H4335" s="231" t="s">
        <v>796</v>
      </c>
      <c r="I4335" s="203">
        <v>4000</v>
      </c>
      <c r="J4335" s="203">
        <v>4000</v>
      </c>
      <c r="K4335" s="203">
        <v>0</v>
      </c>
      <c r="L4335" s="203">
        <v>0</v>
      </c>
      <c r="M4335" s="231"/>
    </row>
    <row r="4336" spans="1:13">
      <c r="A4336" s="231" t="s">
        <v>794</v>
      </c>
      <c r="B4336" s="231" t="s">
        <v>808</v>
      </c>
      <c r="C4336" s="231" t="s">
        <v>2343</v>
      </c>
      <c r="D4336" s="231" t="s">
        <v>2315</v>
      </c>
      <c r="E4336" s="231" t="s">
        <v>521</v>
      </c>
      <c r="F4336" s="231" t="s">
        <v>48</v>
      </c>
      <c r="G4336" s="231" t="s">
        <v>521</v>
      </c>
      <c r="H4336" s="231" t="s">
        <v>796</v>
      </c>
      <c r="I4336" s="203">
        <v>975600</v>
      </c>
      <c r="J4336" s="203">
        <v>925920.17</v>
      </c>
      <c r="K4336" s="203">
        <v>0</v>
      </c>
      <c r="L4336" s="203">
        <v>49679.83</v>
      </c>
      <c r="M4336" s="231"/>
    </row>
    <row r="4337" spans="1:13">
      <c r="A4337" s="231" t="s">
        <v>794</v>
      </c>
      <c r="B4337" s="231" t="s">
        <v>247</v>
      </c>
      <c r="C4337" s="231" t="s">
        <v>794</v>
      </c>
      <c r="D4337" s="231" t="s">
        <v>2315</v>
      </c>
      <c r="E4337" s="231" t="s">
        <v>521</v>
      </c>
      <c r="F4337" s="231" t="s">
        <v>48</v>
      </c>
      <c r="G4337" s="231" t="s">
        <v>521</v>
      </c>
      <c r="H4337" s="231" t="s">
        <v>796</v>
      </c>
      <c r="I4337" s="203">
        <v>688122.02</v>
      </c>
      <c r="J4337" s="203">
        <v>630278.19999999995</v>
      </c>
      <c r="K4337" s="203">
        <v>57343.5</v>
      </c>
      <c r="L4337" s="203">
        <v>500.32</v>
      </c>
      <c r="M4337" s="231"/>
    </row>
    <row r="4338" spans="1:13">
      <c r="A4338" s="231" t="s">
        <v>794</v>
      </c>
      <c r="B4338" s="231" t="s">
        <v>247</v>
      </c>
      <c r="C4338" s="231" t="s">
        <v>812</v>
      </c>
      <c r="D4338" s="231" t="s">
        <v>2315</v>
      </c>
      <c r="E4338" s="231" t="s">
        <v>521</v>
      </c>
      <c r="F4338" s="231" t="s">
        <v>48</v>
      </c>
      <c r="G4338" s="231" t="s">
        <v>521</v>
      </c>
      <c r="H4338" s="231" t="s">
        <v>796</v>
      </c>
      <c r="I4338" s="203">
        <v>244821</v>
      </c>
      <c r="J4338" s="203">
        <v>235936.49</v>
      </c>
      <c r="K4338" s="203">
        <v>12811.22</v>
      </c>
      <c r="L4338" s="203">
        <v>-3926.71</v>
      </c>
      <c r="M4338" s="231"/>
    </row>
    <row r="4339" spans="1:13">
      <c r="A4339" s="231" t="s">
        <v>794</v>
      </c>
      <c r="B4339" s="231" t="s">
        <v>247</v>
      </c>
      <c r="C4339" s="231" t="s">
        <v>2341</v>
      </c>
      <c r="D4339" s="231" t="s">
        <v>2315</v>
      </c>
      <c r="E4339" s="231" t="s">
        <v>521</v>
      </c>
      <c r="F4339" s="231" t="s">
        <v>48</v>
      </c>
      <c r="G4339" s="231" t="s">
        <v>521</v>
      </c>
      <c r="H4339" s="231" t="s">
        <v>796</v>
      </c>
      <c r="I4339" s="203">
        <v>20162</v>
      </c>
      <c r="J4339" s="203">
        <v>14583.75</v>
      </c>
      <c r="K4339" s="203">
        <v>0</v>
      </c>
      <c r="L4339" s="203">
        <v>5578.25</v>
      </c>
      <c r="M4339" s="231"/>
    </row>
    <row r="4340" spans="1:13">
      <c r="A4340" s="231" t="s">
        <v>794</v>
      </c>
      <c r="B4340" s="231" t="s">
        <v>247</v>
      </c>
      <c r="C4340" s="231" t="s">
        <v>2341</v>
      </c>
      <c r="D4340" s="231" t="s">
        <v>2315</v>
      </c>
      <c r="E4340" s="231" t="s">
        <v>521</v>
      </c>
      <c r="F4340" s="231" t="s">
        <v>48</v>
      </c>
      <c r="G4340" s="231" t="s">
        <v>521</v>
      </c>
      <c r="H4340" s="231" t="s">
        <v>796</v>
      </c>
      <c r="I4340" s="203">
        <v>1750</v>
      </c>
      <c r="J4340" s="203">
        <v>450.08</v>
      </c>
      <c r="K4340" s="203">
        <v>443.4</v>
      </c>
      <c r="L4340" s="203">
        <v>856.52</v>
      </c>
      <c r="M4340" s="231"/>
    </row>
    <row r="4341" spans="1:13">
      <c r="A4341" s="231" t="s">
        <v>794</v>
      </c>
      <c r="B4341" s="231" t="s">
        <v>247</v>
      </c>
      <c r="C4341" s="231" t="s">
        <v>2341</v>
      </c>
      <c r="D4341" s="231" t="s">
        <v>2315</v>
      </c>
      <c r="E4341" s="231" t="s">
        <v>521</v>
      </c>
      <c r="F4341" s="231" t="s">
        <v>48</v>
      </c>
      <c r="G4341" s="231" t="s">
        <v>521</v>
      </c>
      <c r="H4341" s="231" t="s">
        <v>796</v>
      </c>
      <c r="I4341" s="203">
        <v>2076.64</v>
      </c>
      <c r="J4341" s="203">
        <v>616.73</v>
      </c>
      <c r="K4341" s="203">
        <v>0</v>
      </c>
      <c r="L4341" s="203">
        <v>1459.91</v>
      </c>
      <c r="M4341" s="231"/>
    </row>
    <row r="4342" spans="1:13">
      <c r="A4342" s="231" t="s">
        <v>794</v>
      </c>
      <c r="B4342" s="231" t="s">
        <v>247</v>
      </c>
      <c r="C4342" s="231" t="s">
        <v>2341</v>
      </c>
      <c r="D4342" s="231" t="s">
        <v>2315</v>
      </c>
      <c r="E4342" s="231" t="s">
        <v>521</v>
      </c>
      <c r="F4342" s="231" t="s">
        <v>48</v>
      </c>
      <c r="G4342" s="231" t="s">
        <v>521</v>
      </c>
      <c r="H4342" s="231" t="s">
        <v>796</v>
      </c>
      <c r="I4342" s="203">
        <v>277</v>
      </c>
      <c r="J4342" s="203">
        <v>237.9</v>
      </c>
      <c r="K4342" s="203">
        <v>0</v>
      </c>
      <c r="L4342" s="203">
        <v>39.1</v>
      </c>
      <c r="M4342" s="231"/>
    </row>
    <row r="4343" spans="1:13">
      <c r="A4343" s="231" t="s">
        <v>794</v>
      </c>
      <c r="B4343" s="231" t="s">
        <v>247</v>
      </c>
      <c r="C4343" s="231" t="s">
        <v>2341</v>
      </c>
      <c r="D4343" s="231" t="s">
        <v>2315</v>
      </c>
      <c r="E4343" s="231" t="s">
        <v>521</v>
      </c>
      <c r="F4343" s="231" t="s">
        <v>48</v>
      </c>
      <c r="G4343" s="231" t="s">
        <v>521</v>
      </c>
      <c r="H4343" s="231" t="s">
        <v>796</v>
      </c>
      <c r="I4343" s="203">
        <v>104253.97</v>
      </c>
      <c r="J4343" s="203">
        <v>55671.69</v>
      </c>
      <c r="K4343" s="203">
        <v>29109.42</v>
      </c>
      <c r="L4343" s="203">
        <v>19472.86</v>
      </c>
      <c r="M4343" s="231"/>
    </row>
    <row r="4344" spans="1:13">
      <c r="A4344" s="231" t="s">
        <v>794</v>
      </c>
      <c r="B4344" s="231" t="s">
        <v>247</v>
      </c>
      <c r="C4344" s="231" t="s">
        <v>2343</v>
      </c>
      <c r="D4344" s="231" t="s">
        <v>2315</v>
      </c>
      <c r="E4344" s="231" t="s">
        <v>521</v>
      </c>
      <c r="F4344" s="231" t="s">
        <v>48</v>
      </c>
      <c r="G4344" s="231" t="s">
        <v>521</v>
      </c>
      <c r="H4344" s="231" t="s">
        <v>796</v>
      </c>
      <c r="I4344" s="203">
        <v>12349</v>
      </c>
      <c r="J4344" s="203">
        <v>8286.25</v>
      </c>
      <c r="K4344" s="203">
        <v>0</v>
      </c>
      <c r="L4344" s="203">
        <v>4062.75</v>
      </c>
      <c r="M4344" s="231"/>
    </row>
    <row r="4345" spans="1:13">
      <c r="A4345" s="231" t="s">
        <v>794</v>
      </c>
      <c r="B4345" s="231" t="s">
        <v>247</v>
      </c>
      <c r="C4345" s="231" t="s">
        <v>2343</v>
      </c>
      <c r="D4345" s="231" t="s">
        <v>2315</v>
      </c>
      <c r="E4345" s="231" t="s">
        <v>521</v>
      </c>
      <c r="F4345" s="231" t="s">
        <v>48</v>
      </c>
      <c r="G4345" s="231" t="s">
        <v>521</v>
      </c>
      <c r="H4345" s="231" t="s">
        <v>796</v>
      </c>
      <c r="I4345" s="203">
        <v>750</v>
      </c>
      <c r="J4345" s="203">
        <v>0</v>
      </c>
      <c r="K4345" s="203">
        <v>0</v>
      </c>
      <c r="L4345" s="203">
        <v>750</v>
      </c>
      <c r="M4345" s="231"/>
    </row>
    <row r="4346" spans="1:13">
      <c r="A4346" s="231" t="s">
        <v>794</v>
      </c>
      <c r="B4346" s="231" t="s">
        <v>247</v>
      </c>
      <c r="C4346" s="231" t="s">
        <v>2344</v>
      </c>
      <c r="D4346" s="231" t="s">
        <v>2315</v>
      </c>
      <c r="E4346" s="231" t="s">
        <v>521</v>
      </c>
      <c r="F4346" s="231" t="s">
        <v>48</v>
      </c>
      <c r="G4346" s="231" t="s">
        <v>521</v>
      </c>
      <c r="H4346" s="231" t="s">
        <v>796</v>
      </c>
      <c r="I4346" s="203">
        <v>1230</v>
      </c>
      <c r="J4346" s="203">
        <v>0</v>
      </c>
      <c r="K4346" s="203">
        <v>0</v>
      </c>
      <c r="L4346" s="203">
        <v>1230</v>
      </c>
      <c r="M4346" s="231"/>
    </row>
    <row r="4347" spans="1:13">
      <c r="A4347" s="231" t="s">
        <v>794</v>
      </c>
      <c r="B4347" s="231" t="s">
        <v>247</v>
      </c>
      <c r="C4347" s="231" t="s">
        <v>2344</v>
      </c>
      <c r="D4347" s="231" t="s">
        <v>2315</v>
      </c>
      <c r="E4347" s="231" t="s">
        <v>521</v>
      </c>
      <c r="F4347" s="231" t="s">
        <v>48</v>
      </c>
      <c r="G4347" s="231" t="s">
        <v>521</v>
      </c>
      <c r="H4347" s="231" t="s">
        <v>796</v>
      </c>
      <c r="I4347" s="203">
        <v>1314</v>
      </c>
      <c r="J4347" s="203">
        <v>0</v>
      </c>
      <c r="K4347" s="203">
        <v>0</v>
      </c>
      <c r="L4347" s="203">
        <v>1314</v>
      </c>
      <c r="M4347" s="231"/>
    </row>
    <row r="4348" spans="1:13">
      <c r="A4348" s="231" t="s">
        <v>794</v>
      </c>
      <c r="B4348" s="231" t="s">
        <v>247</v>
      </c>
      <c r="C4348" s="231" t="s">
        <v>2344</v>
      </c>
      <c r="D4348" s="231" t="s">
        <v>2315</v>
      </c>
      <c r="E4348" s="231" t="s">
        <v>521</v>
      </c>
      <c r="F4348" s="231" t="s">
        <v>48</v>
      </c>
      <c r="G4348" s="231" t="s">
        <v>521</v>
      </c>
      <c r="H4348" s="231" t="s">
        <v>796</v>
      </c>
      <c r="I4348" s="203">
        <v>305</v>
      </c>
      <c r="J4348" s="203">
        <v>0</v>
      </c>
      <c r="K4348" s="203">
        <v>0</v>
      </c>
      <c r="L4348" s="203">
        <v>305</v>
      </c>
      <c r="M4348" s="231"/>
    </row>
    <row r="4349" spans="1:13">
      <c r="A4349" s="231" t="s">
        <v>794</v>
      </c>
      <c r="B4349" s="231" t="s">
        <v>247</v>
      </c>
      <c r="C4349" s="231" t="s">
        <v>2345</v>
      </c>
      <c r="D4349" s="231" t="s">
        <v>2315</v>
      </c>
      <c r="E4349" s="231" t="s">
        <v>521</v>
      </c>
      <c r="F4349" s="231" t="s">
        <v>48</v>
      </c>
      <c r="G4349" s="231" t="s">
        <v>521</v>
      </c>
      <c r="H4349" s="231" t="s">
        <v>796</v>
      </c>
      <c r="I4349" s="203">
        <v>68453.67</v>
      </c>
      <c r="J4349" s="203">
        <v>62591.17</v>
      </c>
      <c r="K4349" s="203">
        <v>0</v>
      </c>
      <c r="L4349" s="203">
        <v>5862.5</v>
      </c>
      <c r="M4349" s="231"/>
    </row>
    <row r="4350" spans="1:13">
      <c r="A4350" s="231" t="s">
        <v>794</v>
      </c>
      <c r="B4350" s="231" t="s">
        <v>244</v>
      </c>
      <c r="C4350" s="231" t="s">
        <v>794</v>
      </c>
      <c r="D4350" s="231" t="s">
        <v>1008</v>
      </c>
      <c r="E4350" s="231" t="s">
        <v>521</v>
      </c>
      <c r="F4350" s="231" t="s">
        <v>48</v>
      </c>
      <c r="G4350" s="231" t="s">
        <v>521</v>
      </c>
      <c r="H4350" s="231" t="s">
        <v>796</v>
      </c>
      <c r="I4350" s="203">
        <v>2851277</v>
      </c>
      <c r="J4350" s="203">
        <v>2739463.65</v>
      </c>
      <c r="K4350" s="203">
        <v>235982.42</v>
      </c>
      <c r="L4350" s="203">
        <v>-124169.07</v>
      </c>
      <c r="M4350" s="231"/>
    </row>
    <row r="4351" spans="1:13">
      <c r="A4351" s="231" t="s">
        <v>794</v>
      </c>
      <c r="B4351" s="231" t="s">
        <v>244</v>
      </c>
      <c r="C4351" s="231" t="s">
        <v>812</v>
      </c>
      <c r="D4351" s="231" t="s">
        <v>1008</v>
      </c>
      <c r="E4351" s="231" t="s">
        <v>521</v>
      </c>
      <c r="F4351" s="231" t="s">
        <v>48</v>
      </c>
      <c r="G4351" s="231" t="s">
        <v>521</v>
      </c>
      <c r="H4351" s="231" t="s">
        <v>796</v>
      </c>
      <c r="I4351" s="203">
        <v>1012292</v>
      </c>
      <c r="J4351" s="203">
        <v>1008347.1</v>
      </c>
      <c r="K4351" s="203">
        <v>49780.34</v>
      </c>
      <c r="L4351" s="203">
        <v>-45835.44</v>
      </c>
      <c r="M4351" s="231"/>
    </row>
    <row r="4352" spans="1:13">
      <c r="A4352" s="231" t="s">
        <v>794</v>
      </c>
      <c r="B4352" s="231" t="s">
        <v>244</v>
      </c>
      <c r="C4352" s="231" t="s">
        <v>2341</v>
      </c>
      <c r="D4352" s="231" t="s">
        <v>1008</v>
      </c>
      <c r="E4352" s="231" t="s">
        <v>521</v>
      </c>
      <c r="F4352" s="231" t="s">
        <v>48</v>
      </c>
      <c r="G4352" s="231" t="s">
        <v>521</v>
      </c>
      <c r="H4352" s="231" t="s">
        <v>796</v>
      </c>
      <c r="I4352" s="203">
        <v>3383</v>
      </c>
      <c r="J4352" s="203">
        <v>744.41</v>
      </c>
      <c r="K4352" s="203">
        <v>0</v>
      </c>
      <c r="L4352" s="203">
        <v>2638.59</v>
      </c>
      <c r="M4352" s="231"/>
    </row>
    <row r="4353" spans="1:13">
      <c r="A4353" s="231" t="s">
        <v>794</v>
      </c>
      <c r="B4353" s="231" t="s">
        <v>244</v>
      </c>
      <c r="C4353" s="231" t="s">
        <v>2341</v>
      </c>
      <c r="D4353" s="231" t="s">
        <v>1008</v>
      </c>
      <c r="E4353" s="231" t="s">
        <v>521</v>
      </c>
      <c r="F4353" s="231" t="s">
        <v>48</v>
      </c>
      <c r="G4353" s="231" t="s">
        <v>521</v>
      </c>
      <c r="H4353" s="231" t="s">
        <v>796</v>
      </c>
      <c r="I4353" s="203">
        <v>25748</v>
      </c>
      <c r="J4353" s="203">
        <v>12355.02</v>
      </c>
      <c r="K4353" s="203">
        <v>0</v>
      </c>
      <c r="L4353" s="203">
        <v>13392.98</v>
      </c>
      <c r="M4353" s="231"/>
    </row>
    <row r="4354" spans="1:13">
      <c r="A4354" s="231" t="s">
        <v>794</v>
      </c>
      <c r="B4354" s="231" t="s">
        <v>244</v>
      </c>
      <c r="C4354" s="231" t="s">
        <v>2341</v>
      </c>
      <c r="D4354" s="231" t="s">
        <v>1008</v>
      </c>
      <c r="E4354" s="231" t="s">
        <v>521</v>
      </c>
      <c r="F4354" s="231" t="s">
        <v>48</v>
      </c>
      <c r="G4354" s="231" t="s">
        <v>521</v>
      </c>
      <c r="H4354" s="231" t="s">
        <v>796</v>
      </c>
      <c r="I4354" s="203">
        <v>3479960.55</v>
      </c>
      <c r="J4354" s="203">
        <v>4314201.95</v>
      </c>
      <c r="K4354" s="203">
        <v>7313.38</v>
      </c>
      <c r="L4354" s="203">
        <v>-841554.78</v>
      </c>
      <c r="M4354" s="231"/>
    </row>
    <row r="4355" spans="1:13">
      <c r="A4355" s="231" t="s">
        <v>794</v>
      </c>
      <c r="B4355" s="231" t="s">
        <v>244</v>
      </c>
      <c r="C4355" s="231" t="s">
        <v>2341</v>
      </c>
      <c r="D4355" s="231" t="s">
        <v>1008</v>
      </c>
      <c r="E4355" s="231" t="s">
        <v>521</v>
      </c>
      <c r="F4355" s="231" t="s">
        <v>48</v>
      </c>
      <c r="G4355" s="231" t="s">
        <v>521</v>
      </c>
      <c r="H4355" s="231" t="s">
        <v>796</v>
      </c>
      <c r="I4355" s="203">
        <v>1149097</v>
      </c>
      <c r="J4355" s="203">
        <v>471005.92</v>
      </c>
      <c r="K4355" s="203">
        <v>0</v>
      </c>
      <c r="L4355" s="203">
        <v>678091.08</v>
      </c>
      <c r="M4355" s="231"/>
    </row>
    <row r="4356" spans="1:13">
      <c r="A4356" s="231" t="s">
        <v>794</v>
      </c>
      <c r="B4356" s="231" t="s">
        <v>244</v>
      </c>
      <c r="C4356" s="231" t="s">
        <v>2341</v>
      </c>
      <c r="D4356" s="231" t="s">
        <v>1008</v>
      </c>
      <c r="E4356" s="231" t="s">
        <v>521</v>
      </c>
      <c r="F4356" s="231" t="s">
        <v>48</v>
      </c>
      <c r="G4356" s="231" t="s">
        <v>521</v>
      </c>
      <c r="H4356" s="231" t="s">
        <v>796</v>
      </c>
      <c r="I4356" s="203">
        <v>11485</v>
      </c>
      <c r="J4356" s="203">
        <v>0</v>
      </c>
      <c r="K4356" s="203">
        <v>0</v>
      </c>
      <c r="L4356" s="203">
        <v>11485</v>
      </c>
      <c r="M4356" s="231"/>
    </row>
    <row r="4357" spans="1:13">
      <c r="A4357" s="231" t="s">
        <v>794</v>
      </c>
      <c r="B4357" s="231" t="s">
        <v>244</v>
      </c>
      <c r="C4357" s="231" t="s">
        <v>2341</v>
      </c>
      <c r="D4357" s="231" t="s">
        <v>1008</v>
      </c>
      <c r="E4357" s="231" t="s">
        <v>521</v>
      </c>
      <c r="F4357" s="231" t="s">
        <v>48</v>
      </c>
      <c r="G4357" s="231" t="s">
        <v>521</v>
      </c>
      <c r="H4357" s="231" t="s">
        <v>796</v>
      </c>
      <c r="I4357" s="203">
        <v>101006</v>
      </c>
      <c r="J4357" s="203">
        <v>97651.1</v>
      </c>
      <c r="K4357" s="203">
        <v>2070</v>
      </c>
      <c r="L4357" s="203">
        <v>1284.9000000000001</v>
      </c>
      <c r="M4357" s="231"/>
    </row>
    <row r="4358" spans="1:13">
      <c r="A4358" s="231" t="s">
        <v>794</v>
      </c>
      <c r="B4358" s="231" t="s">
        <v>244</v>
      </c>
      <c r="C4358" s="231" t="s">
        <v>2342</v>
      </c>
      <c r="D4358" s="231" t="s">
        <v>1008</v>
      </c>
      <c r="E4358" s="231" t="s">
        <v>521</v>
      </c>
      <c r="F4358" s="231" t="s">
        <v>48</v>
      </c>
      <c r="G4358" s="231" t="s">
        <v>521</v>
      </c>
      <c r="H4358" s="231" t="s">
        <v>796</v>
      </c>
      <c r="I4358" s="203">
        <v>4796</v>
      </c>
      <c r="J4358" s="203">
        <v>3975.03</v>
      </c>
      <c r="K4358" s="203">
        <v>0</v>
      </c>
      <c r="L4358" s="203">
        <v>820.97</v>
      </c>
      <c r="M4358" s="231"/>
    </row>
    <row r="4359" spans="1:13">
      <c r="A4359" s="231" t="s">
        <v>794</v>
      </c>
      <c r="B4359" s="231" t="s">
        <v>244</v>
      </c>
      <c r="C4359" s="231" t="s">
        <v>2343</v>
      </c>
      <c r="D4359" s="231" t="s">
        <v>1008</v>
      </c>
      <c r="E4359" s="231" t="s">
        <v>521</v>
      </c>
      <c r="F4359" s="231" t="s">
        <v>48</v>
      </c>
      <c r="G4359" s="231" t="s">
        <v>521</v>
      </c>
      <c r="H4359" s="231" t="s">
        <v>796</v>
      </c>
      <c r="I4359" s="203">
        <v>6191.63</v>
      </c>
      <c r="J4359" s="203">
        <v>1222.96</v>
      </c>
      <c r="K4359" s="203">
        <v>4664.88</v>
      </c>
      <c r="L4359" s="203">
        <v>303.79000000000002</v>
      </c>
      <c r="M4359" s="231"/>
    </row>
    <row r="4360" spans="1:13">
      <c r="A4360" s="231" t="s">
        <v>794</v>
      </c>
      <c r="B4360" s="231" t="s">
        <v>244</v>
      </c>
      <c r="C4360" s="231" t="s">
        <v>2344</v>
      </c>
      <c r="D4360" s="231" t="s">
        <v>1008</v>
      </c>
      <c r="E4360" s="231" t="s">
        <v>521</v>
      </c>
      <c r="F4360" s="231" t="s">
        <v>48</v>
      </c>
      <c r="G4360" s="231" t="s">
        <v>521</v>
      </c>
      <c r="H4360" s="231" t="s">
        <v>796</v>
      </c>
      <c r="I4360" s="203">
        <v>1431</v>
      </c>
      <c r="J4360" s="203">
        <v>0</v>
      </c>
      <c r="K4360" s="203">
        <v>0</v>
      </c>
      <c r="L4360" s="203">
        <v>1431</v>
      </c>
      <c r="M4360" s="231"/>
    </row>
    <row r="4361" spans="1:13">
      <c r="A4361" s="231" t="s">
        <v>794</v>
      </c>
      <c r="B4361" s="231" t="s">
        <v>245</v>
      </c>
      <c r="C4361" s="231" t="s">
        <v>794</v>
      </c>
      <c r="D4361" s="231" t="s">
        <v>1008</v>
      </c>
      <c r="E4361" s="231" t="s">
        <v>521</v>
      </c>
      <c r="F4361" s="231" t="s">
        <v>48</v>
      </c>
      <c r="G4361" s="231" t="s">
        <v>521</v>
      </c>
      <c r="H4361" s="231" t="s">
        <v>796</v>
      </c>
      <c r="I4361" s="203">
        <v>375438.43</v>
      </c>
      <c r="J4361" s="203">
        <v>343547.7</v>
      </c>
      <c r="K4361" s="203">
        <v>31286.54</v>
      </c>
      <c r="L4361" s="203">
        <v>604.19000000000005</v>
      </c>
      <c r="M4361" s="231"/>
    </row>
    <row r="4362" spans="1:13">
      <c r="A4362" s="231" t="s">
        <v>794</v>
      </c>
      <c r="B4362" s="231" t="s">
        <v>245</v>
      </c>
      <c r="C4362" s="231" t="s">
        <v>812</v>
      </c>
      <c r="D4362" s="231" t="s">
        <v>1008</v>
      </c>
      <c r="E4362" s="231" t="s">
        <v>521</v>
      </c>
      <c r="F4362" s="231" t="s">
        <v>48</v>
      </c>
      <c r="G4362" s="231" t="s">
        <v>521</v>
      </c>
      <c r="H4362" s="231" t="s">
        <v>796</v>
      </c>
      <c r="I4362" s="203">
        <v>143555.19</v>
      </c>
      <c r="J4362" s="203">
        <v>138310.6</v>
      </c>
      <c r="K4362" s="203">
        <v>7433.26</v>
      </c>
      <c r="L4362" s="203">
        <v>-2188.67</v>
      </c>
      <c r="M4362" s="231"/>
    </row>
    <row r="4363" spans="1:13">
      <c r="A4363" s="231" t="s">
        <v>794</v>
      </c>
      <c r="B4363" s="231" t="s">
        <v>245</v>
      </c>
      <c r="C4363" s="231" t="s">
        <v>2341</v>
      </c>
      <c r="D4363" s="231" t="s">
        <v>1008</v>
      </c>
      <c r="E4363" s="231" t="s">
        <v>521</v>
      </c>
      <c r="F4363" s="231" t="s">
        <v>48</v>
      </c>
      <c r="G4363" s="231" t="s">
        <v>521</v>
      </c>
      <c r="H4363" s="231" t="s">
        <v>796</v>
      </c>
      <c r="I4363" s="203">
        <v>1500</v>
      </c>
      <c r="J4363" s="203">
        <v>46.2</v>
      </c>
      <c r="K4363" s="203">
        <v>0</v>
      </c>
      <c r="L4363" s="203">
        <v>1453.8</v>
      </c>
      <c r="M4363" s="231"/>
    </row>
    <row r="4364" spans="1:13">
      <c r="A4364" s="231" t="s">
        <v>794</v>
      </c>
      <c r="B4364" s="231" t="s">
        <v>245</v>
      </c>
      <c r="C4364" s="231" t="s">
        <v>2341</v>
      </c>
      <c r="D4364" s="231" t="s">
        <v>1008</v>
      </c>
      <c r="E4364" s="231" t="s">
        <v>521</v>
      </c>
      <c r="F4364" s="231" t="s">
        <v>48</v>
      </c>
      <c r="G4364" s="231" t="s">
        <v>521</v>
      </c>
      <c r="H4364" s="231" t="s">
        <v>796</v>
      </c>
      <c r="I4364" s="203">
        <v>2870.29</v>
      </c>
      <c r="J4364" s="203">
        <v>2853.83</v>
      </c>
      <c r="K4364" s="203">
        <v>0</v>
      </c>
      <c r="L4364" s="203">
        <v>16.46</v>
      </c>
      <c r="M4364" s="231"/>
    </row>
    <row r="4365" spans="1:13">
      <c r="A4365" s="231" t="s">
        <v>794</v>
      </c>
      <c r="B4365" s="231" t="s">
        <v>245</v>
      </c>
      <c r="C4365" s="231" t="s">
        <v>2341</v>
      </c>
      <c r="D4365" s="231" t="s">
        <v>1008</v>
      </c>
      <c r="E4365" s="231" t="s">
        <v>521</v>
      </c>
      <c r="F4365" s="231" t="s">
        <v>48</v>
      </c>
      <c r="G4365" s="231" t="s">
        <v>521</v>
      </c>
      <c r="H4365" s="231" t="s">
        <v>796</v>
      </c>
      <c r="I4365" s="203">
        <v>4071</v>
      </c>
      <c r="J4365" s="203">
        <v>1217.99</v>
      </c>
      <c r="K4365" s="203">
        <v>6.25</v>
      </c>
      <c r="L4365" s="203">
        <v>2846.76</v>
      </c>
      <c r="M4365" s="231"/>
    </row>
    <row r="4366" spans="1:13">
      <c r="A4366" s="231" t="s">
        <v>794</v>
      </c>
      <c r="B4366" s="231" t="s">
        <v>245</v>
      </c>
      <c r="C4366" s="231" t="s">
        <v>2341</v>
      </c>
      <c r="D4366" s="231" t="s">
        <v>1008</v>
      </c>
      <c r="E4366" s="231" t="s">
        <v>521</v>
      </c>
      <c r="F4366" s="231" t="s">
        <v>48</v>
      </c>
      <c r="G4366" s="231" t="s">
        <v>521</v>
      </c>
      <c r="H4366" s="231" t="s">
        <v>796</v>
      </c>
      <c r="I4366" s="203">
        <v>368311.63</v>
      </c>
      <c r="J4366" s="203">
        <v>354799.09</v>
      </c>
      <c r="K4366" s="203">
        <v>11174.24</v>
      </c>
      <c r="L4366" s="203">
        <v>2338.3000000000002</v>
      </c>
      <c r="M4366" s="231"/>
    </row>
    <row r="4367" spans="1:13">
      <c r="A4367" s="231" t="s">
        <v>794</v>
      </c>
      <c r="B4367" s="231" t="s">
        <v>245</v>
      </c>
      <c r="C4367" s="231" t="s">
        <v>2341</v>
      </c>
      <c r="D4367" s="231" t="s">
        <v>1008</v>
      </c>
      <c r="E4367" s="231" t="s">
        <v>521</v>
      </c>
      <c r="F4367" s="231" t="s">
        <v>48</v>
      </c>
      <c r="G4367" s="231" t="s">
        <v>521</v>
      </c>
      <c r="H4367" s="231" t="s">
        <v>796</v>
      </c>
      <c r="I4367" s="203">
        <v>726.64</v>
      </c>
      <c r="J4367" s="203">
        <v>548.16999999999996</v>
      </c>
      <c r="K4367" s="203">
        <v>0</v>
      </c>
      <c r="L4367" s="203">
        <v>178.47</v>
      </c>
      <c r="M4367" s="231"/>
    </row>
    <row r="4368" spans="1:13">
      <c r="A4368" s="231" t="s">
        <v>794</v>
      </c>
      <c r="B4368" s="231" t="s">
        <v>245</v>
      </c>
      <c r="C4368" s="231" t="s">
        <v>2341</v>
      </c>
      <c r="D4368" s="231" t="s">
        <v>1008</v>
      </c>
      <c r="E4368" s="231" t="s">
        <v>521</v>
      </c>
      <c r="F4368" s="231" t="s">
        <v>48</v>
      </c>
      <c r="G4368" s="231" t="s">
        <v>521</v>
      </c>
      <c r="H4368" s="231" t="s">
        <v>796</v>
      </c>
      <c r="I4368" s="203">
        <v>2657</v>
      </c>
      <c r="J4368" s="203">
        <v>221</v>
      </c>
      <c r="K4368" s="203">
        <v>0</v>
      </c>
      <c r="L4368" s="203">
        <v>2436</v>
      </c>
      <c r="M4368" s="231"/>
    </row>
    <row r="4369" spans="1:13">
      <c r="A4369" s="231" t="s">
        <v>794</v>
      </c>
      <c r="B4369" s="231" t="s">
        <v>245</v>
      </c>
      <c r="C4369" s="231" t="s">
        <v>2341</v>
      </c>
      <c r="D4369" s="231" t="s">
        <v>1008</v>
      </c>
      <c r="E4369" s="231" t="s">
        <v>521</v>
      </c>
      <c r="F4369" s="231" t="s">
        <v>48</v>
      </c>
      <c r="G4369" s="231" t="s">
        <v>521</v>
      </c>
      <c r="H4369" s="231" t="s">
        <v>796</v>
      </c>
      <c r="I4369" s="203">
        <v>55570</v>
      </c>
      <c r="J4369" s="203">
        <v>52825.08</v>
      </c>
      <c r="K4369" s="203">
        <v>0</v>
      </c>
      <c r="L4369" s="203">
        <v>2744.92</v>
      </c>
      <c r="M4369" s="231"/>
    </row>
    <row r="4370" spans="1:13">
      <c r="A4370" s="231" t="s">
        <v>794</v>
      </c>
      <c r="B4370" s="231" t="s">
        <v>245</v>
      </c>
      <c r="C4370" s="231" t="s">
        <v>2343</v>
      </c>
      <c r="D4370" s="231" t="s">
        <v>1008</v>
      </c>
      <c r="E4370" s="231" t="s">
        <v>521</v>
      </c>
      <c r="F4370" s="231" t="s">
        <v>48</v>
      </c>
      <c r="G4370" s="231" t="s">
        <v>521</v>
      </c>
      <c r="H4370" s="231" t="s">
        <v>796</v>
      </c>
      <c r="I4370" s="203">
        <v>5863.99</v>
      </c>
      <c r="J4370" s="203">
        <v>914.45</v>
      </c>
      <c r="K4370" s="203">
        <v>38.1</v>
      </c>
      <c r="L4370" s="203">
        <v>4911.4399999999996</v>
      </c>
      <c r="M4370" s="231"/>
    </row>
    <row r="4371" spans="1:13">
      <c r="A4371" s="231" t="s">
        <v>794</v>
      </c>
      <c r="B4371" s="231" t="s">
        <v>245</v>
      </c>
      <c r="C4371" s="231" t="s">
        <v>2343</v>
      </c>
      <c r="D4371" s="231" t="s">
        <v>1008</v>
      </c>
      <c r="E4371" s="231" t="s">
        <v>521</v>
      </c>
      <c r="F4371" s="231" t="s">
        <v>48</v>
      </c>
      <c r="G4371" s="231" t="s">
        <v>521</v>
      </c>
      <c r="H4371" s="231" t="s">
        <v>796</v>
      </c>
      <c r="I4371" s="203">
        <v>13133.65</v>
      </c>
      <c r="J4371" s="203">
        <v>10162.11</v>
      </c>
      <c r="K4371" s="203">
        <v>1848.1</v>
      </c>
      <c r="L4371" s="203">
        <v>1123.44</v>
      </c>
      <c r="M4371" s="231"/>
    </row>
    <row r="4372" spans="1:13">
      <c r="A4372" s="231" t="s">
        <v>794</v>
      </c>
      <c r="B4372" s="231" t="s">
        <v>245</v>
      </c>
      <c r="C4372" s="231" t="s">
        <v>2344</v>
      </c>
      <c r="D4372" s="231" t="s">
        <v>1008</v>
      </c>
      <c r="E4372" s="231" t="s">
        <v>521</v>
      </c>
      <c r="F4372" s="231" t="s">
        <v>48</v>
      </c>
      <c r="G4372" s="231" t="s">
        <v>521</v>
      </c>
      <c r="H4372" s="231" t="s">
        <v>796</v>
      </c>
      <c r="I4372" s="203">
        <v>4502</v>
      </c>
      <c r="J4372" s="203">
        <v>0</v>
      </c>
      <c r="K4372" s="203">
        <v>0</v>
      </c>
      <c r="L4372" s="203">
        <v>4502</v>
      </c>
      <c r="M4372" s="231"/>
    </row>
    <row r="4373" spans="1:13">
      <c r="A4373" s="231" t="s">
        <v>794</v>
      </c>
      <c r="B4373" s="231" t="s">
        <v>245</v>
      </c>
      <c r="C4373" s="231" t="s">
        <v>2344</v>
      </c>
      <c r="D4373" s="231" t="s">
        <v>1008</v>
      </c>
      <c r="E4373" s="231" t="s">
        <v>521</v>
      </c>
      <c r="F4373" s="231" t="s">
        <v>48</v>
      </c>
      <c r="G4373" s="231" t="s">
        <v>521</v>
      </c>
      <c r="H4373" s="231" t="s">
        <v>796</v>
      </c>
      <c r="I4373" s="203">
        <v>6569</v>
      </c>
      <c r="J4373" s="203">
        <v>4558.46</v>
      </c>
      <c r="K4373" s="203">
        <v>1468</v>
      </c>
      <c r="L4373" s="203">
        <v>542.54</v>
      </c>
      <c r="M4373" s="231"/>
    </row>
    <row r="4374" spans="1:13">
      <c r="A4374" s="231" t="s">
        <v>794</v>
      </c>
      <c r="B4374" s="231" t="s">
        <v>245</v>
      </c>
      <c r="C4374" s="231" t="s">
        <v>2344</v>
      </c>
      <c r="D4374" s="231" t="s">
        <v>1008</v>
      </c>
      <c r="E4374" s="231" t="s">
        <v>521</v>
      </c>
      <c r="F4374" s="231" t="s">
        <v>48</v>
      </c>
      <c r="G4374" s="231" t="s">
        <v>521</v>
      </c>
      <c r="H4374" s="231" t="s">
        <v>796</v>
      </c>
      <c r="I4374" s="203">
        <v>4554</v>
      </c>
      <c r="J4374" s="203">
        <v>0</v>
      </c>
      <c r="K4374" s="203">
        <v>0</v>
      </c>
      <c r="L4374" s="203">
        <v>4554</v>
      </c>
      <c r="M4374" s="231"/>
    </row>
    <row r="4375" spans="1:13">
      <c r="A4375" s="231" t="s">
        <v>794</v>
      </c>
      <c r="B4375" s="231" t="s">
        <v>245</v>
      </c>
      <c r="C4375" s="231" t="s">
        <v>2344</v>
      </c>
      <c r="D4375" s="231" t="s">
        <v>1008</v>
      </c>
      <c r="E4375" s="231" t="s">
        <v>521</v>
      </c>
      <c r="F4375" s="231" t="s">
        <v>48</v>
      </c>
      <c r="G4375" s="231" t="s">
        <v>521</v>
      </c>
      <c r="H4375" s="231" t="s">
        <v>796</v>
      </c>
      <c r="I4375" s="203">
        <v>15045</v>
      </c>
      <c r="J4375" s="203">
        <v>11762.65</v>
      </c>
      <c r="K4375" s="203">
        <v>129.47999999999999</v>
      </c>
      <c r="L4375" s="203">
        <v>3152.87</v>
      </c>
      <c r="M4375" s="231"/>
    </row>
    <row r="4376" spans="1:13">
      <c r="A4376" s="231" t="s">
        <v>794</v>
      </c>
      <c r="B4376" s="231" t="s">
        <v>245</v>
      </c>
      <c r="C4376" s="231" t="s">
        <v>2344</v>
      </c>
      <c r="D4376" s="231" t="s">
        <v>1008</v>
      </c>
      <c r="E4376" s="231" t="s">
        <v>521</v>
      </c>
      <c r="F4376" s="231" t="s">
        <v>48</v>
      </c>
      <c r="G4376" s="231" t="s">
        <v>521</v>
      </c>
      <c r="H4376" s="231" t="s">
        <v>796</v>
      </c>
      <c r="I4376" s="203">
        <v>1653</v>
      </c>
      <c r="J4376" s="203">
        <v>406.28</v>
      </c>
      <c r="K4376" s="203">
        <v>0</v>
      </c>
      <c r="L4376" s="203">
        <v>1246.72</v>
      </c>
      <c r="M4376" s="231"/>
    </row>
    <row r="4377" spans="1:13">
      <c r="A4377" s="231" t="s">
        <v>794</v>
      </c>
      <c r="B4377" s="231" t="s">
        <v>245</v>
      </c>
      <c r="C4377" s="231" t="s">
        <v>2344</v>
      </c>
      <c r="D4377" s="231" t="s">
        <v>1008</v>
      </c>
      <c r="E4377" s="231" t="s">
        <v>521</v>
      </c>
      <c r="F4377" s="231" t="s">
        <v>48</v>
      </c>
      <c r="G4377" s="231" t="s">
        <v>521</v>
      </c>
      <c r="H4377" s="231" t="s">
        <v>796</v>
      </c>
      <c r="I4377" s="203">
        <v>69</v>
      </c>
      <c r="J4377" s="203">
        <v>0</v>
      </c>
      <c r="K4377" s="203">
        <v>0</v>
      </c>
      <c r="L4377" s="203">
        <v>69</v>
      </c>
      <c r="M4377" s="231"/>
    </row>
    <row r="4378" spans="1:13">
      <c r="A4378" s="231" t="s">
        <v>794</v>
      </c>
      <c r="B4378" s="231" t="s">
        <v>245</v>
      </c>
      <c r="C4378" s="231" t="s">
        <v>2345</v>
      </c>
      <c r="D4378" s="231" t="s">
        <v>1008</v>
      </c>
      <c r="E4378" s="231" t="s">
        <v>521</v>
      </c>
      <c r="F4378" s="231" t="s">
        <v>48</v>
      </c>
      <c r="G4378" s="231" t="s">
        <v>521</v>
      </c>
      <c r="H4378" s="231" t="s">
        <v>796</v>
      </c>
      <c r="I4378" s="203">
        <v>250</v>
      </c>
      <c r="J4378" s="203">
        <v>250</v>
      </c>
      <c r="K4378" s="203">
        <v>0</v>
      </c>
      <c r="L4378" s="203">
        <v>0</v>
      </c>
      <c r="M4378" s="231"/>
    </row>
    <row r="4379" spans="1:13">
      <c r="A4379" s="231" t="s">
        <v>794</v>
      </c>
      <c r="B4379" s="231" t="s">
        <v>243</v>
      </c>
      <c r="C4379" s="231" t="s">
        <v>794</v>
      </c>
      <c r="D4379" s="231" t="s">
        <v>2319</v>
      </c>
      <c r="E4379" s="231" t="s">
        <v>521</v>
      </c>
      <c r="F4379" s="231" t="s">
        <v>48</v>
      </c>
      <c r="G4379" s="231" t="s">
        <v>521</v>
      </c>
      <c r="H4379" s="231" t="s">
        <v>796</v>
      </c>
      <c r="I4379" s="203">
        <v>605313.86</v>
      </c>
      <c r="J4379" s="203">
        <v>548843.98</v>
      </c>
      <c r="K4379" s="203">
        <v>53462.720000000001</v>
      </c>
      <c r="L4379" s="203">
        <v>3007.16</v>
      </c>
      <c r="M4379" s="231"/>
    </row>
    <row r="4380" spans="1:13">
      <c r="A4380" s="231" t="s">
        <v>794</v>
      </c>
      <c r="B4380" s="231" t="s">
        <v>243</v>
      </c>
      <c r="C4380" s="231" t="s">
        <v>812</v>
      </c>
      <c r="D4380" s="231" t="s">
        <v>2319</v>
      </c>
      <c r="E4380" s="231" t="s">
        <v>521</v>
      </c>
      <c r="F4380" s="231" t="s">
        <v>48</v>
      </c>
      <c r="G4380" s="231" t="s">
        <v>521</v>
      </c>
      <c r="H4380" s="231" t="s">
        <v>796</v>
      </c>
      <c r="I4380" s="203">
        <v>224301.59</v>
      </c>
      <c r="J4380" s="203">
        <v>215453.35</v>
      </c>
      <c r="K4380" s="203">
        <v>11742.46</v>
      </c>
      <c r="L4380" s="203">
        <v>-2894.22</v>
      </c>
      <c r="M4380" s="231"/>
    </row>
    <row r="4381" spans="1:13">
      <c r="A4381" s="231" t="s">
        <v>794</v>
      </c>
      <c r="B4381" s="231" t="s">
        <v>243</v>
      </c>
      <c r="C4381" s="231" t="s">
        <v>2341</v>
      </c>
      <c r="D4381" s="231" t="s">
        <v>2319</v>
      </c>
      <c r="E4381" s="231" t="s">
        <v>521</v>
      </c>
      <c r="F4381" s="231" t="s">
        <v>48</v>
      </c>
      <c r="G4381" s="231" t="s">
        <v>521</v>
      </c>
      <c r="H4381" s="231" t="s">
        <v>796</v>
      </c>
      <c r="I4381" s="203">
        <v>215.81</v>
      </c>
      <c r="J4381" s="203">
        <v>215.81</v>
      </c>
      <c r="K4381" s="203">
        <v>0</v>
      </c>
      <c r="L4381" s="203">
        <v>0</v>
      </c>
      <c r="M4381" s="231"/>
    </row>
    <row r="4382" spans="1:13">
      <c r="A4382" s="231" t="s">
        <v>794</v>
      </c>
      <c r="B4382" s="231" t="s">
        <v>243</v>
      </c>
      <c r="C4382" s="231" t="s">
        <v>2341</v>
      </c>
      <c r="D4382" s="231" t="s">
        <v>2319</v>
      </c>
      <c r="E4382" s="231" t="s">
        <v>521</v>
      </c>
      <c r="F4382" s="231" t="s">
        <v>48</v>
      </c>
      <c r="G4382" s="231" t="s">
        <v>521</v>
      </c>
      <c r="H4382" s="231" t="s">
        <v>796</v>
      </c>
      <c r="I4382" s="203">
        <v>5782</v>
      </c>
      <c r="J4382" s="203">
        <v>5286.33</v>
      </c>
      <c r="K4382" s="203">
        <v>4.59</v>
      </c>
      <c r="L4382" s="203">
        <v>491.08</v>
      </c>
      <c r="M4382" s="231"/>
    </row>
    <row r="4383" spans="1:13">
      <c r="A4383" s="231" t="s">
        <v>794</v>
      </c>
      <c r="B4383" s="231" t="s">
        <v>243</v>
      </c>
      <c r="C4383" s="231" t="s">
        <v>2341</v>
      </c>
      <c r="D4383" s="231" t="s">
        <v>2319</v>
      </c>
      <c r="E4383" s="231" t="s">
        <v>521</v>
      </c>
      <c r="F4383" s="231" t="s">
        <v>48</v>
      </c>
      <c r="G4383" s="231" t="s">
        <v>521</v>
      </c>
      <c r="H4383" s="231" t="s">
        <v>796</v>
      </c>
      <c r="I4383" s="203">
        <v>703</v>
      </c>
      <c r="J4383" s="203">
        <v>200.3</v>
      </c>
      <c r="K4383" s="203">
        <v>44.89</v>
      </c>
      <c r="L4383" s="203">
        <v>457.81</v>
      </c>
      <c r="M4383" s="231"/>
    </row>
    <row r="4384" spans="1:13">
      <c r="A4384" s="231" t="s">
        <v>794</v>
      </c>
      <c r="B4384" s="231" t="s">
        <v>243</v>
      </c>
      <c r="C4384" s="231" t="s">
        <v>2341</v>
      </c>
      <c r="D4384" s="231" t="s">
        <v>2319</v>
      </c>
      <c r="E4384" s="231" t="s">
        <v>521</v>
      </c>
      <c r="F4384" s="231" t="s">
        <v>48</v>
      </c>
      <c r="G4384" s="231" t="s">
        <v>521</v>
      </c>
      <c r="H4384" s="231" t="s">
        <v>796</v>
      </c>
      <c r="I4384" s="203">
        <v>7346</v>
      </c>
      <c r="J4384" s="203">
        <v>5117.7</v>
      </c>
      <c r="K4384" s="203">
        <v>364.2</v>
      </c>
      <c r="L4384" s="203">
        <v>1864.1</v>
      </c>
      <c r="M4384" s="231"/>
    </row>
    <row r="4385" spans="1:13">
      <c r="A4385" s="231" t="s">
        <v>794</v>
      </c>
      <c r="B4385" s="231" t="s">
        <v>243</v>
      </c>
      <c r="C4385" s="231" t="s">
        <v>2341</v>
      </c>
      <c r="D4385" s="231" t="s">
        <v>2319</v>
      </c>
      <c r="E4385" s="231" t="s">
        <v>521</v>
      </c>
      <c r="F4385" s="231" t="s">
        <v>48</v>
      </c>
      <c r="G4385" s="231" t="s">
        <v>521</v>
      </c>
      <c r="H4385" s="231" t="s">
        <v>796</v>
      </c>
      <c r="I4385" s="203">
        <v>6703.28</v>
      </c>
      <c r="J4385" s="203">
        <v>6194.7</v>
      </c>
      <c r="K4385" s="203">
        <v>504.9</v>
      </c>
      <c r="L4385" s="203">
        <v>3.68</v>
      </c>
      <c r="M4385" s="231"/>
    </row>
    <row r="4386" spans="1:13">
      <c r="A4386" s="231" t="s">
        <v>794</v>
      </c>
      <c r="B4386" s="231" t="s">
        <v>243</v>
      </c>
      <c r="C4386" s="231" t="s">
        <v>2341</v>
      </c>
      <c r="D4386" s="231" t="s">
        <v>2319</v>
      </c>
      <c r="E4386" s="231" t="s">
        <v>521</v>
      </c>
      <c r="F4386" s="231" t="s">
        <v>48</v>
      </c>
      <c r="G4386" s="231" t="s">
        <v>521</v>
      </c>
      <c r="H4386" s="231" t="s">
        <v>796</v>
      </c>
      <c r="I4386" s="203">
        <v>108</v>
      </c>
      <c r="J4386" s="203">
        <v>0</v>
      </c>
      <c r="K4386" s="203">
        <v>0</v>
      </c>
      <c r="L4386" s="203">
        <v>108</v>
      </c>
      <c r="M4386" s="231"/>
    </row>
    <row r="4387" spans="1:13">
      <c r="A4387" s="231" t="s">
        <v>794</v>
      </c>
      <c r="B4387" s="231" t="s">
        <v>243</v>
      </c>
      <c r="C4387" s="231" t="s">
        <v>2341</v>
      </c>
      <c r="D4387" s="231" t="s">
        <v>2319</v>
      </c>
      <c r="E4387" s="231" t="s">
        <v>521</v>
      </c>
      <c r="F4387" s="231" t="s">
        <v>48</v>
      </c>
      <c r="G4387" s="231" t="s">
        <v>521</v>
      </c>
      <c r="H4387" s="231" t="s">
        <v>796</v>
      </c>
      <c r="I4387" s="203">
        <v>7913</v>
      </c>
      <c r="J4387" s="203">
        <v>3250.99</v>
      </c>
      <c r="K4387" s="203">
        <v>1573.14</v>
      </c>
      <c r="L4387" s="203">
        <v>3088.87</v>
      </c>
      <c r="M4387" s="231"/>
    </row>
    <row r="4388" spans="1:13">
      <c r="A4388" s="231" t="s">
        <v>794</v>
      </c>
      <c r="B4388" s="231" t="s">
        <v>243</v>
      </c>
      <c r="C4388" s="231" t="s">
        <v>2341</v>
      </c>
      <c r="D4388" s="231" t="s">
        <v>2319</v>
      </c>
      <c r="E4388" s="231" t="s">
        <v>521</v>
      </c>
      <c r="F4388" s="231" t="s">
        <v>48</v>
      </c>
      <c r="G4388" s="231" t="s">
        <v>521</v>
      </c>
      <c r="H4388" s="231" t="s">
        <v>796</v>
      </c>
      <c r="I4388" s="203">
        <v>77046</v>
      </c>
      <c r="J4388" s="203">
        <v>65475.81</v>
      </c>
      <c r="K4388" s="203">
        <v>10313.25</v>
      </c>
      <c r="L4388" s="203">
        <v>1256.94</v>
      </c>
      <c r="M4388" s="231"/>
    </row>
    <row r="4389" spans="1:13">
      <c r="A4389" s="231" t="s">
        <v>794</v>
      </c>
      <c r="B4389" s="231" t="s">
        <v>243</v>
      </c>
      <c r="C4389" s="231" t="s">
        <v>2341</v>
      </c>
      <c r="D4389" s="231" t="s">
        <v>2319</v>
      </c>
      <c r="E4389" s="231" t="s">
        <v>521</v>
      </c>
      <c r="F4389" s="231" t="s">
        <v>48</v>
      </c>
      <c r="G4389" s="231" t="s">
        <v>521</v>
      </c>
      <c r="H4389" s="231" t="s">
        <v>796</v>
      </c>
      <c r="I4389" s="203">
        <v>500</v>
      </c>
      <c r="J4389" s="203">
        <v>0</v>
      </c>
      <c r="K4389" s="203">
        <v>0</v>
      </c>
      <c r="L4389" s="203">
        <v>500</v>
      </c>
      <c r="M4389" s="231"/>
    </row>
    <row r="4390" spans="1:13">
      <c r="A4390" s="231" t="s">
        <v>794</v>
      </c>
      <c r="B4390" s="231" t="s">
        <v>243</v>
      </c>
      <c r="C4390" s="231" t="s">
        <v>2342</v>
      </c>
      <c r="D4390" s="231" t="s">
        <v>2319</v>
      </c>
      <c r="E4390" s="231" t="s">
        <v>521</v>
      </c>
      <c r="F4390" s="231" t="s">
        <v>48</v>
      </c>
      <c r="G4390" s="231" t="s">
        <v>521</v>
      </c>
      <c r="H4390" s="231" t="s">
        <v>796</v>
      </c>
      <c r="I4390" s="203">
        <v>1543</v>
      </c>
      <c r="J4390" s="203">
        <v>1178.2</v>
      </c>
      <c r="K4390" s="203">
        <v>0</v>
      </c>
      <c r="L4390" s="203">
        <v>364.8</v>
      </c>
      <c r="M4390" s="231"/>
    </row>
    <row r="4391" spans="1:13">
      <c r="A4391" s="231" t="s">
        <v>794</v>
      </c>
      <c r="B4391" s="231" t="s">
        <v>243</v>
      </c>
      <c r="C4391" s="231" t="s">
        <v>2342</v>
      </c>
      <c r="D4391" s="231" t="s">
        <v>2319</v>
      </c>
      <c r="E4391" s="231" t="s">
        <v>521</v>
      </c>
      <c r="F4391" s="231" t="s">
        <v>48</v>
      </c>
      <c r="G4391" s="231" t="s">
        <v>521</v>
      </c>
      <c r="H4391" s="231" t="s">
        <v>796</v>
      </c>
      <c r="I4391" s="203">
        <v>2198</v>
      </c>
      <c r="J4391" s="203">
        <v>2556.15</v>
      </c>
      <c r="K4391" s="203">
        <v>0</v>
      </c>
      <c r="L4391" s="203">
        <v>-358.15</v>
      </c>
      <c r="M4391" s="231"/>
    </row>
    <row r="4392" spans="1:13">
      <c r="A4392" s="231" t="s">
        <v>794</v>
      </c>
      <c r="B4392" s="231" t="s">
        <v>243</v>
      </c>
      <c r="C4392" s="231" t="s">
        <v>2343</v>
      </c>
      <c r="D4392" s="231" t="s">
        <v>2319</v>
      </c>
      <c r="E4392" s="231" t="s">
        <v>521</v>
      </c>
      <c r="F4392" s="231" t="s">
        <v>48</v>
      </c>
      <c r="G4392" s="231" t="s">
        <v>521</v>
      </c>
      <c r="H4392" s="231" t="s">
        <v>796</v>
      </c>
      <c r="I4392" s="203">
        <v>10718</v>
      </c>
      <c r="J4392" s="203">
        <v>8783.59</v>
      </c>
      <c r="K4392" s="203">
        <v>0</v>
      </c>
      <c r="L4392" s="203">
        <v>1934.41</v>
      </c>
      <c r="M4392" s="231"/>
    </row>
    <row r="4393" spans="1:13">
      <c r="A4393" s="231" t="s">
        <v>794</v>
      </c>
      <c r="B4393" s="231" t="s">
        <v>243</v>
      </c>
      <c r="C4393" s="231" t="s">
        <v>2343</v>
      </c>
      <c r="D4393" s="231" t="s">
        <v>2319</v>
      </c>
      <c r="E4393" s="231" t="s">
        <v>521</v>
      </c>
      <c r="F4393" s="231" t="s">
        <v>48</v>
      </c>
      <c r="G4393" s="231" t="s">
        <v>521</v>
      </c>
      <c r="H4393" s="231" t="s">
        <v>796</v>
      </c>
      <c r="I4393" s="203">
        <v>287</v>
      </c>
      <c r="J4393" s="203">
        <v>0</v>
      </c>
      <c r="K4393" s="203">
        <v>0</v>
      </c>
      <c r="L4393" s="203">
        <v>287</v>
      </c>
      <c r="M4393" s="231"/>
    </row>
    <row r="4394" spans="1:13">
      <c r="A4394" s="231" t="s">
        <v>794</v>
      </c>
      <c r="B4394" s="231" t="s">
        <v>243</v>
      </c>
      <c r="C4394" s="231" t="s">
        <v>2344</v>
      </c>
      <c r="D4394" s="231" t="s">
        <v>2319</v>
      </c>
      <c r="E4394" s="231" t="s">
        <v>521</v>
      </c>
      <c r="F4394" s="231" t="s">
        <v>48</v>
      </c>
      <c r="G4394" s="231" t="s">
        <v>521</v>
      </c>
      <c r="H4394" s="231" t="s">
        <v>796</v>
      </c>
      <c r="I4394" s="203">
        <v>305</v>
      </c>
      <c r="J4394" s="203">
        <v>0</v>
      </c>
      <c r="K4394" s="203">
        <v>0</v>
      </c>
      <c r="L4394" s="203">
        <v>305</v>
      </c>
      <c r="M4394" s="231"/>
    </row>
    <row r="4395" spans="1:13">
      <c r="A4395" s="231" t="s">
        <v>794</v>
      </c>
      <c r="B4395" s="231" t="s">
        <v>243</v>
      </c>
      <c r="C4395" s="231" t="s">
        <v>2344</v>
      </c>
      <c r="D4395" s="231" t="s">
        <v>2319</v>
      </c>
      <c r="E4395" s="231" t="s">
        <v>521</v>
      </c>
      <c r="F4395" s="231" t="s">
        <v>48</v>
      </c>
      <c r="G4395" s="231" t="s">
        <v>521</v>
      </c>
      <c r="H4395" s="231" t="s">
        <v>796</v>
      </c>
      <c r="I4395" s="203">
        <v>128</v>
      </c>
      <c r="J4395" s="203">
        <v>0</v>
      </c>
      <c r="K4395" s="203">
        <v>0</v>
      </c>
      <c r="L4395" s="203">
        <v>128</v>
      </c>
      <c r="M4395" s="231"/>
    </row>
    <row r="4396" spans="1:13">
      <c r="A4396" s="231" t="s">
        <v>794</v>
      </c>
      <c r="B4396" s="231" t="s">
        <v>243</v>
      </c>
      <c r="C4396" s="231" t="s">
        <v>2344</v>
      </c>
      <c r="D4396" s="231" t="s">
        <v>2319</v>
      </c>
      <c r="E4396" s="231" t="s">
        <v>521</v>
      </c>
      <c r="F4396" s="231" t="s">
        <v>48</v>
      </c>
      <c r="G4396" s="231" t="s">
        <v>521</v>
      </c>
      <c r="H4396" s="231" t="s">
        <v>796</v>
      </c>
      <c r="I4396" s="203">
        <v>275</v>
      </c>
      <c r="J4396" s="203">
        <v>275</v>
      </c>
      <c r="K4396" s="203">
        <v>0</v>
      </c>
      <c r="L4396" s="203">
        <v>0</v>
      </c>
      <c r="M4396" s="231"/>
    </row>
    <row r="4397" spans="1:13">
      <c r="A4397" s="231" t="s">
        <v>794</v>
      </c>
      <c r="B4397" s="231" t="s">
        <v>243</v>
      </c>
      <c r="C4397" s="231" t="s">
        <v>2345</v>
      </c>
      <c r="D4397" s="231" t="s">
        <v>2319</v>
      </c>
      <c r="E4397" s="231" t="s">
        <v>521</v>
      </c>
      <c r="F4397" s="231" t="s">
        <v>48</v>
      </c>
      <c r="G4397" s="231" t="s">
        <v>521</v>
      </c>
      <c r="H4397" s="231" t="s">
        <v>796</v>
      </c>
      <c r="I4397" s="203">
        <v>327.19</v>
      </c>
      <c r="J4397" s="203">
        <v>316.3</v>
      </c>
      <c r="K4397" s="203">
        <v>0</v>
      </c>
      <c r="L4397" s="203">
        <v>10.89</v>
      </c>
      <c r="M4397" s="231"/>
    </row>
    <row r="4398" spans="1:13">
      <c r="A4398" s="231" t="s">
        <v>794</v>
      </c>
      <c r="B4398" s="231" t="s">
        <v>706</v>
      </c>
      <c r="C4398" s="231" t="s">
        <v>2343</v>
      </c>
      <c r="D4398" s="231" t="s">
        <v>2319</v>
      </c>
      <c r="E4398" s="231" t="s">
        <v>521</v>
      </c>
      <c r="F4398" s="231" t="s">
        <v>48</v>
      </c>
      <c r="G4398" s="231" t="s">
        <v>521</v>
      </c>
      <c r="H4398" s="231" t="s">
        <v>796</v>
      </c>
      <c r="I4398" s="203">
        <v>995</v>
      </c>
      <c r="J4398" s="203">
        <v>0</v>
      </c>
      <c r="K4398" s="203">
        <v>0</v>
      </c>
      <c r="L4398" s="203">
        <v>995</v>
      </c>
      <c r="M4398" s="231"/>
    </row>
    <row r="4399" spans="1:13">
      <c r="A4399" s="231" t="s">
        <v>794</v>
      </c>
      <c r="B4399" s="231" t="s">
        <v>243</v>
      </c>
      <c r="C4399" s="231" t="s">
        <v>794</v>
      </c>
      <c r="D4399" s="231" t="s">
        <v>1736</v>
      </c>
      <c r="E4399" s="231" t="s">
        <v>521</v>
      </c>
      <c r="F4399" s="231" t="s">
        <v>48</v>
      </c>
      <c r="G4399" s="231" t="s">
        <v>521</v>
      </c>
      <c r="H4399" s="231" t="s">
        <v>796</v>
      </c>
      <c r="I4399" s="203">
        <v>39672</v>
      </c>
      <c r="J4399" s="203">
        <v>36366</v>
      </c>
      <c r="K4399" s="203">
        <v>3306</v>
      </c>
      <c r="L4399" s="203">
        <v>0</v>
      </c>
      <c r="M4399" s="231"/>
    </row>
    <row r="4400" spans="1:13">
      <c r="A4400" s="231" t="s">
        <v>794</v>
      </c>
      <c r="B4400" s="231" t="s">
        <v>243</v>
      </c>
      <c r="C4400" s="231" t="s">
        <v>812</v>
      </c>
      <c r="D4400" s="231" t="s">
        <v>1736</v>
      </c>
      <c r="E4400" s="231" t="s">
        <v>521</v>
      </c>
      <c r="F4400" s="231" t="s">
        <v>48</v>
      </c>
      <c r="G4400" s="231" t="s">
        <v>521</v>
      </c>
      <c r="H4400" s="231" t="s">
        <v>796</v>
      </c>
      <c r="I4400" s="203">
        <v>16026.71</v>
      </c>
      <c r="J4400" s="203">
        <v>15462.89</v>
      </c>
      <c r="K4400" s="203">
        <v>687.18</v>
      </c>
      <c r="L4400" s="203">
        <v>-123.36</v>
      </c>
      <c r="M4400" s="231"/>
    </row>
    <row r="4401" spans="1:13">
      <c r="A4401" s="231" t="s">
        <v>794</v>
      </c>
      <c r="B4401" s="231" t="s">
        <v>243</v>
      </c>
      <c r="C4401" s="231" t="s">
        <v>2341</v>
      </c>
      <c r="D4401" s="231" t="s">
        <v>1736</v>
      </c>
      <c r="E4401" s="231" t="s">
        <v>521</v>
      </c>
      <c r="F4401" s="231" t="s">
        <v>48</v>
      </c>
      <c r="G4401" s="231" t="s">
        <v>521</v>
      </c>
      <c r="H4401" s="231" t="s">
        <v>796</v>
      </c>
      <c r="I4401" s="203">
        <v>8935</v>
      </c>
      <c r="J4401" s="203">
        <v>2930.94</v>
      </c>
      <c r="K4401" s="203">
        <v>2583.09</v>
      </c>
      <c r="L4401" s="203">
        <v>3420.97</v>
      </c>
      <c r="M4401" s="231"/>
    </row>
    <row r="4402" spans="1:13">
      <c r="A4402" s="231" t="s">
        <v>794</v>
      </c>
      <c r="B4402" s="231" t="s">
        <v>243</v>
      </c>
      <c r="C4402" s="231" t="s">
        <v>2341</v>
      </c>
      <c r="D4402" s="231" t="s">
        <v>1736</v>
      </c>
      <c r="E4402" s="231" t="s">
        <v>521</v>
      </c>
      <c r="F4402" s="231" t="s">
        <v>48</v>
      </c>
      <c r="G4402" s="231" t="s">
        <v>521</v>
      </c>
      <c r="H4402" s="231" t="s">
        <v>796</v>
      </c>
      <c r="I4402" s="203">
        <v>3840</v>
      </c>
      <c r="J4402" s="203">
        <v>3545.82</v>
      </c>
      <c r="K4402" s="203">
        <v>0</v>
      </c>
      <c r="L4402" s="203">
        <v>294.18</v>
      </c>
      <c r="M4402" s="231"/>
    </row>
    <row r="4403" spans="1:13">
      <c r="A4403" s="231" t="s">
        <v>794</v>
      </c>
      <c r="B4403" s="231" t="s">
        <v>243</v>
      </c>
      <c r="C4403" s="231" t="s">
        <v>2341</v>
      </c>
      <c r="D4403" s="231" t="s">
        <v>1736</v>
      </c>
      <c r="E4403" s="231" t="s">
        <v>521</v>
      </c>
      <c r="F4403" s="231" t="s">
        <v>48</v>
      </c>
      <c r="G4403" s="231" t="s">
        <v>521</v>
      </c>
      <c r="H4403" s="231" t="s">
        <v>796</v>
      </c>
      <c r="I4403" s="203">
        <v>3604.22</v>
      </c>
      <c r="J4403" s="203">
        <v>2697.93</v>
      </c>
      <c r="K4403" s="203">
        <v>899.31</v>
      </c>
      <c r="L4403" s="203">
        <v>6.98</v>
      </c>
      <c r="M4403" s="231"/>
    </row>
    <row r="4404" spans="1:13">
      <c r="A4404" s="231" t="s">
        <v>794</v>
      </c>
      <c r="B4404" s="231" t="s">
        <v>243</v>
      </c>
      <c r="C4404" s="231" t="s">
        <v>2341</v>
      </c>
      <c r="D4404" s="231" t="s">
        <v>1736</v>
      </c>
      <c r="E4404" s="231" t="s">
        <v>521</v>
      </c>
      <c r="F4404" s="231" t="s">
        <v>48</v>
      </c>
      <c r="G4404" s="231" t="s">
        <v>521</v>
      </c>
      <c r="H4404" s="231" t="s">
        <v>796</v>
      </c>
      <c r="I4404" s="203">
        <v>23974.1</v>
      </c>
      <c r="J4404" s="203">
        <v>23547.08</v>
      </c>
      <c r="K4404" s="203">
        <v>400</v>
      </c>
      <c r="L4404" s="203">
        <v>27.02</v>
      </c>
      <c r="M4404" s="231"/>
    </row>
    <row r="4405" spans="1:13">
      <c r="A4405" s="231" t="s">
        <v>794</v>
      </c>
      <c r="B4405" s="231" t="s">
        <v>243</v>
      </c>
      <c r="C4405" s="231" t="s">
        <v>2343</v>
      </c>
      <c r="D4405" s="231" t="s">
        <v>1736</v>
      </c>
      <c r="E4405" s="231" t="s">
        <v>521</v>
      </c>
      <c r="F4405" s="231" t="s">
        <v>48</v>
      </c>
      <c r="G4405" s="231" t="s">
        <v>521</v>
      </c>
      <c r="H4405" s="231" t="s">
        <v>796</v>
      </c>
      <c r="I4405" s="203">
        <v>319.89999999999998</v>
      </c>
      <c r="J4405" s="203">
        <v>277.99</v>
      </c>
      <c r="K4405" s="203">
        <v>41.91</v>
      </c>
      <c r="L4405" s="203">
        <v>0</v>
      </c>
      <c r="M4405" s="231"/>
    </row>
    <row r="4406" spans="1:13">
      <c r="A4406" s="231" t="s">
        <v>794</v>
      </c>
      <c r="B4406" s="231" t="s">
        <v>808</v>
      </c>
      <c r="C4406" s="231" t="s">
        <v>2341</v>
      </c>
      <c r="D4406" s="231" t="s">
        <v>27</v>
      </c>
      <c r="E4406" s="231" t="s">
        <v>521</v>
      </c>
      <c r="F4406" s="231" t="s">
        <v>48</v>
      </c>
      <c r="G4406" s="231" t="s">
        <v>521</v>
      </c>
      <c r="H4406" s="231" t="s">
        <v>796</v>
      </c>
      <c r="I4406" s="203">
        <v>13029.54</v>
      </c>
      <c r="J4406" s="203">
        <v>16193</v>
      </c>
      <c r="K4406" s="203">
        <v>490.94</v>
      </c>
      <c r="L4406" s="203">
        <v>-3654.4</v>
      </c>
      <c r="M4406" s="231"/>
    </row>
    <row r="4407" spans="1:13">
      <c r="A4407" s="231" t="s">
        <v>794</v>
      </c>
      <c r="B4407" s="231" t="s">
        <v>808</v>
      </c>
      <c r="C4407" s="231" t="s">
        <v>2343</v>
      </c>
      <c r="D4407" s="231" t="s">
        <v>27</v>
      </c>
      <c r="E4407" s="231" t="s">
        <v>521</v>
      </c>
      <c r="F4407" s="231" t="s">
        <v>48</v>
      </c>
      <c r="G4407" s="231" t="s">
        <v>521</v>
      </c>
      <c r="H4407" s="231" t="s">
        <v>796</v>
      </c>
      <c r="I4407" s="203">
        <v>2958</v>
      </c>
      <c r="J4407" s="203">
        <v>273.97000000000003</v>
      </c>
      <c r="K4407" s="203">
        <v>0</v>
      </c>
      <c r="L4407" s="203">
        <v>2684.03</v>
      </c>
      <c r="M4407" s="231"/>
    </row>
    <row r="4408" spans="1:13">
      <c r="A4408" s="231" t="s">
        <v>794</v>
      </c>
      <c r="B4408" s="231" t="s">
        <v>808</v>
      </c>
      <c r="C4408" s="231" t="s">
        <v>2345</v>
      </c>
      <c r="D4408" s="231" t="s">
        <v>27</v>
      </c>
      <c r="E4408" s="231" t="s">
        <v>521</v>
      </c>
      <c r="F4408" s="231" t="s">
        <v>48</v>
      </c>
      <c r="G4408" s="231" t="s">
        <v>521</v>
      </c>
      <c r="H4408" s="231" t="s">
        <v>796</v>
      </c>
      <c r="I4408" s="203">
        <v>1601</v>
      </c>
      <c r="J4408" s="203">
        <v>1160</v>
      </c>
      <c r="K4408" s="203">
        <v>0</v>
      </c>
      <c r="L4408" s="203">
        <v>441</v>
      </c>
      <c r="M4408" s="231"/>
    </row>
    <row r="4409" spans="1:13">
      <c r="A4409" s="231" t="s">
        <v>794</v>
      </c>
      <c r="B4409" s="231" t="s">
        <v>366</v>
      </c>
      <c r="C4409" s="231" t="s">
        <v>2345</v>
      </c>
      <c r="D4409" s="231" t="s">
        <v>27</v>
      </c>
      <c r="E4409" s="231" t="s">
        <v>521</v>
      </c>
      <c r="F4409" s="231" t="s">
        <v>48</v>
      </c>
      <c r="G4409" s="231" t="s">
        <v>521</v>
      </c>
      <c r="H4409" s="231" t="s">
        <v>796</v>
      </c>
      <c r="I4409" s="203">
        <v>4607.46</v>
      </c>
      <c r="J4409" s="203">
        <v>4607.46</v>
      </c>
      <c r="K4409" s="203">
        <v>0</v>
      </c>
      <c r="L4409" s="203">
        <v>0</v>
      </c>
      <c r="M4409" s="231"/>
    </row>
    <row r="4410" spans="1:13">
      <c r="A4410" s="231" t="s">
        <v>794</v>
      </c>
      <c r="B4410" s="231" t="s">
        <v>808</v>
      </c>
      <c r="C4410" s="231" t="s">
        <v>2343</v>
      </c>
      <c r="D4410" s="231" t="s">
        <v>27</v>
      </c>
      <c r="E4410" s="231" t="s">
        <v>710</v>
      </c>
      <c r="F4410" s="231" t="s">
        <v>48</v>
      </c>
      <c r="G4410" s="231" t="s">
        <v>521</v>
      </c>
      <c r="H4410" s="231" t="s">
        <v>796</v>
      </c>
      <c r="I4410" s="203">
        <v>963.85</v>
      </c>
      <c r="J4410" s="203">
        <v>0</v>
      </c>
      <c r="K4410" s="203">
        <v>0</v>
      </c>
      <c r="L4410" s="203">
        <v>963.85</v>
      </c>
      <c r="M4410" s="231"/>
    </row>
    <row r="4411" spans="1:13">
      <c r="A4411" s="231" t="s">
        <v>794</v>
      </c>
      <c r="B4411" s="231" t="s">
        <v>366</v>
      </c>
      <c r="C4411" s="231" t="s">
        <v>794</v>
      </c>
      <c r="D4411" s="231" t="s">
        <v>43</v>
      </c>
      <c r="E4411" s="231" t="s">
        <v>521</v>
      </c>
      <c r="F4411" s="231" t="s">
        <v>48</v>
      </c>
      <c r="G4411" s="231" t="s">
        <v>521</v>
      </c>
      <c r="H4411" s="231" t="s">
        <v>796</v>
      </c>
      <c r="I4411" s="203">
        <v>15802000</v>
      </c>
      <c r="J4411" s="203">
        <v>16091962.619999999</v>
      </c>
      <c r="K4411" s="203">
        <v>601916.73</v>
      </c>
      <c r="L4411" s="203">
        <v>-891879.35</v>
      </c>
      <c r="M4411" s="231"/>
    </row>
    <row r="4412" spans="1:13">
      <c r="A4412" s="231" t="s">
        <v>794</v>
      </c>
      <c r="B4412" s="231" t="s">
        <v>366</v>
      </c>
      <c r="C4412" s="231" t="s">
        <v>812</v>
      </c>
      <c r="D4412" s="231" t="s">
        <v>43</v>
      </c>
      <c r="E4412" s="231" t="s">
        <v>521</v>
      </c>
      <c r="F4412" s="231" t="s">
        <v>48</v>
      </c>
      <c r="G4412" s="231" t="s">
        <v>521</v>
      </c>
      <c r="H4412" s="231" t="s">
        <v>796</v>
      </c>
      <c r="I4412" s="203">
        <v>7436135.04</v>
      </c>
      <c r="J4412" s="203">
        <v>7673636.5700000003</v>
      </c>
      <c r="K4412" s="203">
        <v>163608.14000000001</v>
      </c>
      <c r="L4412" s="203">
        <v>-401109.67</v>
      </c>
      <c r="M4412" s="231"/>
    </row>
    <row r="4413" spans="1:13">
      <c r="A4413" s="231" t="s">
        <v>794</v>
      </c>
      <c r="B4413" s="231" t="s">
        <v>366</v>
      </c>
      <c r="C4413" s="231" t="s">
        <v>2341</v>
      </c>
      <c r="D4413" s="231" t="s">
        <v>43</v>
      </c>
      <c r="E4413" s="231" t="s">
        <v>521</v>
      </c>
      <c r="F4413" s="231" t="s">
        <v>48</v>
      </c>
      <c r="G4413" s="231" t="s">
        <v>521</v>
      </c>
      <c r="H4413" s="231" t="s">
        <v>796</v>
      </c>
      <c r="I4413" s="203">
        <v>424475</v>
      </c>
      <c r="J4413" s="203">
        <v>480446.08</v>
      </c>
      <c r="K4413" s="203">
        <v>0</v>
      </c>
      <c r="L4413" s="203">
        <v>-55971.08</v>
      </c>
      <c r="M4413" s="231"/>
    </row>
    <row r="4414" spans="1:13">
      <c r="A4414" s="231" t="s">
        <v>794</v>
      </c>
      <c r="B4414" s="231" t="s">
        <v>366</v>
      </c>
      <c r="C4414" s="231" t="s">
        <v>2341</v>
      </c>
      <c r="D4414" s="231" t="s">
        <v>43</v>
      </c>
      <c r="E4414" s="231" t="s">
        <v>521</v>
      </c>
      <c r="F4414" s="231" t="s">
        <v>48</v>
      </c>
      <c r="G4414" s="231" t="s">
        <v>521</v>
      </c>
      <c r="H4414" s="231" t="s">
        <v>796</v>
      </c>
      <c r="I4414" s="203">
        <v>4941.01</v>
      </c>
      <c r="J4414" s="203">
        <v>4816.34</v>
      </c>
      <c r="K4414" s="203">
        <v>34</v>
      </c>
      <c r="L4414" s="203">
        <v>90.67</v>
      </c>
      <c r="M4414" s="231"/>
    </row>
    <row r="4415" spans="1:13">
      <c r="A4415" s="231" t="s">
        <v>794</v>
      </c>
      <c r="B4415" s="231" t="s">
        <v>366</v>
      </c>
      <c r="C4415" s="231" t="s">
        <v>2341</v>
      </c>
      <c r="D4415" s="231" t="s">
        <v>43</v>
      </c>
      <c r="E4415" s="231" t="s">
        <v>521</v>
      </c>
      <c r="F4415" s="231" t="s">
        <v>48</v>
      </c>
      <c r="G4415" s="231" t="s">
        <v>521</v>
      </c>
      <c r="H4415" s="231" t="s">
        <v>796</v>
      </c>
      <c r="I4415" s="203">
        <v>410043.11</v>
      </c>
      <c r="J4415" s="203">
        <v>291687.51</v>
      </c>
      <c r="K4415" s="203">
        <v>104431.33</v>
      </c>
      <c r="L4415" s="203">
        <v>13924.27</v>
      </c>
      <c r="M4415" s="231"/>
    </row>
    <row r="4416" spans="1:13">
      <c r="A4416" s="231" t="s">
        <v>794</v>
      </c>
      <c r="B4416" s="231" t="s">
        <v>366</v>
      </c>
      <c r="C4416" s="231" t="s">
        <v>2341</v>
      </c>
      <c r="D4416" s="231" t="s">
        <v>43</v>
      </c>
      <c r="E4416" s="231" t="s">
        <v>521</v>
      </c>
      <c r="F4416" s="231" t="s">
        <v>48</v>
      </c>
      <c r="G4416" s="231" t="s">
        <v>521</v>
      </c>
      <c r="H4416" s="231" t="s">
        <v>796</v>
      </c>
      <c r="I4416" s="203">
        <v>1072.4000000000001</v>
      </c>
      <c r="J4416" s="203">
        <v>1424.7</v>
      </c>
      <c r="K4416" s="203">
        <v>247.7</v>
      </c>
      <c r="L4416" s="203">
        <v>-600</v>
      </c>
      <c r="M4416" s="231"/>
    </row>
    <row r="4417" spans="1:13">
      <c r="A4417" s="231" t="s">
        <v>794</v>
      </c>
      <c r="B4417" s="231" t="s">
        <v>366</v>
      </c>
      <c r="C4417" s="231" t="s">
        <v>2341</v>
      </c>
      <c r="D4417" s="231" t="s">
        <v>43</v>
      </c>
      <c r="E4417" s="231" t="s">
        <v>521</v>
      </c>
      <c r="F4417" s="231" t="s">
        <v>48</v>
      </c>
      <c r="G4417" s="231" t="s">
        <v>521</v>
      </c>
      <c r="H4417" s="231" t="s">
        <v>796</v>
      </c>
      <c r="I4417" s="203">
        <v>42415</v>
      </c>
      <c r="J4417" s="203">
        <v>25385.96</v>
      </c>
      <c r="K4417" s="203">
        <v>19580</v>
      </c>
      <c r="L4417" s="203">
        <v>-2550.96</v>
      </c>
      <c r="M4417" s="231"/>
    </row>
    <row r="4418" spans="1:13">
      <c r="A4418" s="231" t="s">
        <v>794</v>
      </c>
      <c r="B4418" s="231" t="s">
        <v>366</v>
      </c>
      <c r="C4418" s="231" t="s">
        <v>2341</v>
      </c>
      <c r="D4418" s="231" t="s">
        <v>43</v>
      </c>
      <c r="E4418" s="231" t="s">
        <v>521</v>
      </c>
      <c r="F4418" s="231" t="s">
        <v>48</v>
      </c>
      <c r="G4418" s="231" t="s">
        <v>521</v>
      </c>
      <c r="H4418" s="231" t="s">
        <v>796</v>
      </c>
      <c r="I4418" s="203">
        <v>33041.599999999999</v>
      </c>
      <c r="J4418" s="203">
        <v>26705.66</v>
      </c>
      <c r="K4418" s="203">
        <v>6335.94</v>
      </c>
      <c r="L4418" s="203">
        <v>0</v>
      </c>
      <c r="M4418" s="231"/>
    </row>
    <row r="4419" spans="1:13">
      <c r="A4419" s="231" t="s">
        <v>794</v>
      </c>
      <c r="B4419" s="231" t="s">
        <v>366</v>
      </c>
      <c r="C4419" s="231" t="s">
        <v>2341</v>
      </c>
      <c r="D4419" s="231" t="s">
        <v>43</v>
      </c>
      <c r="E4419" s="231" t="s">
        <v>521</v>
      </c>
      <c r="F4419" s="231" t="s">
        <v>48</v>
      </c>
      <c r="G4419" s="231" t="s">
        <v>521</v>
      </c>
      <c r="H4419" s="231" t="s">
        <v>796</v>
      </c>
      <c r="I4419" s="203">
        <v>668.99</v>
      </c>
      <c r="J4419" s="203">
        <v>668.99</v>
      </c>
      <c r="K4419" s="203">
        <v>0</v>
      </c>
      <c r="L4419" s="203">
        <v>0</v>
      </c>
      <c r="M4419" s="231"/>
    </row>
    <row r="4420" spans="1:13">
      <c r="A4420" s="231" t="s">
        <v>794</v>
      </c>
      <c r="B4420" s="231" t="s">
        <v>366</v>
      </c>
      <c r="C4420" s="231" t="s">
        <v>2341</v>
      </c>
      <c r="D4420" s="231" t="s">
        <v>43</v>
      </c>
      <c r="E4420" s="231" t="s">
        <v>521</v>
      </c>
      <c r="F4420" s="231" t="s">
        <v>48</v>
      </c>
      <c r="G4420" s="231" t="s">
        <v>521</v>
      </c>
      <c r="H4420" s="231" t="s">
        <v>796</v>
      </c>
      <c r="I4420" s="203">
        <v>1756.97</v>
      </c>
      <c r="J4420" s="203">
        <v>1756.97</v>
      </c>
      <c r="K4420" s="203">
        <v>0</v>
      </c>
      <c r="L4420" s="203">
        <v>0</v>
      </c>
      <c r="M4420" s="231"/>
    </row>
    <row r="4421" spans="1:13">
      <c r="A4421" s="231" t="s">
        <v>794</v>
      </c>
      <c r="B4421" s="231" t="s">
        <v>366</v>
      </c>
      <c r="C4421" s="231" t="s">
        <v>2341</v>
      </c>
      <c r="D4421" s="231" t="s">
        <v>43</v>
      </c>
      <c r="E4421" s="231" t="s">
        <v>521</v>
      </c>
      <c r="F4421" s="231" t="s">
        <v>48</v>
      </c>
      <c r="G4421" s="231" t="s">
        <v>521</v>
      </c>
      <c r="H4421" s="231" t="s">
        <v>796</v>
      </c>
      <c r="I4421" s="203">
        <v>11331</v>
      </c>
      <c r="J4421" s="203">
        <v>8834.2800000000007</v>
      </c>
      <c r="K4421" s="203">
        <v>1911.2</v>
      </c>
      <c r="L4421" s="203">
        <v>585.52</v>
      </c>
      <c r="M4421" s="231"/>
    </row>
    <row r="4422" spans="1:13">
      <c r="A4422" s="231" t="s">
        <v>794</v>
      </c>
      <c r="B4422" s="231" t="s">
        <v>366</v>
      </c>
      <c r="C4422" s="231" t="s">
        <v>2341</v>
      </c>
      <c r="D4422" s="231" t="s">
        <v>43</v>
      </c>
      <c r="E4422" s="231" t="s">
        <v>521</v>
      </c>
      <c r="F4422" s="231" t="s">
        <v>48</v>
      </c>
      <c r="G4422" s="231" t="s">
        <v>521</v>
      </c>
      <c r="H4422" s="231" t="s">
        <v>796</v>
      </c>
      <c r="I4422" s="203">
        <v>268164.36</v>
      </c>
      <c r="J4422" s="203">
        <v>218727.4</v>
      </c>
      <c r="K4422" s="203">
        <v>46443.45</v>
      </c>
      <c r="L4422" s="203">
        <v>2993.51</v>
      </c>
      <c r="M4422" s="231"/>
    </row>
    <row r="4423" spans="1:13">
      <c r="A4423" s="231" t="s">
        <v>794</v>
      </c>
      <c r="B4423" s="231" t="s">
        <v>366</v>
      </c>
      <c r="C4423" s="231" t="s">
        <v>2342</v>
      </c>
      <c r="D4423" s="231" t="s">
        <v>43</v>
      </c>
      <c r="E4423" s="231" t="s">
        <v>521</v>
      </c>
      <c r="F4423" s="231" t="s">
        <v>48</v>
      </c>
      <c r="G4423" s="231" t="s">
        <v>521</v>
      </c>
      <c r="H4423" s="231" t="s">
        <v>796</v>
      </c>
      <c r="I4423" s="203">
        <v>6203.71</v>
      </c>
      <c r="J4423" s="203">
        <v>1590.26</v>
      </c>
      <c r="K4423" s="203">
        <v>4750.7</v>
      </c>
      <c r="L4423" s="203">
        <v>-137.25</v>
      </c>
      <c r="M4423" s="231"/>
    </row>
    <row r="4424" spans="1:13">
      <c r="A4424" s="231" t="s">
        <v>794</v>
      </c>
      <c r="B4424" s="231" t="s">
        <v>366</v>
      </c>
      <c r="C4424" s="231" t="s">
        <v>2342</v>
      </c>
      <c r="D4424" s="231" t="s">
        <v>43</v>
      </c>
      <c r="E4424" s="231" t="s">
        <v>521</v>
      </c>
      <c r="F4424" s="231" t="s">
        <v>48</v>
      </c>
      <c r="G4424" s="231" t="s">
        <v>521</v>
      </c>
      <c r="H4424" s="231" t="s">
        <v>796</v>
      </c>
      <c r="I4424" s="203">
        <v>21661</v>
      </c>
      <c r="J4424" s="203">
        <v>23229.47</v>
      </c>
      <c r="K4424" s="203">
        <v>0</v>
      </c>
      <c r="L4424" s="203">
        <v>-1568.47</v>
      </c>
      <c r="M4424" s="231"/>
    </row>
    <row r="4425" spans="1:13">
      <c r="A4425" s="231" t="s">
        <v>794</v>
      </c>
      <c r="B4425" s="231" t="s">
        <v>366</v>
      </c>
      <c r="C4425" s="231" t="s">
        <v>2342</v>
      </c>
      <c r="D4425" s="231" t="s">
        <v>43</v>
      </c>
      <c r="E4425" s="231" t="s">
        <v>521</v>
      </c>
      <c r="F4425" s="231" t="s">
        <v>48</v>
      </c>
      <c r="G4425" s="231" t="s">
        <v>521</v>
      </c>
      <c r="H4425" s="231" t="s">
        <v>796</v>
      </c>
      <c r="I4425" s="203">
        <v>68216.149999999994</v>
      </c>
      <c r="J4425" s="203">
        <v>2266.69</v>
      </c>
      <c r="K4425" s="203">
        <v>27644.01</v>
      </c>
      <c r="L4425" s="203">
        <v>38305.449999999997</v>
      </c>
      <c r="M4425" s="231"/>
    </row>
    <row r="4426" spans="1:13">
      <c r="A4426" s="231" t="s">
        <v>794</v>
      </c>
      <c r="B4426" s="231" t="s">
        <v>366</v>
      </c>
      <c r="C4426" s="231" t="s">
        <v>2342</v>
      </c>
      <c r="D4426" s="231" t="s">
        <v>43</v>
      </c>
      <c r="E4426" s="231" t="s">
        <v>521</v>
      </c>
      <c r="F4426" s="231" t="s">
        <v>48</v>
      </c>
      <c r="G4426" s="231" t="s">
        <v>521</v>
      </c>
      <c r="H4426" s="231" t="s">
        <v>796</v>
      </c>
      <c r="I4426" s="203">
        <v>2412693.36</v>
      </c>
      <c r="J4426" s="203">
        <v>2305027.5</v>
      </c>
      <c r="K4426" s="203">
        <v>101598.44</v>
      </c>
      <c r="L4426" s="203">
        <v>6067.42</v>
      </c>
      <c r="M4426" s="231"/>
    </row>
    <row r="4427" spans="1:13">
      <c r="A4427" s="231" t="s">
        <v>794</v>
      </c>
      <c r="B4427" s="231" t="s">
        <v>366</v>
      </c>
      <c r="C4427" s="231" t="s">
        <v>2343</v>
      </c>
      <c r="D4427" s="231" t="s">
        <v>43</v>
      </c>
      <c r="E4427" s="231" t="s">
        <v>521</v>
      </c>
      <c r="F4427" s="231" t="s">
        <v>48</v>
      </c>
      <c r="G4427" s="231" t="s">
        <v>521</v>
      </c>
      <c r="H4427" s="231" t="s">
        <v>796</v>
      </c>
      <c r="I4427" s="203">
        <v>149454.43</v>
      </c>
      <c r="J4427" s="203">
        <v>142586.98000000001</v>
      </c>
      <c r="K4427" s="203">
        <v>7643.88</v>
      </c>
      <c r="L4427" s="203">
        <v>-776.43</v>
      </c>
      <c r="M4427" s="231"/>
    </row>
    <row r="4428" spans="1:13">
      <c r="A4428" s="231" t="s">
        <v>794</v>
      </c>
      <c r="B4428" s="231" t="s">
        <v>366</v>
      </c>
      <c r="C4428" s="231" t="s">
        <v>2343</v>
      </c>
      <c r="D4428" s="231" t="s">
        <v>43</v>
      </c>
      <c r="E4428" s="231" t="s">
        <v>521</v>
      </c>
      <c r="F4428" s="231" t="s">
        <v>48</v>
      </c>
      <c r="G4428" s="231" t="s">
        <v>521</v>
      </c>
      <c r="H4428" s="231" t="s">
        <v>796</v>
      </c>
      <c r="I4428" s="203">
        <v>1743.97</v>
      </c>
      <c r="J4428" s="203">
        <v>1743.97</v>
      </c>
      <c r="K4428" s="203">
        <v>0</v>
      </c>
      <c r="L4428" s="203">
        <v>0</v>
      </c>
      <c r="M4428" s="231"/>
    </row>
    <row r="4429" spans="1:13">
      <c r="A4429" s="231" t="s">
        <v>794</v>
      </c>
      <c r="B4429" s="231" t="s">
        <v>366</v>
      </c>
      <c r="C4429" s="231" t="s">
        <v>2343</v>
      </c>
      <c r="D4429" s="231" t="s">
        <v>43</v>
      </c>
      <c r="E4429" s="231" t="s">
        <v>521</v>
      </c>
      <c r="F4429" s="231" t="s">
        <v>48</v>
      </c>
      <c r="G4429" s="231" t="s">
        <v>521</v>
      </c>
      <c r="H4429" s="231" t="s">
        <v>796</v>
      </c>
      <c r="I4429" s="203">
        <v>19796.259999999998</v>
      </c>
      <c r="J4429" s="203">
        <v>19796.259999999998</v>
      </c>
      <c r="K4429" s="203">
        <v>0</v>
      </c>
      <c r="L4429" s="203">
        <v>0</v>
      </c>
      <c r="M4429" s="231"/>
    </row>
    <row r="4430" spans="1:13">
      <c r="A4430" s="231" t="s">
        <v>794</v>
      </c>
      <c r="B4430" s="231" t="s">
        <v>366</v>
      </c>
      <c r="C4430" s="231" t="s">
        <v>2343</v>
      </c>
      <c r="D4430" s="231" t="s">
        <v>43</v>
      </c>
      <c r="E4430" s="231" t="s">
        <v>521</v>
      </c>
      <c r="F4430" s="231" t="s">
        <v>48</v>
      </c>
      <c r="G4430" s="231" t="s">
        <v>521</v>
      </c>
      <c r="H4430" s="231" t="s">
        <v>796</v>
      </c>
      <c r="I4430" s="203">
        <v>969754.45</v>
      </c>
      <c r="J4430" s="203">
        <v>890677.91</v>
      </c>
      <c r="K4430" s="203">
        <v>46828.39</v>
      </c>
      <c r="L4430" s="203">
        <v>32248.15</v>
      </c>
      <c r="M4430" s="231"/>
    </row>
    <row r="4431" spans="1:13">
      <c r="A4431" s="231" t="s">
        <v>794</v>
      </c>
      <c r="B4431" s="231" t="s">
        <v>366</v>
      </c>
      <c r="C4431" s="231" t="s">
        <v>2343</v>
      </c>
      <c r="D4431" s="231" t="s">
        <v>43</v>
      </c>
      <c r="E4431" s="231" t="s">
        <v>521</v>
      </c>
      <c r="F4431" s="231" t="s">
        <v>48</v>
      </c>
      <c r="G4431" s="231" t="s">
        <v>521</v>
      </c>
      <c r="H4431" s="231" t="s">
        <v>796</v>
      </c>
      <c r="I4431" s="203">
        <v>281934</v>
      </c>
      <c r="J4431" s="203">
        <v>225754.4</v>
      </c>
      <c r="K4431" s="203">
        <v>25117.5</v>
      </c>
      <c r="L4431" s="203">
        <v>31062.1</v>
      </c>
      <c r="M4431" s="231"/>
    </row>
    <row r="4432" spans="1:13">
      <c r="A4432" s="231" t="s">
        <v>794</v>
      </c>
      <c r="B4432" s="231" t="s">
        <v>366</v>
      </c>
      <c r="C4432" s="231" t="s">
        <v>2344</v>
      </c>
      <c r="D4432" s="231" t="s">
        <v>43</v>
      </c>
      <c r="E4432" s="231" t="s">
        <v>521</v>
      </c>
      <c r="F4432" s="231" t="s">
        <v>48</v>
      </c>
      <c r="G4432" s="231" t="s">
        <v>521</v>
      </c>
      <c r="H4432" s="231" t="s">
        <v>796</v>
      </c>
      <c r="I4432" s="203">
        <v>5400</v>
      </c>
      <c r="J4432" s="203">
        <v>5400</v>
      </c>
      <c r="K4432" s="203">
        <v>0</v>
      </c>
      <c r="L4432" s="203">
        <v>0</v>
      </c>
      <c r="M4432" s="231"/>
    </row>
    <row r="4433" spans="1:13">
      <c r="A4433" s="231" t="s">
        <v>794</v>
      </c>
      <c r="B4433" s="231" t="s">
        <v>366</v>
      </c>
      <c r="C4433" s="231" t="s">
        <v>2344</v>
      </c>
      <c r="D4433" s="231" t="s">
        <v>43</v>
      </c>
      <c r="E4433" s="231" t="s">
        <v>521</v>
      </c>
      <c r="F4433" s="231" t="s">
        <v>48</v>
      </c>
      <c r="G4433" s="231" t="s">
        <v>521</v>
      </c>
      <c r="H4433" s="231" t="s">
        <v>796</v>
      </c>
      <c r="I4433" s="203">
        <v>51726.7</v>
      </c>
      <c r="J4433" s="203">
        <v>51726.7</v>
      </c>
      <c r="K4433" s="203">
        <v>0</v>
      </c>
      <c r="L4433" s="203">
        <v>0</v>
      </c>
      <c r="M4433" s="231"/>
    </row>
    <row r="4434" spans="1:13">
      <c r="A4434" s="231" t="s">
        <v>794</v>
      </c>
      <c r="B4434" s="231" t="s">
        <v>366</v>
      </c>
      <c r="C4434" s="231" t="s">
        <v>2344</v>
      </c>
      <c r="D4434" s="231" t="s">
        <v>43</v>
      </c>
      <c r="E4434" s="231" t="s">
        <v>521</v>
      </c>
      <c r="F4434" s="231" t="s">
        <v>48</v>
      </c>
      <c r="G4434" s="231" t="s">
        <v>521</v>
      </c>
      <c r="H4434" s="231" t="s">
        <v>796</v>
      </c>
      <c r="I4434" s="203">
        <v>4188.08</v>
      </c>
      <c r="J4434" s="203">
        <v>3788.08</v>
      </c>
      <c r="K4434" s="203">
        <v>395.98</v>
      </c>
      <c r="L4434" s="203">
        <v>4.0199999999999996</v>
      </c>
      <c r="M4434" s="231"/>
    </row>
    <row r="4435" spans="1:13">
      <c r="A4435" s="231" t="s">
        <v>794</v>
      </c>
      <c r="B4435" s="231" t="s">
        <v>366</v>
      </c>
      <c r="C4435" s="231" t="s">
        <v>2344</v>
      </c>
      <c r="D4435" s="231" t="s">
        <v>43</v>
      </c>
      <c r="E4435" s="231" t="s">
        <v>521</v>
      </c>
      <c r="F4435" s="231" t="s">
        <v>48</v>
      </c>
      <c r="G4435" s="231" t="s">
        <v>521</v>
      </c>
      <c r="H4435" s="231" t="s">
        <v>796</v>
      </c>
      <c r="I4435" s="203">
        <v>1813.97</v>
      </c>
      <c r="J4435" s="203">
        <v>1813.97</v>
      </c>
      <c r="K4435" s="203">
        <v>0</v>
      </c>
      <c r="L4435" s="203">
        <v>0</v>
      </c>
      <c r="M4435" s="231"/>
    </row>
    <row r="4436" spans="1:13">
      <c r="A4436" s="231" t="s">
        <v>794</v>
      </c>
      <c r="B4436" s="231" t="s">
        <v>366</v>
      </c>
      <c r="C4436" s="231" t="s">
        <v>2344</v>
      </c>
      <c r="D4436" s="231" t="s">
        <v>43</v>
      </c>
      <c r="E4436" s="231" t="s">
        <v>521</v>
      </c>
      <c r="F4436" s="231" t="s">
        <v>48</v>
      </c>
      <c r="G4436" s="231" t="s">
        <v>521</v>
      </c>
      <c r="H4436" s="231" t="s">
        <v>796</v>
      </c>
      <c r="I4436" s="203">
        <v>22076.02</v>
      </c>
      <c r="J4436" s="203">
        <v>13085.22</v>
      </c>
      <c r="K4436" s="203">
        <v>8990.7999999999993</v>
      </c>
      <c r="L4436" s="203">
        <v>0</v>
      </c>
      <c r="M4436" s="231"/>
    </row>
    <row r="4437" spans="1:13">
      <c r="A4437" s="231" t="s">
        <v>794</v>
      </c>
      <c r="B4437" s="231" t="s">
        <v>366</v>
      </c>
      <c r="C4437" s="231" t="s">
        <v>2344</v>
      </c>
      <c r="D4437" s="231" t="s">
        <v>43</v>
      </c>
      <c r="E4437" s="231" t="s">
        <v>521</v>
      </c>
      <c r="F4437" s="231" t="s">
        <v>48</v>
      </c>
      <c r="G4437" s="231" t="s">
        <v>521</v>
      </c>
      <c r="H4437" s="231" t="s">
        <v>796</v>
      </c>
      <c r="I4437" s="203">
        <v>6975</v>
      </c>
      <c r="J4437" s="203">
        <v>6975</v>
      </c>
      <c r="K4437" s="203">
        <v>0</v>
      </c>
      <c r="L4437" s="203">
        <v>0</v>
      </c>
      <c r="M4437" s="231"/>
    </row>
    <row r="4438" spans="1:13">
      <c r="A4438" s="231" t="s">
        <v>794</v>
      </c>
      <c r="B4438" s="231" t="s">
        <v>366</v>
      </c>
      <c r="C4438" s="231" t="s">
        <v>2345</v>
      </c>
      <c r="D4438" s="231" t="s">
        <v>43</v>
      </c>
      <c r="E4438" s="231" t="s">
        <v>521</v>
      </c>
      <c r="F4438" s="231" t="s">
        <v>48</v>
      </c>
      <c r="G4438" s="231" t="s">
        <v>521</v>
      </c>
      <c r="H4438" s="231" t="s">
        <v>796</v>
      </c>
      <c r="I4438" s="203">
        <v>2048.31</v>
      </c>
      <c r="J4438" s="203">
        <v>2048.31</v>
      </c>
      <c r="K4438" s="203">
        <v>0</v>
      </c>
      <c r="L4438" s="203">
        <v>0</v>
      </c>
      <c r="M4438" s="231"/>
    </row>
    <row r="4439" spans="1:13">
      <c r="A4439" s="231" t="s">
        <v>794</v>
      </c>
      <c r="B4439" s="231" t="s">
        <v>366</v>
      </c>
      <c r="C4439" s="231" t="s">
        <v>2345</v>
      </c>
      <c r="D4439" s="231" t="s">
        <v>43</v>
      </c>
      <c r="E4439" s="231" t="s">
        <v>521</v>
      </c>
      <c r="F4439" s="231" t="s">
        <v>48</v>
      </c>
      <c r="G4439" s="231" t="s">
        <v>521</v>
      </c>
      <c r="H4439" s="231" t="s">
        <v>796</v>
      </c>
      <c r="I4439" s="203">
        <v>113502</v>
      </c>
      <c r="J4439" s="203">
        <v>85955.97</v>
      </c>
      <c r="K4439" s="203">
        <v>0</v>
      </c>
      <c r="L4439" s="203">
        <v>27546.03</v>
      </c>
      <c r="M4439" s="231"/>
    </row>
    <row r="4440" spans="1:13">
      <c r="A4440" s="231" t="s">
        <v>794</v>
      </c>
      <c r="B4440" s="231" t="s">
        <v>242</v>
      </c>
      <c r="C4440" s="231" t="s">
        <v>2341</v>
      </c>
      <c r="D4440" s="231" t="s">
        <v>1048</v>
      </c>
      <c r="E4440" s="231" t="s">
        <v>521</v>
      </c>
      <c r="F4440" s="231" t="s">
        <v>48</v>
      </c>
      <c r="G4440" s="231" t="s">
        <v>521</v>
      </c>
      <c r="H4440" s="231" t="s">
        <v>796</v>
      </c>
      <c r="I4440" s="203">
        <v>0</v>
      </c>
      <c r="J4440" s="203">
        <v>78</v>
      </c>
      <c r="K4440" s="203">
        <v>0</v>
      </c>
      <c r="L4440" s="203">
        <v>-78</v>
      </c>
      <c r="M4440" s="231"/>
    </row>
    <row r="4441" spans="1:13">
      <c r="A4441" s="231" t="s">
        <v>794</v>
      </c>
      <c r="B4441" s="231" t="s">
        <v>706</v>
      </c>
      <c r="C4441" s="231" t="s">
        <v>2342</v>
      </c>
      <c r="D4441" s="231" t="s">
        <v>1048</v>
      </c>
      <c r="E4441" s="231" t="s">
        <v>521</v>
      </c>
      <c r="F4441" s="231" t="s">
        <v>48</v>
      </c>
      <c r="G4441" s="231" t="s">
        <v>521</v>
      </c>
      <c r="H4441" s="231" t="s">
        <v>796</v>
      </c>
      <c r="I4441" s="203">
        <v>11713</v>
      </c>
      <c r="J4441" s="203">
        <v>0</v>
      </c>
      <c r="K4441" s="203">
        <v>0</v>
      </c>
      <c r="L4441" s="203">
        <v>11713</v>
      </c>
      <c r="M4441" s="231"/>
    </row>
    <row r="4442" spans="1:13">
      <c r="A4442" s="231" t="s">
        <v>794</v>
      </c>
      <c r="B4442" s="231" t="s">
        <v>709</v>
      </c>
      <c r="C4442" s="231" t="s">
        <v>794</v>
      </c>
      <c r="D4442" s="231" t="s">
        <v>1048</v>
      </c>
      <c r="E4442" s="231" t="s">
        <v>521</v>
      </c>
      <c r="F4442" s="231" t="s">
        <v>48</v>
      </c>
      <c r="G4442" s="231" t="s">
        <v>521</v>
      </c>
      <c r="H4442" s="231" t="s">
        <v>796</v>
      </c>
      <c r="I4442" s="203">
        <v>3018014</v>
      </c>
      <c r="J4442" s="203">
        <v>2654842.9</v>
      </c>
      <c r="K4442" s="203">
        <v>329470.92</v>
      </c>
      <c r="L4442" s="203">
        <v>33700.18</v>
      </c>
      <c r="M4442" s="231"/>
    </row>
    <row r="4443" spans="1:13">
      <c r="A4443" s="231" t="s">
        <v>794</v>
      </c>
      <c r="B4443" s="231" t="s">
        <v>709</v>
      </c>
      <c r="C4443" s="231" t="s">
        <v>812</v>
      </c>
      <c r="D4443" s="231" t="s">
        <v>1048</v>
      </c>
      <c r="E4443" s="231" t="s">
        <v>521</v>
      </c>
      <c r="F4443" s="231" t="s">
        <v>48</v>
      </c>
      <c r="G4443" s="231" t="s">
        <v>521</v>
      </c>
      <c r="H4443" s="231" t="s">
        <v>796</v>
      </c>
      <c r="I4443" s="203">
        <v>1273245</v>
      </c>
      <c r="J4443" s="203">
        <v>1193507.02</v>
      </c>
      <c r="K4443" s="203">
        <v>82205.47</v>
      </c>
      <c r="L4443" s="203">
        <v>-2467.4899999999998</v>
      </c>
      <c r="M4443" s="231"/>
    </row>
    <row r="4444" spans="1:13">
      <c r="A4444" s="231" t="s">
        <v>794</v>
      </c>
      <c r="B4444" s="231" t="s">
        <v>709</v>
      </c>
      <c r="C4444" s="231" t="s">
        <v>2341</v>
      </c>
      <c r="D4444" s="231" t="s">
        <v>1048</v>
      </c>
      <c r="E4444" s="231" t="s">
        <v>521</v>
      </c>
      <c r="F4444" s="231" t="s">
        <v>48</v>
      </c>
      <c r="G4444" s="231" t="s">
        <v>521</v>
      </c>
      <c r="H4444" s="231" t="s">
        <v>796</v>
      </c>
      <c r="I4444" s="203">
        <v>316</v>
      </c>
      <c r="J4444" s="203">
        <v>0</v>
      </c>
      <c r="K4444" s="203">
        <v>0</v>
      </c>
      <c r="L4444" s="203">
        <v>316</v>
      </c>
      <c r="M4444" s="231"/>
    </row>
    <row r="4445" spans="1:13">
      <c r="A4445" s="231" t="s">
        <v>794</v>
      </c>
      <c r="B4445" s="231" t="s">
        <v>709</v>
      </c>
      <c r="C4445" s="231" t="s">
        <v>2341</v>
      </c>
      <c r="D4445" s="231" t="s">
        <v>1048</v>
      </c>
      <c r="E4445" s="231" t="s">
        <v>521</v>
      </c>
      <c r="F4445" s="231" t="s">
        <v>48</v>
      </c>
      <c r="G4445" s="231" t="s">
        <v>521</v>
      </c>
      <c r="H4445" s="231" t="s">
        <v>796</v>
      </c>
      <c r="I4445" s="203">
        <v>323436.33</v>
      </c>
      <c r="J4445" s="203">
        <v>241234.29</v>
      </c>
      <c r="K4445" s="203">
        <v>20476.88</v>
      </c>
      <c r="L4445" s="203">
        <v>61725.16</v>
      </c>
      <c r="M4445" s="231"/>
    </row>
    <row r="4446" spans="1:13">
      <c r="A4446" s="231" t="s">
        <v>794</v>
      </c>
      <c r="B4446" s="231" t="s">
        <v>709</v>
      </c>
      <c r="C4446" s="231" t="s">
        <v>2341</v>
      </c>
      <c r="D4446" s="231" t="s">
        <v>1048</v>
      </c>
      <c r="E4446" s="231" t="s">
        <v>521</v>
      </c>
      <c r="F4446" s="231" t="s">
        <v>48</v>
      </c>
      <c r="G4446" s="231" t="s">
        <v>521</v>
      </c>
      <c r="H4446" s="231" t="s">
        <v>796</v>
      </c>
      <c r="I4446" s="203">
        <v>318</v>
      </c>
      <c r="J4446" s="203">
        <v>158.46</v>
      </c>
      <c r="K4446" s="203">
        <v>5.44</v>
      </c>
      <c r="L4446" s="203">
        <v>154.1</v>
      </c>
      <c r="M4446" s="231"/>
    </row>
    <row r="4447" spans="1:13">
      <c r="A4447" s="231" t="s">
        <v>794</v>
      </c>
      <c r="B4447" s="231" t="s">
        <v>709</v>
      </c>
      <c r="C4447" s="231" t="s">
        <v>2341</v>
      </c>
      <c r="D4447" s="231" t="s">
        <v>1048</v>
      </c>
      <c r="E4447" s="231" t="s">
        <v>521</v>
      </c>
      <c r="F4447" s="231" t="s">
        <v>48</v>
      </c>
      <c r="G4447" s="231" t="s">
        <v>521</v>
      </c>
      <c r="H4447" s="231" t="s">
        <v>796</v>
      </c>
      <c r="I4447" s="203">
        <v>53011</v>
      </c>
      <c r="J4447" s="203">
        <v>34114.800000000003</v>
      </c>
      <c r="K4447" s="203">
        <v>0</v>
      </c>
      <c r="L4447" s="203">
        <v>18896.2</v>
      </c>
      <c r="M4447" s="231"/>
    </row>
    <row r="4448" spans="1:13">
      <c r="A4448" s="231" t="s">
        <v>794</v>
      </c>
      <c r="B4448" s="231" t="s">
        <v>709</v>
      </c>
      <c r="C4448" s="231" t="s">
        <v>2341</v>
      </c>
      <c r="D4448" s="231" t="s">
        <v>1048</v>
      </c>
      <c r="E4448" s="231" t="s">
        <v>521</v>
      </c>
      <c r="F4448" s="231" t="s">
        <v>48</v>
      </c>
      <c r="G4448" s="231" t="s">
        <v>521</v>
      </c>
      <c r="H4448" s="231" t="s">
        <v>796</v>
      </c>
      <c r="I4448" s="203">
        <v>42227.040000000001</v>
      </c>
      <c r="J4448" s="203">
        <v>40738.699999999997</v>
      </c>
      <c r="K4448" s="203">
        <v>262.92</v>
      </c>
      <c r="L4448" s="203">
        <v>1225.42</v>
      </c>
      <c r="M4448" s="231"/>
    </row>
    <row r="4449" spans="1:13">
      <c r="A4449" s="231" t="s">
        <v>794</v>
      </c>
      <c r="B4449" s="231" t="s">
        <v>709</v>
      </c>
      <c r="C4449" s="231" t="s">
        <v>2341</v>
      </c>
      <c r="D4449" s="231" t="s">
        <v>1048</v>
      </c>
      <c r="E4449" s="231" t="s">
        <v>521</v>
      </c>
      <c r="F4449" s="231" t="s">
        <v>48</v>
      </c>
      <c r="G4449" s="231" t="s">
        <v>521</v>
      </c>
      <c r="H4449" s="231" t="s">
        <v>796</v>
      </c>
      <c r="I4449" s="203">
        <v>546</v>
      </c>
      <c r="J4449" s="203">
        <v>0</v>
      </c>
      <c r="K4449" s="203">
        <v>0</v>
      </c>
      <c r="L4449" s="203">
        <v>546</v>
      </c>
      <c r="M4449" s="231"/>
    </row>
    <row r="4450" spans="1:13">
      <c r="A4450" s="231" t="s">
        <v>794</v>
      </c>
      <c r="B4450" s="231" t="s">
        <v>709</v>
      </c>
      <c r="C4450" s="231" t="s">
        <v>2341</v>
      </c>
      <c r="D4450" s="231" t="s">
        <v>1048</v>
      </c>
      <c r="E4450" s="231" t="s">
        <v>521</v>
      </c>
      <c r="F4450" s="231" t="s">
        <v>48</v>
      </c>
      <c r="G4450" s="231" t="s">
        <v>521</v>
      </c>
      <c r="H4450" s="231" t="s">
        <v>796</v>
      </c>
      <c r="I4450" s="203">
        <v>16</v>
      </c>
      <c r="J4450" s="203">
        <v>0</v>
      </c>
      <c r="K4450" s="203">
        <v>0</v>
      </c>
      <c r="L4450" s="203">
        <v>16</v>
      </c>
      <c r="M4450" s="231"/>
    </row>
    <row r="4451" spans="1:13">
      <c r="A4451" s="231" t="s">
        <v>794</v>
      </c>
      <c r="B4451" s="231" t="s">
        <v>709</v>
      </c>
      <c r="C4451" s="231" t="s">
        <v>2341</v>
      </c>
      <c r="D4451" s="231" t="s">
        <v>1048</v>
      </c>
      <c r="E4451" s="231" t="s">
        <v>521</v>
      </c>
      <c r="F4451" s="231" t="s">
        <v>48</v>
      </c>
      <c r="G4451" s="231" t="s">
        <v>521</v>
      </c>
      <c r="H4451" s="231" t="s">
        <v>796</v>
      </c>
      <c r="I4451" s="203">
        <v>9105</v>
      </c>
      <c r="J4451" s="203">
        <v>4018.67</v>
      </c>
      <c r="K4451" s="203">
        <v>0</v>
      </c>
      <c r="L4451" s="203">
        <v>5086.33</v>
      </c>
      <c r="M4451" s="231"/>
    </row>
    <row r="4452" spans="1:13">
      <c r="A4452" s="231" t="s">
        <v>794</v>
      </c>
      <c r="B4452" s="231" t="s">
        <v>709</v>
      </c>
      <c r="C4452" s="231" t="s">
        <v>2341</v>
      </c>
      <c r="D4452" s="231" t="s">
        <v>1048</v>
      </c>
      <c r="E4452" s="231" t="s">
        <v>521</v>
      </c>
      <c r="F4452" s="231" t="s">
        <v>48</v>
      </c>
      <c r="G4452" s="231" t="s">
        <v>521</v>
      </c>
      <c r="H4452" s="231" t="s">
        <v>796</v>
      </c>
      <c r="I4452" s="203">
        <v>17557</v>
      </c>
      <c r="J4452" s="203">
        <v>8924.08</v>
      </c>
      <c r="K4452" s="203">
        <v>147.58000000000001</v>
      </c>
      <c r="L4452" s="203">
        <v>8485.34</v>
      </c>
      <c r="M4452" s="231"/>
    </row>
    <row r="4453" spans="1:13">
      <c r="A4453" s="231" t="s">
        <v>794</v>
      </c>
      <c r="B4453" s="231" t="s">
        <v>709</v>
      </c>
      <c r="C4453" s="231" t="s">
        <v>2341</v>
      </c>
      <c r="D4453" s="231" t="s">
        <v>1048</v>
      </c>
      <c r="E4453" s="231" t="s">
        <v>521</v>
      </c>
      <c r="F4453" s="231" t="s">
        <v>48</v>
      </c>
      <c r="G4453" s="231" t="s">
        <v>521</v>
      </c>
      <c r="H4453" s="231" t="s">
        <v>796</v>
      </c>
      <c r="I4453" s="203">
        <v>720013.5</v>
      </c>
      <c r="J4453" s="203">
        <v>526013.65</v>
      </c>
      <c r="K4453" s="203">
        <v>156583.78</v>
      </c>
      <c r="L4453" s="203">
        <v>37416.07</v>
      </c>
      <c r="M4453" s="231"/>
    </row>
    <row r="4454" spans="1:13">
      <c r="A4454" s="231" t="s">
        <v>794</v>
      </c>
      <c r="B4454" s="231" t="s">
        <v>709</v>
      </c>
      <c r="C4454" s="231" t="s">
        <v>2341</v>
      </c>
      <c r="D4454" s="231" t="s">
        <v>1048</v>
      </c>
      <c r="E4454" s="231" t="s">
        <v>521</v>
      </c>
      <c r="F4454" s="231" t="s">
        <v>48</v>
      </c>
      <c r="G4454" s="231" t="s">
        <v>521</v>
      </c>
      <c r="H4454" s="231" t="s">
        <v>796</v>
      </c>
      <c r="I4454" s="203">
        <v>30</v>
      </c>
      <c r="J4454" s="203">
        <v>0</v>
      </c>
      <c r="K4454" s="203">
        <v>0</v>
      </c>
      <c r="L4454" s="203">
        <v>30</v>
      </c>
      <c r="M4454" s="231"/>
    </row>
    <row r="4455" spans="1:13">
      <c r="A4455" s="231" t="s">
        <v>794</v>
      </c>
      <c r="B4455" s="231" t="s">
        <v>709</v>
      </c>
      <c r="C4455" s="231" t="s">
        <v>2342</v>
      </c>
      <c r="D4455" s="231" t="s">
        <v>1048</v>
      </c>
      <c r="E4455" s="231" t="s">
        <v>521</v>
      </c>
      <c r="F4455" s="231" t="s">
        <v>48</v>
      </c>
      <c r="G4455" s="231" t="s">
        <v>521</v>
      </c>
      <c r="H4455" s="231" t="s">
        <v>796</v>
      </c>
      <c r="I4455" s="203">
        <v>6600.22</v>
      </c>
      <c r="J4455" s="203">
        <v>415.3</v>
      </c>
      <c r="K4455" s="203">
        <v>0</v>
      </c>
      <c r="L4455" s="203">
        <v>6184.92</v>
      </c>
      <c r="M4455" s="231"/>
    </row>
    <row r="4456" spans="1:13">
      <c r="A4456" s="231" t="s">
        <v>794</v>
      </c>
      <c r="B4456" s="231" t="s">
        <v>709</v>
      </c>
      <c r="C4456" s="231" t="s">
        <v>2342</v>
      </c>
      <c r="D4456" s="231" t="s">
        <v>1048</v>
      </c>
      <c r="E4456" s="231" t="s">
        <v>521</v>
      </c>
      <c r="F4456" s="231" t="s">
        <v>48</v>
      </c>
      <c r="G4456" s="231" t="s">
        <v>521</v>
      </c>
      <c r="H4456" s="231" t="s">
        <v>796</v>
      </c>
      <c r="I4456" s="203">
        <v>11241</v>
      </c>
      <c r="J4456" s="203">
        <v>10084.77</v>
      </c>
      <c r="K4456" s="203">
        <v>0</v>
      </c>
      <c r="L4456" s="203">
        <v>1156.23</v>
      </c>
      <c r="M4456" s="231"/>
    </row>
    <row r="4457" spans="1:13">
      <c r="A4457" s="231" t="s">
        <v>794</v>
      </c>
      <c r="B4457" s="231" t="s">
        <v>709</v>
      </c>
      <c r="C4457" s="231" t="s">
        <v>2342</v>
      </c>
      <c r="D4457" s="231" t="s">
        <v>1048</v>
      </c>
      <c r="E4457" s="231" t="s">
        <v>521</v>
      </c>
      <c r="F4457" s="231" t="s">
        <v>48</v>
      </c>
      <c r="G4457" s="231" t="s">
        <v>521</v>
      </c>
      <c r="H4457" s="231" t="s">
        <v>796</v>
      </c>
      <c r="I4457" s="203">
        <v>129044</v>
      </c>
      <c r="J4457" s="203">
        <v>113479.76</v>
      </c>
      <c r="K4457" s="203">
        <v>0</v>
      </c>
      <c r="L4457" s="203">
        <v>15564.24</v>
      </c>
      <c r="M4457" s="231"/>
    </row>
    <row r="4458" spans="1:13">
      <c r="A4458" s="231" t="s">
        <v>794</v>
      </c>
      <c r="B4458" s="231" t="s">
        <v>709</v>
      </c>
      <c r="C4458" s="231" t="s">
        <v>2342</v>
      </c>
      <c r="D4458" s="231" t="s">
        <v>1048</v>
      </c>
      <c r="E4458" s="231" t="s">
        <v>521</v>
      </c>
      <c r="F4458" s="231" t="s">
        <v>48</v>
      </c>
      <c r="G4458" s="231" t="s">
        <v>521</v>
      </c>
      <c r="H4458" s="231" t="s">
        <v>796</v>
      </c>
      <c r="I4458" s="203">
        <v>17766</v>
      </c>
      <c r="J4458" s="203">
        <v>21673.360000000001</v>
      </c>
      <c r="K4458" s="203">
        <v>0</v>
      </c>
      <c r="L4458" s="203">
        <v>-3907.36</v>
      </c>
      <c r="M4458" s="231"/>
    </row>
    <row r="4459" spans="1:13">
      <c r="A4459" s="231" t="s">
        <v>794</v>
      </c>
      <c r="B4459" s="231" t="s">
        <v>709</v>
      </c>
      <c r="C4459" s="231" t="s">
        <v>2343</v>
      </c>
      <c r="D4459" s="231" t="s">
        <v>1048</v>
      </c>
      <c r="E4459" s="231" t="s">
        <v>521</v>
      </c>
      <c r="F4459" s="231" t="s">
        <v>48</v>
      </c>
      <c r="G4459" s="231" t="s">
        <v>521</v>
      </c>
      <c r="H4459" s="231" t="s">
        <v>796</v>
      </c>
      <c r="I4459" s="203">
        <v>569686</v>
      </c>
      <c r="J4459" s="203">
        <v>389480.27</v>
      </c>
      <c r="K4459" s="203">
        <v>491.4</v>
      </c>
      <c r="L4459" s="203">
        <v>179714.33</v>
      </c>
      <c r="M4459" s="231"/>
    </row>
    <row r="4460" spans="1:13">
      <c r="A4460" s="231" t="s">
        <v>794</v>
      </c>
      <c r="B4460" s="231" t="s">
        <v>709</v>
      </c>
      <c r="C4460" s="231" t="s">
        <v>2343</v>
      </c>
      <c r="D4460" s="231" t="s">
        <v>1048</v>
      </c>
      <c r="E4460" s="231" t="s">
        <v>521</v>
      </c>
      <c r="F4460" s="231" t="s">
        <v>48</v>
      </c>
      <c r="G4460" s="231" t="s">
        <v>521</v>
      </c>
      <c r="H4460" s="231" t="s">
        <v>796</v>
      </c>
      <c r="I4460" s="203">
        <v>146</v>
      </c>
      <c r="J4460" s="203">
        <v>29.99</v>
      </c>
      <c r="K4460" s="203">
        <v>0</v>
      </c>
      <c r="L4460" s="203">
        <v>116.01</v>
      </c>
      <c r="M4460" s="231"/>
    </row>
    <row r="4461" spans="1:13">
      <c r="A4461" s="231" t="s">
        <v>794</v>
      </c>
      <c r="B4461" s="231" t="s">
        <v>709</v>
      </c>
      <c r="C4461" s="231" t="s">
        <v>2344</v>
      </c>
      <c r="D4461" s="231" t="s">
        <v>1048</v>
      </c>
      <c r="E4461" s="231" t="s">
        <v>521</v>
      </c>
      <c r="F4461" s="231" t="s">
        <v>48</v>
      </c>
      <c r="G4461" s="231" t="s">
        <v>521</v>
      </c>
      <c r="H4461" s="231" t="s">
        <v>796</v>
      </c>
      <c r="I4461" s="203">
        <v>911</v>
      </c>
      <c r="J4461" s="203">
        <v>0</v>
      </c>
      <c r="K4461" s="203">
        <v>0</v>
      </c>
      <c r="L4461" s="203">
        <v>911</v>
      </c>
      <c r="M4461" s="231"/>
    </row>
    <row r="4462" spans="1:13">
      <c r="A4462" s="231" t="s">
        <v>794</v>
      </c>
      <c r="B4462" s="231" t="s">
        <v>709</v>
      </c>
      <c r="C4462" s="231" t="s">
        <v>2344</v>
      </c>
      <c r="D4462" s="231" t="s">
        <v>1048</v>
      </c>
      <c r="E4462" s="231" t="s">
        <v>521</v>
      </c>
      <c r="F4462" s="231" t="s">
        <v>48</v>
      </c>
      <c r="G4462" s="231" t="s">
        <v>521</v>
      </c>
      <c r="H4462" s="231" t="s">
        <v>796</v>
      </c>
      <c r="I4462" s="203">
        <v>266591</v>
      </c>
      <c r="J4462" s="203">
        <v>270058.26</v>
      </c>
      <c r="K4462" s="203">
        <v>12427.68</v>
      </c>
      <c r="L4462" s="203">
        <v>-15894.94</v>
      </c>
      <c r="M4462" s="231"/>
    </row>
    <row r="4463" spans="1:13">
      <c r="A4463" s="231" t="s">
        <v>794</v>
      </c>
      <c r="B4463" s="231" t="s">
        <v>709</v>
      </c>
      <c r="C4463" s="231" t="s">
        <v>2344</v>
      </c>
      <c r="D4463" s="231" t="s">
        <v>1048</v>
      </c>
      <c r="E4463" s="231" t="s">
        <v>521</v>
      </c>
      <c r="F4463" s="231" t="s">
        <v>48</v>
      </c>
      <c r="G4463" s="231" t="s">
        <v>521</v>
      </c>
      <c r="H4463" s="231" t="s">
        <v>796</v>
      </c>
      <c r="I4463" s="203">
        <v>240</v>
      </c>
      <c r="J4463" s="203">
        <v>237.37</v>
      </c>
      <c r="K4463" s="203">
        <v>0</v>
      </c>
      <c r="L4463" s="203">
        <v>2.63</v>
      </c>
      <c r="M4463" s="231"/>
    </row>
    <row r="4464" spans="1:13">
      <c r="A4464" s="231" t="s">
        <v>794</v>
      </c>
      <c r="B4464" s="231" t="s">
        <v>709</v>
      </c>
      <c r="C4464" s="231" t="s">
        <v>2344</v>
      </c>
      <c r="D4464" s="231" t="s">
        <v>1048</v>
      </c>
      <c r="E4464" s="231" t="s">
        <v>521</v>
      </c>
      <c r="F4464" s="231" t="s">
        <v>48</v>
      </c>
      <c r="G4464" s="231" t="s">
        <v>521</v>
      </c>
      <c r="H4464" s="231" t="s">
        <v>796</v>
      </c>
      <c r="I4464" s="203">
        <v>79805</v>
      </c>
      <c r="J4464" s="203">
        <v>31174.77</v>
      </c>
      <c r="K4464" s="203">
        <v>115</v>
      </c>
      <c r="L4464" s="203">
        <v>48515.23</v>
      </c>
      <c r="M4464" s="231"/>
    </row>
    <row r="4465" spans="1:13">
      <c r="A4465" s="231" t="s">
        <v>794</v>
      </c>
      <c r="B4465" s="231" t="s">
        <v>709</v>
      </c>
      <c r="C4465" s="231" t="s">
        <v>2344</v>
      </c>
      <c r="D4465" s="231" t="s">
        <v>1048</v>
      </c>
      <c r="E4465" s="231" t="s">
        <v>521</v>
      </c>
      <c r="F4465" s="231" t="s">
        <v>48</v>
      </c>
      <c r="G4465" s="231" t="s">
        <v>521</v>
      </c>
      <c r="H4465" s="231" t="s">
        <v>796</v>
      </c>
      <c r="I4465" s="203">
        <v>102228</v>
      </c>
      <c r="J4465" s="203">
        <v>59369.73</v>
      </c>
      <c r="K4465" s="203">
        <v>2870.96</v>
      </c>
      <c r="L4465" s="203">
        <v>39987.31</v>
      </c>
      <c r="M4465" s="231"/>
    </row>
    <row r="4466" spans="1:13">
      <c r="A4466" s="231" t="s">
        <v>794</v>
      </c>
      <c r="B4466" s="231" t="s">
        <v>709</v>
      </c>
      <c r="C4466" s="231" t="s">
        <v>2345</v>
      </c>
      <c r="D4466" s="231" t="s">
        <v>1048</v>
      </c>
      <c r="E4466" s="231" t="s">
        <v>521</v>
      </c>
      <c r="F4466" s="231" t="s">
        <v>48</v>
      </c>
      <c r="G4466" s="231" t="s">
        <v>521</v>
      </c>
      <c r="H4466" s="231" t="s">
        <v>796</v>
      </c>
      <c r="I4466" s="203">
        <v>1494</v>
      </c>
      <c r="J4466" s="203">
        <v>985.1</v>
      </c>
      <c r="K4466" s="203">
        <v>0</v>
      </c>
      <c r="L4466" s="203">
        <v>508.9</v>
      </c>
      <c r="M4466" s="231"/>
    </row>
    <row r="4467" spans="1:13">
      <c r="A4467" s="231" t="s">
        <v>794</v>
      </c>
      <c r="B4467" s="231" t="s">
        <v>808</v>
      </c>
      <c r="C4467" s="231" t="s">
        <v>2343</v>
      </c>
      <c r="D4467" s="231" t="s">
        <v>700</v>
      </c>
      <c r="E4467" s="231" t="s">
        <v>521</v>
      </c>
      <c r="F4467" s="231" t="s">
        <v>48</v>
      </c>
      <c r="G4467" s="231" t="s">
        <v>521</v>
      </c>
      <c r="H4467" s="231" t="s">
        <v>796</v>
      </c>
      <c r="I4467" s="203">
        <v>228231</v>
      </c>
      <c r="J4467" s="203">
        <v>0</v>
      </c>
      <c r="K4467" s="203">
        <v>0</v>
      </c>
      <c r="L4467" s="203">
        <v>228231</v>
      </c>
      <c r="M4467" s="231"/>
    </row>
    <row r="4468" spans="1:13">
      <c r="A4468" s="231" t="s">
        <v>794</v>
      </c>
      <c r="B4468" s="231" t="s">
        <v>706</v>
      </c>
      <c r="C4468" s="231" t="s">
        <v>2341</v>
      </c>
      <c r="D4468" s="231" t="s">
        <v>700</v>
      </c>
      <c r="E4468" s="231" t="s">
        <v>521</v>
      </c>
      <c r="F4468" s="231" t="s">
        <v>48</v>
      </c>
      <c r="G4468" s="231" t="s">
        <v>521</v>
      </c>
      <c r="H4468" s="231" t="s">
        <v>796</v>
      </c>
      <c r="I4468" s="203">
        <v>878581.68</v>
      </c>
      <c r="J4468" s="203">
        <v>0</v>
      </c>
      <c r="K4468" s="203">
        <v>0</v>
      </c>
      <c r="L4468" s="203">
        <v>878581.68</v>
      </c>
      <c r="M4468" s="231"/>
    </row>
    <row r="4469" spans="1:13">
      <c r="A4469" s="231" t="s">
        <v>794</v>
      </c>
      <c r="B4469" s="231" t="s">
        <v>706</v>
      </c>
      <c r="C4469" s="231" t="s">
        <v>2341</v>
      </c>
      <c r="D4469" s="231" t="s">
        <v>700</v>
      </c>
      <c r="E4469" s="231" t="s">
        <v>521</v>
      </c>
      <c r="F4469" s="231" t="s">
        <v>48</v>
      </c>
      <c r="G4469" s="231" t="s">
        <v>521</v>
      </c>
      <c r="H4469" s="231" t="s">
        <v>796</v>
      </c>
      <c r="I4469" s="203">
        <v>10000</v>
      </c>
      <c r="J4469" s="203">
        <v>0</v>
      </c>
      <c r="K4469" s="203">
        <v>0</v>
      </c>
      <c r="L4469" s="203">
        <v>10000</v>
      </c>
      <c r="M4469" s="231"/>
    </row>
    <row r="4470" spans="1:13">
      <c r="A4470" s="231" t="s">
        <v>794</v>
      </c>
      <c r="B4470" s="231" t="s">
        <v>700</v>
      </c>
      <c r="C4470" s="231" t="s">
        <v>812</v>
      </c>
      <c r="D4470" s="231" t="s">
        <v>700</v>
      </c>
      <c r="E4470" s="231" t="s">
        <v>521</v>
      </c>
      <c r="F4470" s="231" t="s">
        <v>48</v>
      </c>
      <c r="G4470" s="231" t="s">
        <v>521</v>
      </c>
      <c r="H4470" s="231" t="s">
        <v>796</v>
      </c>
      <c r="I4470" s="203">
        <v>0</v>
      </c>
      <c r="J4470" s="203">
        <v>270577.38</v>
      </c>
      <c r="K4470" s="203">
        <v>0</v>
      </c>
      <c r="L4470" s="203">
        <v>-270577.38</v>
      </c>
      <c r="M4470" s="231"/>
    </row>
    <row r="4471" spans="1:13">
      <c r="A4471" s="231" t="s">
        <v>794</v>
      </c>
      <c r="B4471" s="231" t="s">
        <v>808</v>
      </c>
      <c r="C4471" s="231" t="s">
        <v>2343</v>
      </c>
      <c r="D4471" s="231" t="s">
        <v>700</v>
      </c>
      <c r="E4471" s="231" t="s">
        <v>830</v>
      </c>
      <c r="F4471" s="231" t="s">
        <v>48</v>
      </c>
      <c r="G4471" s="231" t="s">
        <v>521</v>
      </c>
      <c r="H4471" s="231" t="s">
        <v>796</v>
      </c>
      <c r="I4471" s="203">
        <v>46025</v>
      </c>
      <c r="J4471" s="203">
        <v>0</v>
      </c>
      <c r="K4471" s="203">
        <v>0</v>
      </c>
      <c r="L4471" s="203">
        <v>46025</v>
      </c>
      <c r="M4471" s="231"/>
    </row>
    <row r="4472" spans="1:13">
      <c r="A4472" s="231" t="s">
        <v>794</v>
      </c>
      <c r="B4472" s="231" t="s">
        <v>808</v>
      </c>
      <c r="C4472" s="231" t="s">
        <v>2343</v>
      </c>
      <c r="D4472" s="231" t="s">
        <v>700</v>
      </c>
      <c r="E4472" s="231" t="s">
        <v>1006</v>
      </c>
      <c r="F4472" s="231" t="s">
        <v>48</v>
      </c>
      <c r="G4472" s="231" t="s">
        <v>521</v>
      </c>
      <c r="H4472" s="231" t="s">
        <v>796</v>
      </c>
      <c r="I4472" s="203">
        <v>119394.57</v>
      </c>
      <c r="J4472" s="203">
        <v>0</v>
      </c>
      <c r="K4472" s="203">
        <v>0</v>
      </c>
      <c r="L4472" s="203">
        <v>119394.57</v>
      </c>
      <c r="M4472" s="231"/>
    </row>
    <row r="4473" spans="1:13">
      <c r="A4473" s="231" t="s">
        <v>794</v>
      </c>
      <c r="B4473" s="231" t="s">
        <v>808</v>
      </c>
      <c r="C4473" s="231" t="s">
        <v>2343</v>
      </c>
      <c r="D4473" s="231" t="s">
        <v>700</v>
      </c>
      <c r="E4473" s="231" t="s">
        <v>836</v>
      </c>
      <c r="F4473" s="231" t="s">
        <v>48</v>
      </c>
      <c r="G4473" s="231" t="s">
        <v>521</v>
      </c>
      <c r="H4473" s="231" t="s">
        <v>796</v>
      </c>
      <c r="I4473" s="203">
        <v>1156.47</v>
      </c>
      <c r="J4473" s="203">
        <v>0</v>
      </c>
      <c r="K4473" s="203">
        <v>0</v>
      </c>
      <c r="L4473" s="203">
        <v>1156.47</v>
      </c>
      <c r="M4473" s="231"/>
    </row>
    <row r="4474" spans="1:13">
      <c r="A4474" s="231" t="s">
        <v>794</v>
      </c>
      <c r="B4474" s="231" t="s">
        <v>806</v>
      </c>
      <c r="C4474" s="231" t="s">
        <v>2343</v>
      </c>
      <c r="D4474" s="231" t="s">
        <v>700</v>
      </c>
      <c r="E4474" s="231" t="s">
        <v>828</v>
      </c>
      <c r="F4474" s="231" t="s">
        <v>48</v>
      </c>
      <c r="G4474" s="231" t="s">
        <v>521</v>
      </c>
      <c r="H4474" s="231" t="s">
        <v>796</v>
      </c>
      <c r="I4474" s="203">
        <v>6740211.9400000004</v>
      </c>
      <c r="J4474" s="203">
        <v>0</v>
      </c>
      <c r="K4474" s="203">
        <v>0</v>
      </c>
      <c r="L4474" s="203">
        <v>6740211.9400000004</v>
      </c>
      <c r="M4474" s="231"/>
    </row>
    <row r="4475" spans="1:13">
      <c r="A4475" s="231" t="s">
        <v>794</v>
      </c>
      <c r="B4475" s="231" t="s">
        <v>704</v>
      </c>
      <c r="C4475" s="231" t="s">
        <v>2343</v>
      </c>
      <c r="D4475" s="231" t="s">
        <v>700</v>
      </c>
      <c r="E4475" s="231" t="s">
        <v>828</v>
      </c>
      <c r="F4475" s="231" t="s">
        <v>48</v>
      </c>
      <c r="G4475" s="231" t="s">
        <v>521</v>
      </c>
      <c r="H4475" s="231" t="s">
        <v>796</v>
      </c>
      <c r="I4475" s="203">
        <v>36108.21</v>
      </c>
      <c r="J4475" s="203">
        <v>0</v>
      </c>
      <c r="K4475" s="203">
        <v>0</v>
      </c>
      <c r="L4475" s="203">
        <v>36108.21</v>
      </c>
      <c r="M4475" s="231"/>
    </row>
    <row r="4476" spans="1:13">
      <c r="A4476" s="231" t="s">
        <v>794</v>
      </c>
      <c r="B4476" s="231" t="s">
        <v>808</v>
      </c>
      <c r="C4476" s="231" t="s">
        <v>794</v>
      </c>
      <c r="D4476" s="231" t="s">
        <v>700</v>
      </c>
      <c r="E4476" s="231" t="s">
        <v>2318</v>
      </c>
      <c r="F4476" s="231" t="s">
        <v>48</v>
      </c>
      <c r="G4476" s="231" t="s">
        <v>521</v>
      </c>
      <c r="H4476" s="231" t="s">
        <v>796</v>
      </c>
      <c r="I4476" s="203">
        <v>61304</v>
      </c>
      <c r="J4476" s="203">
        <v>10094.68</v>
      </c>
      <c r="K4476" s="203">
        <v>10094.68</v>
      </c>
      <c r="L4476" s="203">
        <v>41114.639999999999</v>
      </c>
      <c r="M4476" s="231"/>
    </row>
    <row r="4477" spans="1:13">
      <c r="A4477" s="231" t="s">
        <v>794</v>
      </c>
      <c r="B4477" s="231" t="s">
        <v>808</v>
      </c>
      <c r="C4477" s="231" t="s">
        <v>812</v>
      </c>
      <c r="D4477" s="231" t="s">
        <v>700</v>
      </c>
      <c r="E4477" s="231" t="s">
        <v>2318</v>
      </c>
      <c r="F4477" s="231" t="s">
        <v>48</v>
      </c>
      <c r="G4477" s="231" t="s">
        <v>521</v>
      </c>
      <c r="H4477" s="231" t="s">
        <v>796</v>
      </c>
      <c r="I4477" s="203">
        <v>23296</v>
      </c>
      <c r="J4477" s="203">
        <v>3961.72</v>
      </c>
      <c r="K4477" s="203">
        <v>2095.2800000000002</v>
      </c>
      <c r="L4477" s="203">
        <v>17239</v>
      </c>
      <c r="M4477" s="231"/>
    </row>
    <row r="4478" spans="1:13">
      <c r="A4478" s="231" t="s">
        <v>794</v>
      </c>
      <c r="B4478" s="231" t="s">
        <v>808</v>
      </c>
      <c r="C4478" s="231" t="s">
        <v>2343</v>
      </c>
      <c r="D4478" s="231" t="s">
        <v>855</v>
      </c>
      <c r="E4478" s="231" t="s">
        <v>830</v>
      </c>
      <c r="F4478" s="231" t="s">
        <v>48</v>
      </c>
      <c r="G4478" s="231" t="s">
        <v>521</v>
      </c>
      <c r="H4478" s="231" t="s">
        <v>796</v>
      </c>
      <c r="I4478" s="203">
        <v>6033.43</v>
      </c>
      <c r="J4478" s="203">
        <v>0</v>
      </c>
      <c r="K4478" s="203">
        <v>0</v>
      </c>
      <c r="L4478" s="203">
        <v>6033.43</v>
      </c>
      <c r="M4478" s="231"/>
    </row>
    <row r="4479" spans="1:13">
      <c r="A4479" s="231" t="s">
        <v>794</v>
      </c>
      <c r="B4479" s="231" t="s">
        <v>808</v>
      </c>
      <c r="C4479" s="231" t="s">
        <v>2341</v>
      </c>
      <c r="D4479" s="231" t="s">
        <v>853</v>
      </c>
      <c r="E4479" s="231" t="s">
        <v>830</v>
      </c>
      <c r="F4479" s="231" t="s">
        <v>48</v>
      </c>
      <c r="G4479" s="231" t="s">
        <v>521</v>
      </c>
      <c r="H4479" s="231" t="s">
        <v>796</v>
      </c>
      <c r="I4479" s="203">
        <v>1171.1199999999999</v>
      </c>
      <c r="J4479" s="203">
        <v>1171.1199999999999</v>
      </c>
      <c r="K4479" s="203">
        <v>0</v>
      </c>
      <c r="L4479" s="203">
        <v>0</v>
      </c>
      <c r="M4479" s="231"/>
    </row>
    <row r="4480" spans="1:13">
      <c r="A4480" s="231" t="s">
        <v>794</v>
      </c>
      <c r="B4480" s="231" t="s">
        <v>808</v>
      </c>
      <c r="C4480" s="231" t="s">
        <v>2341</v>
      </c>
      <c r="D4480" s="231" t="s">
        <v>853</v>
      </c>
      <c r="E4480" s="231" t="s">
        <v>830</v>
      </c>
      <c r="F4480" s="231" t="s">
        <v>48</v>
      </c>
      <c r="G4480" s="231" t="s">
        <v>521</v>
      </c>
      <c r="H4480" s="231" t="s">
        <v>796</v>
      </c>
      <c r="I4480" s="203">
        <v>1890.98</v>
      </c>
      <c r="J4480" s="203">
        <v>1890.98</v>
      </c>
      <c r="K4480" s="203">
        <v>0</v>
      </c>
      <c r="L4480" s="203">
        <v>0</v>
      </c>
      <c r="M4480" s="231"/>
    </row>
    <row r="4481" spans="1:13">
      <c r="A4481" s="231" t="s">
        <v>794</v>
      </c>
      <c r="B4481" s="231" t="s">
        <v>808</v>
      </c>
      <c r="C4481" s="231" t="s">
        <v>2343</v>
      </c>
      <c r="D4481" s="231" t="s">
        <v>853</v>
      </c>
      <c r="E4481" s="231" t="s">
        <v>830</v>
      </c>
      <c r="F4481" s="231" t="s">
        <v>48</v>
      </c>
      <c r="G4481" s="231" t="s">
        <v>521</v>
      </c>
      <c r="H4481" s="231" t="s">
        <v>796</v>
      </c>
      <c r="I4481" s="203">
        <v>9910.41</v>
      </c>
      <c r="J4481" s="203">
        <v>3708.99</v>
      </c>
      <c r="K4481" s="203">
        <v>3179.75</v>
      </c>
      <c r="L4481" s="203">
        <v>3021.67</v>
      </c>
      <c r="M4481" s="231"/>
    </row>
    <row r="4482" spans="1:13">
      <c r="A4482" s="231" t="s">
        <v>794</v>
      </c>
      <c r="B4482" s="231" t="s">
        <v>808</v>
      </c>
      <c r="C4482" s="231" t="s">
        <v>2343</v>
      </c>
      <c r="D4482" s="231" t="s">
        <v>854</v>
      </c>
      <c r="E4482" s="231" t="s">
        <v>830</v>
      </c>
      <c r="F4482" s="231" t="s">
        <v>48</v>
      </c>
      <c r="G4482" s="231" t="s">
        <v>521</v>
      </c>
      <c r="H4482" s="231" t="s">
        <v>796</v>
      </c>
      <c r="I4482" s="203">
        <v>7140.77</v>
      </c>
      <c r="J4482" s="203">
        <v>0</v>
      </c>
      <c r="K4482" s="203">
        <v>0</v>
      </c>
      <c r="L4482" s="203">
        <v>7140.77</v>
      </c>
      <c r="M4482" s="231"/>
    </row>
    <row r="4483" spans="1:13">
      <c r="A4483" s="231" t="s">
        <v>794</v>
      </c>
      <c r="B4483" s="231" t="s">
        <v>806</v>
      </c>
      <c r="C4483" s="231" t="s">
        <v>794</v>
      </c>
      <c r="D4483" s="231" t="s">
        <v>832</v>
      </c>
      <c r="E4483" s="231" t="s">
        <v>828</v>
      </c>
      <c r="F4483" s="231" t="s">
        <v>48</v>
      </c>
      <c r="G4483" s="231" t="s">
        <v>521</v>
      </c>
      <c r="H4483" s="231" t="s">
        <v>796</v>
      </c>
      <c r="I4483" s="203">
        <v>0</v>
      </c>
      <c r="J4483" s="203">
        <v>4781.25</v>
      </c>
      <c r="K4483" s="203">
        <v>0</v>
      </c>
      <c r="L4483" s="203">
        <v>-4781.25</v>
      </c>
      <c r="M4483" s="231"/>
    </row>
    <row r="4484" spans="1:13">
      <c r="A4484" s="231" t="s">
        <v>794</v>
      </c>
      <c r="B4484" s="231" t="s">
        <v>806</v>
      </c>
      <c r="C4484" s="231" t="s">
        <v>812</v>
      </c>
      <c r="D4484" s="231" t="s">
        <v>832</v>
      </c>
      <c r="E4484" s="231" t="s">
        <v>828</v>
      </c>
      <c r="F4484" s="231" t="s">
        <v>48</v>
      </c>
      <c r="G4484" s="231" t="s">
        <v>521</v>
      </c>
      <c r="H4484" s="231" t="s">
        <v>796</v>
      </c>
      <c r="I4484" s="203">
        <v>0</v>
      </c>
      <c r="J4484" s="203">
        <v>382.48</v>
      </c>
      <c r="K4484" s="203">
        <v>0</v>
      </c>
      <c r="L4484" s="203">
        <v>-382.48</v>
      </c>
      <c r="M4484" s="231"/>
    </row>
    <row r="4485" spans="1:13">
      <c r="A4485" s="231" t="s">
        <v>794</v>
      </c>
      <c r="B4485" s="231" t="s">
        <v>806</v>
      </c>
      <c r="C4485" s="231" t="s">
        <v>2341</v>
      </c>
      <c r="D4485" s="231" t="s">
        <v>832</v>
      </c>
      <c r="E4485" s="231" t="s">
        <v>828</v>
      </c>
      <c r="F4485" s="231" t="s">
        <v>48</v>
      </c>
      <c r="G4485" s="231" t="s">
        <v>521</v>
      </c>
      <c r="H4485" s="231" t="s">
        <v>796</v>
      </c>
      <c r="I4485" s="203">
        <v>183.66</v>
      </c>
      <c r="J4485" s="203">
        <v>183.66</v>
      </c>
      <c r="K4485" s="203">
        <v>0</v>
      </c>
      <c r="L4485" s="203">
        <v>0</v>
      </c>
      <c r="M4485" s="231"/>
    </row>
    <row r="4486" spans="1:13">
      <c r="A4486" s="231" t="s">
        <v>794</v>
      </c>
      <c r="B4486" s="231" t="s">
        <v>806</v>
      </c>
      <c r="C4486" s="231" t="s">
        <v>2341</v>
      </c>
      <c r="D4486" s="231" t="s">
        <v>832</v>
      </c>
      <c r="E4486" s="231" t="s">
        <v>828</v>
      </c>
      <c r="F4486" s="231" t="s">
        <v>48</v>
      </c>
      <c r="G4486" s="231" t="s">
        <v>521</v>
      </c>
      <c r="H4486" s="231" t="s">
        <v>796</v>
      </c>
      <c r="I4486" s="203">
        <v>2495</v>
      </c>
      <c r="J4486" s="203">
        <v>2495</v>
      </c>
      <c r="K4486" s="203">
        <v>0</v>
      </c>
      <c r="L4486" s="203">
        <v>0</v>
      </c>
      <c r="M4486" s="231"/>
    </row>
    <row r="4487" spans="1:13">
      <c r="A4487" s="231" t="s">
        <v>794</v>
      </c>
      <c r="B4487" s="231" t="s">
        <v>806</v>
      </c>
      <c r="C4487" s="231" t="s">
        <v>2344</v>
      </c>
      <c r="D4487" s="231" t="s">
        <v>832</v>
      </c>
      <c r="E4487" s="231" t="s">
        <v>828</v>
      </c>
      <c r="F4487" s="231" t="s">
        <v>48</v>
      </c>
      <c r="G4487" s="231" t="s">
        <v>521</v>
      </c>
      <c r="H4487" s="231" t="s">
        <v>796</v>
      </c>
      <c r="I4487" s="203">
        <v>45866</v>
      </c>
      <c r="J4487" s="203">
        <v>45866</v>
      </c>
      <c r="K4487" s="203">
        <v>0</v>
      </c>
      <c r="L4487" s="203">
        <v>0</v>
      </c>
      <c r="M4487" s="231"/>
    </row>
    <row r="4488" spans="1:13">
      <c r="A4488" s="231" t="s">
        <v>794</v>
      </c>
      <c r="B4488" s="231" t="s">
        <v>806</v>
      </c>
      <c r="C4488" s="231" t="s">
        <v>2344</v>
      </c>
      <c r="D4488" s="231" t="s">
        <v>832</v>
      </c>
      <c r="E4488" s="231" t="s">
        <v>828</v>
      </c>
      <c r="F4488" s="231" t="s">
        <v>48</v>
      </c>
      <c r="G4488" s="231" t="s">
        <v>521</v>
      </c>
      <c r="H4488" s="231" t="s">
        <v>796</v>
      </c>
      <c r="I4488" s="203">
        <v>800</v>
      </c>
      <c r="J4488" s="203">
        <v>800</v>
      </c>
      <c r="K4488" s="203">
        <v>0</v>
      </c>
      <c r="L4488" s="203">
        <v>0</v>
      </c>
      <c r="M4488" s="231"/>
    </row>
    <row r="4489" spans="1:13">
      <c r="A4489" s="231" t="s">
        <v>794</v>
      </c>
      <c r="B4489" s="231" t="s">
        <v>704</v>
      </c>
      <c r="C4489" s="231" t="s">
        <v>794</v>
      </c>
      <c r="D4489" s="231" t="s">
        <v>832</v>
      </c>
      <c r="E4489" s="231" t="s">
        <v>828</v>
      </c>
      <c r="F4489" s="231" t="s">
        <v>48</v>
      </c>
      <c r="G4489" s="231" t="s">
        <v>521</v>
      </c>
      <c r="H4489" s="231" t="s">
        <v>796</v>
      </c>
      <c r="I4489" s="203">
        <v>3049.99</v>
      </c>
      <c r="J4489" s="203">
        <v>0</v>
      </c>
      <c r="K4489" s="203">
        <v>0</v>
      </c>
      <c r="L4489" s="203">
        <v>3049.99</v>
      </c>
      <c r="M4489" s="231"/>
    </row>
    <row r="4490" spans="1:13">
      <c r="A4490" s="231" t="s">
        <v>794</v>
      </c>
      <c r="B4490" s="231" t="s">
        <v>704</v>
      </c>
      <c r="C4490" s="231" t="s">
        <v>812</v>
      </c>
      <c r="D4490" s="231" t="s">
        <v>832</v>
      </c>
      <c r="E4490" s="231" t="s">
        <v>828</v>
      </c>
      <c r="F4490" s="231" t="s">
        <v>48</v>
      </c>
      <c r="G4490" s="231" t="s">
        <v>521</v>
      </c>
      <c r="H4490" s="231" t="s">
        <v>796</v>
      </c>
      <c r="I4490" s="203">
        <v>3385</v>
      </c>
      <c r="J4490" s="203">
        <v>0</v>
      </c>
      <c r="K4490" s="203">
        <v>0</v>
      </c>
      <c r="L4490" s="203">
        <v>3385</v>
      </c>
      <c r="M4490" s="231"/>
    </row>
    <row r="4491" spans="1:13">
      <c r="A4491" s="231" t="s">
        <v>794</v>
      </c>
      <c r="B4491" s="231" t="s">
        <v>702</v>
      </c>
      <c r="C4491" s="231" t="s">
        <v>794</v>
      </c>
      <c r="D4491" s="231" t="s">
        <v>832</v>
      </c>
      <c r="E4491" s="231" t="s">
        <v>828</v>
      </c>
      <c r="F4491" s="231" t="s">
        <v>48</v>
      </c>
      <c r="G4491" s="231" t="s">
        <v>521</v>
      </c>
      <c r="H4491" s="231" t="s">
        <v>796</v>
      </c>
      <c r="I4491" s="203">
        <v>12937.91</v>
      </c>
      <c r="J4491" s="203">
        <v>12888.3</v>
      </c>
      <c r="K4491" s="203">
        <v>0</v>
      </c>
      <c r="L4491" s="203">
        <v>49.61</v>
      </c>
      <c r="M4491" s="231"/>
    </row>
    <row r="4492" spans="1:13">
      <c r="A4492" s="231" t="s">
        <v>794</v>
      </c>
      <c r="B4492" s="231" t="s">
        <v>702</v>
      </c>
      <c r="C4492" s="231" t="s">
        <v>812</v>
      </c>
      <c r="D4492" s="231" t="s">
        <v>832</v>
      </c>
      <c r="E4492" s="231" t="s">
        <v>828</v>
      </c>
      <c r="F4492" s="231" t="s">
        <v>48</v>
      </c>
      <c r="G4492" s="231" t="s">
        <v>521</v>
      </c>
      <c r="H4492" s="231" t="s">
        <v>796</v>
      </c>
      <c r="I4492" s="203">
        <v>4673</v>
      </c>
      <c r="J4492" s="203">
        <v>4626.49</v>
      </c>
      <c r="K4492" s="203">
        <v>0</v>
      </c>
      <c r="L4492" s="203">
        <v>46.51</v>
      </c>
      <c r="M4492" s="231"/>
    </row>
    <row r="4493" spans="1:13">
      <c r="A4493" s="231" t="s">
        <v>794</v>
      </c>
      <c r="B4493" s="231" t="s">
        <v>808</v>
      </c>
      <c r="C4493" s="231" t="s">
        <v>2343</v>
      </c>
      <c r="D4493" s="231" t="s">
        <v>464</v>
      </c>
      <c r="E4493" s="231" t="s">
        <v>830</v>
      </c>
      <c r="F4493" s="231" t="s">
        <v>48</v>
      </c>
      <c r="G4493" s="231" t="s">
        <v>521</v>
      </c>
      <c r="H4493" s="231" t="s">
        <v>796</v>
      </c>
      <c r="I4493" s="203">
        <v>2123.63</v>
      </c>
      <c r="J4493" s="203">
        <v>315.58</v>
      </c>
      <c r="K4493" s="203">
        <v>0</v>
      </c>
      <c r="L4493" s="203">
        <v>1808.05</v>
      </c>
      <c r="M4493" s="231"/>
    </row>
    <row r="4494" spans="1:13">
      <c r="A4494" s="231" t="s">
        <v>794</v>
      </c>
      <c r="B4494" s="231" t="s">
        <v>808</v>
      </c>
      <c r="C4494" s="231" t="s">
        <v>2345</v>
      </c>
      <c r="D4494" s="231" t="s">
        <v>464</v>
      </c>
      <c r="E4494" s="231" t="s">
        <v>830</v>
      </c>
      <c r="F4494" s="231" t="s">
        <v>48</v>
      </c>
      <c r="G4494" s="231" t="s">
        <v>521</v>
      </c>
      <c r="H4494" s="231" t="s">
        <v>796</v>
      </c>
      <c r="I4494" s="203">
        <v>300</v>
      </c>
      <c r="J4494" s="203">
        <v>0</v>
      </c>
      <c r="K4494" s="203">
        <v>0</v>
      </c>
      <c r="L4494" s="203">
        <v>300</v>
      </c>
      <c r="M4494" s="231"/>
    </row>
    <row r="4495" spans="1:13">
      <c r="A4495" s="231" t="s">
        <v>794</v>
      </c>
      <c r="B4495" s="231" t="s">
        <v>808</v>
      </c>
      <c r="C4495" s="231" t="s">
        <v>2343</v>
      </c>
      <c r="D4495" s="231" t="s">
        <v>827</v>
      </c>
      <c r="E4495" s="231" t="s">
        <v>828</v>
      </c>
      <c r="F4495" s="231" t="s">
        <v>48</v>
      </c>
      <c r="G4495" s="231" t="s">
        <v>521</v>
      </c>
      <c r="H4495" s="231" t="s">
        <v>796</v>
      </c>
      <c r="I4495" s="203">
        <v>100</v>
      </c>
      <c r="J4495" s="203">
        <v>0</v>
      </c>
      <c r="K4495" s="203">
        <v>0</v>
      </c>
      <c r="L4495" s="203">
        <v>100</v>
      </c>
      <c r="M4495" s="231"/>
    </row>
    <row r="4496" spans="1:13">
      <c r="A4496" s="231" t="s">
        <v>794</v>
      </c>
      <c r="B4496" s="231" t="s">
        <v>808</v>
      </c>
      <c r="C4496" s="231" t="s">
        <v>2344</v>
      </c>
      <c r="D4496" s="231" t="s">
        <v>827</v>
      </c>
      <c r="E4496" s="231" t="s">
        <v>828</v>
      </c>
      <c r="F4496" s="231" t="s">
        <v>48</v>
      </c>
      <c r="G4496" s="231" t="s">
        <v>521</v>
      </c>
      <c r="H4496" s="231" t="s">
        <v>796</v>
      </c>
      <c r="I4496" s="203">
        <v>370.51</v>
      </c>
      <c r="J4496" s="203">
        <v>0</v>
      </c>
      <c r="K4496" s="203">
        <v>0</v>
      </c>
      <c r="L4496" s="203">
        <v>370.51</v>
      </c>
      <c r="M4496" s="231"/>
    </row>
    <row r="4497" spans="1:13">
      <c r="A4497" s="231" t="s">
        <v>794</v>
      </c>
      <c r="B4497" s="231" t="s">
        <v>806</v>
      </c>
      <c r="C4497" s="231" t="s">
        <v>794</v>
      </c>
      <c r="D4497" s="231" t="s">
        <v>827</v>
      </c>
      <c r="E4497" s="231" t="s">
        <v>828</v>
      </c>
      <c r="F4497" s="231" t="s">
        <v>48</v>
      </c>
      <c r="G4497" s="231" t="s">
        <v>521</v>
      </c>
      <c r="H4497" s="231" t="s">
        <v>796</v>
      </c>
      <c r="I4497" s="203">
        <v>9293.75</v>
      </c>
      <c r="J4497" s="203">
        <v>9293.75</v>
      </c>
      <c r="K4497" s="203">
        <v>0</v>
      </c>
      <c r="L4497" s="203">
        <v>0</v>
      </c>
      <c r="M4497" s="231"/>
    </row>
    <row r="4498" spans="1:13">
      <c r="A4498" s="231" t="s">
        <v>794</v>
      </c>
      <c r="B4498" s="231" t="s">
        <v>806</v>
      </c>
      <c r="C4498" s="231" t="s">
        <v>812</v>
      </c>
      <c r="D4498" s="231" t="s">
        <v>827</v>
      </c>
      <c r="E4498" s="231" t="s">
        <v>828</v>
      </c>
      <c r="F4498" s="231" t="s">
        <v>48</v>
      </c>
      <c r="G4498" s="231" t="s">
        <v>521</v>
      </c>
      <c r="H4498" s="231" t="s">
        <v>796</v>
      </c>
      <c r="I4498" s="203">
        <v>0</v>
      </c>
      <c r="J4498" s="203">
        <v>743.5</v>
      </c>
      <c r="K4498" s="203">
        <v>0</v>
      </c>
      <c r="L4498" s="203">
        <v>-743.5</v>
      </c>
      <c r="M4498" s="231"/>
    </row>
    <row r="4499" spans="1:13">
      <c r="A4499" s="231" t="s">
        <v>794</v>
      </c>
      <c r="B4499" s="231" t="s">
        <v>806</v>
      </c>
      <c r="C4499" s="231" t="s">
        <v>2341</v>
      </c>
      <c r="D4499" s="231" t="s">
        <v>827</v>
      </c>
      <c r="E4499" s="231" t="s">
        <v>828</v>
      </c>
      <c r="F4499" s="231" t="s">
        <v>48</v>
      </c>
      <c r="G4499" s="231" t="s">
        <v>521</v>
      </c>
      <c r="H4499" s="231" t="s">
        <v>796</v>
      </c>
      <c r="I4499" s="203">
        <v>12533.89</v>
      </c>
      <c r="J4499" s="203">
        <v>0</v>
      </c>
      <c r="K4499" s="203">
        <v>0</v>
      </c>
      <c r="L4499" s="203">
        <v>12533.89</v>
      </c>
      <c r="M4499" s="231"/>
    </row>
    <row r="4500" spans="1:13">
      <c r="A4500" s="231" t="s">
        <v>794</v>
      </c>
      <c r="B4500" s="231" t="s">
        <v>806</v>
      </c>
      <c r="C4500" s="231" t="s">
        <v>2343</v>
      </c>
      <c r="D4500" s="231" t="s">
        <v>827</v>
      </c>
      <c r="E4500" s="231" t="s">
        <v>828</v>
      </c>
      <c r="F4500" s="231" t="s">
        <v>48</v>
      </c>
      <c r="G4500" s="231" t="s">
        <v>521</v>
      </c>
      <c r="H4500" s="231" t="s">
        <v>796</v>
      </c>
      <c r="I4500" s="203">
        <v>10376.15</v>
      </c>
      <c r="J4500" s="203">
        <v>3047.14</v>
      </c>
      <c r="K4500" s="203">
        <v>0</v>
      </c>
      <c r="L4500" s="203">
        <v>7329.01</v>
      </c>
      <c r="M4500" s="231"/>
    </row>
    <row r="4501" spans="1:13">
      <c r="A4501" s="231" t="s">
        <v>794</v>
      </c>
      <c r="B4501" s="231" t="s">
        <v>806</v>
      </c>
      <c r="C4501" s="231" t="s">
        <v>2343</v>
      </c>
      <c r="D4501" s="231" t="s">
        <v>827</v>
      </c>
      <c r="E4501" s="231" t="s">
        <v>828</v>
      </c>
      <c r="F4501" s="231" t="s">
        <v>48</v>
      </c>
      <c r="G4501" s="231" t="s">
        <v>521</v>
      </c>
      <c r="H4501" s="231" t="s">
        <v>796</v>
      </c>
      <c r="I4501" s="203">
        <v>22392.09</v>
      </c>
      <c r="J4501" s="203">
        <v>436</v>
      </c>
      <c r="K4501" s="203">
        <v>0</v>
      </c>
      <c r="L4501" s="203">
        <v>21956.09</v>
      </c>
      <c r="M4501" s="231"/>
    </row>
    <row r="4502" spans="1:13">
      <c r="A4502" s="231" t="s">
        <v>794</v>
      </c>
      <c r="B4502" s="231" t="s">
        <v>806</v>
      </c>
      <c r="C4502" s="231" t="s">
        <v>2344</v>
      </c>
      <c r="D4502" s="231" t="s">
        <v>827</v>
      </c>
      <c r="E4502" s="231" t="s">
        <v>828</v>
      </c>
      <c r="F4502" s="231" t="s">
        <v>48</v>
      </c>
      <c r="G4502" s="231" t="s">
        <v>521</v>
      </c>
      <c r="H4502" s="231" t="s">
        <v>796</v>
      </c>
      <c r="I4502" s="203">
        <v>837.95</v>
      </c>
      <c r="J4502" s="203">
        <v>0</v>
      </c>
      <c r="K4502" s="203">
        <v>0</v>
      </c>
      <c r="L4502" s="203">
        <v>837.95</v>
      </c>
      <c r="M4502" s="231"/>
    </row>
    <row r="4503" spans="1:13">
      <c r="A4503" s="231" t="s">
        <v>794</v>
      </c>
      <c r="B4503" s="231" t="s">
        <v>806</v>
      </c>
      <c r="C4503" s="231" t="s">
        <v>2344</v>
      </c>
      <c r="D4503" s="231" t="s">
        <v>827</v>
      </c>
      <c r="E4503" s="231" t="s">
        <v>828</v>
      </c>
      <c r="F4503" s="231" t="s">
        <v>48</v>
      </c>
      <c r="G4503" s="231" t="s">
        <v>521</v>
      </c>
      <c r="H4503" s="231" t="s">
        <v>796</v>
      </c>
      <c r="I4503" s="203">
        <v>33391.07</v>
      </c>
      <c r="J4503" s="203">
        <v>840.58</v>
      </c>
      <c r="K4503" s="203">
        <v>0</v>
      </c>
      <c r="L4503" s="203">
        <v>32550.49</v>
      </c>
      <c r="M4503" s="231"/>
    </row>
    <row r="4504" spans="1:13">
      <c r="A4504" s="231" t="s">
        <v>794</v>
      </c>
      <c r="B4504" s="231" t="s">
        <v>806</v>
      </c>
      <c r="C4504" s="231" t="s">
        <v>2344</v>
      </c>
      <c r="D4504" s="231" t="s">
        <v>827</v>
      </c>
      <c r="E4504" s="231" t="s">
        <v>828</v>
      </c>
      <c r="F4504" s="231" t="s">
        <v>48</v>
      </c>
      <c r="G4504" s="231" t="s">
        <v>521</v>
      </c>
      <c r="H4504" s="231" t="s">
        <v>796</v>
      </c>
      <c r="I4504" s="203">
        <v>1934.44</v>
      </c>
      <c r="J4504" s="203">
        <v>0</v>
      </c>
      <c r="K4504" s="203">
        <v>0</v>
      </c>
      <c r="L4504" s="203">
        <v>1934.44</v>
      </c>
      <c r="M4504" s="231"/>
    </row>
    <row r="4505" spans="1:13">
      <c r="A4505" s="231" t="s">
        <v>794</v>
      </c>
      <c r="B4505" s="231" t="s">
        <v>806</v>
      </c>
      <c r="C4505" s="231" t="s">
        <v>2344</v>
      </c>
      <c r="D4505" s="231" t="s">
        <v>827</v>
      </c>
      <c r="E4505" s="231" t="s">
        <v>828</v>
      </c>
      <c r="F4505" s="231" t="s">
        <v>48</v>
      </c>
      <c r="G4505" s="231" t="s">
        <v>521</v>
      </c>
      <c r="H4505" s="231" t="s">
        <v>796</v>
      </c>
      <c r="I4505" s="203">
        <v>1440</v>
      </c>
      <c r="J4505" s="203">
        <v>1250</v>
      </c>
      <c r="K4505" s="203">
        <v>0</v>
      </c>
      <c r="L4505" s="203">
        <v>190</v>
      </c>
      <c r="M4505" s="231"/>
    </row>
    <row r="4506" spans="1:13">
      <c r="A4506" s="231" t="s">
        <v>794</v>
      </c>
      <c r="B4506" s="231" t="s">
        <v>704</v>
      </c>
      <c r="C4506" s="231" t="s">
        <v>794</v>
      </c>
      <c r="D4506" s="231" t="s">
        <v>827</v>
      </c>
      <c r="E4506" s="231" t="s">
        <v>828</v>
      </c>
      <c r="F4506" s="231" t="s">
        <v>48</v>
      </c>
      <c r="G4506" s="231" t="s">
        <v>521</v>
      </c>
      <c r="H4506" s="231" t="s">
        <v>796</v>
      </c>
      <c r="I4506" s="203">
        <v>50000</v>
      </c>
      <c r="J4506" s="203">
        <v>0</v>
      </c>
      <c r="K4506" s="203">
        <v>0</v>
      </c>
      <c r="L4506" s="203">
        <v>50000</v>
      </c>
      <c r="M4506" s="231"/>
    </row>
    <row r="4507" spans="1:13">
      <c r="A4507" s="231" t="s">
        <v>794</v>
      </c>
      <c r="B4507" s="231" t="s">
        <v>704</v>
      </c>
      <c r="C4507" s="231" t="s">
        <v>812</v>
      </c>
      <c r="D4507" s="231" t="s">
        <v>827</v>
      </c>
      <c r="E4507" s="231" t="s">
        <v>828</v>
      </c>
      <c r="F4507" s="231" t="s">
        <v>48</v>
      </c>
      <c r="G4507" s="231" t="s">
        <v>521</v>
      </c>
      <c r="H4507" s="231" t="s">
        <v>796</v>
      </c>
      <c r="I4507" s="203">
        <v>17000</v>
      </c>
      <c r="J4507" s="203">
        <v>0</v>
      </c>
      <c r="K4507" s="203">
        <v>0</v>
      </c>
      <c r="L4507" s="203">
        <v>17000</v>
      </c>
      <c r="M4507" s="231"/>
    </row>
    <row r="4508" spans="1:13">
      <c r="A4508" s="231" t="s">
        <v>794</v>
      </c>
      <c r="B4508" s="231" t="s">
        <v>702</v>
      </c>
      <c r="C4508" s="231" t="s">
        <v>2341</v>
      </c>
      <c r="D4508" s="231" t="s">
        <v>827</v>
      </c>
      <c r="E4508" s="231" t="s">
        <v>828</v>
      </c>
      <c r="F4508" s="231" t="s">
        <v>48</v>
      </c>
      <c r="G4508" s="231" t="s">
        <v>521</v>
      </c>
      <c r="H4508" s="231" t="s">
        <v>796</v>
      </c>
      <c r="I4508" s="203">
        <v>877.56</v>
      </c>
      <c r="J4508" s="203">
        <v>0</v>
      </c>
      <c r="K4508" s="203">
        <v>0</v>
      </c>
      <c r="L4508" s="203">
        <v>877.56</v>
      </c>
      <c r="M4508" s="231"/>
    </row>
    <row r="4509" spans="1:13">
      <c r="A4509" s="231" t="s">
        <v>794</v>
      </c>
      <c r="B4509" s="231" t="s">
        <v>808</v>
      </c>
      <c r="C4509" s="231" t="s">
        <v>2341</v>
      </c>
      <c r="D4509" s="231" t="s">
        <v>384</v>
      </c>
      <c r="E4509" s="231" t="s">
        <v>830</v>
      </c>
      <c r="F4509" s="231" t="s">
        <v>48</v>
      </c>
      <c r="G4509" s="231" t="s">
        <v>521</v>
      </c>
      <c r="H4509" s="231" t="s">
        <v>796</v>
      </c>
      <c r="I4509" s="203">
        <v>753.2</v>
      </c>
      <c r="J4509" s="203">
        <v>753.2</v>
      </c>
      <c r="K4509" s="203">
        <v>0</v>
      </c>
      <c r="L4509" s="203">
        <v>0</v>
      </c>
      <c r="M4509" s="231"/>
    </row>
    <row r="4510" spans="1:13">
      <c r="A4510" s="231" t="s">
        <v>794</v>
      </c>
      <c r="B4510" s="231" t="s">
        <v>808</v>
      </c>
      <c r="C4510" s="231" t="s">
        <v>2345</v>
      </c>
      <c r="D4510" s="231" t="s">
        <v>384</v>
      </c>
      <c r="E4510" s="231" t="s">
        <v>830</v>
      </c>
      <c r="F4510" s="231" t="s">
        <v>48</v>
      </c>
      <c r="G4510" s="231" t="s">
        <v>521</v>
      </c>
      <c r="H4510" s="231" t="s">
        <v>796</v>
      </c>
      <c r="I4510" s="203">
        <v>612.16999999999996</v>
      </c>
      <c r="J4510" s="203">
        <v>685.64</v>
      </c>
      <c r="K4510" s="203">
        <v>0</v>
      </c>
      <c r="L4510" s="203">
        <v>-73.47</v>
      </c>
      <c r="M4510" s="231"/>
    </row>
    <row r="4511" spans="1:13">
      <c r="A4511" s="231" t="s">
        <v>794</v>
      </c>
      <c r="B4511" s="231" t="s">
        <v>806</v>
      </c>
      <c r="C4511" s="231" t="s">
        <v>794</v>
      </c>
      <c r="D4511" s="231" t="s">
        <v>384</v>
      </c>
      <c r="E4511" s="231" t="s">
        <v>828</v>
      </c>
      <c r="F4511" s="231" t="s">
        <v>48</v>
      </c>
      <c r="G4511" s="231" t="s">
        <v>521</v>
      </c>
      <c r="H4511" s="231" t="s">
        <v>796</v>
      </c>
      <c r="I4511" s="203">
        <v>0</v>
      </c>
      <c r="J4511" s="203">
        <v>13525</v>
      </c>
      <c r="K4511" s="203">
        <v>0</v>
      </c>
      <c r="L4511" s="203">
        <v>-13525</v>
      </c>
      <c r="M4511" s="231"/>
    </row>
    <row r="4512" spans="1:13">
      <c r="A4512" s="231" t="s">
        <v>794</v>
      </c>
      <c r="B4512" s="231" t="s">
        <v>806</v>
      </c>
      <c r="C4512" s="231" t="s">
        <v>812</v>
      </c>
      <c r="D4512" s="231" t="s">
        <v>384</v>
      </c>
      <c r="E4512" s="231" t="s">
        <v>828</v>
      </c>
      <c r="F4512" s="231" t="s">
        <v>48</v>
      </c>
      <c r="G4512" s="231" t="s">
        <v>521</v>
      </c>
      <c r="H4512" s="231" t="s">
        <v>796</v>
      </c>
      <c r="I4512" s="203">
        <v>0</v>
      </c>
      <c r="J4512" s="203">
        <v>1082.01</v>
      </c>
      <c r="K4512" s="203">
        <v>0</v>
      </c>
      <c r="L4512" s="203">
        <v>-1082.01</v>
      </c>
      <c r="M4512" s="231"/>
    </row>
    <row r="4513" spans="1:13">
      <c r="A4513" s="231" t="s">
        <v>794</v>
      </c>
      <c r="B4513" s="231" t="s">
        <v>806</v>
      </c>
      <c r="C4513" s="231" t="s">
        <v>2341</v>
      </c>
      <c r="D4513" s="231" t="s">
        <v>384</v>
      </c>
      <c r="E4513" s="231" t="s">
        <v>828</v>
      </c>
      <c r="F4513" s="231" t="s">
        <v>48</v>
      </c>
      <c r="G4513" s="231" t="s">
        <v>521</v>
      </c>
      <c r="H4513" s="231" t="s">
        <v>796</v>
      </c>
      <c r="I4513" s="203">
        <v>69337.42</v>
      </c>
      <c r="J4513" s="203">
        <v>6490</v>
      </c>
      <c r="K4513" s="203">
        <v>0</v>
      </c>
      <c r="L4513" s="203">
        <v>62847.42</v>
      </c>
      <c r="M4513" s="231"/>
    </row>
    <row r="4514" spans="1:13">
      <c r="A4514" s="231" t="s">
        <v>794</v>
      </c>
      <c r="B4514" s="231" t="s">
        <v>806</v>
      </c>
      <c r="C4514" s="231" t="s">
        <v>2343</v>
      </c>
      <c r="D4514" s="231" t="s">
        <v>384</v>
      </c>
      <c r="E4514" s="231" t="s">
        <v>828</v>
      </c>
      <c r="F4514" s="231" t="s">
        <v>48</v>
      </c>
      <c r="G4514" s="231" t="s">
        <v>521</v>
      </c>
      <c r="H4514" s="231" t="s">
        <v>796</v>
      </c>
      <c r="I4514" s="203">
        <v>104491.33</v>
      </c>
      <c r="J4514" s="203">
        <v>1423.24</v>
      </c>
      <c r="K4514" s="203">
        <v>0</v>
      </c>
      <c r="L4514" s="203">
        <v>103068.09</v>
      </c>
      <c r="M4514" s="231"/>
    </row>
    <row r="4515" spans="1:13">
      <c r="A4515" s="231" t="s">
        <v>794</v>
      </c>
      <c r="B4515" s="231" t="s">
        <v>806</v>
      </c>
      <c r="C4515" s="231" t="s">
        <v>2343</v>
      </c>
      <c r="D4515" s="231" t="s">
        <v>384</v>
      </c>
      <c r="E4515" s="231" t="s">
        <v>828</v>
      </c>
      <c r="F4515" s="231" t="s">
        <v>48</v>
      </c>
      <c r="G4515" s="231" t="s">
        <v>521</v>
      </c>
      <c r="H4515" s="231" t="s">
        <v>796</v>
      </c>
      <c r="I4515" s="203">
        <v>85418.52</v>
      </c>
      <c r="J4515" s="203">
        <v>638.98</v>
      </c>
      <c r="K4515" s="203">
        <v>0</v>
      </c>
      <c r="L4515" s="203">
        <v>84779.54</v>
      </c>
      <c r="M4515" s="231"/>
    </row>
    <row r="4516" spans="1:13">
      <c r="A4516" s="231" t="s">
        <v>794</v>
      </c>
      <c r="B4516" s="231" t="s">
        <v>806</v>
      </c>
      <c r="C4516" s="231" t="s">
        <v>2344</v>
      </c>
      <c r="D4516" s="231" t="s">
        <v>384</v>
      </c>
      <c r="E4516" s="231" t="s">
        <v>828</v>
      </c>
      <c r="F4516" s="231" t="s">
        <v>48</v>
      </c>
      <c r="G4516" s="231" t="s">
        <v>521</v>
      </c>
      <c r="H4516" s="231" t="s">
        <v>796</v>
      </c>
      <c r="I4516" s="203">
        <v>63000</v>
      </c>
      <c r="J4516" s="203">
        <v>0</v>
      </c>
      <c r="K4516" s="203">
        <v>0</v>
      </c>
      <c r="L4516" s="203">
        <v>63000</v>
      </c>
      <c r="M4516" s="231"/>
    </row>
    <row r="4517" spans="1:13">
      <c r="A4517" s="231" t="s">
        <v>794</v>
      </c>
      <c r="B4517" s="231" t="s">
        <v>806</v>
      </c>
      <c r="C4517" s="231" t="s">
        <v>2344</v>
      </c>
      <c r="D4517" s="231" t="s">
        <v>384</v>
      </c>
      <c r="E4517" s="231" t="s">
        <v>828</v>
      </c>
      <c r="F4517" s="231" t="s">
        <v>48</v>
      </c>
      <c r="G4517" s="231" t="s">
        <v>521</v>
      </c>
      <c r="H4517" s="231" t="s">
        <v>796</v>
      </c>
      <c r="I4517" s="203">
        <v>84835.02</v>
      </c>
      <c r="J4517" s="203">
        <v>672.99</v>
      </c>
      <c r="K4517" s="203">
        <v>0</v>
      </c>
      <c r="L4517" s="203">
        <v>84162.03</v>
      </c>
      <c r="M4517" s="231"/>
    </row>
    <row r="4518" spans="1:13">
      <c r="A4518" s="231" t="s">
        <v>794</v>
      </c>
      <c r="B4518" s="231" t="s">
        <v>806</v>
      </c>
      <c r="C4518" s="231" t="s">
        <v>2344</v>
      </c>
      <c r="D4518" s="231" t="s">
        <v>384</v>
      </c>
      <c r="E4518" s="231" t="s">
        <v>828</v>
      </c>
      <c r="F4518" s="231" t="s">
        <v>48</v>
      </c>
      <c r="G4518" s="231" t="s">
        <v>521</v>
      </c>
      <c r="H4518" s="231" t="s">
        <v>796</v>
      </c>
      <c r="I4518" s="203">
        <v>212923.37</v>
      </c>
      <c r="J4518" s="203">
        <v>54162.239999999998</v>
      </c>
      <c r="K4518" s="203">
        <v>0</v>
      </c>
      <c r="L4518" s="203">
        <v>158761.13</v>
      </c>
      <c r="M4518" s="231"/>
    </row>
    <row r="4519" spans="1:13">
      <c r="A4519" s="231" t="s">
        <v>794</v>
      </c>
      <c r="B4519" s="231" t="s">
        <v>806</v>
      </c>
      <c r="C4519" s="231" t="s">
        <v>2344</v>
      </c>
      <c r="D4519" s="231" t="s">
        <v>384</v>
      </c>
      <c r="E4519" s="231" t="s">
        <v>828</v>
      </c>
      <c r="F4519" s="231" t="s">
        <v>48</v>
      </c>
      <c r="G4519" s="231" t="s">
        <v>521</v>
      </c>
      <c r="H4519" s="231" t="s">
        <v>796</v>
      </c>
      <c r="I4519" s="203">
        <v>1250</v>
      </c>
      <c r="J4519" s="203">
        <v>0</v>
      </c>
      <c r="K4519" s="203">
        <v>1250</v>
      </c>
      <c r="L4519" s="203">
        <v>0</v>
      </c>
      <c r="M4519" s="231"/>
    </row>
    <row r="4520" spans="1:13">
      <c r="A4520" s="231" t="s">
        <v>794</v>
      </c>
      <c r="B4520" s="231" t="s">
        <v>702</v>
      </c>
      <c r="C4520" s="231" t="s">
        <v>794</v>
      </c>
      <c r="D4520" s="231" t="s">
        <v>384</v>
      </c>
      <c r="E4520" s="231" t="s">
        <v>828</v>
      </c>
      <c r="F4520" s="231" t="s">
        <v>48</v>
      </c>
      <c r="G4520" s="231" t="s">
        <v>521</v>
      </c>
      <c r="H4520" s="231" t="s">
        <v>796</v>
      </c>
      <c r="I4520" s="203">
        <v>45396.27</v>
      </c>
      <c r="J4520" s="203">
        <v>36655.31</v>
      </c>
      <c r="K4520" s="203">
        <v>8236.68</v>
      </c>
      <c r="L4520" s="203">
        <v>504.28</v>
      </c>
      <c r="M4520" s="231"/>
    </row>
    <row r="4521" spans="1:13">
      <c r="A4521" s="231" t="s">
        <v>794</v>
      </c>
      <c r="B4521" s="231" t="s">
        <v>702</v>
      </c>
      <c r="C4521" s="231" t="s">
        <v>812</v>
      </c>
      <c r="D4521" s="231" t="s">
        <v>384</v>
      </c>
      <c r="E4521" s="231" t="s">
        <v>828</v>
      </c>
      <c r="F4521" s="231" t="s">
        <v>48</v>
      </c>
      <c r="G4521" s="231" t="s">
        <v>521</v>
      </c>
      <c r="H4521" s="231" t="s">
        <v>796</v>
      </c>
      <c r="I4521" s="203">
        <v>16800</v>
      </c>
      <c r="J4521" s="203">
        <v>14988.01</v>
      </c>
      <c r="K4521" s="203">
        <v>1709.56</v>
      </c>
      <c r="L4521" s="203">
        <v>102.43</v>
      </c>
      <c r="M4521" s="231"/>
    </row>
    <row r="4522" spans="1:13">
      <c r="A4522" s="231" t="s">
        <v>794</v>
      </c>
      <c r="B4522" s="231" t="s">
        <v>806</v>
      </c>
      <c r="C4522" s="231" t="s">
        <v>794</v>
      </c>
      <c r="D4522" s="231" t="s">
        <v>844</v>
      </c>
      <c r="E4522" s="231" t="s">
        <v>828</v>
      </c>
      <c r="F4522" s="231" t="s">
        <v>48</v>
      </c>
      <c r="G4522" s="231" t="s">
        <v>521</v>
      </c>
      <c r="H4522" s="231" t="s">
        <v>796</v>
      </c>
      <c r="I4522" s="203">
        <v>2900</v>
      </c>
      <c r="J4522" s="203">
        <v>2900</v>
      </c>
      <c r="K4522" s="203">
        <v>0</v>
      </c>
      <c r="L4522" s="203">
        <v>0</v>
      </c>
      <c r="M4522" s="231"/>
    </row>
    <row r="4523" spans="1:13">
      <c r="A4523" s="231" t="s">
        <v>794</v>
      </c>
      <c r="B4523" s="231" t="s">
        <v>806</v>
      </c>
      <c r="C4523" s="231" t="s">
        <v>812</v>
      </c>
      <c r="D4523" s="231" t="s">
        <v>844</v>
      </c>
      <c r="E4523" s="231" t="s">
        <v>828</v>
      </c>
      <c r="F4523" s="231" t="s">
        <v>48</v>
      </c>
      <c r="G4523" s="231" t="s">
        <v>521</v>
      </c>
      <c r="H4523" s="231" t="s">
        <v>796</v>
      </c>
      <c r="I4523" s="203">
        <v>0</v>
      </c>
      <c r="J4523" s="203">
        <v>231.99</v>
      </c>
      <c r="K4523" s="203">
        <v>0</v>
      </c>
      <c r="L4523" s="203">
        <v>-231.99</v>
      </c>
      <c r="M4523" s="231"/>
    </row>
    <row r="4524" spans="1:13">
      <c r="A4524" s="231" t="s">
        <v>794</v>
      </c>
      <c r="B4524" s="231" t="s">
        <v>806</v>
      </c>
      <c r="C4524" s="231" t="s">
        <v>2341</v>
      </c>
      <c r="D4524" s="231" t="s">
        <v>844</v>
      </c>
      <c r="E4524" s="231" t="s">
        <v>828</v>
      </c>
      <c r="F4524" s="231" t="s">
        <v>48</v>
      </c>
      <c r="G4524" s="231" t="s">
        <v>521</v>
      </c>
      <c r="H4524" s="231" t="s">
        <v>796</v>
      </c>
      <c r="I4524" s="203">
        <v>6247.97</v>
      </c>
      <c r="J4524" s="203">
        <v>0</v>
      </c>
      <c r="K4524" s="203">
        <v>0</v>
      </c>
      <c r="L4524" s="203">
        <v>6247.97</v>
      </c>
      <c r="M4524" s="231"/>
    </row>
    <row r="4525" spans="1:13">
      <c r="A4525" s="231" t="s">
        <v>794</v>
      </c>
      <c r="B4525" s="231" t="s">
        <v>806</v>
      </c>
      <c r="C4525" s="231" t="s">
        <v>2343</v>
      </c>
      <c r="D4525" s="231" t="s">
        <v>844</v>
      </c>
      <c r="E4525" s="231" t="s">
        <v>828</v>
      </c>
      <c r="F4525" s="231" t="s">
        <v>48</v>
      </c>
      <c r="G4525" s="231" t="s">
        <v>521</v>
      </c>
      <c r="H4525" s="231" t="s">
        <v>796</v>
      </c>
      <c r="I4525" s="203">
        <v>57562.55</v>
      </c>
      <c r="J4525" s="203">
        <v>159.97</v>
      </c>
      <c r="K4525" s="203">
        <v>0</v>
      </c>
      <c r="L4525" s="203">
        <v>57402.58</v>
      </c>
      <c r="M4525" s="231"/>
    </row>
    <row r="4526" spans="1:13">
      <c r="A4526" s="231" t="s">
        <v>794</v>
      </c>
      <c r="B4526" s="231" t="s">
        <v>806</v>
      </c>
      <c r="C4526" s="231" t="s">
        <v>2343</v>
      </c>
      <c r="D4526" s="231" t="s">
        <v>844</v>
      </c>
      <c r="E4526" s="231" t="s">
        <v>828</v>
      </c>
      <c r="F4526" s="231" t="s">
        <v>48</v>
      </c>
      <c r="G4526" s="231" t="s">
        <v>521</v>
      </c>
      <c r="H4526" s="231" t="s">
        <v>796</v>
      </c>
      <c r="I4526" s="203">
        <v>300</v>
      </c>
      <c r="J4526" s="203">
        <v>239.9</v>
      </c>
      <c r="K4526" s="203">
        <v>0</v>
      </c>
      <c r="L4526" s="203">
        <v>60.1</v>
      </c>
      <c r="M4526" s="231"/>
    </row>
    <row r="4527" spans="1:13">
      <c r="A4527" s="231" t="s">
        <v>794</v>
      </c>
      <c r="B4527" s="231" t="s">
        <v>806</v>
      </c>
      <c r="C4527" s="231" t="s">
        <v>2344</v>
      </c>
      <c r="D4527" s="231" t="s">
        <v>844</v>
      </c>
      <c r="E4527" s="231" t="s">
        <v>828</v>
      </c>
      <c r="F4527" s="231" t="s">
        <v>48</v>
      </c>
      <c r="G4527" s="231" t="s">
        <v>521</v>
      </c>
      <c r="H4527" s="231" t="s">
        <v>796</v>
      </c>
      <c r="I4527" s="203">
        <v>155.5</v>
      </c>
      <c r="J4527" s="203">
        <v>0</v>
      </c>
      <c r="K4527" s="203">
        <v>0</v>
      </c>
      <c r="L4527" s="203">
        <v>155.5</v>
      </c>
      <c r="M4527" s="231"/>
    </row>
    <row r="4528" spans="1:13">
      <c r="A4528" s="231" t="s">
        <v>794</v>
      </c>
      <c r="B4528" s="231" t="s">
        <v>806</v>
      </c>
      <c r="C4528" s="231" t="s">
        <v>2344</v>
      </c>
      <c r="D4528" s="231" t="s">
        <v>844</v>
      </c>
      <c r="E4528" s="231" t="s">
        <v>828</v>
      </c>
      <c r="F4528" s="231" t="s">
        <v>48</v>
      </c>
      <c r="G4528" s="231" t="s">
        <v>521</v>
      </c>
      <c r="H4528" s="231" t="s">
        <v>796</v>
      </c>
      <c r="I4528" s="203">
        <v>32305.360000000001</v>
      </c>
      <c r="J4528" s="203">
        <v>0</v>
      </c>
      <c r="K4528" s="203">
        <v>0</v>
      </c>
      <c r="L4528" s="203">
        <v>32305.360000000001</v>
      </c>
      <c r="M4528" s="231"/>
    </row>
    <row r="4529" spans="1:13">
      <c r="A4529" s="231" t="s">
        <v>794</v>
      </c>
      <c r="B4529" s="231" t="s">
        <v>806</v>
      </c>
      <c r="C4529" s="231" t="s">
        <v>2344</v>
      </c>
      <c r="D4529" s="231" t="s">
        <v>844</v>
      </c>
      <c r="E4529" s="231" t="s">
        <v>828</v>
      </c>
      <c r="F4529" s="231" t="s">
        <v>48</v>
      </c>
      <c r="G4529" s="231" t="s">
        <v>521</v>
      </c>
      <c r="H4529" s="231" t="s">
        <v>796</v>
      </c>
      <c r="I4529" s="203">
        <v>2250</v>
      </c>
      <c r="J4529" s="203">
        <v>839.96</v>
      </c>
      <c r="K4529" s="203">
        <v>0</v>
      </c>
      <c r="L4529" s="203">
        <v>1410.04</v>
      </c>
      <c r="M4529" s="231"/>
    </row>
    <row r="4530" spans="1:13">
      <c r="A4530" s="231" t="s">
        <v>794</v>
      </c>
      <c r="B4530" s="231" t="s">
        <v>806</v>
      </c>
      <c r="C4530" s="231" t="s">
        <v>794</v>
      </c>
      <c r="D4530" s="231" t="s">
        <v>210</v>
      </c>
      <c r="E4530" s="231" t="s">
        <v>828</v>
      </c>
      <c r="F4530" s="231" t="s">
        <v>48</v>
      </c>
      <c r="G4530" s="231" t="s">
        <v>521</v>
      </c>
      <c r="H4530" s="231" t="s">
        <v>796</v>
      </c>
      <c r="I4530" s="203">
        <v>6143.75</v>
      </c>
      <c r="J4530" s="203">
        <v>6143.75</v>
      </c>
      <c r="K4530" s="203">
        <v>0</v>
      </c>
      <c r="L4530" s="203">
        <v>0</v>
      </c>
      <c r="M4530" s="231"/>
    </row>
    <row r="4531" spans="1:13">
      <c r="A4531" s="231" t="s">
        <v>794</v>
      </c>
      <c r="B4531" s="231" t="s">
        <v>806</v>
      </c>
      <c r="C4531" s="231" t="s">
        <v>812</v>
      </c>
      <c r="D4531" s="231" t="s">
        <v>210</v>
      </c>
      <c r="E4531" s="231" t="s">
        <v>828</v>
      </c>
      <c r="F4531" s="231" t="s">
        <v>48</v>
      </c>
      <c r="G4531" s="231" t="s">
        <v>521</v>
      </c>
      <c r="H4531" s="231" t="s">
        <v>796</v>
      </c>
      <c r="I4531" s="203">
        <v>0</v>
      </c>
      <c r="J4531" s="203">
        <v>491.51</v>
      </c>
      <c r="K4531" s="203">
        <v>0</v>
      </c>
      <c r="L4531" s="203">
        <v>-491.51</v>
      </c>
      <c r="M4531" s="231"/>
    </row>
    <row r="4532" spans="1:13">
      <c r="A4532" s="231" t="s">
        <v>794</v>
      </c>
      <c r="B4532" s="231" t="s">
        <v>806</v>
      </c>
      <c r="C4532" s="231" t="s">
        <v>2341</v>
      </c>
      <c r="D4532" s="231" t="s">
        <v>210</v>
      </c>
      <c r="E4532" s="231" t="s">
        <v>828</v>
      </c>
      <c r="F4532" s="231" t="s">
        <v>48</v>
      </c>
      <c r="G4532" s="231" t="s">
        <v>521</v>
      </c>
      <c r="H4532" s="231" t="s">
        <v>796</v>
      </c>
      <c r="I4532" s="203">
        <v>16739</v>
      </c>
      <c r="J4532" s="203">
        <v>0</v>
      </c>
      <c r="K4532" s="203">
        <v>0</v>
      </c>
      <c r="L4532" s="203">
        <v>16739</v>
      </c>
      <c r="M4532" s="231"/>
    </row>
    <row r="4533" spans="1:13">
      <c r="A4533" s="231" t="s">
        <v>794</v>
      </c>
      <c r="B4533" s="231" t="s">
        <v>806</v>
      </c>
      <c r="C4533" s="231" t="s">
        <v>2343</v>
      </c>
      <c r="D4533" s="231" t="s">
        <v>210</v>
      </c>
      <c r="E4533" s="231" t="s">
        <v>828</v>
      </c>
      <c r="F4533" s="231" t="s">
        <v>48</v>
      </c>
      <c r="G4533" s="231" t="s">
        <v>521</v>
      </c>
      <c r="H4533" s="231" t="s">
        <v>796</v>
      </c>
      <c r="I4533" s="203">
        <v>82669.38</v>
      </c>
      <c r="J4533" s="203">
        <v>0</v>
      </c>
      <c r="K4533" s="203">
        <v>0</v>
      </c>
      <c r="L4533" s="203">
        <v>82669.38</v>
      </c>
      <c r="M4533" s="231"/>
    </row>
    <row r="4534" spans="1:13">
      <c r="A4534" s="231" t="s">
        <v>794</v>
      </c>
      <c r="B4534" s="231" t="s">
        <v>806</v>
      </c>
      <c r="C4534" s="231" t="s">
        <v>2344</v>
      </c>
      <c r="D4534" s="231" t="s">
        <v>210</v>
      </c>
      <c r="E4534" s="231" t="s">
        <v>828</v>
      </c>
      <c r="F4534" s="231" t="s">
        <v>48</v>
      </c>
      <c r="G4534" s="231" t="s">
        <v>521</v>
      </c>
      <c r="H4534" s="231" t="s">
        <v>796</v>
      </c>
      <c r="I4534" s="203">
        <v>9178.25</v>
      </c>
      <c r="J4534" s="203">
        <v>0</v>
      </c>
      <c r="K4534" s="203">
        <v>0</v>
      </c>
      <c r="L4534" s="203">
        <v>9178.25</v>
      </c>
      <c r="M4534" s="231"/>
    </row>
    <row r="4535" spans="1:13">
      <c r="A4535" s="231" t="s">
        <v>794</v>
      </c>
      <c r="B4535" s="231" t="s">
        <v>806</v>
      </c>
      <c r="C4535" s="231" t="s">
        <v>2344</v>
      </c>
      <c r="D4535" s="231" t="s">
        <v>210</v>
      </c>
      <c r="E4535" s="231" t="s">
        <v>828</v>
      </c>
      <c r="F4535" s="231" t="s">
        <v>48</v>
      </c>
      <c r="G4535" s="231" t="s">
        <v>521</v>
      </c>
      <c r="H4535" s="231" t="s">
        <v>796</v>
      </c>
      <c r="I4535" s="203">
        <v>800.22</v>
      </c>
      <c r="J4535" s="203">
        <v>0</v>
      </c>
      <c r="K4535" s="203">
        <v>0</v>
      </c>
      <c r="L4535" s="203">
        <v>800.22</v>
      </c>
      <c r="M4535" s="231"/>
    </row>
    <row r="4536" spans="1:13">
      <c r="A4536" s="231" t="s">
        <v>794</v>
      </c>
      <c r="B4536" s="231" t="s">
        <v>806</v>
      </c>
      <c r="C4536" s="231" t="s">
        <v>2344</v>
      </c>
      <c r="D4536" s="231" t="s">
        <v>210</v>
      </c>
      <c r="E4536" s="231" t="s">
        <v>828</v>
      </c>
      <c r="F4536" s="231" t="s">
        <v>48</v>
      </c>
      <c r="G4536" s="231" t="s">
        <v>521</v>
      </c>
      <c r="H4536" s="231" t="s">
        <v>796</v>
      </c>
      <c r="I4536" s="203">
        <v>116816.67</v>
      </c>
      <c r="J4536" s="203">
        <v>26045</v>
      </c>
      <c r="K4536" s="203">
        <v>0</v>
      </c>
      <c r="L4536" s="203">
        <v>90771.67</v>
      </c>
      <c r="M4536" s="231"/>
    </row>
    <row r="4537" spans="1:13">
      <c r="A4537" s="231" t="s">
        <v>794</v>
      </c>
      <c r="B4537" s="231" t="s">
        <v>806</v>
      </c>
      <c r="C4537" s="231" t="s">
        <v>794</v>
      </c>
      <c r="D4537" s="231" t="s">
        <v>403</v>
      </c>
      <c r="E4537" s="231" t="s">
        <v>828</v>
      </c>
      <c r="F4537" s="231" t="s">
        <v>48</v>
      </c>
      <c r="G4537" s="231" t="s">
        <v>521</v>
      </c>
      <c r="H4537" s="231" t="s">
        <v>796</v>
      </c>
      <c r="I4537" s="203">
        <v>13331.25</v>
      </c>
      <c r="J4537" s="203">
        <v>13331.25</v>
      </c>
      <c r="K4537" s="203">
        <v>0</v>
      </c>
      <c r="L4537" s="203">
        <v>0</v>
      </c>
      <c r="M4537" s="231"/>
    </row>
    <row r="4538" spans="1:13">
      <c r="A4538" s="231" t="s">
        <v>794</v>
      </c>
      <c r="B4538" s="231" t="s">
        <v>806</v>
      </c>
      <c r="C4538" s="231" t="s">
        <v>812</v>
      </c>
      <c r="D4538" s="231" t="s">
        <v>403</v>
      </c>
      <c r="E4538" s="231" t="s">
        <v>828</v>
      </c>
      <c r="F4538" s="231" t="s">
        <v>48</v>
      </c>
      <c r="G4538" s="231" t="s">
        <v>521</v>
      </c>
      <c r="H4538" s="231" t="s">
        <v>796</v>
      </c>
      <c r="I4538" s="203">
        <v>0</v>
      </c>
      <c r="J4538" s="203">
        <v>1066.51</v>
      </c>
      <c r="K4538" s="203">
        <v>0</v>
      </c>
      <c r="L4538" s="203">
        <v>-1066.51</v>
      </c>
      <c r="M4538" s="231"/>
    </row>
    <row r="4539" spans="1:13">
      <c r="A4539" s="231" t="s">
        <v>794</v>
      </c>
      <c r="B4539" s="231" t="s">
        <v>806</v>
      </c>
      <c r="C4539" s="231" t="s">
        <v>2341</v>
      </c>
      <c r="D4539" s="231" t="s">
        <v>403</v>
      </c>
      <c r="E4539" s="231" t="s">
        <v>828</v>
      </c>
      <c r="F4539" s="231" t="s">
        <v>48</v>
      </c>
      <c r="G4539" s="231" t="s">
        <v>521</v>
      </c>
      <c r="H4539" s="231" t="s">
        <v>796</v>
      </c>
      <c r="I4539" s="203">
        <v>31723.91</v>
      </c>
      <c r="J4539" s="203">
        <v>0</v>
      </c>
      <c r="K4539" s="203">
        <v>0</v>
      </c>
      <c r="L4539" s="203">
        <v>31723.91</v>
      </c>
      <c r="M4539" s="231"/>
    </row>
    <row r="4540" spans="1:13">
      <c r="A4540" s="231" t="s">
        <v>794</v>
      </c>
      <c r="B4540" s="231" t="s">
        <v>806</v>
      </c>
      <c r="C4540" s="231" t="s">
        <v>2343</v>
      </c>
      <c r="D4540" s="231" t="s">
        <v>403</v>
      </c>
      <c r="E4540" s="231" t="s">
        <v>828</v>
      </c>
      <c r="F4540" s="231" t="s">
        <v>48</v>
      </c>
      <c r="G4540" s="231" t="s">
        <v>521</v>
      </c>
      <c r="H4540" s="231" t="s">
        <v>796</v>
      </c>
      <c r="I4540" s="203">
        <v>25266.37</v>
      </c>
      <c r="J4540" s="203">
        <v>0</v>
      </c>
      <c r="K4540" s="203">
        <v>0</v>
      </c>
      <c r="L4540" s="203">
        <v>25266.37</v>
      </c>
      <c r="M4540" s="231"/>
    </row>
    <row r="4541" spans="1:13">
      <c r="A4541" s="231" t="s">
        <v>794</v>
      </c>
      <c r="B4541" s="231" t="s">
        <v>806</v>
      </c>
      <c r="C4541" s="231" t="s">
        <v>2343</v>
      </c>
      <c r="D4541" s="231" t="s">
        <v>403</v>
      </c>
      <c r="E4541" s="231" t="s">
        <v>828</v>
      </c>
      <c r="F4541" s="231" t="s">
        <v>48</v>
      </c>
      <c r="G4541" s="231" t="s">
        <v>521</v>
      </c>
      <c r="H4541" s="231" t="s">
        <v>796</v>
      </c>
      <c r="I4541" s="203">
        <v>53794.78</v>
      </c>
      <c r="J4541" s="203">
        <v>28.49</v>
      </c>
      <c r="K4541" s="203">
        <v>0</v>
      </c>
      <c r="L4541" s="203">
        <v>53766.29</v>
      </c>
      <c r="M4541" s="231"/>
    </row>
    <row r="4542" spans="1:13">
      <c r="A4542" s="231" t="s">
        <v>794</v>
      </c>
      <c r="B4542" s="231" t="s">
        <v>806</v>
      </c>
      <c r="C4542" s="231" t="s">
        <v>2344</v>
      </c>
      <c r="D4542" s="231" t="s">
        <v>403</v>
      </c>
      <c r="E4542" s="231" t="s">
        <v>828</v>
      </c>
      <c r="F4542" s="231" t="s">
        <v>48</v>
      </c>
      <c r="G4542" s="231" t="s">
        <v>521</v>
      </c>
      <c r="H4542" s="231" t="s">
        <v>796</v>
      </c>
      <c r="I4542" s="203">
        <v>899.8</v>
      </c>
      <c r="J4542" s="203">
        <v>0</v>
      </c>
      <c r="K4542" s="203">
        <v>0</v>
      </c>
      <c r="L4542" s="203">
        <v>899.8</v>
      </c>
      <c r="M4542" s="231"/>
    </row>
    <row r="4543" spans="1:13">
      <c r="A4543" s="231" t="s">
        <v>794</v>
      </c>
      <c r="B4543" s="231" t="s">
        <v>806</v>
      </c>
      <c r="C4543" s="231" t="s">
        <v>2344</v>
      </c>
      <c r="D4543" s="231" t="s">
        <v>403</v>
      </c>
      <c r="E4543" s="231" t="s">
        <v>828</v>
      </c>
      <c r="F4543" s="231" t="s">
        <v>48</v>
      </c>
      <c r="G4543" s="231" t="s">
        <v>521</v>
      </c>
      <c r="H4543" s="231" t="s">
        <v>796</v>
      </c>
      <c r="I4543" s="203">
        <v>5697</v>
      </c>
      <c r="J4543" s="203">
        <v>0</v>
      </c>
      <c r="K4543" s="203">
        <v>0</v>
      </c>
      <c r="L4543" s="203">
        <v>5697</v>
      </c>
      <c r="M4543" s="231"/>
    </row>
    <row r="4544" spans="1:13">
      <c r="A4544" s="231" t="s">
        <v>794</v>
      </c>
      <c r="B4544" s="231" t="s">
        <v>806</v>
      </c>
      <c r="C4544" s="231" t="s">
        <v>2344</v>
      </c>
      <c r="D4544" s="231" t="s">
        <v>403</v>
      </c>
      <c r="E4544" s="231" t="s">
        <v>828</v>
      </c>
      <c r="F4544" s="231" t="s">
        <v>48</v>
      </c>
      <c r="G4544" s="231" t="s">
        <v>521</v>
      </c>
      <c r="H4544" s="231" t="s">
        <v>796</v>
      </c>
      <c r="I4544" s="203">
        <v>145598</v>
      </c>
      <c r="J4544" s="203">
        <v>0</v>
      </c>
      <c r="K4544" s="203">
        <v>0</v>
      </c>
      <c r="L4544" s="203">
        <v>145598</v>
      </c>
      <c r="M4544" s="231"/>
    </row>
    <row r="4545" spans="1:13">
      <c r="A4545" s="231" t="s">
        <v>794</v>
      </c>
      <c r="B4545" s="231" t="s">
        <v>806</v>
      </c>
      <c r="C4545" s="231" t="s">
        <v>2344</v>
      </c>
      <c r="D4545" s="231" t="s">
        <v>403</v>
      </c>
      <c r="E4545" s="231" t="s">
        <v>828</v>
      </c>
      <c r="F4545" s="231" t="s">
        <v>48</v>
      </c>
      <c r="G4545" s="231" t="s">
        <v>521</v>
      </c>
      <c r="H4545" s="231" t="s">
        <v>796</v>
      </c>
      <c r="I4545" s="203">
        <v>583.72</v>
      </c>
      <c r="J4545" s="203">
        <v>0</v>
      </c>
      <c r="K4545" s="203">
        <v>0</v>
      </c>
      <c r="L4545" s="203">
        <v>583.72</v>
      </c>
      <c r="M4545" s="231"/>
    </row>
    <row r="4546" spans="1:13">
      <c r="A4546" s="231" t="s">
        <v>794</v>
      </c>
      <c r="B4546" s="231" t="s">
        <v>806</v>
      </c>
      <c r="C4546" s="231" t="s">
        <v>2344</v>
      </c>
      <c r="D4546" s="231" t="s">
        <v>403</v>
      </c>
      <c r="E4546" s="231" t="s">
        <v>828</v>
      </c>
      <c r="F4546" s="231" t="s">
        <v>48</v>
      </c>
      <c r="G4546" s="231" t="s">
        <v>521</v>
      </c>
      <c r="H4546" s="231" t="s">
        <v>796</v>
      </c>
      <c r="I4546" s="203">
        <v>5422.49</v>
      </c>
      <c r="J4546" s="203">
        <v>4000</v>
      </c>
      <c r="K4546" s="203">
        <v>0</v>
      </c>
      <c r="L4546" s="203">
        <v>1422.49</v>
      </c>
      <c r="M4546" s="231"/>
    </row>
    <row r="4547" spans="1:13">
      <c r="A4547" s="231" t="s">
        <v>794</v>
      </c>
      <c r="B4547" s="231" t="s">
        <v>702</v>
      </c>
      <c r="C4547" s="231" t="s">
        <v>794</v>
      </c>
      <c r="D4547" s="231" t="s">
        <v>403</v>
      </c>
      <c r="E4547" s="231" t="s">
        <v>828</v>
      </c>
      <c r="F4547" s="231" t="s">
        <v>48</v>
      </c>
      <c r="G4547" s="231" t="s">
        <v>521</v>
      </c>
      <c r="H4547" s="231" t="s">
        <v>796</v>
      </c>
      <c r="I4547" s="203">
        <v>45231.81</v>
      </c>
      <c r="J4547" s="203">
        <v>31214.720000000001</v>
      </c>
      <c r="K4547" s="203">
        <v>6242.96</v>
      </c>
      <c r="L4547" s="203">
        <v>7774.13</v>
      </c>
      <c r="M4547" s="231"/>
    </row>
    <row r="4548" spans="1:13">
      <c r="A4548" s="231" t="s">
        <v>794</v>
      </c>
      <c r="B4548" s="231" t="s">
        <v>702</v>
      </c>
      <c r="C4548" s="231" t="s">
        <v>812</v>
      </c>
      <c r="D4548" s="231" t="s">
        <v>403</v>
      </c>
      <c r="E4548" s="231" t="s">
        <v>828</v>
      </c>
      <c r="F4548" s="231" t="s">
        <v>48</v>
      </c>
      <c r="G4548" s="231" t="s">
        <v>521</v>
      </c>
      <c r="H4548" s="231" t="s">
        <v>796</v>
      </c>
      <c r="I4548" s="203">
        <v>14254.29</v>
      </c>
      <c r="J4548" s="203">
        <v>11989.67</v>
      </c>
      <c r="K4548" s="203">
        <v>1295.8399999999999</v>
      </c>
      <c r="L4548" s="203">
        <v>968.78</v>
      </c>
      <c r="M4548" s="231"/>
    </row>
    <row r="4549" spans="1:13">
      <c r="A4549" s="231" t="s">
        <v>794</v>
      </c>
      <c r="B4549" s="231" t="s">
        <v>806</v>
      </c>
      <c r="C4549" s="231" t="s">
        <v>794</v>
      </c>
      <c r="D4549" s="231" t="s">
        <v>840</v>
      </c>
      <c r="E4549" s="231" t="s">
        <v>828</v>
      </c>
      <c r="F4549" s="231" t="s">
        <v>48</v>
      </c>
      <c r="G4549" s="231" t="s">
        <v>521</v>
      </c>
      <c r="H4549" s="231" t="s">
        <v>796</v>
      </c>
      <c r="I4549" s="203">
        <v>7775</v>
      </c>
      <c r="J4549" s="203">
        <v>7775</v>
      </c>
      <c r="K4549" s="203">
        <v>0</v>
      </c>
      <c r="L4549" s="203">
        <v>0</v>
      </c>
      <c r="M4549" s="231"/>
    </row>
    <row r="4550" spans="1:13">
      <c r="A4550" s="231" t="s">
        <v>794</v>
      </c>
      <c r="B4550" s="231" t="s">
        <v>806</v>
      </c>
      <c r="C4550" s="231" t="s">
        <v>812</v>
      </c>
      <c r="D4550" s="231" t="s">
        <v>840</v>
      </c>
      <c r="E4550" s="231" t="s">
        <v>828</v>
      </c>
      <c r="F4550" s="231" t="s">
        <v>48</v>
      </c>
      <c r="G4550" s="231" t="s">
        <v>521</v>
      </c>
      <c r="H4550" s="231" t="s">
        <v>796</v>
      </c>
      <c r="I4550" s="203">
        <v>0</v>
      </c>
      <c r="J4550" s="203">
        <v>610.22</v>
      </c>
      <c r="K4550" s="203">
        <v>0</v>
      </c>
      <c r="L4550" s="203">
        <v>-610.22</v>
      </c>
      <c r="M4550" s="231"/>
    </row>
    <row r="4551" spans="1:13">
      <c r="A4551" s="231" t="s">
        <v>794</v>
      </c>
      <c r="B4551" s="231" t="s">
        <v>806</v>
      </c>
      <c r="C4551" s="231" t="s">
        <v>2341</v>
      </c>
      <c r="D4551" s="231" t="s">
        <v>840</v>
      </c>
      <c r="E4551" s="231" t="s">
        <v>828</v>
      </c>
      <c r="F4551" s="231" t="s">
        <v>48</v>
      </c>
      <c r="G4551" s="231" t="s">
        <v>521</v>
      </c>
      <c r="H4551" s="231" t="s">
        <v>796</v>
      </c>
      <c r="I4551" s="203">
        <v>4212.59</v>
      </c>
      <c r="J4551" s="203">
        <v>0</v>
      </c>
      <c r="K4551" s="203">
        <v>0</v>
      </c>
      <c r="L4551" s="203">
        <v>4212.59</v>
      </c>
      <c r="M4551" s="231"/>
    </row>
    <row r="4552" spans="1:13">
      <c r="A4552" s="231" t="s">
        <v>794</v>
      </c>
      <c r="B4552" s="231" t="s">
        <v>806</v>
      </c>
      <c r="C4552" s="231" t="s">
        <v>2341</v>
      </c>
      <c r="D4552" s="231" t="s">
        <v>840</v>
      </c>
      <c r="E4552" s="231" t="s">
        <v>828</v>
      </c>
      <c r="F4552" s="231" t="s">
        <v>48</v>
      </c>
      <c r="G4552" s="231" t="s">
        <v>521</v>
      </c>
      <c r="H4552" s="231" t="s">
        <v>796</v>
      </c>
      <c r="I4552" s="203">
        <v>3811.36</v>
      </c>
      <c r="J4552" s="203">
        <v>3803.64</v>
      </c>
      <c r="K4552" s="203">
        <v>0</v>
      </c>
      <c r="L4552" s="203">
        <v>7.72</v>
      </c>
      <c r="M4552" s="231"/>
    </row>
    <row r="4553" spans="1:13">
      <c r="A4553" s="231" t="s">
        <v>794</v>
      </c>
      <c r="B4553" s="231" t="s">
        <v>806</v>
      </c>
      <c r="C4553" s="231" t="s">
        <v>2343</v>
      </c>
      <c r="D4553" s="231" t="s">
        <v>840</v>
      </c>
      <c r="E4553" s="231" t="s">
        <v>828</v>
      </c>
      <c r="F4553" s="231" t="s">
        <v>48</v>
      </c>
      <c r="G4553" s="231" t="s">
        <v>521</v>
      </c>
      <c r="H4553" s="231" t="s">
        <v>796</v>
      </c>
      <c r="I4553" s="203">
        <v>8180.16</v>
      </c>
      <c r="J4553" s="203">
        <v>137.86000000000001</v>
      </c>
      <c r="K4553" s="203">
        <v>0</v>
      </c>
      <c r="L4553" s="203">
        <v>8042.3</v>
      </c>
      <c r="M4553" s="231"/>
    </row>
    <row r="4554" spans="1:13">
      <c r="A4554" s="231" t="s">
        <v>794</v>
      </c>
      <c r="B4554" s="231" t="s">
        <v>806</v>
      </c>
      <c r="C4554" s="231" t="s">
        <v>2343</v>
      </c>
      <c r="D4554" s="231" t="s">
        <v>840</v>
      </c>
      <c r="E4554" s="231" t="s">
        <v>828</v>
      </c>
      <c r="F4554" s="231" t="s">
        <v>48</v>
      </c>
      <c r="G4554" s="231" t="s">
        <v>521</v>
      </c>
      <c r="H4554" s="231" t="s">
        <v>796</v>
      </c>
      <c r="I4554" s="203">
        <v>17371.16</v>
      </c>
      <c r="J4554" s="203">
        <v>0</v>
      </c>
      <c r="K4554" s="203">
        <v>0</v>
      </c>
      <c r="L4554" s="203">
        <v>17371.16</v>
      </c>
      <c r="M4554" s="231"/>
    </row>
    <row r="4555" spans="1:13">
      <c r="A4555" s="231" t="s">
        <v>794</v>
      </c>
      <c r="B4555" s="231" t="s">
        <v>806</v>
      </c>
      <c r="C4555" s="231" t="s">
        <v>2344</v>
      </c>
      <c r="D4555" s="231" t="s">
        <v>840</v>
      </c>
      <c r="E4555" s="231" t="s">
        <v>828</v>
      </c>
      <c r="F4555" s="231" t="s">
        <v>48</v>
      </c>
      <c r="G4555" s="231" t="s">
        <v>521</v>
      </c>
      <c r="H4555" s="231" t="s">
        <v>796</v>
      </c>
      <c r="I4555" s="203">
        <v>90000</v>
      </c>
      <c r="J4555" s="203">
        <v>0</v>
      </c>
      <c r="K4555" s="203">
        <v>0</v>
      </c>
      <c r="L4555" s="203">
        <v>90000</v>
      </c>
      <c r="M4555" s="231"/>
    </row>
    <row r="4556" spans="1:13">
      <c r="A4556" s="231" t="s">
        <v>794</v>
      </c>
      <c r="B4556" s="231" t="s">
        <v>806</v>
      </c>
      <c r="C4556" s="231" t="s">
        <v>2344</v>
      </c>
      <c r="D4556" s="231" t="s">
        <v>840</v>
      </c>
      <c r="E4556" s="231" t="s">
        <v>828</v>
      </c>
      <c r="F4556" s="231" t="s">
        <v>48</v>
      </c>
      <c r="G4556" s="231" t="s">
        <v>521</v>
      </c>
      <c r="H4556" s="231" t="s">
        <v>796</v>
      </c>
      <c r="I4556" s="203">
        <v>2500</v>
      </c>
      <c r="J4556" s="203">
        <v>2365.92</v>
      </c>
      <c r="K4556" s="203">
        <v>0</v>
      </c>
      <c r="L4556" s="203">
        <v>134.08000000000001</v>
      </c>
      <c r="M4556" s="231"/>
    </row>
    <row r="4557" spans="1:13">
      <c r="A4557" s="231" t="s">
        <v>794</v>
      </c>
      <c r="B4557" s="231" t="s">
        <v>806</v>
      </c>
      <c r="C4557" s="231" t="s">
        <v>2344</v>
      </c>
      <c r="D4557" s="231" t="s">
        <v>840</v>
      </c>
      <c r="E4557" s="231" t="s">
        <v>828</v>
      </c>
      <c r="F4557" s="231" t="s">
        <v>48</v>
      </c>
      <c r="G4557" s="231" t="s">
        <v>521</v>
      </c>
      <c r="H4557" s="231" t="s">
        <v>796</v>
      </c>
      <c r="I4557" s="203">
        <v>160000</v>
      </c>
      <c r="J4557" s="203">
        <v>93584.79</v>
      </c>
      <c r="K4557" s="203">
        <v>0</v>
      </c>
      <c r="L4557" s="203">
        <v>66415.210000000006</v>
      </c>
      <c r="M4557" s="231"/>
    </row>
    <row r="4558" spans="1:13">
      <c r="A4558" s="231" t="s">
        <v>794</v>
      </c>
      <c r="B4558" s="231" t="s">
        <v>806</v>
      </c>
      <c r="C4558" s="231" t="s">
        <v>2344</v>
      </c>
      <c r="D4558" s="231" t="s">
        <v>840</v>
      </c>
      <c r="E4558" s="231" t="s">
        <v>828</v>
      </c>
      <c r="F4558" s="231" t="s">
        <v>48</v>
      </c>
      <c r="G4558" s="231" t="s">
        <v>521</v>
      </c>
      <c r="H4558" s="231" t="s">
        <v>796</v>
      </c>
      <c r="I4558" s="203">
        <v>420.38</v>
      </c>
      <c r="J4558" s="203">
        <v>397.99</v>
      </c>
      <c r="K4558" s="203">
        <v>0</v>
      </c>
      <c r="L4558" s="203">
        <v>22.39</v>
      </c>
      <c r="M4558" s="231"/>
    </row>
    <row r="4559" spans="1:13">
      <c r="A4559" s="231" t="s">
        <v>794</v>
      </c>
      <c r="B4559" s="231" t="s">
        <v>833</v>
      </c>
      <c r="C4559" s="231" t="s">
        <v>794</v>
      </c>
      <c r="D4559" s="231" t="s">
        <v>770</v>
      </c>
      <c r="E4559" s="231" t="s">
        <v>521</v>
      </c>
      <c r="F4559" s="231" t="s">
        <v>48</v>
      </c>
      <c r="G4559" s="231" t="s">
        <v>521</v>
      </c>
      <c r="H4559" s="231" t="s">
        <v>796</v>
      </c>
      <c r="I4559" s="203">
        <v>61001</v>
      </c>
      <c r="J4559" s="203">
        <v>65129.61</v>
      </c>
      <c r="K4559" s="203">
        <v>3092.24</v>
      </c>
      <c r="L4559" s="203">
        <v>-7220.85</v>
      </c>
      <c r="M4559" s="231"/>
    </row>
    <row r="4560" spans="1:13">
      <c r="A4560" s="231" t="s">
        <v>794</v>
      </c>
      <c r="B4560" s="231" t="s">
        <v>833</v>
      </c>
      <c r="C4560" s="231" t="s">
        <v>812</v>
      </c>
      <c r="D4560" s="231" t="s">
        <v>770</v>
      </c>
      <c r="E4560" s="231" t="s">
        <v>521</v>
      </c>
      <c r="F4560" s="231" t="s">
        <v>48</v>
      </c>
      <c r="G4560" s="231" t="s">
        <v>521</v>
      </c>
      <c r="H4560" s="231" t="s">
        <v>796</v>
      </c>
      <c r="I4560" s="203">
        <v>32646.1</v>
      </c>
      <c r="J4560" s="203">
        <v>37700.43</v>
      </c>
      <c r="K4560" s="203">
        <v>643.69000000000005</v>
      </c>
      <c r="L4560" s="203">
        <v>-5698.02</v>
      </c>
      <c r="M4560" s="231"/>
    </row>
    <row r="4561" spans="1:13">
      <c r="A4561" s="231" t="s">
        <v>794</v>
      </c>
      <c r="B4561" s="231" t="s">
        <v>833</v>
      </c>
      <c r="C4561" s="231" t="s">
        <v>2345</v>
      </c>
      <c r="D4561" s="231" t="s">
        <v>770</v>
      </c>
      <c r="E4561" s="231" t="s">
        <v>521</v>
      </c>
      <c r="F4561" s="231" t="s">
        <v>48</v>
      </c>
      <c r="G4561" s="231" t="s">
        <v>521</v>
      </c>
      <c r="H4561" s="231" t="s">
        <v>796</v>
      </c>
      <c r="I4561" s="203">
        <v>875.54</v>
      </c>
      <c r="J4561" s="203">
        <v>13321.82</v>
      </c>
      <c r="K4561" s="203">
        <v>0</v>
      </c>
      <c r="L4561" s="203">
        <v>-12446.28</v>
      </c>
      <c r="M4561" s="231"/>
    </row>
    <row r="4562" spans="1:13">
      <c r="A4562" s="231" t="s">
        <v>794</v>
      </c>
      <c r="B4562" s="231" t="s">
        <v>856</v>
      </c>
      <c r="C4562" s="231" t="s">
        <v>794</v>
      </c>
      <c r="D4562" s="231" t="s">
        <v>770</v>
      </c>
      <c r="E4562" s="231" t="s">
        <v>521</v>
      </c>
      <c r="F4562" s="231" t="s">
        <v>48</v>
      </c>
      <c r="G4562" s="231" t="s">
        <v>521</v>
      </c>
      <c r="H4562" s="231" t="s">
        <v>796</v>
      </c>
      <c r="I4562" s="203">
        <v>75875.460000000006</v>
      </c>
      <c r="J4562" s="203">
        <v>50325.51</v>
      </c>
      <c r="K4562" s="203">
        <v>8343.32</v>
      </c>
      <c r="L4562" s="203">
        <v>17206.63</v>
      </c>
      <c r="M4562" s="231"/>
    </row>
    <row r="4563" spans="1:13">
      <c r="A4563" s="231" t="s">
        <v>794</v>
      </c>
      <c r="B4563" s="231" t="s">
        <v>856</v>
      </c>
      <c r="C4563" s="231" t="s">
        <v>812</v>
      </c>
      <c r="D4563" s="231" t="s">
        <v>770</v>
      </c>
      <c r="E4563" s="231" t="s">
        <v>521</v>
      </c>
      <c r="F4563" s="231" t="s">
        <v>48</v>
      </c>
      <c r="G4563" s="231" t="s">
        <v>521</v>
      </c>
      <c r="H4563" s="231" t="s">
        <v>796</v>
      </c>
      <c r="I4563" s="203">
        <v>28621.38</v>
      </c>
      <c r="J4563" s="203">
        <v>20746.07</v>
      </c>
      <c r="K4563" s="203">
        <v>1731.76</v>
      </c>
      <c r="L4563" s="203">
        <v>6143.55</v>
      </c>
      <c r="M4563" s="231"/>
    </row>
    <row r="4564" spans="1:13">
      <c r="A4564" s="231" t="s">
        <v>794</v>
      </c>
      <c r="B4564" s="231" t="s">
        <v>856</v>
      </c>
      <c r="C4564" s="231" t="s">
        <v>2345</v>
      </c>
      <c r="D4564" s="231" t="s">
        <v>770</v>
      </c>
      <c r="E4564" s="231" t="s">
        <v>521</v>
      </c>
      <c r="F4564" s="231" t="s">
        <v>48</v>
      </c>
      <c r="G4564" s="231" t="s">
        <v>521</v>
      </c>
      <c r="H4564" s="231" t="s">
        <v>796</v>
      </c>
      <c r="I4564" s="203">
        <v>0</v>
      </c>
      <c r="J4564" s="203">
        <v>428.52</v>
      </c>
      <c r="K4564" s="203">
        <v>0</v>
      </c>
      <c r="L4564" s="203">
        <v>-428.52</v>
      </c>
      <c r="M4564" s="231"/>
    </row>
    <row r="4565" spans="1:13">
      <c r="A4565" s="231" t="s">
        <v>794</v>
      </c>
      <c r="B4565" s="231" t="s">
        <v>704</v>
      </c>
      <c r="C4565" s="231" t="s">
        <v>794</v>
      </c>
      <c r="D4565" s="231" t="s">
        <v>770</v>
      </c>
      <c r="E4565" s="231" t="s">
        <v>521</v>
      </c>
      <c r="F4565" s="231" t="s">
        <v>48</v>
      </c>
      <c r="G4565" s="231" t="s">
        <v>521</v>
      </c>
      <c r="H4565" s="231" t="s">
        <v>796</v>
      </c>
      <c r="I4565" s="203">
        <v>298342.99</v>
      </c>
      <c r="J4565" s="203">
        <v>273481.07</v>
      </c>
      <c r="K4565" s="203">
        <v>24861.919999999998</v>
      </c>
      <c r="L4565" s="203">
        <v>0</v>
      </c>
      <c r="M4565" s="231"/>
    </row>
    <row r="4566" spans="1:13">
      <c r="A4566" s="231" t="s">
        <v>794</v>
      </c>
      <c r="B4566" s="231" t="s">
        <v>704</v>
      </c>
      <c r="C4566" s="231" t="s">
        <v>812</v>
      </c>
      <c r="D4566" s="231" t="s">
        <v>770</v>
      </c>
      <c r="E4566" s="231" t="s">
        <v>521</v>
      </c>
      <c r="F4566" s="231" t="s">
        <v>48</v>
      </c>
      <c r="G4566" s="231" t="s">
        <v>521</v>
      </c>
      <c r="H4566" s="231" t="s">
        <v>796</v>
      </c>
      <c r="I4566" s="203">
        <v>104205</v>
      </c>
      <c r="J4566" s="203">
        <v>100465.96</v>
      </c>
      <c r="K4566" s="203">
        <v>5160.5200000000004</v>
      </c>
      <c r="L4566" s="203">
        <v>-1421.48</v>
      </c>
      <c r="M4566" s="231"/>
    </row>
    <row r="4567" spans="1:13">
      <c r="A4567" s="231" t="s">
        <v>794</v>
      </c>
      <c r="B4567" s="231" t="s">
        <v>702</v>
      </c>
      <c r="C4567" s="231" t="s">
        <v>794</v>
      </c>
      <c r="D4567" s="231" t="s">
        <v>770</v>
      </c>
      <c r="E4567" s="231" t="s">
        <v>521</v>
      </c>
      <c r="F4567" s="231" t="s">
        <v>48</v>
      </c>
      <c r="G4567" s="231" t="s">
        <v>521</v>
      </c>
      <c r="H4567" s="231" t="s">
        <v>796</v>
      </c>
      <c r="I4567" s="203">
        <v>62405</v>
      </c>
      <c r="J4567" s="203">
        <v>62405</v>
      </c>
      <c r="K4567" s="203">
        <v>0</v>
      </c>
      <c r="L4567" s="203">
        <v>0</v>
      </c>
      <c r="M4567" s="231"/>
    </row>
    <row r="4568" spans="1:13">
      <c r="A4568" s="231" t="s">
        <v>794</v>
      </c>
      <c r="B4568" s="231" t="s">
        <v>702</v>
      </c>
      <c r="C4568" s="231" t="s">
        <v>812</v>
      </c>
      <c r="D4568" s="231" t="s">
        <v>770</v>
      </c>
      <c r="E4568" s="231" t="s">
        <v>521</v>
      </c>
      <c r="F4568" s="231" t="s">
        <v>48</v>
      </c>
      <c r="G4568" s="231" t="s">
        <v>521</v>
      </c>
      <c r="H4568" s="231" t="s">
        <v>796</v>
      </c>
      <c r="I4568" s="203">
        <v>21910</v>
      </c>
      <c r="J4568" s="203">
        <v>21495.46</v>
      </c>
      <c r="K4568" s="203">
        <v>0</v>
      </c>
      <c r="L4568" s="203">
        <v>414.54</v>
      </c>
      <c r="M4568" s="231"/>
    </row>
    <row r="4569" spans="1:13">
      <c r="A4569" s="231" t="s">
        <v>794</v>
      </c>
      <c r="B4569" s="231" t="s">
        <v>808</v>
      </c>
      <c r="C4569" s="231" t="s">
        <v>2343</v>
      </c>
      <c r="D4569" s="231" t="s">
        <v>700</v>
      </c>
      <c r="E4569" s="231" t="s">
        <v>849</v>
      </c>
      <c r="F4569" s="231" t="s">
        <v>48</v>
      </c>
      <c r="G4569" s="231" t="s">
        <v>521</v>
      </c>
      <c r="H4569" s="231" t="s">
        <v>796</v>
      </c>
      <c r="I4569" s="203">
        <v>127460.6</v>
      </c>
      <c r="J4569" s="203">
        <v>0</v>
      </c>
      <c r="K4569" s="203">
        <v>0</v>
      </c>
      <c r="L4569" s="203">
        <v>127460.6</v>
      </c>
      <c r="M4569" s="231"/>
    </row>
    <row r="4570" spans="1:13">
      <c r="A4570" s="231" t="s">
        <v>794</v>
      </c>
      <c r="B4570" s="231" t="s">
        <v>808</v>
      </c>
      <c r="C4570" s="231" t="s">
        <v>2343</v>
      </c>
      <c r="D4570" s="231" t="s">
        <v>700</v>
      </c>
      <c r="E4570" s="231" t="s">
        <v>999</v>
      </c>
      <c r="F4570" s="231" t="s">
        <v>48</v>
      </c>
      <c r="G4570" s="231" t="s">
        <v>521</v>
      </c>
      <c r="H4570" s="231" t="s">
        <v>796</v>
      </c>
      <c r="I4570" s="203">
        <v>528985.04</v>
      </c>
      <c r="J4570" s="203">
        <v>0</v>
      </c>
      <c r="K4570" s="203">
        <v>0</v>
      </c>
      <c r="L4570" s="203">
        <v>528985.04</v>
      </c>
      <c r="M4570" s="231"/>
    </row>
    <row r="4571" spans="1:13">
      <c r="A4571" s="231" t="s">
        <v>794</v>
      </c>
      <c r="B4571" s="231" t="s">
        <v>808</v>
      </c>
      <c r="C4571" s="231" t="s">
        <v>794</v>
      </c>
      <c r="D4571" s="231" t="s">
        <v>700</v>
      </c>
      <c r="E4571" s="231" t="s">
        <v>2086</v>
      </c>
      <c r="F4571" s="231" t="s">
        <v>48</v>
      </c>
      <c r="G4571" s="231" t="s">
        <v>521</v>
      </c>
      <c r="H4571" s="231" t="s">
        <v>796</v>
      </c>
      <c r="I4571" s="203">
        <v>1594413.8</v>
      </c>
      <c r="J4571" s="203">
        <v>0</v>
      </c>
      <c r="K4571" s="203">
        <v>0</v>
      </c>
      <c r="L4571" s="203">
        <v>1594413.8</v>
      </c>
      <c r="M4571" s="231"/>
    </row>
    <row r="4572" spans="1:13">
      <c r="A4572" s="231" t="s">
        <v>794</v>
      </c>
      <c r="B4572" s="231" t="s">
        <v>808</v>
      </c>
      <c r="C4572" s="231" t="s">
        <v>812</v>
      </c>
      <c r="D4572" s="231" t="s">
        <v>700</v>
      </c>
      <c r="E4572" s="231" t="s">
        <v>2086</v>
      </c>
      <c r="F4572" s="231" t="s">
        <v>48</v>
      </c>
      <c r="G4572" s="231" t="s">
        <v>521</v>
      </c>
      <c r="H4572" s="231" t="s">
        <v>796</v>
      </c>
      <c r="I4572" s="203">
        <v>518005.73</v>
      </c>
      <c r="J4572" s="203">
        <v>0</v>
      </c>
      <c r="K4572" s="203">
        <v>0</v>
      </c>
      <c r="L4572" s="203">
        <v>518005.73</v>
      </c>
      <c r="M4572" s="231"/>
    </row>
    <row r="4573" spans="1:13">
      <c r="A4573" s="231" t="s">
        <v>794</v>
      </c>
      <c r="B4573" s="231" t="s">
        <v>704</v>
      </c>
      <c r="C4573" s="231" t="s">
        <v>2341</v>
      </c>
      <c r="D4573" s="231" t="s">
        <v>700</v>
      </c>
      <c r="E4573" s="231" t="s">
        <v>2317</v>
      </c>
      <c r="F4573" s="231" t="s">
        <v>48</v>
      </c>
      <c r="G4573" s="231" t="s">
        <v>521</v>
      </c>
      <c r="H4573" s="231" t="s">
        <v>796</v>
      </c>
      <c r="I4573" s="203">
        <v>76498.37</v>
      </c>
      <c r="J4573" s="203">
        <v>0</v>
      </c>
      <c r="K4573" s="203">
        <v>0</v>
      </c>
      <c r="L4573" s="203">
        <v>76498.37</v>
      </c>
      <c r="M4573" s="231"/>
    </row>
    <row r="4574" spans="1:13">
      <c r="A4574" s="231" t="s">
        <v>794</v>
      </c>
      <c r="B4574" s="231" t="s">
        <v>808</v>
      </c>
      <c r="C4574" s="231" t="s">
        <v>2343</v>
      </c>
      <c r="D4574" s="231" t="s">
        <v>700</v>
      </c>
      <c r="E4574" s="231" t="s">
        <v>1080</v>
      </c>
      <c r="F4574" s="231" t="s">
        <v>48</v>
      </c>
      <c r="G4574" s="231" t="s">
        <v>521</v>
      </c>
      <c r="H4574" s="231" t="s">
        <v>796</v>
      </c>
      <c r="I4574" s="203">
        <v>847200.7</v>
      </c>
      <c r="J4574" s="203">
        <v>0</v>
      </c>
      <c r="K4574" s="203">
        <v>0</v>
      </c>
      <c r="L4574" s="203">
        <v>847200.7</v>
      </c>
      <c r="M4574" s="231"/>
    </row>
    <row r="4575" spans="1:13">
      <c r="A4575" s="231" t="s">
        <v>794</v>
      </c>
      <c r="B4575" s="231" t="s">
        <v>808</v>
      </c>
      <c r="C4575" s="231" t="s">
        <v>794</v>
      </c>
      <c r="D4575" s="231" t="s">
        <v>700</v>
      </c>
      <c r="E4575" s="231" t="s">
        <v>1004</v>
      </c>
      <c r="F4575" s="231" t="s">
        <v>48</v>
      </c>
      <c r="G4575" s="231" t="s">
        <v>521</v>
      </c>
      <c r="H4575" s="231" t="s">
        <v>796</v>
      </c>
      <c r="I4575" s="203">
        <v>338013</v>
      </c>
      <c r="J4575" s="203">
        <v>0</v>
      </c>
      <c r="K4575" s="203">
        <v>0</v>
      </c>
      <c r="L4575" s="203">
        <v>338013</v>
      </c>
      <c r="M4575" s="231"/>
    </row>
    <row r="4576" spans="1:13">
      <c r="A4576" s="231" t="s">
        <v>794</v>
      </c>
      <c r="B4576" s="231" t="s">
        <v>702</v>
      </c>
      <c r="C4576" s="231" t="s">
        <v>794</v>
      </c>
      <c r="D4576" s="231" t="s">
        <v>840</v>
      </c>
      <c r="E4576" s="231" t="s">
        <v>1098</v>
      </c>
      <c r="F4576" s="231" t="s">
        <v>48</v>
      </c>
      <c r="G4576" s="231" t="s">
        <v>521</v>
      </c>
      <c r="H4576" s="231" t="s">
        <v>796</v>
      </c>
      <c r="I4576" s="203">
        <v>79848</v>
      </c>
      <c r="J4576" s="203">
        <v>66540</v>
      </c>
      <c r="K4576" s="203">
        <v>13308</v>
      </c>
      <c r="L4576" s="203">
        <v>0</v>
      </c>
      <c r="M4576" s="231"/>
    </row>
    <row r="4577" spans="1:13">
      <c r="A4577" s="231" t="s">
        <v>794</v>
      </c>
      <c r="B4577" s="231" t="s">
        <v>702</v>
      </c>
      <c r="C4577" s="231" t="s">
        <v>812</v>
      </c>
      <c r="D4577" s="231" t="s">
        <v>840</v>
      </c>
      <c r="E4577" s="231" t="s">
        <v>1098</v>
      </c>
      <c r="F4577" s="231" t="s">
        <v>48</v>
      </c>
      <c r="G4577" s="231" t="s">
        <v>521</v>
      </c>
      <c r="H4577" s="231" t="s">
        <v>796</v>
      </c>
      <c r="I4577" s="203">
        <v>31358.1</v>
      </c>
      <c r="J4577" s="203">
        <v>28652.19</v>
      </c>
      <c r="K4577" s="203">
        <v>2762.12</v>
      </c>
      <c r="L4577" s="203">
        <v>-56.21</v>
      </c>
      <c r="M4577" s="231"/>
    </row>
    <row r="4578" spans="1:13">
      <c r="A4578" s="231" t="s">
        <v>794</v>
      </c>
      <c r="B4578" s="231" t="s">
        <v>242</v>
      </c>
      <c r="C4578" s="231" t="s">
        <v>794</v>
      </c>
      <c r="D4578" s="231" t="s">
        <v>1337</v>
      </c>
      <c r="E4578" s="231" t="s">
        <v>521</v>
      </c>
      <c r="F4578" s="231" t="s">
        <v>48</v>
      </c>
      <c r="G4578" s="231" t="s">
        <v>521</v>
      </c>
      <c r="H4578" s="231" t="s">
        <v>796</v>
      </c>
      <c r="I4578" s="203">
        <v>784757</v>
      </c>
      <c r="J4578" s="203">
        <v>714501.57</v>
      </c>
      <c r="K4578" s="203">
        <v>69636.259999999995</v>
      </c>
      <c r="L4578" s="203">
        <v>619.16999999999996</v>
      </c>
      <c r="M4578" s="231"/>
    </row>
    <row r="4579" spans="1:13">
      <c r="A4579" s="231" t="s">
        <v>794</v>
      </c>
      <c r="B4579" s="231" t="s">
        <v>242</v>
      </c>
      <c r="C4579" s="231" t="s">
        <v>812</v>
      </c>
      <c r="D4579" s="231" t="s">
        <v>1337</v>
      </c>
      <c r="E4579" s="231" t="s">
        <v>521</v>
      </c>
      <c r="F4579" s="231" t="s">
        <v>48</v>
      </c>
      <c r="G4579" s="231" t="s">
        <v>521</v>
      </c>
      <c r="H4579" s="231" t="s">
        <v>796</v>
      </c>
      <c r="I4579" s="203">
        <v>276860</v>
      </c>
      <c r="J4579" s="203">
        <v>265267.48</v>
      </c>
      <c r="K4579" s="203">
        <v>16541.84</v>
      </c>
      <c r="L4579" s="203">
        <v>-4949.32</v>
      </c>
      <c r="M4579" s="231"/>
    </row>
    <row r="4580" spans="1:13">
      <c r="A4580" s="231" t="s">
        <v>794</v>
      </c>
      <c r="B4580" s="231" t="s">
        <v>242</v>
      </c>
      <c r="C4580" s="231" t="s">
        <v>2341</v>
      </c>
      <c r="D4580" s="231" t="s">
        <v>1337</v>
      </c>
      <c r="E4580" s="231" t="s">
        <v>521</v>
      </c>
      <c r="F4580" s="231" t="s">
        <v>48</v>
      </c>
      <c r="G4580" s="231" t="s">
        <v>521</v>
      </c>
      <c r="H4580" s="231" t="s">
        <v>796</v>
      </c>
      <c r="I4580" s="203">
        <v>80.02</v>
      </c>
      <c r="J4580" s="203">
        <v>50.35</v>
      </c>
      <c r="K4580" s="203">
        <v>29.67</v>
      </c>
      <c r="L4580" s="203">
        <v>0</v>
      </c>
      <c r="M4580" s="231"/>
    </row>
    <row r="4581" spans="1:13">
      <c r="A4581" s="231" t="s">
        <v>794</v>
      </c>
      <c r="B4581" s="231" t="s">
        <v>242</v>
      </c>
      <c r="C4581" s="231" t="s">
        <v>2341</v>
      </c>
      <c r="D4581" s="231" t="s">
        <v>1337</v>
      </c>
      <c r="E4581" s="231" t="s">
        <v>521</v>
      </c>
      <c r="F4581" s="231" t="s">
        <v>48</v>
      </c>
      <c r="G4581" s="231" t="s">
        <v>521</v>
      </c>
      <c r="H4581" s="231" t="s">
        <v>796</v>
      </c>
      <c r="I4581" s="203">
        <v>662</v>
      </c>
      <c r="J4581" s="203">
        <v>491.49</v>
      </c>
      <c r="K4581" s="203">
        <v>163.83000000000001</v>
      </c>
      <c r="L4581" s="203">
        <v>6.68</v>
      </c>
      <c r="M4581" s="231"/>
    </row>
    <row r="4582" spans="1:13">
      <c r="A4582" s="231" t="s">
        <v>794</v>
      </c>
      <c r="B4582" s="231" t="s">
        <v>242</v>
      </c>
      <c r="C4582" s="231" t="s">
        <v>2341</v>
      </c>
      <c r="D4582" s="231" t="s">
        <v>1337</v>
      </c>
      <c r="E4582" s="231" t="s">
        <v>521</v>
      </c>
      <c r="F4582" s="231" t="s">
        <v>48</v>
      </c>
      <c r="G4582" s="231" t="s">
        <v>521</v>
      </c>
      <c r="H4582" s="231" t="s">
        <v>796</v>
      </c>
      <c r="I4582" s="203">
        <v>1660.07</v>
      </c>
      <c r="J4582" s="203">
        <v>1660.07</v>
      </c>
      <c r="K4582" s="203">
        <v>0</v>
      </c>
      <c r="L4582" s="203">
        <v>0</v>
      </c>
      <c r="M4582" s="231"/>
    </row>
    <row r="4583" spans="1:13">
      <c r="A4583" s="231" t="s">
        <v>794</v>
      </c>
      <c r="B4583" s="231" t="s">
        <v>242</v>
      </c>
      <c r="C4583" s="231" t="s">
        <v>2341</v>
      </c>
      <c r="D4583" s="231" t="s">
        <v>1337</v>
      </c>
      <c r="E4583" s="231" t="s">
        <v>521</v>
      </c>
      <c r="F4583" s="231" t="s">
        <v>48</v>
      </c>
      <c r="G4583" s="231" t="s">
        <v>521</v>
      </c>
      <c r="H4583" s="231" t="s">
        <v>796</v>
      </c>
      <c r="I4583" s="203">
        <v>266</v>
      </c>
      <c r="J4583" s="203">
        <v>0</v>
      </c>
      <c r="K4583" s="203">
        <v>0</v>
      </c>
      <c r="L4583" s="203">
        <v>266</v>
      </c>
      <c r="M4583" s="231"/>
    </row>
    <row r="4584" spans="1:13">
      <c r="A4584" s="231" t="s">
        <v>794</v>
      </c>
      <c r="B4584" s="231" t="s">
        <v>242</v>
      </c>
      <c r="C4584" s="231" t="s">
        <v>2341</v>
      </c>
      <c r="D4584" s="231" t="s">
        <v>1337</v>
      </c>
      <c r="E4584" s="231" t="s">
        <v>521</v>
      </c>
      <c r="F4584" s="231" t="s">
        <v>48</v>
      </c>
      <c r="G4584" s="231" t="s">
        <v>521</v>
      </c>
      <c r="H4584" s="231" t="s">
        <v>796</v>
      </c>
      <c r="I4584" s="203">
        <v>10691.88</v>
      </c>
      <c r="J4584" s="203">
        <v>10208.67</v>
      </c>
      <c r="K4584" s="203">
        <v>435</v>
      </c>
      <c r="L4584" s="203">
        <v>48.21</v>
      </c>
      <c r="M4584" s="231"/>
    </row>
    <row r="4585" spans="1:13">
      <c r="A4585" s="231" t="s">
        <v>794</v>
      </c>
      <c r="B4585" s="231" t="s">
        <v>242</v>
      </c>
      <c r="C4585" s="231" t="s">
        <v>2342</v>
      </c>
      <c r="D4585" s="231" t="s">
        <v>1337</v>
      </c>
      <c r="E4585" s="231" t="s">
        <v>521</v>
      </c>
      <c r="F4585" s="231" t="s">
        <v>48</v>
      </c>
      <c r="G4585" s="231" t="s">
        <v>521</v>
      </c>
      <c r="H4585" s="231" t="s">
        <v>796</v>
      </c>
      <c r="I4585" s="203">
        <v>5264</v>
      </c>
      <c r="J4585" s="203">
        <v>4822.38</v>
      </c>
      <c r="K4585" s="203">
        <v>0</v>
      </c>
      <c r="L4585" s="203">
        <v>441.62</v>
      </c>
      <c r="M4585" s="231"/>
    </row>
    <row r="4586" spans="1:13">
      <c r="A4586" s="231" t="s">
        <v>794</v>
      </c>
      <c r="B4586" s="231" t="s">
        <v>242</v>
      </c>
      <c r="C4586" s="231" t="s">
        <v>2343</v>
      </c>
      <c r="D4586" s="231" t="s">
        <v>1337</v>
      </c>
      <c r="E4586" s="231" t="s">
        <v>521</v>
      </c>
      <c r="F4586" s="231" t="s">
        <v>48</v>
      </c>
      <c r="G4586" s="231" t="s">
        <v>521</v>
      </c>
      <c r="H4586" s="231" t="s">
        <v>796</v>
      </c>
      <c r="I4586" s="203">
        <v>2713.12</v>
      </c>
      <c r="J4586" s="203">
        <v>2070.62</v>
      </c>
      <c r="K4586" s="203">
        <v>91.86</v>
      </c>
      <c r="L4586" s="203">
        <v>550.64</v>
      </c>
      <c r="M4586" s="231"/>
    </row>
    <row r="4587" spans="1:13">
      <c r="A4587" s="231" t="s">
        <v>794</v>
      </c>
      <c r="B4587" s="231" t="s">
        <v>242</v>
      </c>
      <c r="C4587" s="231" t="s">
        <v>2343</v>
      </c>
      <c r="D4587" s="231" t="s">
        <v>1337</v>
      </c>
      <c r="E4587" s="231" t="s">
        <v>521</v>
      </c>
      <c r="F4587" s="231" t="s">
        <v>48</v>
      </c>
      <c r="G4587" s="231" t="s">
        <v>521</v>
      </c>
      <c r="H4587" s="231" t="s">
        <v>796</v>
      </c>
      <c r="I4587" s="203">
        <v>439</v>
      </c>
      <c r="J4587" s="203">
        <v>327.16000000000003</v>
      </c>
      <c r="K4587" s="203">
        <v>0</v>
      </c>
      <c r="L4587" s="203">
        <v>111.84</v>
      </c>
      <c r="M4587" s="231"/>
    </row>
    <row r="4588" spans="1:13">
      <c r="A4588" s="231" t="s">
        <v>794</v>
      </c>
      <c r="B4588" s="231" t="s">
        <v>242</v>
      </c>
      <c r="C4588" s="231" t="s">
        <v>2344</v>
      </c>
      <c r="D4588" s="231" t="s">
        <v>1337</v>
      </c>
      <c r="E4588" s="231" t="s">
        <v>521</v>
      </c>
      <c r="F4588" s="231" t="s">
        <v>48</v>
      </c>
      <c r="G4588" s="231" t="s">
        <v>521</v>
      </c>
      <c r="H4588" s="231" t="s">
        <v>796</v>
      </c>
      <c r="I4588" s="203">
        <v>877.93</v>
      </c>
      <c r="J4588" s="203">
        <v>744.83</v>
      </c>
      <c r="K4588" s="203">
        <v>0</v>
      </c>
      <c r="L4588" s="203">
        <v>133.1</v>
      </c>
      <c r="M4588" s="231"/>
    </row>
    <row r="4589" spans="1:13">
      <c r="A4589" s="231" t="s">
        <v>794</v>
      </c>
      <c r="B4589" s="231" t="s">
        <v>242</v>
      </c>
      <c r="C4589" s="231" t="s">
        <v>2344</v>
      </c>
      <c r="D4589" s="231" t="s">
        <v>1337</v>
      </c>
      <c r="E4589" s="231" t="s">
        <v>521</v>
      </c>
      <c r="F4589" s="231" t="s">
        <v>48</v>
      </c>
      <c r="G4589" s="231" t="s">
        <v>521</v>
      </c>
      <c r="H4589" s="231" t="s">
        <v>796</v>
      </c>
      <c r="I4589" s="203">
        <v>110.1</v>
      </c>
      <c r="J4589" s="203">
        <v>110.1</v>
      </c>
      <c r="K4589" s="203">
        <v>0</v>
      </c>
      <c r="L4589" s="203">
        <v>0</v>
      </c>
      <c r="M4589" s="231"/>
    </row>
    <row r="4590" spans="1:13">
      <c r="A4590" s="231" t="s">
        <v>794</v>
      </c>
      <c r="B4590" s="231" t="s">
        <v>242</v>
      </c>
      <c r="C4590" s="231" t="s">
        <v>2345</v>
      </c>
      <c r="D4590" s="231" t="s">
        <v>1337</v>
      </c>
      <c r="E4590" s="231" t="s">
        <v>521</v>
      </c>
      <c r="F4590" s="231" t="s">
        <v>48</v>
      </c>
      <c r="G4590" s="231" t="s">
        <v>521</v>
      </c>
      <c r="H4590" s="231" t="s">
        <v>796</v>
      </c>
      <c r="I4590" s="203">
        <v>308</v>
      </c>
      <c r="J4590" s="203">
        <v>55</v>
      </c>
      <c r="K4590" s="203">
        <v>0</v>
      </c>
      <c r="L4590" s="203">
        <v>253</v>
      </c>
      <c r="M4590" s="231"/>
    </row>
    <row r="4591" spans="1:13">
      <c r="A4591" s="231" t="s">
        <v>794</v>
      </c>
      <c r="B4591" s="231" t="s">
        <v>242</v>
      </c>
      <c r="C4591" s="231" t="s">
        <v>794</v>
      </c>
      <c r="D4591" s="231" t="s">
        <v>1337</v>
      </c>
      <c r="E4591" s="231" t="s">
        <v>1352</v>
      </c>
      <c r="F4591" s="231" t="s">
        <v>48</v>
      </c>
      <c r="G4591" s="231" t="s">
        <v>521</v>
      </c>
      <c r="H4591" s="231" t="s">
        <v>796</v>
      </c>
      <c r="I4591" s="203">
        <v>248219.14</v>
      </c>
      <c r="J4591" s="203">
        <v>226781.92</v>
      </c>
      <c r="K4591" s="203">
        <v>20684.919999999998</v>
      </c>
      <c r="L4591" s="203">
        <v>752.3</v>
      </c>
      <c r="M4591" s="231"/>
    </row>
    <row r="4592" spans="1:13">
      <c r="A4592" s="231" t="s">
        <v>794</v>
      </c>
      <c r="B4592" s="231" t="s">
        <v>242</v>
      </c>
      <c r="C4592" s="231" t="s">
        <v>812</v>
      </c>
      <c r="D4592" s="231" t="s">
        <v>1337</v>
      </c>
      <c r="E4592" s="231" t="s">
        <v>1352</v>
      </c>
      <c r="F4592" s="231" t="s">
        <v>48</v>
      </c>
      <c r="G4592" s="231" t="s">
        <v>521</v>
      </c>
      <c r="H4592" s="231" t="s">
        <v>796</v>
      </c>
      <c r="I4592" s="203">
        <v>97123.81</v>
      </c>
      <c r="J4592" s="203">
        <v>92937.5</v>
      </c>
      <c r="K4592" s="203">
        <v>4282.6000000000004</v>
      </c>
      <c r="L4592" s="203">
        <v>-96.29</v>
      </c>
      <c r="M4592" s="231"/>
    </row>
    <row r="4593" spans="1:13">
      <c r="A4593" s="231" t="s">
        <v>794</v>
      </c>
      <c r="B4593" s="231" t="s">
        <v>242</v>
      </c>
      <c r="C4593" s="231" t="s">
        <v>2341</v>
      </c>
      <c r="D4593" s="231" t="s">
        <v>1337</v>
      </c>
      <c r="E4593" s="231" t="s">
        <v>1352</v>
      </c>
      <c r="F4593" s="231" t="s">
        <v>48</v>
      </c>
      <c r="G4593" s="231" t="s">
        <v>521</v>
      </c>
      <c r="H4593" s="231" t="s">
        <v>796</v>
      </c>
      <c r="I4593" s="203">
        <v>1750</v>
      </c>
      <c r="J4593" s="203">
        <v>0</v>
      </c>
      <c r="K4593" s="203">
        <v>0</v>
      </c>
      <c r="L4593" s="203">
        <v>1750</v>
      </c>
      <c r="M4593" s="231"/>
    </row>
    <row r="4594" spans="1:13">
      <c r="A4594" s="231" t="s">
        <v>794</v>
      </c>
      <c r="B4594" s="231" t="s">
        <v>242</v>
      </c>
      <c r="C4594" s="231" t="s">
        <v>2341</v>
      </c>
      <c r="D4594" s="231" t="s">
        <v>1337</v>
      </c>
      <c r="E4594" s="231" t="s">
        <v>1352</v>
      </c>
      <c r="F4594" s="231" t="s">
        <v>48</v>
      </c>
      <c r="G4594" s="231" t="s">
        <v>521</v>
      </c>
      <c r="H4594" s="231" t="s">
        <v>796</v>
      </c>
      <c r="I4594" s="203">
        <v>5434</v>
      </c>
      <c r="J4594" s="203">
        <v>5434</v>
      </c>
      <c r="K4594" s="203">
        <v>0</v>
      </c>
      <c r="L4594" s="203">
        <v>0</v>
      </c>
      <c r="M4594" s="231"/>
    </row>
    <row r="4595" spans="1:13">
      <c r="A4595" s="231" t="s">
        <v>794</v>
      </c>
      <c r="B4595" s="231" t="s">
        <v>242</v>
      </c>
      <c r="C4595" s="231" t="s">
        <v>2342</v>
      </c>
      <c r="D4595" s="231" t="s">
        <v>1337</v>
      </c>
      <c r="E4595" s="231" t="s">
        <v>1352</v>
      </c>
      <c r="F4595" s="231" t="s">
        <v>48</v>
      </c>
      <c r="G4595" s="231" t="s">
        <v>521</v>
      </c>
      <c r="H4595" s="231" t="s">
        <v>796</v>
      </c>
      <c r="I4595" s="203">
        <v>608.35</v>
      </c>
      <c r="J4595" s="203">
        <v>0</v>
      </c>
      <c r="K4595" s="203">
        <v>0</v>
      </c>
      <c r="L4595" s="203">
        <v>608.35</v>
      </c>
      <c r="M4595" s="231"/>
    </row>
    <row r="4596" spans="1:13">
      <c r="A4596" s="231" t="s">
        <v>794</v>
      </c>
      <c r="B4596" s="231" t="s">
        <v>242</v>
      </c>
      <c r="C4596" s="231" t="s">
        <v>2343</v>
      </c>
      <c r="D4596" s="231" t="s">
        <v>1337</v>
      </c>
      <c r="E4596" s="231" t="s">
        <v>1352</v>
      </c>
      <c r="F4596" s="231" t="s">
        <v>48</v>
      </c>
      <c r="G4596" s="231" t="s">
        <v>521</v>
      </c>
      <c r="H4596" s="231" t="s">
        <v>796</v>
      </c>
      <c r="I4596" s="203">
        <v>600</v>
      </c>
      <c r="J4596" s="203">
        <v>533.29999999999995</v>
      </c>
      <c r="K4596" s="203">
        <v>117.73</v>
      </c>
      <c r="L4596" s="203">
        <v>-51.03</v>
      </c>
      <c r="M4596" s="231"/>
    </row>
    <row r="4597" spans="1:13">
      <c r="A4597" s="231" t="s">
        <v>794</v>
      </c>
      <c r="B4597" s="231" t="s">
        <v>242</v>
      </c>
      <c r="C4597" s="231" t="s">
        <v>2343</v>
      </c>
      <c r="D4597" s="231" t="s">
        <v>1337</v>
      </c>
      <c r="E4597" s="231" t="s">
        <v>1352</v>
      </c>
      <c r="F4597" s="231" t="s">
        <v>48</v>
      </c>
      <c r="G4597" s="231" t="s">
        <v>521</v>
      </c>
      <c r="H4597" s="231" t="s">
        <v>796</v>
      </c>
      <c r="I4597" s="203">
        <v>565</v>
      </c>
      <c r="J4597" s="203">
        <v>287.72000000000003</v>
      </c>
      <c r="K4597" s="203">
        <v>26.98</v>
      </c>
      <c r="L4597" s="203">
        <v>250.3</v>
      </c>
      <c r="M4597" s="231"/>
    </row>
    <row r="4598" spans="1:13">
      <c r="A4598" s="231" t="s">
        <v>794</v>
      </c>
      <c r="B4598" s="231" t="s">
        <v>242</v>
      </c>
      <c r="C4598" s="231" t="s">
        <v>2344</v>
      </c>
      <c r="D4598" s="231" t="s">
        <v>1337</v>
      </c>
      <c r="E4598" s="231" t="s">
        <v>1352</v>
      </c>
      <c r="F4598" s="231" t="s">
        <v>48</v>
      </c>
      <c r="G4598" s="231" t="s">
        <v>521</v>
      </c>
      <c r="H4598" s="231" t="s">
        <v>796</v>
      </c>
      <c r="I4598" s="203">
        <v>1208.79</v>
      </c>
      <c r="J4598" s="203">
        <v>440.45</v>
      </c>
      <c r="K4598" s="203">
        <v>0</v>
      </c>
      <c r="L4598" s="203">
        <v>768.34</v>
      </c>
      <c r="M4598" s="231"/>
    </row>
    <row r="4599" spans="1:13">
      <c r="A4599" s="231" t="s">
        <v>794</v>
      </c>
      <c r="B4599" s="231" t="s">
        <v>242</v>
      </c>
      <c r="C4599" s="231" t="s">
        <v>2344</v>
      </c>
      <c r="D4599" s="231" t="s">
        <v>1337</v>
      </c>
      <c r="E4599" s="231" t="s">
        <v>1352</v>
      </c>
      <c r="F4599" s="231" t="s">
        <v>48</v>
      </c>
      <c r="G4599" s="231" t="s">
        <v>521</v>
      </c>
      <c r="H4599" s="231" t="s">
        <v>796</v>
      </c>
      <c r="I4599" s="203">
        <v>1163</v>
      </c>
      <c r="J4599" s="203">
        <v>344</v>
      </c>
      <c r="K4599" s="203">
        <v>0</v>
      </c>
      <c r="L4599" s="203">
        <v>819</v>
      </c>
      <c r="M4599" s="231"/>
    </row>
    <row r="4600" spans="1:13">
      <c r="A4600" s="231" t="s">
        <v>794</v>
      </c>
      <c r="B4600" s="231" t="s">
        <v>242</v>
      </c>
      <c r="C4600" s="231" t="s">
        <v>2344</v>
      </c>
      <c r="D4600" s="231" t="s">
        <v>1337</v>
      </c>
      <c r="E4600" s="231" t="s">
        <v>1352</v>
      </c>
      <c r="F4600" s="231" t="s">
        <v>48</v>
      </c>
      <c r="G4600" s="231" t="s">
        <v>521</v>
      </c>
      <c r="H4600" s="231" t="s">
        <v>796</v>
      </c>
      <c r="I4600" s="203">
        <v>436</v>
      </c>
      <c r="J4600" s="203">
        <v>279.99</v>
      </c>
      <c r="K4600" s="203">
        <v>0</v>
      </c>
      <c r="L4600" s="203">
        <v>156.01</v>
      </c>
      <c r="M4600" s="231"/>
    </row>
    <row r="4601" spans="1:13">
      <c r="A4601" s="231" t="s">
        <v>794</v>
      </c>
      <c r="B4601" s="231" t="s">
        <v>703</v>
      </c>
      <c r="C4601" s="231" t="s">
        <v>794</v>
      </c>
      <c r="D4601" s="231" t="s">
        <v>1100</v>
      </c>
      <c r="E4601" s="231" t="s">
        <v>521</v>
      </c>
      <c r="F4601" s="231" t="s">
        <v>48</v>
      </c>
      <c r="G4601" s="231" t="s">
        <v>521</v>
      </c>
      <c r="H4601" s="231" t="s">
        <v>796</v>
      </c>
      <c r="I4601" s="203">
        <v>248763</v>
      </c>
      <c r="J4601" s="203">
        <v>236681.65</v>
      </c>
      <c r="K4601" s="203">
        <v>26704.66</v>
      </c>
      <c r="L4601" s="203">
        <v>-14623.31</v>
      </c>
      <c r="M4601" s="231"/>
    </row>
    <row r="4602" spans="1:13">
      <c r="A4602" s="231" t="s">
        <v>794</v>
      </c>
      <c r="B4602" s="231" t="s">
        <v>703</v>
      </c>
      <c r="C4602" s="231" t="s">
        <v>812</v>
      </c>
      <c r="D4602" s="231" t="s">
        <v>1100</v>
      </c>
      <c r="E4602" s="231" t="s">
        <v>521</v>
      </c>
      <c r="F4602" s="231" t="s">
        <v>48</v>
      </c>
      <c r="G4602" s="231" t="s">
        <v>521</v>
      </c>
      <c r="H4602" s="231" t="s">
        <v>796</v>
      </c>
      <c r="I4602" s="203">
        <v>82202</v>
      </c>
      <c r="J4602" s="203">
        <v>86095.039999999994</v>
      </c>
      <c r="K4602" s="203">
        <v>5542.72</v>
      </c>
      <c r="L4602" s="203">
        <v>-9435.76</v>
      </c>
      <c r="M4602" s="231"/>
    </row>
    <row r="4603" spans="1:13">
      <c r="A4603" s="231" t="s">
        <v>794</v>
      </c>
      <c r="B4603" s="231" t="s">
        <v>703</v>
      </c>
      <c r="C4603" s="231" t="s">
        <v>2341</v>
      </c>
      <c r="D4603" s="231" t="s">
        <v>1100</v>
      </c>
      <c r="E4603" s="231" t="s">
        <v>521</v>
      </c>
      <c r="F4603" s="231" t="s">
        <v>48</v>
      </c>
      <c r="G4603" s="231" t="s">
        <v>521</v>
      </c>
      <c r="H4603" s="231" t="s">
        <v>796</v>
      </c>
      <c r="I4603" s="203">
        <v>0</v>
      </c>
      <c r="J4603" s="203">
        <v>2112.2399999999998</v>
      </c>
      <c r="K4603" s="203">
        <v>170.8</v>
      </c>
      <c r="L4603" s="203">
        <v>-2283.04</v>
      </c>
      <c r="M4603" s="231"/>
    </row>
    <row r="4604" spans="1:13">
      <c r="A4604" s="231" t="s">
        <v>794</v>
      </c>
      <c r="B4604" s="231" t="s">
        <v>703</v>
      </c>
      <c r="C4604" s="231" t="s">
        <v>2341</v>
      </c>
      <c r="D4604" s="231" t="s">
        <v>1100</v>
      </c>
      <c r="E4604" s="231" t="s">
        <v>521</v>
      </c>
      <c r="F4604" s="231" t="s">
        <v>48</v>
      </c>
      <c r="G4604" s="231" t="s">
        <v>521</v>
      </c>
      <c r="H4604" s="231" t="s">
        <v>796</v>
      </c>
      <c r="I4604" s="203">
        <v>57</v>
      </c>
      <c r="J4604" s="203">
        <v>0</v>
      </c>
      <c r="K4604" s="203">
        <v>0</v>
      </c>
      <c r="L4604" s="203">
        <v>57</v>
      </c>
      <c r="M4604" s="231"/>
    </row>
    <row r="4605" spans="1:13">
      <c r="A4605" s="231" t="s">
        <v>794</v>
      </c>
      <c r="B4605" s="231" t="s">
        <v>703</v>
      </c>
      <c r="C4605" s="231" t="s">
        <v>2341</v>
      </c>
      <c r="D4605" s="231" t="s">
        <v>1100</v>
      </c>
      <c r="E4605" s="231" t="s">
        <v>521</v>
      </c>
      <c r="F4605" s="231" t="s">
        <v>48</v>
      </c>
      <c r="G4605" s="231" t="s">
        <v>521</v>
      </c>
      <c r="H4605" s="231" t="s">
        <v>796</v>
      </c>
      <c r="I4605" s="203">
        <v>11</v>
      </c>
      <c r="J4605" s="203">
        <v>0</v>
      </c>
      <c r="K4605" s="203">
        <v>0</v>
      </c>
      <c r="L4605" s="203">
        <v>11</v>
      </c>
      <c r="M4605" s="231"/>
    </row>
    <row r="4606" spans="1:13">
      <c r="A4606" s="231" t="s">
        <v>794</v>
      </c>
      <c r="B4606" s="231" t="s">
        <v>703</v>
      </c>
      <c r="C4606" s="231" t="s">
        <v>2343</v>
      </c>
      <c r="D4606" s="231" t="s">
        <v>1100</v>
      </c>
      <c r="E4606" s="231" t="s">
        <v>521</v>
      </c>
      <c r="F4606" s="231" t="s">
        <v>48</v>
      </c>
      <c r="G4606" s="231" t="s">
        <v>521</v>
      </c>
      <c r="H4606" s="231" t="s">
        <v>796</v>
      </c>
      <c r="I4606" s="203">
        <v>2006</v>
      </c>
      <c r="J4606" s="203">
        <v>1137.54</v>
      </c>
      <c r="K4606" s="203">
        <v>81.8</v>
      </c>
      <c r="L4606" s="203">
        <v>786.66</v>
      </c>
      <c r="M4606" s="231"/>
    </row>
    <row r="4607" spans="1:13">
      <c r="A4607" s="231" t="s">
        <v>794</v>
      </c>
      <c r="B4607" s="231" t="s">
        <v>703</v>
      </c>
      <c r="C4607" s="231" t="s">
        <v>2343</v>
      </c>
      <c r="D4607" s="231" t="s">
        <v>1100</v>
      </c>
      <c r="E4607" s="231" t="s">
        <v>521</v>
      </c>
      <c r="F4607" s="231" t="s">
        <v>48</v>
      </c>
      <c r="G4607" s="231" t="s">
        <v>521</v>
      </c>
      <c r="H4607" s="231" t="s">
        <v>796</v>
      </c>
      <c r="I4607" s="203">
        <v>259</v>
      </c>
      <c r="J4607" s="203">
        <v>103.76</v>
      </c>
      <c r="K4607" s="203">
        <v>0</v>
      </c>
      <c r="L4607" s="203">
        <v>155.24</v>
      </c>
      <c r="M4607" s="231"/>
    </row>
    <row r="4608" spans="1:13">
      <c r="A4608" s="231" t="s">
        <v>794</v>
      </c>
      <c r="B4608" s="231" t="s">
        <v>703</v>
      </c>
      <c r="C4608" s="231" t="s">
        <v>2344</v>
      </c>
      <c r="D4608" s="231" t="s">
        <v>1100</v>
      </c>
      <c r="E4608" s="231" t="s">
        <v>521</v>
      </c>
      <c r="F4608" s="231" t="s">
        <v>48</v>
      </c>
      <c r="G4608" s="231" t="s">
        <v>521</v>
      </c>
      <c r="H4608" s="231" t="s">
        <v>796</v>
      </c>
      <c r="I4608" s="203">
        <v>476</v>
      </c>
      <c r="J4608" s="203">
        <v>134.79</v>
      </c>
      <c r="K4608" s="203">
        <v>0</v>
      </c>
      <c r="L4608" s="203">
        <v>341.21</v>
      </c>
      <c r="M4608" s="231"/>
    </row>
    <row r="4609" spans="1:13">
      <c r="A4609" s="231" t="s">
        <v>794</v>
      </c>
      <c r="B4609" s="231" t="s">
        <v>703</v>
      </c>
      <c r="C4609" s="231" t="s">
        <v>2344</v>
      </c>
      <c r="D4609" s="231" t="s">
        <v>1100</v>
      </c>
      <c r="E4609" s="231" t="s">
        <v>521</v>
      </c>
      <c r="F4609" s="231" t="s">
        <v>48</v>
      </c>
      <c r="G4609" s="231" t="s">
        <v>521</v>
      </c>
      <c r="H4609" s="231" t="s">
        <v>796</v>
      </c>
      <c r="I4609" s="203">
        <v>262</v>
      </c>
      <c r="J4609" s="203">
        <v>0</v>
      </c>
      <c r="K4609" s="203">
        <v>0</v>
      </c>
      <c r="L4609" s="203">
        <v>262</v>
      </c>
      <c r="M4609" s="231"/>
    </row>
    <row r="4610" spans="1:13">
      <c r="A4610" s="231" t="s">
        <v>794</v>
      </c>
      <c r="B4610" s="231" t="s">
        <v>703</v>
      </c>
      <c r="C4610" s="231" t="s">
        <v>2344</v>
      </c>
      <c r="D4610" s="231" t="s">
        <v>1100</v>
      </c>
      <c r="E4610" s="231" t="s">
        <v>521</v>
      </c>
      <c r="F4610" s="231" t="s">
        <v>48</v>
      </c>
      <c r="G4610" s="231" t="s">
        <v>521</v>
      </c>
      <c r="H4610" s="231" t="s">
        <v>796</v>
      </c>
      <c r="I4610" s="203">
        <v>561</v>
      </c>
      <c r="J4610" s="203">
        <v>0</v>
      </c>
      <c r="K4610" s="203">
        <v>0</v>
      </c>
      <c r="L4610" s="203">
        <v>561</v>
      </c>
      <c r="M4610" s="231"/>
    </row>
    <row r="4611" spans="1:13">
      <c r="A4611" s="231" t="s">
        <v>794</v>
      </c>
      <c r="B4611" s="231" t="s">
        <v>703</v>
      </c>
      <c r="C4611" s="231" t="s">
        <v>2345</v>
      </c>
      <c r="D4611" s="231" t="s">
        <v>1100</v>
      </c>
      <c r="E4611" s="231" t="s">
        <v>521</v>
      </c>
      <c r="F4611" s="231" t="s">
        <v>48</v>
      </c>
      <c r="G4611" s="231" t="s">
        <v>521</v>
      </c>
      <c r="H4611" s="231" t="s">
        <v>796</v>
      </c>
      <c r="I4611" s="203">
        <v>598</v>
      </c>
      <c r="J4611" s="203">
        <v>0</v>
      </c>
      <c r="K4611" s="203">
        <v>0</v>
      </c>
      <c r="L4611" s="203">
        <v>598</v>
      </c>
      <c r="M4611" s="231"/>
    </row>
    <row r="4612" spans="1:13">
      <c r="A4612" s="231" t="s">
        <v>794</v>
      </c>
      <c r="B4612" s="231" t="s">
        <v>704</v>
      </c>
      <c r="C4612" s="231" t="s">
        <v>2343</v>
      </c>
      <c r="D4612" s="231" t="s">
        <v>1100</v>
      </c>
      <c r="E4612" s="231" t="s">
        <v>521</v>
      </c>
      <c r="F4612" s="231" t="s">
        <v>48</v>
      </c>
      <c r="G4612" s="231" t="s">
        <v>521</v>
      </c>
      <c r="H4612" s="231" t="s">
        <v>796</v>
      </c>
      <c r="I4612" s="203">
        <v>64</v>
      </c>
      <c r="J4612" s="203">
        <v>0</v>
      </c>
      <c r="K4612" s="203">
        <v>0</v>
      </c>
      <c r="L4612" s="203">
        <v>64</v>
      </c>
      <c r="M4612" s="231"/>
    </row>
    <row r="4613" spans="1:13">
      <c r="A4613" s="231" t="s">
        <v>794</v>
      </c>
      <c r="B4613" s="231" t="s">
        <v>808</v>
      </c>
      <c r="C4613" s="231" t="s">
        <v>794</v>
      </c>
      <c r="D4613" s="231" t="s">
        <v>465</v>
      </c>
      <c r="E4613" s="231" t="s">
        <v>2086</v>
      </c>
      <c r="F4613" s="231" t="s">
        <v>48</v>
      </c>
      <c r="G4613" s="231" t="s">
        <v>521</v>
      </c>
      <c r="H4613" s="231" t="s">
        <v>796</v>
      </c>
      <c r="I4613" s="203">
        <v>6405.19</v>
      </c>
      <c r="J4613" s="203">
        <v>6405.19</v>
      </c>
      <c r="K4613" s="203">
        <v>0</v>
      </c>
      <c r="L4613" s="203">
        <v>0</v>
      </c>
      <c r="M4613" s="231"/>
    </row>
    <row r="4614" spans="1:13">
      <c r="A4614" s="231" t="s">
        <v>794</v>
      </c>
      <c r="B4614" s="231" t="s">
        <v>808</v>
      </c>
      <c r="C4614" s="231" t="s">
        <v>812</v>
      </c>
      <c r="D4614" s="231" t="s">
        <v>465</v>
      </c>
      <c r="E4614" s="231" t="s">
        <v>2086</v>
      </c>
      <c r="F4614" s="231" t="s">
        <v>48</v>
      </c>
      <c r="G4614" s="231" t="s">
        <v>521</v>
      </c>
      <c r="H4614" s="231" t="s">
        <v>796</v>
      </c>
      <c r="I4614" s="203">
        <v>1488.07</v>
      </c>
      <c r="J4614" s="203">
        <v>1474.23</v>
      </c>
      <c r="K4614" s="203">
        <v>0</v>
      </c>
      <c r="L4614" s="203">
        <v>13.84</v>
      </c>
      <c r="M4614" s="231"/>
    </row>
    <row r="4615" spans="1:13">
      <c r="A4615" s="231" t="s">
        <v>794</v>
      </c>
      <c r="B4615" s="231" t="s">
        <v>833</v>
      </c>
      <c r="C4615" s="231" t="s">
        <v>794</v>
      </c>
      <c r="D4615" s="231" t="s">
        <v>465</v>
      </c>
      <c r="E4615" s="231" t="s">
        <v>2086</v>
      </c>
      <c r="F4615" s="231" t="s">
        <v>48</v>
      </c>
      <c r="G4615" s="231" t="s">
        <v>521</v>
      </c>
      <c r="H4615" s="231" t="s">
        <v>796</v>
      </c>
      <c r="I4615" s="203">
        <v>0</v>
      </c>
      <c r="J4615" s="203">
        <v>16500</v>
      </c>
      <c r="K4615" s="203">
        <v>0</v>
      </c>
      <c r="L4615" s="203">
        <v>-16500</v>
      </c>
      <c r="M4615" s="231"/>
    </row>
    <row r="4616" spans="1:13">
      <c r="A4616" s="231" t="s">
        <v>794</v>
      </c>
      <c r="B4616" s="231" t="s">
        <v>833</v>
      </c>
      <c r="C4616" s="231" t="s">
        <v>812</v>
      </c>
      <c r="D4616" s="231" t="s">
        <v>465</v>
      </c>
      <c r="E4616" s="231" t="s">
        <v>2086</v>
      </c>
      <c r="F4616" s="231" t="s">
        <v>48</v>
      </c>
      <c r="G4616" s="231" t="s">
        <v>521</v>
      </c>
      <c r="H4616" s="231" t="s">
        <v>796</v>
      </c>
      <c r="I4616" s="203">
        <v>0</v>
      </c>
      <c r="J4616" s="203">
        <v>3644.41</v>
      </c>
      <c r="K4616" s="203">
        <v>0</v>
      </c>
      <c r="L4616" s="203">
        <v>-3644.41</v>
      </c>
      <c r="M4616" s="231"/>
    </row>
    <row r="4617" spans="1:13">
      <c r="A4617" s="231" t="s">
        <v>794</v>
      </c>
      <c r="B4617" s="231" t="s">
        <v>806</v>
      </c>
      <c r="C4617" s="231" t="s">
        <v>794</v>
      </c>
      <c r="D4617" s="231" t="s">
        <v>851</v>
      </c>
      <c r="E4617" s="231" t="s">
        <v>828</v>
      </c>
      <c r="F4617" s="231" t="s">
        <v>48</v>
      </c>
      <c r="G4617" s="231" t="s">
        <v>521</v>
      </c>
      <c r="H4617" s="231" t="s">
        <v>796</v>
      </c>
      <c r="I4617" s="203">
        <v>40675</v>
      </c>
      <c r="J4617" s="203">
        <v>40675</v>
      </c>
      <c r="K4617" s="203">
        <v>0</v>
      </c>
      <c r="L4617" s="203">
        <v>0</v>
      </c>
      <c r="M4617" s="231"/>
    </row>
    <row r="4618" spans="1:13">
      <c r="A4618" s="231" t="s">
        <v>794</v>
      </c>
      <c r="B4618" s="231" t="s">
        <v>806</v>
      </c>
      <c r="C4618" s="231" t="s">
        <v>812</v>
      </c>
      <c r="D4618" s="231" t="s">
        <v>851</v>
      </c>
      <c r="E4618" s="231" t="s">
        <v>828</v>
      </c>
      <c r="F4618" s="231" t="s">
        <v>48</v>
      </c>
      <c r="G4618" s="231" t="s">
        <v>521</v>
      </c>
      <c r="H4618" s="231" t="s">
        <v>796</v>
      </c>
      <c r="I4618" s="203">
        <v>0</v>
      </c>
      <c r="J4618" s="203">
        <v>3254.01</v>
      </c>
      <c r="K4618" s="203">
        <v>0</v>
      </c>
      <c r="L4618" s="203">
        <v>-3254.01</v>
      </c>
      <c r="M4618" s="231"/>
    </row>
    <row r="4619" spans="1:13">
      <c r="A4619" s="231" t="s">
        <v>794</v>
      </c>
      <c r="B4619" s="231" t="s">
        <v>806</v>
      </c>
      <c r="C4619" s="231" t="s">
        <v>2341</v>
      </c>
      <c r="D4619" s="231" t="s">
        <v>851</v>
      </c>
      <c r="E4619" s="231" t="s">
        <v>828</v>
      </c>
      <c r="F4619" s="231" t="s">
        <v>48</v>
      </c>
      <c r="G4619" s="231" t="s">
        <v>521</v>
      </c>
      <c r="H4619" s="231" t="s">
        <v>796</v>
      </c>
      <c r="I4619" s="203">
        <v>37356</v>
      </c>
      <c r="J4619" s="203">
        <v>37356</v>
      </c>
      <c r="K4619" s="203">
        <v>0</v>
      </c>
      <c r="L4619" s="203">
        <v>0</v>
      </c>
      <c r="M4619" s="231"/>
    </row>
    <row r="4620" spans="1:13">
      <c r="A4620" s="231" t="s">
        <v>794</v>
      </c>
      <c r="B4620" s="231" t="s">
        <v>806</v>
      </c>
      <c r="C4620" s="231" t="s">
        <v>2343</v>
      </c>
      <c r="D4620" s="231" t="s">
        <v>851</v>
      </c>
      <c r="E4620" s="231" t="s">
        <v>828</v>
      </c>
      <c r="F4620" s="231" t="s">
        <v>48</v>
      </c>
      <c r="G4620" s="231" t="s">
        <v>521</v>
      </c>
      <c r="H4620" s="231" t="s">
        <v>796</v>
      </c>
      <c r="I4620" s="203">
        <v>12487.18</v>
      </c>
      <c r="J4620" s="203">
        <v>0</v>
      </c>
      <c r="K4620" s="203">
        <v>7070.76</v>
      </c>
      <c r="L4620" s="203">
        <v>5416.42</v>
      </c>
      <c r="M4620" s="231"/>
    </row>
    <row r="4621" spans="1:13">
      <c r="A4621" s="231" t="s">
        <v>794</v>
      </c>
      <c r="B4621" s="231" t="s">
        <v>806</v>
      </c>
      <c r="C4621" s="231" t="s">
        <v>2344</v>
      </c>
      <c r="D4621" s="231" t="s">
        <v>851</v>
      </c>
      <c r="E4621" s="231" t="s">
        <v>828</v>
      </c>
      <c r="F4621" s="231" t="s">
        <v>48</v>
      </c>
      <c r="G4621" s="231" t="s">
        <v>521</v>
      </c>
      <c r="H4621" s="231" t="s">
        <v>796</v>
      </c>
      <c r="I4621" s="203">
        <v>42845</v>
      </c>
      <c r="J4621" s="203">
        <v>41250</v>
      </c>
      <c r="K4621" s="203">
        <v>1595</v>
      </c>
      <c r="L4621" s="203">
        <v>0</v>
      </c>
      <c r="M4621" s="231"/>
    </row>
    <row r="4622" spans="1:13">
      <c r="A4622" s="231" t="s">
        <v>794</v>
      </c>
      <c r="B4622" s="231" t="s">
        <v>806</v>
      </c>
      <c r="C4622" s="231" t="s">
        <v>2344</v>
      </c>
      <c r="D4622" s="231" t="s">
        <v>851</v>
      </c>
      <c r="E4622" s="231" t="s">
        <v>828</v>
      </c>
      <c r="F4622" s="231" t="s">
        <v>48</v>
      </c>
      <c r="G4622" s="231" t="s">
        <v>521</v>
      </c>
      <c r="H4622" s="231" t="s">
        <v>796</v>
      </c>
      <c r="I4622" s="203">
        <v>1488.51</v>
      </c>
      <c r="J4622" s="203">
        <v>1488.51</v>
      </c>
      <c r="K4622" s="203">
        <v>0</v>
      </c>
      <c r="L4622" s="203">
        <v>0</v>
      </c>
      <c r="M4622" s="231"/>
    </row>
    <row r="4623" spans="1:13">
      <c r="A4623" s="231" t="s">
        <v>794</v>
      </c>
      <c r="B4623" s="231" t="s">
        <v>704</v>
      </c>
      <c r="C4623" s="231" t="s">
        <v>794</v>
      </c>
      <c r="D4623" s="231" t="s">
        <v>851</v>
      </c>
      <c r="E4623" s="231" t="s">
        <v>828</v>
      </c>
      <c r="F4623" s="231" t="s">
        <v>48</v>
      </c>
      <c r="G4623" s="231" t="s">
        <v>521</v>
      </c>
      <c r="H4623" s="231" t="s">
        <v>796</v>
      </c>
      <c r="I4623" s="203">
        <v>54641.57</v>
      </c>
      <c r="J4623" s="203">
        <v>29650.93</v>
      </c>
      <c r="K4623" s="203">
        <v>0</v>
      </c>
      <c r="L4623" s="203">
        <v>24990.639999999999</v>
      </c>
      <c r="M4623" s="231"/>
    </row>
    <row r="4624" spans="1:13">
      <c r="A4624" s="231" t="s">
        <v>794</v>
      </c>
      <c r="B4624" s="231" t="s">
        <v>704</v>
      </c>
      <c r="C4624" s="231" t="s">
        <v>812</v>
      </c>
      <c r="D4624" s="231" t="s">
        <v>851</v>
      </c>
      <c r="E4624" s="231" t="s">
        <v>828</v>
      </c>
      <c r="F4624" s="231" t="s">
        <v>48</v>
      </c>
      <c r="G4624" s="231" t="s">
        <v>521</v>
      </c>
      <c r="H4624" s="231" t="s">
        <v>796</v>
      </c>
      <c r="I4624" s="203">
        <v>12000</v>
      </c>
      <c r="J4624" s="203">
        <v>11900</v>
      </c>
      <c r="K4624" s="203">
        <v>0</v>
      </c>
      <c r="L4624" s="203">
        <v>100</v>
      </c>
      <c r="M4624" s="231"/>
    </row>
    <row r="4625" spans="1:13">
      <c r="A4625" s="231" t="s">
        <v>794</v>
      </c>
      <c r="B4625" s="231" t="s">
        <v>808</v>
      </c>
      <c r="C4625" s="231" t="s">
        <v>812</v>
      </c>
      <c r="D4625" s="231" t="s">
        <v>839</v>
      </c>
      <c r="E4625" s="231" t="s">
        <v>828</v>
      </c>
      <c r="F4625" s="231" t="s">
        <v>48</v>
      </c>
      <c r="G4625" s="231" t="s">
        <v>521</v>
      </c>
      <c r="H4625" s="231" t="s">
        <v>796</v>
      </c>
      <c r="I4625" s="203">
        <v>81.72</v>
      </c>
      <c r="J4625" s="203">
        <v>0</v>
      </c>
      <c r="K4625" s="203">
        <v>0</v>
      </c>
      <c r="L4625" s="203">
        <v>81.72</v>
      </c>
      <c r="M4625" s="231"/>
    </row>
    <row r="4626" spans="1:13">
      <c r="A4626" s="231" t="s">
        <v>794</v>
      </c>
      <c r="B4626" s="231" t="s">
        <v>806</v>
      </c>
      <c r="C4626" s="231" t="s">
        <v>794</v>
      </c>
      <c r="D4626" s="231" t="s">
        <v>839</v>
      </c>
      <c r="E4626" s="231" t="s">
        <v>828</v>
      </c>
      <c r="F4626" s="231" t="s">
        <v>48</v>
      </c>
      <c r="G4626" s="231" t="s">
        <v>521</v>
      </c>
      <c r="H4626" s="231" t="s">
        <v>796</v>
      </c>
      <c r="I4626" s="203">
        <v>71425</v>
      </c>
      <c r="J4626" s="203">
        <v>76196.3</v>
      </c>
      <c r="K4626" s="203">
        <v>0</v>
      </c>
      <c r="L4626" s="203">
        <v>-4771.3</v>
      </c>
      <c r="M4626" s="231"/>
    </row>
    <row r="4627" spans="1:13">
      <c r="A4627" s="231" t="s">
        <v>794</v>
      </c>
      <c r="B4627" s="231" t="s">
        <v>806</v>
      </c>
      <c r="C4627" s="231" t="s">
        <v>812</v>
      </c>
      <c r="D4627" s="231" t="s">
        <v>839</v>
      </c>
      <c r="E4627" s="231" t="s">
        <v>828</v>
      </c>
      <c r="F4627" s="231" t="s">
        <v>48</v>
      </c>
      <c r="G4627" s="231" t="s">
        <v>521</v>
      </c>
      <c r="H4627" s="231" t="s">
        <v>796</v>
      </c>
      <c r="I4627" s="203">
        <v>7377.16</v>
      </c>
      <c r="J4627" s="203">
        <v>5671.11</v>
      </c>
      <c r="K4627" s="203">
        <v>0</v>
      </c>
      <c r="L4627" s="203">
        <v>1706.05</v>
      </c>
      <c r="M4627" s="231"/>
    </row>
    <row r="4628" spans="1:13">
      <c r="A4628" s="231" t="s">
        <v>794</v>
      </c>
      <c r="B4628" s="231" t="s">
        <v>806</v>
      </c>
      <c r="C4628" s="231" t="s">
        <v>2341</v>
      </c>
      <c r="D4628" s="231" t="s">
        <v>839</v>
      </c>
      <c r="E4628" s="231" t="s">
        <v>828</v>
      </c>
      <c r="F4628" s="231" t="s">
        <v>48</v>
      </c>
      <c r="G4628" s="231" t="s">
        <v>521</v>
      </c>
      <c r="H4628" s="231" t="s">
        <v>796</v>
      </c>
      <c r="I4628" s="203">
        <v>1788.35</v>
      </c>
      <c r="J4628" s="203">
        <v>0</v>
      </c>
      <c r="K4628" s="203">
        <v>0</v>
      </c>
      <c r="L4628" s="203">
        <v>1788.35</v>
      </c>
      <c r="M4628" s="231"/>
    </row>
    <row r="4629" spans="1:13">
      <c r="A4629" s="231" t="s">
        <v>794</v>
      </c>
      <c r="B4629" s="231" t="s">
        <v>806</v>
      </c>
      <c r="C4629" s="231" t="s">
        <v>2341</v>
      </c>
      <c r="D4629" s="231" t="s">
        <v>839</v>
      </c>
      <c r="E4629" s="231" t="s">
        <v>828</v>
      </c>
      <c r="F4629" s="231" t="s">
        <v>48</v>
      </c>
      <c r="G4629" s="231" t="s">
        <v>521</v>
      </c>
      <c r="H4629" s="231" t="s">
        <v>796</v>
      </c>
      <c r="I4629" s="203">
        <v>1350</v>
      </c>
      <c r="J4629" s="203">
        <v>0</v>
      </c>
      <c r="K4629" s="203">
        <v>0</v>
      </c>
      <c r="L4629" s="203">
        <v>1350</v>
      </c>
      <c r="M4629" s="231"/>
    </row>
    <row r="4630" spans="1:13">
      <c r="A4630" s="231" t="s">
        <v>794</v>
      </c>
      <c r="B4630" s="231" t="s">
        <v>806</v>
      </c>
      <c r="C4630" s="231" t="s">
        <v>2341</v>
      </c>
      <c r="D4630" s="231" t="s">
        <v>839</v>
      </c>
      <c r="E4630" s="231" t="s">
        <v>828</v>
      </c>
      <c r="F4630" s="231" t="s">
        <v>48</v>
      </c>
      <c r="G4630" s="231" t="s">
        <v>521</v>
      </c>
      <c r="H4630" s="231" t="s">
        <v>796</v>
      </c>
      <c r="I4630" s="203">
        <v>1757.9</v>
      </c>
      <c r="J4630" s="203">
        <v>0</v>
      </c>
      <c r="K4630" s="203">
        <v>0</v>
      </c>
      <c r="L4630" s="203">
        <v>1757.9</v>
      </c>
      <c r="M4630" s="231"/>
    </row>
    <row r="4631" spans="1:13">
      <c r="A4631" s="231" t="s">
        <v>794</v>
      </c>
      <c r="B4631" s="231" t="s">
        <v>806</v>
      </c>
      <c r="C4631" s="231" t="s">
        <v>2341</v>
      </c>
      <c r="D4631" s="231" t="s">
        <v>839</v>
      </c>
      <c r="E4631" s="231" t="s">
        <v>828</v>
      </c>
      <c r="F4631" s="231" t="s">
        <v>48</v>
      </c>
      <c r="G4631" s="231" t="s">
        <v>521</v>
      </c>
      <c r="H4631" s="231" t="s">
        <v>796</v>
      </c>
      <c r="I4631" s="203">
        <v>10948.27</v>
      </c>
      <c r="J4631" s="203">
        <v>10750</v>
      </c>
      <c r="K4631" s="203">
        <v>0</v>
      </c>
      <c r="L4631" s="203">
        <v>198.27</v>
      </c>
      <c r="M4631" s="231"/>
    </row>
    <row r="4632" spans="1:13">
      <c r="A4632" s="231" t="s">
        <v>794</v>
      </c>
      <c r="B4632" s="231" t="s">
        <v>806</v>
      </c>
      <c r="C4632" s="231" t="s">
        <v>2341</v>
      </c>
      <c r="D4632" s="231" t="s">
        <v>839</v>
      </c>
      <c r="E4632" s="231" t="s">
        <v>828</v>
      </c>
      <c r="F4632" s="231" t="s">
        <v>48</v>
      </c>
      <c r="G4632" s="231" t="s">
        <v>521</v>
      </c>
      <c r="H4632" s="231" t="s">
        <v>796</v>
      </c>
      <c r="I4632" s="203">
        <v>1747.59</v>
      </c>
      <c r="J4632" s="203">
        <v>1263</v>
      </c>
      <c r="K4632" s="203">
        <v>0</v>
      </c>
      <c r="L4632" s="203">
        <v>484.59</v>
      </c>
      <c r="M4632" s="231"/>
    </row>
    <row r="4633" spans="1:13">
      <c r="A4633" s="231" t="s">
        <v>794</v>
      </c>
      <c r="B4633" s="231" t="s">
        <v>806</v>
      </c>
      <c r="C4633" s="231" t="s">
        <v>2341</v>
      </c>
      <c r="D4633" s="231" t="s">
        <v>839</v>
      </c>
      <c r="E4633" s="231" t="s">
        <v>828</v>
      </c>
      <c r="F4633" s="231" t="s">
        <v>48</v>
      </c>
      <c r="G4633" s="231" t="s">
        <v>521</v>
      </c>
      <c r="H4633" s="231" t="s">
        <v>796</v>
      </c>
      <c r="I4633" s="203">
        <v>11500</v>
      </c>
      <c r="J4633" s="203">
        <v>0</v>
      </c>
      <c r="K4633" s="203">
        <v>0</v>
      </c>
      <c r="L4633" s="203">
        <v>11500</v>
      </c>
      <c r="M4633" s="231"/>
    </row>
    <row r="4634" spans="1:13">
      <c r="A4634" s="231" t="s">
        <v>794</v>
      </c>
      <c r="B4634" s="231" t="s">
        <v>806</v>
      </c>
      <c r="C4634" s="231" t="s">
        <v>2343</v>
      </c>
      <c r="D4634" s="231" t="s">
        <v>839</v>
      </c>
      <c r="E4634" s="231" t="s">
        <v>828</v>
      </c>
      <c r="F4634" s="231" t="s">
        <v>48</v>
      </c>
      <c r="G4634" s="231" t="s">
        <v>521</v>
      </c>
      <c r="H4634" s="231" t="s">
        <v>796</v>
      </c>
      <c r="I4634" s="203">
        <v>1219.48</v>
      </c>
      <c r="J4634" s="203">
        <v>863.81</v>
      </c>
      <c r="K4634" s="203">
        <v>0</v>
      </c>
      <c r="L4634" s="203">
        <v>355.67</v>
      </c>
      <c r="M4634" s="231"/>
    </row>
    <row r="4635" spans="1:13">
      <c r="A4635" s="231" t="s">
        <v>794</v>
      </c>
      <c r="B4635" s="231" t="s">
        <v>806</v>
      </c>
      <c r="C4635" s="231" t="s">
        <v>2343</v>
      </c>
      <c r="D4635" s="231" t="s">
        <v>839</v>
      </c>
      <c r="E4635" s="231" t="s">
        <v>828</v>
      </c>
      <c r="F4635" s="231" t="s">
        <v>48</v>
      </c>
      <c r="G4635" s="231" t="s">
        <v>521</v>
      </c>
      <c r="H4635" s="231" t="s">
        <v>796</v>
      </c>
      <c r="I4635" s="203">
        <v>727.01</v>
      </c>
      <c r="J4635" s="203">
        <v>573.9</v>
      </c>
      <c r="K4635" s="203">
        <v>0</v>
      </c>
      <c r="L4635" s="203">
        <v>153.11000000000001</v>
      </c>
      <c r="M4635" s="231"/>
    </row>
    <row r="4636" spans="1:13">
      <c r="A4636" s="231" t="s">
        <v>794</v>
      </c>
      <c r="B4636" s="231" t="s">
        <v>806</v>
      </c>
      <c r="C4636" s="231" t="s">
        <v>2343</v>
      </c>
      <c r="D4636" s="231" t="s">
        <v>839</v>
      </c>
      <c r="E4636" s="231" t="s">
        <v>828</v>
      </c>
      <c r="F4636" s="231" t="s">
        <v>48</v>
      </c>
      <c r="G4636" s="231" t="s">
        <v>521</v>
      </c>
      <c r="H4636" s="231" t="s">
        <v>796</v>
      </c>
      <c r="I4636" s="203">
        <v>2902</v>
      </c>
      <c r="J4636" s="203">
        <v>0</v>
      </c>
      <c r="K4636" s="203">
        <v>0</v>
      </c>
      <c r="L4636" s="203">
        <v>2902</v>
      </c>
      <c r="M4636" s="231"/>
    </row>
    <row r="4637" spans="1:13">
      <c r="A4637" s="231" t="s">
        <v>794</v>
      </c>
      <c r="B4637" s="231" t="s">
        <v>806</v>
      </c>
      <c r="C4637" s="231" t="s">
        <v>2344</v>
      </c>
      <c r="D4637" s="231" t="s">
        <v>839</v>
      </c>
      <c r="E4637" s="231" t="s">
        <v>828</v>
      </c>
      <c r="F4637" s="231" t="s">
        <v>48</v>
      </c>
      <c r="G4637" s="231" t="s">
        <v>521</v>
      </c>
      <c r="H4637" s="231" t="s">
        <v>796</v>
      </c>
      <c r="I4637" s="203">
        <v>22981.279999999999</v>
      </c>
      <c r="J4637" s="203">
        <v>0</v>
      </c>
      <c r="K4637" s="203">
        <v>0</v>
      </c>
      <c r="L4637" s="203">
        <v>22981.279999999999</v>
      </c>
      <c r="M4637" s="231"/>
    </row>
    <row r="4638" spans="1:13">
      <c r="A4638" s="231" t="s">
        <v>794</v>
      </c>
      <c r="B4638" s="231" t="s">
        <v>806</v>
      </c>
      <c r="C4638" s="231" t="s">
        <v>2344</v>
      </c>
      <c r="D4638" s="231" t="s">
        <v>839</v>
      </c>
      <c r="E4638" s="231" t="s">
        <v>828</v>
      </c>
      <c r="F4638" s="231" t="s">
        <v>48</v>
      </c>
      <c r="G4638" s="231" t="s">
        <v>521</v>
      </c>
      <c r="H4638" s="231" t="s">
        <v>796</v>
      </c>
      <c r="I4638" s="203">
        <v>25592.46</v>
      </c>
      <c r="J4638" s="203">
        <v>2508.61</v>
      </c>
      <c r="K4638" s="203">
        <v>0</v>
      </c>
      <c r="L4638" s="203">
        <v>23083.85</v>
      </c>
      <c r="M4638" s="231"/>
    </row>
    <row r="4639" spans="1:13">
      <c r="A4639" s="231" t="s">
        <v>794</v>
      </c>
      <c r="B4639" s="231" t="s">
        <v>806</v>
      </c>
      <c r="C4639" s="231" t="s">
        <v>2344</v>
      </c>
      <c r="D4639" s="231" t="s">
        <v>839</v>
      </c>
      <c r="E4639" s="231" t="s">
        <v>828</v>
      </c>
      <c r="F4639" s="231" t="s">
        <v>48</v>
      </c>
      <c r="G4639" s="231" t="s">
        <v>521</v>
      </c>
      <c r="H4639" s="231" t="s">
        <v>796</v>
      </c>
      <c r="I4639" s="203">
        <v>12219.42</v>
      </c>
      <c r="J4639" s="203">
        <v>0</v>
      </c>
      <c r="K4639" s="203">
        <v>0</v>
      </c>
      <c r="L4639" s="203">
        <v>12219.42</v>
      </c>
      <c r="M4639" s="231"/>
    </row>
    <row r="4640" spans="1:13">
      <c r="A4640" s="231" t="s">
        <v>794</v>
      </c>
      <c r="B4640" s="231" t="s">
        <v>806</v>
      </c>
      <c r="C4640" s="231" t="s">
        <v>2344</v>
      </c>
      <c r="D4640" s="231" t="s">
        <v>839</v>
      </c>
      <c r="E4640" s="231" t="s">
        <v>828</v>
      </c>
      <c r="F4640" s="231" t="s">
        <v>48</v>
      </c>
      <c r="G4640" s="231" t="s">
        <v>521</v>
      </c>
      <c r="H4640" s="231" t="s">
        <v>796</v>
      </c>
      <c r="I4640" s="203">
        <v>22044.29</v>
      </c>
      <c r="J4640" s="203">
        <v>0</v>
      </c>
      <c r="K4640" s="203">
        <v>0</v>
      </c>
      <c r="L4640" s="203">
        <v>22044.29</v>
      </c>
      <c r="M4640" s="231"/>
    </row>
    <row r="4641" spans="1:13">
      <c r="A4641" s="231" t="s">
        <v>794</v>
      </c>
      <c r="B4641" s="231" t="s">
        <v>806</v>
      </c>
      <c r="C4641" s="231" t="s">
        <v>2344</v>
      </c>
      <c r="D4641" s="231" t="s">
        <v>839</v>
      </c>
      <c r="E4641" s="231" t="s">
        <v>828</v>
      </c>
      <c r="F4641" s="231" t="s">
        <v>48</v>
      </c>
      <c r="G4641" s="231" t="s">
        <v>521</v>
      </c>
      <c r="H4641" s="231" t="s">
        <v>796</v>
      </c>
      <c r="I4641" s="203">
        <v>1178.4100000000001</v>
      </c>
      <c r="J4641" s="203">
        <v>0</v>
      </c>
      <c r="K4641" s="203">
        <v>0</v>
      </c>
      <c r="L4641" s="203">
        <v>1178.4100000000001</v>
      </c>
      <c r="M4641" s="231"/>
    </row>
    <row r="4642" spans="1:13">
      <c r="A4642" s="231" t="s">
        <v>794</v>
      </c>
      <c r="B4642" s="231" t="s">
        <v>806</v>
      </c>
      <c r="C4642" s="231" t="s">
        <v>2344</v>
      </c>
      <c r="D4642" s="231" t="s">
        <v>839</v>
      </c>
      <c r="E4642" s="231" t="s">
        <v>828</v>
      </c>
      <c r="F4642" s="231" t="s">
        <v>48</v>
      </c>
      <c r="G4642" s="231" t="s">
        <v>521</v>
      </c>
      <c r="H4642" s="231" t="s">
        <v>796</v>
      </c>
      <c r="I4642" s="203">
        <v>2556.7199999999998</v>
      </c>
      <c r="J4642" s="203">
        <v>0</v>
      </c>
      <c r="K4642" s="203">
        <v>0</v>
      </c>
      <c r="L4642" s="203">
        <v>2556.7199999999998</v>
      </c>
      <c r="M4642" s="231"/>
    </row>
    <row r="4643" spans="1:13">
      <c r="A4643" s="231" t="s">
        <v>794</v>
      </c>
      <c r="B4643" s="231" t="s">
        <v>806</v>
      </c>
      <c r="C4643" s="231" t="s">
        <v>2344</v>
      </c>
      <c r="D4643" s="231" t="s">
        <v>839</v>
      </c>
      <c r="E4643" s="231" t="s">
        <v>828</v>
      </c>
      <c r="F4643" s="231" t="s">
        <v>48</v>
      </c>
      <c r="G4643" s="231" t="s">
        <v>521</v>
      </c>
      <c r="H4643" s="231" t="s">
        <v>796</v>
      </c>
      <c r="I4643" s="203">
        <v>13184.4</v>
      </c>
      <c r="J4643" s="203">
        <v>0</v>
      </c>
      <c r="K4643" s="203">
        <v>0</v>
      </c>
      <c r="L4643" s="203">
        <v>13184.4</v>
      </c>
      <c r="M4643" s="231"/>
    </row>
    <row r="4644" spans="1:13">
      <c r="A4644" s="231" t="s">
        <v>794</v>
      </c>
      <c r="B4644" s="231" t="s">
        <v>806</v>
      </c>
      <c r="C4644" s="231" t="s">
        <v>2344</v>
      </c>
      <c r="D4644" s="231" t="s">
        <v>839</v>
      </c>
      <c r="E4644" s="231" t="s">
        <v>828</v>
      </c>
      <c r="F4644" s="231" t="s">
        <v>48</v>
      </c>
      <c r="G4644" s="231" t="s">
        <v>521</v>
      </c>
      <c r="H4644" s="231" t="s">
        <v>796</v>
      </c>
      <c r="I4644" s="203">
        <v>16549.55</v>
      </c>
      <c r="J4644" s="203">
        <v>0</v>
      </c>
      <c r="K4644" s="203">
        <v>0</v>
      </c>
      <c r="L4644" s="203">
        <v>16549.55</v>
      </c>
      <c r="M4644" s="231"/>
    </row>
    <row r="4645" spans="1:13">
      <c r="A4645" s="231" t="s">
        <v>794</v>
      </c>
      <c r="B4645" s="231" t="s">
        <v>806</v>
      </c>
      <c r="C4645" s="231" t="s">
        <v>2345</v>
      </c>
      <c r="D4645" s="231" t="s">
        <v>839</v>
      </c>
      <c r="E4645" s="231" t="s">
        <v>828</v>
      </c>
      <c r="F4645" s="231" t="s">
        <v>48</v>
      </c>
      <c r="G4645" s="231" t="s">
        <v>521</v>
      </c>
      <c r="H4645" s="231" t="s">
        <v>796</v>
      </c>
      <c r="I4645" s="203">
        <v>8587.2999999999993</v>
      </c>
      <c r="J4645" s="203">
        <v>485.66</v>
      </c>
      <c r="K4645" s="203">
        <v>0</v>
      </c>
      <c r="L4645" s="203">
        <v>8101.64</v>
      </c>
      <c r="M4645" s="231"/>
    </row>
    <row r="4646" spans="1:13">
      <c r="A4646" s="231" t="s">
        <v>794</v>
      </c>
      <c r="B4646" s="231" t="s">
        <v>704</v>
      </c>
      <c r="C4646" s="231" t="s">
        <v>794</v>
      </c>
      <c r="D4646" s="231" t="s">
        <v>839</v>
      </c>
      <c r="E4646" s="231" t="s">
        <v>828</v>
      </c>
      <c r="F4646" s="231" t="s">
        <v>48</v>
      </c>
      <c r="G4646" s="231" t="s">
        <v>521</v>
      </c>
      <c r="H4646" s="231" t="s">
        <v>796</v>
      </c>
      <c r="I4646" s="203">
        <v>62368.4</v>
      </c>
      <c r="J4646" s="203">
        <v>49446.74</v>
      </c>
      <c r="K4646" s="203">
        <v>9889.36</v>
      </c>
      <c r="L4646" s="203">
        <v>3032.3</v>
      </c>
      <c r="M4646" s="231"/>
    </row>
    <row r="4647" spans="1:13">
      <c r="A4647" s="231" t="s">
        <v>794</v>
      </c>
      <c r="B4647" s="231" t="s">
        <v>704</v>
      </c>
      <c r="C4647" s="231" t="s">
        <v>812</v>
      </c>
      <c r="D4647" s="231" t="s">
        <v>839</v>
      </c>
      <c r="E4647" s="231" t="s">
        <v>828</v>
      </c>
      <c r="F4647" s="231" t="s">
        <v>48</v>
      </c>
      <c r="G4647" s="231" t="s">
        <v>521</v>
      </c>
      <c r="H4647" s="231" t="s">
        <v>796</v>
      </c>
      <c r="I4647" s="203">
        <v>20558.75</v>
      </c>
      <c r="J4647" s="203">
        <v>16694.490000000002</v>
      </c>
      <c r="K4647" s="203">
        <v>2052.64</v>
      </c>
      <c r="L4647" s="203">
        <v>1811.62</v>
      </c>
      <c r="M4647" s="231"/>
    </row>
    <row r="4648" spans="1:13">
      <c r="A4648" s="231" t="s">
        <v>794</v>
      </c>
      <c r="B4648" s="231" t="s">
        <v>702</v>
      </c>
      <c r="C4648" s="231" t="s">
        <v>2341</v>
      </c>
      <c r="D4648" s="231" t="s">
        <v>839</v>
      </c>
      <c r="E4648" s="231" t="s">
        <v>828</v>
      </c>
      <c r="F4648" s="231" t="s">
        <v>48</v>
      </c>
      <c r="G4648" s="231" t="s">
        <v>521</v>
      </c>
      <c r="H4648" s="231" t="s">
        <v>796</v>
      </c>
      <c r="I4648" s="203">
        <v>7791</v>
      </c>
      <c r="J4648" s="203">
        <v>0</v>
      </c>
      <c r="K4648" s="203">
        <v>0</v>
      </c>
      <c r="L4648" s="203">
        <v>7791</v>
      </c>
      <c r="M4648" s="231"/>
    </row>
    <row r="4649" spans="1:13">
      <c r="A4649" s="231" t="s">
        <v>794</v>
      </c>
      <c r="B4649" s="231" t="s">
        <v>702</v>
      </c>
      <c r="C4649" s="231" t="s">
        <v>2345</v>
      </c>
      <c r="D4649" s="231" t="s">
        <v>839</v>
      </c>
      <c r="E4649" s="231" t="s">
        <v>828</v>
      </c>
      <c r="F4649" s="231" t="s">
        <v>48</v>
      </c>
      <c r="G4649" s="231" t="s">
        <v>521</v>
      </c>
      <c r="H4649" s="231" t="s">
        <v>796</v>
      </c>
      <c r="I4649" s="203">
        <v>6941.21</v>
      </c>
      <c r="J4649" s="203">
        <v>0</v>
      </c>
      <c r="K4649" s="203">
        <v>0</v>
      </c>
      <c r="L4649" s="203">
        <v>6941.21</v>
      </c>
      <c r="M4649" s="231"/>
    </row>
    <row r="4650" spans="1:13">
      <c r="A4650" s="231" t="s">
        <v>794</v>
      </c>
      <c r="B4650" s="231" t="s">
        <v>366</v>
      </c>
      <c r="C4650" s="231" t="s">
        <v>2345</v>
      </c>
      <c r="D4650" s="231" t="s">
        <v>839</v>
      </c>
      <c r="E4650" s="231" t="s">
        <v>828</v>
      </c>
      <c r="F4650" s="231" t="s">
        <v>48</v>
      </c>
      <c r="G4650" s="231" t="s">
        <v>521</v>
      </c>
      <c r="H4650" s="231" t="s">
        <v>796</v>
      </c>
      <c r="I4650" s="203">
        <v>18632.310000000001</v>
      </c>
      <c r="J4650" s="203">
        <v>0</v>
      </c>
      <c r="K4650" s="203">
        <v>0</v>
      </c>
      <c r="L4650" s="203">
        <v>18632.310000000001</v>
      </c>
      <c r="M4650" s="231"/>
    </row>
    <row r="4651" spans="1:13">
      <c r="A4651" s="231" t="s">
        <v>794</v>
      </c>
      <c r="B4651" s="231" t="s">
        <v>709</v>
      </c>
      <c r="C4651" s="231" t="s">
        <v>2344</v>
      </c>
      <c r="D4651" s="231" t="s">
        <v>839</v>
      </c>
      <c r="E4651" s="231" t="s">
        <v>828</v>
      </c>
      <c r="F4651" s="231" t="s">
        <v>48</v>
      </c>
      <c r="G4651" s="231" t="s">
        <v>521</v>
      </c>
      <c r="H4651" s="231" t="s">
        <v>796</v>
      </c>
      <c r="I4651" s="203">
        <v>6247.86</v>
      </c>
      <c r="J4651" s="203">
        <v>0</v>
      </c>
      <c r="K4651" s="203">
        <v>0</v>
      </c>
      <c r="L4651" s="203">
        <v>6247.86</v>
      </c>
      <c r="M4651" s="231"/>
    </row>
    <row r="4652" spans="1:13">
      <c r="A4652" s="231" t="s">
        <v>794</v>
      </c>
      <c r="B4652" s="231" t="s">
        <v>804</v>
      </c>
      <c r="C4652" s="231" t="s">
        <v>794</v>
      </c>
      <c r="D4652" s="231" t="s">
        <v>342</v>
      </c>
      <c r="E4652" s="231" t="s">
        <v>338</v>
      </c>
      <c r="F4652" s="231" t="s">
        <v>48</v>
      </c>
      <c r="G4652" s="231" t="s">
        <v>521</v>
      </c>
      <c r="H4652" s="231" t="s">
        <v>796</v>
      </c>
      <c r="I4652" s="203">
        <v>6000</v>
      </c>
      <c r="J4652" s="203">
        <v>6300.87</v>
      </c>
      <c r="K4652" s="203">
        <v>0</v>
      </c>
      <c r="L4652" s="203">
        <v>-300.87</v>
      </c>
      <c r="M4652" s="231"/>
    </row>
    <row r="4653" spans="1:13">
      <c r="A4653" s="231" t="s">
        <v>794</v>
      </c>
      <c r="B4653" s="231" t="s">
        <v>804</v>
      </c>
      <c r="C4653" s="231" t="s">
        <v>812</v>
      </c>
      <c r="D4653" s="231" t="s">
        <v>342</v>
      </c>
      <c r="E4653" s="231" t="s">
        <v>338</v>
      </c>
      <c r="F4653" s="231" t="s">
        <v>48</v>
      </c>
      <c r="G4653" s="231" t="s">
        <v>521</v>
      </c>
      <c r="H4653" s="231" t="s">
        <v>796</v>
      </c>
      <c r="I4653" s="203">
        <v>2516.4</v>
      </c>
      <c r="J4653" s="203">
        <v>1437.04</v>
      </c>
      <c r="K4653" s="203">
        <v>0</v>
      </c>
      <c r="L4653" s="203">
        <v>1079.3599999999999</v>
      </c>
      <c r="M4653" s="231"/>
    </row>
    <row r="4654" spans="1:13">
      <c r="A4654" s="231" t="s">
        <v>794</v>
      </c>
      <c r="B4654" s="231" t="s">
        <v>804</v>
      </c>
      <c r="C4654" s="231" t="s">
        <v>2343</v>
      </c>
      <c r="D4654" s="231" t="s">
        <v>342</v>
      </c>
      <c r="E4654" s="231" t="s">
        <v>338</v>
      </c>
      <c r="F4654" s="231" t="s">
        <v>48</v>
      </c>
      <c r="G4654" s="231" t="s">
        <v>521</v>
      </c>
      <c r="H4654" s="231" t="s">
        <v>796</v>
      </c>
      <c r="I4654" s="203">
        <v>3445.59</v>
      </c>
      <c r="J4654" s="203">
        <v>2763.54</v>
      </c>
      <c r="K4654" s="203">
        <v>22.45</v>
      </c>
      <c r="L4654" s="203">
        <v>659.6</v>
      </c>
      <c r="M4654" s="231"/>
    </row>
    <row r="4655" spans="1:13">
      <c r="A4655" s="231" t="s">
        <v>794</v>
      </c>
      <c r="B4655" s="231" t="s">
        <v>804</v>
      </c>
      <c r="C4655" s="231" t="s">
        <v>2344</v>
      </c>
      <c r="D4655" s="231" t="s">
        <v>342</v>
      </c>
      <c r="E4655" s="231" t="s">
        <v>338</v>
      </c>
      <c r="F4655" s="231" t="s">
        <v>48</v>
      </c>
      <c r="G4655" s="231" t="s">
        <v>521</v>
      </c>
      <c r="H4655" s="231" t="s">
        <v>796</v>
      </c>
      <c r="I4655" s="203">
        <v>89.99</v>
      </c>
      <c r="J4655" s="203">
        <v>89.99</v>
      </c>
      <c r="K4655" s="203">
        <v>0</v>
      </c>
      <c r="L4655" s="203">
        <v>0</v>
      </c>
      <c r="M4655" s="231"/>
    </row>
    <row r="4656" spans="1:13">
      <c r="A4656" s="231" t="s">
        <v>794</v>
      </c>
      <c r="B4656" s="231" t="s">
        <v>804</v>
      </c>
      <c r="C4656" s="231" t="s">
        <v>2344</v>
      </c>
      <c r="D4656" s="231" t="s">
        <v>342</v>
      </c>
      <c r="E4656" s="231" t="s">
        <v>338</v>
      </c>
      <c r="F4656" s="231" t="s">
        <v>48</v>
      </c>
      <c r="G4656" s="231" t="s">
        <v>521</v>
      </c>
      <c r="H4656" s="231" t="s">
        <v>796</v>
      </c>
      <c r="I4656" s="203">
        <v>3430</v>
      </c>
      <c r="J4656" s="203">
        <v>0</v>
      </c>
      <c r="K4656" s="203">
        <v>3430</v>
      </c>
      <c r="L4656" s="203">
        <v>0</v>
      </c>
      <c r="M4656" s="231"/>
    </row>
    <row r="4657" spans="1:13">
      <c r="A4657" s="231" t="s">
        <v>794</v>
      </c>
      <c r="B4657" s="231" t="s">
        <v>706</v>
      </c>
      <c r="C4657" s="231" t="s">
        <v>2345</v>
      </c>
      <c r="D4657" s="231" t="s">
        <v>342</v>
      </c>
      <c r="E4657" s="231" t="s">
        <v>338</v>
      </c>
      <c r="F4657" s="231" t="s">
        <v>48</v>
      </c>
      <c r="G4657" s="231" t="s">
        <v>521</v>
      </c>
      <c r="H4657" s="231" t="s">
        <v>796</v>
      </c>
      <c r="I4657" s="203">
        <v>911.1</v>
      </c>
      <c r="J4657" s="203">
        <v>793.2</v>
      </c>
      <c r="K4657" s="203">
        <v>0</v>
      </c>
      <c r="L4657" s="203">
        <v>117.9</v>
      </c>
      <c r="M4657" s="231"/>
    </row>
    <row r="4658" spans="1:13">
      <c r="A4658" s="231" t="s">
        <v>794</v>
      </c>
      <c r="B4658" s="231" t="s">
        <v>833</v>
      </c>
      <c r="C4658" s="231" t="s">
        <v>794</v>
      </c>
      <c r="D4658" s="231" t="s">
        <v>29</v>
      </c>
      <c r="E4658" s="231" t="s">
        <v>1967</v>
      </c>
      <c r="F4658" s="231" t="s">
        <v>48</v>
      </c>
      <c r="G4658" s="231" t="s">
        <v>521</v>
      </c>
      <c r="H4658" s="231" t="s">
        <v>796</v>
      </c>
      <c r="I4658" s="203">
        <v>5265.12</v>
      </c>
      <c r="J4658" s="203">
        <v>4482.6000000000004</v>
      </c>
      <c r="K4658" s="203">
        <v>877.52</v>
      </c>
      <c r="L4658" s="203">
        <v>-95</v>
      </c>
      <c r="M4658" s="231"/>
    </row>
    <row r="4659" spans="1:13">
      <c r="A4659" s="231" t="s">
        <v>794</v>
      </c>
      <c r="B4659" s="231" t="s">
        <v>833</v>
      </c>
      <c r="C4659" s="231" t="s">
        <v>794</v>
      </c>
      <c r="D4659" s="231" t="s">
        <v>29</v>
      </c>
      <c r="E4659" s="231" t="s">
        <v>1967</v>
      </c>
      <c r="F4659" s="231" t="s">
        <v>48</v>
      </c>
      <c r="G4659" s="231" t="s">
        <v>521</v>
      </c>
      <c r="H4659" s="231" t="s">
        <v>796</v>
      </c>
      <c r="I4659" s="203">
        <v>20580.52</v>
      </c>
      <c r="J4659" s="203">
        <v>19643.82</v>
      </c>
      <c r="K4659" s="203">
        <v>965.68</v>
      </c>
      <c r="L4659" s="203">
        <v>-28.98</v>
      </c>
      <c r="M4659" s="231"/>
    </row>
    <row r="4660" spans="1:13">
      <c r="A4660" s="231" t="s">
        <v>794</v>
      </c>
      <c r="B4660" s="231" t="s">
        <v>833</v>
      </c>
      <c r="C4660" s="231" t="s">
        <v>812</v>
      </c>
      <c r="D4660" s="231" t="s">
        <v>29</v>
      </c>
      <c r="E4660" s="231" t="s">
        <v>1967</v>
      </c>
      <c r="F4660" s="231" t="s">
        <v>48</v>
      </c>
      <c r="G4660" s="231" t="s">
        <v>521</v>
      </c>
      <c r="H4660" s="231" t="s">
        <v>796</v>
      </c>
      <c r="I4660" s="203">
        <v>12720.62</v>
      </c>
      <c r="J4660" s="203">
        <v>12382.38</v>
      </c>
      <c r="K4660" s="203">
        <v>383.29</v>
      </c>
      <c r="L4660" s="203">
        <v>-45.05</v>
      </c>
      <c r="M4660" s="231"/>
    </row>
    <row r="4661" spans="1:13">
      <c r="A4661" s="231" t="s">
        <v>794</v>
      </c>
      <c r="B4661" s="231" t="s">
        <v>833</v>
      </c>
      <c r="C4661" s="231" t="s">
        <v>2345</v>
      </c>
      <c r="D4661" s="231" t="s">
        <v>29</v>
      </c>
      <c r="E4661" s="231" t="s">
        <v>1967</v>
      </c>
      <c r="F4661" s="231" t="s">
        <v>48</v>
      </c>
      <c r="G4661" s="231" t="s">
        <v>521</v>
      </c>
      <c r="H4661" s="231" t="s">
        <v>796</v>
      </c>
      <c r="I4661" s="203">
        <v>201.27</v>
      </c>
      <c r="J4661" s="203">
        <v>201.27</v>
      </c>
      <c r="K4661" s="203">
        <v>0</v>
      </c>
      <c r="L4661" s="203">
        <v>0</v>
      </c>
      <c r="M4661" s="231"/>
    </row>
    <row r="4662" spans="1:13">
      <c r="A4662" s="231" t="s">
        <v>794</v>
      </c>
      <c r="B4662" s="231" t="s">
        <v>707</v>
      </c>
      <c r="C4662" s="231" t="s">
        <v>794</v>
      </c>
      <c r="D4662" s="231" t="s">
        <v>29</v>
      </c>
      <c r="E4662" s="231" t="s">
        <v>1967</v>
      </c>
      <c r="F4662" s="231" t="s">
        <v>48</v>
      </c>
      <c r="G4662" s="231" t="s">
        <v>521</v>
      </c>
      <c r="H4662" s="231" t="s">
        <v>796</v>
      </c>
      <c r="I4662" s="203">
        <v>80418.990000000005</v>
      </c>
      <c r="J4662" s="203">
        <v>70366.62</v>
      </c>
      <c r="K4662" s="203">
        <v>10052.370000000001</v>
      </c>
      <c r="L4662" s="203">
        <v>0</v>
      </c>
      <c r="M4662" s="231"/>
    </row>
    <row r="4663" spans="1:13">
      <c r="A4663" s="231" t="s">
        <v>794</v>
      </c>
      <c r="B4663" s="231" t="s">
        <v>707</v>
      </c>
      <c r="C4663" s="231" t="s">
        <v>812</v>
      </c>
      <c r="D4663" s="231" t="s">
        <v>29</v>
      </c>
      <c r="E4663" s="231" t="s">
        <v>1967</v>
      </c>
      <c r="F4663" s="231" t="s">
        <v>48</v>
      </c>
      <c r="G4663" s="231" t="s">
        <v>521</v>
      </c>
      <c r="H4663" s="231" t="s">
        <v>796</v>
      </c>
      <c r="I4663" s="203">
        <v>26691.41</v>
      </c>
      <c r="J4663" s="203">
        <v>24630.09</v>
      </c>
      <c r="K4663" s="203">
        <v>2087.5100000000002</v>
      </c>
      <c r="L4663" s="203">
        <v>-26.19</v>
      </c>
      <c r="M4663" s="231"/>
    </row>
    <row r="4664" spans="1:13">
      <c r="A4664" s="231" t="s">
        <v>794</v>
      </c>
      <c r="B4664" s="231" t="s">
        <v>702</v>
      </c>
      <c r="C4664" s="231" t="s">
        <v>794</v>
      </c>
      <c r="D4664" s="231" t="s">
        <v>853</v>
      </c>
      <c r="E4664" s="231" t="s">
        <v>1098</v>
      </c>
      <c r="F4664" s="231" t="s">
        <v>48</v>
      </c>
      <c r="G4664" s="231" t="s">
        <v>521</v>
      </c>
      <c r="H4664" s="231" t="s">
        <v>796</v>
      </c>
      <c r="I4664" s="203">
        <v>56805.16</v>
      </c>
      <c r="J4664" s="203">
        <v>49324.99</v>
      </c>
      <c r="K4664" s="203">
        <v>8819</v>
      </c>
      <c r="L4664" s="203">
        <v>-1338.83</v>
      </c>
      <c r="M4664" s="231"/>
    </row>
    <row r="4665" spans="1:13">
      <c r="A4665" s="231" t="s">
        <v>794</v>
      </c>
      <c r="B4665" s="231" t="s">
        <v>702</v>
      </c>
      <c r="C4665" s="231" t="s">
        <v>812</v>
      </c>
      <c r="D4665" s="231" t="s">
        <v>853</v>
      </c>
      <c r="E4665" s="231" t="s">
        <v>1098</v>
      </c>
      <c r="F4665" s="231" t="s">
        <v>48</v>
      </c>
      <c r="G4665" s="231" t="s">
        <v>521</v>
      </c>
      <c r="H4665" s="231" t="s">
        <v>796</v>
      </c>
      <c r="I4665" s="203">
        <v>19731.38</v>
      </c>
      <c r="J4665" s="203">
        <v>18055.07</v>
      </c>
      <c r="K4665" s="203">
        <v>1830.44</v>
      </c>
      <c r="L4665" s="203">
        <v>-154.13</v>
      </c>
      <c r="M4665" s="231"/>
    </row>
    <row r="4666" spans="1:13">
      <c r="A4666" s="231" t="s">
        <v>794</v>
      </c>
      <c r="B4666" s="231" t="s">
        <v>833</v>
      </c>
      <c r="C4666" s="231" t="s">
        <v>2341</v>
      </c>
      <c r="D4666" s="231" t="s">
        <v>465</v>
      </c>
      <c r="E4666" s="231" t="s">
        <v>1967</v>
      </c>
      <c r="F4666" s="231" t="s">
        <v>48</v>
      </c>
      <c r="G4666" s="231" t="s">
        <v>521</v>
      </c>
      <c r="H4666" s="231" t="s">
        <v>796</v>
      </c>
      <c r="I4666" s="203">
        <v>35000</v>
      </c>
      <c r="J4666" s="203">
        <v>36410</v>
      </c>
      <c r="K4666" s="203">
        <v>0</v>
      </c>
      <c r="L4666" s="203">
        <v>-1410</v>
      </c>
      <c r="M4666" s="231"/>
    </row>
    <row r="4667" spans="1:13">
      <c r="A4667" s="231" t="s">
        <v>794</v>
      </c>
      <c r="B4667" s="231" t="s">
        <v>833</v>
      </c>
      <c r="C4667" s="231" t="s">
        <v>794</v>
      </c>
      <c r="D4667" s="231" t="s">
        <v>827</v>
      </c>
      <c r="E4667" s="231" t="s">
        <v>1967</v>
      </c>
      <c r="F4667" s="231" t="s">
        <v>48</v>
      </c>
      <c r="G4667" s="231" t="s">
        <v>521</v>
      </c>
      <c r="H4667" s="231" t="s">
        <v>796</v>
      </c>
      <c r="I4667" s="203">
        <v>40892.6</v>
      </c>
      <c r="J4667" s="203">
        <v>34826.68</v>
      </c>
      <c r="K4667" s="203">
        <v>6809.04</v>
      </c>
      <c r="L4667" s="203">
        <v>-743.12</v>
      </c>
      <c r="M4667" s="231"/>
    </row>
    <row r="4668" spans="1:13">
      <c r="A4668" s="231" t="s">
        <v>794</v>
      </c>
      <c r="B4668" s="231" t="s">
        <v>833</v>
      </c>
      <c r="C4668" s="231" t="s">
        <v>794</v>
      </c>
      <c r="D4668" s="231" t="s">
        <v>827</v>
      </c>
      <c r="E4668" s="231" t="s">
        <v>1967</v>
      </c>
      <c r="F4668" s="231" t="s">
        <v>48</v>
      </c>
      <c r="G4668" s="231" t="s">
        <v>521</v>
      </c>
      <c r="H4668" s="231" t="s">
        <v>796</v>
      </c>
      <c r="I4668" s="203">
        <v>19507.22</v>
      </c>
      <c r="J4668" s="203">
        <v>18799.099999999999</v>
      </c>
      <c r="K4668" s="203">
        <v>708.12</v>
      </c>
      <c r="L4668" s="203">
        <v>0</v>
      </c>
      <c r="M4668" s="231"/>
    </row>
    <row r="4669" spans="1:13">
      <c r="A4669" s="231" t="s">
        <v>794</v>
      </c>
      <c r="B4669" s="231" t="s">
        <v>833</v>
      </c>
      <c r="C4669" s="231" t="s">
        <v>812</v>
      </c>
      <c r="D4669" s="231" t="s">
        <v>827</v>
      </c>
      <c r="E4669" s="231" t="s">
        <v>1967</v>
      </c>
      <c r="F4669" s="231" t="s">
        <v>48</v>
      </c>
      <c r="G4669" s="231" t="s">
        <v>521</v>
      </c>
      <c r="H4669" s="231" t="s">
        <v>796</v>
      </c>
      <c r="I4669" s="203">
        <v>26207.15</v>
      </c>
      <c r="J4669" s="203">
        <v>24872.77</v>
      </c>
      <c r="K4669" s="203">
        <v>1560.8</v>
      </c>
      <c r="L4669" s="203">
        <v>-226.42</v>
      </c>
      <c r="M4669" s="231"/>
    </row>
    <row r="4670" spans="1:13">
      <c r="A4670" s="231" t="s">
        <v>794</v>
      </c>
      <c r="B4670" s="231" t="s">
        <v>833</v>
      </c>
      <c r="C4670" s="231" t="s">
        <v>2345</v>
      </c>
      <c r="D4670" s="231" t="s">
        <v>827</v>
      </c>
      <c r="E4670" s="231" t="s">
        <v>1967</v>
      </c>
      <c r="F4670" s="231" t="s">
        <v>48</v>
      </c>
      <c r="G4670" s="231" t="s">
        <v>521</v>
      </c>
      <c r="H4670" s="231" t="s">
        <v>796</v>
      </c>
      <c r="I4670" s="203">
        <v>3128.72</v>
      </c>
      <c r="J4670" s="203">
        <v>3128.72</v>
      </c>
      <c r="K4670" s="203">
        <v>0</v>
      </c>
      <c r="L4670" s="203">
        <v>0</v>
      </c>
      <c r="M4670" s="231"/>
    </row>
    <row r="4671" spans="1:13">
      <c r="A4671" s="231" t="s">
        <v>794</v>
      </c>
      <c r="B4671" s="231" t="s">
        <v>808</v>
      </c>
      <c r="C4671" s="231" t="s">
        <v>794</v>
      </c>
      <c r="D4671" s="231" t="s">
        <v>721</v>
      </c>
      <c r="E4671" s="231" t="s">
        <v>867</v>
      </c>
      <c r="F4671" s="231" t="s">
        <v>48</v>
      </c>
      <c r="G4671" s="231" t="s">
        <v>521</v>
      </c>
      <c r="H4671" s="231" t="s">
        <v>796</v>
      </c>
      <c r="I4671" s="203">
        <v>25486.29</v>
      </c>
      <c r="J4671" s="203">
        <v>22920</v>
      </c>
      <c r="K4671" s="203">
        <v>0</v>
      </c>
      <c r="L4671" s="203">
        <v>2566.29</v>
      </c>
      <c r="M4671" s="231"/>
    </row>
    <row r="4672" spans="1:13">
      <c r="A4672" s="231" t="s">
        <v>794</v>
      </c>
      <c r="B4672" s="231" t="s">
        <v>808</v>
      </c>
      <c r="C4672" s="231" t="s">
        <v>812</v>
      </c>
      <c r="D4672" s="231" t="s">
        <v>721</v>
      </c>
      <c r="E4672" s="231" t="s">
        <v>867</v>
      </c>
      <c r="F4672" s="231" t="s">
        <v>48</v>
      </c>
      <c r="G4672" s="231" t="s">
        <v>521</v>
      </c>
      <c r="H4672" s="231" t="s">
        <v>796</v>
      </c>
      <c r="I4672" s="203">
        <v>1873.71</v>
      </c>
      <c r="J4672" s="203">
        <v>1862.51</v>
      </c>
      <c r="K4672" s="203">
        <v>0</v>
      </c>
      <c r="L4672" s="203">
        <v>11.2</v>
      </c>
      <c r="M4672" s="231"/>
    </row>
    <row r="4673" spans="1:13">
      <c r="A4673" s="231" t="s">
        <v>794</v>
      </c>
      <c r="B4673" s="231" t="s">
        <v>704</v>
      </c>
      <c r="C4673" s="231" t="s">
        <v>2343</v>
      </c>
      <c r="D4673" s="231" t="s">
        <v>721</v>
      </c>
      <c r="E4673" s="231" t="s">
        <v>867</v>
      </c>
      <c r="F4673" s="231" t="s">
        <v>48</v>
      </c>
      <c r="G4673" s="231" t="s">
        <v>521</v>
      </c>
      <c r="H4673" s="231" t="s">
        <v>796</v>
      </c>
      <c r="I4673" s="203">
        <v>500</v>
      </c>
      <c r="J4673" s="203">
        <v>0</v>
      </c>
      <c r="K4673" s="203">
        <v>0</v>
      </c>
      <c r="L4673" s="203">
        <v>500</v>
      </c>
      <c r="M4673" s="231"/>
    </row>
    <row r="4674" spans="1:13">
      <c r="A4674" s="231" t="s">
        <v>794</v>
      </c>
      <c r="B4674" s="231" t="s">
        <v>702</v>
      </c>
      <c r="C4674" s="231" t="s">
        <v>794</v>
      </c>
      <c r="D4674" s="231" t="s">
        <v>721</v>
      </c>
      <c r="E4674" s="231" t="s">
        <v>867</v>
      </c>
      <c r="F4674" s="231" t="s">
        <v>48</v>
      </c>
      <c r="G4674" s="231" t="s">
        <v>521</v>
      </c>
      <c r="H4674" s="231" t="s">
        <v>796</v>
      </c>
      <c r="I4674" s="203">
        <v>22140</v>
      </c>
      <c r="J4674" s="203">
        <v>3983.21</v>
      </c>
      <c r="K4674" s="203">
        <v>0</v>
      </c>
      <c r="L4674" s="203">
        <v>18156.79</v>
      </c>
      <c r="M4674" s="231"/>
    </row>
    <row r="4675" spans="1:13">
      <c r="A4675" s="231" t="s">
        <v>794</v>
      </c>
      <c r="B4675" s="231" t="s">
        <v>702</v>
      </c>
      <c r="C4675" s="231" t="s">
        <v>812</v>
      </c>
      <c r="D4675" s="231" t="s">
        <v>721</v>
      </c>
      <c r="E4675" s="231" t="s">
        <v>867</v>
      </c>
      <c r="F4675" s="231" t="s">
        <v>48</v>
      </c>
      <c r="G4675" s="231" t="s">
        <v>521</v>
      </c>
      <c r="H4675" s="231" t="s">
        <v>796</v>
      </c>
      <c r="I4675" s="203">
        <v>10575</v>
      </c>
      <c r="J4675" s="203">
        <v>877.7</v>
      </c>
      <c r="K4675" s="203">
        <v>0</v>
      </c>
      <c r="L4675" s="203">
        <v>9697.2999999999993</v>
      </c>
      <c r="M4675" s="231"/>
    </row>
    <row r="4676" spans="1:13">
      <c r="A4676" s="231" t="s">
        <v>794</v>
      </c>
      <c r="B4676" s="231" t="s">
        <v>702</v>
      </c>
      <c r="C4676" s="231" t="s">
        <v>2341</v>
      </c>
      <c r="D4676" s="231" t="s">
        <v>721</v>
      </c>
      <c r="E4676" s="231" t="s">
        <v>867</v>
      </c>
      <c r="F4676" s="231" t="s">
        <v>48</v>
      </c>
      <c r="G4676" s="231" t="s">
        <v>521</v>
      </c>
      <c r="H4676" s="231" t="s">
        <v>796</v>
      </c>
      <c r="I4676" s="203">
        <v>7724.5</v>
      </c>
      <c r="J4676" s="203">
        <v>7178.32</v>
      </c>
      <c r="K4676" s="203">
        <v>242.6</v>
      </c>
      <c r="L4676" s="203">
        <v>303.58</v>
      </c>
      <c r="M4676" s="231"/>
    </row>
    <row r="4677" spans="1:13">
      <c r="A4677" s="231" t="s">
        <v>794</v>
      </c>
      <c r="B4677" s="231" t="s">
        <v>702</v>
      </c>
      <c r="C4677" s="231" t="s">
        <v>2341</v>
      </c>
      <c r="D4677" s="231" t="s">
        <v>721</v>
      </c>
      <c r="E4677" s="231" t="s">
        <v>867</v>
      </c>
      <c r="F4677" s="231" t="s">
        <v>48</v>
      </c>
      <c r="G4677" s="231" t="s">
        <v>521</v>
      </c>
      <c r="H4677" s="231" t="s">
        <v>796</v>
      </c>
      <c r="I4677" s="203">
        <v>5500</v>
      </c>
      <c r="J4677" s="203">
        <v>5432</v>
      </c>
      <c r="K4677" s="203">
        <v>0</v>
      </c>
      <c r="L4677" s="203">
        <v>68</v>
      </c>
      <c r="M4677" s="231"/>
    </row>
    <row r="4678" spans="1:13">
      <c r="A4678" s="231" t="s">
        <v>794</v>
      </c>
      <c r="B4678" s="231" t="s">
        <v>702</v>
      </c>
      <c r="C4678" s="231" t="s">
        <v>2341</v>
      </c>
      <c r="D4678" s="231" t="s">
        <v>721</v>
      </c>
      <c r="E4678" s="231" t="s">
        <v>867</v>
      </c>
      <c r="F4678" s="231" t="s">
        <v>48</v>
      </c>
      <c r="G4678" s="231" t="s">
        <v>521</v>
      </c>
      <c r="H4678" s="231" t="s">
        <v>796</v>
      </c>
      <c r="I4678" s="203">
        <v>2000</v>
      </c>
      <c r="J4678" s="203">
        <v>999</v>
      </c>
      <c r="K4678" s="203">
        <v>500</v>
      </c>
      <c r="L4678" s="203">
        <v>501</v>
      </c>
      <c r="M4678" s="231"/>
    </row>
    <row r="4679" spans="1:13">
      <c r="A4679" s="231" t="s">
        <v>794</v>
      </c>
      <c r="B4679" s="231" t="s">
        <v>702</v>
      </c>
      <c r="C4679" s="231" t="s">
        <v>2343</v>
      </c>
      <c r="D4679" s="231" t="s">
        <v>721</v>
      </c>
      <c r="E4679" s="231" t="s">
        <v>867</v>
      </c>
      <c r="F4679" s="231" t="s">
        <v>48</v>
      </c>
      <c r="G4679" s="231" t="s">
        <v>521</v>
      </c>
      <c r="H4679" s="231" t="s">
        <v>796</v>
      </c>
      <c r="I4679" s="203">
        <v>500</v>
      </c>
      <c r="J4679" s="203">
        <v>0</v>
      </c>
      <c r="K4679" s="203">
        <v>0</v>
      </c>
      <c r="L4679" s="203">
        <v>500</v>
      </c>
      <c r="M4679" s="231"/>
    </row>
    <row r="4680" spans="1:13">
      <c r="A4680" s="231" t="s">
        <v>794</v>
      </c>
      <c r="B4680" s="231" t="s">
        <v>702</v>
      </c>
      <c r="C4680" s="231" t="s">
        <v>2345</v>
      </c>
      <c r="D4680" s="231" t="s">
        <v>721</v>
      </c>
      <c r="E4680" s="231" t="s">
        <v>867</v>
      </c>
      <c r="F4680" s="231" t="s">
        <v>48</v>
      </c>
      <c r="G4680" s="231" t="s">
        <v>521</v>
      </c>
      <c r="H4680" s="231" t="s">
        <v>796</v>
      </c>
      <c r="I4680" s="203">
        <v>2000</v>
      </c>
      <c r="J4680" s="203">
        <v>0</v>
      </c>
      <c r="K4680" s="203">
        <v>0</v>
      </c>
      <c r="L4680" s="203">
        <v>2000</v>
      </c>
      <c r="M4680" s="231"/>
    </row>
    <row r="4681" spans="1:13">
      <c r="A4681" s="231" t="s">
        <v>794</v>
      </c>
      <c r="B4681" s="231" t="s">
        <v>707</v>
      </c>
      <c r="C4681" s="231" t="s">
        <v>794</v>
      </c>
      <c r="D4681" s="231" t="s">
        <v>721</v>
      </c>
      <c r="E4681" s="231" t="s">
        <v>867</v>
      </c>
      <c r="F4681" s="231" t="s">
        <v>48</v>
      </c>
      <c r="G4681" s="231" t="s">
        <v>521</v>
      </c>
      <c r="H4681" s="231" t="s">
        <v>796</v>
      </c>
      <c r="I4681" s="203">
        <v>2000</v>
      </c>
      <c r="J4681" s="203">
        <v>0</v>
      </c>
      <c r="K4681" s="203">
        <v>0</v>
      </c>
      <c r="L4681" s="203">
        <v>2000</v>
      </c>
      <c r="M4681" s="231"/>
    </row>
    <row r="4682" spans="1:13">
      <c r="A4682" s="231" t="s">
        <v>794</v>
      </c>
      <c r="B4682" s="231" t="s">
        <v>707</v>
      </c>
      <c r="C4682" s="231" t="s">
        <v>812</v>
      </c>
      <c r="D4682" s="231" t="s">
        <v>721</v>
      </c>
      <c r="E4682" s="231" t="s">
        <v>867</v>
      </c>
      <c r="F4682" s="231" t="s">
        <v>48</v>
      </c>
      <c r="G4682" s="231" t="s">
        <v>521</v>
      </c>
      <c r="H4682" s="231" t="s">
        <v>796</v>
      </c>
      <c r="I4682" s="203">
        <v>500</v>
      </c>
      <c r="J4682" s="203">
        <v>0</v>
      </c>
      <c r="K4682" s="203">
        <v>0</v>
      </c>
      <c r="L4682" s="203">
        <v>500</v>
      </c>
      <c r="M4682" s="231"/>
    </row>
    <row r="4683" spans="1:13">
      <c r="A4683" s="231" t="s">
        <v>794</v>
      </c>
      <c r="B4683" s="231" t="s">
        <v>243</v>
      </c>
      <c r="C4683" s="231" t="s">
        <v>2341</v>
      </c>
      <c r="D4683" s="231" t="s">
        <v>721</v>
      </c>
      <c r="E4683" s="231" t="s">
        <v>867</v>
      </c>
      <c r="F4683" s="231" t="s">
        <v>48</v>
      </c>
      <c r="G4683" s="231" t="s">
        <v>521</v>
      </c>
      <c r="H4683" s="231" t="s">
        <v>796</v>
      </c>
      <c r="I4683" s="203">
        <v>5656.2</v>
      </c>
      <c r="J4683" s="203">
        <v>657.33</v>
      </c>
      <c r="K4683" s="203">
        <v>0</v>
      </c>
      <c r="L4683" s="203">
        <v>4998.87</v>
      </c>
      <c r="M4683" s="231"/>
    </row>
    <row r="4684" spans="1:13">
      <c r="A4684" s="231" t="s">
        <v>794</v>
      </c>
      <c r="B4684" s="231" t="s">
        <v>243</v>
      </c>
      <c r="C4684" s="231" t="s">
        <v>2344</v>
      </c>
      <c r="D4684" s="231" t="s">
        <v>721</v>
      </c>
      <c r="E4684" s="231" t="s">
        <v>867</v>
      </c>
      <c r="F4684" s="231" t="s">
        <v>48</v>
      </c>
      <c r="G4684" s="231" t="s">
        <v>521</v>
      </c>
      <c r="H4684" s="231" t="s">
        <v>796</v>
      </c>
      <c r="I4684" s="203">
        <v>500</v>
      </c>
      <c r="J4684" s="203">
        <v>0</v>
      </c>
      <c r="K4684" s="203">
        <v>0</v>
      </c>
      <c r="L4684" s="203">
        <v>500</v>
      </c>
      <c r="M4684" s="231"/>
    </row>
    <row r="4685" spans="1:13">
      <c r="A4685" s="231" t="s">
        <v>794</v>
      </c>
      <c r="B4685" s="231" t="s">
        <v>243</v>
      </c>
      <c r="C4685" s="231" t="s">
        <v>2344</v>
      </c>
      <c r="D4685" s="231" t="s">
        <v>721</v>
      </c>
      <c r="E4685" s="231" t="s">
        <v>867</v>
      </c>
      <c r="F4685" s="231" t="s">
        <v>48</v>
      </c>
      <c r="G4685" s="231" t="s">
        <v>521</v>
      </c>
      <c r="H4685" s="231" t="s">
        <v>796</v>
      </c>
      <c r="I4685" s="203">
        <v>7000</v>
      </c>
      <c r="J4685" s="203">
        <v>0</v>
      </c>
      <c r="K4685" s="203">
        <v>6600</v>
      </c>
      <c r="L4685" s="203">
        <v>400</v>
      </c>
      <c r="M4685" s="231"/>
    </row>
    <row r="4686" spans="1:13">
      <c r="A4686" s="231" t="s">
        <v>794</v>
      </c>
      <c r="B4686" s="231" t="s">
        <v>243</v>
      </c>
      <c r="C4686" s="231" t="s">
        <v>2344</v>
      </c>
      <c r="D4686" s="231" t="s">
        <v>721</v>
      </c>
      <c r="E4686" s="231" t="s">
        <v>867</v>
      </c>
      <c r="F4686" s="231" t="s">
        <v>48</v>
      </c>
      <c r="G4686" s="231" t="s">
        <v>521</v>
      </c>
      <c r="H4686" s="231" t="s">
        <v>796</v>
      </c>
      <c r="I4686" s="203">
        <v>5500</v>
      </c>
      <c r="J4686" s="203">
        <v>4123.5200000000004</v>
      </c>
      <c r="K4686" s="203">
        <v>0</v>
      </c>
      <c r="L4686" s="203">
        <v>1376.48</v>
      </c>
      <c r="M4686" s="231"/>
    </row>
    <row r="4687" spans="1:13">
      <c r="A4687" s="231" t="s">
        <v>794</v>
      </c>
      <c r="B4687" s="231" t="s">
        <v>243</v>
      </c>
      <c r="C4687" s="231" t="s">
        <v>2345</v>
      </c>
      <c r="D4687" s="231" t="s">
        <v>721</v>
      </c>
      <c r="E4687" s="231" t="s">
        <v>867</v>
      </c>
      <c r="F4687" s="231" t="s">
        <v>48</v>
      </c>
      <c r="G4687" s="231" t="s">
        <v>521</v>
      </c>
      <c r="H4687" s="231" t="s">
        <v>796</v>
      </c>
      <c r="I4687" s="203">
        <v>0</v>
      </c>
      <c r="J4687" s="203">
        <v>299</v>
      </c>
      <c r="K4687" s="203">
        <v>0</v>
      </c>
      <c r="L4687" s="203">
        <v>-299</v>
      </c>
      <c r="M4687" s="231"/>
    </row>
    <row r="4688" spans="1:13">
      <c r="A4688" s="231" t="s">
        <v>794</v>
      </c>
      <c r="B4688" s="231" t="s">
        <v>706</v>
      </c>
      <c r="C4688" s="231" t="s">
        <v>794</v>
      </c>
      <c r="D4688" s="231" t="s">
        <v>721</v>
      </c>
      <c r="E4688" s="231" t="s">
        <v>867</v>
      </c>
      <c r="F4688" s="231" t="s">
        <v>48</v>
      </c>
      <c r="G4688" s="231" t="s">
        <v>521</v>
      </c>
      <c r="H4688" s="231" t="s">
        <v>796</v>
      </c>
      <c r="I4688" s="203">
        <v>725</v>
      </c>
      <c r="J4688" s="203">
        <v>0</v>
      </c>
      <c r="K4688" s="203">
        <v>0</v>
      </c>
      <c r="L4688" s="203">
        <v>725</v>
      </c>
      <c r="M4688" s="231"/>
    </row>
    <row r="4689" spans="1:13">
      <c r="A4689" s="231" t="s">
        <v>794</v>
      </c>
      <c r="B4689" s="231" t="s">
        <v>706</v>
      </c>
      <c r="C4689" s="231" t="s">
        <v>812</v>
      </c>
      <c r="D4689" s="231" t="s">
        <v>721</v>
      </c>
      <c r="E4689" s="231" t="s">
        <v>867</v>
      </c>
      <c r="F4689" s="231" t="s">
        <v>48</v>
      </c>
      <c r="G4689" s="231" t="s">
        <v>521</v>
      </c>
      <c r="H4689" s="231" t="s">
        <v>796</v>
      </c>
      <c r="I4689" s="203">
        <v>200</v>
      </c>
      <c r="J4689" s="203">
        <v>0</v>
      </c>
      <c r="K4689" s="203">
        <v>0</v>
      </c>
      <c r="L4689" s="203">
        <v>200</v>
      </c>
      <c r="M4689" s="231"/>
    </row>
    <row r="4690" spans="1:13">
      <c r="A4690" s="231" t="s">
        <v>794</v>
      </c>
      <c r="B4690" s="231" t="s">
        <v>808</v>
      </c>
      <c r="C4690" s="231" t="s">
        <v>794</v>
      </c>
      <c r="D4690" s="231" t="s">
        <v>840</v>
      </c>
      <c r="E4690" s="231" t="s">
        <v>1967</v>
      </c>
      <c r="F4690" s="231" t="s">
        <v>48</v>
      </c>
      <c r="G4690" s="231" t="s">
        <v>521</v>
      </c>
      <c r="H4690" s="231" t="s">
        <v>796</v>
      </c>
      <c r="I4690" s="203">
        <v>59303.99</v>
      </c>
      <c r="J4690" s="203">
        <v>49874.99</v>
      </c>
      <c r="K4690" s="203">
        <v>9429</v>
      </c>
      <c r="L4690" s="203">
        <v>0</v>
      </c>
      <c r="M4690" s="231"/>
    </row>
    <row r="4691" spans="1:13">
      <c r="A4691" s="231" t="s">
        <v>794</v>
      </c>
      <c r="B4691" s="231" t="s">
        <v>808</v>
      </c>
      <c r="C4691" s="231" t="s">
        <v>812</v>
      </c>
      <c r="D4691" s="231" t="s">
        <v>840</v>
      </c>
      <c r="E4691" s="231" t="s">
        <v>1967</v>
      </c>
      <c r="F4691" s="231" t="s">
        <v>48</v>
      </c>
      <c r="G4691" s="231" t="s">
        <v>521</v>
      </c>
      <c r="H4691" s="231" t="s">
        <v>796</v>
      </c>
      <c r="I4691" s="203">
        <v>20598.86</v>
      </c>
      <c r="J4691" s="203">
        <v>18640.400000000001</v>
      </c>
      <c r="K4691" s="203">
        <v>1957.12</v>
      </c>
      <c r="L4691" s="203">
        <v>1.34</v>
      </c>
      <c r="M4691" s="231"/>
    </row>
    <row r="4692" spans="1:13">
      <c r="A4692" s="231" t="s">
        <v>794</v>
      </c>
      <c r="B4692" s="231" t="s">
        <v>808</v>
      </c>
      <c r="C4692" s="231" t="s">
        <v>2345</v>
      </c>
      <c r="D4692" s="231" t="s">
        <v>840</v>
      </c>
      <c r="E4692" s="231" t="s">
        <v>1967</v>
      </c>
      <c r="F4692" s="231" t="s">
        <v>48</v>
      </c>
      <c r="G4692" s="231" t="s">
        <v>521</v>
      </c>
      <c r="H4692" s="231" t="s">
        <v>796</v>
      </c>
      <c r="I4692" s="203">
        <v>1033.46</v>
      </c>
      <c r="J4692" s="203">
        <v>1152.26</v>
      </c>
      <c r="K4692" s="203">
        <v>0</v>
      </c>
      <c r="L4692" s="203">
        <v>-118.8</v>
      </c>
      <c r="M4692" s="231"/>
    </row>
    <row r="4693" spans="1:13">
      <c r="A4693" s="231" t="s">
        <v>794</v>
      </c>
      <c r="B4693" s="231" t="s">
        <v>833</v>
      </c>
      <c r="C4693" s="231" t="s">
        <v>794</v>
      </c>
      <c r="D4693" s="231" t="s">
        <v>840</v>
      </c>
      <c r="E4693" s="231" t="s">
        <v>1967</v>
      </c>
      <c r="F4693" s="231" t="s">
        <v>48</v>
      </c>
      <c r="G4693" s="231" t="s">
        <v>521</v>
      </c>
      <c r="H4693" s="231" t="s">
        <v>796</v>
      </c>
      <c r="I4693" s="203">
        <v>55380.800000000003</v>
      </c>
      <c r="J4693" s="203">
        <v>47195.68</v>
      </c>
      <c r="K4693" s="203">
        <v>9230.1200000000008</v>
      </c>
      <c r="L4693" s="203">
        <v>-1045</v>
      </c>
      <c r="M4693" s="231"/>
    </row>
    <row r="4694" spans="1:13">
      <c r="A4694" s="231" t="s">
        <v>794</v>
      </c>
      <c r="B4694" s="231" t="s">
        <v>833</v>
      </c>
      <c r="C4694" s="231" t="s">
        <v>794</v>
      </c>
      <c r="D4694" s="231" t="s">
        <v>840</v>
      </c>
      <c r="E4694" s="231" t="s">
        <v>1967</v>
      </c>
      <c r="F4694" s="231" t="s">
        <v>48</v>
      </c>
      <c r="G4694" s="231" t="s">
        <v>521</v>
      </c>
      <c r="H4694" s="231" t="s">
        <v>796</v>
      </c>
      <c r="I4694" s="203">
        <v>64771.05</v>
      </c>
      <c r="J4694" s="203">
        <v>62386.02</v>
      </c>
      <c r="K4694" s="203">
        <v>2313.25</v>
      </c>
      <c r="L4694" s="203">
        <v>71.78</v>
      </c>
      <c r="M4694" s="231"/>
    </row>
    <row r="4695" spans="1:13">
      <c r="A4695" s="231" t="s">
        <v>794</v>
      </c>
      <c r="B4695" s="231" t="s">
        <v>833</v>
      </c>
      <c r="C4695" s="231" t="s">
        <v>812</v>
      </c>
      <c r="D4695" s="231" t="s">
        <v>840</v>
      </c>
      <c r="E4695" s="231" t="s">
        <v>1967</v>
      </c>
      <c r="F4695" s="231" t="s">
        <v>48</v>
      </c>
      <c r="G4695" s="231" t="s">
        <v>521</v>
      </c>
      <c r="H4695" s="231" t="s">
        <v>796</v>
      </c>
      <c r="I4695" s="203">
        <v>56668.15</v>
      </c>
      <c r="J4695" s="203">
        <v>55084.57</v>
      </c>
      <c r="K4695" s="203">
        <v>2397.5100000000002</v>
      </c>
      <c r="L4695" s="203">
        <v>-813.93</v>
      </c>
      <c r="M4695" s="231"/>
    </row>
    <row r="4696" spans="1:13">
      <c r="A4696" s="231" t="s">
        <v>794</v>
      </c>
      <c r="B4696" s="231" t="s">
        <v>833</v>
      </c>
      <c r="C4696" s="231" t="s">
        <v>2345</v>
      </c>
      <c r="D4696" s="231" t="s">
        <v>840</v>
      </c>
      <c r="E4696" s="231" t="s">
        <v>1967</v>
      </c>
      <c r="F4696" s="231" t="s">
        <v>48</v>
      </c>
      <c r="G4696" s="231" t="s">
        <v>521</v>
      </c>
      <c r="H4696" s="231" t="s">
        <v>796</v>
      </c>
      <c r="I4696" s="203">
        <v>1602.89</v>
      </c>
      <c r="J4696" s="203">
        <v>2745.68</v>
      </c>
      <c r="K4696" s="203">
        <v>0</v>
      </c>
      <c r="L4696" s="203">
        <v>-1142.79</v>
      </c>
      <c r="M4696" s="231"/>
    </row>
    <row r="4697" spans="1:13">
      <c r="A4697" s="231" t="s">
        <v>794</v>
      </c>
      <c r="B4697" s="231" t="s">
        <v>833</v>
      </c>
      <c r="C4697" s="231" t="s">
        <v>794</v>
      </c>
      <c r="D4697" s="231" t="s">
        <v>342</v>
      </c>
      <c r="E4697" s="231" t="s">
        <v>1967</v>
      </c>
      <c r="F4697" s="231" t="s">
        <v>48</v>
      </c>
      <c r="G4697" s="231" t="s">
        <v>521</v>
      </c>
      <c r="H4697" s="231" t="s">
        <v>796</v>
      </c>
      <c r="I4697" s="203">
        <v>24587.84</v>
      </c>
      <c r="J4697" s="203">
        <v>21430.400000000001</v>
      </c>
      <c r="K4697" s="203">
        <v>3508.4</v>
      </c>
      <c r="L4697" s="203">
        <v>-350.96</v>
      </c>
      <c r="M4697" s="231"/>
    </row>
    <row r="4698" spans="1:13">
      <c r="A4698" s="231" t="s">
        <v>794</v>
      </c>
      <c r="B4698" s="231" t="s">
        <v>833</v>
      </c>
      <c r="C4698" s="231" t="s">
        <v>794</v>
      </c>
      <c r="D4698" s="231" t="s">
        <v>342</v>
      </c>
      <c r="E4698" s="231" t="s">
        <v>1967</v>
      </c>
      <c r="F4698" s="231" t="s">
        <v>48</v>
      </c>
      <c r="G4698" s="231" t="s">
        <v>521</v>
      </c>
      <c r="H4698" s="231" t="s">
        <v>796</v>
      </c>
      <c r="I4698" s="203">
        <v>37719.550000000003</v>
      </c>
      <c r="J4698" s="203">
        <v>36386.86</v>
      </c>
      <c r="K4698" s="203">
        <v>1312.71</v>
      </c>
      <c r="L4698" s="203">
        <v>19.98</v>
      </c>
      <c r="M4698" s="231"/>
    </row>
    <row r="4699" spans="1:13">
      <c r="A4699" s="231" t="s">
        <v>794</v>
      </c>
      <c r="B4699" s="231" t="s">
        <v>833</v>
      </c>
      <c r="C4699" s="231" t="s">
        <v>812</v>
      </c>
      <c r="D4699" s="231" t="s">
        <v>342</v>
      </c>
      <c r="E4699" s="231" t="s">
        <v>1967</v>
      </c>
      <c r="F4699" s="231" t="s">
        <v>48</v>
      </c>
      <c r="G4699" s="231" t="s">
        <v>521</v>
      </c>
      <c r="H4699" s="231" t="s">
        <v>796</v>
      </c>
      <c r="I4699" s="203">
        <v>28449.25</v>
      </c>
      <c r="J4699" s="203">
        <v>27376.7</v>
      </c>
      <c r="K4699" s="203">
        <v>1001.6</v>
      </c>
      <c r="L4699" s="203">
        <v>70.95</v>
      </c>
      <c r="M4699" s="231"/>
    </row>
    <row r="4700" spans="1:13">
      <c r="A4700" s="231" t="s">
        <v>794</v>
      </c>
      <c r="B4700" s="231" t="s">
        <v>833</v>
      </c>
      <c r="C4700" s="231" t="s">
        <v>2345</v>
      </c>
      <c r="D4700" s="231" t="s">
        <v>342</v>
      </c>
      <c r="E4700" s="231" t="s">
        <v>1967</v>
      </c>
      <c r="F4700" s="231" t="s">
        <v>48</v>
      </c>
      <c r="G4700" s="231" t="s">
        <v>521</v>
      </c>
      <c r="H4700" s="231" t="s">
        <v>796</v>
      </c>
      <c r="I4700" s="203">
        <v>397.39</v>
      </c>
      <c r="J4700" s="203">
        <v>1996.68</v>
      </c>
      <c r="K4700" s="203">
        <v>0</v>
      </c>
      <c r="L4700" s="203">
        <v>-1599.29</v>
      </c>
      <c r="M4700" s="231"/>
    </row>
    <row r="4701" spans="1:13">
      <c r="A4701" s="231" t="s">
        <v>794</v>
      </c>
      <c r="B4701" s="231" t="s">
        <v>833</v>
      </c>
      <c r="C4701" s="231" t="s">
        <v>2341</v>
      </c>
      <c r="D4701" s="231" t="s">
        <v>465</v>
      </c>
      <c r="E4701" s="231" t="s">
        <v>710</v>
      </c>
      <c r="F4701" s="231" t="s">
        <v>48</v>
      </c>
      <c r="G4701" s="231" t="s">
        <v>521</v>
      </c>
      <c r="H4701" s="231" t="s">
        <v>796</v>
      </c>
      <c r="I4701" s="203">
        <v>213.03</v>
      </c>
      <c r="J4701" s="203">
        <v>0</v>
      </c>
      <c r="K4701" s="203">
        <v>0</v>
      </c>
      <c r="L4701" s="203">
        <v>213.03</v>
      </c>
      <c r="M4701" s="231"/>
    </row>
    <row r="4702" spans="1:13">
      <c r="A4702" s="231" t="s">
        <v>794</v>
      </c>
      <c r="B4702" s="231" t="s">
        <v>833</v>
      </c>
      <c r="C4702" s="231" t="s">
        <v>2343</v>
      </c>
      <c r="D4702" s="231" t="s">
        <v>465</v>
      </c>
      <c r="E4702" s="231" t="s">
        <v>710</v>
      </c>
      <c r="F4702" s="231" t="s">
        <v>48</v>
      </c>
      <c r="G4702" s="231" t="s">
        <v>521</v>
      </c>
      <c r="H4702" s="231" t="s">
        <v>796</v>
      </c>
      <c r="I4702" s="203">
        <v>1555</v>
      </c>
      <c r="J4702" s="203">
        <v>0</v>
      </c>
      <c r="K4702" s="203">
        <v>0</v>
      </c>
      <c r="L4702" s="203">
        <v>1555</v>
      </c>
      <c r="M4702" s="231"/>
    </row>
    <row r="4703" spans="1:13">
      <c r="A4703" s="231" t="s">
        <v>794</v>
      </c>
      <c r="B4703" s="231" t="s">
        <v>833</v>
      </c>
      <c r="C4703" s="231" t="s">
        <v>2344</v>
      </c>
      <c r="D4703" s="231" t="s">
        <v>465</v>
      </c>
      <c r="E4703" s="231" t="s">
        <v>710</v>
      </c>
      <c r="F4703" s="231" t="s">
        <v>48</v>
      </c>
      <c r="G4703" s="231" t="s">
        <v>521</v>
      </c>
      <c r="H4703" s="231" t="s">
        <v>796</v>
      </c>
      <c r="I4703" s="203">
        <v>296.10000000000002</v>
      </c>
      <c r="J4703" s="203">
        <v>0</v>
      </c>
      <c r="K4703" s="203">
        <v>0</v>
      </c>
      <c r="L4703" s="203">
        <v>296.10000000000002</v>
      </c>
      <c r="M4703" s="231"/>
    </row>
    <row r="4704" spans="1:13">
      <c r="A4704" s="231" t="s">
        <v>794</v>
      </c>
      <c r="B4704" s="231" t="s">
        <v>704</v>
      </c>
      <c r="C4704" s="231" t="s">
        <v>2344</v>
      </c>
      <c r="D4704" s="231" t="s">
        <v>465</v>
      </c>
      <c r="E4704" s="231" t="s">
        <v>710</v>
      </c>
      <c r="F4704" s="231" t="s">
        <v>48</v>
      </c>
      <c r="G4704" s="231" t="s">
        <v>521</v>
      </c>
      <c r="H4704" s="231" t="s">
        <v>796</v>
      </c>
      <c r="I4704" s="203">
        <v>30</v>
      </c>
      <c r="J4704" s="203">
        <v>0</v>
      </c>
      <c r="K4704" s="203">
        <v>0</v>
      </c>
      <c r="L4704" s="203">
        <v>30</v>
      </c>
      <c r="M4704" s="231"/>
    </row>
    <row r="4705" spans="1:13">
      <c r="A4705" s="231" t="s">
        <v>794</v>
      </c>
      <c r="B4705" s="231" t="s">
        <v>808</v>
      </c>
      <c r="C4705" s="231" t="s">
        <v>794</v>
      </c>
      <c r="D4705" s="231" t="s">
        <v>770</v>
      </c>
      <c r="E4705" s="231" t="s">
        <v>2086</v>
      </c>
      <c r="F4705" s="231" t="s">
        <v>48</v>
      </c>
      <c r="G4705" s="231" t="s">
        <v>521</v>
      </c>
      <c r="H4705" s="231" t="s">
        <v>796</v>
      </c>
      <c r="I4705" s="203">
        <v>500</v>
      </c>
      <c r="J4705" s="203">
        <v>500</v>
      </c>
      <c r="K4705" s="203">
        <v>0</v>
      </c>
      <c r="L4705" s="203">
        <v>0</v>
      </c>
      <c r="M4705" s="231"/>
    </row>
    <row r="4706" spans="1:13">
      <c r="A4706" s="231" t="s">
        <v>794</v>
      </c>
      <c r="B4706" s="231" t="s">
        <v>808</v>
      </c>
      <c r="C4706" s="231" t="s">
        <v>812</v>
      </c>
      <c r="D4706" s="231" t="s">
        <v>770</v>
      </c>
      <c r="E4706" s="231" t="s">
        <v>2086</v>
      </c>
      <c r="F4706" s="231" t="s">
        <v>48</v>
      </c>
      <c r="G4706" s="231" t="s">
        <v>521</v>
      </c>
      <c r="H4706" s="231" t="s">
        <v>796</v>
      </c>
      <c r="I4706" s="203">
        <v>116.31</v>
      </c>
      <c r="J4706" s="203">
        <v>115.24</v>
      </c>
      <c r="K4706" s="203">
        <v>0</v>
      </c>
      <c r="L4706" s="203">
        <v>1.07</v>
      </c>
      <c r="M4706" s="231"/>
    </row>
    <row r="4707" spans="1:13">
      <c r="A4707" s="231" t="s">
        <v>794</v>
      </c>
      <c r="B4707" s="231" t="s">
        <v>808</v>
      </c>
      <c r="C4707" s="231" t="s">
        <v>794</v>
      </c>
      <c r="D4707" s="231" t="s">
        <v>816</v>
      </c>
      <c r="E4707" s="231" t="s">
        <v>849</v>
      </c>
      <c r="F4707" s="231" t="s">
        <v>48</v>
      </c>
      <c r="G4707" s="231" t="s">
        <v>521</v>
      </c>
      <c r="H4707" s="231" t="s">
        <v>796</v>
      </c>
      <c r="I4707" s="203">
        <v>66458.91</v>
      </c>
      <c r="J4707" s="203">
        <v>58238.67</v>
      </c>
      <c r="K4707" s="203">
        <v>9155.24</v>
      </c>
      <c r="L4707" s="203">
        <v>-935</v>
      </c>
      <c r="M4707" s="231"/>
    </row>
    <row r="4708" spans="1:13">
      <c r="A4708" s="231" t="s">
        <v>794</v>
      </c>
      <c r="B4708" s="231" t="s">
        <v>808</v>
      </c>
      <c r="C4708" s="231" t="s">
        <v>812</v>
      </c>
      <c r="D4708" s="231" t="s">
        <v>816</v>
      </c>
      <c r="E4708" s="231" t="s">
        <v>849</v>
      </c>
      <c r="F4708" s="231" t="s">
        <v>48</v>
      </c>
      <c r="G4708" s="231" t="s">
        <v>521</v>
      </c>
      <c r="H4708" s="231" t="s">
        <v>796</v>
      </c>
      <c r="I4708" s="203">
        <v>21450.42</v>
      </c>
      <c r="J4708" s="203">
        <v>19848.25</v>
      </c>
      <c r="K4708" s="203">
        <v>1900.24</v>
      </c>
      <c r="L4708" s="203">
        <v>-298.07</v>
      </c>
      <c r="M4708" s="231"/>
    </row>
    <row r="4709" spans="1:13">
      <c r="A4709" s="231" t="s">
        <v>794</v>
      </c>
      <c r="B4709" s="231" t="s">
        <v>808</v>
      </c>
      <c r="C4709" s="231" t="s">
        <v>2341</v>
      </c>
      <c r="D4709" s="231" t="s">
        <v>816</v>
      </c>
      <c r="E4709" s="231" t="s">
        <v>849</v>
      </c>
      <c r="F4709" s="231" t="s">
        <v>48</v>
      </c>
      <c r="G4709" s="231" t="s">
        <v>521</v>
      </c>
      <c r="H4709" s="231" t="s">
        <v>796</v>
      </c>
      <c r="I4709" s="203">
        <v>12174.65</v>
      </c>
      <c r="J4709" s="203">
        <v>11271.31</v>
      </c>
      <c r="K4709" s="203">
        <v>0</v>
      </c>
      <c r="L4709" s="203">
        <v>903.34</v>
      </c>
      <c r="M4709" s="231"/>
    </row>
    <row r="4710" spans="1:13">
      <c r="A4710" s="231" t="s">
        <v>794</v>
      </c>
      <c r="B4710" s="231" t="s">
        <v>808</v>
      </c>
      <c r="C4710" s="231" t="s">
        <v>2341</v>
      </c>
      <c r="D4710" s="231" t="s">
        <v>816</v>
      </c>
      <c r="E4710" s="231" t="s">
        <v>849</v>
      </c>
      <c r="F4710" s="231" t="s">
        <v>48</v>
      </c>
      <c r="G4710" s="231" t="s">
        <v>521</v>
      </c>
      <c r="H4710" s="231" t="s">
        <v>796</v>
      </c>
      <c r="I4710" s="203">
        <v>10205.950000000001</v>
      </c>
      <c r="J4710" s="203">
        <v>10205.950000000001</v>
      </c>
      <c r="K4710" s="203">
        <v>0</v>
      </c>
      <c r="L4710" s="203">
        <v>0</v>
      </c>
      <c r="M4710" s="231"/>
    </row>
    <row r="4711" spans="1:13">
      <c r="A4711" s="231" t="s">
        <v>794</v>
      </c>
      <c r="B4711" s="231" t="s">
        <v>808</v>
      </c>
      <c r="C4711" s="231" t="s">
        <v>2341</v>
      </c>
      <c r="D4711" s="231" t="s">
        <v>816</v>
      </c>
      <c r="E4711" s="231" t="s">
        <v>849</v>
      </c>
      <c r="F4711" s="231" t="s">
        <v>48</v>
      </c>
      <c r="G4711" s="231" t="s">
        <v>521</v>
      </c>
      <c r="H4711" s="231" t="s">
        <v>796</v>
      </c>
      <c r="I4711" s="203">
        <v>200</v>
      </c>
      <c r="J4711" s="203">
        <v>309.06</v>
      </c>
      <c r="K4711" s="203">
        <v>0</v>
      </c>
      <c r="L4711" s="203">
        <v>-109.06</v>
      </c>
      <c r="M4711" s="231"/>
    </row>
    <row r="4712" spans="1:13">
      <c r="A4712" s="231" t="s">
        <v>794</v>
      </c>
      <c r="B4712" s="231" t="s">
        <v>808</v>
      </c>
      <c r="C4712" s="231" t="s">
        <v>2341</v>
      </c>
      <c r="D4712" s="231" t="s">
        <v>816</v>
      </c>
      <c r="E4712" s="231" t="s">
        <v>849</v>
      </c>
      <c r="F4712" s="231" t="s">
        <v>48</v>
      </c>
      <c r="G4712" s="231" t="s">
        <v>521</v>
      </c>
      <c r="H4712" s="231" t="s">
        <v>796</v>
      </c>
      <c r="I4712" s="203">
        <v>2946</v>
      </c>
      <c r="J4712" s="203">
        <v>0</v>
      </c>
      <c r="K4712" s="203">
        <v>0</v>
      </c>
      <c r="L4712" s="203">
        <v>2946</v>
      </c>
      <c r="M4712" s="231"/>
    </row>
    <row r="4713" spans="1:13">
      <c r="A4713" s="231" t="s">
        <v>794</v>
      </c>
      <c r="B4713" s="231" t="s">
        <v>808</v>
      </c>
      <c r="C4713" s="231" t="s">
        <v>2343</v>
      </c>
      <c r="D4713" s="231" t="s">
        <v>816</v>
      </c>
      <c r="E4713" s="231" t="s">
        <v>849</v>
      </c>
      <c r="F4713" s="231" t="s">
        <v>48</v>
      </c>
      <c r="G4713" s="231" t="s">
        <v>521</v>
      </c>
      <c r="H4713" s="231" t="s">
        <v>796</v>
      </c>
      <c r="I4713" s="203">
        <v>175774.07999999999</v>
      </c>
      <c r="J4713" s="203">
        <v>1314.38</v>
      </c>
      <c r="K4713" s="203">
        <v>0</v>
      </c>
      <c r="L4713" s="203">
        <v>174459.7</v>
      </c>
      <c r="M4713" s="231"/>
    </row>
    <row r="4714" spans="1:13">
      <c r="A4714" s="231" t="s">
        <v>794</v>
      </c>
      <c r="B4714" s="231" t="s">
        <v>808</v>
      </c>
      <c r="C4714" s="231" t="s">
        <v>2345</v>
      </c>
      <c r="D4714" s="231" t="s">
        <v>816</v>
      </c>
      <c r="E4714" s="231" t="s">
        <v>849</v>
      </c>
      <c r="F4714" s="231" t="s">
        <v>48</v>
      </c>
      <c r="G4714" s="231" t="s">
        <v>521</v>
      </c>
      <c r="H4714" s="231" t="s">
        <v>796</v>
      </c>
      <c r="I4714" s="203">
        <v>34626.47</v>
      </c>
      <c r="J4714" s="203">
        <v>34515</v>
      </c>
      <c r="K4714" s="203">
        <v>0</v>
      </c>
      <c r="L4714" s="203">
        <v>111.47</v>
      </c>
      <c r="M4714" s="231"/>
    </row>
    <row r="4715" spans="1:13">
      <c r="A4715" s="231" t="s">
        <v>794</v>
      </c>
      <c r="B4715" s="231" t="s">
        <v>808</v>
      </c>
      <c r="C4715" s="231" t="s">
        <v>2345</v>
      </c>
      <c r="D4715" s="231" t="s">
        <v>816</v>
      </c>
      <c r="E4715" s="231" t="s">
        <v>849</v>
      </c>
      <c r="F4715" s="231" t="s">
        <v>48</v>
      </c>
      <c r="G4715" s="231" t="s">
        <v>521</v>
      </c>
      <c r="H4715" s="231" t="s">
        <v>796</v>
      </c>
      <c r="I4715" s="203">
        <v>4982.3</v>
      </c>
      <c r="J4715" s="203">
        <v>5239.42</v>
      </c>
      <c r="K4715" s="203">
        <v>0</v>
      </c>
      <c r="L4715" s="203">
        <v>-257.12</v>
      </c>
      <c r="M4715" s="231"/>
    </row>
    <row r="4716" spans="1:13">
      <c r="A4716" s="231" t="s">
        <v>794</v>
      </c>
      <c r="B4716" s="231" t="s">
        <v>703</v>
      </c>
      <c r="C4716" s="231" t="s">
        <v>2343</v>
      </c>
      <c r="D4716" s="231" t="s">
        <v>834</v>
      </c>
      <c r="E4716" s="231" t="s">
        <v>710</v>
      </c>
      <c r="F4716" s="231" t="s">
        <v>48</v>
      </c>
      <c r="G4716" s="231" t="s">
        <v>521</v>
      </c>
      <c r="H4716" s="231" t="s">
        <v>796</v>
      </c>
      <c r="I4716" s="203">
        <v>510</v>
      </c>
      <c r="J4716" s="203">
        <v>0</v>
      </c>
      <c r="K4716" s="203">
        <v>0</v>
      </c>
      <c r="L4716" s="203">
        <v>510</v>
      </c>
      <c r="M4716" s="231"/>
    </row>
    <row r="4717" spans="1:13">
      <c r="A4717" s="231" t="s">
        <v>794</v>
      </c>
      <c r="B4717" s="231" t="s">
        <v>367</v>
      </c>
      <c r="C4717" s="231" t="s">
        <v>2344</v>
      </c>
      <c r="D4717" s="231" t="s">
        <v>834</v>
      </c>
      <c r="E4717" s="231" t="s">
        <v>710</v>
      </c>
      <c r="F4717" s="231" t="s">
        <v>48</v>
      </c>
      <c r="G4717" s="231" t="s">
        <v>521</v>
      </c>
      <c r="H4717" s="231" t="s">
        <v>796</v>
      </c>
      <c r="I4717" s="203">
        <v>162.11000000000001</v>
      </c>
      <c r="J4717" s="203">
        <v>0</v>
      </c>
      <c r="K4717" s="203">
        <v>0</v>
      </c>
      <c r="L4717" s="203">
        <v>162.11000000000001</v>
      </c>
      <c r="M4717" s="231"/>
    </row>
    <row r="4718" spans="1:13">
      <c r="A4718" s="231" t="s">
        <v>794</v>
      </c>
      <c r="B4718" s="231" t="s">
        <v>808</v>
      </c>
      <c r="C4718" s="231" t="s">
        <v>794</v>
      </c>
      <c r="D4718" s="231" t="s">
        <v>843</v>
      </c>
      <c r="E4718" s="231" t="s">
        <v>521</v>
      </c>
      <c r="F4718" s="231" t="s">
        <v>48</v>
      </c>
      <c r="G4718" s="231" t="s">
        <v>521</v>
      </c>
      <c r="H4718" s="231" t="s">
        <v>796</v>
      </c>
      <c r="I4718" s="203">
        <v>2073603.93</v>
      </c>
      <c r="J4718" s="203">
        <v>1770316.24</v>
      </c>
      <c r="K4718" s="203">
        <v>310018.88</v>
      </c>
      <c r="L4718" s="203">
        <v>-6731.19</v>
      </c>
      <c r="M4718" s="231"/>
    </row>
    <row r="4719" spans="1:13">
      <c r="A4719" s="231" t="s">
        <v>794</v>
      </c>
      <c r="B4719" s="231" t="s">
        <v>808</v>
      </c>
      <c r="C4719" s="231" t="s">
        <v>794</v>
      </c>
      <c r="D4719" s="231" t="s">
        <v>843</v>
      </c>
      <c r="E4719" s="231" t="s">
        <v>521</v>
      </c>
      <c r="F4719" s="231" t="s">
        <v>48</v>
      </c>
      <c r="G4719" s="231" t="s">
        <v>521</v>
      </c>
      <c r="H4719" s="231" t="s">
        <v>796</v>
      </c>
      <c r="I4719" s="203">
        <v>22854</v>
      </c>
      <c r="J4719" s="203">
        <v>21073.83</v>
      </c>
      <c r="K4719" s="203">
        <v>780.52</v>
      </c>
      <c r="L4719" s="203">
        <v>999.65</v>
      </c>
      <c r="M4719" s="231"/>
    </row>
    <row r="4720" spans="1:13">
      <c r="A4720" s="231" t="s">
        <v>794</v>
      </c>
      <c r="B4720" s="231" t="s">
        <v>808</v>
      </c>
      <c r="C4720" s="231" t="s">
        <v>812</v>
      </c>
      <c r="D4720" s="231" t="s">
        <v>843</v>
      </c>
      <c r="E4720" s="231" t="s">
        <v>521</v>
      </c>
      <c r="F4720" s="231" t="s">
        <v>48</v>
      </c>
      <c r="G4720" s="231" t="s">
        <v>521</v>
      </c>
      <c r="H4720" s="231" t="s">
        <v>796</v>
      </c>
      <c r="I4720" s="203">
        <v>814334.24</v>
      </c>
      <c r="J4720" s="203">
        <v>766749.2</v>
      </c>
      <c r="K4720" s="203">
        <v>64509.49</v>
      </c>
      <c r="L4720" s="203">
        <v>-16924.45</v>
      </c>
      <c r="M4720" s="231"/>
    </row>
    <row r="4721" spans="1:13">
      <c r="A4721" s="231" t="s">
        <v>794</v>
      </c>
      <c r="B4721" s="231" t="s">
        <v>808</v>
      </c>
      <c r="C4721" s="231" t="s">
        <v>2341</v>
      </c>
      <c r="D4721" s="231" t="s">
        <v>843</v>
      </c>
      <c r="E4721" s="231" t="s">
        <v>521</v>
      </c>
      <c r="F4721" s="231" t="s">
        <v>48</v>
      </c>
      <c r="G4721" s="231" t="s">
        <v>521</v>
      </c>
      <c r="H4721" s="231" t="s">
        <v>796</v>
      </c>
      <c r="I4721" s="203">
        <v>7073.82</v>
      </c>
      <c r="J4721" s="203">
        <v>5430.74</v>
      </c>
      <c r="K4721" s="203">
        <v>1402.83</v>
      </c>
      <c r="L4721" s="203">
        <v>240.25</v>
      </c>
      <c r="M4721" s="231"/>
    </row>
    <row r="4722" spans="1:13">
      <c r="A4722" s="231" t="s">
        <v>794</v>
      </c>
      <c r="B4722" s="231" t="s">
        <v>808</v>
      </c>
      <c r="C4722" s="231" t="s">
        <v>2343</v>
      </c>
      <c r="D4722" s="231" t="s">
        <v>843</v>
      </c>
      <c r="E4722" s="231" t="s">
        <v>521</v>
      </c>
      <c r="F4722" s="231" t="s">
        <v>48</v>
      </c>
      <c r="G4722" s="231" t="s">
        <v>521</v>
      </c>
      <c r="H4722" s="231" t="s">
        <v>796</v>
      </c>
      <c r="I4722" s="203">
        <v>13122.18</v>
      </c>
      <c r="J4722" s="203">
        <v>12748.65</v>
      </c>
      <c r="K4722" s="203">
        <v>70.290000000000006</v>
      </c>
      <c r="L4722" s="203">
        <v>303.24</v>
      </c>
      <c r="M4722" s="231"/>
    </row>
    <row r="4723" spans="1:13">
      <c r="A4723" s="231" t="s">
        <v>794</v>
      </c>
      <c r="B4723" s="231" t="s">
        <v>808</v>
      </c>
      <c r="C4723" s="231" t="s">
        <v>2343</v>
      </c>
      <c r="D4723" s="231" t="s">
        <v>843</v>
      </c>
      <c r="E4723" s="231" t="s">
        <v>521</v>
      </c>
      <c r="F4723" s="231" t="s">
        <v>48</v>
      </c>
      <c r="G4723" s="231" t="s">
        <v>521</v>
      </c>
      <c r="H4723" s="231" t="s">
        <v>796</v>
      </c>
      <c r="I4723" s="203">
        <v>550</v>
      </c>
      <c r="J4723" s="203">
        <v>458.8</v>
      </c>
      <c r="K4723" s="203">
        <v>0</v>
      </c>
      <c r="L4723" s="203">
        <v>91.2</v>
      </c>
      <c r="M4723" s="231"/>
    </row>
    <row r="4724" spans="1:13">
      <c r="A4724" s="231" t="s">
        <v>794</v>
      </c>
      <c r="B4724" s="231" t="s">
        <v>808</v>
      </c>
      <c r="C4724" s="231" t="s">
        <v>2343</v>
      </c>
      <c r="D4724" s="231" t="s">
        <v>843</v>
      </c>
      <c r="E4724" s="231" t="s">
        <v>521</v>
      </c>
      <c r="F4724" s="231" t="s">
        <v>48</v>
      </c>
      <c r="G4724" s="231" t="s">
        <v>521</v>
      </c>
      <c r="H4724" s="231" t="s">
        <v>796</v>
      </c>
      <c r="I4724" s="203">
        <v>52668.75</v>
      </c>
      <c r="J4724" s="203">
        <v>52220.63</v>
      </c>
      <c r="K4724" s="203">
        <v>448.12</v>
      </c>
      <c r="L4724" s="203">
        <v>0</v>
      </c>
      <c r="M4724" s="231"/>
    </row>
    <row r="4725" spans="1:13">
      <c r="A4725" s="231" t="s">
        <v>794</v>
      </c>
      <c r="B4725" s="231" t="s">
        <v>808</v>
      </c>
      <c r="C4725" s="231" t="s">
        <v>2345</v>
      </c>
      <c r="D4725" s="231" t="s">
        <v>843</v>
      </c>
      <c r="E4725" s="231" t="s">
        <v>521</v>
      </c>
      <c r="F4725" s="231" t="s">
        <v>48</v>
      </c>
      <c r="G4725" s="231" t="s">
        <v>521</v>
      </c>
      <c r="H4725" s="231" t="s">
        <v>796</v>
      </c>
      <c r="I4725" s="203">
        <v>200</v>
      </c>
      <c r="J4725" s="203">
        <v>199</v>
      </c>
      <c r="K4725" s="203">
        <v>0</v>
      </c>
      <c r="L4725" s="203">
        <v>1</v>
      </c>
      <c r="M4725" s="231"/>
    </row>
    <row r="4726" spans="1:13">
      <c r="A4726" s="231" t="s">
        <v>794</v>
      </c>
      <c r="B4726" s="231" t="s">
        <v>808</v>
      </c>
      <c r="C4726" s="231" t="s">
        <v>2345</v>
      </c>
      <c r="D4726" s="231" t="s">
        <v>843</v>
      </c>
      <c r="E4726" s="231" t="s">
        <v>521</v>
      </c>
      <c r="F4726" s="231" t="s">
        <v>48</v>
      </c>
      <c r="G4726" s="231" t="s">
        <v>521</v>
      </c>
      <c r="H4726" s="231" t="s">
        <v>796</v>
      </c>
      <c r="I4726" s="203">
        <v>27888</v>
      </c>
      <c r="J4726" s="203">
        <v>41835.050000000003</v>
      </c>
      <c r="K4726" s="203">
        <v>0</v>
      </c>
      <c r="L4726" s="203">
        <v>-13947.05</v>
      </c>
      <c r="M4726" s="231"/>
    </row>
    <row r="4727" spans="1:13">
      <c r="A4727" s="231" t="s">
        <v>794</v>
      </c>
      <c r="B4727" s="231" t="s">
        <v>833</v>
      </c>
      <c r="C4727" s="231" t="s">
        <v>794</v>
      </c>
      <c r="D4727" s="231" t="s">
        <v>843</v>
      </c>
      <c r="E4727" s="231" t="s">
        <v>521</v>
      </c>
      <c r="F4727" s="231" t="s">
        <v>48</v>
      </c>
      <c r="G4727" s="231" t="s">
        <v>521</v>
      </c>
      <c r="H4727" s="231" t="s">
        <v>796</v>
      </c>
      <c r="I4727" s="203">
        <v>289162.01</v>
      </c>
      <c r="J4727" s="203">
        <v>242601.32</v>
      </c>
      <c r="K4727" s="203">
        <v>47033.68</v>
      </c>
      <c r="L4727" s="203">
        <v>-472.99</v>
      </c>
      <c r="M4727" s="231"/>
    </row>
    <row r="4728" spans="1:13">
      <c r="A4728" s="231" t="s">
        <v>794</v>
      </c>
      <c r="B4728" s="231" t="s">
        <v>833</v>
      </c>
      <c r="C4728" s="231" t="s">
        <v>794</v>
      </c>
      <c r="D4728" s="231" t="s">
        <v>843</v>
      </c>
      <c r="E4728" s="231" t="s">
        <v>521</v>
      </c>
      <c r="F4728" s="231" t="s">
        <v>48</v>
      </c>
      <c r="G4728" s="231" t="s">
        <v>521</v>
      </c>
      <c r="H4728" s="231" t="s">
        <v>796</v>
      </c>
      <c r="I4728" s="203">
        <v>85230.92</v>
      </c>
      <c r="J4728" s="203">
        <v>82262.02</v>
      </c>
      <c r="K4728" s="203">
        <v>3043.94</v>
      </c>
      <c r="L4728" s="203">
        <v>-75.040000000000006</v>
      </c>
      <c r="M4728" s="231"/>
    </row>
    <row r="4729" spans="1:13">
      <c r="A4729" s="231" t="s">
        <v>794</v>
      </c>
      <c r="B4729" s="231" t="s">
        <v>833</v>
      </c>
      <c r="C4729" s="231" t="s">
        <v>812</v>
      </c>
      <c r="D4729" s="231" t="s">
        <v>843</v>
      </c>
      <c r="E4729" s="231" t="s">
        <v>521</v>
      </c>
      <c r="F4729" s="231" t="s">
        <v>48</v>
      </c>
      <c r="G4729" s="231" t="s">
        <v>521</v>
      </c>
      <c r="H4729" s="231" t="s">
        <v>796</v>
      </c>
      <c r="I4729" s="203">
        <v>154336</v>
      </c>
      <c r="J4729" s="203">
        <v>148701.10999999999</v>
      </c>
      <c r="K4729" s="203">
        <v>11176.12</v>
      </c>
      <c r="L4729" s="203">
        <v>-5541.23</v>
      </c>
      <c r="M4729" s="231"/>
    </row>
    <row r="4730" spans="1:13">
      <c r="A4730" s="231" t="s">
        <v>794</v>
      </c>
      <c r="B4730" s="231" t="s">
        <v>833</v>
      </c>
      <c r="C4730" s="231" t="s">
        <v>2345</v>
      </c>
      <c r="D4730" s="231" t="s">
        <v>843</v>
      </c>
      <c r="E4730" s="231" t="s">
        <v>521</v>
      </c>
      <c r="F4730" s="231" t="s">
        <v>48</v>
      </c>
      <c r="G4730" s="231" t="s">
        <v>521</v>
      </c>
      <c r="H4730" s="231" t="s">
        <v>796</v>
      </c>
      <c r="I4730" s="203">
        <v>5166.92</v>
      </c>
      <c r="J4730" s="203">
        <v>8965.83</v>
      </c>
      <c r="K4730" s="203">
        <v>0</v>
      </c>
      <c r="L4730" s="203">
        <v>-3798.91</v>
      </c>
      <c r="M4730" s="231"/>
    </row>
    <row r="4731" spans="1:13">
      <c r="A4731" s="231" t="s">
        <v>794</v>
      </c>
      <c r="B4731" s="231" t="s">
        <v>703</v>
      </c>
      <c r="C4731" s="231" t="s">
        <v>794</v>
      </c>
      <c r="D4731" s="231" t="s">
        <v>843</v>
      </c>
      <c r="E4731" s="231" t="s">
        <v>521</v>
      </c>
      <c r="F4731" s="231" t="s">
        <v>48</v>
      </c>
      <c r="G4731" s="231" t="s">
        <v>521</v>
      </c>
      <c r="H4731" s="231" t="s">
        <v>796</v>
      </c>
      <c r="I4731" s="203">
        <v>52656</v>
      </c>
      <c r="J4731" s="203">
        <v>43839.99</v>
      </c>
      <c r="K4731" s="203">
        <v>8222</v>
      </c>
      <c r="L4731" s="203">
        <v>594.01</v>
      </c>
      <c r="M4731" s="231"/>
    </row>
    <row r="4732" spans="1:13">
      <c r="A4732" s="231" t="s">
        <v>794</v>
      </c>
      <c r="B4732" s="231" t="s">
        <v>703</v>
      </c>
      <c r="C4732" s="231" t="s">
        <v>794</v>
      </c>
      <c r="D4732" s="231" t="s">
        <v>843</v>
      </c>
      <c r="E4732" s="231" t="s">
        <v>521</v>
      </c>
      <c r="F4732" s="231" t="s">
        <v>48</v>
      </c>
      <c r="G4732" s="231" t="s">
        <v>521</v>
      </c>
      <c r="H4732" s="231" t="s">
        <v>796</v>
      </c>
      <c r="I4732" s="203">
        <v>41709</v>
      </c>
      <c r="J4732" s="203">
        <v>36725</v>
      </c>
      <c r="K4732" s="203">
        <v>4633.04</v>
      </c>
      <c r="L4732" s="203">
        <v>350.96</v>
      </c>
      <c r="M4732" s="231"/>
    </row>
    <row r="4733" spans="1:13">
      <c r="A4733" s="231" t="s">
        <v>794</v>
      </c>
      <c r="B4733" s="231" t="s">
        <v>703</v>
      </c>
      <c r="C4733" s="231" t="s">
        <v>812</v>
      </c>
      <c r="D4733" s="231" t="s">
        <v>843</v>
      </c>
      <c r="E4733" s="231" t="s">
        <v>521</v>
      </c>
      <c r="F4733" s="231" t="s">
        <v>48</v>
      </c>
      <c r="G4733" s="231" t="s">
        <v>521</v>
      </c>
      <c r="H4733" s="231" t="s">
        <v>796</v>
      </c>
      <c r="I4733" s="203">
        <v>35320</v>
      </c>
      <c r="J4733" s="203">
        <v>32854.47</v>
      </c>
      <c r="K4733" s="203">
        <v>2666.85</v>
      </c>
      <c r="L4733" s="203">
        <v>-201.32</v>
      </c>
      <c r="M4733" s="231"/>
    </row>
    <row r="4734" spans="1:13">
      <c r="A4734" s="231" t="s">
        <v>794</v>
      </c>
      <c r="B4734" s="231" t="s">
        <v>703</v>
      </c>
      <c r="C4734" s="231" t="s">
        <v>2343</v>
      </c>
      <c r="D4734" s="231" t="s">
        <v>843</v>
      </c>
      <c r="E4734" s="231" t="s">
        <v>521</v>
      </c>
      <c r="F4734" s="231" t="s">
        <v>48</v>
      </c>
      <c r="G4734" s="231" t="s">
        <v>521</v>
      </c>
      <c r="H4734" s="231" t="s">
        <v>796</v>
      </c>
      <c r="I4734" s="203">
        <v>1060</v>
      </c>
      <c r="J4734" s="203">
        <v>1048.5899999999999</v>
      </c>
      <c r="K4734" s="203">
        <v>0</v>
      </c>
      <c r="L4734" s="203">
        <v>11.41</v>
      </c>
      <c r="M4734" s="231"/>
    </row>
    <row r="4735" spans="1:13">
      <c r="A4735" s="231" t="s">
        <v>794</v>
      </c>
      <c r="B4735" s="231" t="s">
        <v>701</v>
      </c>
      <c r="C4735" s="231" t="s">
        <v>794</v>
      </c>
      <c r="D4735" s="231" t="s">
        <v>843</v>
      </c>
      <c r="E4735" s="231" t="s">
        <v>521</v>
      </c>
      <c r="F4735" s="231" t="s">
        <v>48</v>
      </c>
      <c r="G4735" s="231" t="s">
        <v>521</v>
      </c>
      <c r="H4735" s="231" t="s">
        <v>796</v>
      </c>
      <c r="I4735" s="203">
        <v>55656</v>
      </c>
      <c r="J4735" s="203">
        <v>46815.01</v>
      </c>
      <c r="K4735" s="203">
        <v>8817</v>
      </c>
      <c r="L4735" s="203">
        <v>23.99</v>
      </c>
      <c r="M4735" s="231"/>
    </row>
    <row r="4736" spans="1:13">
      <c r="A4736" s="231" t="s">
        <v>794</v>
      </c>
      <c r="B4736" s="231" t="s">
        <v>701</v>
      </c>
      <c r="C4736" s="231" t="s">
        <v>794</v>
      </c>
      <c r="D4736" s="231" t="s">
        <v>843</v>
      </c>
      <c r="E4736" s="231" t="s">
        <v>521</v>
      </c>
      <c r="F4736" s="231" t="s">
        <v>48</v>
      </c>
      <c r="G4736" s="231" t="s">
        <v>521</v>
      </c>
      <c r="H4736" s="231" t="s">
        <v>796</v>
      </c>
      <c r="I4736" s="203">
        <v>33721.800000000003</v>
      </c>
      <c r="J4736" s="203">
        <v>32517.45</v>
      </c>
      <c r="K4736" s="203">
        <v>1204.3499999999999</v>
      </c>
      <c r="L4736" s="203">
        <v>0</v>
      </c>
      <c r="M4736" s="231"/>
    </row>
    <row r="4737" spans="1:13">
      <c r="A4737" s="231" t="s">
        <v>794</v>
      </c>
      <c r="B4737" s="231" t="s">
        <v>701</v>
      </c>
      <c r="C4737" s="231" t="s">
        <v>812</v>
      </c>
      <c r="D4737" s="231" t="s">
        <v>843</v>
      </c>
      <c r="E4737" s="231" t="s">
        <v>521</v>
      </c>
      <c r="F4737" s="231" t="s">
        <v>48</v>
      </c>
      <c r="G4737" s="231" t="s">
        <v>521</v>
      </c>
      <c r="H4737" s="231" t="s">
        <v>796</v>
      </c>
      <c r="I4737" s="203">
        <v>40444.31</v>
      </c>
      <c r="J4737" s="203">
        <v>38773.79</v>
      </c>
      <c r="K4737" s="203">
        <v>2080.67</v>
      </c>
      <c r="L4737" s="203">
        <v>-410.15</v>
      </c>
      <c r="M4737" s="231"/>
    </row>
    <row r="4738" spans="1:13">
      <c r="A4738" s="231" t="s">
        <v>794</v>
      </c>
      <c r="B4738" s="231" t="s">
        <v>701</v>
      </c>
      <c r="C4738" s="231" t="s">
        <v>2341</v>
      </c>
      <c r="D4738" s="231" t="s">
        <v>843</v>
      </c>
      <c r="E4738" s="231" t="s">
        <v>521</v>
      </c>
      <c r="F4738" s="231" t="s">
        <v>48</v>
      </c>
      <c r="G4738" s="231" t="s">
        <v>521</v>
      </c>
      <c r="H4738" s="231" t="s">
        <v>796</v>
      </c>
      <c r="I4738" s="203">
        <v>712.9</v>
      </c>
      <c r="J4738" s="203">
        <v>712.9</v>
      </c>
      <c r="K4738" s="203">
        <v>0</v>
      </c>
      <c r="L4738" s="203">
        <v>0</v>
      </c>
      <c r="M4738" s="231"/>
    </row>
    <row r="4739" spans="1:13">
      <c r="A4739" s="231" t="s">
        <v>794</v>
      </c>
      <c r="B4739" s="231" t="s">
        <v>701</v>
      </c>
      <c r="C4739" s="231" t="s">
        <v>2341</v>
      </c>
      <c r="D4739" s="231" t="s">
        <v>843</v>
      </c>
      <c r="E4739" s="231" t="s">
        <v>521</v>
      </c>
      <c r="F4739" s="231" t="s">
        <v>48</v>
      </c>
      <c r="G4739" s="231" t="s">
        <v>521</v>
      </c>
      <c r="H4739" s="231" t="s">
        <v>796</v>
      </c>
      <c r="I4739" s="203">
        <v>978.43</v>
      </c>
      <c r="J4739" s="203">
        <v>728.47</v>
      </c>
      <c r="K4739" s="203">
        <v>0</v>
      </c>
      <c r="L4739" s="203">
        <v>249.96</v>
      </c>
      <c r="M4739" s="231"/>
    </row>
    <row r="4740" spans="1:13">
      <c r="A4740" s="231" t="s">
        <v>794</v>
      </c>
      <c r="B4740" s="231" t="s">
        <v>701</v>
      </c>
      <c r="C4740" s="231" t="s">
        <v>2343</v>
      </c>
      <c r="D4740" s="231" t="s">
        <v>843</v>
      </c>
      <c r="E4740" s="231" t="s">
        <v>521</v>
      </c>
      <c r="F4740" s="231" t="s">
        <v>48</v>
      </c>
      <c r="G4740" s="231" t="s">
        <v>521</v>
      </c>
      <c r="H4740" s="231" t="s">
        <v>796</v>
      </c>
      <c r="I4740" s="203">
        <v>474.57</v>
      </c>
      <c r="J4740" s="203">
        <v>459</v>
      </c>
      <c r="K4740" s="203">
        <v>0</v>
      </c>
      <c r="L4740" s="203">
        <v>15.57</v>
      </c>
      <c r="M4740" s="231"/>
    </row>
    <row r="4741" spans="1:13">
      <c r="A4741" s="231" t="s">
        <v>794</v>
      </c>
      <c r="B4741" s="231" t="s">
        <v>701</v>
      </c>
      <c r="C4741" s="231" t="s">
        <v>2344</v>
      </c>
      <c r="D4741" s="231" t="s">
        <v>843</v>
      </c>
      <c r="E4741" s="231" t="s">
        <v>521</v>
      </c>
      <c r="F4741" s="231" t="s">
        <v>48</v>
      </c>
      <c r="G4741" s="231" t="s">
        <v>521</v>
      </c>
      <c r="H4741" s="231" t="s">
        <v>796</v>
      </c>
      <c r="I4741" s="203">
        <v>2280.4499999999998</v>
      </c>
      <c r="J4741" s="203">
        <v>279.38</v>
      </c>
      <c r="K4741" s="203">
        <v>2121.79</v>
      </c>
      <c r="L4741" s="203">
        <v>-120.72</v>
      </c>
      <c r="M4741" s="231"/>
    </row>
    <row r="4742" spans="1:13">
      <c r="A4742" s="231" t="s">
        <v>794</v>
      </c>
      <c r="B4742" s="231" t="s">
        <v>701</v>
      </c>
      <c r="C4742" s="231" t="s">
        <v>2345</v>
      </c>
      <c r="D4742" s="231" t="s">
        <v>843</v>
      </c>
      <c r="E4742" s="231" t="s">
        <v>521</v>
      </c>
      <c r="F4742" s="231" t="s">
        <v>48</v>
      </c>
      <c r="G4742" s="231" t="s">
        <v>521</v>
      </c>
      <c r="H4742" s="231" t="s">
        <v>796</v>
      </c>
      <c r="I4742" s="203">
        <v>0</v>
      </c>
      <c r="J4742" s="203">
        <v>999.88</v>
      </c>
      <c r="K4742" s="203">
        <v>0</v>
      </c>
      <c r="L4742" s="203">
        <v>-999.88</v>
      </c>
      <c r="M4742" s="231"/>
    </row>
    <row r="4743" spans="1:13">
      <c r="A4743" s="231" t="s">
        <v>794</v>
      </c>
      <c r="B4743" s="231" t="s">
        <v>707</v>
      </c>
      <c r="C4743" s="231" t="s">
        <v>794</v>
      </c>
      <c r="D4743" s="231" t="s">
        <v>843</v>
      </c>
      <c r="E4743" s="231" t="s">
        <v>521</v>
      </c>
      <c r="F4743" s="231" t="s">
        <v>48</v>
      </c>
      <c r="G4743" s="231" t="s">
        <v>521</v>
      </c>
      <c r="H4743" s="231" t="s">
        <v>796</v>
      </c>
      <c r="I4743" s="203">
        <v>244393</v>
      </c>
      <c r="J4743" s="203">
        <v>223867.6</v>
      </c>
      <c r="K4743" s="203">
        <v>20351.599999999999</v>
      </c>
      <c r="L4743" s="203">
        <v>173.8</v>
      </c>
      <c r="M4743" s="231"/>
    </row>
    <row r="4744" spans="1:13">
      <c r="A4744" s="231" t="s">
        <v>794</v>
      </c>
      <c r="B4744" s="231" t="s">
        <v>707</v>
      </c>
      <c r="C4744" s="231" t="s">
        <v>794</v>
      </c>
      <c r="D4744" s="231" t="s">
        <v>843</v>
      </c>
      <c r="E4744" s="231" t="s">
        <v>521</v>
      </c>
      <c r="F4744" s="231" t="s">
        <v>48</v>
      </c>
      <c r="G4744" s="231" t="s">
        <v>521</v>
      </c>
      <c r="H4744" s="231" t="s">
        <v>796</v>
      </c>
      <c r="I4744" s="203">
        <v>23931</v>
      </c>
      <c r="J4744" s="203">
        <v>22694.23</v>
      </c>
      <c r="K4744" s="203">
        <v>840.52</v>
      </c>
      <c r="L4744" s="203">
        <v>396.25</v>
      </c>
      <c r="M4744" s="231"/>
    </row>
    <row r="4745" spans="1:13">
      <c r="A4745" s="231" t="s">
        <v>794</v>
      </c>
      <c r="B4745" s="231" t="s">
        <v>707</v>
      </c>
      <c r="C4745" s="231" t="s">
        <v>812</v>
      </c>
      <c r="D4745" s="231" t="s">
        <v>843</v>
      </c>
      <c r="E4745" s="231" t="s">
        <v>521</v>
      </c>
      <c r="F4745" s="231" t="s">
        <v>48</v>
      </c>
      <c r="G4745" s="231" t="s">
        <v>521</v>
      </c>
      <c r="H4745" s="231" t="s">
        <v>796</v>
      </c>
      <c r="I4745" s="203">
        <v>88585</v>
      </c>
      <c r="J4745" s="203">
        <v>85533.25</v>
      </c>
      <c r="K4745" s="203">
        <v>4396</v>
      </c>
      <c r="L4745" s="203">
        <v>-1344.25</v>
      </c>
      <c r="M4745" s="231"/>
    </row>
    <row r="4746" spans="1:13">
      <c r="A4746" s="231" t="s">
        <v>794</v>
      </c>
      <c r="B4746" s="231" t="s">
        <v>707</v>
      </c>
      <c r="C4746" s="231" t="s">
        <v>2341</v>
      </c>
      <c r="D4746" s="231" t="s">
        <v>843</v>
      </c>
      <c r="E4746" s="231" t="s">
        <v>521</v>
      </c>
      <c r="F4746" s="231" t="s">
        <v>48</v>
      </c>
      <c r="G4746" s="231" t="s">
        <v>521</v>
      </c>
      <c r="H4746" s="231" t="s">
        <v>796</v>
      </c>
      <c r="I4746" s="203">
        <v>147</v>
      </c>
      <c r="J4746" s="203">
        <v>0</v>
      </c>
      <c r="K4746" s="203">
        <v>0</v>
      </c>
      <c r="L4746" s="203">
        <v>147</v>
      </c>
      <c r="M4746" s="231"/>
    </row>
    <row r="4747" spans="1:13">
      <c r="A4747" s="231" t="s">
        <v>794</v>
      </c>
      <c r="B4747" s="231" t="s">
        <v>707</v>
      </c>
      <c r="C4747" s="231" t="s">
        <v>2341</v>
      </c>
      <c r="D4747" s="231" t="s">
        <v>843</v>
      </c>
      <c r="E4747" s="231" t="s">
        <v>521</v>
      </c>
      <c r="F4747" s="231" t="s">
        <v>48</v>
      </c>
      <c r="G4747" s="231" t="s">
        <v>521</v>
      </c>
      <c r="H4747" s="231" t="s">
        <v>796</v>
      </c>
      <c r="I4747" s="203">
        <v>848</v>
      </c>
      <c r="J4747" s="203">
        <v>0</v>
      </c>
      <c r="K4747" s="203">
        <v>0</v>
      </c>
      <c r="L4747" s="203">
        <v>848</v>
      </c>
      <c r="M4747" s="231"/>
    </row>
    <row r="4748" spans="1:13">
      <c r="A4748" s="231" t="s">
        <v>794</v>
      </c>
      <c r="B4748" s="231" t="s">
        <v>707</v>
      </c>
      <c r="C4748" s="231" t="s">
        <v>2341</v>
      </c>
      <c r="D4748" s="231" t="s">
        <v>843</v>
      </c>
      <c r="E4748" s="231" t="s">
        <v>521</v>
      </c>
      <c r="F4748" s="231" t="s">
        <v>48</v>
      </c>
      <c r="G4748" s="231" t="s">
        <v>521</v>
      </c>
      <c r="H4748" s="231" t="s">
        <v>796</v>
      </c>
      <c r="I4748" s="203">
        <v>6972.54</v>
      </c>
      <c r="J4748" s="203">
        <v>5117.04</v>
      </c>
      <c r="K4748" s="203">
        <v>1705.68</v>
      </c>
      <c r="L4748" s="203">
        <v>149.82</v>
      </c>
      <c r="M4748" s="231"/>
    </row>
    <row r="4749" spans="1:13">
      <c r="A4749" s="231" t="s">
        <v>794</v>
      </c>
      <c r="B4749" s="231" t="s">
        <v>707</v>
      </c>
      <c r="C4749" s="231" t="s">
        <v>2341</v>
      </c>
      <c r="D4749" s="231" t="s">
        <v>843</v>
      </c>
      <c r="E4749" s="231" t="s">
        <v>521</v>
      </c>
      <c r="F4749" s="231" t="s">
        <v>48</v>
      </c>
      <c r="G4749" s="231" t="s">
        <v>521</v>
      </c>
      <c r="H4749" s="231" t="s">
        <v>796</v>
      </c>
      <c r="I4749" s="203">
        <v>733.37</v>
      </c>
      <c r="J4749" s="203">
        <v>129.05000000000001</v>
      </c>
      <c r="K4749" s="203">
        <v>0</v>
      </c>
      <c r="L4749" s="203">
        <v>604.32000000000005</v>
      </c>
      <c r="M4749" s="231"/>
    </row>
    <row r="4750" spans="1:13">
      <c r="A4750" s="231" t="s">
        <v>794</v>
      </c>
      <c r="B4750" s="231" t="s">
        <v>707</v>
      </c>
      <c r="C4750" s="231" t="s">
        <v>2341</v>
      </c>
      <c r="D4750" s="231" t="s">
        <v>843</v>
      </c>
      <c r="E4750" s="231" t="s">
        <v>521</v>
      </c>
      <c r="F4750" s="231" t="s">
        <v>48</v>
      </c>
      <c r="G4750" s="231" t="s">
        <v>521</v>
      </c>
      <c r="H4750" s="231" t="s">
        <v>796</v>
      </c>
      <c r="I4750" s="203">
        <v>2133.63</v>
      </c>
      <c r="J4750" s="203">
        <v>2102.63</v>
      </c>
      <c r="K4750" s="203">
        <v>0</v>
      </c>
      <c r="L4750" s="203">
        <v>31</v>
      </c>
      <c r="M4750" s="231"/>
    </row>
    <row r="4751" spans="1:13">
      <c r="A4751" s="231" t="s">
        <v>794</v>
      </c>
      <c r="B4751" s="231" t="s">
        <v>707</v>
      </c>
      <c r="C4751" s="231" t="s">
        <v>2343</v>
      </c>
      <c r="D4751" s="231" t="s">
        <v>843</v>
      </c>
      <c r="E4751" s="231" t="s">
        <v>521</v>
      </c>
      <c r="F4751" s="231" t="s">
        <v>48</v>
      </c>
      <c r="G4751" s="231" t="s">
        <v>521</v>
      </c>
      <c r="H4751" s="231" t="s">
        <v>796</v>
      </c>
      <c r="I4751" s="203">
        <v>3479</v>
      </c>
      <c r="J4751" s="203">
        <v>3451.93</v>
      </c>
      <c r="K4751" s="203">
        <v>0</v>
      </c>
      <c r="L4751" s="203">
        <v>27.07</v>
      </c>
      <c r="M4751" s="231"/>
    </row>
    <row r="4752" spans="1:13">
      <c r="A4752" s="231" t="s">
        <v>794</v>
      </c>
      <c r="B4752" s="231" t="s">
        <v>707</v>
      </c>
      <c r="C4752" s="231" t="s">
        <v>2344</v>
      </c>
      <c r="D4752" s="231" t="s">
        <v>843</v>
      </c>
      <c r="E4752" s="231" t="s">
        <v>521</v>
      </c>
      <c r="F4752" s="231" t="s">
        <v>48</v>
      </c>
      <c r="G4752" s="231" t="s">
        <v>521</v>
      </c>
      <c r="H4752" s="231" t="s">
        <v>796</v>
      </c>
      <c r="I4752" s="203">
        <v>1500</v>
      </c>
      <c r="J4752" s="203">
        <v>1174.8900000000001</v>
      </c>
      <c r="K4752" s="203">
        <v>0</v>
      </c>
      <c r="L4752" s="203">
        <v>325.11</v>
      </c>
      <c r="M4752" s="231"/>
    </row>
    <row r="4753" spans="1:13">
      <c r="A4753" s="231" t="s">
        <v>794</v>
      </c>
      <c r="B4753" s="231" t="s">
        <v>707</v>
      </c>
      <c r="C4753" s="231" t="s">
        <v>2345</v>
      </c>
      <c r="D4753" s="231" t="s">
        <v>843</v>
      </c>
      <c r="E4753" s="231" t="s">
        <v>521</v>
      </c>
      <c r="F4753" s="231" t="s">
        <v>48</v>
      </c>
      <c r="G4753" s="231" t="s">
        <v>521</v>
      </c>
      <c r="H4753" s="231" t="s">
        <v>796</v>
      </c>
      <c r="I4753" s="203">
        <v>1400</v>
      </c>
      <c r="J4753" s="203">
        <v>1400</v>
      </c>
      <c r="K4753" s="203">
        <v>0</v>
      </c>
      <c r="L4753" s="203">
        <v>0</v>
      </c>
      <c r="M4753" s="231"/>
    </row>
    <row r="4754" spans="1:13">
      <c r="A4754" s="231" t="s">
        <v>794</v>
      </c>
      <c r="B4754" s="231" t="s">
        <v>706</v>
      </c>
      <c r="C4754" s="231" t="s">
        <v>794</v>
      </c>
      <c r="D4754" s="231" t="s">
        <v>843</v>
      </c>
      <c r="E4754" s="231" t="s">
        <v>521</v>
      </c>
      <c r="F4754" s="231" t="s">
        <v>48</v>
      </c>
      <c r="G4754" s="231" t="s">
        <v>521</v>
      </c>
      <c r="H4754" s="231" t="s">
        <v>796</v>
      </c>
      <c r="I4754" s="203">
        <v>196093.87</v>
      </c>
      <c r="J4754" s="203">
        <v>172002.34</v>
      </c>
      <c r="K4754" s="203">
        <v>23200</v>
      </c>
      <c r="L4754" s="203">
        <v>891.53</v>
      </c>
      <c r="M4754" s="231"/>
    </row>
    <row r="4755" spans="1:13">
      <c r="A4755" s="231" t="s">
        <v>794</v>
      </c>
      <c r="B4755" s="231" t="s">
        <v>706</v>
      </c>
      <c r="C4755" s="231" t="s">
        <v>812</v>
      </c>
      <c r="D4755" s="231" t="s">
        <v>843</v>
      </c>
      <c r="E4755" s="231" t="s">
        <v>521</v>
      </c>
      <c r="F4755" s="231" t="s">
        <v>48</v>
      </c>
      <c r="G4755" s="231" t="s">
        <v>521</v>
      </c>
      <c r="H4755" s="231" t="s">
        <v>796</v>
      </c>
      <c r="I4755" s="203">
        <v>85653</v>
      </c>
      <c r="J4755" s="203">
        <v>79830.12</v>
      </c>
      <c r="K4755" s="203">
        <v>5861.22</v>
      </c>
      <c r="L4755" s="203">
        <v>-38.340000000000003</v>
      </c>
      <c r="M4755" s="231"/>
    </row>
    <row r="4756" spans="1:13">
      <c r="A4756" s="231" t="s">
        <v>794</v>
      </c>
      <c r="B4756" s="231" t="s">
        <v>706</v>
      </c>
      <c r="C4756" s="231" t="s">
        <v>2341</v>
      </c>
      <c r="D4756" s="231" t="s">
        <v>843</v>
      </c>
      <c r="E4756" s="231" t="s">
        <v>521</v>
      </c>
      <c r="F4756" s="231" t="s">
        <v>48</v>
      </c>
      <c r="G4756" s="231" t="s">
        <v>521</v>
      </c>
      <c r="H4756" s="231" t="s">
        <v>796</v>
      </c>
      <c r="I4756" s="203">
        <v>620.35</v>
      </c>
      <c r="J4756" s="203">
        <v>620.35</v>
      </c>
      <c r="K4756" s="203">
        <v>0</v>
      </c>
      <c r="L4756" s="203">
        <v>0</v>
      </c>
      <c r="M4756" s="231"/>
    </row>
    <row r="4757" spans="1:13">
      <c r="A4757" s="231" t="s">
        <v>794</v>
      </c>
      <c r="B4757" s="231" t="s">
        <v>706</v>
      </c>
      <c r="C4757" s="231" t="s">
        <v>2341</v>
      </c>
      <c r="D4757" s="231" t="s">
        <v>843</v>
      </c>
      <c r="E4757" s="231" t="s">
        <v>521</v>
      </c>
      <c r="F4757" s="231" t="s">
        <v>48</v>
      </c>
      <c r="G4757" s="231" t="s">
        <v>521</v>
      </c>
      <c r="H4757" s="231" t="s">
        <v>796</v>
      </c>
      <c r="I4757" s="203">
        <v>29.9</v>
      </c>
      <c r="J4757" s="203">
        <v>29.9</v>
      </c>
      <c r="K4757" s="203">
        <v>0</v>
      </c>
      <c r="L4757" s="203">
        <v>0</v>
      </c>
      <c r="M4757" s="231"/>
    </row>
    <row r="4758" spans="1:13">
      <c r="A4758" s="231" t="s">
        <v>794</v>
      </c>
      <c r="B4758" s="231" t="s">
        <v>706</v>
      </c>
      <c r="C4758" s="231" t="s">
        <v>2341</v>
      </c>
      <c r="D4758" s="231" t="s">
        <v>843</v>
      </c>
      <c r="E4758" s="231" t="s">
        <v>521</v>
      </c>
      <c r="F4758" s="231" t="s">
        <v>48</v>
      </c>
      <c r="G4758" s="231" t="s">
        <v>521</v>
      </c>
      <c r="H4758" s="231" t="s">
        <v>796</v>
      </c>
      <c r="I4758" s="203">
        <v>17273</v>
      </c>
      <c r="J4758" s="203">
        <v>13097.69</v>
      </c>
      <c r="K4758" s="203">
        <v>0</v>
      </c>
      <c r="L4758" s="203">
        <v>4175.3100000000004</v>
      </c>
      <c r="M4758" s="231"/>
    </row>
    <row r="4759" spans="1:13">
      <c r="A4759" s="231" t="s">
        <v>794</v>
      </c>
      <c r="B4759" s="231" t="s">
        <v>706</v>
      </c>
      <c r="C4759" s="231" t="s">
        <v>2341</v>
      </c>
      <c r="D4759" s="231" t="s">
        <v>843</v>
      </c>
      <c r="E4759" s="231" t="s">
        <v>521</v>
      </c>
      <c r="F4759" s="231" t="s">
        <v>48</v>
      </c>
      <c r="G4759" s="231" t="s">
        <v>521</v>
      </c>
      <c r="H4759" s="231" t="s">
        <v>796</v>
      </c>
      <c r="I4759" s="203">
        <v>8877.59</v>
      </c>
      <c r="J4759" s="203">
        <v>7286.35</v>
      </c>
      <c r="K4759" s="203">
        <v>1472.37</v>
      </c>
      <c r="L4759" s="203">
        <v>118.87</v>
      </c>
      <c r="M4759" s="231"/>
    </row>
    <row r="4760" spans="1:13">
      <c r="A4760" s="231" t="s">
        <v>794</v>
      </c>
      <c r="B4760" s="231" t="s">
        <v>706</v>
      </c>
      <c r="C4760" s="231" t="s">
        <v>2341</v>
      </c>
      <c r="D4760" s="231" t="s">
        <v>843</v>
      </c>
      <c r="E4760" s="231" t="s">
        <v>521</v>
      </c>
      <c r="F4760" s="231" t="s">
        <v>48</v>
      </c>
      <c r="G4760" s="231" t="s">
        <v>521</v>
      </c>
      <c r="H4760" s="231" t="s">
        <v>796</v>
      </c>
      <c r="I4760" s="203">
        <v>914.63</v>
      </c>
      <c r="J4760" s="203">
        <v>828</v>
      </c>
      <c r="K4760" s="203">
        <v>48</v>
      </c>
      <c r="L4760" s="203">
        <v>38.630000000000003</v>
      </c>
      <c r="M4760" s="231"/>
    </row>
    <row r="4761" spans="1:13">
      <c r="A4761" s="231" t="s">
        <v>794</v>
      </c>
      <c r="B4761" s="231" t="s">
        <v>706</v>
      </c>
      <c r="C4761" s="231" t="s">
        <v>2342</v>
      </c>
      <c r="D4761" s="231" t="s">
        <v>843</v>
      </c>
      <c r="E4761" s="231" t="s">
        <v>521</v>
      </c>
      <c r="F4761" s="231" t="s">
        <v>48</v>
      </c>
      <c r="G4761" s="231" t="s">
        <v>521</v>
      </c>
      <c r="H4761" s="231" t="s">
        <v>796</v>
      </c>
      <c r="I4761" s="203">
        <v>556.89</v>
      </c>
      <c r="J4761" s="203">
        <v>556.89</v>
      </c>
      <c r="K4761" s="203">
        <v>0</v>
      </c>
      <c r="L4761" s="203">
        <v>0</v>
      </c>
      <c r="M4761" s="231"/>
    </row>
    <row r="4762" spans="1:13">
      <c r="A4762" s="231" t="s">
        <v>794</v>
      </c>
      <c r="B4762" s="231" t="s">
        <v>706</v>
      </c>
      <c r="C4762" s="231" t="s">
        <v>2342</v>
      </c>
      <c r="D4762" s="231" t="s">
        <v>843</v>
      </c>
      <c r="E4762" s="231" t="s">
        <v>521</v>
      </c>
      <c r="F4762" s="231" t="s">
        <v>48</v>
      </c>
      <c r="G4762" s="231" t="s">
        <v>521</v>
      </c>
      <c r="H4762" s="231" t="s">
        <v>796</v>
      </c>
      <c r="I4762" s="203">
        <v>65.92</v>
      </c>
      <c r="J4762" s="203">
        <v>65.92</v>
      </c>
      <c r="K4762" s="203">
        <v>0</v>
      </c>
      <c r="L4762" s="203">
        <v>0</v>
      </c>
      <c r="M4762" s="231"/>
    </row>
    <row r="4763" spans="1:13">
      <c r="A4763" s="231" t="s">
        <v>794</v>
      </c>
      <c r="B4763" s="231" t="s">
        <v>706</v>
      </c>
      <c r="C4763" s="231" t="s">
        <v>2342</v>
      </c>
      <c r="D4763" s="231" t="s">
        <v>843</v>
      </c>
      <c r="E4763" s="231" t="s">
        <v>521</v>
      </c>
      <c r="F4763" s="231" t="s">
        <v>48</v>
      </c>
      <c r="G4763" s="231" t="s">
        <v>521</v>
      </c>
      <c r="H4763" s="231" t="s">
        <v>796</v>
      </c>
      <c r="I4763" s="203">
        <v>95131</v>
      </c>
      <c r="J4763" s="203">
        <v>79361.3</v>
      </c>
      <c r="K4763" s="203">
        <v>0</v>
      </c>
      <c r="L4763" s="203">
        <v>15769.7</v>
      </c>
      <c r="M4763" s="231"/>
    </row>
    <row r="4764" spans="1:13">
      <c r="A4764" s="231" t="s">
        <v>794</v>
      </c>
      <c r="B4764" s="231" t="s">
        <v>706</v>
      </c>
      <c r="C4764" s="231" t="s">
        <v>2342</v>
      </c>
      <c r="D4764" s="231" t="s">
        <v>843</v>
      </c>
      <c r="E4764" s="231" t="s">
        <v>521</v>
      </c>
      <c r="F4764" s="231" t="s">
        <v>48</v>
      </c>
      <c r="G4764" s="231" t="s">
        <v>521</v>
      </c>
      <c r="H4764" s="231" t="s">
        <v>796</v>
      </c>
      <c r="I4764" s="203">
        <v>280.63</v>
      </c>
      <c r="J4764" s="203">
        <v>314.52999999999997</v>
      </c>
      <c r="K4764" s="203">
        <v>0</v>
      </c>
      <c r="L4764" s="203">
        <v>-33.9</v>
      </c>
      <c r="M4764" s="231"/>
    </row>
    <row r="4765" spans="1:13">
      <c r="A4765" s="231" t="s">
        <v>794</v>
      </c>
      <c r="B4765" s="231" t="s">
        <v>706</v>
      </c>
      <c r="C4765" s="231" t="s">
        <v>2343</v>
      </c>
      <c r="D4765" s="231" t="s">
        <v>843</v>
      </c>
      <c r="E4765" s="231" t="s">
        <v>521</v>
      </c>
      <c r="F4765" s="231" t="s">
        <v>48</v>
      </c>
      <c r="G4765" s="231" t="s">
        <v>521</v>
      </c>
      <c r="H4765" s="231" t="s">
        <v>796</v>
      </c>
      <c r="I4765" s="203">
        <v>31201.439999999999</v>
      </c>
      <c r="J4765" s="203">
        <v>31204.639999999999</v>
      </c>
      <c r="K4765" s="203">
        <v>137.69999999999999</v>
      </c>
      <c r="L4765" s="203">
        <v>-140.9</v>
      </c>
      <c r="M4765" s="231"/>
    </row>
    <row r="4766" spans="1:13">
      <c r="A4766" s="231" t="s">
        <v>794</v>
      </c>
      <c r="B4766" s="231" t="s">
        <v>706</v>
      </c>
      <c r="C4766" s="231" t="s">
        <v>2344</v>
      </c>
      <c r="D4766" s="231" t="s">
        <v>843</v>
      </c>
      <c r="E4766" s="231" t="s">
        <v>521</v>
      </c>
      <c r="F4766" s="231" t="s">
        <v>48</v>
      </c>
      <c r="G4766" s="231" t="s">
        <v>521</v>
      </c>
      <c r="H4766" s="231" t="s">
        <v>796</v>
      </c>
      <c r="I4766" s="203">
        <v>2694.54</v>
      </c>
      <c r="J4766" s="203">
        <v>2455.6</v>
      </c>
      <c r="K4766" s="203">
        <v>227.05</v>
      </c>
      <c r="L4766" s="203">
        <v>11.89</v>
      </c>
      <c r="M4766" s="231"/>
    </row>
    <row r="4767" spans="1:13">
      <c r="A4767" s="231" t="s">
        <v>794</v>
      </c>
      <c r="B4767" s="231" t="s">
        <v>706</v>
      </c>
      <c r="C4767" s="231" t="s">
        <v>2345</v>
      </c>
      <c r="D4767" s="231" t="s">
        <v>843</v>
      </c>
      <c r="E4767" s="231" t="s">
        <v>521</v>
      </c>
      <c r="F4767" s="231" t="s">
        <v>48</v>
      </c>
      <c r="G4767" s="231" t="s">
        <v>521</v>
      </c>
      <c r="H4767" s="231" t="s">
        <v>796</v>
      </c>
      <c r="I4767" s="203">
        <v>75</v>
      </c>
      <c r="J4767" s="203">
        <v>75</v>
      </c>
      <c r="K4767" s="203">
        <v>0</v>
      </c>
      <c r="L4767" s="203">
        <v>0</v>
      </c>
      <c r="M4767" s="231"/>
    </row>
    <row r="4768" spans="1:13">
      <c r="A4768" s="231" t="s">
        <v>794</v>
      </c>
      <c r="B4768" s="231" t="s">
        <v>709</v>
      </c>
      <c r="C4768" s="231" t="s">
        <v>794</v>
      </c>
      <c r="D4768" s="231" t="s">
        <v>843</v>
      </c>
      <c r="E4768" s="231" t="s">
        <v>521</v>
      </c>
      <c r="F4768" s="231" t="s">
        <v>48</v>
      </c>
      <c r="G4768" s="231" t="s">
        <v>521</v>
      </c>
      <c r="H4768" s="231" t="s">
        <v>796</v>
      </c>
      <c r="I4768" s="203">
        <v>59205</v>
      </c>
      <c r="J4768" s="203">
        <v>53673.24</v>
      </c>
      <c r="K4768" s="203">
        <v>4871.42</v>
      </c>
      <c r="L4768" s="203">
        <v>660.34</v>
      </c>
      <c r="M4768" s="231"/>
    </row>
    <row r="4769" spans="1:13">
      <c r="A4769" s="231" t="s">
        <v>794</v>
      </c>
      <c r="B4769" s="231" t="s">
        <v>709</v>
      </c>
      <c r="C4769" s="231" t="s">
        <v>812</v>
      </c>
      <c r="D4769" s="231" t="s">
        <v>843</v>
      </c>
      <c r="E4769" s="231" t="s">
        <v>521</v>
      </c>
      <c r="F4769" s="231" t="s">
        <v>48</v>
      </c>
      <c r="G4769" s="231" t="s">
        <v>521</v>
      </c>
      <c r="H4769" s="231" t="s">
        <v>796</v>
      </c>
      <c r="I4769" s="203">
        <v>21635</v>
      </c>
      <c r="J4769" s="203">
        <v>20779.52</v>
      </c>
      <c r="K4769" s="203">
        <v>1012</v>
      </c>
      <c r="L4769" s="203">
        <v>-156.52000000000001</v>
      </c>
      <c r="M4769" s="231"/>
    </row>
    <row r="4770" spans="1:13">
      <c r="A4770" s="231" t="s">
        <v>794</v>
      </c>
      <c r="B4770" s="231" t="s">
        <v>709</v>
      </c>
      <c r="C4770" s="231" t="s">
        <v>2341</v>
      </c>
      <c r="D4770" s="231" t="s">
        <v>843</v>
      </c>
      <c r="E4770" s="231" t="s">
        <v>521</v>
      </c>
      <c r="F4770" s="231" t="s">
        <v>48</v>
      </c>
      <c r="G4770" s="231" t="s">
        <v>521</v>
      </c>
      <c r="H4770" s="231" t="s">
        <v>796</v>
      </c>
      <c r="I4770" s="203">
        <v>9202</v>
      </c>
      <c r="J4770" s="203">
        <v>1786.71</v>
      </c>
      <c r="K4770" s="203">
        <v>7315.08</v>
      </c>
      <c r="L4770" s="203">
        <v>100.21</v>
      </c>
      <c r="M4770" s="231"/>
    </row>
    <row r="4771" spans="1:13">
      <c r="A4771" s="231" t="s">
        <v>794</v>
      </c>
      <c r="B4771" s="231" t="s">
        <v>709</v>
      </c>
      <c r="C4771" s="231" t="s">
        <v>2345</v>
      </c>
      <c r="D4771" s="231" t="s">
        <v>843</v>
      </c>
      <c r="E4771" s="231" t="s">
        <v>521</v>
      </c>
      <c r="F4771" s="231" t="s">
        <v>48</v>
      </c>
      <c r="G4771" s="231" t="s">
        <v>521</v>
      </c>
      <c r="H4771" s="231" t="s">
        <v>796</v>
      </c>
      <c r="I4771" s="203">
        <v>0</v>
      </c>
      <c r="J4771" s="203">
        <v>75</v>
      </c>
      <c r="K4771" s="203">
        <v>0</v>
      </c>
      <c r="L4771" s="203">
        <v>-75</v>
      </c>
      <c r="M4771" s="231"/>
    </row>
    <row r="4772" spans="1:13">
      <c r="A4772" s="231" t="s">
        <v>794</v>
      </c>
      <c r="B4772" s="231" t="s">
        <v>242</v>
      </c>
      <c r="C4772" s="231" t="s">
        <v>2341</v>
      </c>
      <c r="D4772" s="231" t="s">
        <v>1007</v>
      </c>
      <c r="E4772" s="231" t="s">
        <v>2294</v>
      </c>
      <c r="F4772" s="231" t="s">
        <v>48</v>
      </c>
      <c r="G4772" s="231" t="s">
        <v>521</v>
      </c>
      <c r="H4772" s="231" t="s">
        <v>796</v>
      </c>
      <c r="I4772" s="203">
        <v>246.05</v>
      </c>
      <c r="J4772" s="203">
        <v>0</v>
      </c>
      <c r="K4772" s="203">
        <v>0</v>
      </c>
      <c r="L4772" s="203">
        <v>246.05</v>
      </c>
      <c r="M4772" s="231"/>
    </row>
    <row r="4773" spans="1:13">
      <c r="A4773" s="231" t="s">
        <v>794</v>
      </c>
      <c r="B4773" s="231" t="s">
        <v>242</v>
      </c>
      <c r="C4773" s="231" t="s">
        <v>2344</v>
      </c>
      <c r="D4773" s="231" t="s">
        <v>1007</v>
      </c>
      <c r="E4773" s="231" t="s">
        <v>2294</v>
      </c>
      <c r="F4773" s="231" t="s">
        <v>48</v>
      </c>
      <c r="G4773" s="231" t="s">
        <v>521</v>
      </c>
      <c r="H4773" s="231" t="s">
        <v>796</v>
      </c>
      <c r="I4773" s="203">
        <v>38459.870000000003</v>
      </c>
      <c r="J4773" s="203">
        <v>0</v>
      </c>
      <c r="K4773" s="203">
        <v>0</v>
      </c>
      <c r="L4773" s="203">
        <v>38459.870000000003</v>
      </c>
      <c r="M4773" s="231"/>
    </row>
    <row r="4774" spans="1:13">
      <c r="A4774" s="231" t="s">
        <v>794</v>
      </c>
      <c r="B4774" s="231" t="s">
        <v>702</v>
      </c>
      <c r="C4774" s="231" t="s">
        <v>794</v>
      </c>
      <c r="D4774" s="231" t="s">
        <v>843</v>
      </c>
      <c r="E4774" s="231" t="s">
        <v>1098</v>
      </c>
      <c r="F4774" s="231" t="s">
        <v>48</v>
      </c>
      <c r="G4774" s="231" t="s">
        <v>521</v>
      </c>
      <c r="H4774" s="231" t="s">
        <v>796</v>
      </c>
      <c r="I4774" s="203">
        <v>58272.01</v>
      </c>
      <c r="J4774" s="203">
        <v>48560.01</v>
      </c>
      <c r="K4774" s="203">
        <v>9712</v>
      </c>
      <c r="L4774" s="203">
        <v>0</v>
      </c>
      <c r="M4774" s="231"/>
    </row>
    <row r="4775" spans="1:13">
      <c r="A4775" s="231" t="s">
        <v>794</v>
      </c>
      <c r="B4775" s="231" t="s">
        <v>702</v>
      </c>
      <c r="C4775" s="231" t="s">
        <v>812</v>
      </c>
      <c r="D4775" s="231" t="s">
        <v>843</v>
      </c>
      <c r="E4775" s="231" t="s">
        <v>1098</v>
      </c>
      <c r="F4775" s="231" t="s">
        <v>48</v>
      </c>
      <c r="G4775" s="231" t="s">
        <v>521</v>
      </c>
      <c r="H4775" s="231" t="s">
        <v>796</v>
      </c>
      <c r="I4775" s="203">
        <v>20392.939999999999</v>
      </c>
      <c r="J4775" s="203">
        <v>18444.41</v>
      </c>
      <c r="K4775" s="203">
        <v>2015.84</v>
      </c>
      <c r="L4775" s="203">
        <v>-67.31</v>
      </c>
      <c r="M4775" s="231"/>
    </row>
    <row r="4776" spans="1:13">
      <c r="A4776" s="231" t="s">
        <v>794</v>
      </c>
      <c r="B4776" s="231" t="s">
        <v>808</v>
      </c>
      <c r="C4776" s="231" t="s">
        <v>2345</v>
      </c>
      <c r="D4776" s="231" t="s">
        <v>818</v>
      </c>
      <c r="E4776" s="231" t="s">
        <v>828</v>
      </c>
      <c r="F4776" s="231" t="s">
        <v>48</v>
      </c>
      <c r="G4776" s="231" t="s">
        <v>521</v>
      </c>
      <c r="H4776" s="231" t="s">
        <v>796</v>
      </c>
      <c r="I4776" s="203">
        <v>1761.7</v>
      </c>
      <c r="J4776" s="203">
        <v>1904.54</v>
      </c>
      <c r="K4776" s="203">
        <v>0</v>
      </c>
      <c r="L4776" s="203">
        <v>-142.84</v>
      </c>
      <c r="M4776" s="231"/>
    </row>
    <row r="4777" spans="1:13">
      <c r="A4777" s="231" t="s">
        <v>794</v>
      </c>
      <c r="B4777" s="231" t="s">
        <v>806</v>
      </c>
      <c r="C4777" s="231" t="s">
        <v>794</v>
      </c>
      <c r="D4777" s="231" t="s">
        <v>818</v>
      </c>
      <c r="E4777" s="231" t="s">
        <v>828</v>
      </c>
      <c r="F4777" s="231" t="s">
        <v>48</v>
      </c>
      <c r="G4777" s="231" t="s">
        <v>521</v>
      </c>
      <c r="H4777" s="231" t="s">
        <v>796</v>
      </c>
      <c r="I4777" s="203">
        <v>4400</v>
      </c>
      <c r="J4777" s="203">
        <v>4400</v>
      </c>
      <c r="K4777" s="203">
        <v>0</v>
      </c>
      <c r="L4777" s="203">
        <v>0</v>
      </c>
      <c r="M4777" s="231"/>
    </row>
    <row r="4778" spans="1:13">
      <c r="A4778" s="231" t="s">
        <v>794</v>
      </c>
      <c r="B4778" s="231" t="s">
        <v>806</v>
      </c>
      <c r="C4778" s="231" t="s">
        <v>812</v>
      </c>
      <c r="D4778" s="231" t="s">
        <v>818</v>
      </c>
      <c r="E4778" s="231" t="s">
        <v>828</v>
      </c>
      <c r="F4778" s="231" t="s">
        <v>48</v>
      </c>
      <c r="G4778" s="231" t="s">
        <v>521</v>
      </c>
      <c r="H4778" s="231" t="s">
        <v>796</v>
      </c>
      <c r="I4778" s="203">
        <v>0</v>
      </c>
      <c r="J4778" s="203">
        <v>351.99</v>
      </c>
      <c r="K4778" s="203">
        <v>0</v>
      </c>
      <c r="L4778" s="203">
        <v>-351.99</v>
      </c>
      <c r="M4778" s="231"/>
    </row>
    <row r="4779" spans="1:13">
      <c r="A4779" s="231" t="s">
        <v>794</v>
      </c>
      <c r="B4779" s="231" t="s">
        <v>806</v>
      </c>
      <c r="C4779" s="231" t="s">
        <v>2341</v>
      </c>
      <c r="D4779" s="231" t="s">
        <v>818</v>
      </c>
      <c r="E4779" s="231" t="s">
        <v>828</v>
      </c>
      <c r="F4779" s="231" t="s">
        <v>48</v>
      </c>
      <c r="G4779" s="231" t="s">
        <v>521</v>
      </c>
      <c r="H4779" s="231" t="s">
        <v>796</v>
      </c>
      <c r="I4779" s="203">
        <v>5003.0600000000004</v>
      </c>
      <c r="J4779" s="203">
        <v>1955</v>
      </c>
      <c r="K4779" s="203">
        <v>0</v>
      </c>
      <c r="L4779" s="203">
        <v>3048.06</v>
      </c>
      <c r="M4779" s="231"/>
    </row>
    <row r="4780" spans="1:13">
      <c r="A4780" s="231" t="s">
        <v>794</v>
      </c>
      <c r="B4780" s="231" t="s">
        <v>806</v>
      </c>
      <c r="C4780" s="231" t="s">
        <v>2341</v>
      </c>
      <c r="D4780" s="231" t="s">
        <v>818</v>
      </c>
      <c r="E4780" s="231" t="s">
        <v>828</v>
      </c>
      <c r="F4780" s="231" t="s">
        <v>48</v>
      </c>
      <c r="G4780" s="231" t="s">
        <v>521</v>
      </c>
      <c r="H4780" s="231" t="s">
        <v>796</v>
      </c>
      <c r="I4780" s="203">
        <v>1239.96</v>
      </c>
      <c r="J4780" s="203">
        <v>0</v>
      </c>
      <c r="K4780" s="203">
        <v>0</v>
      </c>
      <c r="L4780" s="203">
        <v>1239.96</v>
      </c>
      <c r="M4780" s="231"/>
    </row>
    <row r="4781" spans="1:13">
      <c r="A4781" s="231" t="s">
        <v>794</v>
      </c>
      <c r="B4781" s="231" t="s">
        <v>806</v>
      </c>
      <c r="C4781" s="231" t="s">
        <v>2341</v>
      </c>
      <c r="D4781" s="231" t="s">
        <v>818</v>
      </c>
      <c r="E4781" s="231" t="s">
        <v>828</v>
      </c>
      <c r="F4781" s="231" t="s">
        <v>48</v>
      </c>
      <c r="G4781" s="231" t="s">
        <v>521</v>
      </c>
      <c r="H4781" s="231" t="s">
        <v>796</v>
      </c>
      <c r="I4781" s="203">
        <v>3124.48</v>
      </c>
      <c r="J4781" s="203">
        <v>1650.9</v>
      </c>
      <c r="K4781" s="203">
        <v>0</v>
      </c>
      <c r="L4781" s="203">
        <v>1473.58</v>
      </c>
      <c r="M4781" s="231"/>
    </row>
    <row r="4782" spans="1:13">
      <c r="A4782" s="231" t="s">
        <v>794</v>
      </c>
      <c r="B4782" s="231" t="s">
        <v>806</v>
      </c>
      <c r="C4782" s="231" t="s">
        <v>2341</v>
      </c>
      <c r="D4782" s="231" t="s">
        <v>818</v>
      </c>
      <c r="E4782" s="231" t="s">
        <v>828</v>
      </c>
      <c r="F4782" s="231" t="s">
        <v>48</v>
      </c>
      <c r="G4782" s="231" t="s">
        <v>521</v>
      </c>
      <c r="H4782" s="231" t="s">
        <v>796</v>
      </c>
      <c r="I4782" s="203">
        <v>1800</v>
      </c>
      <c r="J4782" s="203">
        <v>0</v>
      </c>
      <c r="K4782" s="203">
        <v>0</v>
      </c>
      <c r="L4782" s="203">
        <v>1800</v>
      </c>
      <c r="M4782" s="231"/>
    </row>
    <row r="4783" spans="1:13">
      <c r="A4783" s="231" t="s">
        <v>794</v>
      </c>
      <c r="B4783" s="231" t="s">
        <v>806</v>
      </c>
      <c r="C4783" s="231" t="s">
        <v>2343</v>
      </c>
      <c r="D4783" s="231" t="s">
        <v>818</v>
      </c>
      <c r="E4783" s="231" t="s">
        <v>828</v>
      </c>
      <c r="F4783" s="231" t="s">
        <v>48</v>
      </c>
      <c r="G4783" s="231" t="s">
        <v>521</v>
      </c>
      <c r="H4783" s="231" t="s">
        <v>796</v>
      </c>
      <c r="I4783" s="203">
        <v>11488.21</v>
      </c>
      <c r="J4783" s="203">
        <v>2164.83</v>
      </c>
      <c r="K4783" s="203">
        <v>0</v>
      </c>
      <c r="L4783" s="203">
        <v>9323.3799999999992</v>
      </c>
      <c r="M4783" s="231"/>
    </row>
    <row r="4784" spans="1:13">
      <c r="A4784" s="231" t="s">
        <v>794</v>
      </c>
      <c r="B4784" s="231" t="s">
        <v>806</v>
      </c>
      <c r="C4784" s="231" t="s">
        <v>2344</v>
      </c>
      <c r="D4784" s="231" t="s">
        <v>818</v>
      </c>
      <c r="E4784" s="231" t="s">
        <v>828</v>
      </c>
      <c r="F4784" s="231" t="s">
        <v>48</v>
      </c>
      <c r="G4784" s="231" t="s">
        <v>521</v>
      </c>
      <c r="H4784" s="231" t="s">
        <v>796</v>
      </c>
      <c r="I4784" s="203">
        <v>16556.900000000001</v>
      </c>
      <c r="J4784" s="203">
        <v>0</v>
      </c>
      <c r="K4784" s="203">
        <v>0</v>
      </c>
      <c r="L4784" s="203">
        <v>16556.900000000001</v>
      </c>
      <c r="M4784" s="231"/>
    </row>
    <row r="4785" spans="1:13">
      <c r="A4785" s="231" t="s">
        <v>794</v>
      </c>
      <c r="B4785" s="231" t="s">
        <v>806</v>
      </c>
      <c r="C4785" s="231" t="s">
        <v>2344</v>
      </c>
      <c r="D4785" s="231" t="s">
        <v>818</v>
      </c>
      <c r="E4785" s="231" t="s">
        <v>828</v>
      </c>
      <c r="F4785" s="231" t="s">
        <v>48</v>
      </c>
      <c r="G4785" s="231" t="s">
        <v>521</v>
      </c>
      <c r="H4785" s="231" t="s">
        <v>796</v>
      </c>
      <c r="I4785" s="203">
        <v>14420</v>
      </c>
      <c r="J4785" s="203">
        <v>14420</v>
      </c>
      <c r="K4785" s="203">
        <v>0</v>
      </c>
      <c r="L4785" s="203">
        <v>0</v>
      </c>
      <c r="M4785" s="231"/>
    </row>
    <row r="4786" spans="1:13">
      <c r="A4786" s="231" t="s">
        <v>794</v>
      </c>
      <c r="B4786" s="231" t="s">
        <v>806</v>
      </c>
      <c r="C4786" s="231" t="s">
        <v>2344</v>
      </c>
      <c r="D4786" s="231" t="s">
        <v>818</v>
      </c>
      <c r="E4786" s="231" t="s">
        <v>828</v>
      </c>
      <c r="F4786" s="231" t="s">
        <v>48</v>
      </c>
      <c r="G4786" s="231" t="s">
        <v>521</v>
      </c>
      <c r="H4786" s="231" t="s">
        <v>796</v>
      </c>
      <c r="I4786" s="203">
        <v>2000.76</v>
      </c>
      <c r="J4786" s="203">
        <v>0</v>
      </c>
      <c r="K4786" s="203">
        <v>0</v>
      </c>
      <c r="L4786" s="203">
        <v>2000.76</v>
      </c>
      <c r="M4786" s="231"/>
    </row>
    <row r="4787" spans="1:13">
      <c r="A4787" s="231" t="s">
        <v>794</v>
      </c>
      <c r="B4787" s="231" t="s">
        <v>806</v>
      </c>
      <c r="C4787" s="231" t="s">
        <v>2344</v>
      </c>
      <c r="D4787" s="231" t="s">
        <v>818</v>
      </c>
      <c r="E4787" s="231" t="s">
        <v>828</v>
      </c>
      <c r="F4787" s="231" t="s">
        <v>48</v>
      </c>
      <c r="G4787" s="231" t="s">
        <v>521</v>
      </c>
      <c r="H4787" s="231" t="s">
        <v>796</v>
      </c>
      <c r="I4787" s="203">
        <v>3354.17</v>
      </c>
      <c r="J4787" s="203">
        <v>2139.96</v>
      </c>
      <c r="K4787" s="203">
        <v>0</v>
      </c>
      <c r="L4787" s="203">
        <v>1214.21</v>
      </c>
      <c r="M4787" s="231"/>
    </row>
    <row r="4788" spans="1:13">
      <c r="A4788" s="231" t="s">
        <v>794</v>
      </c>
      <c r="B4788" s="231" t="s">
        <v>806</v>
      </c>
      <c r="C4788" s="231" t="s">
        <v>2345</v>
      </c>
      <c r="D4788" s="231" t="s">
        <v>818</v>
      </c>
      <c r="E4788" s="231" t="s">
        <v>828</v>
      </c>
      <c r="F4788" s="231" t="s">
        <v>48</v>
      </c>
      <c r="G4788" s="231" t="s">
        <v>521</v>
      </c>
      <c r="H4788" s="231" t="s">
        <v>796</v>
      </c>
      <c r="I4788" s="203">
        <v>1716.52</v>
      </c>
      <c r="J4788" s="203">
        <v>3428.16</v>
      </c>
      <c r="K4788" s="203">
        <v>0</v>
      </c>
      <c r="L4788" s="203">
        <v>-1711.64</v>
      </c>
      <c r="M4788" s="231"/>
    </row>
    <row r="4789" spans="1:13">
      <c r="A4789" s="231" t="s">
        <v>794</v>
      </c>
      <c r="B4789" s="231" t="s">
        <v>806</v>
      </c>
      <c r="C4789" s="231" t="s">
        <v>794</v>
      </c>
      <c r="D4789" s="231" t="s">
        <v>810</v>
      </c>
      <c r="E4789" s="231" t="s">
        <v>828</v>
      </c>
      <c r="F4789" s="231" t="s">
        <v>48</v>
      </c>
      <c r="G4789" s="231" t="s">
        <v>521</v>
      </c>
      <c r="H4789" s="231" t="s">
        <v>796</v>
      </c>
      <c r="I4789" s="203">
        <v>31125</v>
      </c>
      <c r="J4789" s="203">
        <v>31125</v>
      </c>
      <c r="K4789" s="203">
        <v>0</v>
      </c>
      <c r="L4789" s="203">
        <v>0</v>
      </c>
      <c r="M4789" s="231"/>
    </row>
    <row r="4790" spans="1:13">
      <c r="A4790" s="231" t="s">
        <v>794</v>
      </c>
      <c r="B4790" s="231" t="s">
        <v>806</v>
      </c>
      <c r="C4790" s="231" t="s">
        <v>812</v>
      </c>
      <c r="D4790" s="231" t="s">
        <v>810</v>
      </c>
      <c r="E4790" s="231" t="s">
        <v>828</v>
      </c>
      <c r="F4790" s="231" t="s">
        <v>48</v>
      </c>
      <c r="G4790" s="231" t="s">
        <v>521</v>
      </c>
      <c r="H4790" s="231" t="s">
        <v>796</v>
      </c>
      <c r="I4790" s="203">
        <v>0</v>
      </c>
      <c r="J4790" s="203">
        <v>2490</v>
      </c>
      <c r="K4790" s="203">
        <v>0</v>
      </c>
      <c r="L4790" s="203">
        <v>-2490</v>
      </c>
      <c r="M4790" s="231"/>
    </row>
    <row r="4791" spans="1:13">
      <c r="A4791" s="231" t="s">
        <v>794</v>
      </c>
      <c r="B4791" s="231" t="s">
        <v>806</v>
      </c>
      <c r="C4791" s="231" t="s">
        <v>2341</v>
      </c>
      <c r="D4791" s="231" t="s">
        <v>810</v>
      </c>
      <c r="E4791" s="231" t="s">
        <v>828</v>
      </c>
      <c r="F4791" s="231" t="s">
        <v>48</v>
      </c>
      <c r="G4791" s="231" t="s">
        <v>521</v>
      </c>
      <c r="H4791" s="231" t="s">
        <v>796</v>
      </c>
      <c r="I4791" s="203">
        <v>100</v>
      </c>
      <c r="J4791" s="203">
        <v>0</v>
      </c>
      <c r="K4791" s="203">
        <v>0</v>
      </c>
      <c r="L4791" s="203">
        <v>100</v>
      </c>
      <c r="M4791" s="231"/>
    </row>
    <row r="4792" spans="1:13">
      <c r="A4792" s="231" t="s">
        <v>794</v>
      </c>
      <c r="B4792" s="231" t="s">
        <v>806</v>
      </c>
      <c r="C4792" s="231" t="s">
        <v>2341</v>
      </c>
      <c r="D4792" s="231" t="s">
        <v>810</v>
      </c>
      <c r="E4792" s="231" t="s">
        <v>828</v>
      </c>
      <c r="F4792" s="231" t="s">
        <v>48</v>
      </c>
      <c r="G4792" s="231" t="s">
        <v>521</v>
      </c>
      <c r="H4792" s="231" t="s">
        <v>796</v>
      </c>
      <c r="I4792" s="203">
        <v>7660</v>
      </c>
      <c r="J4792" s="203">
        <v>7660</v>
      </c>
      <c r="K4792" s="203">
        <v>0</v>
      </c>
      <c r="L4792" s="203">
        <v>0</v>
      </c>
      <c r="M4792" s="231"/>
    </row>
    <row r="4793" spans="1:13">
      <c r="A4793" s="231" t="s">
        <v>794</v>
      </c>
      <c r="B4793" s="231" t="s">
        <v>806</v>
      </c>
      <c r="C4793" s="231" t="s">
        <v>2341</v>
      </c>
      <c r="D4793" s="231" t="s">
        <v>810</v>
      </c>
      <c r="E4793" s="231" t="s">
        <v>828</v>
      </c>
      <c r="F4793" s="231" t="s">
        <v>48</v>
      </c>
      <c r="G4793" s="231" t="s">
        <v>521</v>
      </c>
      <c r="H4793" s="231" t="s">
        <v>796</v>
      </c>
      <c r="I4793" s="203">
        <v>1404.14</v>
      </c>
      <c r="J4793" s="203">
        <v>0</v>
      </c>
      <c r="K4793" s="203">
        <v>0</v>
      </c>
      <c r="L4793" s="203">
        <v>1404.14</v>
      </c>
      <c r="M4793" s="231"/>
    </row>
    <row r="4794" spans="1:13">
      <c r="A4794" s="231" t="s">
        <v>794</v>
      </c>
      <c r="B4794" s="231" t="s">
        <v>806</v>
      </c>
      <c r="C4794" s="231" t="s">
        <v>2343</v>
      </c>
      <c r="D4794" s="231" t="s">
        <v>810</v>
      </c>
      <c r="E4794" s="231" t="s">
        <v>828</v>
      </c>
      <c r="F4794" s="231" t="s">
        <v>48</v>
      </c>
      <c r="G4794" s="231" t="s">
        <v>521</v>
      </c>
      <c r="H4794" s="231" t="s">
        <v>796</v>
      </c>
      <c r="I4794" s="203">
        <v>1426.28</v>
      </c>
      <c r="J4794" s="203">
        <v>746.94</v>
      </c>
      <c r="K4794" s="203">
        <v>0</v>
      </c>
      <c r="L4794" s="203">
        <v>679.34</v>
      </c>
      <c r="M4794" s="231"/>
    </row>
    <row r="4795" spans="1:13">
      <c r="A4795" s="231" t="s">
        <v>794</v>
      </c>
      <c r="B4795" s="231" t="s">
        <v>806</v>
      </c>
      <c r="C4795" s="231" t="s">
        <v>2343</v>
      </c>
      <c r="D4795" s="231" t="s">
        <v>810</v>
      </c>
      <c r="E4795" s="231" t="s">
        <v>828</v>
      </c>
      <c r="F4795" s="231" t="s">
        <v>48</v>
      </c>
      <c r="G4795" s="231" t="s">
        <v>521</v>
      </c>
      <c r="H4795" s="231" t="s">
        <v>796</v>
      </c>
      <c r="I4795" s="203">
        <v>7380</v>
      </c>
      <c r="J4795" s="203">
        <v>0</v>
      </c>
      <c r="K4795" s="203">
        <v>0</v>
      </c>
      <c r="L4795" s="203">
        <v>7380</v>
      </c>
      <c r="M4795" s="231"/>
    </row>
    <row r="4796" spans="1:13">
      <c r="A4796" s="231" t="s">
        <v>794</v>
      </c>
      <c r="B4796" s="231" t="s">
        <v>806</v>
      </c>
      <c r="C4796" s="231" t="s">
        <v>2343</v>
      </c>
      <c r="D4796" s="231" t="s">
        <v>810</v>
      </c>
      <c r="E4796" s="231" t="s">
        <v>828</v>
      </c>
      <c r="F4796" s="231" t="s">
        <v>48</v>
      </c>
      <c r="G4796" s="231" t="s">
        <v>521</v>
      </c>
      <c r="H4796" s="231" t="s">
        <v>796</v>
      </c>
      <c r="I4796" s="203">
        <v>2521</v>
      </c>
      <c r="J4796" s="203">
        <v>0</v>
      </c>
      <c r="K4796" s="203">
        <v>0</v>
      </c>
      <c r="L4796" s="203">
        <v>2521</v>
      </c>
      <c r="M4796" s="231"/>
    </row>
    <row r="4797" spans="1:13">
      <c r="A4797" s="231" t="s">
        <v>794</v>
      </c>
      <c r="B4797" s="231" t="s">
        <v>806</v>
      </c>
      <c r="C4797" s="231" t="s">
        <v>2344</v>
      </c>
      <c r="D4797" s="231" t="s">
        <v>810</v>
      </c>
      <c r="E4797" s="231" t="s">
        <v>828</v>
      </c>
      <c r="F4797" s="231" t="s">
        <v>48</v>
      </c>
      <c r="G4797" s="231" t="s">
        <v>521</v>
      </c>
      <c r="H4797" s="231" t="s">
        <v>796</v>
      </c>
      <c r="I4797" s="203">
        <v>807.73</v>
      </c>
      <c r="J4797" s="203">
        <v>807.73</v>
      </c>
      <c r="K4797" s="203">
        <v>0</v>
      </c>
      <c r="L4797" s="203">
        <v>0</v>
      </c>
      <c r="M4797" s="231"/>
    </row>
    <row r="4798" spans="1:13">
      <c r="A4798" s="231" t="s">
        <v>794</v>
      </c>
      <c r="B4798" s="231" t="s">
        <v>806</v>
      </c>
      <c r="C4798" s="231" t="s">
        <v>2344</v>
      </c>
      <c r="D4798" s="231" t="s">
        <v>810</v>
      </c>
      <c r="E4798" s="231" t="s">
        <v>828</v>
      </c>
      <c r="F4798" s="231" t="s">
        <v>48</v>
      </c>
      <c r="G4798" s="231" t="s">
        <v>521</v>
      </c>
      <c r="H4798" s="231" t="s">
        <v>796</v>
      </c>
      <c r="I4798" s="203">
        <v>1793.89</v>
      </c>
      <c r="J4798" s="203">
        <v>0</v>
      </c>
      <c r="K4798" s="203">
        <v>0</v>
      </c>
      <c r="L4798" s="203">
        <v>1793.89</v>
      </c>
      <c r="M4798" s="231"/>
    </row>
    <row r="4799" spans="1:13">
      <c r="A4799" s="231" t="s">
        <v>794</v>
      </c>
      <c r="B4799" s="231" t="s">
        <v>806</v>
      </c>
      <c r="C4799" s="231" t="s">
        <v>2344</v>
      </c>
      <c r="D4799" s="231" t="s">
        <v>810</v>
      </c>
      <c r="E4799" s="231" t="s">
        <v>828</v>
      </c>
      <c r="F4799" s="231" t="s">
        <v>48</v>
      </c>
      <c r="G4799" s="231" t="s">
        <v>521</v>
      </c>
      <c r="H4799" s="231" t="s">
        <v>796</v>
      </c>
      <c r="I4799" s="203">
        <v>100</v>
      </c>
      <c r="J4799" s="203">
        <v>0</v>
      </c>
      <c r="K4799" s="203">
        <v>0</v>
      </c>
      <c r="L4799" s="203">
        <v>100</v>
      </c>
      <c r="M4799" s="231"/>
    </row>
    <row r="4800" spans="1:13">
      <c r="A4800" s="231" t="s">
        <v>794</v>
      </c>
      <c r="B4800" s="231" t="s">
        <v>806</v>
      </c>
      <c r="C4800" s="231" t="s">
        <v>2344</v>
      </c>
      <c r="D4800" s="231" t="s">
        <v>810</v>
      </c>
      <c r="E4800" s="231" t="s">
        <v>828</v>
      </c>
      <c r="F4800" s="231" t="s">
        <v>48</v>
      </c>
      <c r="G4800" s="231" t="s">
        <v>521</v>
      </c>
      <c r="H4800" s="231" t="s">
        <v>796</v>
      </c>
      <c r="I4800" s="203">
        <v>699</v>
      </c>
      <c r="J4800" s="203">
        <v>0</v>
      </c>
      <c r="K4800" s="203">
        <v>0</v>
      </c>
      <c r="L4800" s="203">
        <v>699</v>
      </c>
      <c r="M4800" s="231"/>
    </row>
    <row r="4801" spans="1:13">
      <c r="A4801" s="231" t="s">
        <v>794</v>
      </c>
      <c r="B4801" s="231" t="s">
        <v>806</v>
      </c>
      <c r="C4801" s="231" t="s">
        <v>2345</v>
      </c>
      <c r="D4801" s="231" t="s">
        <v>810</v>
      </c>
      <c r="E4801" s="231" t="s">
        <v>828</v>
      </c>
      <c r="F4801" s="231" t="s">
        <v>48</v>
      </c>
      <c r="G4801" s="231" t="s">
        <v>521</v>
      </c>
      <c r="H4801" s="231" t="s">
        <v>796</v>
      </c>
      <c r="I4801" s="203">
        <v>6645.82</v>
      </c>
      <c r="J4801" s="203">
        <v>0</v>
      </c>
      <c r="K4801" s="203">
        <v>0</v>
      </c>
      <c r="L4801" s="203">
        <v>6645.82</v>
      </c>
      <c r="M4801" s="231"/>
    </row>
    <row r="4802" spans="1:13">
      <c r="A4802" s="231" t="s">
        <v>794</v>
      </c>
      <c r="B4802" s="231" t="s">
        <v>704</v>
      </c>
      <c r="C4802" s="231" t="s">
        <v>794</v>
      </c>
      <c r="D4802" s="231" t="s">
        <v>810</v>
      </c>
      <c r="E4802" s="231" t="s">
        <v>828</v>
      </c>
      <c r="F4802" s="231" t="s">
        <v>48</v>
      </c>
      <c r="G4802" s="231" t="s">
        <v>521</v>
      </c>
      <c r="H4802" s="231" t="s">
        <v>796</v>
      </c>
      <c r="I4802" s="203">
        <v>58400.06</v>
      </c>
      <c r="J4802" s="203">
        <v>47543.38</v>
      </c>
      <c r="K4802" s="203">
        <v>9508.68</v>
      </c>
      <c r="L4802" s="203">
        <v>1348</v>
      </c>
      <c r="M4802" s="231"/>
    </row>
    <row r="4803" spans="1:13">
      <c r="A4803" s="231" t="s">
        <v>794</v>
      </c>
      <c r="B4803" s="231" t="s">
        <v>704</v>
      </c>
      <c r="C4803" s="231" t="s">
        <v>812</v>
      </c>
      <c r="D4803" s="231" t="s">
        <v>810</v>
      </c>
      <c r="E4803" s="231" t="s">
        <v>828</v>
      </c>
      <c r="F4803" s="231" t="s">
        <v>48</v>
      </c>
      <c r="G4803" s="231" t="s">
        <v>521</v>
      </c>
      <c r="H4803" s="231" t="s">
        <v>796</v>
      </c>
      <c r="I4803" s="203">
        <v>23762.57</v>
      </c>
      <c r="J4803" s="203">
        <v>21304.7</v>
      </c>
      <c r="K4803" s="203">
        <v>1973.6</v>
      </c>
      <c r="L4803" s="203">
        <v>484.27</v>
      </c>
      <c r="M4803" s="231"/>
    </row>
    <row r="4804" spans="1:13">
      <c r="A4804" s="231" t="s">
        <v>794</v>
      </c>
      <c r="B4804" s="231" t="s">
        <v>702</v>
      </c>
      <c r="C4804" s="231" t="s">
        <v>2341</v>
      </c>
      <c r="D4804" s="231" t="s">
        <v>810</v>
      </c>
      <c r="E4804" s="231" t="s">
        <v>828</v>
      </c>
      <c r="F4804" s="231" t="s">
        <v>48</v>
      </c>
      <c r="G4804" s="231" t="s">
        <v>521</v>
      </c>
      <c r="H4804" s="231" t="s">
        <v>796</v>
      </c>
      <c r="I4804" s="203">
        <v>6251.09</v>
      </c>
      <c r="J4804" s="203">
        <v>0</v>
      </c>
      <c r="K4804" s="203">
        <v>0</v>
      </c>
      <c r="L4804" s="203">
        <v>6251.09</v>
      </c>
      <c r="M4804" s="231"/>
    </row>
    <row r="4805" spans="1:13">
      <c r="A4805" s="231" t="s">
        <v>794</v>
      </c>
      <c r="B4805" s="231" t="s">
        <v>702</v>
      </c>
      <c r="C4805" s="231" t="s">
        <v>2345</v>
      </c>
      <c r="D4805" s="231" t="s">
        <v>810</v>
      </c>
      <c r="E4805" s="231" t="s">
        <v>828</v>
      </c>
      <c r="F4805" s="231" t="s">
        <v>48</v>
      </c>
      <c r="G4805" s="231" t="s">
        <v>521</v>
      </c>
      <c r="H4805" s="231" t="s">
        <v>796</v>
      </c>
      <c r="I4805" s="203">
        <v>30</v>
      </c>
      <c r="J4805" s="203">
        <v>0</v>
      </c>
      <c r="K4805" s="203">
        <v>0</v>
      </c>
      <c r="L4805" s="203">
        <v>30</v>
      </c>
      <c r="M4805" s="231"/>
    </row>
    <row r="4806" spans="1:13">
      <c r="A4806" s="231" t="s">
        <v>794</v>
      </c>
      <c r="B4806" s="231" t="s">
        <v>366</v>
      </c>
      <c r="C4806" s="231" t="s">
        <v>2341</v>
      </c>
      <c r="D4806" s="231" t="s">
        <v>810</v>
      </c>
      <c r="E4806" s="231" t="s">
        <v>828</v>
      </c>
      <c r="F4806" s="231" t="s">
        <v>48</v>
      </c>
      <c r="G4806" s="231" t="s">
        <v>521</v>
      </c>
      <c r="H4806" s="231" t="s">
        <v>796</v>
      </c>
      <c r="I4806" s="203">
        <v>3405</v>
      </c>
      <c r="J4806" s="203">
        <v>0</v>
      </c>
      <c r="K4806" s="203">
        <v>0</v>
      </c>
      <c r="L4806" s="203">
        <v>3405</v>
      </c>
      <c r="M4806" s="231"/>
    </row>
    <row r="4807" spans="1:13">
      <c r="A4807" s="231" t="s">
        <v>794</v>
      </c>
      <c r="B4807" s="231" t="s">
        <v>366</v>
      </c>
      <c r="C4807" s="231" t="s">
        <v>2345</v>
      </c>
      <c r="D4807" s="231" t="s">
        <v>810</v>
      </c>
      <c r="E4807" s="231" t="s">
        <v>828</v>
      </c>
      <c r="F4807" s="231" t="s">
        <v>48</v>
      </c>
      <c r="G4807" s="231" t="s">
        <v>521</v>
      </c>
      <c r="H4807" s="231" t="s">
        <v>796</v>
      </c>
      <c r="I4807" s="203">
        <v>574.62</v>
      </c>
      <c r="J4807" s="203">
        <v>503.37</v>
      </c>
      <c r="K4807" s="203">
        <v>0</v>
      </c>
      <c r="L4807" s="203">
        <v>71.25</v>
      </c>
      <c r="M4807" s="231"/>
    </row>
    <row r="4808" spans="1:13">
      <c r="A4808" s="231" t="s">
        <v>794</v>
      </c>
      <c r="B4808" s="231" t="s">
        <v>808</v>
      </c>
      <c r="C4808" s="231" t="s">
        <v>794</v>
      </c>
      <c r="D4808" s="231" t="s">
        <v>843</v>
      </c>
      <c r="E4808" s="231" t="s">
        <v>710</v>
      </c>
      <c r="F4808" s="231" t="s">
        <v>48</v>
      </c>
      <c r="G4808" s="231" t="s">
        <v>521</v>
      </c>
      <c r="H4808" s="231" t="s">
        <v>796</v>
      </c>
      <c r="I4808" s="203">
        <v>45758</v>
      </c>
      <c r="J4808" s="203">
        <v>34559.96</v>
      </c>
      <c r="K4808" s="203">
        <v>6912</v>
      </c>
      <c r="L4808" s="203">
        <v>4286.04</v>
      </c>
      <c r="M4808" s="231"/>
    </row>
    <row r="4809" spans="1:13">
      <c r="A4809" s="231" t="s">
        <v>794</v>
      </c>
      <c r="B4809" s="231" t="s">
        <v>808</v>
      </c>
      <c r="C4809" s="231" t="s">
        <v>794</v>
      </c>
      <c r="D4809" s="231" t="s">
        <v>843</v>
      </c>
      <c r="E4809" s="231" t="s">
        <v>710</v>
      </c>
      <c r="F4809" s="231" t="s">
        <v>48</v>
      </c>
      <c r="G4809" s="231" t="s">
        <v>521</v>
      </c>
      <c r="H4809" s="231" t="s">
        <v>796</v>
      </c>
      <c r="I4809" s="203">
        <v>2860</v>
      </c>
      <c r="J4809" s="203">
        <v>1832.93</v>
      </c>
      <c r="K4809" s="203">
        <v>67.87</v>
      </c>
      <c r="L4809" s="203">
        <v>959.2</v>
      </c>
      <c r="M4809" s="231"/>
    </row>
    <row r="4810" spans="1:13">
      <c r="A4810" s="231" t="s">
        <v>794</v>
      </c>
      <c r="B4810" s="231" t="s">
        <v>808</v>
      </c>
      <c r="C4810" s="231" t="s">
        <v>812</v>
      </c>
      <c r="D4810" s="231" t="s">
        <v>843</v>
      </c>
      <c r="E4810" s="231" t="s">
        <v>710</v>
      </c>
      <c r="F4810" s="231" t="s">
        <v>48</v>
      </c>
      <c r="G4810" s="231" t="s">
        <v>521</v>
      </c>
      <c r="H4810" s="231" t="s">
        <v>796</v>
      </c>
      <c r="I4810" s="203">
        <v>16517.259999999998</v>
      </c>
      <c r="J4810" s="203">
        <v>13872.13</v>
      </c>
      <c r="K4810" s="203">
        <v>1448.74</v>
      </c>
      <c r="L4810" s="203">
        <v>1196.3900000000001</v>
      </c>
      <c r="M4810" s="231"/>
    </row>
    <row r="4811" spans="1:13">
      <c r="A4811" s="231" t="s">
        <v>794</v>
      </c>
      <c r="B4811" s="231" t="s">
        <v>808</v>
      </c>
      <c r="C4811" s="231" t="s">
        <v>2341</v>
      </c>
      <c r="D4811" s="231" t="s">
        <v>843</v>
      </c>
      <c r="E4811" s="231" t="s">
        <v>710</v>
      </c>
      <c r="F4811" s="231" t="s">
        <v>48</v>
      </c>
      <c r="G4811" s="231" t="s">
        <v>521</v>
      </c>
      <c r="H4811" s="231" t="s">
        <v>796</v>
      </c>
      <c r="I4811" s="203">
        <v>135</v>
      </c>
      <c r="J4811" s="203">
        <v>0</v>
      </c>
      <c r="K4811" s="203">
        <v>0</v>
      </c>
      <c r="L4811" s="203">
        <v>135</v>
      </c>
      <c r="M4811" s="231"/>
    </row>
    <row r="4812" spans="1:13">
      <c r="A4812" s="231" t="s">
        <v>794</v>
      </c>
      <c r="B4812" s="231" t="s">
        <v>808</v>
      </c>
      <c r="C4812" s="231" t="s">
        <v>2341</v>
      </c>
      <c r="D4812" s="231" t="s">
        <v>843</v>
      </c>
      <c r="E4812" s="231" t="s">
        <v>710</v>
      </c>
      <c r="F4812" s="231" t="s">
        <v>48</v>
      </c>
      <c r="G4812" s="231" t="s">
        <v>521</v>
      </c>
      <c r="H4812" s="231" t="s">
        <v>796</v>
      </c>
      <c r="I4812" s="203">
        <v>939.26</v>
      </c>
      <c r="J4812" s="203">
        <v>0</v>
      </c>
      <c r="K4812" s="203">
        <v>0</v>
      </c>
      <c r="L4812" s="203">
        <v>939.26</v>
      </c>
      <c r="M4812" s="231"/>
    </row>
    <row r="4813" spans="1:13">
      <c r="A4813" s="231" t="s">
        <v>794</v>
      </c>
      <c r="B4813" s="231" t="s">
        <v>808</v>
      </c>
      <c r="C4813" s="231" t="s">
        <v>2341</v>
      </c>
      <c r="D4813" s="231" t="s">
        <v>843</v>
      </c>
      <c r="E4813" s="231" t="s">
        <v>710</v>
      </c>
      <c r="F4813" s="231" t="s">
        <v>48</v>
      </c>
      <c r="G4813" s="231" t="s">
        <v>521</v>
      </c>
      <c r="H4813" s="231" t="s">
        <v>796</v>
      </c>
      <c r="I4813" s="203">
        <v>9221.76</v>
      </c>
      <c r="J4813" s="203">
        <v>8814.5</v>
      </c>
      <c r="K4813" s="203">
        <v>0</v>
      </c>
      <c r="L4813" s="203">
        <v>407.26</v>
      </c>
      <c r="M4813" s="231"/>
    </row>
    <row r="4814" spans="1:13">
      <c r="A4814" s="231" t="s">
        <v>794</v>
      </c>
      <c r="B4814" s="231" t="s">
        <v>808</v>
      </c>
      <c r="C4814" s="231" t="s">
        <v>2343</v>
      </c>
      <c r="D4814" s="231" t="s">
        <v>843</v>
      </c>
      <c r="E4814" s="231" t="s">
        <v>710</v>
      </c>
      <c r="F4814" s="231" t="s">
        <v>48</v>
      </c>
      <c r="G4814" s="231" t="s">
        <v>521</v>
      </c>
      <c r="H4814" s="231" t="s">
        <v>796</v>
      </c>
      <c r="I4814" s="203">
        <v>7168.96</v>
      </c>
      <c r="J4814" s="203">
        <v>2720.19</v>
      </c>
      <c r="K4814" s="203">
        <v>0</v>
      </c>
      <c r="L4814" s="203">
        <v>4448.7700000000004</v>
      </c>
      <c r="M4814" s="231"/>
    </row>
    <row r="4815" spans="1:13">
      <c r="A4815" s="231" t="s">
        <v>794</v>
      </c>
      <c r="B4815" s="231" t="s">
        <v>808</v>
      </c>
      <c r="C4815" s="231" t="s">
        <v>2343</v>
      </c>
      <c r="D4815" s="231" t="s">
        <v>843</v>
      </c>
      <c r="E4815" s="231" t="s">
        <v>710</v>
      </c>
      <c r="F4815" s="231" t="s">
        <v>48</v>
      </c>
      <c r="G4815" s="231" t="s">
        <v>521</v>
      </c>
      <c r="H4815" s="231" t="s">
        <v>796</v>
      </c>
      <c r="I4815" s="203">
        <v>646.16</v>
      </c>
      <c r="J4815" s="203">
        <v>253.55</v>
      </c>
      <c r="K4815" s="203">
        <v>0</v>
      </c>
      <c r="L4815" s="203">
        <v>392.61</v>
      </c>
      <c r="M4815" s="231"/>
    </row>
    <row r="4816" spans="1:13">
      <c r="A4816" s="231" t="s">
        <v>794</v>
      </c>
      <c r="B4816" s="231" t="s">
        <v>808</v>
      </c>
      <c r="C4816" s="231" t="s">
        <v>2344</v>
      </c>
      <c r="D4816" s="231" t="s">
        <v>843</v>
      </c>
      <c r="E4816" s="231" t="s">
        <v>710</v>
      </c>
      <c r="F4816" s="231" t="s">
        <v>48</v>
      </c>
      <c r="G4816" s="231" t="s">
        <v>521</v>
      </c>
      <c r="H4816" s="231" t="s">
        <v>796</v>
      </c>
      <c r="I4816" s="203">
        <v>455.13</v>
      </c>
      <c r="J4816" s="203">
        <v>0</v>
      </c>
      <c r="K4816" s="203">
        <v>0</v>
      </c>
      <c r="L4816" s="203">
        <v>455.13</v>
      </c>
      <c r="M4816" s="231"/>
    </row>
    <row r="4817" spans="1:13">
      <c r="A4817" s="231" t="s">
        <v>794</v>
      </c>
      <c r="B4817" s="231" t="s">
        <v>808</v>
      </c>
      <c r="C4817" s="231" t="s">
        <v>2344</v>
      </c>
      <c r="D4817" s="231" t="s">
        <v>843</v>
      </c>
      <c r="E4817" s="231" t="s">
        <v>710</v>
      </c>
      <c r="F4817" s="231" t="s">
        <v>48</v>
      </c>
      <c r="G4817" s="231" t="s">
        <v>521</v>
      </c>
      <c r="H4817" s="231" t="s">
        <v>796</v>
      </c>
      <c r="I4817" s="203">
        <v>26876.32</v>
      </c>
      <c r="J4817" s="203">
        <v>26701.82</v>
      </c>
      <c r="K4817" s="203">
        <v>0</v>
      </c>
      <c r="L4817" s="203">
        <v>174.5</v>
      </c>
      <c r="M4817" s="231"/>
    </row>
    <row r="4818" spans="1:13">
      <c r="A4818" s="231" t="s">
        <v>794</v>
      </c>
      <c r="B4818" s="231" t="s">
        <v>808</v>
      </c>
      <c r="C4818" s="231" t="s">
        <v>2344</v>
      </c>
      <c r="D4818" s="231" t="s">
        <v>843</v>
      </c>
      <c r="E4818" s="231" t="s">
        <v>710</v>
      </c>
      <c r="F4818" s="231" t="s">
        <v>48</v>
      </c>
      <c r="G4818" s="231" t="s">
        <v>521</v>
      </c>
      <c r="H4818" s="231" t="s">
        <v>796</v>
      </c>
      <c r="I4818" s="203">
        <v>243.96</v>
      </c>
      <c r="J4818" s="203">
        <v>0</v>
      </c>
      <c r="K4818" s="203">
        <v>0</v>
      </c>
      <c r="L4818" s="203">
        <v>243.96</v>
      </c>
      <c r="M4818" s="231"/>
    </row>
    <row r="4819" spans="1:13">
      <c r="A4819" s="231" t="s">
        <v>794</v>
      </c>
      <c r="B4819" s="231" t="s">
        <v>808</v>
      </c>
      <c r="C4819" s="231" t="s">
        <v>2344</v>
      </c>
      <c r="D4819" s="231" t="s">
        <v>843</v>
      </c>
      <c r="E4819" s="231" t="s">
        <v>710</v>
      </c>
      <c r="F4819" s="231" t="s">
        <v>48</v>
      </c>
      <c r="G4819" s="231" t="s">
        <v>521</v>
      </c>
      <c r="H4819" s="231" t="s">
        <v>796</v>
      </c>
      <c r="I4819" s="203">
        <v>9763.69</v>
      </c>
      <c r="J4819" s="203">
        <v>179.99</v>
      </c>
      <c r="K4819" s="203">
        <v>0</v>
      </c>
      <c r="L4819" s="203">
        <v>9583.7000000000007</v>
      </c>
      <c r="M4819" s="231"/>
    </row>
    <row r="4820" spans="1:13">
      <c r="A4820" s="231" t="s">
        <v>794</v>
      </c>
      <c r="B4820" s="231" t="s">
        <v>808</v>
      </c>
      <c r="C4820" s="231" t="s">
        <v>2344</v>
      </c>
      <c r="D4820" s="231" t="s">
        <v>843</v>
      </c>
      <c r="E4820" s="231" t="s">
        <v>710</v>
      </c>
      <c r="F4820" s="231" t="s">
        <v>48</v>
      </c>
      <c r="G4820" s="231" t="s">
        <v>521</v>
      </c>
      <c r="H4820" s="231" t="s">
        <v>796</v>
      </c>
      <c r="I4820" s="203">
        <v>43.85</v>
      </c>
      <c r="J4820" s="203">
        <v>0</v>
      </c>
      <c r="K4820" s="203">
        <v>0</v>
      </c>
      <c r="L4820" s="203">
        <v>43.85</v>
      </c>
      <c r="M4820" s="231"/>
    </row>
    <row r="4821" spans="1:13">
      <c r="A4821" s="231" t="s">
        <v>794</v>
      </c>
      <c r="B4821" s="231" t="s">
        <v>808</v>
      </c>
      <c r="C4821" s="231" t="s">
        <v>2345</v>
      </c>
      <c r="D4821" s="231" t="s">
        <v>843</v>
      </c>
      <c r="E4821" s="231" t="s">
        <v>710</v>
      </c>
      <c r="F4821" s="231" t="s">
        <v>48</v>
      </c>
      <c r="G4821" s="231" t="s">
        <v>521</v>
      </c>
      <c r="H4821" s="231" t="s">
        <v>796</v>
      </c>
      <c r="I4821" s="203">
        <v>2638.74</v>
      </c>
      <c r="J4821" s="203">
        <v>3088.62</v>
      </c>
      <c r="K4821" s="203">
        <v>0</v>
      </c>
      <c r="L4821" s="203">
        <v>-449.88</v>
      </c>
      <c r="M4821" s="231"/>
    </row>
    <row r="4822" spans="1:13">
      <c r="A4822" s="231" t="s">
        <v>794</v>
      </c>
      <c r="B4822" s="231" t="s">
        <v>833</v>
      </c>
      <c r="C4822" s="231" t="s">
        <v>794</v>
      </c>
      <c r="D4822" s="231" t="s">
        <v>843</v>
      </c>
      <c r="E4822" s="231" t="s">
        <v>710</v>
      </c>
      <c r="F4822" s="231" t="s">
        <v>48</v>
      </c>
      <c r="G4822" s="231" t="s">
        <v>521</v>
      </c>
      <c r="H4822" s="231" t="s">
        <v>796</v>
      </c>
      <c r="I4822" s="203">
        <v>4543.84</v>
      </c>
      <c r="J4822" s="203">
        <v>0</v>
      </c>
      <c r="K4822" s="203">
        <v>0</v>
      </c>
      <c r="L4822" s="203">
        <v>4543.84</v>
      </c>
      <c r="M4822" s="231"/>
    </row>
    <row r="4823" spans="1:13">
      <c r="A4823" s="231" t="s">
        <v>794</v>
      </c>
      <c r="B4823" s="231" t="s">
        <v>833</v>
      </c>
      <c r="C4823" s="231" t="s">
        <v>812</v>
      </c>
      <c r="D4823" s="231" t="s">
        <v>843</v>
      </c>
      <c r="E4823" s="231" t="s">
        <v>710</v>
      </c>
      <c r="F4823" s="231" t="s">
        <v>48</v>
      </c>
      <c r="G4823" s="231" t="s">
        <v>521</v>
      </c>
      <c r="H4823" s="231" t="s">
        <v>796</v>
      </c>
      <c r="I4823" s="203">
        <v>1875.59</v>
      </c>
      <c r="J4823" s="203">
        <v>0</v>
      </c>
      <c r="K4823" s="203">
        <v>0</v>
      </c>
      <c r="L4823" s="203">
        <v>1875.59</v>
      </c>
      <c r="M4823" s="231"/>
    </row>
    <row r="4824" spans="1:13">
      <c r="A4824" s="231" t="s">
        <v>794</v>
      </c>
      <c r="B4824" s="231" t="s">
        <v>701</v>
      </c>
      <c r="C4824" s="231" t="s">
        <v>2343</v>
      </c>
      <c r="D4824" s="231" t="s">
        <v>843</v>
      </c>
      <c r="E4824" s="231" t="s">
        <v>710</v>
      </c>
      <c r="F4824" s="231" t="s">
        <v>48</v>
      </c>
      <c r="G4824" s="231" t="s">
        <v>521</v>
      </c>
      <c r="H4824" s="231" t="s">
        <v>796</v>
      </c>
      <c r="I4824" s="203">
        <v>0</v>
      </c>
      <c r="J4824" s="203">
        <v>537.78</v>
      </c>
      <c r="K4824" s="203">
        <v>0</v>
      </c>
      <c r="L4824" s="203">
        <v>-537.78</v>
      </c>
      <c r="M4824" s="231"/>
    </row>
    <row r="4825" spans="1:13">
      <c r="A4825" s="231" t="s">
        <v>794</v>
      </c>
      <c r="B4825" s="231" t="s">
        <v>701</v>
      </c>
      <c r="C4825" s="231" t="s">
        <v>2344</v>
      </c>
      <c r="D4825" s="231" t="s">
        <v>843</v>
      </c>
      <c r="E4825" s="231" t="s">
        <v>710</v>
      </c>
      <c r="F4825" s="231" t="s">
        <v>48</v>
      </c>
      <c r="G4825" s="231" t="s">
        <v>521</v>
      </c>
      <c r="H4825" s="231" t="s">
        <v>796</v>
      </c>
      <c r="I4825" s="203">
        <v>2270.92</v>
      </c>
      <c r="J4825" s="203">
        <v>2121.7399999999998</v>
      </c>
      <c r="K4825" s="203">
        <v>0</v>
      </c>
      <c r="L4825" s="203">
        <v>149.18</v>
      </c>
      <c r="M4825" s="231"/>
    </row>
    <row r="4826" spans="1:13">
      <c r="A4826" s="231" t="s">
        <v>794</v>
      </c>
      <c r="B4826" s="231" t="s">
        <v>702</v>
      </c>
      <c r="C4826" s="231" t="s">
        <v>2341</v>
      </c>
      <c r="D4826" s="231" t="s">
        <v>843</v>
      </c>
      <c r="E4826" s="231" t="s">
        <v>710</v>
      </c>
      <c r="F4826" s="231" t="s">
        <v>48</v>
      </c>
      <c r="G4826" s="231" t="s">
        <v>521</v>
      </c>
      <c r="H4826" s="231" t="s">
        <v>796</v>
      </c>
      <c r="I4826" s="203">
        <v>8328.2900000000009</v>
      </c>
      <c r="J4826" s="203">
        <v>4140.84</v>
      </c>
      <c r="K4826" s="203">
        <v>0</v>
      </c>
      <c r="L4826" s="203">
        <v>4187.45</v>
      </c>
      <c r="M4826" s="231"/>
    </row>
    <row r="4827" spans="1:13">
      <c r="A4827" s="231" t="s">
        <v>794</v>
      </c>
      <c r="B4827" s="231" t="s">
        <v>702</v>
      </c>
      <c r="C4827" s="231" t="s">
        <v>2345</v>
      </c>
      <c r="D4827" s="231" t="s">
        <v>843</v>
      </c>
      <c r="E4827" s="231" t="s">
        <v>710</v>
      </c>
      <c r="F4827" s="231" t="s">
        <v>48</v>
      </c>
      <c r="G4827" s="231" t="s">
        <v>521</v>
      </c>
      <c r="H4827" s="231" t="s">
        <v>796</v>
      </c>
      <c r="I4827" s="203">
        <v>625.97</v>
      </c>
      <c r="J4827" s="203">
        <v>142.84</v>
      </c>
      <c r="K4827" s="203">
        <v>0</v>
      </c>
      <c r="L4827" s="203">
        <v>483.13</v>
      </c>
      <c r="M4827" s="231"/>
    </row>
    <row r="4828" spans="1:13">
      <c r="A4828" s="231" t="s">
        <v>794</v>
      </c>
      <c r="B4828" s="231" t="s">
        <v>707</v>
      </c>
      <c r="C4828" s="231" t="s">
        <v>794</v>
      </c>
      <c r="D4828" s="231" t="s">
        <v>843</v>
      </c>
      <c r="E4828" s="231" t="s">
        <v>710</v>
      </c>
      <c r="F4828" s="231" t="s">
        <v>48</v>
      </c>
      <c r="G4828" s="231" t="s">
        <v>521</v>
      </c>
      <c r="H4828" s="231" t="s">
        <v>796</v>
      </c>
      <c r="I4828" s="203">
        <v>906.5</v>
      </c>
      <c r="J4828" s="203">
        <v>0</v>
      </c>
      <c r="K4828" s="203">
        <v>0</v>
      </c>
      <c r="L4828" s="203">
        <v>906.5</v>
      </c>
      <c r="M4828" s="231"/>
    </row>
    <row r="4829" spans="1:13">
      <c r="A4829" s="231" t="s">
        <v>794</v>
      </c>
      <c r="B4829" s="231" t="s">
        <v>707</v>
      </c>
      <c r="C4829" s="231" t="s">
        <v>794</v>
      </c>
      <c r="D4829" s="231" t="s">
        <v>843</v>
      </c>
      <c r="E4829" s="231" t="s">
        <v>710</v>
      </c>
      <c r="F4829" s="231" t="s">
        <v>48</v>
      </c>
      <c r="G4829" s="231" t="s">
        <v>521</v>
      </c>
      <c r="H4829" s="231" t="s">
        <v>796</v>
      </c>
      <c r="I4829" s="203">
        <v>2473.4499999999998</v>
      </c>
      <c r="J4829" s="203">
        <v>0</v>
      </c>
      <c r="K4829" s="203">
        <v>0</v>
      </c>
      <c r="L4829" s="203">
        <v>2473.4499999999998</v>
      </c>
      <c r="M4829" s="231"/>
    </row>
    <row r="4830" spans="1:13">
      <c r="A4830" s="231" t="s">
        <v>794</v>
      </c>
      <c r="B4830" s="231" t="s">
        <v>707</v>
      </c>
      <c r="C4830" s="231" t="s">
        <v>812</v>
      </c>
      <c r="D4830" s="231" t="s">
        <v>843</v>
      </c>
      <c r="E4830" s="231" t="s">
        <v>710</v>
      </c>
      <c r="F4830" s="231" t="s">
        <v>48</v>
      </c>
      <c r="G4830" s="231" t="s">
        <v>521</v>
      </c>
      <c r="H4830" s="231" t="s">
        <v>796</v>
      </c>
      <c r="I4830" s="203">
        <v>2738.9</v>
      </c>
      <c r="J4830" s="203">
        <v>0</v>
      </c>
      <c r="K4830" s="203">
        <v>0</v>
      </c>
      <c r="L4830" s="203">
        <v>2738.9</v>
      </c>
      <c r="M4830" s="231"/>
    </row>
    <row r="4831" spans="1:13">
      <c r="A4831" s="231" t="s">
        <v>794</v>
      </c>
      <c r="B4831" s="231" t="s">
        <v>707</v>
      </c>
      <c r="C4831" s="231" t="s">
        <v>2341</v>
      </c>
      <c r="D4831" s="231" t="s">
        <v>843</v>
      </c>
      <c r="E4831" s="231" t="s">
        <v>710</v>
      </c>
      <c r="F4831" s="231" t="s">
        <v>48</v>
      </c>
      <c r="G4831" s="231" t="s">
        <v>521</v>
      </c>
      <c r="H4831" s="231" t="s">
        <v>796</v>
      </c>
      <c r="I4831" s="203">
        <v>1000</v>
      </c>
      <c r="J4831" s="203">
        <v>842.71</v>
      </c>
      <c r="K4831" s="203">
        <v>0</v>
      </c>
      <c r="L4831" s="203">
        <v>157.29</v>
      </c>
      <c r="M4831" s="231"/>
    </row>
    <row r="4832" spans="1:13">
      <c r="A4832" s="231" t="s">
        <v>794</v>
      </c>
      <c r="B4832" s="231" t="s">
        <v>707</v>
      </c>
      <c r="C4832" s="231" t="s">
        <v>2341</v>
      </c>
      <c r="D4832" s="231" t="s">
        <v>843</v>
      </c>
      <c r="E4832" s="231" t="s">
        <v>710</v>
      </c>
      <c r="F4832" s="231" t="s">
        <v>48</v>
      </c>
      <c r="G4832" s="231" t="s">
        <v>521</v>
      </c>
      <c r="H4832" s="231" t="s">
        <v>796</v>
      </c>
      <c r="I4832" s="203">
        <v>352.01</v>
      </c>
      <c r="J4832" s="203">
        <v>0</v>
      </c>
      <c r="K4832" s="203">
        <v>0</v>
      </c>
      <c r="L4832" s="203">
        <v>352.01</v>
      </c>
      <c r="M4832" s="231"/>
    </row>
    <row r="4833" spans="1:13">
      <c r="A4833" s="231" t="s">
        <v>794</v>
      </c>
      <c r="B4833" s="231" t="s">
        <v>707</v>
      </c>
      <c r="C4833" s="231" t="s">
        <v>2343</v>
      </c>
      <c r="D4833" s="231" t="s">
        <v>843</v>
      </c>
      <c r="E4833" s="231" t="s">
        <v>710</v>
      </c>
      <c r="F4833" s="231" t="s">
        <v>48</v>
      </c>
      <c r="G4833" s="231" t="s">
        <v>521</v>
      </c>
      <c r="H4833" s="231" t="s">
        <v>796</v>
      </c>
      <c r="I4833" s="203">
        <v>45695.99</v>
      </c>
      <c r="J4833" s="203">
        <v>1149.27</v>
      </c>
      <c r="K4833" s="203">
        <v>102.76</v>
      </c>
      <c r="L4833" s="203">
        <v>44443.96</v>
      </c>
      <c r="M4833" s="231"/>
    </row>
    <row r="4834" spans="1:13">
      <c r="A4834" s="231" t="s">
        <v>794</v>
      </c>
      <c r="B4834" s="231" t="s">
        <v>707</v>
      </c>
      <c r="C4834" s="231" t="s">
        <v>2344</v>
      </c>
      <c r="D4834" s="231" t="s">
        <v>843</v>
      </c>
      <c r="E4834" s="231" t="s">
        <v>710</v>
      </c>
      <c r="F4834" s="231" t="s">
        <v>48</v>
      </c>
      <c r="G4834" s="231" t="s">
        <v>521</v>
      </c>
      <c r="H4834" s="231" t="s">
        <v>796</v>
      </c>
      <c r="I4834" s="203">
        <v>269.99</v>
      </c>
      <c r="J4834" s="203">
        <v>269.99</v>
      </c>
      <c r="K4834" s="203">
        <v>0</v>
      </c>
      <c r="L4834" s="203">
        <v>0</v>
      </c>
      <c r="M4834" s="231"/>
    </row>
    <row r="4835" spans="1:13">
      <c r="A4835" s="231" t="s">
        <v>794</v>
      </c>
      <c r="B4835" s="231" t="s">
        <v>242</v>
      </c>
      <c r="C4835" s="231" t="s">
        <v>2344</v>
      </c>
      <c r="D4835" s="231" t="s">
        <v>843</v>
      </c>
      <c r="E4835" s="231" t="s">
        <v>710</v>
      </c>
      <c r="F4835" s="231" t="s">
        <v>48</v>
      </c>
      <c r="G4835" s="231" t="s">
        <v>521</v>
      </c>
      <c r="H4835" s="231" t="s">
        <v>796</v>
      </c>
      <c r="I4835" s="203">
        <v>0.1</v>
      </c>
      <c r="J4835" s="203">
        <v>0</v>
      </c>
      <c r="K4835" s="203">
        <v>0</v>
      </c>
      <c r="L4835" s="203">
        <v>0.1</v>
      </c>
      <c r="M4835" s="231"/>
    </row>
    <row r="4836" spans="1:13">
      <c r="A4836" s="231" t="s">
        <v>794</v>
      </c>
      <c r="B4836" s="231" t="s">
        <v>242</v>
      </c>
      <c r="C4836" s="231" t="s">
        <v>2344</v>
      </c>
      <c r="D4836" s="231" t="s">
        <v>843</v>
      </c>
      <c r="E4836" s="231" t="s">
        <v>710</v>
      </c>
      <c r="F4836" s="231" t="s">
        <v>48</v>
      </c>
      <c r="G4836" s="231" t="s">
        <v>521</v>
      </c>
      <c r="H4836" s="231" t="s">
        <v>796</v>
      </c>
      <c r="I4836" s="203">
        <v>258911.37</v>
      </c>
      <c r="J4836" s="203">
        <v>208934.86</v>
      </c>
      <c r="K4836" s="203">
        <v>49976.51</v>
      </c>
      <c r="L4836" s="203">
        <v>0</v>
      </c>
      <c r="M4836" s="231"/>
    </row>
    <row r="4837" spans="1:13">
      <c r="A4837" s="231" t="s">
        <v>794</v>
      </c>
      <c r="B4837" s="231" t="s">
        <v>706</v>
      </c>
      <c r="C4837" s="231" t="s">
        <v>794</v>
      </c>
      <c r="D4837" s="231" t="s">
        <v>843</v>
      </c>
      <c r="E4837" s="231" t="s">
        <v>710</v>
      </c>
      <c r="F4837" s="231" t="s">
        <v>48</v>
      </c>
      <c r="G4837" s="231" t="s">
        <v>521</v>
      </c>
      <c r="H4837" s="231" t="s">
        <v>796</v>
      </c>
      <c r="I4837" s="203">
        <v>2586.38</v>
      </c>
      <c r="J4837" s="203">
        <v>0</v>
      </c>
      <c r="K4837" s="203">
        <v>0</v>
      </c>
      <c r="L4837" s="203">
        <v>2586.38</v>
      </c>
      <c r="M4837" s="231"/>
    </row>
    <row r="4838" spans="1:13">
      <c r="A4838" s="231" t="s">
        <v>794</v>
      </c>
      <c r="B4838" s="231" t="s">
        <v>706</v>
      </c>
      <c r="C4838" s="231" t="s">
        <v>812</v>
      </c>
      <c r="D4838" s="231" t="s">
        <v>843</v>
      </c>
      <c r="E4838" s="231" t="s">
        <v>710</v>
      </c>
      <c r="F4838" s="231" t="s">
        <v>48</v>
      </c>
      <c r="G4838" s="231" t="s">
        <v>521</v>
      </c>
      <c r="H4838" s="231" t="s">
        <v>796</v>
      </c>
      <c r="I4838" s="203">
        <v>791.48</v>
      </c>
      <c r="J4838" s="203">
        <v>0</v>
      </c>
      <c r="K4838" s="203">
        <v>0</v>
      </c>
      <c r="L4838" s="203">
        <v>791.48</v>
      </c>
      <c r="M4838" s="231"/>
    </row>
    <row r="4839" spans="1:13">
      <c r="A4839" s="231" t="s">
        <v>794</v>
      </c>
      <c r="B4839" s="231" t="s">
        <v>706</v>
      </c>
      <c r="C4839" s="231" t="s">
        <v>2341</v>
      </c>
      <c r="D4839" s="231" t="s">
        <v>843</v>
      </c>
      <c r="E4839" s="231" t="s">
        <v>710</v>
      </c>
      <c r="F4839" s="231" t="s">
        <v>48</v>
      </c>
      <c r="G4839" s="231" t="s">
        <v>521</v>
      </c>
      <c r="H4839" s="231" t="s">
        <v>796</v>
      </c>
      <c r="I4839" s="203">
        <v>4.97</v>
      </c>
      <c r="J4839" s="203">
        <v>0</v>
      </c>
      <c r="K4839" s="203">
        <v>0</v>
      </c>
      <c r="L4839" s="203">
        <v>4.97</v>
      </c>
      <c r="M4839" s="231"/>
    </row>
    <row r="4840" spans="1:13">
      <c r="A4840" s="231" t="s">
        <v>794</v>
      </c>
      <c r="B4840" s="231" t="s">
        <v>706</v>
      </c>
      <c r="C4840" s="231" t="s">
        <v>2343</v>
      </c>
      <c r="D4840" s="231" t="s">
        <v>843</v>
      </c>
      <c r="E4840" s="231" t="s">
        <v>710</v>
      </c>
      <c r="F4840" s="231" t="s">
        <v>48</v>
      </c>
      <c r="G4840" s="231" t="s">
        <v>521</v>
      </c>
      <c r="H4840" s="231" t="s">
        <v>796</v>
      </c>
      <c r="I4840" s="203">
        <v>0</v>
      </c>
      <c r="J4840" s="203">
        <v>459.82</v>
      </c>
      <c r="K4840" s="203">
        <v>0</v>
      </c>
      <c r="L4840" s="203">
        <v>-459.82</v>
      </c>
      <c r="M4840" s="231"/>
    </row>
    <row r="4841" spans="1:13">
      <c r="A4841" s="231" t="s">
        <v>794</v>
      </c>
      <c r="B4841" s="231" t="s">
        <v>706</v>
      </c>
      <c r="C4841" s="231" t="s">
        <v>2344</v>
      </c>
      <c r="D4841" s="231" t="s">
        <v>843</v>
      </c>
      <c r="E4841" s="231" t="s">
        <v>710</v>
      </c>
      <c r="F4841" s="231" t="s">
        <v>48</v>
      </c>
      <c r="G4841" s="231" t="s">
        <v>521</v>
      </c>
      <c r="H4841" s="231" t="s">
        <v>796</v>
      </c>
      <c r="I4841" s="203">
        <v>4252.09</v>
      </c>
      <c r="J4841" s="203">
        <v>2298</v>
      </c>
      <c r="K4841" s="203">
        <v>0</v>
      </c>
      <c r="L4841" s="203">
        <v>1954.09</v>
      </c>
      <c r="M4841" s="231"/>
    </row>
    <row r="4842" spans="1:13">
      <c r="A4842" s="231" t="s">
        <v>794</v>
      </c>
      <c r="B4842" s="231" t="s">
        <v>706</v>
      </c>
      <c r="C4842" s="231" t="s">
        <v>2345</v>
      </c>
      <c r="D4842" s="231" t="s">
        <v>843</v>
      </c>
      <c r="E4842" s="231" t="s">
        <v>710</v>
      </c>
      <c r="F4842" s="231" t="s">
        <v>48</v>
      </c>
      <c r="G4842" s="231" t="s">
        <v>521</v>
      </c>
      <c r="H4842" s="231" t="s">
        <v>796</v>
      </c>
      <c r="I4842" s="203">
        <v>2607.67</v>
      </c>
      <c r="J4842" s="203">
        <v>2607.67</v>
      </c>
      <c r="K4842" s="203">
        <v>0</v>
      </c>
      <c r="L4842" s="203">
        <v>0</v>
      </c>
      <c r="M4842" s="231"/>
    </row>
    <row r="4843" spans="1:13">
      <c r="A4843" s="231" t="s">
        <v>794</v>
      </c>
      <c r="B4843" s="231" t="s">
        <v>709</v>
      </c>
      <c r="C4843" s="231" t="s">
        <v>2341</v>
      </c>
      <c r="D4843" s="231" t="s">
        <v>843</v>
      </c>
      <c r="E4843" s="231" t="s">
        <v>710</v>
      </c>
      <c r="F4843" s="231" t="s">
        <v>48</v>
      </c>
      <c r="G4843" s="231" t="s">
        <v>521</v>
      </c>
      <c r="H4843" s="231" t="s">
        <v>796</v>
      </c>
      <c r="I4843" s="203">
        <v>0</v>
      </c>
      <c r="J4843" s="203">
        <v>610.54999999999995</v>
      </c>
      <c r="K4843" s="203">
        <v>0</v>
      </c>
      <c r="L4843" s="203">
        <v>-610.54999999999995</v>
      </c>
      <c r="M4843" s="231"/>
    </row>
    <row r="4844" spans="1:13">
      <c r="A4844" s="231" t="s">
        <v>794</v>
      </c>
      <c r="B4844" s="231" t="s">
        <v>808</v>
      </c>
      <c r="C4844" s="231" t="s">
        <v>2343</v>
      </c>
      <c r="D4844" s="231" t="s">
        <v>1910</v>
      </c>
      <c r="E4844" s="231" t="s">
        <v>867</v>
      </c>
      <c r="F4844" s="231" t="s">
        <v>48</v>
      </c>
      <c r="G4844" s="231" t="s">
        <v>521</v>
      </c>
      <c r="H4844" s="231" t="s">
        <v>796</v>
      </c>
      <c r="I4844" s="203">
        <v>1500</v>
      </c>
      <c r="J4844" s="203">
        <v>0</v>
      </c>
      <c r="K4844" s="203">
        <v>0</v>
      </c>
      <c r="L4844" s="203">
        <v>1500</v>
      </c>
      <c r="M4844" s="231"/>
    </row>
    <row r="4845" spans="1:13">
      <c r="A4845" s="231" t="s">
        <v>794</v>
      </c>
      <c r="B4845" s="231" t="s">
        <v>702</v>
      </c>
      <c r="C4845" s="231" t="s">
        <v>794</v>
      </c>
      <c r="D4845" s="231" t="s">
        <v>1910</v>
      </c>
      <c r="E4845" s="231" t="s">
        <v>867</v>
      </c>
      <c r="F4845" s="231" t="s">
        <v>48</v>
      </c>
      <c r="G4845" s="231" t="s">
        <v>521</v>
      </c>
      <c r="H4845" s="231" t="s">
        <v>796</v>
      </c>
      <c r="I4845" s="203">
        <v>3150</v>
      </c>
      <c r="J4845" s="203">
        <v>-2067.89</v>
      </c>
      <c r="K4845" s="203">
        <v>0</v>
      </c>
      <c r="L4845" s="203">
        <v>5217.8900000000003</v>
      </c>
      <c r="M4845" s="231"/>
    </row>
    <row r="4846" spans="1:13">
      <c r="A4846" s="231" t="s">
        <v>794</v>
      </c>
      <c r="B4846" s="231" t="s">
        <v>702</v>
      </c>
      <c r="C4846" s="231" t="s">
        <v>812</v>
      </c>
      <c r="D4846" s="231" t="s">
        <v>1910</v>
      </c>
      <c r="E4846" s="231" t="s">
        <v>867</v>
      </c>
      <c r="F4846" s="231" t="s">
        <v>48</v>
      </c>
      <c r="G4846" s="231" t="s">
        <v>521</v>
      </c>
      <c r="H4846" s="231" t="s">
        <v>796</v>
      </c>
      <c r="I4846" s="203">
        <v>850</v>
      </c>
      <c r="J4846" s="203">
        <v>-165.43</v>
      </c>
      <c r="K4846" s="203">
        <v>0</v>
      </c>
      <c r="L4846" s="203">
        <v>1015.43</v>
      </c>
      <c r="M4846" s="231"/>
    </row>
    <row r="4847" spans="1:13">
      <c r="A4847" s="231" t="s">
        <v>794</v>
      </c>
      <c r="B4847" s="231" t="s">
        <v>702</v>
      </c>
      <c r="C4847" s="231" t="s">
        <v>2341</v>
      </c>
      <c r="D4847" s="231" t="s">
        <v>1910</v>
      </c>
      <c r="E4847" s="231" t="s">
        <v>867</v>
      </c>
      <c r="F4847" s="231" t="s">
        <v>48</v>
      </c>
      <c r="G4847" s="231" t="s">
        <v>521</v>
      </c>
      <c r="H4847" s="231" t="s">
        <v>796</v>
      </c>
      <c r="I4847" s="203">
        <v>1050</v>
      </c>
      <c r="J4847" s="203">
        <v>963.08</v>
      </c>
      <c r="K4847" s="203">
        <v>0</v>
      </c>
      <c r="L4847" s="203">
        <v>86.92</v>
      </c>
      <c r="M4847" s="231"/>
    </row>
    <row r="4848" spans="1:13">
      <c r="A4848" s="231" t="s">
        <v>794</v>
      </c>
      <c r="B4848" s="231" t="s">
        <v>702</v>
      </c>
      <c r="C4848" s="231" t="s">
        <v>2341</v>
      </c>
      <c r="D4848" s="231" t="s">
        <v>1910</v>
      </c>
      <c r="E4848" s="231" t="s">
        <v>867</v>
      </c>
      <c r="F4848" s="231" t="s">
        <v>48</v>
      </c>
      <c r="G4848" s="231" t="s">
        <v>521</v>
      </c>
      <c r="H4848" s="231" t="s">
        <v>796</v>
      </c>
      <c r="I4848" s="203">
        <v>450</v>
      </c>
      <c r="J4848" s="203">
        <v>0</v>
      </c>
      <c r="K4848" s="203">
        <v>0</v>
      </c>
      <c r="L4848" s="203">
        <v>450</v>
      </c>
      <c r="M4848" s="231"/>
    </row>
    <row r="4849" spans="1:13">
      <c r="A4849" s="231" t="s">
        <v>794</v>
      </c>
      <c r="B4849" s="231" t="s">
        <v>700</v>
      </c>
      <c r="C4849" s="231" t="s">
        <v>812</v>
      </c>
      <c r="D4849" s="231" t="s">
        <v>700</v>
      </c>
      <c r="E4849" s="231" t="s">
        <v>2316</v>
      </c>
      <c r="F4849" s="231" t="s">
        <v>48</v>
      </c>
      <c r="G4849" s="231" t="s">
        <v>521</v>
      </c>
      <c r="H4849" s="231" t="s">
        <v>796</v>
      </c>
      <c r="I4849" s="203">
        <v>0</v>
      </c>
      <c r="J4849" s="203">
        <v>-34549.11</v>
      </c>
      <c r="K4849" s="203">
        <v>0</v>
      </c>
      <c r="L4849" s="203">
        <v>34549.11</v>
      </c>
      <c r="M4849" s="231"/>
    </row>
    <row r="4850" spans="1:13">
      <c r="A4850" s="231" t="s">
        <v>794</v>
      </c>
      <c r="B4850" s="231" t="s">
        <v>703</v>
      </c>
      <c r="C4850" s="231" t="s">
        <v>794</v>
      </c>
      <c r="D4850" s="231" t="s">
        <v>860</v>
      </c>
      <c r="E4850" s="231" t="s">
        <v>521</v>
      </c>
      <c r="F4850" s="231" t="s">
        <v>48</v>
      </c>
      <c r="G4850" s="231" t="s">
        <v>521</v>
      </c>
      <c r="H4850" s="231" t="s">
        <v>796</v>
      </c>
      <c r="I4850" s="203">
        <v>217633</v>
      </c>
      <c r="J4850" s="203">
        <v>202239.5</v>
      </c>
      <c r="K4850" s="203">
        <v>13990.24</v>
      </c>
      <c r="L4850" s="203">
        <v>1403.26</v>
      </c>
      <c r="M4850" s="231"/>
    </row>
    <row r="4851" spans="1:13">
      <c r="A4851" s="231" t="s">
        <v>794</v>
      </c>
      <c r="B4851" s="231" t="s">
        <v>703</v>
      </c>
      <c r="C4851" s="231" t="s">
        <v>812</v>
      </c>
      <c r="D4851" s="231" t="s">
        <v>860</v>
      </c>
      <c r="E4851" s="231" t="s">
        <v>521</v>
      </c>
      <c r="F4851" s="231" t="s">
        <v>48</v>
      </c>
      <c r="G4851" s="231" t="s">
        <v>521</v>
      </c>
      <c r="H4851" s="231" t="s">
        <v>796</v>
      </c>
      <c r="I4851" s="203">
        <v>89064</v>
      </c>
      <c r="J4851" s="203">
        <v>85916.98</v>
      </c>
      <c r="K4851" s="203">
        <v>3686.98</v>
      </c>
      <c r="L4851" s="203">
        <v>-539.96</v>
      </c>
      <c r="M4851" s="231"/>
    </row>
    <row r="4852" spans="1:13">
      <c r="A4852" s="231" t="s">
        <v>794</v>
      </c>
      <c r="B4852" s="231" t="s">
        <v>703</v>
      </c>
      <c r="C4852" s="231" t="s">
        <v>2341</v>
      </c>
      <c r="D4852" s="231" t="s">
        <v>860</v>
      </c>
      <c r="E4852" s="231" t="s">
        <v>521</v>
      </c>
      <c r="F4852" s="231" t="s">
        <v>48</v>
      </c>
      <c r="G4852" s="231" t="s">
        <v>521</v>
      </c>
      <c r="H4852" s="231" t="s">
        <v>796</v>
      </c>
      <c r="I4852" s="203">
        <v>6750</v>
      </c>
      <c r="J4852" s="203">
        <v>2985.95</v>
      </c>
      <c r="K4852" s="203">
        <v>0</v>
      </c>
      <c r="L4852" s="203">
        <v>3764.05</v>
      </c>
      <c r="M4852" s="231"/>
    </row>
    <row r="4853" spans="1:13">
      <c r="A4853" s="231" t="s">
        <v>794</v>
      </c>
      <c r="B4853" s="231" t="s">
        <v>703</v>
      </c>
      <c r="C4853" s="231" t="s">
        <v>2341</v>
      </c>
      <c r="D4853" s="231" t="s">
        <v>860</v>
      </c>
      <c r="E4853" s="231" t="s">
        <v>521</v>
      </c>
      <c r="F4853" s="231" t="s">
        <v>48</v>
      </c>
      <c r="G4853" s="231" t="s">
        <v>521</v>
      </c>
      <c r="H4853" s="231" t="s">
        <v>796</v>
      </c>
      <c r="I4853" s="203">
        <v>17</v>
      </c>
      <c r="J4853" s="203">
        <v>0</v>
      </c>
      <c r="K4853" s="203">
        <v>0</v>
      </c>
      <c r="L4853" s="203">
        <v>17</v>
      </c>
      <c r="M4853" s="231"/>
    </row>
    <row r="4854" spans="1:13">
      <c r="A4854" s="231" t="s">
        <v>794</v>
      </c>
      <c r="B4854" s="231" t="s">
        <v>703</v>
      </c>
      <c r="C4854" s="231" t="s">
        <v>2341</v>
      </c>
      <c r="D4854" s="231" t="s">
        <v>860</v>
      </c>
      <c r="E4854" s="231" t="s">
        <v>521</v>
      </c>
      <c r="F4854" s="231" t="s">
        <v>48</v>
      </c>
      <c r="G4854" s="231" t="s">
        <v>521</v>
      </c>
      <c r="H4854" s="231" t="s">
        <v>796</v>
      </c>
      <c r="I4854" s="203">
        <v>30000</v>
      </c>
      <c r="J4854" s="203">
        <v>15000</v>
      </c>
      <c r="K4854" s="203">
        <v>7500</v>
      </c>
      <c r="L4854" s="203">
        <v>7500</v>
      </c>
      <c r="M4854" s="231"/>
    </row>
    <row r="4855" spans="1:13">
      <c r="A4855" s="231" t="s">
        <v>794</v>
      </c>
      <c r="B4855" s="231" t="s">
        <v>703</v>
      </c>
      <c r="C4855" s="231" t="s">
        <v>2343</v>
      </c>
      <c r="D4855" s="231" t="s">
        <v>860</v>
      </c>
      <c r="E4855" s="231" t="s">
        <v>521</v>
      </c>
      <c r="F4855" s="231" t="s">
        <v>48</v>
      </c>
      <c r="G4855" s="231" t="s">
        <v>521</v>
      </c>
      <c r="H4855" s="231" t="s">
        <v>796</v>
      </c>
      <c r="I4855" s="203">
        <v>8904</v>
      </c>
      <c r="J4855" s="203">
        <v>2521.29</v>
      </c>
      <c r="K4855" s="203">
        <v>16.670000000000002</v>
      </c>
      <c r="L4855" s="203">
        <v>6366.04</v>
      </c>
      <c r="M4855" s="231"/>
    </row>
    <row r="4856" spans="1:13">
      <c r="A4856" s="231" t="s">
        <v>794</v>
      </c>
      <c r="B4856" s="231" t="s">
        <v>703</v>
      </c>
      <c r="C4856" s="231" t="s">
        <v>2343</v>
      </c>
      <c r="D4856" s="231" t="s">
        <v>860</v>
      </c>
      <c r="E4856" s="231" t="s">
        <v>521</v>
      </c>
      <c r="F4856" s="231" t="s">
        <v>48</v>
      </c>
      <c r="G4856" s="231" t="s">
        <v>521</v>
      </c>
      <c r="H4856" s="231" t="s">
        <v>796</v>
      </c>
      <c r="I4856" s="203">
        <v>80</v>
      </c>
      <c r="J4856" s="203">
        <v>59.9</v>
      </c>
      <c r="K4856" s="203">
        <v>0</v>
      </c>
      <c r="L4856" s="203">
        <v>20.100000000000001</v>
      </c>
      <c r="M4856" s="231"/>
    </row>
    <row r="4857" spans="1:13">
      <c r="A4857" s="231" t="s">
        <v>794</v>
      </c>
      <c r="B4857" s="231" t="s">
        <v>703</v>
      </c>
      <c r="C4857" s="231" t="s">
        <v>2344</v>
      </c>
      <c r="D4857" s="231" t="s">
        <v>860</v>
      </c>
      <c r="E4857" s="231" t="s">
        <v>521</v>
      </c>
      <c r="F4857" s="231" t="s">
        <v>48</v>
      </c>
      <c r="G4857" s="231" t="s">
        <v>521</v>
      </c>
      <c r="H4857" s="231" t="s">
        <v>796</v>
      </c>
      <c r="I4857" s="203">
        <v>239</v>
      </c>
      <c r="J4857" s="203">
        <v>0</v>
      </c>
      <c r="K4857" s="203">
        <v>0</v>
      </c>
      <c r="L4857" s="203">
        <v>239</v>
      </c>
      <c r="M4857" s="231"/>
    </row>
    <row r="4858" spans="1:13">
      <c r="A4858" s="231" t="s">
        <v>794</v>
      </c>
      <c r="B4858" s="231" t="s">
        <v>703</v>
      </c>
      <c r="C4858" s="231" t="s">
        <v>2344</v>
      </c>
      <c r="D4858" s="231" t="s">
        <v>860</v>
      </c>
      <c r="E4858" s="231" t="s">
        <v>521</v>
      </c>
      <c r="F4858" s="231" t="s">
        <v>48</v>
      </c>
      <c r="G4858" s="231" t="s">
        <v>521</v>
      </c>
      <c r="H4858" s="231" t="s">
        <v>796</v>
      </c>
      <c r="I4858" s="203">
        <v>15</v>
      </c>
      <c r="J4858" s="203">
        <v>0</v>
      </c>
      <c r="K4858" s="203">
        <v>0</v>
      </c>
      <c r="L4858" s="203">
        <v>15</v>
      </c>
      <c r="M4858" s="231"/>
    </row>
    <row r="4859" spans="1:13">
      <c r="A4859" s="231" t="s">
        <v>794</v>
      </c>
      <c r="B4859" s="231" t="s">
        <v>703</v>
      </c>
      <c r="C4859" s="231" t="s">
        <v>2345</v>
      </c>
      <c r="D4859" s="231" t="s">
        <v>860</v>
      </c>
      <c r="E4859" s="231" t="s">
        <v>521</v>
      </c>
      <c r="F4859" s="231" t="s">
        <v>48</v>
      </c>
      <c r="G4859" s="231" t="s">
        <v>521</v>
      </c>
      <c r="H4859" s="231" t="s">
        <v>796</v>
      </c>
      <c r="I4859" s="203">
        <v>150</v>
      </c>
      <c r="J4859" s="203">
        <v>150</v>
      </c>
      <c r="K4859" s="203">
        <v>0</v>
      </c>
      <c r="L4859" s="203">
        <v>0</v>
      </c>
      <c r="M4859" s="231"/>
    </row>
    <row r="4860" spans="1:13">
      <c r="A4860" s="231" t="s">
        <v>794</v>
      </c>
      <c r="B4860" s="231" t="s">
        <v>808</v>
      </c>
      <c r="C4860" s="231" t="s">
        <v>2341</v>
      </c>
      <c r="D4860" s="231" t="s">
        <v>2267</v>
      </c>
      <c r="E4860" s="231" t="s">
        <v>521</v>
      </c>
      <c r="F4860" s="231" t="s">
        <v>48</v>
      </c>
      <c r="G4860" s="231" t="s">
        <v>521</v>
      </c>
      <c r="H4860" s="231" t="s">
        <v>796</v>
      </c>
      <c r="I4860" s="203">
        <v>1364535</v>
      </c>
      <c r="J4860" s="203">
        <v>850752.41</v>
      </c>
      <c r="K4860" s="203">
        <v>0</v>
      </c>
      <c r="L4860" s="203">
        <v>513782.59</v>
      </c>
      <c r="M4860" s="231"/>
    </row>
    <row r="4861" spans="1:13">
      <c r="A4861" s="231" t="s">
        <v>794</v>
      </c>
      <c r="B4861" s="231" t="s">
        <v>242</v>
      </c>
      <c r="C4861" s="231" t="s">
        <v>2345</v>
      </c>
      <c r="D4861" s="231" t="s">
        <v>2267</v>
      </c>
      <c r="E4861" s="231" t="s">
        <v>521</v>
      </c>
      <c r="F4861" s="231" t="s">
        <v>48</v>
      </c>
      <c r="G4861" s="231" t="s">
        <v>521</v>
      </c>
      <c r="H4861" s="231" t="s">
        <v>796</v>
      </c>
      <c r="I4861" s="203">
        <v>0</v>
      </c>
      <c r="J4861" s="203">
        <v>75533</v>
      </c>
      <c r="K4861" s="203">
        <v>0</v>
      </c>
      <c r="L4861" s="203">
        <v>-75533</v>
      </c>
      <c r="M4861" s="231"/>
    </row>
    <row r="4862" spans="1:13">
      <c r="A4862" s="231" t="s">
        <v>794</v>
      </c>
      <c r="B4862" s="231" t="s">
        <v>247</v>
      </c>
      <c r="C4862" s="231" t="s">
        <v>2341</v>
      </c>
      <c r="D4862" s="231" t="s">
        <v>2315</v>
      </c>
      <c r="E4862" s="231" t="s">
        <v>2314</v>
      </c>
      <c r="F4862" s="231" t="s">
        <v>48</v>
      </c>
      <c r="G4862" s="231" t="s">
        <v>521</v>
      </c>
      <c r="H4862" s="231" t="s">
        <v>796</v>
      </c>
      <c r="I4862" s="203">
        <v>178470</v>
      </c>
      <c r="J4862" s="203">
        <v>174194</v>
      </c>
      <c r="K4862" s="203">
        <v>0</v>
      </c>
      <c r="L4862" s="203">
        <v>4276</v>
      </c>
      <c r="M4862" s="231"/>
    </row>
    <row r="4863" spans="1:13">
      <c r="A4863" s="231" t="s">
        <v>794</v>
      </c>
      <c r="B4863" s="231" t="s">
        <v>856</v>
      </c>
      <c r="C4863" s="231" t="s">
        <v>794</v>
      </c>
      <c r="D4863" s="231" t="s">
        <v>770</v>
      </c>
      <c r="E4863" s="231" t="s">
        <v>297</v>
      </c>
      <c r="F4863" s="231" t="s">
        <v>48</v>
      </c>
      <c r="G4863" s="231" t="s">
        <v>521</v>
      </c>
      <c r="H4863" s="231" t="s">
        <v>796</v>
      </c>
      <c r="I4863" s="203">
        <v>13391.91</v>
      </c>
      <c r="J4863" s="203">
        <v>12815.36</v>
      </c>
      <c r="K4863" s="203">
        <v>0</v>
      </c>
      <c r="L4863" s="203">
        <v>576.54999999999995</v>
      </c>
      <c r="M4863" s="231"/>
    </row>
    <row r="4864" spans="1:13">
      <c r="A4864" s="231" t="s">
        <v>794</v>
      </c>
      <c r="B4864" s="231" t="s">
        <v>856</v>
      </c>
      <c r="C4864" s="231" t="s">
        <v>794</v>
      </c>
      <c r="D4864" s="231" t="s">
        <v>770</v>
      </c>
      <c r="E4864" s="231" t="s">
        <v>297</v>
      </c>
      <c r="F4864" s="231" t="s">
        <v>48</v>
      </c>
      <c r="G4864" s="231" t="s">
        <v>521</v>
      </c>
      <c r="H4864" s="231" t="s">
        <v>796</v>
      </c>
      <c r="I4864" s="203">
        <v>4499.2</v>
      </c>
      <c r="J4864" s="203">
        <v>4499.2</v>
      </c>
      <c r="K4864" s="203">
        <v>0</v>
      </c>
      <c r="L4864" s="203">
        <v>0</v>
      </c>
      <c r="M4864" s="231"/>
    </row>
    <row r="4865" spans="1:13">
      <c r="A4865" s="231" t="s">
        <v>794</v>
      </c>
      <c r="B4865" s="231" t="s">
        <v>856</v>
      </c>
      <c r="C4865" s="231" t="s">
        <v>812</v>
      </c>
      <c r="D4865" s="231" t="s">
        <v>770</v>
      </c>
      <c r="E4865" s="231" t="s">
        <v>297</v>
      </c>
      <c r="F4865" s="231" t="s">
        <v>48</v>
      </c>
      <c r="G4865" s="231" t="s">
        <v>521</v>
      </c>
      <c r="H4865" s="231" t="s">
        <v>796</v>
      </c>
      <c r="I4865" s="203">
        <v>8320.7099999999991</v>
      </c>
      <c r="J4865" s="203">
        <v>3990.1</v>
      </c>
      <c r="K4865" s="203">
        <v>0</v>
      </c>
      <c r="L4865" s="203">
        <v>4330.6099999999997</v>
      </c>
      <c r="M4865" s="231"/>
    </row>
    <row r="4866" spans="1:13">
      <c r="A4866" s="231" t="s">
        <v>794</v>
      </c>
      <c r="B4866" s="231" t="s">
        <v>856</v>
      </c>
      <c r="C4866" s="231" t="s">
        <v>2343</v>
      </c>
      <c r="D4866" s="231" t="s">
        <v>770</v>
      </c>
      <c r="E4866" s="231" t="s">
        <v>297</v>
      </c>
      <c r="F4866" s="231" t="s">
        <v>48</v>
      </c>
      <c r="G4866" s="231" t="s">
        <v>521</v>
      </c>
      <c r="H4866" s="231" t="s">
        <v>796</v>
      </c>
      <c r="I4866" s="203">
        <v>36793.269999999997</v>
      </c>
      <c r="J4866" s="203">
        <v>0</v>
      </c>
      <c r="K4866" s="203">
        <v>0</v>
      </c>
      <c r="L4866" s="203">
        <v>36793.269999999997</v>
      </c>
      <c r="M4866" s="231"/>
    </row>
    <row r="4867" spans="1:13">
      <c r="A4867" s="231" t="s">
        <v>794</v>
      </c>
      <c r="B4867" s="231" t="s">
        <v>856</v>
      </c>
      <c r="C4867" s="231" t="s">
        <v>2343</v>
      </c>
      <c r="D4867" s="231" t="s">
        <v>50</v>
      </c>
      <c r="E4867" s="231" t="s">
        <v>297</v>
      </c>
      <c r="F4867" s="231" t="s">
        <v>48</v>
      </c>
      <c r="G4867" s="231" t="s">
        <v>521</v>
      </c>
      <c r="H4867" s="231" t="s">
        <v>796</v>
      </c>
      <c r="I4867" s="203">
        <v>19987.830000000002</v>
      </c>
      <c r="J4867" s="203">
        <v>0</v>
      </c>
      <c r="K4867" s="203">
        <v>0</v>
      </c>
      <c r="L4867" s="203">
        <v>19987.830000000002</v>
      </c>
      <c r="M4867" s="231"/>
    </row>
    <row r="4868" spans="1:13">
      <c r="A4868" s="231" t="s">
        <v>794</v>
      </c>
      <c r="B4868" s="231" t="s">
        <v>703</v>
      </c>
      <c r="C4868" s="231" t="s">
        <v>794</v>
      </c>
      <c r="D4868" s="231" t="s">
        <v>843</v>
      </c>
      <c r="E4868" s="231" t="s">
        <v>2092</v>
      </c>
      <c r="F4868" s="231" t="s">
        <v>48</v>
      </c>
      <c r="G4868" s="231" t="s">
        <v>521</v>
      </c>
      <c r="H4868" s="231" t="s">
        <v>796</v>
      </c>
      <c r="I4868" s="203">
        <v>24936.07</v>
      </c>
      <c r="J4868" s="203">
        <v>20866.650000000001</v>
      </c>
      <c r="K4868" s="203">
        <v>4023.32</v>
      </c>
      <c r="L4868" s="203">
        <v>46.1</v>
      </c>
      <c r="M4868" s="231"/>
    </row>
    <row r="4869" spans="1:13">
      <c r="A4869" s="231" t="s">
        <v>794</v>
      </c>
      <c r="B4869" s="231" t="s">
        <v>703</v>
      </c>
      <c r="C4869" s="231" t="s">
        <v>812</v>
      </c>
      <c r="D4869" s="231" t="s">
        <v>843</v>
      </c>
      <c r="E4869" s="231" t="s">
        <v>2092</v>
      </c>
      <c r="F4869" s="231" t="s">
        <v>48</v>
      </c>
      <c r="G4869" s="231" t="s">
        <v>521</v>
      </c>
      <c r="H4869" s="231" t="s">
        <v>796</v>
      </c>
      <c r="I4869" s="203">
        <v>17778.009999999998</v>
      </c>
      <c r="J4869" s="203">
        <v>16876.84</v>
      </c>
      <c r="K4869" s="203">
        <v>835.16</v>
      </c>
      <c r="L4869" s="203">
        <v>66.010000000000005</v>
      </c>
      <c r="M4869" s="231"/>
    </row>
    <row r="4870" spans="1:13">
      <c r="A4870" s="231" t="s">
        <v>794</v>
      </c>
      <c r="B4870" s="231" t="s">
        <v>244</v>
      </c>
      <c r="C4870" s="231" t="s">
        <v>794</v>
      </c>
      <c r="D4870" s="231" t="s">
        <v>843</v>
      </c>
      <c r="E4870" s="231" t="s">
        <v>2082</v>
      </c>
      <c r="F4870" s="231" t="s">
        <v>48</v>
      </c>
      <c r="G4870" s="231" t="s">
        <v>521</v>
      </c>
      <c r="H4870" s="231" t="s">
        <v>796</v>
      </c>
      <c r="I4870" s="203">
        <v>47135</v>
      </c>
      <c r="J4870" s="203">
        <v>43207.08</v>
      </c>
      <c r="K4870" s="203">
        <v>3927.92</v>
      </c>
      <c r="L4870" s="203">
        <v>0</v>
      </c>
      <c r="M4870" s="231"/>
    </row>
    <row r="4871" spans="1:13">
      <c r="A4871" s="231" t="s">
        <v>794</v>
      </c>
      <c r="B4871" s="231" t="s">
        <v>244</v>
      </c>
      <c r="C4871" s="231" t="s">
        <v>812</v>
      </c>
      <c r="D4871" s="231" t="s">
        <v>843</v>
      </c>
      <c r="E4871" s="231" t="s">
        <v>2082</v>
      </c>
      <c r="F4871" s="231" t="s">
        <v>48</v>
      </c>
      <c r="G4871" s="231" t="s">
        <v>521</v>
      </c>
      <c r="H4871" s="231" t="s">
        <v>796</v>
      </c>
      <c r="I4871" s="203">
        <v>17845.830000000002</v>
      </c>
      <c r="J4871" s="203">
        <v>17072.57</v>
      </c>
      <c r="K4871" s="203">
        <v>816.24</v>
      </c>
      <c r="L4871" s="203">
        <v>-42.98</v>
      </c>
      <c r="M4871" s="231"/>
    </row>
    <row r="4872" spans="1:13">
      <c r="A4872" s="231" t="s">
        <v>794</v>
      </c>
      <c r="B4872" s="231" t="s">
        <v>244</v>
      </c>
      <c r="C4872" s="231" t="s">
        <v>794</v>
      </c>
      <c r="D4872" s="231" t="s">
        <v>855</v>
      </c>
      <c r="E4872" s="231" t="s">
        <v>2082</v>
      </c>
      <c r="F4872" s="231" t="s">
        <v>48</v>
      </c>
      <c r="G4872" s="231" t="s">
        <v>521</v>
      </c>
      <c r="H4872" s="231" t="s">
        <v>796</v>
      </c>
      <c r="I4872" s="203">
        <v>26292.5</v>
      </c>
      <c r="J4872" s="203">
        <v>24101.46</v>
      </c>
      <c r="K4872" s="203">
        <v>2191.04</v>
      </c>
      <c r="L4872" s="203">
        <v>0</v>
      </c>
      <c r="M4872" s="231"/>
    </row>
    <row r="4873" spans="1:13">
      <c r="A4873" s="231" t="s">
        <v>794</v>
      </c>
      <c r="B4873" s="231" t="s">
        <v>244</v>
      </c>
      <c r="C4873" s="231" t="s">
        <v>812</v>
      </c>
      <c r="D4873" s="231" t="s">
        <v>855</v>
      </c>
      <c r="E4873" s="231" t="s">
        <v>2082</v>
      </c>
      <c r="F4873" s="231" t="s">
        <v>48</v>
      </c>
      <c r="G4873" s="231" t="s">
        <v>521</v>
      </c>
      <c r="H4873" s="231" t="s">
        <v>796</v>
      </c>
      <c r="I4873" s="203">
        <v>9680</v>
      </c>
      <c r="J4873" s="203">
        <v>9138.23</v>
      </c>
      <c r="K4873" s="203">
        <v>455.24</v>
      </c>
      <c r="L4873" s="203">
        <v>86.53</v>
      </c>
      <c r="M4873" s="231"/>
    </row>
    <row r="4874" spans="1:13">
      <c r="A4874" s="231" t="s">
        <v>794</v>
      </c>
      <c r="B4874" s="231" t="s">
        <v>243</v>
      </c>
      <c r="C4874" s="231" t="s">
        <v>2341</v>
      </c>
      <c r="D4874" s="231" t="s">
        <v>721</v>
      </c>
      <c r="E4874" s="231" t="s">
        <v>722</v>
      </c>
      <c r="F4874" s="231" t="s">
        <v>48</v>
      </c>
      <c r="G4874" s="231" t="s">
        <v>521</v>
      </c>
      <c r="H4874" s="231" t="s">
        <v>796</v>
      </c>
      <c r="I4874" s="203">
        <v>5500</v>
      </c>
      <c r="J4874" s="203">
        <v>4509.57</v>
      </c>
      <c r="K4874" s="203">
        <v>0</v>
      </c>
      <c r="L4874" s="203">
        <v>990.43</v>
      </c>
      <c r="M4874" s="231"/>
    </row>
    <row r="4875" spans="1:13">
      <c r="A4875" s="231" t="s">
        <v>794</v>
      </c>
      <c r="B4875" s="231" t="s">
        <v>243</v>
      </c>
      <c r="C4875" s="231" t="s">
        <v>2341</v>
      </c>
      <c r="D4875" s="231" t="s">
        <v>721</v>
      </c>
      <c r="E4875" s="231" t="s">
        <v>722</v>
      </c>
      <c r="F4875" s="231" t="s">
        <v>48</v>
      </c>
      <c r="G4875" s="231" t="s">
        <v>521</v>
      </c>
      <c r="H4875" s="231" t="s">
        <v>796</v>
      </c>
      <c r="I4875" s="203">
        <v>508.5</v>
      </c>
      <c r="J4875" s="203">
        <v>508.5</v>
      </c>
      <c r="K4875" s="203">
        <v>0</v>
      </c>
      <c r="L4875" s="203">
        <v>0</v>
      </c>
      <c r="M4875" s="231"/>
    </row>
    <row r="4876" spans="1:13">
      <c r="A4876" s="231" t="s">
        <v>794</v>
      </c>
      <c r="B4876" s="231" t="s">
        <v>243</v>
      </c>
      <c r="C4876" s="231" t="s">
        <v>2341</v>
      </c>
      <c r="D4876" s="231" t="s">
        <v>721</v>
      </c>
      <c r="E4876" s="231" t="s">
        <v>722</v>
      </c>
      <c r="F4876" s="231" t="s">
        <v>48</v>
      </c>
      <c r="G4876" s="231" t="s">
        <v>521</v>
      </c>
      <c r="H4876" s="231" t="s">
        <v>796</v>
      </c>
      <c r="I4876" s="203">
        <v>276357.76000000001</v>
      </c>
      <c r="J4876" s="203">
        <v>257129.14</v>
      </c>
      <c r="K4876" s="203">
        <v>14667</v>
      </c>
      <c r="L4876" s="203">
        <v>4561.62</v>
      </c>
      <c r="M4876" s="231"/>
    </row>
    <row r="4877" spans="1:13">
      <c r="A4877" s="231" t="s">
        <v>794</v>
      </c>
      <c r="B4877" s="231" t="s">
        <v>243</v>
      </c>
      <c r="C4877" s="231" t="s">
        <v>2341</v>
      </c>
      <c r="D4877" s="231" t="s">
        <v>721</v>
      </c>
      <c r="E4877" s="231" t="s">
        <v>722</v>
      </c>
      <c r="F4877" s="231" t="s">
        <v>48</v>
      </c>
      <c r="G4877" s="231" t="s">
        <v>521</v>
      </c>
      <c r="H4877" s="231" t="s">
        <v>796</v>
      </c>
      <c r="I4877" s="203">
        <v>2620</v>
      </c>
      <c r="J4877" s="203">
        <v>2620</v>
      </c>
      <c r="K4877" s="203">
        <v>0</v>
      </c>
      <c r="L4877" s="203">
        <v>0</v>
      </c>
      <c r="M4877" s="231"/>
    </row>
    <row r="4878" spans="1:13">
      <c r="A4878" s="231" t="s">
        <v>794</v>
      </c>
      <c r="B4878" s="231" t="s">
        <v>243</v>
      </c>
      <c r="C4878" s="231" t="s">
        <v>2344</v>
      </c>
      <c r="D4878" s="231" t="s">
        <v>721</v>
      </c>
      <c r="E4878" s="231" t="s">
        <v>722</v>
      </c>
      <c r="F4878" s="231" t="s">
        <v>48</v>
      </c>
      <c r="G4878" s="231" t="s">
        <v>521</v>
      </c>
      <c r="H4878" s="231" t="s">
        <v>796</v>
      </c>
      <c r="I4878" s="203">
        <v>3654</v>
      </c>
      <c r="J4878" s="203">
        <v>1525.5</v>
      </c>
      <c r="K4878" s="203">
        <v>0</v>
      </c>
      <c r="L4878" s="203">
        <v>2128.5</v>
      </c>
      <c r="M4878" s="231"/>
    </row>
    <row r="4879" spans="1:13">
      <c r="A4879" s="231" t="s">
        <v>794</v>
      </c>
      <c r="B4879" s="231" t="s">
        <v>243</v>
      </c>
      <c r="C4879" s="231" t="s">
        <v>2345</v>
      </c>
      <c r="D4879" s="231" t="s">
        <v>721</v>
      </c>
      <c r="E4879" s="231" t="s">
        <v>722</v>
      </c>
      <c r="F4879" s="231" t="s">
        <v>48</v>
      </c>
      <c r="G4879" s="231" t="s">
        <v>521</v>
      </c>
      <c r="H4879" s="231" t="s">
        <v>796</v>
      </c>
      <c r="I4879" s="203">
        <v>27241.74</v>
      </c>
      <c r="J4879" s="203">
        <v>30910.58</v>
      </c>
      <c r="K4879" s="203">
        <v>0</v>
      </c>
      <c r="L4879" s="203">
        <v>-3668.84</v>
      </c>
      <c r="M4879" s="231"/>
    </row>
    <row r="4880" spans="1:13">
      <c r="A4880" s="231" t="s">
        <v>794</v>
      </c>
      <c r="B4880" s="231" t="s">
        <v>243</v>
      </c>
      <c r="C4880" s="231" t="s">
        <v>2341</v>
      </c>
      <c r="D4880" s="231" t="s">
        <v>721</v>
      </c>
      <c r="E4880" s="231" t="s">
        <v>2313</v>
      </c>
      <c r="F4880" s="231" t="s">
        <v>48</v>
      </c>
      <c r="G4880" s="231" t="s">
        <v>521</v>
      </c>
      <c r="H4880" s="231" t="s">
        <v>796</v>
      </c>
      <c r="I4880" s="203">
        <v>2500</v>
      </c>
      <c r="J4880" s="203">
        <v>0</v>
      </c>
      <c r="K4880" s="203">
        <v>0</v>
      </c>
      <c r="L4880" s="203">
        <v>2500</v>
      </c>
      <c r="M4880" s="231"/>
    </row>
    <row r="4881" spans="1:13">
      <c r="A4881" s="231" t="s">
        <v>794</v>
      </c>
      <c r="B4881" s="231" t="s">
        <v>243</v>
      </c>
      <c r="C4881" s="231" t="s">
        <v>2343</v>
      </c>
      <c r="D4881" s="231" t="s">
        <v>721</v>
      </c>
      <c r="E4881" s="231" t="s">
        <v>2313</v>
      </c>
      <c r="F4881" s="231" t="s">
        <v>48</v>
      </c>
      <c r="G4881" s="231" t="s">
        <v>521</v>
      </c>
      <c r="H4881" s="231" t="s">
        <v>796</v>
      </c>
      <c r="I4881" s="203">
        <v>2000</v>
      </c>
      <c r="J4881" s="203">
        <v>0</v>
      </c>
      <c r="K4881" s="203">
        <v>0</v>
      </c>
      <c r="L4881" s="203">
        <v>2000</v>
      </c>
      <c r="M4881" s="231"/>
    </row>
    <row r="4882" spans="1:13">
      <c r="A4882" s="231" t="s">
        <v>794</v>
      </c>
      <c r="B4882" s="231" t="s">
        <v>706</v>
      </c>
      <c r="C4882" s="231" t="s">
        <v>2345</v>
      </c>
      <c r="D4882" s="231" t="s">
        <v>295</v>
      </c>
      <c r="E4882" s="231" t="s">
        <v>263</v>
      </c>
      <c r="F4882" s="231" t="s">
        <v>48</v>
      </c>
      <c r="G4882" s="231" t="s">
        <v>521</v>
      </c>
      <c r="H4882" s="231" t="s">
        <v>796</v>
      </c>
      <c r="I4882" s="203">
        <v>4800</v>
      </c>
      <c r="J4882" s="203">
        <v>3513.02</v>
      </c>
      <c r="K4882" s="203">
        <v>0</v>
      </c>
      <c r="L4882" s="203">
        <v>1286.98</v>
      </c>
      <c r="M4882" s="231"/>
    </row>
    <row r="4883" spans="1:13">
      <c r="A4883" s="231" t="s">
        <v>794</v>
      </c>
      <c r="B4883" s="231" t="s">
        <v>367</v>
      </c>
      <c r="C4883" s="231" t="s">
        <v>794</v>
      </c>
      <c r="D4883" s="231" t="s">
        <v>295</v>
      </c>
      <c r="E4883" s="231" t="s">
        <v>263</v>
      </c>
      <c r="F4883" s="231" t="s">
        <v>48</v>
      </c>
      <c r="G4883" s="231" t="s">
        <v>521</v>
      </c>
      <c r="H4883" s="231" t="s">
        <v>796</v>
      </c>
      <c r="I4883" s="203">
        <v>53804.15</v>
      </c>
      <c r="J4883" s="203">
        <v>63157.48</v>
      </c>
      <c r="K4883" s="203">
        <v>1628.02</v>
      </c>
      <c r="L4883" s="203">
        <v>-10981.35</v>
      </c>
      <c r="M4883" s="231"/>
    </row>
    <row r="4884" spans="1:13">
      <c r="A4884" s="231" t="s">
        <v>794</v>
      </c>
      <c r="B4884" s="231" t="s">
        <v>367</v>
      </c>
      <c r="C4884" s="231" t="s">
        <v>812</v>
      </c>
      <c r="D4884" s="231" t="s">
        <v>295</v>
      </c>
      <c r="E4884" s="231" t="s">
        <v>263</v>
      </c>
      <c r="F4884" s="231" t="s">
        <v>48</v>
      </c>
      <c r="G4884" s="231" t="s">
        <v>521</v>
      </c>
      <c r="H4884" s="231" t="s">
        <v>796</v>
      </c>
      <c r="I4884" s="203">
        <v>28290.03</v>
      </c>
      <c r="J4884" s="203">
        <v>28796.09</v>
      </c>
      <c r="K4884" s="203">
        <v>339.17</v>
      </c>
      <c r="L4884" s="203">
        <v>-845.23</v>
      </c>
      <c r="M4884" s="231"/>
    </row>
    <row r="4885" spans="1:13">
      <c r="A4885" s="231" t="s">
        <v>794</v>
      </c>
      <c r="B4885" s="231" t="s">
        <v>367</v>
      </c>
      <c r="C4885" s="231" t="s">
        <v>2343</v>
      </c>
      <c r="D4885" s="231" t="s">
        <v>295</v>
      </c>
      <c r="E4885" s="231" t="s">
        <v>263</v>
      </c>
      <c r="F4885" s="231" t="s">
        <v>48</v>
      </c>
      <c r="G4885" s="231" t="s">
        <v>521</v>
      </c>
      <c r="H4885" s="231" t="s">
        <v>796</v>
      </c>
      <c r="I4885" s="203">
        <v>848.5</v>
      </c>
      <c r="J4885" s="203">
        <v>995.6</v>
      </c>
      <c r="K4885" s="203">
        <v>0</v>
      </c>
      <c r="L4885" s="203">
        <v>-147.1</v>
      </c>
      <c r="M4885" s="231"/>
    </row>
    <row r="4886" spans="1:13">
      <c r="A4886" s="231" t="s">
        <v>794</v>
      </c>
      <c r="B4886" s="231" t="s">
        <v>856</v>
      </c>
      <c r="C4886" s="231" t="s">
        <v>794</v>
      </c>
      <c r="D4886" s="231" t="s">
        <v>295</v>
      </c>
      <c r="E4886" s="231" t="s">
        <v>279</v>
      </c>
      <c r="F4886" s="231" t="s">
        <v>48</v>
      </c>
      <c r="G4886" s="231" t="s">
        <v>521</v>
      </c>
      <c r="H4886" s="231" t="s">
        <v>796</v>
      </c>
      <c r="I4886" s="203">
        <v>19028.490000000002</v>
      </c>
      <c r="J4886" s="203">
        <v>0</v>
      </c>
      <c r="K4886" s="203">
        <v>0</v>
      </c>
      <c r="L4886" s="203">
        <v>19028.490000000002</v>
      </c>
      <c r="M4886" s="231"/>
    </row>
    <row r="4887" spans="1:13">
      <c r="A4887" s="231" t="s">
        <v>794</v>
      </c>
      <c r="B4887" s="231" t="s">
        <v>856</v>
      </c>
      <c r="C4887" s="231" t="s">
        <v>812</v>
      </c>
      <c r="D4887" s="231" t="s">
        <v>295</v>
      </c>
      <c r="E4887" s="231" t="s">
        <v>279</v>
      </c>
      <c r="F4887" s="231" t="s">
        <v>48</v>
      </c>
      <c r="G4887" s="231" t="s">
        <v>521</v>
      </c>
      <c r="H4887" s="231" t="s">
        <v>796</v>
      </c>
      <c r="I4887" s="203">
        <v>5437.07</v>
      </c>
      <c r="J4887" s="203">
        <v>0</v>
      </c>
      <c r="K4887" s="203">
        <v>0</v>
      </c>
      <c r="L4887" s="203">
        <v>5437.07</v>
      </c>
      <c r="M4887" s="231"/>
    </row>
    <row r="4888" spans="1:13">
      <c r="A4888" s="231" t="s">
        <v>794</v>
      </c>
      <c r="B4888" s="231" t="s">
        <v>856</v>
      </c>
      <c r="C4888" s="231" t="s">
        <v>2343</v>
      </c>
      <c r="D4888" s="231" t="s">
        <v>295</v>
      </c>
      <c r="E4888" s="231" t="s">
        <v>279</v>
      </c>
      <c r="F4888" s="231" t="s">
        <v>48</v>
      </c>
      <c r="G4888" s="231" t="s">
        <v>521</v>
      </c>
      <c r="H4888" s="231" t="s">
        <v>796</v>
      </c>
      <c r="I4888" s="203">
        <v>10942.82</v>
      </c>
      <c r="J4888" s="203">
        <v>0</v>
      </c>
      <c r="K4888" s="203">
        <v>0</v>
      </c>
      <c r="L4888" s="203">
        <v>10942.82</v>
      </c>
      <c r="M4888" s="231"/>
    </row>
    <row r="4889" spans="1:13">
      <c r="A4889" s="231" t="s">
        <v>794</v>
      </c>
      <c r="B4889" s="231" t="s">
        <v>856</v>
      </c>
      <c r="C4889" s="231" t="s">
        <v>2345</v>
      </c>
      <c r="D4889" s="231" t="s">
        <v>295</v>
      </c>
      <c r="E4889" s="231" t="s">
        <v>279</v>
      </c>
      <c r="F4889" s="231" t="s">
        <v>48</v>
      </c>
      <c r="G4889" s="231" t="s">
        <v>521</v>
      </c>
      <c r="H4889" s="231" t="s">
        <v>796</v>
      </c>
      <c r="I4889" s="203">
        <v>4407.08</v>
      </c>
      <c r="J4889" s="203">
        <v>0</v>
      </c>
      <c r="K4889" s="203">
        <v>0</v>
      </c>
      <c r="L4889" s="203">
        <v>4407.08</v>
      </c>
      <c r="M4889" s="231"/>
    </row>
    <row r="4890" spans="1:13">
      <c r="A4890" s="231" t="s">
        <v>794</v>
      </c>
      <c r="B4890" s="231" t="s">
        <v>856</v>
      </c>
      <c r="C4890" s="231" t="s">
        <v>794</v>
      </c>
      <c r="D4890" s="231" t="s">
        <v>29</v>
      </c>
      <c r="E4890" s="231" t="s">
        <v>257</v>
      </c>
      <c r="F4890" s="231" t="s">
        <v>48</v>
      </c>
      <c r="G4890" s="231" t="s">
        <v>521</v>
      </c>
      <c r="H4890" s="231" t="s">
        <v>796</v>
      </c>
      <c r="I4890" s="203">
        <v>60200</v>
      </c>
      <c r="J4890" s="203">
        <v>58042.78</v>
      </c>
      <c r="K4890" s="203">
        <v>2149.87</v>
      </c>
      <c r="L4890" s="203">
        <v>7.35</v>
      </c>
      <c r="M4890" s="231"/>
    </row>
    <row r="4891" spans="1:13">
      <c r="A4891" s="231" t="s">
        <v>794</v>
      </c>
      <c r="B4891" s="231" t="s">
        <v>856</v>
      </c>
      <c r="C4891" s="231" t="s">
        <v>812</v>
      </c>
      <c r="D4891" s="231" t="s">
        <v>29</v>
      </c>
      <c r="E4891" s="231" t="s">
        <v>257</v>
      </c>
      <c r="F4891" s="231" t="s">
        <v>48</v>
      </c>
      <c r="G4891" s="231" t="s">
        <v>521</v>
      </c>
      <c r="H4891" s="231" t="s">
        <v>796</v>
      </c>
      <c r="I4891" s="203">
        <v>34200</v>
      </c>
      <c r="J4891" s="203">
        <v>33801.49</v>
      </c>
      <c r="K4891" s="203">
        <v>447.57</v>
      </c>
      <c r="L4891" s="203">
        <v>-49.06</v>
      </c>
      <c r="M4891" s="231"/>
    </row>
    <row r="4892" spans="1:13">
      <c r="A4892" s="231" t="s">
        <v>794</v>
      </c>
      <c r="B4892" s="231" t="s">
        <v>856</v>
      </c>
      <c r="C4892" s="231" t="s">
        <v>2345</v>
      </c>
      <c r="D4892" s="231" t="s">
        <v>29</v>
      </c>
      <c r="E4892" s="231" t="s">
        <v>257</v>
      </c>
      <c r="F4892" s="231" t="s">
        <v>48</v>
      </c>
      <c r="G4892" s="231" t="s">
        <v>521</v>
      </c>
      <c r="H4892" s="231" t="s">
        <v>796</v>
      </c>
      <c r="I4892" s="203">
        <v>404.82</v>
      </c>
      <c r="J4892" s="203">
        <v>404.82</v>
      </c>
      <c r="K4892" s="203">
        <v>0</v>
      </c>
      <c r="L4892" s="203">
        <v>0</v>
      </c>
      <c r="M4892" s="231"/>
    </row>
    <row r="4893" spans="1:13">
      <c r="A4893" s="231" t="s">
        <v>794</v>
      </c>
      <c r="B4893" s="231" t="s">
        <v>702</v>
      </c>
      <c r="C4893" s="231" t="s">
        <v>2345</v>
      </c>
      <c r="D4893" s="231" t="s">
        <v>840</v>
      </c>
      <c r="E4893" s="231" t="s">
        <v>867</v>
      </c>
      <c r="F4893" s="231" t="s">
        <v>48</v>
      </c>
      <c r="G4893" s="231" t="s">
        <v>521</v>
      </c>
      <c r="H4893" s="231" t="s">
        <v>796</v>
      </c>
      <c r="I4893" s="203">
        <v>0</v>
      </c>
      <c r="J4893" s="203">
        <v>142.84</v>
      </c>
      <c r="K4893" s="203">
        <v>0</v>
      </c>
      <c r="L4893" s="203">
        <v>-142.84</v>
      </c>
      <c r="M4893" s="231"/>
    </row>
    <row r="4894" spans="1:13">
      <c r="A4894" s="231" t="s">
        <v>794</v>
      </c>
      <c r="B4894" s="231" t="s">
        <v>808</v>
      </c>
      <c r="C4894" s="231" t="s">
        <v>794</v>
      </c>
      <c r="D4894" s="231" t="s">
        <v>843</v>
      </c>
      <c r="E4894" s="231" t="s">
        <v>2086</v>
      </c>
      <c r="F4894" s="231" t="s">
        <v>48</v>
      </c>
      <c r="G4894" s="231" t="s">
        <v>521</v>
      </c>
      <c r="H4894" s="231" t="s">
        <v>796</v>
      </c>
      <c r="I4894" s="203">
        <v>1000</v>
      </c>
      <c r="J4894" s="203">
        <v>11265</v>
      </c>
      <c r="K4894" s="203">
        <v>0</v>
      </c>
      <c r="L4894" s="203">
        <v>-10265</v>
      </c>
      <c r="M4894" s="231"/>
    </row>
    <row r="4895" spans="1:13">
      <c r="A4895" s="231" t="s">
        <v>794</v>
      </c>
      <c r="B4895" s="231" t="s">
        <v>808</v>
      </c>
      <c r="C4895" s="231" t="s">
        <v>812</v>
      </c>
      <c r="D4895" s="231" t="s">
        <v>843</v>
      </c>
      <c r="E4895" s="231" t="s">
        <v>2086</v>
      </c>
      <c r="F4895" s="231" t="s">
        <v>48</v>
      </c>
      <c r="G4895" s="231" t="s">
        <v>521</v>
      </c>
      <c r="H4895" s="231" t="s">
        <v>796</v>
      </c>
      <c r="I4895" s="203">
        <v>232.64</v>
      </c>
      <c r="J4895" s="203">
        <v>2477.3200000000002</v>
      </c>
      <c r="K4895" s="203">
        <v>0</v>
      </c>
      <c r="L4895" s="203">
        <v>-2244.6799999999998</v>
      </c>
      <c r="M4895" s="231"/>
    </row>
    <row r="4896" spans="1:13">
      <c r="A4896" s="231" t="s">
        <v>794</v>
      </c>
      <c r="B4896" s="231" t="s">
        <v>856</v>
      </c>
      <c r="C4896" s="231" t="s">
        <v>794</v>
      </c>
      <c r="D4896" s="231" t="s">
        <v>19</v>
      </c>
      <c r="E4896" s="231" t="s">
        <v>279</v>
      </c>
      <c r="F4896" s="231" t="s">
        <v>48</v>
      </c>
      <c r="G4896" s="231" t="s">
        <v>521</v>
      </c>
      <c r="H4896" s="231" t="s">
        <v>796</v>
      </c>
      <c r="I4896" s="203">
        <v>40551.050000000003</v>
      </c>
      <c r="J4896" s="203">
        <v>38990.36</v>
      </c>
      <c r="K4896" s="203">
        <v>1461.15</v>
      </c>
      <c r="L4896" s="203">
        <v>99.54</v>
      </c>
      <c r="M4896" s="231"/>
    </row>
    <row r="4897" spans="1:13">
      <c r="A4897" s="231" t="s">
        <v>794</v>
      </c>
      <c r="B4897" s="231" t="s">
        <v>856</v>
      </c>
      <c r="C4897" s="231" t="s">
        <v>812</v>
      </c>
      <c r="D4897" s="231" t="s">
        <v>19</v>
      </c>
      <c r="E4897" s="231" t="s">
        <v>279</v>
      </c>
      <c r="F4897" s="231" t="s">
        <v>48</v>
      </c>
      <c r="G4897" s="231" t="s">
        <v>521</v>
      </c>
      <c r="H4897" s="231" t="s">
        <v>796</v>
      </c>
      <c r="I4897" s="203">
        <v>22288.63</v>
      </c>
      <c r="J4897" s="203">
        <v>20848.759999999998</v>
      </c>
      <c r="K4897" s="203">
        <v>303.04000000000002</v>
      </c>
      <c r="L4897" s="203">
        <v>1136.83</v>
      </c>
      <c r="M4897" s="231"/>
    </row>
    <row r="4898" spans="1:13">
      <c r="A4898" s="231" t="s">
        <v>794</v>
      </c>
      <c r="B4898" s="231" t="s">
        <v>856</v>
      </c>
      <c r="C4898" s="231" t="s">
        <v>2343</v>
      </c>
      <c r="D4898" s="231" t="s">
        <v>19</v>
      </c>
      <c r="E4898" s="231" t="s">
        <v>279</v>
      </c>
      <c r="F4898" s="231" t="s">
        <v>48</v>
      </c>
      <c r="G4898" s="231" t="s">
        <v>521</v>
      </c>
      <c r="H4898" s="231" t="s">
        <v>796</v>
      </c>
      <c r="I4898" s="203">
        <v>2365.27</v>
      </c>
      <c r="J4898" s="203">
        <v>0</v>
      </c>
      <c r="K4898" s="203">
        <v>0</v>
      </c>
      <c r="L4898" s="203">
        <v>2365.27</v>
      </c>
      <c r="M4898" s="231"/>
    </row>
    <row r="4899" spans="1:13">
      <c r="A4899" s="231" t="s">
        <v>794</v>
      </c>
      <c r="B4899" s="231" t="s">
        <v>856</v>
      </c>
      <c r="C4899" s="231" t="s">
        <v>2345</v>
      </c>
      <c r="D4899" s="231" t="s">
        <v>19</v>
      </c>
      <c r="E4899" s="231" t="s">
        <v>279</v>
      </c>
      <c r="F4899" s="231" t="s">
        <v>48</v>
      </c>
      <c r="G4899" s="231" t="s">
        <v>521</v>
      </c>
      <c r="H4899" s="231" t="s">
        <v>796</v>
      </c>
      <c r="I4899" s="203">
        <v>6813.23</v>
      </c>
      <c r="J4899" s="203">
        <v>0</v>
      </c>
      <c r="K4899" s="203">
        <v>0</v>
      </c>
      <c r="L4899" s="203">
        <v>6813.23</v>
      </c>
      <c r="M4899" s="231"/>
    </row>
    <row r="4900" spans="1:13">
      <c r="A4900" s="231" t="s">
        <v>794</v>
      </c>
      <c r="B4900" s="231" t="s">
        <v>706</v>
      </c>
      <c r="C4900" s="231" t="s">
        <v>2344</v>
      </c>
      <c r="D4900" s="231" t="s">
        <v>19</v>
      </c>
      <c r="E4900" s="231" t="s">
        <v>279</v>
      </c>
      <c r="F4900" s="231" t="s">
        <v>48</v>
      </c>
      <c r="G4900" s="231" t="s">
        <v>521</v>
      </c>
      <c r="H4900" s="231" t="s">
        <v>796</v>
      </c>
      <c r="I4900" s="203">
        <v>15700</v>
      </c>
      <c r="J4900" s="203">
        <v>0</v>
      </c>
      <c r="K4900" s="203">
        <v>14981.88</v>
      </c>
      <c r="L4900" s="203">
        <v>718.12</v>
      </c>
      <c r="M4900" s="231"/>
    </row>
    <row r="4901" spans="1:13">
      <c r="A4901" s="231" t="s">
        <v>794</v>
      </c>
      <c r="B4901" s="231" t="s">
        <v>367</v>
      </c>
      <c r="C4901" s="231" t="s">
        <v>2343</v>
      </c>
      <c r="D4901" s="231" t="s">
        <v>19</v>
      </c>
      <c r="E4901" s="231" t="s">
        <v>279</v>
      </c>
      <c r="F4901" s="231" t="s">
        <v>48</v>
      </c>
      <c r="G4901" s="231" t="s">
        <v>521</v>
      </c>
      <c r="H4901" s="231" t="s">
        <v>796</v>
      </c>
      <c r="I4901" s="203">
        <v>2281.88</v>
      </c>
      <c r="J4901" s="203">
        <v>0</v>
      </c>
      <c r="K4901" s="203">
        <v>0</v>
      </c>
      <c r="L4901" s="203">
        <v>2281.88</v>
      </c>
      <c r="M4901" s="231"/>
    </row>
    <row r="4902" spans="1:13">
      <c r="A4902" s="231" t="s">
        <v>794</v>
      </c>
      <c r="B4902" s="231" t="s">
        <v>808</v>
      </c>
      <c r="C4902" s="231" t="s">
        <v>2343</v>
      </c>
      <c r="D4902" s="231" t="s">
        <v>860</v>
      </c>
      <c r="E4902" s="231" t="s">
        <v>2312</v>
      </c>
      <c r="F4902" s="231" t="s">
        <v>48</v>
      </c>
      <c r="G4902" s="231" t="s">
        <v>521</v>
      </c>
      <c r="H4902" s="231" t="s">
        <v>796</v>
      </c>
      <c r="I4902" s="203">
        <v>2220.3000000000002</v>
      </c>
      <c r="J4902" s="203">
        <v>1687.7</v>
      </c>
      <c r="K4902" s="203">
        <v>0</v>
      </c>
      <c r="L4902" s="203">
        <v>532.6</v>
      </c>
      <c r="M4902" s="231"/>
    </row>
    <row r="4903" spans="1:13">
      <c r="A4903" s="231" t="s">
        <v>794</v>
      </c>
      <c r="B4903" s="231" t="s">
        <v>242</v>
      </c>
      <c r="C4903" s="231" t="s">
        <v>2344</v>
      </c>
      <c r="D4903" s="231" t="s">
        <v>1048</v>
      </c>
      <c r="E4903" s="231" t="s">
        <v>710</v>
      </c>
      <c r="F4903" s="231" t="s">
        <v>48</v>
      </c>
      <c r="G4903" s="231" t="s">
        <v>521</v>
      </c>
      <c r="H4903" s="231" t="s">
        <v>796</v>
      </c>
      <c r="I4903" s="203">
        <v>100822.2</v>
      </c>
      <c r="J4903" s="203">
        <v>9530.5</v>
      </c>
      <c r="K4903" s="203">
        <v>0</v>
      </c>
      <c r="L4903" s="203">
        <v>91291.7</v>
      </c>
      <c r="M4903" s="231"/>
    </row>
    <row r="4904" spans="1:13">
      <c r="A4904" s="231" t="s">
        <v>794</v>
      </c>
      <c r="B4904" s="231" t="s">
        <v>709</v>
      </c>
      <c r="C4904" s="231" t="s">
        <v>2343</v>
      </c>
      <c r="D4904" s="231" t="s">
        <v>1048</v>
      </c>
      <c r="E4904" s="231" t="s">
        <v>710</v>
      </c>
      <c r="F4904" s="231" t="s">
        <v>48</v>
      </c>
      <c r="G4904" s="231" t="s">
        <v>521</v>
      </c>
      <c r="H4904" s="231" t="s">
        <v>796</v>
      </c>
      <c r="I4904" s="203">
        <v>17961.939999999999</v>
      </c>
      <c r="J4904" s="203">
        <v>0</v>
      </c>
      <c r="K4904" s="203">
        <v>0</v>
      </c>
      <c r="L4904" s="203">
        <v>17961.939999999999</v>
      </c>
      <c r="M4904" s="231"/>
    </row>
    <row r="4905" spans="1:13">
      <c r="A4905" s="231" t="s">
        <v>794</v>
      </c>
      <c r="B4905" s="231" t="s">
        <v>245</v>
      </c>
      <c r="C4905" s="231" t="s">
        <v>2343</v>
      </c>
      <c r="D4905" s="231" t="s">
        <v>1008</v>
      </c>
      <c r="E4905" s="231" t="s">
        <v>710</v>
      </c>
      <c r="F4905" s="231" t="s">
        <v>48</v>
      </c>
      <c r="G4905" s="231" t="s">
        <v>521</v>
      </c>
      <c r="H4905" s="231" t="s">
        <v>796</v>
      </c>
      <c r="I4905" s="203">
        <v>175.11</v>
      </c>
      <c r="J4905" s="203">
        <v>0</v>
      </c>
      <c r="K4905" s="203">
        <v>0</v>
      </c>
      <c r="L4905" s="203">
        <v>175.11</v>
      </c>
      <c r="M4905" s="231"/>
    </row>
    <row r="4906" spans="1:13">
      <c r="A4906" s="231" t="s">
        <v>794</v>
      </c>
      <c r="B4906" s="231" t="s">
        <v>702</v>
      </c>
      <c r="C4906" s="231" t="s">
        <v>2341</v>
      </c>
      <c r="D4906" s="231" t="s">
        <v>848</v>
      </c>
      <c r="E4906" s="231" t="s">
        <v>867</v>
      </c>
      <c r="F4906" s="231" t="s">
        <v>48</v>
      </c>
      <c r="G4906" s="231" t="s">
        <v>521</v>
      </c>
      <c r="H4906" s="231" t="s">
        <v>796</v>
      </c>
      <c r="I4906" s="203">
        <v>974.4</v>
      </c>
      <c r="J4906" s="203">
        <v>974.4</v>
      </c>
      <c r="K4906" s="203">
        <v>0</v>
      </c>
      <c r="L4906" s="203">
        <v>0</v>
      </c>
      <c r="M4906" s="231"/>
    </row>
    <row r="4907" spans="1:13">
      <c r="A4907" s="231" t="s">
        <v>794</v>
      </c>
      <c r="B4907" s="231" t="s">
        <v>702</v>
      </c>
      <c r="C4907" s="231" t="s">
        <v>2341</v>
      </c>
      <c r="D4907" s="231" t="s">
        <v>136</v>
      </c>
      <c r="E4907" s="231" t="s">
        <v>867</v>
      </c>
      <c r="F4907" s="231" t="s">
        <v>48</v>
      </c>
      <c r="G4907" s="231" t="s">
        <v>521</v>
      </c>
      <c r="H4907" s="231" t="s">
        <v>796</v>
      </c>
      <c r="I4907" s="203">
        <v>2455.6799999999998</v>
      </c>
      <c r="J4907" s="203">
        <v>2455.6799999999998</v>
      </c>
      <c r="K4907" s="203">
        <v>0</v>
      </c>
      <c r="L4907" s="203">
        <v>0</v>
      </c>
      <c r="M4907" s="231"/>
    </row>
    <row r="4908" spans="1:13">
      <c r="A4908" s="231" t="s">
        <v>794</v>
      </c>
      <c r="B4908" s="231" t="s">
        <v>702</v>
      </c>
      <c r="C4908" s="231" t="s">
        <v>2341</v>
      </c>
      <c r="D4908" s="231" t="s">
        <v>29</v>
      </c>
      <c r="E4908" s="231" t="s">
        <v>867</v>
      </c>
      <c r="F4908" s="231" t="s">
        <v>48</v>
      </c>
      <c r="G4908" s="231" t="s">
        <v>521</v>
      </c>
      <c r="H4908" s="231" t="s">
        <v>796</v>
      </c>
      <c r="I4908" s="203">
        <v>5372.53</v>
      </c>
      <c r="J4908" s="203">
        <v>4707.57</v>
      </c>
      <c r="K4908" s="203">
        <v>0</v>
      </c>
      <c r="L4908" s="203">
        <v>664.96</v>
      </c>
      <c r="M4908" s="231"/>
    </row>
    <row r="4909" spans="1:13">
      <c r="A4909" s="231" t="s">
        <v>794</v>
      </c>
      <c r="B4909" s="231" t="s">
        <v>243</v>
      </c>
      <c r="C4909" s="231" t="s">
        <v>2341</v>
      </c>
      <c r="D4909" s="231" t="s">
        <v>1728</v>
      </c>
      <c r="E4909" s="231" t="s">
        <v>1729</v>
      </c>
      <c r="F4909" s="231" t="s">
        <v>48</v>
      </c>
      <c r="G4909" s="231" t="s">
        <v>521</v>
      </c>
      <c r="H4909" s="231" t="s">
        <v>796</v>
      </c>
      <c r="I4909" s="203">
        <v>1400</v>
      </c>
      <c r="J4909" s="203">
        <v>1400</v>
      </c>
      <c r="K4909" s="203">
        <v>0</v>
      </c>
      <c r="L4909" s="203">
        <v>0</v>
      </c>
      <c r="M4909" s="231"/>
    </row>
    <row r="4910" spans="1:13">
      <c r="A4910" s="231" t="s">
        <v>794</v>
      </c>
      <c r="B4910" s="231" t="s">
        <v>808</v>
      </c>
      <c r="C4910" s="231" t="s">
        <v>794</v>
      </c>
      <c r="D4910" s="231" t="s">
        <v>895</v>
      </c>
      <c r="E4910" s="231" t="s">
        <v>1871</v>
      </c>
      <c r="F4910" s="231" t="s">
        <v>48</v>
      </c>
      <c r="G4910" s="231" t="s">
        <v>521</v>
      </c>
      <c r="H4910" s="231" t="s">
        <v>796</v>
      </c>
      <c r="I4910" s="203">
        <v>43400</v>
      </c>
      <c r="J4910" s="203">
        <v>19017.830000000002</v>
      </c>
      <c r="K4910" s="203">
        <v>0</v>
      </c>
      <c r="L4910" s="203">
        <v>24382.17</v>
      </c>
      <c r="M4910" s="231"/>
    </row>
    <row r="4911" spans="1:13">
      <c r="A4911" s="231" t="s">
        <v>794</v>
      </c>
      <c r="B4911" s="231" t="s">
        <v>808</v>
      </c>
      <c r="C4911" s="231" t="s">
        <v>812</v>
      </c>
      <c r="D4911" s="231" t="s">
        <v>895</v>
      </c>
      <c r="E4911" s="231" t="s">
        <v>1871</v>
      </c>
      <c r="F4911" s="231" t="s">
        <v>48</v>
      </c>
      <c r="G4911" s="231" t="s">
        <v>521</v>
      </c>
      <c r="H4911" s="231" t="s">
        <v>796</v>
      </c>
      <c r="I4911" s="203">
        <v>9020</v>
      </c>
      <c r="J4911" s="203">
        <v>4319.45</v>
      </c>
      <c r="K4911" s="203">
        <v>0</v>
      </c>
      <c r="L4911" s="203">
        <v>4700.55</v>
      </c>
      <c r="M4911" s="231"/>
    </row>
    <row r="4912" spans="1:13">
      <c r="A4912" s="231" t="s">
        <v>794</v>
      </c>
      <c r="B4912" s="231" t="s">
        <v>808</v>
      </c>
      <c r="C4912" s="231" t="s">
        <v>2343</v>
      </c>
      <c r="D4912" s="231" t="s">
        <v>895</v>
      </c>
      <c r="E4912" s="231" t="s">
        <v>1871</v>
      </c>
      <c r="F4912" s="231" t="s">
        <v>48</v>
      </c>
      <c r="G4912" s="231" t="s">
        <v>521</v>
      </c>
      <c r="H4912" s="231" t="s">
        <v>796</v>
      </c>
      <c r="I4912" s="203">
        <v>7471</v>
      </c>
      <c r="J4912" s="203">
        <v>1030.79</v>
      </c>
      <c r="K4912" s="203">
        <v>4143.97</v>
      </c>
      <c r="L4912" s="203">
        <v>2296.2399999999998</v>
      </c>
      <c r="M4912" s="231"/>
    </row>
    <row r="4913" spans="1:13">
      <c r="A4913" s="231" t="s">
        <v>794</v>
      </c>
      <c r="B4913" s="231" t="s">
        <v>808</v>
      </c>
      <c r="C4913" s="231" t="s">
        <v>2344</v>
      </c>
      <c r="D4913" s="231" t="s">
        <v>895</v>
      </c>
      <c r="E4913" s="231" t="s">
        <v>1871</v>
      </c>
      <c r="F4913" s="231" t="s">
        <v>48</v>
      </c>
      <c r="G4913" s="231" t="s">
        <v>521</v>
      </c>
      <c r="H4913" s="231" t="s">
        <v>796</v>
      </c>
      <c r="I4913" s="203">
        <v>587</v>
      </c>
      <c r="J4913" s="203">
        <v>0</v>
      </c>
      <c r="K4913" s="203">
        <v>585.05999999999995</v>
      </c>
      <c r="L4913" s="203">
        <v>1.94</v>
      </c>
      <c r="M4913" s="231"/>
    </row>
    <row r="4914" spans="1:13">
      <c r="A4914" s="231" t="s">
        <v>794</v>
      </c>
      <c r="B4914" s="231" t="s">
        <v>808</v>
      </c>
      <c r="C4914" s="231" t="s">
        <v>794</v>
      </c>
      <c r="D4914" s="231" t="s">
        <v>818</v>
      </c>
      <c r="E4914" s="231" t="s">
        <v>2093</v>
      </c>
      <c r="F4914" s="231" t="s">
        <v>48</v>
      </c>
      <c r="G4914" s="231" t="s">
        <v>521</v>
      </c>
      <c r="H4914" s="231" t="s">
        <v>796</v>
      </c>
      <c r="I4914" s="203">
        <v>33878.239999999998</v>
      </c>
      <c r="J4914" s="203">
        <v>32207.17</v>
      </c>
      <c r="K4914" s="203">
        <v>1204.3499999999999</v>
      </c>
      <c r="L4914" s="203">
        <v>466.72</v>
      </c>
      <c r="M4914" s="231"/>
    </row>
    <row r="4915" spans="1:13">
      <c r="A4915" s="231" t="s">
        <v>794</v>
      </c>
      <c r="B4915" s="231" t="s">
        <v>808</v>
      </c>
      <c r="C4915" s="231" t="s">
        <v>812</v>
      </c>
      <c r="D4915" s="231" t="s">
        <v>818</v>
      </c>
      <c r="E4915" s="231" t="s">
        <v>2093</v>
      </c>
      <c r="F4915" s="231" t="s">
        <v>48</v>
      </c>
      <c r="G4915" s="231" t="s">
        <v>521</v>
      </c>
      <c r="H4915" s="231" t="s">
        <v>796</v>
      </c>
      <c r="I4915" s="203">
        <v>15984</v>
      </c>
      <c r="J4915" s="203">
        <v>15740.26</v>
      </c>
      <c r="K4915" s="203">
        <v>250.67</v>
      </c>
      <c r="L4915" s="203">
        <v>-6.93</v>
      </c>
      <c r="M4915" s="231"/>
    </row>
    <row r="4916" spans="1:13">
      <c r="A4916" s="231" t="s">
        <v>794</v>
      </c>
      <c r="B4916" s="231" t="s">
        <v>808</v>
      </c>
      <c r="C4916" s="231" t="s">
        <v>794</v>
      </c>
      <c r="D4916" s="231" t="s">
        <v>835</v>
      </c>
      <c r="E4916" s="231" t="s">
        <v>2093</v>
      </c>
      <c r="F4916" s="231" t="s">
        <v>48</v>
      </c>
      <c r="G4916" s="231" t="s">
        <v>521</v>
      </c>
      <c r="H4916" s="231" t="s">
        <v>796</v>
      </c>
      <c r="I4916" s="203">
        <v>21878.87</v>
      </c>
      <c r="J4916" s="203">
        <v>21068.02</v>
      </c>
      <c r="K4916" s="203">
        <v>805.87</v>
      </c>
      <c r="L4916" s="203">
        <v>4.9800000000000004</v>
      </c>
      <c r="M4916" s="231"/>
    </row>
    <row r="4917" spans="1:13">
      <c r="A4917" s="231" t="s">
        <v>794</v>
      </c>
      <c r="B4917" s="231" t="s">
        <v>808</v>
      </c>
      <c r="C4917" s="231" t="s">
        <v>812</v>
      </c>
      <c r="D4917" s="231" t="s">
        <v>835</v>
      </c>
      <c r="E4917" s="231" t="s">
        <v>2093</v>
      </c>
      <c r="F4917" s="231" t="s">
        <v>48</v>
      </c>
      <c r="G4917" s="231" t="s">
        <v>521</v>
      </c>
      <c r="H4917" s="231" t="s">
        <v>796</v>
      </c>
      <c r="I4917" s="203">
        <v>12118.4</v>
      </c>
      <c r="J4917" s="203">
        <v>11972.15</v>
      </c>
      <c r="K4917" s="203">
        <v>167.92</v>
      </c>
      <c r="L4917" s="203">
        <v>-21.67</v>
      </c>
      <c r="M4917" s="231"/>
    </row>
    <row r="4918" spans="1:13">
      <c r="A4918" s="231" t="s">
        <v>794</v>
      </c>
      <c r="B4918" s="231" t="s">
        <v>808</v>
      </c>
      <c r="C4918" s="231" t="s">
        <v>794</v>
      </c>
      <c r="D4918" s="231" t="s">
        <v>816</v>
      </c>
      <c r="E4918" s="231" t="s">
        <v>2093</v>
      </c>
      <c r="F4918" s="231" t="s">
        <v>48</v>
      </c>
      <c r="G4918" s="231" t="s">
        <v>521</v>
      </c>
      <c r="H4918" s="231" t="s">
        <v>796</v>
      </c>
      <c r="I4918" s="203">
        <v>33831.800000000003</v>
      </c>
      <c r="J4918" s="203">
        <v>32620.68</v>
      </c>
      <c r="K4918" s="203">
        <v>1204.3499999999999</v>
      </c>
      <c r="L4918" s="203">
        <v>6.77</v>
      </c>
      <c r="M4918" s="231"/>
    </row>
    <row r="4919" spans="1:13">
      <c r="A4919" s="231" t="s">
        <v>794</v>
      </c>
      <c r="B4919" s="231" t="s">
        <v>808</v>
      </c>
      <c r="C4919" s="231" t="s">
        <v>812</v>
      </c>
      <c r="D4919" s="231" t="s">
        <v>816</v>
      </c>
      <c r="E4919" s="231" t="s">
        <v>2093</v>
      </c>
      <c r="F4919" s="231" t="s">
        <v>48</v>
      </c>
      <c r="G4919" s="231" t="s">
        <v>521</v>
      </c>
      <c r="H4919" s="231" t="s">
        <v>796</v>
      </c>
      <c r="I4919" s="203">
        <v>14824</v>
      </c>
      <c r="J4919" s="203">
        <v>14602.96</v>
      </c>
      <c r="K4919" s="203">
        <v>250.67</v>
      </c>
      <c r="L4919" s="203">
        <v>-29.63</v>
      </c>
      <c r="M4919" s="231"/>
    </row>
    <row r="4920" spans="1:13">
      <c r="A4920" s="231" t="s">
        <v>794</v>
      </c>
      <c r="B4920" s="231" t="s">
        <v>808</v>
      </c>
      <c r="C4920" s="231" t="s">
        <v>794</v>
      </c>
      <c r="D4920" s="231" t="s">
        <v>810</v>
      </c>
      <c r="E4920" s="231" t="s">
        <v>2093</v>
      </c>
      <c r="F4920" s="231" t="s">
        <v>48</v>
      </c>
      <c r="G4920" s="231" t="s">
        <v>521</v>
      </c>
      <c r="H4920" s="231" t="s">
        <v>796</v>
      </c>
      <c r="I4920" s="203">
        <v>23691.73</v>
      </c>
      <c r="J4920" s="203">
        <v>22836.080000000002</v>
      </c>
      <c r="K4920" s="203">
        <v>845.77</v>
      </c>
      <c r="L4920" s="203">
        <v>9.8800000000000008</v>
      </c>
      <c r="M4920" s="231"/>
    </row>
    <row r="4921" spans="1:13">
      <c r="A4921" s="231" t="s">
        <v>794</v>
      </c>
      <c r="B4921" s="231" t="s">
        <v>808</v>
      </c>
      <c r="C4921" s="231" t="s">
        <v>812</v>
      </c>
      <c r="D4921" s="231" t="s">
        <v>810</v>
      </c>
      <c r="E4921" s="231" t="s">
        <v>2093</v>
      </c>
      <c r="F4921" s="231" t="s">
        <v>48</v>
      </c>
      <c r="G4921" s="231" t="s">
        <v>521</v>
      </c>
      <c r="H4921" s="231" t="s">
        <v>796</v>
      </c>
      <c r="I4921" s="203">
        <v>12396</v>
      </c>
      <c r="J4921" s="203">
        <v>12218.43</v>
      </c>
      <c r="K4921" s="203">
        <v>176.17</v>
      </c>
      <c r="L4921" s="203">
        <v>1.4</v>
      </c>
      <c r="M4921" s="231"/>
    </row>
    <row r="4922" spans="1:13">
      <c r="A4922" s="231" t="s">
        <v>794</v>
      </c>
      <c r="B4922" s="231" t="s">
        <v>808</v>
      </c>
      <c r="C4922" s="231" t="s">
        <v>794</v>
      </c>
      <c r="D4922" s="231" t="s">
        <v>839</v>
      </c>
      <c r="E4922" s="231" t="s">
        <v>2093</v>
      </c>
      <c r="F4922" s="231" t="s">
        <v>48</v>
      </c>
      <c r="G4922" s="231" t="s">
        <v>521</v>
      </c>
      <c r="H4922" s="231" t="s">
        <v>796</v>
      </c>
      <c r="I4922" s="203">
        <v>33721.800000000003</v>
      </c>
      <c r="J4922" s="203">
        <v>32517.45</v>
      </c>
      <c r="K4922" s="203">
        <v>1204.3499999999999</v>
      </c>
      <c r="L4922" s="203">
        <v>0</v>
      </c>
      <c r="M4922" s="231"/>
    </row>
    <row r="4923" spans="1:13">
      <c r="A4923" s="231" t="s">
        <v>794</v>
      </c>
      <c r="B4923" s="231" t="s">
        <v>808</v>
      </c>
      <c r="C4923" s="231" t="s">
        <v>812</v>
      </c>
      <c r="D4923" s="231" t="s">
        <v>839</v>
      </c>
      <c r="E4923" s="231" t="s">
        <v>2093</v>
      </c>
      <c r="F4923" s="231" t="s">
        <v>48</v>
      </c>
      <c r="G4923" s="231" t="s">
        <v>521</v>
      </c>
      <c r="H4923" s="231" t="s">
        <v>796</v>
      </c>
      <c r="I4923" s="203">
        <v>14789</v>
      </c>
      <c r="J4923" s="203">
        <v>14533.6</v>
      </c>
      <c r="K4923" s="203">
        <v>250.67</v>
      </c>
      <c r="L4923" s="203">
        <v>4.7300000000000004</v>
      </c>
      <c r="M4923" s="231"/>
    </row>
    <row r="4924" spans="1:13">
      <c r="A4924" s="231" t="s">
        <v>794</v>
      </c>
      <c r="B4924" s="231" t="s">
        <v>703</v>
      </c>
      <c r="C4924" s="231" t="s">
        <v>794</v>
      </c>
      <c r="D4924" s="231" t="s">
        <v>28</v>
      </c>
      <c r="E4924" s="231" t="s">
        <v>2087</v>
      </c>
      <c r="F4924" s="231" t="s">
        <v>48</v>
      </c>
      <c r="G4924" s="231" t="s">
        <v>521</v>
      </c>
      <c r="H4924" s="231" t="s">
        <v>796</v>
      </c>
      <c r="I4924" s="203">
        <v>31281.599999999999</v>
      </c>
      <c r="J4924" s="203">
        <v>30164.400000000001</v>
      </c>
      <c r="K4924" s="203">
        <v>1117.2</v>
      </c>
      <c r="L4924" s="203">
        <v>0</v>
      </c>
      <c r="M4924" s="231"/>
    </row>
    <row r="4925" spans="1:13">
      <c r="A4925" s="231" t="s">
        <v>794</v>
      </c>
      <c r="B4925" s="231" t="s">
        <v>703</v>
      </c>
      <c r="C4925" s="231" t="s">
        <v>812</v>
      </c>
      <c r="D4925" s="231" t="s">
        <v>28</v>
      </c>
      <c r="E4925" s="231" t="s">
        <v>2087</v>
      </c>
      <c r="F4925" s="231" t="s">
        <v>48</v>
      </c>
      <c r="G4925" s="231" t="s">
        <v>521</v>
      </c>
      <c r="H4925" s="231" t="s">
        <v>796</v>
      </c>
      <c r="I4925" s="203">
        <v>14253</v>
      </c>
      <c r="J4925" s="203">
        <v>14009.24</v>
      </c>
      <c r="K4925" s="203">
        <v>232.58</v>
      </c>
      <c r="L4925" s="203">
        <v>11.18</v>
      </c>
      <c r="M4925" s="231"/>
    </row>
    <row r="4926" spans="1:13">
      <c r="A4926" s="231" t="s">
        <v>794</v>
      </c>
      <c r="B4926" s="231" t="s">
        <v>703</v>
      </c>
      <c r="C4926" s="231" t="s">
        <v>794</v>
      </c>
      <c r="D4926" s="231" t="s">
        <v>342</v>
      </c>
      <c r="E4926" s="231" t="s">
        <v>2087</v>
      </c>
      <c r="F4926" s="231" t="s">
        <v>48</v>
      </c>
      <c r="G4926" s="231" t="s">
        <v>521</v>
      </c>
      <c r="H4926" s="231" t="s">
        <v>796</v>
      </c>
      <c r="I4926" s="203">
        <v>23691.78</v>
      </c>
      <c r="J4926" s="203">
        <v>22836.03</v>
      </c>
      <c r="K4926" s="203">
        <v>845.77</v>
      </c>
      <c r="L4926" s="203">
        <v>9.98</v>
      </c>
      <c r="M4926" s="231"/>
    </row>
    <row r="4927" spans="1:13">
      <c r="A4927" s="231" t="s">
        <v>794</v>
      </c>
      <c r="B4927" s="231" t="s">
        <v>703</v>
      </c>
      <c r="C4927" s="231" t="s">
        <v>812</v>
      </c>
      <c r="D4927" s="231" t="s">
        <v>342</v>
      </c>
      <c r="E4927" s="231" t="s">
        <v>2087</v>
      </c>
      <c r="F4927" s="231" t="s">
        <v>48</v>
      </c>
      <c r="G4927" s="231" t="s">
        <v>521</v>
      </c>
      <c r="H4927" s="231" t="s">
        <v>796</v>
      </c>
      <c r="I4927" s="203">
        <v>18835</v>
      </c>
      <c r="J4927" s="203">
        <v>18627.400000000001</v>
      </c>
      <c r="K4927" s="203">
        <v>176.17</v>
      </c>
      <c r="L4927" s="203">
        <v>31.43</v>
      </c>
      <c r="M4927" s="231"/>
    </row>
    <row r="4928" spans="1:13">
      <c r="A4928" s="231" t="s">
        <v>794</v>
      </c>
      <c r="B4928" s="231" t="s">
        <v>703</v>
      </c>
      <c r="C4928" s="231" t="s">
        <v>794</v>
      </c>
      <c r="D4928" s="231" t="s">
        <v>21</v>
      </c>
      <c r="E4928" s="231" t="s">
        <v>2087</v>
      </c>
      <c r="F4928" s="231" t="s">
        <v>48</v>
      </c>
      <c r="G4928" s="231" t="s">
        <v>521</v>
      </c>
      <c r="H4928" s="231" t="s">
        <v>796</v>
      </c>
      <c r="I4928" s="203">
        <v>30590.080000000002</v>
      </c>
      <c r="J4928" s="203">
        <v>28887.599999999999</v>
      </c>
      <c r="K4928" s="203">
        <v>1117.2</v>
      </c>
      <c r="L4928" s="203">
        <v>585.28</v>
      </c>
      <c r="M4928" s="231"/>
    </row>
    <row r="4929" spans="1:13">
      <c r="A4929" s="231" t="s">
        <v>794</v>
      </c>
      <c r="B4929" s="231" t="s">
        <v>703</v>
      </c>
      <c r="C4929" s="231" t="s">
        <v>812</v>
      </c>
      <c r="D4929" s="231" t="s">
        <v>21</v>
      </c>
      <c r="E4929" s="231" t="s">
        <v>2087</v>
      </c>
      <c r="F4929" s="231" t="s">
        <v>48</v>
      </c>
      <c r="G4929" s="231" t="s">
        <v>521</v>
      </c>
      <c r="H4929" s="231" t="s">
        <v>796</v>
      </c>
      <c r="I4929" s="203">
        <v>14203</v>
      </c>
      <c r="J4929" s="203">
        <v>13855.14</v>
      </c>
      <c r="K4929" s="203">
        <v>232.58</v>
      </c>
      <c r="L4929" s="203">
        <v>115.28</v>
      </c>
      <c r="M4929" s="231"/>
    </row>
    <row r="4930" spans="1:13">
      <c r="A4930" s="231" t="s">
        <v>794</v>
      </c>
      <c r="B4930" s="231" t="s">
        <v>703</v>
      </c>
      <c r="C4930" s="231" t="s">
        <v>794</v>
      </c>
      <c r="D4930" s="231" t="s">
        <v>848</v>
      </c>
      <c r="E4930" s="231" t="s">
        <v>2087</v>
      </c>
      <c r="F4930" s="231" t="s">
        <v>48</v>
      </c>
      <c r="G4930" s="231" t="s">
        <v>521</v>
      </c>
      <c r="H4930" s="231" t="s">
        <v>796</v>
      </c>
      <c r="I4930" s="203">
        <v>31281.599999999999</v>
      </c>
      <c r="J4930" s="203">
        <v>30164.400000000001</v>
      </c>
      <c r="K4930" s="203">
        <v>1117.2</v>
      </c>
      <c r="L4930" s="203">
        <v>0</v>
      </c>
      <c r="M4930" s="231"/>
    </row>
    <row r="4931" spans="1:13">
      <c r="A4931" s="231" t="s">
        <v>794</v>
      </c>
      <c r="B4931" s="231" t="s">
        <v>703</v>
      </c>
      <c r="C4931" s="231" t="s">
        <v>812</v>
      </c>
      <c r="D4931" s="231" t="s">
        <v>848</v>
      </c>
      <c r="E4931" s="231" t="s">
        <v>2087</v>
      </c>
      <c r="F4931" s="231" t="s">
        <v>48</v>
      </c>
      <c r="G4931" s="231" t="s">
        <v>521</v>
      </c>
      <c r="H4931" s="231" t="s">
        <v>796</v>
      </c>
      <c r="I4931" s="203">
        <v>14253</v>
      </c>
      <c r="J4931" s="203">
        <v>14012.51</v>
      </c>
      <c r="K4931" s="203">
        <v>232.58</v>
      </c>
      <c r="L4931" s="203">
        <v>7.91</v>
      </c>
      <c r="M4931" s="231"/>
    </row>
    <row r="4932" spans="1:13">
      <c r="A4932" s="231" t="s">
        <v>794</v>
      </c>
      <c r="B4932" s="231" t="s">
        <v>703</v>
      </c>
      <c r="C4932" s="231" t="s">
        <v>794</v>
      </c>
      <c r="D4932" s="231" t="s">
        <v>18</v>
      </c>
      <c r="E4932" s="231" t="s">
        <v>2087</v>
      </c>
      <c r="F4932" s="231" t="s">
        <v>48</v>
      </c>
      <c r="G4932" s="231" t="s">
        <v>521</v>
      </c>
      <c r="H4932" s="231" t="s">
        <v>796</v>
      </c>
      <c r="I4932" s="203">
        <v>23710</v>
      </c>
      <c r="J4932" s="203">
        <v>22836.03</v>
      </c>
      <c r="K4932" s="203">
        <v>845.77</v>
      </c>
      <c r="L4932" s="203">
        <v>28.2</v>
      </c>
      <c r="M4932" s="231"/>
    </row>
    <row r="4933" spans="1:13">
      <c r="A4933" s="231" t="s">
        <v>794</v>
      </c>
      <c r="B4933" s="231" t="s">
        <v>703</v>
      </c>
      <c r="C4933" s="231" t="s">
        <v>812</v>
      </c>
      <c r="D4933" s="231" t="s">
        <v>18</v>
      </c>
      <c r="E4933" s="231" t="s">
        <v>2087</v>
      </c>
      <c r="F4933" s="231" t="s">
        <v>48</v>
      </c>
      <c r="G4933" s="231" t="s">
        <v>521</v>
      </c>
      <c r="H4933" s="231" t="s">
        <v>796</v>
      </c>
      <c r="I4933" s="203">
        <v>12603</v>
      </c>
      <c r="J4933" s="203">
        <v>12440.99</v>
      </c>
      <c r="K4933" s="203">
        <v>176.17</v>
      </c>
      <c r="L4933" s="203">
        <v>-14.16</v>
      </c>
      <c r="M4933" s="231"/>
    </row>
    <row r="4934" spans="1:13">
      <c r="A4934" s="231" t="s">
        <v>794</v>
      </c>
      <c r="B4934" s="231" t="s">
        <v>703</v>
      </c>
      <c r="C4934" s="231" t="s">
        <v>794</v>
      </c>
      <c r="D4934" s="231" t="s">
        <v>464</v>
      </c>
      <c r="E4934" s="231" t="s">
        <v>2087</v>
      </c>
      <c r="F4934" s="231" t="s">
        <v>48</v>
      </c>
      <c r="G4934" s="231" t="s">
        <v>521</v>
      </c>
      <c r="H4934" s="231" t="s">
        <v>796</v>
      </c>
      <c r="I4934" s="203">
        <v>30981.599999999999</v>
      </c>
      <c r="J4934" s="203">
        <v>29845.200000000001</v>
      </c>
      <c r="K4934" s="203">
        <v>1117.2</v>
      </c>
      <c r="L4934" s="203">
        <v>19.2</v>
      </c>
      <c r="M4934" s="231"/>
    </row>
    <row r="4935" spans="1:13">
      <c r="A4935" s="231" t="s">
        <v>794</v>
      </c>
      <c r="B4935" s="231" t="s">
        <v>703</v>
      </c>
      <c r="C4935" s="231" t="s">
        <v>812</v>
      </c>
      <c r="D4935" s="231" t="s">
        <v>464</v>
      </c>
      <c r="E4935" s="231" t="s">
        <v>2087</v>
      </c>
      <c r="F4935" s="231" t="s">
        <v>48</v>
      </c>
      <c r="G4935" s="231" t="s">
        <v>521</v>
      </c>
      <c r="H4935" s="231" t="s">
        <v>796</v>
      </c>
      <c r="I4935" s="203">
        <v>11903</v>
      </c>
      <c r="J4935" s="203">
        <v>11783.18</v>
      </c>
      <c r="K4935" s="203">
        <v>152.59</v>
      </c>
      <c r="L4935" s="203">
        <v>-32.770000000000003</v>
      </c>
      <c r="M4935" s="231"/>
    </row>
    <row r="4936" spans="1:13">
      <c r="A4936" s="231" t="s">
        <v>794</v>
      </c>
      <c r="B4936" s="231" t="s">
        <v>703</v>
      </c>
      <c r="C4936" s="231" t="s">
        <v>794</v>
      </c>
      <c r="D4936" s="231" t="s">
        <v>136</v>
      </c>
      <c r="E4936" s="231" t="s">
        <v>2087</v>
      </c>
      <c r="F4936" s="231" t="s">
        <v>48</v>
      </c>
      <c r="G4936" s="231" t="s">
        <v>521</v>
      </c>
      <c r="H4936" s="231" t="s">
        <v>796</v>
      </c>
      <c r="I4936" s="203">
        <v>25090</v>
      </c>
      <c r="J4936" s="203">
        <v>24154.2</v>
      </c>
      <c r="K4936" s="203">
        <v>894.6</v>
      </c>
      <c r="L4936" s="203">
        <v>41.2</v>
      </c>
      <c r="M4936" s="231"/>
    </row>
    <row r="4937" spans="1:13">
      <c r="A4937" s="231" t="s">
        <v>794</v>
      </c>
      <c r="B4937" s="231" t="s">
        <v>703</v>
      </c>
      <c r="C4937" s="231" t="s">
        <v>812</v>
      </c>
      <c r="D4937" s="231" t="s">
        <v>136</v>
      </c>
      <c r="E4937" s="231" t="s">
        <v>2087</v>
      </c>
      <c r="F4937" s="231" t="s">
        <v>48</v>
      </c>
      <c r="G4937" s="231" t="s">
        <v>521</v>
      </c>
      <c r="H4937" s="231" t="s">
        <v>796</v>
      </c>
      <c r="I4937" s="203">
        <v>19253</v>
      </c>
      <c r="J4937" s="203">
        <v>19081.14</v>
      </c>
      <c r="K4937" s="203">
        <v>186.33</v>
      </c>
      <c r="L4937" s="203">
        <v>-14.47</v>
      </c>
      <c r="M4937" s="231"/>
    </row>
    <row r="4938" spans="1:13">
      <c r="A4938" s="231" t="s">
        <v>794</v>
      </c>
      <c r="B4938" s="231" t="s">
        <v>703</v>
      </c>
      <c r="C4938" s="231" t="s">
        <v>794</v>
      </c>
      <c r="D4938" s="231" t="s">
        <v>22</v>
      </c>
      <c r="E4938" s="231" t="s">
        <v>2087</v>
      </c>
      <c r="F4938" s="231" t="s">
        <v>48</v>
      </c>
      <c r="G4938" s="231" t="s">
        <v>521</v>
      </c>
      <c r="H4938" s="231" t="s">
        <v>796</v>
      </c>
      <c r="I4938" s="203">
        <v>30122</v>
      </c>
      <c r="J4938" s="203">
        <v>28785.46</v>
      </c>
      <c r="K4938" s="203">
        <v>1117.2</v>
      </c>
      <c r="L4938" s="203">
        <v>219.34</v>
      </c>
      <c r="M4938" s="231"/>
    </row>
    <row r="4939" spans="1:13">
      <c r="A4939" s="231" t="s">
        <v>794</v>
      </c>
      <c r="B4939" s="231" t="s">
        <v>703</v>
      </c>
      <c r="C4939" s="231" t="s">
        <v>812</v>
      </c>
      <c r="D4939" s="231" t="s">
        <v>22</v>
      </c>
      <c r="E4939" s="231" t="s">
        <v>2087</v>
      </c>
      <c r="F4939" s="231" t="s">
        <v>48</v>
      </c>
      <c r="G4939" s="231" t="s">
        <v>521</v>
      </c>
      <c r="H4939" s="231" t="s">
        <v>796</v>
      </c>
      <c r="I4939" s="203">
        <v>14153</v>
      </c>
      <c r="J4939" s="203">
        <v>13826.37</v>
      </c>
      <c r="K4939" s="203">
        <v>232.58</v>
      </c>
      <c r="L4939" s="203">
        <v>94.05</v>
      </c>
      <c r="M4939" s="231"/>
    </row>
    <row r="4940" spans="1:13">
      <c r="A4940" s="231" t="s">
        <v>794</v>
      </c>
      <c r="B4940" s="231" t="s">
        <v>703</v>
      </c>
      <c r="C4940" s="231" t="s">
        <v>794</v>
      </c>
      <c r="D4940" s="231" t="s">
        <v>29</v>
      </c>
      <c r="E4940" s="231" t="s">
        <v>2087</v>
      </c>
      <c r="F4940" s="231" t="s">
        <v>48</v>
      </c>
      <c r="G4940" s="231" t="s">
        <v>521</v>
      </c>
      <c r="H4940" s="231" t="s">
        <v>796</v>
      </c>
      <c r="I4940" s="203">
        <v>22100</v>
      </c>
      <c r="J4940" s="203">
        <v>21262.5</v>
      </c>
      <c r="K4940" s="203">
        <v>787.5</v>
      </c>
      <c r="L4940" s="203">
        <v>50</v>
      </c>
      <c r="M4940" s="231"/>
    </row>
    <row r="4941" spans="1:13">
      <c r="A4941" s="231" t="s">
        <v>794</v>
      </c>
      <c r="B4941" s="231" t="s">
        <v>703</v>
      </c>
      <c r="C4941" s="231" t="s">
        <v>812</v>
      </c>
      <c r="D4941" s="231" t="s">
        <v>29</v>
      </c>
      <c r="E4941" s="231" t="s">
        <v>2087</v>
      </c>
      <c r="F4941" s="231" t="s">
        <v>48</v>
      </c>
      <c r="G4941" s="231" t="s">
        <v>521</v>
      </c>
      <c r="H4941" s="231" t="s">
        <v>796</v>
      </c>
      <c r="I4941" s="203">
        <v>12273</v>
      </c>
      <c r="J4941" s="203">
        <v>12127.37</v>
      </c>
      <c r="K4941" s="203">
        <v>164.09</v>
      </c>
      <c r="L4941" s="203">
        <v>-18.46</v>
      </c>
      <c r="M4941" s="231"/>
    </row>
    <row r="4942" spans="1:13">
      <c r="A4942" s="231" t="s">
        <v>794</v>
      </c>
      <c r="B4942" s="231" t="s">
        <v>703</v>
      </c>
      <c r="C4942" s="231" t="s">
        <v>794</v>
      </c>
      <c r="D4942" s="231" t="s">
        <v>20</v>
      </c>
      <c r="E4942" s="231" t="s">
        <v>2087</v>
      </c>
      <c r="F4942" s="231" t="s">
        <v>48</v>
      </c>
      <c r="G4942" s="231" t="s">
        <v>521</v>
      </c>
      <c r="H4942" s="231" t="s">
        <v>796</v>
      </c>
      <c r="I4942" s="203">
        <v>23665.65</v>
      </c>
      <c r="J4942" s="203">
        <v>22813.79</v>
      </c>
      <c r="K4942" s="203">
        <v>843.15</v>
      </c>
      <c r="L4942" s="203">
        <v>8.7100000000000009</v>
      </c>
      <c r="M4942" s="231"/>
    </row>
    <row r="4943" spans="1:13">
      <c r="A4943" s="231" t="s">
        <v>794</v>
      </c>
      <c r="B4943" s="231" t="s">
        <v>703</v>
      </c>
      <c r="C4943" s="231" t="s">
        <v>812</v>
      </c>
      <c r="D4943" s="231" t="s">
        <v>20</v>
      </c>
      <c r="E4943" s="231" t="s">
        <v>2087</v>
      </c>
      <c r="F4943" s="231" t="s">
        <v>48</v>
      </c>
      <c r="G4943" s="231" t="s">
        <v>521</v>
      </c>
      <c r="H4943" s="231" t="s">
        <v>796</v>
      </c>
      <c r="I4943" s="203">
        <v>18930</v>
      </c>
      <c r="J4943" s="203">
        <v>18733.41</v>
      </c>
      <c r="K4943" s="203">
        <v>175.63</v>
      </c>
      <c r="L4943" s="203">
        <v>20.96</v>
      </c>
      <c r="M4943" s="231"/>
    </row>
    <row r="4944" spans="1:13">
      <c r="A4944" s="231" t="s">
        <v>794</v>
      </c>
      <c r="B4944" s="231" t="s">
        <v>703</v>
      </c>
      <c r="C4944" s="231" t="s">
        <v>794</v>
      </c>
      <c r="D4944" s="231" t="s">
        <v>19</v>
      </c>
      <c r="E4944" s="231" t="s">
        <v>2087</v>
      </c>
      <c r="F4944" s="231" t="s">
        <v>48</v>
      </c>
      <c r="G4944" s="231" t="s">
        <v>521</v>
      </c>
      <c r="H4944" s="231" t="s">
        <v>796</v>
      </c>
      <c r="I4944" s="203">
        <v>20650</v>
      </c>
      <c r="J4944" s="203">
        <v>18427.939999999999</v>
      </c>
      <c r="K4944" s="203">
        <v>824.25</v>
      </c>
      <c r="L4944" s="203">
        <v>1397.81</v>
      </c>
      <c r="M4944" s="231"/>
    </row>
    <row r="4945" spans="1:13">
      <c r="A4945" s="231" t="s">
        <v>794</v>
      </c>
      <c r="B4945" s="231" t="s">
        <v>703</v>
      </c>
      <c r="C4945" s="231" t="s">
        <v>812</v>
      </c>
      <c r="D4945" s="231" t="s">
        <v>19</v>
      </c>
      <c r="E4945" s="231" t="s">
        <v>2087</v>
      </c>
      <c r="F4945" s="231" t="s">
        <v>48</v>
      </c>
      <c r="G4945" s="231" t="s">
        <v>521</v>
      </c>
      <c r="H4945" s="231" t="s">
        <v>796</v>
      </c>
      <c r="I4945" s="203">
        <v>11682</v>
      </c>
      <c r="J4945" s="203">
        <v>11285.87</v>
      </c>
      <c r="K4945" s="203">
        <v>173.3</v>
      </c>
      <c r="L4945" s="203">
        <v>222.83</v>
      </c>
      <c r="M4945" s="231"/>
    </row>
    <row r="4946" spans="1:13">
      <c r="A4946" s="231" t="s">
        <v>794</v>
      </c>
      <c r="B4946" s="231" t="s">
        <v>703</v>
      </c>
      <c r="C4946" s="231" t="s">
        <v>794</v>
      </c>
      <c r="D4946" s="231" t="s">
        <v>400</v>
      </c>
      <c r="E4946" s="231" t="s">
        <v>2087</v>
      </c>
      <c r="F4946" s="231" t="s">
        <v>48</v>
      </c>
      <c r="G4946" s="231" t="s">
        <v>521</v>
      </c>
      <c r="H4946" s="231" t="s">
        <v>796</v>
      </c>
      <c r="I4946" s="203">
        <v>23570.91</v>
      </c>
      <c r="J4946" s="203">
        <v>22715.21</v>
      </c>
      <c r="K4946" s="203">
        <v>845.77</v>
      </c>
      <c r="L4946" s="203">
        <v>9.93</v>
      </c>
      <c r="M4946" s="231"/>
    </row>
    <row r="4947" spans="1:13">
      <c r="A4947" s="231" t="s">
        <v>794</v>
      </c>
      <c r="B4947" s="231" t="s">
        <v>703</v>
      </c>
      <c r="C4947" s="231" t="s">
        <v>812</v>
      </c>
      <c r="D4947" s="231" t="s">
        <v>400</v>
      </c>
      <c r="E4947" s="231" t="s">
        <v>2087</v>
      </c>
      <c r="F4947" s="231" t="s">
        <v>48</v>
      </c>
      <c r="G4947" s="231" t="s">
        <v>521</v>
      </c>
      <c r="H4947" s="231" t="s">
        <v>796</v>
      </c>
      <c r="I4947" s="203">
        <v>12588</v>
      </c>
      <c r="J4947" s="203">
        <v>12412.5</v>
      </c>
      <c r="K4947" s="203">
        <v>176.17</v>
      </c>
      <c r="L4947" s="203">
        <v>-0.67</v>
      </c>
      <c r="M4947" s="231"/>
    </row>
    <row r="4948" spans="1:13">
      <c r="A4948" s="231" t="s">
        <v>794</v>
      </c>
      <c r="B4948" s="231" t="s">
        <v>703</v>
      </c>
      <c r="C4948" s="231" t="s">
        <v>794</v>
      </c>
      <c r="D4948" s="231" t="s">
        <v>36</v>
      </c>
      <c r="E4948" s="231" t="s">
        <v>2087</v>
      </c>
      <c r="F4948" s="231" t="s">
        <v>48</v>
      </c>
      <c r="G4948" s="231" t="s">
        <v>521</v>
      </c>
      <c r="H4948" s="231" t="s">
        <v>796</v>
      </c>
      <c r="I4948" s="203">
        <v>22797</v>
      </c>
      <c r="J4948" s="203">
        <v>21738.95</v>
      </c>
      <c r="K4948" s="203">
        <v>805.14</v>
      </c>
      <c r="L4948" s="203">
        <v>252.91</v>
      </c>
      <c r="M4948" s="231"/>
    </row>
    <row r="4949" spans="1:13">
      <c r="A4949" s="231" t="s">
        <v>794</v>
      </c>
      <c r="B4949" s="231" t="s">
        <v>703</v>
      </c>
      <c r="C4949" s="231" t="s">
        <v>812</v>
      </c>
      <c r="D4949" s="231" t="s">
        <v>36</v>
      </c>
      <c r="E4949" s="231" t="s">
        <v>2087</v>
      </c>
      <c r="F4949" s="231" t="s">
        <v>48</v>
      </c>
      <c r="G4949" s="231" t="s">
        <v>521</v>
      </c>
      <c r="H4949" s="231" t="s">
        <v>796</v>
      </c>
      <c r="I4949" s="203">
        <v>11666</v>
      </c>
      <c r="J4949" s="203">
        <v>11501.56</v>
      </c>
      <c r="K4949" s="203">
        <v>167.7</v>
      </c>
      <c r="L4949" s="203">
        <v>-3.26</v>
      </c>
      <c r="M4949" s="231"/>
    </row>
    <row r="4950" spans="1:13">
      <c r="A4950" s="231" t="s">
        <v>794</v>
      </c>
      <c r="B4950" s="231" t="s">
        <v>703</v>
      </c>
      <c r="C4950" s="231" t="s">
        <v>794</v>
      </c>
      <c r="D4950" s="231" t="s">
        <v>134</v>
      </c>
      <c r="E4950" s="231" t="s">
        <v>2087</v>
      </c>
      <c r="F4950" s="231" t="s">
        <v>48</v>
      </c>
      <c r="G4950" s="231" t="s">
        <v>521</v>
      </c>
      <c r="H4950" s="231" t="s">
        <v>796</v>
      </c>
      <c r="I4950" s="203">
        <v>23473</v>
      </c>
      <c r="J4950" s="203">
        <v>21971.439999999999</v>
      </c>
      <c r="K4950" s="203">
        <v>845.77</v>
      </c>
      <c r="L4950" s="203">
        <v>655.79</v>
      </c>
      <c r="M4950" s="231"/>
    </row>
    <row r="4951" spans="1:13">
      <c r="A4951" s="231" t="s">
        <v>794</v>
      </c>
      <c r="B4951" s="231" t="s">
        <v>703</v>
      </c>
      <c r="C4951" s="231" t="s">
        <v>812</v>
      </c>
      <c r="D4951" s="231" t="s">
        <v>134</v>
      </c>
      <c r="E4951" s="231" t="s">
        <v>2087</v>
      </c>
      <c r="F4951" s="231" t="s">
        <v>48</v>
      </c>
      <c r="G4951" s="231" t="s">
        <v>521</v>
      </c>
      <c r="H4951" s="231" t="s">
        <v>796</v>
      </c>
      <c r="I4951" s="203">
        <v>18735</v>
      </c>
      <c r="J4951" s="203">
        <v>15627.41</v>
      </c>
      <c r="K4951" s="203">
        <v>176.03</v>
      </c>
      <c r="L4951" s="203">
        <v>2931.56</v>
      </c>
      <c r="M4951" s="231"/>
    </row>
    <row r="4952" spans="1:13">
      <c r="A4952" s="231" t="s">
        <v>794</v>
      </c>
      <c r="B4952" s="231" t="s">
        <v>703</v>
      </c>
      <c r="C4952" s="231" t="s">
        <v>794</v>
      </c>
      <c r="D4952" s="231" t="s">
        <v>295</v>
      </c>
      <c r="E4952" s="231" t="s">
        <v>2087</v>
      </c>
      <c r="F4952" s="231" t="s">
        <v>48</v>
      </c>
      <c r="G4952" s="231" t="s">
        <v>521</v>
      </c>
      <c r="H4952" s="231" t="s">
        <v>796</v>
      </c>
      <c r="I4952" s="203">
        <v>23556.33</v>
      </c>
      <c r="J4952" s="203">
        <v>22576.67</v>
      </c>
      <c r="K4952" s="203">
        <v>843.15</v>
      </c>
      <c r="L4952" s="203">
        <v>136.51</v>
      </c>
      <c r="M4952" s="231"/>
    </row>
    <row r="4953" spans="1:13">
      <c r="A4953" s="231" t="s">
        <v>794</v>
      </c>
      <c r="B4953" s="231" t="s">
        <v>703</v>
      </c>
      <c r="C4953" s="231" t="s">
        <v>812</v>
      </c>
      <c r="D4953" s="231" t="s">
        <v>295</v>
      </c>
      <c r="E4953" s="231" t="s">
        <v>2087</v>
      </c>
      <c r="F4953" s="231" t="s">
        <v>48</v>
      </c>
      <c r="G4953" s="231" t="s">
        <v>521</v>
      </c>
      <c r="H4953" s="231" t="s">
        <v>796</v>
      </c>
      <c r="I4953" s="203">
        <v>12582</v>
      </c>
      <c r="J4953" s="203">
        <v>12380.18</v>
      </c>
      <c r="K4953" s="203">
        <v>175.63</v>
      </c>
      <c r="L4953" s="203">
        <v>26.19</v>
      </c>
      <c r="M4953" s="231"/>
    </row>
    <row r="4954" spans="1:13">
      <c r="A4954" s="231" t="s">
        <v>794</v>
      </c>
      <c r="B4954" s="231" t="s">
        <v>703</v>
      </c>
      <c r="C4954" s="231" t="s">
        <v>794</v>
      </c>
      <c r="D4954" s="231" t="s">
        <v>210</v>
      </c>
      <c r="E4954" s="231" t="s">
        <v>2087</v>
      </c>
      <c r="F4954" s="231" t="s">
        <v>48</v>
      </c>
      <c r="G4954" s="231" t="s">
        <v>521</v>
      </c>
      <c r="H4954" s="231" t="s">
        <v>796</v>
      </c>
      <c r="I4954" s="203">
        <v>31281.599999999999</v>
      </c>
      <c r="J4954" s="203">
        <v>29717.52</v>
      </c>
      <c r="K4954" s="203">
        <v>1117.2</v>
      </c>
      <c r="L4954" s="203">
        <v>446.88</v>
      </c>
      <c r="M4954" s="231"/>
    </row>
    <row r="4955" spans="1:13">
      <c r="A4955" s="231" t="s">
        <v>794</v>
      </c>
      <c r="B4955" s="231" t="s">
        <v>703</v>
      </c>
      <c r="C4955" s="231" t="s">
        <v>812</v>
      </c>
      <c r="D4955" s="231" t="s">
        <v>210</v>
      </c>
      <c r="E4955" s="231" t="s">
        <v>2087</v>
      </c>
      <c r="F4955" s="231" t="s">
        <v>48</v>
      </c>
      <c r="G4955" s="231" t="s">
        <v>521</v>
      </c>
      <c r="H4955" s="231" t="s">
        <v>796</v>
      </c>
      <c r="I4955" s="203">
        <v>20561</v>
      </c>
      <c r="J4955" s="203">
        <v>20291.78</v>
      </c>
      <c r="K4955" s="203">
        <v>232.58</v>
      </c>
      <c r="L4955" s="203">
        <v>36.64</v>
      </c>
      <c r="M4955" s="231"/>
    </row>
    <row r="4956" spans="1:13">
      <c r="A4956" s="231" t="s">
        <v>794</v>
      </c>
      <c r="B4956" s="231" t="s">
        <v>703</v>
      </c>
      <c r="C4956" s="231" t="s">
        <v>794</v>
      </c>
      <c r="D4956" s="231" t="s">
        <v>195</v>
      </c>
      <c r="E4956" s="231" t="s">
        <v>2087</v>
      </c>
      <c r="F4956" s="231" t="s">
        <v>48</v>
      </c>
      <c r="G4956" s="231" t="s">
        <v>521</v>
      </c>
      <c r="H4956" s="231" t="s">
        <v>796</v>
      </c>
      <c r="I4956" s="203">
        <v>23899</v>
      </c>
      <c r="J4956" s="203">
        <v>22836.13</v>
      </c>
      <c r="K4956" s="203">
        <v>845.77</v>
      </c>
      <c r="L4956" s="203">
        <v>217.1</v>
      </c>
      <c r="M4956" s="231"/>
    </row>
    <row r="4957" spans="1:13">
      <c r="A4957" s="231" t="s">
        <v>794</v>
      </c>
      <c r="B4957" s="231" t="s">
        <v>703</v>
      </c>
      <c r="C4957" s="231" t="s">
        <v>812</v>
      </c>
      <c r="D4957" s="231" t="s">
        <v>195</v>
      </c>
      <c r="E4957" s="231" t="s">
        <v>2087</v>
      </c>
      <c r="F4957" s="231" t="s">
        <v>48</v>
      </c>
      <c r="G4957" s="231" t="s">
        <v>521</v>
      </c>
      <c r="H4957" s="231" t="s">
        <v>796</v>
      </c>
      <c r="I4957" s="203">
        <v>12611</v>
      </c>
      <c r="J4957" s="203">
        <v>12440.67</v>
      </c>
      <c r="K4957" s="203">
        <v>176.17</v>
      </c>
      <c r="L4957" s="203">
        <v>-5.84</v>
      </c>
      <c r="M4957" s="231"/>
    </row>
    <row r="4958" spans="1:13">
      <c r="A4958" s="231" t="s">
        <v>794</v>
      </c>
      <c r="B4958" s="231" t="s">
        <v>703</v>
      </c>
      <c r="C4958" s="231" t="s">
        <v>794</v>
      </c>
      <c r="D4958" s="231" t="s">
        <v>137</v>
      </c>
      <c r="E4958" s="231" t="s">
        <v>2087</v>
      </c>
      <c r="F4958" s="231" t="s">
        <v>48</v>
      </c>
      <c r="G4958" s="231" t="s">
        <v>521</v>
      </c>
      <c r="H4958" s="231" t="s">
        <v>796</v>
      </c>
      <c r="I4958" s="203">
        <v>31281.599999999999</v>
      </c>
      <c r="J4958" s="203">
        <v>30164.400000000001</v>
      </c>
      <c r="K4958" s="203">
        <v>1117.2</v>
      </c>
      <c r="L4958" s="203">
        <v>0</v>
      </c>
      <c r="M4958" s="231"/>
    </row>
    <row r="4959" spans="1:13">
      <c r="A4959" s="231" t="s">
        <v>794</v>
      </c>
      <c r="B4959" s="231" t="s">
        <v>703</v>
      </c>
      <c r="C4959" s="231" t="s">
        <v>812</v>
      </c>
      <c r="D4959" s="231" t="s">
        <v>137</v>
      </c>
      <c r="E4959" s="231" t="s">
        <v>2087</v>
      </c>
      <c r="F4959" s="231" t="s">
        <v>48</v>
      </c>
      <c r="G4959" s="231" t="s">
        <v>521</v>
      </c>
      <c r="H4959" s="231" t="s">
        <v>796</v>
      </c>
      <c r="I4959" s="203">
        <v>14371</v>
      </c>
      <c r="J4959" s="203">
        <v>14167.92</v>
      </c>
      <c r="K4959" s="203">
        <v>232.58</v>
      </c>
      <c r="L4959" s="203">
        <v>-29.5</v>
      </c>
      <c r="M4959" s="231"/>
    </row>
    <row r="4960" spans="1:13">
      <c r="A4960" s="231" t="s">
        <v>794</v>
      </c>
      <c r="B4960" s="231" t="s">
        <v>703</v>
      </c>
      <c r="C4960" s="231" t="s">
        <v>794</v>
      </c>
      <c r="D4960" s="231" t="s">
        <v>843</v>
      </c>
      <c r="E4960" s="231" t="s">
        <v>2087</v>
      </c>
      <c r="F4960" s="231" t="s">
        <v>48</v>
      </c>
      <c r="G4960" s="231" t="s">
        <v>521</v>
      </c>
      <c r="H4960" s="231" t="s">
        <v>796</v>
      </c>
      <c r="I4960" s="203">
        <v>31281.599999999999</v>
      </c>
      <c r="J4960" s="203">
        <v>30111.200000000001</v>
      </c>
      <c r="K4960" s="203">
        <v>1117.2</v>
      </c>
      <c r="L4960" s="203">
        <v>53.2</v>
      </c>
      <c r="M4960" s="231"/>
    </row>
    <row r="4961" spans="1:13">
      <c r="A4961" s="231" t="s">
        <v>794</v>
      </c>
      <c r="B4961" s="231" t="s">
        <v>703</v>
      </c>
      <c r="C4961" s="231" t="s">
        <v>812</v>
      </c>
      <c r="D4961" s="231" t="s">
        <v>843</v>
      </c>
      <c r="E4961" s="231" t="s">
        <v>2087</v>
      </c>
      <c r="F4961" s="231" t="s">
        <v>48</v>
      </c>
      <c r="G4961" s="231" t="s">
        <v>521</v>
      </c>
      <c r="H4961" s="231" t="s">
        <v>796</v>
      </c>
      <c r="I4961" s="203">
        <v>20553</v>
      </c>
      <c r="J4961" s="203">
        <v>20281.21</v>
      </c>
      <c r="K4961" s="203">
        <v>232.58</v>
      </c>
      <c r="L4961" s="203">
        <v>39.21</v>
      </c>
      <c r="M4961" s="231"/>
    </row>
    <row r="4962" spans="1:13">
      <c r="A4962" s="231" t="s">
        <v>794</v>
      </c>
      <c r="B4962" s="231" t="s">
        <v>704</v>
      </c>
      <c r="C4962" s="231" t="s">
        <v>2341</v>
      </c>
      <c r="D4962" s="231" t="s">
        <v>2299</v>
      </c>
      <c r="E4962" s="231" t="s">
        <v>867</v>
      </c>
      <c r="F4962" s="231" t="s">
        <v>48</v>
      </c>
      <c r="G4962" s="231" t="s">
        <v>521</v>
      </c>
      <c r="H4962" s="231" t="s">
        <v>796</v>
      </c>
      <c r="I4962" s="203">
        <v>11.2</v>
      </c>
      <c r="J4962" s="203">
        <v>459.4</v>
      </c>
      <c r="K4962" s="203">
        <v>0</v>
      </c>
      <c r="L4962" s="203">
        <v>-448.2</v>
      </c>
      <c r="M4962" s="231"/>
    </row>
    <row r="4963" spans="1:13">
      <c r="A4963" s="231" t="s">
        <v>794</v>
      </c>
      <c r="B4963" s="231" t="s">
        <v>702</v>
      </c>
      <c r="C4963" s="231" t="s">
        <v>794</v>
      </c>
      <c r="D4963" s="231" t="s">
        <v>2299</v>
      </c>
      <c r="E4963" s="231" t="s">
        <v>867</v>
      </c>
      <c r="F4963" s="231" t="s">
        <v>48</v>
      </c>
      <c r="G4963" s="231" t="s">
        <v>521</v>
      </c>
      <c r="H4963" s="231" t="s">
        <v>796</v>
      </c>
      <c r="I4963" s="203">
        <v>5480.88</v>
      </c>
      <c r="J4963" s="203">
        <v>5480.88</v>
      </c>
      <c r="K4963" s="203">
        <v>0</v>
      </c>
      <c r="L4963" s="203">
        <v>0</v>
      </c>
      <c r="M4963" s="231"/>
    </row>
    <row r="4964" spans="1:13">
      <c r="A4964" s="231" t="s">
        <v>794</v>
      </c>
      <c r="B4964" s="231" t="s">
        <v>702</v>
      </c>
      <c r="C4964" s="231" t="s">
        <v>812</v>
      </c>
      <c r="D4964" s="231" t="s">
        <v>2299</v>
      </c>
      <c r="E4964" s="231" t="s">
        <v>867</v>
      </c>
      <c r="F4964" s="231" t="s">
        <v>48</v>
      </c>
      <c r="G4964" s="231" t="s">
        <v>521</v>
      </c>
      <c r="H4964" s="231" t="s">
        <v>796</v>
      </c>
      <c r="I4964" s="203">
        <v>1207.78</v>
      </c>
      <c r="J4964" s="203">
        <v>1207.78</v>
      </c>
      <c r="K4964" s="203">
        <v>0</v>
      </c>
      <c r="L4964" s="203">
        <v>0</v>
      </c>
      <c r="M4964" s="231"/>
    </row>
    <row r="4965" spans="1:13">
      <c r="A4965" s="231" t="s">
        <v>794</v>
      </c>
      <c r="B4965" s="231" t="s">
        <v>856</v>
      </c>
      <c r="C4965" s="231" t="s">
        <v>794</v>
      </c>
      <c r="D4965" s="231" t="s">
        <v>342</v>
      </c>
      <c r="E4965" s="231" t="s">
        <v>279</v>
      </c>
      <c r="F4965" s="231" t="s">
        <v>48</v>
      </c>
      <c r="G4965" s="231" t="s">
        <v>521</v>
      </c>
      <c r="H4965" s="231" t="s">
        <v>796</v>
      </c>
      <c r="I4965" s="203">
        <v>60673.65</v>
      </c>
      <c r="J4965" s="203">
        <v>58659.28</v>
      </c>
      <c r="K4965" s="203">
        <v>2157.75</v>
      </c>
      <c r="L4965" s="203">
        <v>-143.38</v>
      </c>
      <c r="M4965" s="231"/>
    </row>
    <row r="4966" spans="1:13">
      <c r="A4966" s="231" t="s">
        <v>794</v>
      </c>
      <c r="B4966" s="231" t="s">
        <v>856</v>
      </c>
      <c r="C4966" s="231" t="s">
        <v>812</v>
      </c>
      <c r="D4966" s="231" t="s">
        <v>342</v>
      </c>
      <c r="E4966" s="231" t="s">
        <v>279</v>
      </c>
      <c r="F4966" s="231" t="s">
        <v>48</v>
      </c>
      <c r="G4966" s="231" t="s">
        <v>521</v>
      </c>
      <c r="H4966" s="231" t="s">
        <v>796</v>
      </c>
      <c r="I4966" s="203">
        <v>39307.599999999999</v>
      </c>
      <c r="J4966" s="203">
        <v>38874.050000000003</v>
      </c>
      <c r="K4966" s="203">
        <v>449.21</v>
      </c>
      <c r="L4966" s="203">
        <v>-15.66</v>
      </c>
      <c r="M4966" s="231"/>
    </row>
    <row r="4967" spans="1:13">
      <c r="A4967" s="231" t="s">
        <v>794</v>
      </c>
      <c r="B4967" s="231" t="s">
        <v>856</v>
      </c>
      <c r="C4967" s="231" t="s">
        <v>2343</v>
      </c>
      <c r="D4967" s="231" t="s">
        <v>342</v>
      </c>
      <c r="E4967" s="231" t="s">
        <v>279</v>
      </c>
      <c r="F4967" s="231" t="s">
        <v>48</v>
      </c>
      <c r="G4967" s="231" t="s">
        <v>521</v>
      </c>
      <c r="H4967" s="231" t="s">
        <v>796</v>
      </c>
      <c r="I4967" s="203">
        <v>26148.18</v>
      </c>
      <c r="J4967" s="203">
        <v>1277.04</v>
      </c>
      <c r="K4967" s="203">
        <v>0</v>
      </c>
      <c r="L4967" s="203">
        <v>24871.14</v>
      </c>
      <c r="M4967" s="231"/>
    </row>
    <row r="4968" spans="1:13">
      <c r="A4968" s="231" t="s">
        <v>794</v>
      </c>
      <c r="B4968" s="231" t="s">
        <v>856</v>
      </c>
      <c r="C4968" s="231" t="s">
        <v>2345</v>
      </c>
      <c r="D4968" s="231" t="s">
        <v>342</v>
      </c>
      <c r="E4968" s="231" t="s">
        <v>279</v>
      </c>
      <c r="F4968" s="231" t="s">
        <v>48</v>
      </c>
      <c r="G4968" s="231" t="s">
        <v>521</v>
      </c>
      <c r="H4968" s="231" t="s">
        <v>796</v>
      </c>
      <c r="I4968" s="203">
        <v>1685.4</v>
      </c>
      <c r="J4968" s="203">
        <v>1685.4</v>
      </c>
      <c r="K4968" s="203">
        <v>0</v>
      </c>
      <c r="L4968" s="203">
        <v>0</v>
      </c>
      <c r="M4968" s="231"/>
    </row>
    <row r="4969" spans="1:13">
      <c r="A4969" s="231" t="s">
        <v>794</v>
      </c>
      <c r="B4969" s="231" t="s">
        <v>706</v>
      </c>
      <c r="C4969" s="231" t="s">
        <v>2345</v>
      </c>
      <c r="D4969" s="231" t="s">
        <v>342</v>
      </c>
      <c r="E4969" s="231" t="s">
        <v>279</v>
      </c>
      <c r="F4969" s="231" t="s">
        <v>48</v>
      </c>
      <c r="G4969" s="231" t="s">
        <v>521</v>
      </c>
      <c r="H4969" s="231" t="s">
        <v>796</v>
      </c>
      <c r="I4969" s="203">
        <v>2663.48</v>
      </c>
      <c r="J4969" s="203">
        <v>3094.7</v>
      </c>
      <c r="K4969" s="203">
        <v>0</v>
      </c>
      <c r="L4969" s="203">
        <v>-431.22</v>
      </c>
      <c r="M4969" s="231"/>
    </row>
    <row r="4970" spans="1:13">
      <c r="A4970" s="231" t="s">
        <v>794</v>
      </c>
      <c r="B4970" s="231" t="s">
        <v>808</v>
      </c>
      <c r="C4970" s="231" t="s">
        <v>794</v>
      </c>
      <c r="D4970" s="231" t="s">
        <v>342</v>
      </c>
      <c r="E4970" s="231" t="s">
        <v>263</v>
      </c>
      <c r="F4970" s="231" t="s">
        <v>48</v>
      </c>
      <c r="G4970" s="231" t="s">
        <v>521</v>
      </c>
      <c r="H4970" s="231" t="s">
        <v>796</v>
      </c>
      <c r="I4970" s="203">
        <v>14711.7</v>
      </c>
      <c r="J4970" s="203">
        <v>14183.16</v>
      </c>
      <c r="K4970" s="203">
        <v>528.11</v>
      </c>
      <c r="L4970" s="203">
        <v>0.43</v>
      </c>
      <c r="M4970" s="231"/>
    </row>
    <row r="4971" spans="1:13">
      <c r="A4971" s="231" t="s">
        <v>794</v>
      </c>
      <c r="B4971" s="231" t="s">
        <v>808</v>
      </c>
      <c r="C4971" s="231" t="s">
        <v>812</v>
      </c>
      <c r="D4971" s="231" t="s">
        <v>342</v>
      </c>
      <c r="E4971" s="231" t="s">
        <v>263</v>
      </c>
      <c r="F4971" s="231" t="s">
        <v>48</v>
      </c>
      <c r="G4971" s="231" t="s">
        <v>521</v>
      </c>
      <c r="H4971" s="231" t="s">
        <v>796</v>
      </c>
      <c r="I4971" s="203">
        <v>6128.33</v>
      </c>
      <c r="J4971" s="203">
        <v>6012.16</v>
      </c>
      <c r="K4971" s="203">
        <v>109.71</v>
      </c>
      <c r="L4971" s="203">
        <v>6.46</v>
      </c>
      <c r="M4971" s="231"/>
    </row>
    <row r="4972" spans="1:13">
      <c r="A4972" s="231" t="s">
        <v>794</v>
      </c>
      <c r="B4972" s="231" t="s">
        <v>701</v>
      </c>
      <c r="C4972" s="231" t="s">
        <v>2345</v>
      </c>
      <c r="D4972" s="231" t="s">
        <v>342</v>
      </c>
      <c r="E4972" s="231" t="s">
        <v>263</v>
      </c>
      <c r="F4972" s="231" t="s">
        <v>48</v>
      </c>
      <c r="G4972" s="231" t="s">
        <v>521</v>
      </c>
      <c r="H4972" s="231" t="s">
        <v>796</v>
      </c>
      <c r="I4972" s="203">
        <v>142.84</v>
      </c>
      <c r="J4972" s="203">
        <v>142.84</v>
      </c>
      <c r="K4972" s="203">
        <v>0</v>
      </c>
      <c r="L4972" s="203">
        <v>0</v>
      </c>
      <c r="M4972" s="231"/>
    </row>
    <row r="4973" spans="1:13">
      <c r="A4973" s="231" t="s">
        <v>794</v>
      </c>
      <c r="B4973" s="231" t="s">
        <v>702</v>
      </c>
      <c r="C4973" s="231" t="s">
        <v>2345</v>
      </c>
      <c r="D4973" s="231" t="s">
        <v>342</v>
      </c>
      <c r="E4973" s="231" t="s">
        <v>263</v>
      </c>
      <c r="F4973" s="231" t="s">
        <v>48</v>
      </c>
      <c r="G4973" s="231" t="s">
        <v>521</v>
      </c>
      <c r="H4973" s="231" t="s">
        <v>796</v>
      </c>
      <c r="I4973" s="203">
        <v>1114.1600000000001</v>
      </c>
      <c r="J4973" s="203">
        <v>1114.1600000000001</v>
      </c>
      <c r="K4973" s="203">
        <v>0</v>
      </c>
      <c r="L4973" s="203">
        <v>0</v>
      </c>
      <c r="M4973" s="231"/>
    </row>
    <row r="4974" spans="1:13">
      <c r="A4974" s="231" t="s">
        <v>794</v>
      </c>
      <c r="B4974" s="231" t="s">
        <v>706</v>
      </c>
      <c r="C4974" s="231" t="s">
        <v>2345</v>
      </c>
      <c r="D4974" s="231" t="s">
        <v>342</v>
      </c>
      <c r="E4974" s="231" t="s">
        <v>263</v>
      </c>
      <c r="F4974" s="231" t="s">
        <v>48</v>
      </c>
      <c r="G4974" s="231" t="s">
        <v>521</v>
      </c>
      <c r="H4974" s="231" t="s">
        <v>796</v>
      </c>
      <c r="I4974" s="203">
        <v>10950</v>
      </c>
      <c r="J4974" s="203">
        <v>9330.58</v>
      </c>
      <c r="K4974" s="203">
        <v>0</v>
      </c>
      <c r="L4974" s="203">
        <v>1619.42</v>
      </c>
      <c r="M4974" s="231"/>
    </row>
    <row r="4975" spans="1:13">
      <c r="A4975" s="231" t="s">
        <v>794</v>
      </c>
      <c r="B4975" s="231" t="s">
        <v>367</v>
      </c>
      <c r="C4975" s="231" t="s">
        <v>794</v>
      </c>
      <c r="D4975" s="231" t="s">
        <v>342</v>
      </c>
      <c r="E4975" s="231" t="s">
        <v>263</v>
      </c>
      <c r="F4975" s="231" t="s">
        <v>48</v>
      </c>
      <c r="G4975" s="231" t="s">
        <v>521</v>
      </c>
      <c r="H4975" s="231" t="s">
        <v>796</v>
      </c>
      <c r="I4975" s="203">
        <v>86608.9</v>
      </c>
      <c r="J4975" s="203">
        <v>37899.58</v>
      </c>
      <c r="K4975" s="203">
        <v>7524.32</v>
      </c>
      <c r="L4975" s="203">
        <v>41185</v>
      </c>
      <c r="M4975" s="231"/>
    </row>
    <row r="4976" spans="1:13">
      <c r="A4976" s="231" t="s">
        <v>794</v>
      </c>
      <c r="B4976" s="231" t="s">
        <v>367</v>
      </c>
      <c r="C4976" s="231" t="s">
        <v>794</v>
      </c>
      <c r="D4976" s="231" t="s">
        <v>342</v>
      </c>
      <c r="E4976" s="231" t="s">
        <v>263</v>
      </c>
      <c r="F4976" s="231" t="s">
        <v>48</v>
      </c>
      <c r="G4976" s="231" t="s">
        <v>521</v>
      </c>
      <c r="H4976" s="231" t="s">
        <v>796</v>
      </c>
      <c r="I4976" s="203">
        <v>93360.69</v>
      </c>
      <c r="J4976" s="203">
        <v>73109.289999999994</v>
      </c>
      <c r="K4976" s="203">
        <v>2112.2399999999998</v>
      </c>
      <c r="L4976" s="203">
        <v>18139.16</v>
      </c>
      <c r="M4976" s="231"/>
    </row>
    <row r="4977" spans="1:13">
      <c r="A4977" s="231" t="s">
        <v>794</v>
      </c>
      <c r="B4977" s="231" t="s">
        <v>367</v>
      </c>
      <c r="C4977" s="231" t="s">
        <v>812</v>
      </c>
      <c r="D4977" s="231" t="s">
        <v>342</v>
      </c>
      <c r="E4977" s="231" t="s">
        <v>263</v>
      </c>
      <c r="F4977" s="231" t="s">
        <v>48</v>
      </c>
      <c r="G4977" s="231" t="s">
        <v>521</v>
      </c>
      <c r="H4977" s="231" t="s">
        <v>796</v>
      </c>
      <c r="I4977" s="203">
        <v>105076.75</v>
      </c>
      <c r="J4977" s="203">
        <v>39174.29</v>
      </c>
      <c r="K4977" s="203">
        <v>1998.92</v>
      </c>
      <c r="L4977" s="203">
        <v>63903.54</v>
      </c>
      <c r="M4977" s="231"/>
    </row>
    <row r="4978" spans="1:13">
      <c r="A4978" s="231" t="s">
        <v>794</v>
      </c>
      <c r="B4978" s="231" t="s">
        <v>367</v>
      </c>
      <c r="C4978" s="231" t="s">
        <v>2341</v>
      </c>
      <c r="D4978" s="231" t="s">
        <v>342</v>
      </c>
      <c r="E4978" s="231" t="s">
        <v>263</v>
      </c>
      <c r="F4978" s="231" t="s">
        <v>48</v>
      </c>
      <c r="G4978" s="231" t="s">
        <v>521</v>
      </c>
      <c r="H4978" s="231" t="s">
        <v>796</v>
      </c>
      <c r="I4978" s="203">
        <v>6348.88</v>
      </c>
      <c r="J4978" s="203">
        <v>171</v>
      </c>
      <c r="K4978" s="203">
        <v>0</v>
      </c>
      <c r="L4978" s="203">
        <v>6177.88</v>
      </c>
      <c r="M4978" s="231"/>
    </row>
    <row r="4979" spans="1:13">
      <c r="A4979" s="231" t="s">
        <v>794</v>
      </c>
      <c r="B4979" s="231" t="s">
        <v>367</v>
      </c>
      <c r="C4979" s="231" t="s">
        <v>2343</v>
      </c>
      <c r="D4979" s="231" t="s">
        <v>342</v>
      </c>
      <c r="E4979" s="231" t="s">
        <v>263</v>
      </c>
      <c r="F4979" s="231" t="s">
        <v>48</v>
      </c>
      <c r="G4979" s="231" t="s">
        <v>521</v>
      </c>
      <c r="H4979" s="231" t="s">
        <v>796</v>
      </c>
      <c r="I4979" s="203">
        <v>68550.789999999994</v>
      </c>
      <c r="J4979" s="203">
        <v>13302.01</v>
      </c>
      <c r="K4979" s="203">
        <v>821.46</v>
      </c>
      <c r="L4979" s="203">
        <v>54427.32</v>
      </c>
      <c r="M4979" s="231"/>
    </row>
    <row r="4980" spans="1:13">
      <c r="A4980" s="231" t="s">
        <v>794</v>
      </c>
      <c r="B4980" s="231" t="s">
        <v>367</v>
      </c>
      <c r="C4980" s="231" t="s">
        <v>2344</v>
      </c>
      <c r="D4980" s="231" t="s">
        <v>342</v>
      </c>
      <c r="E4980" s="231" t="s">
        <v>263</v>
      </c>
      <c r="F4980" s="231" t="s">
        <v>48</v>
      </c>
      <c r="G4980" s="231" t="s">
        <v>521</v>
      </c>
      <c r="H4980" s="231" t="s">
        <v>796</v>
      </c>
      <c r="I4980" s="203">
        <v>2284.9899999999998</v>
      </c>
      <c r="J4980" s="203">
        <v>2284.9899999999998</v>
      </c>
      <c r="K4980" s="203">
        <v>0</v>
      </c>
      <c r="L4980" s="203">
        <v>0</v>
      </c>
      <c r="M4980" s="231"/>
    </row>
    <row r="4981" spans="1:13">
      <c r="A4981" s="231" t="s">
        <v>794</v>
      </c>
      <c r="B4981" s="231" t="s">
        <v>367</v>
      </c>
      <c r="C4981" s="231" t="s">
        <v>2344</v>
      </c>
      <c r="D4981" s="231" t="s">
        <v>342</v>
      </c>
      <c r="E4981" s="231" t="s">
        <v>263</v>
      </c>
      <c r="F4981" s="231" t="s">
        <v>48</v>
      </c>
      <c r="G4981" s="231" t="s">
        <v>521</v>
      </c>
      <c r="H4981" s="231" t="s">
        <v>796</v>
      </c>
      <c r="I4981" s="203">
        <v>533.25</v>
      </c>
      <c r="J4981" s="203">
        <v>533.25</v>
      </c>
      <c r="K4981" s="203">
        <v>0</v>
      </c>
      <c r="L4981" s="203">
        <v>0</v>
      </c>
      <c r="M4981" s="231"/>
    </row>
    <row r="4982" spans="1:13">
      <c r="A4982" s="231" t="s">
        <v>794</v>
      </c>
      <c r="B4982" s="231" t="s">
        <v>367</v>
      </c>
      <c r="C4982" s="231" t="s">
        <v>2345</v>
      </c>
      <c r="D4982" s="231" t="s">
        <v>342</v>
      </c>
      <c r="E4982" s="231" t="s">
        <v>263</v>
      </c>
      <c r="F4982" s="231" t="s">
        <v>48</v>
      </c>
      <c r="G4982" s="231" t="s">
        <v>521</v>
      </c>
      <c r="H4982" s="231" t="s">
        <v>796</v>
      </c>
      <c r="I4982" s="203">
        <v>1327.16</v>
      </c>
      <c r="J4982" s="203">
        <v>599.92999999999995</v>
      </c>
      <c r="K4982" s="203">
        <v>0</v>
      </c>
      <c r="L4982" s="203">
        <v>727.23</v>
      </c>
      <c r="M4982" s="231"/>
    </row>
    <row r="4983" spans="1:13">
      <c r="A4983" s="231" t="s">
        <v>794</v>
      </c>
      <c r="B4983" s="231" t="s">
        <v>704</v>
      </c>
      <c r="C4983" s="231" t="s">
        <v>794</v>
      </c>
      <c r="D4983" s="231" t="s">
        <v>866</v>
      </c>
      <c r="E4983" s="231" t="s">
        <v>521</v>
      </c>
      <c r="F4983" s="231" t="s">
        <v>48</v>
      </c>
      <c r="G4983" s="231" t="s">
        <v>521</v>
      </c>
      <c r="H4983" s="231" t="s">
        <v>796</v>
      </c>
      <c r="I4983" s="203">
        <v>208597</v>
      </c>
      <c r="J4983" s="203">
        <v>189067.61</v>
      </c>
      <c r="K4983" s="203">
        <v>17320.66</v>
      </c>
      <c r="L4983" s="203">
        <v>2208.73</v>
      </c>
      <c r="M4983" s="231"/>
    </row>
    <row r="4984" spans="1:13">
      <c r="A4984" s="231" t="s">
        <v>794</v>
      </c>
      <c r="B4984" s="231" t="s">
        <v>704</v>
      </c>
      <c r="C4984" s="231" t="s">
        <v>812</v>
      </c>
      <c r="D4984" s="231" t="s">
        <v>866</v>
      </c>
      <c r="E4984" s="231" t="s">
        <v>521</v>
      </c>
      <c r="F4984" s="231" t="s">
        <v>48</v>
      </c>
      <c r="G4984" s="231" t="s">
        <v>521</v>
      </c>
      <c r="H4984" s="231" t="s">
        <v>796</v>
      </c>
      <c r="I4984" s="203">
        <v>67631</v>
      </c>
      <c r="J4984" s="203">
        <v>64510.97</v>
      </c>
      <c r="K4984" s="203">
        <v>3593.48</v>
      </c>
      <c r="L4984" s="203">
        <v>-473.45</v>
      </c>
      <c r="M4984" s="231"/>
    </row>
    <row r="4985" spans="1:13">
      <c r="A4985" s="231" t="s">
        <v>794</v>
      </c>
      <c r="B4985" s="231" t="s">
        <v>808</v>
      </c>
      <c r="C4985" s="231" t="s">
        <v>794</v>
      </c>
      <c r="D4985" s="231" t="s">
        <v>210</v>
      </c>
      <c r="E4985" s="231" t="s">
        <v>1967</v>
      </c>
      <c r="F4985" s="231" t="s">
        <v>48</v>
      </c>
      <c r="G4985" s="231" t="s">
        <v>521</v>
      </c>
      <c r="H4985" s="231" t="s">
        <v>796</v>
      </c>
      <c r="I4985" s="203">
        <v>57319.99</v>
      </c>
      <c r="J4985" s="203">
        <v>48221.67</v>
      </c>
      <c r="K4985" s="203">
        <v>9098.32</v>
      </c>
      <c r="L4985" s="203">
        <v>0</v>
      </c>
      <c r="M4985" s="231"/>
    </row>
    <row r="4986" spans="1:13">
      <c r="A4986" s="231" t="s">
        <v>794</v>
      </c>
      <c r="B4986" s="231" t="s">
        <v>808</v>
      </c>
      <c r="C4986" s="231" t="s">
        <v>812</v>
      </c>
      <c r="D4986" s="231" t="s">
        <v>210</v>
      </c>
      <c r="E4986" s="231" t="s">
        <v>1967</v>
      </c>
      <c r="F4986" s="231" t="s">
        <v>48</v>
      </c>
      <c r="G4986" s="231" t="s">
        <v>521</v>
      </c>
      <c r="H4986" s="231" t="s">
        <v>796</v>
      </c>
      <c r="I4986" s="203">
        <v>19789.810000000001</v>
      </c>
      <c r="J4986" s="203">
        <v>18212.740000000002</v>
      </c>
      <c r="K4986" s="203">
        <v>1888.44</v>
      </c>
      <c r="L4986" s="203">
        <v>-311.37</v>
      </c>
      <c r="M4986" s="231"/>
    </row>
    <row r="4987" spans="1:13">
      <c r="A4987" s="231" t="s">
        <v>794</v>
      </c>
      <c r="B4987" s="231" t="s">
        <v>808</v>
      </c>
      <c r="C4987" s="231" t="s">
        <v>2345</v>
      </c>
      <c r="D4987" s="231" t="s">
        <v>210</v>
      </c>
      <c r="E4987" s="231" t="s">
        <v>1967</v>
      </c>
      <c r="F4987" s="231" t="s">
        <v>48</v>
      </c>
      <c r="G4987" s="231" t="s">
        <v>521</v>
      </c>
      <c r="H4987" s="231" t="s">
        <v>796</v>
      </c>
      <c r="I4987" s="203">
        <v>714.2</v>
      </c>
      <c r="J4987" s="203">
        <v>1285.56</v>
      </c>
      <c r="K4987" s="203">
        <v>0</v>
      </c>
      <c r="L4987" s="203">
        <v>-571.36</v>
      </c>
      <c r="M4987" s="231"/>
    </row>
    <row r="4988" spans="1:13">
      <c r="A4988" s="231" t="s">
        <v>794</v>
      </c>
      <c r="B4988" s="231" t="s">
        <v>833</v>
      </c>
      <c r="C4988" s="231" t="s">
        <v>794</v>
      </c>
      <c r="D4988" s="231" t="s">
        <v>210</v>
      </c>
      <c r="E4988" s="231" t="s">
        <v>1967</v>
      </c>
      <c r="F4988" s="231" t="s">
        <v>48</v>
      </c>
      <c r="G4988" s="231" t="s">
        <v>521</v>
      </c>
      <c r="H4988" s="231" t="s">
        <v>796</v>
      </c>
      <c r="I4988" s="203">
        <v>97774</v>
      </c>
      <c r="J4988" s="203">
        <v>90938.87</v>
      </c>
      <c r="K4988" s="203">
        <v>8222</v>
      </c>
      <c r="L4988" s="203">
        <v>-1386.87</v>
      </c>
      <c r="M4988" s="231"/>
    </row>
    <row r="4989" spans="1:13">
      <c r="A4989" s="231" t="s">
        <v>794</v>
      </c>
      <c r="B4989" s="231" t="s">
        <v>833</v>
      </c>
      <c r="C4989" s="231" t="s">
        <v>794</v>
      </c>
      <c r="D4989" s="231" t="s">
        <v>210</v>
      </c>
      <c r="E4989" s="231" t="s">
        <v>1967</v>
      </c>
      <c r="F4989" s="231" t="s">
        <v>48</v>
      </c>
      <c r="G4989" s="231" t="s">
        <v>521</v>
      </c>
      <c r="H4989" s="231" t="s">
        <v>796</v>
      </c>
      <c r="I4989" s="203">
        <v>117763.18</v>
      </c>
      <c r="J4989" s="203">
        <v>113782.94</v>
      </c>
      <c r="K4989" s="203">
        <v>4331.76</v>
      </c>
      <c r="L4989" s="203">
        <v>-351.52</v>
      </c>
      <c r="M4989" s="231"/>
    </row>
    <row r="4990" spans="1:13">
      <c r="A4990" s="231" t="s">
        <v>794</v>
      </c>
      <c r="B4990" s="231" t="s">
        <v>833</v>
      </c>
      <c r="C4990" s="231" t="s">
        <v>812</v>
      </c>
      <c r="D4990" s="231" t="s">
        <v>210</v>
      </c>
      <c r="E4990" s="231" t="s">
        <v>1967</v>
      </c>
      <c r="F4990" s="231" t="s">
        <v>48</v>
      </c>
      <c r="G4990" s="231" t="s">
        <v>521</v>
      </c>
      <c r="H4990" s="231" t="s">
        <v>796</v>
      </c>
      <c r="I4990" s="203">
        <v>98008.35</v>
      </c>
      <c r="J4990" s="203">
        <v>99360.57</v>
      </c>
      <c r="K4990" s="203">
        <v>2608.66</v>
      </c>
      <c r="L4990" s="203">
        <v>-3960.88</v>
      </c>
      <c r="M4990" s="231"/>
    </row>
    <row r="4991" spans="1:13">
      <c r="A4991" s="231" t="s">
        <v>794</v>
      </c>
      <c r="B4991" s="231" t="s">
        <v>833</v>
      </c>
      <c r="C4991" s="231" t="s">
        <v>2345</v>
      </c>
      <c r="D4991" s="231" t="s">
        <v>210</v>
      </c>
      <c r="E4991" s="231" t="s">
        <v>1967</v>
      </c>
      <c r="F4991" s="231" t="s">
        <v>48</v>
      </c>
      <c r="G4991" s="231" t="s">
        <v>521</v>
      </c>
      <c r="H4991" s="231" t="s">
        <v>796</v>
      </c>
      <c r="I4991" s="203">
        <v>4120.55</v>
      </c>
      <c r="J4991" s="203">
        <v>9283.42</v>
      </c>
      <c r="K4991" s="203">
        <v>0</v>
      </c>
      <c r="L4991" s="203">
        <v>-5162.87</v>
      </c>
      <c r="M4991" s="231"/>
    </row>
    <row r="4992" spans="1:13">
      <c r="A4992" s="231" t="s">
        <v>794</v>
      </c>
      <c r="B4992" s="231" t="s">
        <v>833</v>
      </c>
      <c r="C4992" s="231" t="s">
        <v>794</v>
      </c>
      <c r="D4992" s="231" t="s">
        <v>400</v>
      </c>
      <c r="E4992" s="231" t="s">
        <v>1967</v>
      </c>
      <c r="F4992" s="231" t="s">
        <v>48</v>
      </c>
      <c r="G4992" s="231" t="s">
        <v>521</v>
      </c>
      <c r="H4992" s="231" t="s">
        <v>796</v>
      </c>
      <c r="I4992" s="203">
        <v>13343.8</v>
      </c>
      <c r="J4992" s="203">
        <v>13458</v>
      </c>
      <c r="K4992" s="203">
        <v>0</v>
      </c>
      <c r="L4992" s="203">
        <v>-114.2</v>
      </c>
      <c r="M4992" s="231"/>
    </row>
    <row r="4993" spans="1:13">
      <c r="A4993" s="231" t="s">
        <v>794</v>
      </c>
      <c r="B4993" s="231" t="s">
        <v>833</v>
      </c>
      <c r="C4993" s="231" t="s">
        <v>794</v>
      </c>
      <c r="D4993" s="231" t="s">
        <v>400</v>
      </c>
      <c r="E4993" s="231" t="s">
        <v>1967</v>
      </c>
      <c r="F4993" s="231" t="s">
        <v>48</v>
      </c>
      <c r="G4993" s="231" t="s">
        <v>521</v>
      </c>
      <c r="H4993" s="231" t="s">
        <v>796</v>
      </c>
      <c r="I4993" s="203">
        <v>29405.73</v>
      </c>
      <c r="J4993" s="203">
        <v>28427.49</v>
      </c>
      <c r="K4993" s="203">
        <v>879.9</v>
      </c>
      <c r="L4993" s="203">
        <v>98.34</v>
      </c>
      <c r="M4993" s="231"/>
    </row>
    <row r="4994" spans="1:13">
      <c r="A4994" s="231" t="s">
        <v>794</v>
      </c>
      <c r="B4994" s="231" t="s">
        <v>833</v>
      </c>
      <c r="C4994" s="231" t="s">
        <v>812</v>
      </c>
      <c r="D4994" s="231" t="s">
        <v>400</v>
      </c>
      <c r="E4994" s="231" t="s">
        <v>1967</v>
      </c>
      <c r="F4994" s="231" t="s">
        <v>48</v>
      </c>
      <c r="G4994" s="231" t="s">
        <v>521</v>
      </c>
      <c r="H4994" s="231" t="s">
        <v>796</v>
      </c>
      <c r="I4994" s="203">
        <v>22322.400000000001</v>
      </c>
      <c r="J4994" s="203">
        <v>22033.22</v>
      </c>
      <c r="K4994" s="203">
        <v>183.23</v>
      </c>
      <c r="L4994" s="203">
        <v>105.95</v>
      </c>
      <c r="M4994" s="231"/>
    </row>
    <row r="4995" spans="1:13">
      <c r="A4995" s="231" t="s">
        <v>794</v>
      </c>
      <c r="B4995" s="231" t="s">
        <v>833</v>
      </c>
      <c r="C4995" s="231" t="s">
        <v>2345</v>
      </c>
      <c r="D4995" s="231" t="s">
        <v>400</v>
      </c>
      <c r="E4995" s="231" t="s">
        <v>1967</v>
      </c>
      <c r="F4995" s="231" t="s">
        <v>48</v>
      </c>
      <c r="G4995" s="231" t="s">
        <v>521</v>
      </c>
      <c r="H4995" s="231" t="s">
        <v>796</v>
      </c>
      <c r="I4995" s="203">
        <v>3163.3</v>
      </c>
      <c r="J4995" s="203">
        <v>4426.8599999999997</v>
      </c>
      <c r="K4995" s="203">
        <v>0</v>
      </c>
      <c r="L4995" s="203">
        <v>-1263.56</v>
      </c>
      <c r="M4995" s="231"/>
    </row>
    <row r="4996" spans="1:13">
      <c r="A4996" s="231" t="s">
        <v>794</v>
      </c>
      <c r="B4996" s="231" t="s">
        <v>808</v>
      </c>
      <c r="C4996" s="231" t="s">
        <v>2341</v>
      </c>
      <c r="D4996" s="231" t="s">
        <v>835</v>
      </c>
      <c r="E4996" s="231" t="s">
        <v>1258</v>
      </c>
      <c r="F4996" s="231" t="s">
        <v>48</v>
      </c>
      <c r="G4996" s="231" t="s">
        <v>521</v>
      </c>
      <c r="H4996" s="231" t="s">
        <v>796</v>
      </c>
      <c r="I4996" s="203">
        <v>129589.58</v>
      </c>
      <c r="J4996" s="203">
        <v>129589.58</v>
      </c>
      <c r="K4996" s="203">
        <v>0</v>
      </c>
      <c r="L4996" s="203">
        <v>0</v>
      </c>
      <c r="M4996" s="231"/>
    </row>
    <row r="4997" spans="1:13">
      <c r="A4997" s="231" t="s">
        <v>794</v>
      </c>
      <c r="B4997" s="231" t="s">
        <v>808</v>
      </c>
      <c r="C4997" s="231" t="s">
        <v>2341</v>
      </c>
      <c r="D4997" s="231" t="s">
        <v>810</v>
      </c>
      <c r="E4997" s="231" t="s">
        <v>1258</v>
      </c>
      <c r="F4997" s="231" t="s">
        <v>48</v>
      </c>
      <c r="G4997" s="231" t="s">
        <v>521</v>
      </c>
      <c r="H4997" s="231" t="s">
        <v>796</v>
      </c>
      <c r="I4997" s="203">
        <v>74435.039999999994</v>
      </c>
      <c r="J4997" s="203">
        <v>74435.039999999994</v>
      </c>
      <c r="K4997" s="203">
        <v>0</v>
      </c>
      <c r="L4997" s="203">
        <v>0</v>
      </c>
      <c r="M4997" s="231"/>
    </row>
    <row r="4998" spans="1:13">
      <c r="A4998" s="231" t="s">
        <v>794</v>
      </c>
      <c r="B4998" s="231" t="s">
        <v>808</v>
      </c>
      <c r="C4998" s="231" t="s">
        <v>794</v>
      </c>
      <c r="D4998" s="231" t="s">
        <v>382</v>
      </c>
      <c r="E4998" s="231" t="s">
        <v>521</v>
      </c>
      <c r="F4998" s="231" t="s">
        <v>48</v>
      </c>
      <c r="G4998" s="231" t="s">
        <v>521</v>
      </c>
      <c r="H4998" s="231" t="s">
        <v>796</v>
      </c>
      <c r="I4998" s="203">
        <v>3358973</v>
      </c>
      <c r="J4998" s="203">
        <v>2804304.96</v>
      </c>
      <c r="K4998" s="203">
        <v>546319.43999999994</v>
      </c>
      <c r="L4998" s="203">
        <v>8348.6</v>
      </c>
      <c r="M4998" s="231"/>
    </row>
    <row r="4999" spans="1:13">
      <c r="A4999" s="231" t="s">
        <v>794</v>
      </c>
      <c r="B4999" s="231" t="s">
        <v>808</v>
      </c>
      <c r="C4999" s="231" t="s">
        <v>812</v>
      </c>
      <c r="D4999" s="231" t="s">
        <v>382</v>
      </c>
      <c r="E4999" s="231" t="s">
        <v>521</v>
      </c>
      <c r="F4999" s="231" t="s">
        <v>48</v>
      </c>
      <c r="G4999" s="231" t="s">
        <v>521</v>
      </c>
      <c r="H4999" s="231" t="s">
        <v>796</v>
      </c>
      <c r="I4999" s="203">
        <v>1284560</v>
      </c>
      <c r="J4999" s="203">
        <v>1197921.93</v>
      </c>
      <c r="K4999" s="203">
        <v>113862.96</v>
      </c>
      <c r="L4999" s="203">
        <v>-27224.89</v>
      </c>
      <c r="M4999" s="231"/>
    </row>
    <row r="5000" spans="1:13">
      <c r="A5000" s="231" t="s">
        <v>794</v>
      </c>
      <c r="B5000" s="231" t="s">
        <v>808</v>
      </c>
      <c r="C5000" s="231" t="s">
        <v>2341</v>
      </c>
      <c r="D5000" s="231" t="s">
        <v>382</v>
      </c>
      <c r="E5000" s="231" t="s">
        <v>521</v>
      </c>
      <c r="F5000" s="231" t="s">
        <v>48</v>
      </c>
      <c r="G5000" s="231" t="s">
        <v>521</v>
      </c>
      <c r="H5000" s="231" t="s">
        <v>796</v>
      </c>
      <c r="I5000" s="203">
        <v>10429.26</v>
      </c>
      <c r="J5000" s="203">
        <v>8885.39</v>
      </c>
      <c r="K5000" s="203">
        <v>1271.8800000000001</v>
      </c>
      <c r="L5000" s="203">
        <v>271.99</v>
      </c>
      <c r="M5000" s="231"/>
    </row>
    <row r="5001" spans="1:13">
      <c r="A5001" s="231" t="s">
        <v>794</v>
      </c>
      <c r="B5001" s="231" t="s">
        <v>808</v>
      </c>
      <c r="C5001" s="231" t="s">
        <v>2343</v>
      </c>
      <c r="D5001" s="231" t="s">
        <v>382</v>
      </c>
      <c r="E5001" s="231" t="s">
        <v>521</v>
      </c>
      <c r="F5001" s="231" t="s">
        <v>48</v>
      </c>
      <c r="G5001" s="231" t="s">
        <v>521</v>
      </c>
      <c r="H5001" s="231" t="s">
        <v>796</v>
      </c>
      <c r="I5001" s="203">
        <v>25679.55</v>
      </c>
      <c r="J5001" s="203">
        <v>25276.67</v>
      </c>
      <c r="K5001" s="203">
        <v>402.88</v>
      </c>
      <c r="L5001" s="203">
        <v>0</v>
      </c>
      <c r="M5001" s="231"/>
    </row>
    <row r="5002" spans="1:13">
      <c r="A5002" s="231" t="s">
        <v>794</v>
      </c>
      <c r="B5002" s="231" t="s">
        <v>808</v>
      </c>
      <c r="C5002" s="231" t="s">
        <v>2343</v>
      </c>
      <c r="D5002" s="231" t="s">
        <v>382</v>
      </c>
      <c r="E5002" s="231" t="s">
        <v>521</v>
      </c>
      <c r="F5002" s="231" t="s">
        <v>48</v>
      </c>
      <c r="G5002" s="231" t="s">
        <v>521</v>
      </c>
      <c r="H5002" s="231" t="s">
        <v>796</v>
      </c>
      <c r="I5002" s="203">
        <v>1331.71</v>
      </c>
      <c r="J5002" s="203">
        <v>1331.71</v>
      </c>
      <c r="K5002" s="203">
        <v>0</v>
      </c>
      <c r="L5002" s="203">
        <v>0</v>
      </c>
      <c r="M5002" s="231"/>
    </row>
    <row r="5003" spans="1:13">
      <c r="A5003" s="231" t="s">
        <v>794</v>
      </c>
      <c r="B5003" s="231" t="s">
        <v>808</v>
      </c>
      <c r="C5003" s="231" t="s">
        <v>2343</v>
      </c>
      <c r="D5003" s="231" t="s">
        <v>382</v>
      </c>
      <c r="E5003" s="231" t="s">
        <v>521</v>
      </c>
      <c r="F5003" s="231" t="s">
        <v>48</v>
      </c>
      <c r="G5003" s="231" t="s">
        <v>521</v>
      </c>
      <c r="H5003" s="231" t="s">
        <v>796</v>
      </c>
      <c r="I5003" s="203">
        <v>131973.71</v>
      </c>
      <c r="J5003" s="203">
        <v>131034.13</v>
      </c>
      <c r="K5003" s="203">
        <v>939.58</v>
      </c>
      <c r="L5003" s="203">
        <v>0</v>
      </c>
      <c r="M5003" s="231"/>
    </row>
    <row r="5004" spans="1:13">
      <c r="A5004" s="231" t="s">
        <v>794</v>
      </c>
      <c r="B5004" s="231" t="s">
        <v>808</v>
      </c>
      <c r="C5004" s="231" t="s">
        <v>2345</v>
      </c>
      <c r="D5004" s="231" t="s">
        <v>382</v>
      </c>
      <c r="E5004" s="231" t="s">
        <v>521</v>
      </c>
      <c r="F5004" s="231" t="s">
        <v>48</v>
      </c>
      <c r="G5004" s="231" t="s">
        <v>521</v>
      </c>
      <c r="H5004" s="231" t="s">
        <v>796</v>
      </c>
      <c r="I5004" s="203">
        <v>479</v>
      </c>
      <c r="J5004" s="203">
        <v>426.4</v>
      </c>
      <c r="K5004" s="203">
        <v>0</v>
      </c>
      <c r="L5004" s="203">
        <v>52.6</v>
      </c>
      <c r="M5004" s="231"/>
    </row>
    <row r="5005" spans="1:13">
      <c r="A5005" s="231" t="s">
        <v>794</v>
      </c>
      <c r="B5005" s="231" t="s">
        <v>808</v>
      </c>
      <c r="C5005" s="231" t="s">
        <v>2345</v>
      </c>
      <c r="D5005" s="231" t="s">
        <v>382</v>
      </c>
      <c r="E5005" s="231" t="s">
        <v>521</v>
      </c>
      <c r="F5005" s="231" t="s">
        <v>48</v>
      </c>
      <c r="G5005" s="231" t="s">
        <v>521</v>
      </c>
      <c r="H5005" s="231" t="s">
        <v>796</v>
      </c>
      <c r="I5005" s="203">
        <v>98060</v>
      </c>
      <c r="J5005" s="203">
        <v>132335.60999999999</v>
      </c>
      <c r="K5005" s="203">
        <v>0</v>
      </c>
      <c r="L5005" s="203">
        <v>-34275.61</v>
      </c>
      <c r="M5005" s="231"/>
    </row>
    <row r="5006" spans="1:13">
      <c r="A5006" s="231" t="s">
        <v>794</v>
      </c>
      <c r="B5006" s="231" t="s">
        <v>833</v>
      </c>
      <c r="C5006" s="231" t="s">
        <v>794</v>
      </c>
      <c r="D5006" s="231" t="s">
        <v>382</v>
      </c>
      <c r="E5006" s="231" t="s">
        <v>521</v>
      </c>
      <c r="F5006" s="231" t="s">
        <v>48</v>
      </c>
      <c r="G5006" s="231" t="s">
        <v>521</v>
      </c>
      <c r="H5006" s="231" t="s">
        <v>796</v>
      </c>
      <c r="I5006" s="203">
        <v>822357</v>
      </c>
      <c r="J5006" s="203">
        <v>693007.44</v>
      </c>
      <c r="K5006" s="203">
        <v>133896.12</v>
      </c>
      <c r="L5006" s="203">
        <v>-4546.5600000000004</v>
      </c>
      <c r="M5006" s="231"/>
    </row>
    <row r="5007" spans="1:13">
      <c r="A5007" s="231" t="s">
        <v>794</v>
      </c>
      <c r="B5007" s="231" t="s">
        <v>833</v>
      </c>
      <c r="C5007" s="231" t="s">
        <v>794</v>
      </c>
      <c r="D5007" s="231" t="s">
        <v>382</v>
      </c>
      <c r="E5007" s="231" t="s">
        <v>521</v>
      </c>
      <c r="F5007" s="231" t="s">
        <v>48</v>
      </c>
      <c r="G5007" s="231" t="s">
        <v>521</v>
      </c>
      <c r="H5007" s="231" t="s">
        <v>796</v>
      </c>
      <c r="I5007" s="203">
        <v>139472</v>
      </c>
      <c r="J5007" s="203">
        <v>128962.97</v>
      </c>
      <c r="K5007" s="203">
        <v>4476.1400000000003</v>
      </c>
      <c r="L5007" s="203">
        <v>6032.89</v>
      </c>
      <c r="M5007" s="231"/>
    </row>
    <row r="5008" spans="1:13">
      <c r="A5008" s="231" t="s">
        <v>794</v>
      </c>
      <c r="B5008" s="231" t="s">
        <v>833</v>
      </c>
      <c r="C5008" s="231" t="s">
        <v>812</v>
      </c>
      <c r="D5008" s="231" t="s">
        <v>382</v>
      </c>
      <c r="E5008" s="231" t="s">
        <v>521</v>
      </c>
      <c r="F5008" s="231" t="s">
        <v>48</v>
      </c>
      <c r="G5008" s="231" t="s">
        <v>521</v>
      </c>
      <c r="H5008" s="231" t="s">
        <v>796</v>
      </c>
      <c r="I5008" s="203">
        <v>387231</v>
      </c>
      <c r="J5008" s="203">
        <v>355111.61</v>
      </c>
      <c r="K5008" s="203">
        <v>28723.09</v>
      </c>
      <c r="L5008" s="203">
        <v>3396.3</v>
      </c>
      <c r="M5008" s="231"/>
    </row>
    <row r="5009" spans="1:13">
      <c r="A5009" s="231" t="s">
        <v>794</v>
      </c>
      <c r="B5009" s="231" t="s">
        <v>833</v>
      </c>
      <c r="C5009" s="231" t="s">
        <v>2345</v>
      </c>
      <c r="D5009" s="231" t="s">
        <v>382</v>
      </c>
      <c r="E5009" s="231" t="s">
        <v>521</v>
      </c>
      <c r="F5009" s="231" t="s">
        <v>48</v>
      </c>
      <c r="G5009" s="231" t="s">
        <v>521</v>
      </c>
      <c r="H5009" s="231" t="s">
        <v>796</v>
      </c>
      <c r="I5009" s="203">
        <v>9613.9599999999991</v>
      </c>
      <c r="J5009" s="203">
        <v>19366.22</v>
      </c>
      <c r="K5009" s="203">
        <v>0</v>
      </c>
      <c r="L5009" s="203">
        <v>-9752.26</v>
      </c>
      <c r="M5009" s="231"/>
    </row>
    <row r="5010" spans="1:13">
      <c r="A5010" s="231" t="s">
        <v>794</v>
      </c>
      <c r="B5010" s="231" t="s">
        <v>703</v>
      </c>
      <c r="C5010" s="231" t="s">
        <v>794</v>
      </c>
      <c r="D5010" s="231" t="s">
        <v>382</v>
      </c>
      <c r="E5010" s="231" t="s">
        <v>521</v>
      </c>
      <c r="F5010" s="231" t="s">
        <v>48</v>
      </c>
      <c r="G5010" s="231" t="s">
        <v>521</v>
      </c>
      <c r="H5010" s="231" t="s">
        <v>796</v>
      </c>
      <c r="I5010" s="203">
        <v>281280</v>
      </c>
      <c r="J5010" s="203">
        <v>188511.01</v>
      </c>
      <c r="K5010" s="203">
        <v>36621.040000000001</v>
      </c>
      <c r="L5010" s="203">
        <v>56147.95</v>
      </c>
      <c r="M5010" s="231"/>
    </row>
    <row r="5011" spans="1:13">
      <c r="A5011" s="231" t="s">
        <v>794</v>
      </c>
      <c r="B5011" s="231" t="s">
        <v>703</v>
      </c>
      <c r="C5011" s="231" t="s">
        <v>794</v>
      </c>
      <c r="D5011" s="231" t="s">
        <v>382</v>
      </c>
      <c r="E5011" s="231" t="s">
        <v>521</v>
      </c>
      <c r="F5011" s="231" t="s">
        <v>48</v>
      </c>
      <c r="G5011" s="231" t="s">
        <v>521</v>
      </c>
      <c r="H5011" s="231" t="s">
        <v>796</v>
      </c>
      <c r="I5011" s="203">
        <v>114021</v>
      </c>
      <c r="J5011" s="203">
        <v>102272.93</v>
      </c>
      <c r="K5011" s="203">
        <v>10819.76</v>
      </c>
      <c r="L5011" s="203">
        <v>928.31</v>
      </c>
      <c r="M5011" s="231"/>
    </row>
    <row r="5012" spans="1:13">
      <c r="A5012" s="231" t="s">
        <v>794</v>
      </c>
      <c r="B5012" s="231" t="s">
        <v>703</v>
      </c>
      <c r="C5012" s="231" t="s">
        <v>812</v>
      </c>
      <c r="D5012" s="231" t="s">
        <v>382</v>
      </c>
      <c r="E5012" s="231" t="s">
        <v>521</v>
      </c>
      <c r="F5012" s="231" t="s">
        <v>48</v>
      </c>
      <c r="G5012" s="231" t="s">
        <v>521</v>
      </c>
      <c r="H5012" s="231" t="s">
        <v>796</v>
      </c>
      <c r="I5012" s="203">
        <v>155960</v>
      </c>
      <c r="J5012" s="203">
        <v>128611.67</v>
      </c>
      <c r="K5012" s="203">
        <v>9844.61</v>
      </c>
      <c r="L5012" s="203">
        <v>17503.72</v>
      </c>
      <c r="M5012" s="231"/>
    </row>
    <row r="5013" spans="1:13">
      <c r="A5013" s="231" t="s">
        <v>794</v>
      </c>
      <c r="B5013" s="231" t="s">
        <v>703</v>
      </c>
      <c r="C5013" s="231" t="s">
        <v>2343</v>
      </c>
      <c r="D5013" s="231" t="s">
        <v>382</v>
      </c>
      <c r="E5013" s="231" t="s">
        <v>521</v>
      </c>
      <c r="F5013" s="231" t="s">
        <v>48</v>
      </c>
      <c r="G5013" s="231" t="s">
        <v>521</v>
      </c>
      <c r="H5013" s="231" t="s">
        <v>796</v>
      </c>
      <c r="I5013" s="203">
        <v>2228</v>
      </c>
      <c r="J5013" s="203">
        <v>1282.07</v>
      </c>
      <c r="K5013" s="203">
        <v>401.82</v>
      </c>
      <c r="L5013" s="203">
        <v>544.11</v>
      </c>
      <c r="M5013" s="231"/>
    </row>
    <row r="5014" spans="1:13">
      <c r="A5014" s="231" t="s">
        <v>794</v>
      </c>
      <c r="B5014" s="231" t="s">
        <v>701</v>
      </c>
      <c r="C5014" s="231" t="s">
        <v>794</v>
      </c>
      <c r="D5014" s="231" t="s">
        <v>382</v>
      </c>
      <c r="E5014" s="231" t="s">
        <v>521</v>
      </c>
      <c r="F5014" s="231" t="s">
        <v>48</v>
      </c>
      <c r="G5014" s="231" t="s">
        <v>521</v>
      </c>
      <c r="H5014" s="231" t="s">
        <v>796</v>
      </c>
      <c r="I5014" s="203">
        <v>58509</v>
      </c>
      <c r="J5014" s="203">
        <v>49212.480000000003</v>
      </c>
      <c r="K5014" s="203">
        <v>9296.52</v>
      </c>
      <c r="L5014" s="203">
        <v>0</v>
      </c>
      <c r="M5014" s="231"/>
    </row>
    <row r="5015" spans="1:13">
      <c r="A5015" s="231" t="s">
        <v>794</v>
      </c>
      <c r="B5015" s="231" t="s">
        <v>701</v>
      </c>
      <c r="C5015" s="231" t="s">
        <v>794</v>
      </c>
      <c r="D5015" s="231" t="s">
        <v>382</v>
      </c>
      <c r="E5015" s="231" t="s">
        <v>521</v>
      </c>
      <c r="F5015" s="231" t="s">
        <v>48</v>
      </c>
      <c r="G5015" s="231" t="s">
        <v>521</v>
      </c>
      <c r="H5015" s="231" t="s">
        <v>796</v>
      </c>
      <c r="I5015" s="203">
        <v>67443.61</v>
      </c>
      <c r="J5015" s="203">
        <v>65034.91</v>
      </c>
      <c r="K5015" s="203">
        <v>2408.6999999999998</v>
      </c>
      <c r="L5015" s="203">
        <v>0</v>
      </c>
      <c r="M5015" s="231"/>
    </row>
    <row r="5016" spans="1:13">
      <c r="A5016" s="231" t="s">
        <v>794</v>
      </c>
      <c r="B5016" s="231" t="s">
        <v>701</v>
      </c>
      <c r="C5016" s="231" t="s">
        <v>812</v>
      </c>
      <c r="D5016" s="231" t="s">
        <v>382</v>
      </c>
      <c r="E5016" s="231" t="s">
        <v>521</v>
      </c>
      <c r="F5016" s="231" t="s">
        <v>48</v>
      </c>
      <c r="G5016" s="231" t="s">
        <v>521</v>
      </c>
      <c r="H5016" s="231" t="s">
        <v>796</v>
      </c>
      <c r="I5016" s="203">
        <v>57006.12</v>
      </c>
      <c r="J5016" s="203">
        <v>55264.54</v>
      </c>
      <c r="K5016" s="203">
        <v>2430.94</v>
      </c>
      <c r="L5016" s="203">
        <v>-689.36</v>
      </c>
      <c r="M5016" s="231"/>
    </row>
    <row r="5017" spans="1:13">
      <c r="A5017" s="231" t="s">
        <v>794</v>
      </c>
      <c r="B5017" s="231" t="s">
        <v>701</v>
      </c>
      <c r="C5017" s="231" t="s">
        <v>2341</v>
      </c>
      <c r="D5017" s="231" t="s">
        <v>382</v>
      </c>
      <c r="E5017" s="231" t="s">
        <v>521</v>
      </c>
      <c r="F5017" s="231" t="s">
        <v>48</v>
      </c>
      <c r="G5017" s="231" t="s">
        <v>521</v>
      </c>
      <c r="H5017" s="231" t="s">
        <v>796</v>
      </c>
      <c r="I5017" s="203">
        <v>421.59</v>
      </c>
      <c r="J5017" s="203">
        <v>212.54</v>
      </c>
      <c r="K5017" s="203">
        <v>0</v>
      </c>
      <c r="L5017" s="203">
        <v>209.05</v>
      </c>
      <c r="M5017" s="231"/>
    </row>
    <row r="5018" spans="1:13">
      <c r="A5018" s="231" t="s">
        <v>794</v>
      </c>
      <c r="B5018" s="231" t="s">
        <v>701</v>
      </c>
      <c r="C5018" s="231" t="s">
        <v>2343</v>
      </c>
      <c r="D5018" s="231" t="s">
        <v>382</v>
      </c>
      <c r="E5018" s="231" t="s">
        <v>521</v>
      </c>
      <c r="F5018" s="231" t="s">
        <v>48</v>
      </c>
      <c r="G5018" s="231" t="s">
        <v>521</v>
      </c>
      <c r="H5018" s="231" t="s">
        <v>796</v>
      </c>
      <c r="I5018" s="203">
        <v>3508.79</v>
      </c>
      <c r="J5018" s="203">
        <v>2742.07</v>
      </c>
      <c r="K5018" s="203">
        <v>0</v>
      </c>
      <c r="L5018" s="203">
        <v>766.72</v>
      </c>
      <c r="M5018" s="231"/>
    </row>
    <row r="5019" spans="1:13">
      <c r="A5019" s="231" t="s">
        <v>794</v>
      </c>
      <c r="B5019" s="231" t="s">
        <v>701</v>
      </c>
      <c r="C5019" s="231" t="s">
        <v>2344</v>
      </c>
      <c r="D5019" s="231" t="s">
        <v>382</v>
      </c>
      <c r="E5019" s="231" t="s">
        <v>521</v>
      </c>
      <c r="F5019" s="231" t="s">
        <v>48</v>
      </c>
      <c r="G5019" s="231" t="s">
        <v>521</v>
      </c>
      <c r="H5019" s="231" t="s">
        <v>796</v>
      </c>
      <c r="I5019" s="203">
        <v>4277.17</v>
      </c>
      <c r="J5019" s="203">
        <v>4274.87</v>
      </c>
      <c r="K5019" s="203">
        <v>0</v>
      </c>
      <c r="L5019" s="203">
        <v>2.2999999999999998</v>
      </c>
      <c r="M5019" s="231"/>
    </row>
    <row r="5020" spans="1:13">
      <c r="A5020" s="231" t="s">
        <v>794</v>
      </c>
      <c r="B5020" s="231" t="s">
        <v>701</v>
      </c>
      <c r="C5020" s="231" t="s">
        <v>2344</v>
      </c>
      <c r="D5020" s="231" t="s">
        <v>382</v>
      </c>
      <c r="E5020" s="231" t="s">
        <v>521</v>
      </c>
      <c r="F5020" s="231" t="s">
        <v>48</v>
      </c>
      <c r="G5020" s="231" t="s">
        <v>521</v>
      </c>
      <c r="H5020" s="231" t="s">
        <v>796</v>
      </c>
      <c r="I5020" s="203">
        <v>257.45</v>
      </c>
      <c r="J5020" s="203">
        <v>257.45</v>
      </c>
      <c r="K5020" s="203">
        <v>0</v>
      </c>
      <c r="L5020" s="203">
        <v>0</v>
      </c>
      <c r="M5020" s="231"/>
    </row>
    <row r="5021" spans="1:13">
      <c r="A5021" s="231" t="s">
        <v>794</v>
      </c>
      <c r="B5021" s="231" t="s">
        <v>701</v>
      </c>
      <c r="C5021" s="231" t="s">
        <v>2345</v>
      </c>
      <c r="D5021" s="231" t="s">
        <v>382</v>
      </c>
      <c r="E5021" s="231" t="s">
        <v>521</v>
      </c>
      <c r="F5021" s="231" t="s">
        <v>48</v>
      </c>
      <c r="G5021" s="231" t="s">
        <v>521</v>
      </c>
      <c r="H5021" s="231" t="s">
        <v>796</v>
      </c>
      <c r="I5021" s="203">
        <v>857.04</v>
      </c>
      <c r="J5021" s="203">
        <v>999.88</v>
      </c>
      <c r="K5021" s="203">
        <v>0</v>
      </c>
      <c r="L5021" s="203">
        <v>-142.84</v>
      </c>
      <c r="M5021" s="231"/>
    </row>
    <row r="5022" spans="1:13">
      <c r="A5022" s="231" t="s">
        <v>794</v>
      </c>
      <c r="B5022" s="231" t="s">
        <v>707</v>
      </c>
      <c r="C5022" s="231" t="s">
        <v>794</v>
      </c>
      <c r="D5022" s="231" t="s">
        <v>382</v>
      </c>
      <c r="E5022" s="231" t="s">
        <v>521</v>
      </c>
      <c r="F5022" s="231" t="s">
        <v>48</v>
      </c>
      <c r="G5022" s="231" t="s">
        <v>521</v>
      </c>
      <c r="H5022" s="231" t="s">
        <v>796</v>
      </c>
      <c r="I5022" s="203">
        <v>329883</v>
      </c>
      <c r="J5022" s="203">
        <v>299227.13</v>
      </c>
      <c r="K5022" s="203">
        <v>30233.43</v>
      </c>
      <c r="L5022" s="203">
        <v>422.44</v>
      </c>
      <c r="M5022" s="231"/>
    </row>
    <row r="5023" spans="1:13">
      <c r="A5023" s="231" t="s">
        <v>794</v>
      </c>
      <c r="B5023" s="231" t="s">
        <v>707</v>
      </c>
      <c r="C5023" s="231" t="s">
        <v>794</v>
      </c>
      <c r="D5023" s="231" t="s">
        <v>382</v>
      </c>
      <c r="E5023" s="231" t="s">
        <v>521</v>
      </c>
      <c r="F5023" s="231" t="s">
        <v>48</v>
      </c>
      <c r="G5023" s="231" t="s">
        <v>521</v>
      </c>
      <c r="H5023" s="231" t="s">
        <v>796</v>
      </c>
      <c r="I5023" s="203">
        <v>80304</v>
      </c>
      <c r="J5023" s="203">
        <v>74247.31</v>
      </c>
      <c r="K5023" s="203">
        <v>5364.1</v>
      </c>
      <c r="L5023" s="203">
        <v>692.59</v>
      </c>
      <c r="M5023" s="231"/>
    </row>
    <row r="5024" spans="1:13">
      <c r="A5024" s="231" t="s">
        <v>794</v>
      </c>
      <c r="B5024" s="231" t="s">
        <v>707</v>
      </c>
      <c r="C5024" s="231" t="s">
        <v>812</v>
      </c>
      <c r="D5024" s="231" t="s">
        <v>382</v>
      </c>
      <c r="E5024" s="231" t="s">
        <v>521</v>
      </c>
      <c r="F5024" s="231" t="s">
        <v>48</v>
      </c>
      <c r="G5024" s="231" t="s">
        <v>521</v>
      </c>
      <c r="H5024" s="231" t="s">
        <v>796</v>
      </c>
      <c r="I5024" s="203">
        <v>154424</v>
      </c>
      <c r="J5024" s="203">
        <v>148785.48000000001</v>
      </c>
      <c r="K5024" s="203">
        <v>7390.25</v>
      </c>
      <c r="L5024" s="203">
        <v>-1751.73</v>
      </c>
      <c r="M5024" s="231"/>
    </row>
    <row r="5025" spans="1:13">
      <c r="A5025" s="231" t="s">
        <v>794</v>
      </c>
      <c r="B5025" s="231" t="s">
        <v>707</v>
      </c>
      <c r="C5025" s="231" t="s">
        <v>2341</v>
      </c>
      <c r="D5025" s="231" t="s">
        <v>382</v>
      </c>
      <c r="E5025" s="231" t="s">
        <v>521</v>
      </c>
      <c r="F5025" s="231" t="s">
        <v>48</v>
      </c>
      <c r="G5025" s="231" t="s">
        <v>521</v>
      </c>
      <c r="H5025" s="231" t="s">
        <v>796</v>
      </c>
      <c r="I5025" s="203">
        <v>1402</v>
      </c>
      <c r="J5025" s="203">
        <v>0</v>
      </c>
      <c r="K5025" s="203">
        <v>0</v>
      </c>
      <c r="L5025" s="203">
        <v>1402</v>
      </c>
      <c r="M5025" s="231"/>
    </row>
    <row r="5026" spans="1:13">
      <c r="A5026" s="231" t="s">
        <v>794</v>
      </c>
      <c r="B5026" s="231" t="s">
        <v>707</v>
      </c>
      <c r="C5026" s="231" t="s">
        <v>2341</v>
      </c>
      <c r="D5026" s="231" t="s">
        <v>382</v>
      </c>
      <c r="E5026" s="231" t="s">
        <v>521</v>
      </c>
      <c r="F5026" s="231" t="s">
        <v>48</v>
      </c>
      <c r="G5026" s="231" t="s">
        <v>521</v>
      </c>
      <c r="H5026" s="231" t="s">
        <v>796</v>
      </c>
      <c r="I5026" s="203">
        <v>1782</v>
      </c>
      <c r="J5026" s="203">
        <v>0</v>
      </c>
      <c r="K5026" s="203">
        <v>0</v>
      </c>
      <c r="L5026" s="203">
        <v>1782</v>
      </c>
      <c r="M5026" s="231"/>
    </row>
    <row r="5027" spans="1:13">
      <c r="A5027" s="231" t="s">
        <v>794</v>
      </c>
      <c r="B5027" s="231" t="s">
        <v>707</v>
      </c>
      <c r="C5027" s="231" t="s">
        <v>2341</v>
      </c>
      <c r="D5027" s="231" t="s">
        <v>382</v>
      </c>
      <c r="E5027" s="231" t="s">
        <v>521</v>
      </c>
      <c r="F5027" s="231" t="s">
        <v>48</v>
      </c>
      <c r="G5027" s="231" t="s">
        <v>521</v>
      </c>
      <c r="H5027" s="231" t="s">
        <v>796</v>
      </c>
      <c r="I5027" s="203">
        <v>12248.47</v>
      </c>
      <c r="J5027" s="203">
        <v>8708.27</v>
      </c>
      <c r="K5027" s="203">
        <v>3540.2</v>
      </c>
      <c r="L5027" s="203">
        <v>0</v>
      </c>
      <c r="M5027" s="231"/>
    </row>
    <row r="5028" spans="1:13">
      <c r="A5028" s="231" t="s">
        <v>794</v>
      </c>
      <c r="B5028" s="231" t="s">
        <v>707</v>
      </c>
      <c r="C5028" s="231" t="s">
        <v>2341</v>
      </c>
      <c r="D5028" s="231" t="s">
        <v>382</v>
      </c>
      <c r="E5028" s="231" t="s">
        <v>521</v>
      </c>
      <c r="F5028" s="231" t="s">
        <v>48</v>
      </c>
      <c r="G5028" s="231" t="s">
        <v>521</v>
      </c>
      <c r="H5028" s="231" t="s">
        <v>796</v>
      </c>
      <c r="I5028" s="203">
        <v>7068.97</v>
      </c>
      <c r="J5028" s="203">
        <v>1722.06</v>
      </c>
      <c r="K5028" s="203">
        <v>574.02</v>
      </c>
      <c r="L5028" s="203">
        <v>4772.8900000000003</v>
      </c>
      <c r="M5028" s="231"/>
    </row>
    <row r="5029" spans="1:13">
      <c r="A5029" s="231" t="s">
        <v>794</v>
      </c>
      <c r="B5029" s="231" t="s">
        <v>707</v>
      </c>
      <c r="C5029" s="231" t="s">
        <v>2341</v>
      </c>
      <c r="D5029" s="231" t="s">
        <v>382</v>
      </c>
      <c r="E5029" s="231" t="s">
        <v>521</v>
      </c>
      <c r="F5029" s="231" t="s">
        <v>48</v>
      </c>
      <c r="G5029" s="231" t="s">
        <v>521</v>
      </c>
      <c r="H5029" s="231" t="s">
        <v>796</v>
      </c>
      <c r="I5029" s="203">
        <v>2925.04</v>
      </c>
      <c r="J5029" s="203">
        <v>359.91</v>
      </c>
      <c r="K5029" s="203">
        <v>0</v>
      </c>
      <c r="L5029" s="203">
        <v>2565.13</v>
      </c>
      <c r="M5029" s="231"/>
    </row>
    <row r="5030" spans="1:13">
      <c r="A5030" s="231" t="s">
        <v>794</v>
      </c>
      <c r="B5030" s="231" t="s">
        <v>707</v>
      </c>
      <c r="C5030" s="231" t="s">
        <v>2341</v>
      </c>
      <c r="D5030" s="231" t="s">
        <v>382</v>
      </c>
      <c r="E5030" s="231" t="s">
        <v>521</v>
      </c>
      <c r="F5030" s="231" t="s">
        <v>48</v>
      </c>
      <c r="G5030" s="231" t="s">
        <v>521</v>
      </c>
      <c r="H5030" s="231" t="s">
        <v>796</v>
      </c>
      <c r="I5030" s="203">
        <v>1038.44</v>
      </c>
      <c r="J5030" s="203">
        <v>1035.72</v>
      </c>
      <c r="K5030" s="203">
        <v>0</v>
      </c>
      <c r="L5030" s="203">
        <v>2.72</v>
      </c>
      <c r="M5030" s="231"/>
    </row>
    <row r="5031" spans="1:13">
      <c r="A5031" s="231" t="s">
        <v>794</v>
      </c>
      <c r="B5031" s="231" t="s">
        <v>707</v>
      </c>
      <c r="C5031" s="231" t="s">
        <v>2343</v>
      </c>
      <c r="D5031" s="231" t="s">
        <v>382</v>
      </c>
      <c r="E5031" s="231" t="s">
        <v>521</v>
      </c>
      <c r="F5031" s="231" t="s">
        <v>48</v>
      </c>
      <c r="G5031" s="231" t="s">
        <v>521</v>
      </c>
      <c r="H5031" s="231" t="s">
        <v>796</v>
      </c>
      <c r="I5031" s="203">
        <v>6240.13</v>
      </c>
      <c r="J5031" s="203">
        <v>5675.97</v>
      </c>
      <c r="K5031" s="203">
        <v>0</v>
      </c>
      <c r="L5031" s="203">
        <v>564.16</v>
      </c>
      <c r="M5031" s="231"/>
    </row>
    <row r="5032" spans="1:13">
      <c r="A5032" s="231" t="s">
        <v>794</v>
      </c>
      <c r="B5032" s="231" t="s">
        <v>707</v>
      </c>
      <c r="C5032" s="231" t="s">
        <v>2345</v>
      </c>
      <c r="D5032" s="231" t="s">
        <v>382</v>
      </c>
      <c r="E5032" s="231" t="s">
        <v>521</v>
      </c>
      <c r="F5032" s="231" t="s">
        <v>48</v>
      </c>
      <c r="G5032" s="231" t="s">
        <v>521</v>
      </c>
      <c r="H5032" s="231" t="s">
        <v>796</v>
      </c>
      <c r="I5032" s="203">
        <v>1636.95</v>
      </c>
      <c r="J5032" s="203">
        <v>1636.95</v>
      </c>
      <c r="K5032" s="203">
        <v>0</v>
      </c>
      <c r="L5032" s="203">
        <v>0</v>
      </c>
      <c r="M5032" s="231"/>
    </row>
    <row r="5033" spans="1:13">
      <c r="A5033" s="231" t="s">
        <v>794</v>
      </c>
      <c r="B5033" s="231" t="s">
        <v>706</v>
      </c>
      <c r="C5033" s="231" t="s">
        <v>794</v>
      </c>
      <c r="D5033" s="231" t="s">
        <v>382</v>
      </c>
      <c r="E5033" s="231" t="s">
        <v>521</v>
      </c>
      <c r="F5033" s="231" t="s">
        <v>48</v>
      </c>
      <c r="G5033" s="231" t="s">
        <v>521</v>
      </c>
      <c r="H5033" s="231" t="s">
        <v>796</v>
      </c>
      <c r="I5033" s="203">
        <v>408264.76</v>
      </c>
      <c r="J5033" s="203">
        <v>362387.20000000001</v>
      </c>
      <c r="K5033" s="203">
        <v>47135.44</v>
      </c>
      <c r="L5033" s="203">
        <v>-1257.8800000000001</v>
      </c>
      <c r="M5033" s="231"/>
    </row>
    <row r="5034" spans="1:13">
      <c r="A5034" s="231" t="s">
        <v>794</v>
      </c>
      <c r="B5034" s="231" t="s">
        <v>706</v>
      </c>
      <c r="C5034" s="231" t="s">
        <v>812</v>
      </c>
      <c r="D5034" s="231" t="s">
        <v>382</v>
      </c>
      <c r="E5034" s="231" t="s">
        <v>521</v>
      </c>
      <c r="F5034" s="231" t="s">
        <v>48</v>
      </c>
      <c r="G5034" s="231" t="s">
        <v>521</v>
      </c>
      <c r="H5034" s="231" t="s">
        <v>796</v>
      </c>
      <c r="I5034" s="203">
        <v>182037</v>
      </c>
      <c r="J5034" s="203">
        <v>172583.02</v>
      </c>
      <c r="K5034" s="203">
        <v>11534.41</v>
      </c>
      <c r="L5034" s="203">
        <v>-2080.4299999999998</v>
      </c>
      <c r="M5034" s="231"/>
    </row>
    <row r="5035" spans="1:13">
      <c r="A5035" s="231" t="s">
        <v>794</v>
      </c>
      <c r="B5035" s="231" t="s">
        <v>706</v>
      </c>
      <c r="C5035" s="231" t="s">
        <v>2341</v>
      </c>
      <c r="D5035" s="231" t="s">
        <v>382</v>
      </c>
      <c r="E5035" s="231" t="s">
        <v>521</v>
      </c>
      <c r="F5035" s="231" t="s">
        <v>48</v>
      </c>
      <c r="G5035" s="231" t="s">
        <v>521</v>
      </c>
      <c r="H5035" s="231" t="s">
        <v>796</v>
      </c>
      <c r="I5035" s="203">
        <v>790.67</v>
      </c>
      <c r="J5035" s="203">
        <v>790.67</v>
      </c>
      <c r="K5035" s="203">
        <v>0</v>
      </c>
      <c r="L5035" s="203">
        <v>0</v>
      </c>
      <c r="M5035" s="231"/>
    </row>
    <row r="5036" spans="1:13">
      <c r="A5036" s="231" t="s">
        <v>794</v>
      </c>
      <c r="B5036" s="231" t="s">
        <v>706</v>
      </c>
      <c r="C5036" s="231" t="s">
        <v>2341</v>
      </c>
      <c r="D5036" s="231" t="s">
        <v>382</v>
      </c>
      <c r="E5036" s="231" t="s">
        <v>521</v>
      </c>
      <c r="F5036" s="231" t="s">
        <v>48</v>
      </c>
      <c r="G5036" s="231" t="s">
        <v>521</v>
      </c>
      <c r="H5036" s="231" t="s">
        <v>796</v>
      </c>
      <c r="I5036" s="203">
        <v>18037</v>
      </c>
      <c r="J5036" s="203">
        <v>16702.28</v>
      </c>
      <c r="K5036" s="203">
        <v>0</v>
      </c>
      <c r="L5036" s="203">
        <v>1334.72</v>
      </c>
      <c r="M5036" s="231"/>
    </row>
    <row r="5037" spans="1:13">
      <c r="A5037" s="231" t="s">
        <v>794</v>
      </c>
      <c r="B5037" s="231" t="s">
        <v>706</v>
      </c>
      <c r="C5037" s="231" t="s">
        <v>2341</v>
      </c>
      <c r="D5037" s="231" t="s">
        <v>382</v>
      </c>
      <c r="E5037" s="231" t="s">
        <v>521</v>
      </c>
      <c r="F5037" s="231" t="s">
        <v>48</v>
      </c>
      <c r="G5037" s="231" t="s">
        <v>521</v>
      </c>
      <c r="H5037" s="231" t="s">
        <v>796</v>
      </c>
      <c r="I5037" s="203">
        <v>14467.6</v>
      </c>
      <c r="J5037" s="203">
        <v>8788.6200000000008</v>
      </c>
      <c r="K5037" s="203">
        <v>5678.98</v>
      </c>
      <c r="L5037" s="203">
        <v>0</v>
      </c>
      <c r="M5037" s="231"/>
    </row>
    <row r="5038" spans="1:13">
      <c r="A5038" s="231" t="s">
        <v>794</v>
      </c>
      <c r="B5038" s="231" t="s">
        <v>706</v>
      </c>
      <c r="C5038" s="231" t="s">
        <v>2341</v>
      </c>
      <c r="D5038" s="231" t="s">
        <v>382</v>
      </c>
      <c r="E5038" s="231" t="s">
        <v>521</v>
      </c>
      <c r="F5038" s="231" t="s">
        <v>48</v>
      </c>
      <c r="G5038" s="231" t="s">
        <v>521</v>
      </c>
      <c r="H5038" s="231" t="s">
        <v>796</v>
      </c>
      <c r="I5038" s="203">
        <v>4882.38</v>
      </c>
      <c r="J5038" s="203">
        <v>4856.12</v>
      </c>
      <c r="K5038" s="203">
        <v>0</v>
      </c>
      <c r="L5038" s="203">
        <v>26.26</v>
      </c>
      <c r="M5038" s="231"/>
    </row>
    <row r="5039" spans="1:13">
      <c r="A5039" s="231" t="s">
        <v>794</v>
      </c>
      <c r="B5039" s="231" t="s">
        <v>706</v>
      </c>
      <c r="C5039" s="231" t="s">
        <v>2342</v>
      </c>
      <c r="D5039" s="231" t="s">
        <v>382</v>
      </c>
      <c r="E5039" s="231" t="s">
        <v>521</v>
      </c>
      <c r="F5039" s="231" t="s">
        <v>48</v>
      </c>
      <c r="G5039" s="231" t="s">
        <v>521</v>
      </c>
      <c r="H5039" s="231" t="s">
        <v>796</v>
      </c>
      <c r="I5039" s="203">
        <v>292.19</v>
      </c>
      <c r="J5039" s="203">
        <v>292.19</v>
      </c>
      <c r="K5039" s="203">
        <v>0</v>
      </c>
      <c r="L5039" s="203">
        <v>0</v>
      </c>
      <c r="M5039" s="231"/>
    </row>
    <row r="5040" spans="1:13">
      <c r="A5040" s="231" t="s">
        <v>794</v>
      </c>
      <c r="B5040" s="231" t="s">
        <v>706</v>
      </c>
      <c r="C5040" s="231" t="s">
        <v>2342</v>
      </c>
      <c r="D5040" s="231" t="s">
        <v>382</v>
      </c>
      <c r="E5040" s="231" t="s">
        <v>521</v>
      </c>
      <c r="F5040" s="231" t="s">
        <v>48</v>
      </c>
      <c r="G5040" s="231" t="s">
        <v>521</v>
      </c>
      <c r="H5040" s="231" t="s">
        <v>796</v>
      </c>
      <c r="I5040" s="203">
        <v>200995</v>
      </c>
      <c r="J5040" s="203">
        <v>150554.95000000001</v>
      </c>
      <c r="K5040" s="203">
        <v>0</v>
      </c>
      <c r="L5040" s="203">
        <v>50440.05</v>
      </c>
      <c r="M5040" s="231"/>
    </row>
    <row r="5041" spans="1:13">
      <c r="A5041" s="231" t="s">
        <v>794</v>
      </c>
      <c r="B5041" s="231" t="s">
        <v>706</v>
      </c>
      <c r="C5041" s="231" t="s">
        <v>2342</v>
      </c>
      <c r="D5041" s="231" t="s">
        <v>382</v>
      </c>
      <c r="E5041" s="231" t="s">
        <v>521</v>
      </c>
      <c r="F5041" s="231" t="s">
        <v>48</v>
      </c>
      <c r="G5041" s="231" t="s">
        <v>521</v>
      </c>
      <c r="H5041" s="231" t="s">
        <v>796</v>
      </c>
      <c r="I5041" s="203">
        <v>248.29</v>
      </c>
      <c r="J5041" s="203">
        <v>248.29</v>
      </c>
      <c r="K5041" s="203">
        <v>0</v>
      </c>
      <c r="L5041" s="203">
        <v>0</v>
      </c>
      <c r="M5041" s="231"/>
    </row>
    <row r="5042" spans="1:13">
      <c r="A5042" s="231" t="s">
        <v>794</v>
      </c>
      <c r="B5042" s="231" t="s">
        <v>706</v>
      </c>
      <c r="C5042" s="231" t="s">
        <v>2342</v>
      </c>
      <c r="D5042" s="231" t="s">
        <v>382</v>
      </c>
      <c r="E5042" s="231" t="s">
        <v>521</v>
      </c>
      <c r="F5042" s="231" t="s">
        <v>48</v>
      </c>
      <c r="G5042" s="231" t="s">
        <v>521</v>
      </c>
      <c r="H5042" s="231" t="s">
        <v>796</v>
      </c>
      <c r="I5042" s="203">
        <v>184.56</v>
      </c>
      <c r="J5042" s="203">
        <v>184.56</v>
      </c>
      <c r="K5042" s="203">
        <v>0</v>
      </c>
      <c r="L5042" s="203">
        <v>0</v>
      </c>
      <c r="M5042" s="231"/>
    </row>
    <row r="5043" spans="1:13">
      <c r="A5043" s="231" t="s">
        <v>794</v>
      </c>
      <c r="B5043" s="231" t="s">
        <v>706</v>
      </c>
      <c r="C5043" s="231" t="s">
        <v>2343</v>
      </c>
      <c r="D5043" s="231" t="s">
        <v>382</v>
      </c>
      <c r="E5043" s="231" t="s">
        <v>521</v>
      </c>
      <c r="F5043" s="231" t="s">
        <v>48</v>
      </c>
      <c r="G5043" s="231" t="s">
        <v>521</v>
      </c>
      <c r="H5043" s="231" t="s">
        <v>796</v>
      </c>
      <c r="I5043" s="203">
        <v>38275.9</v>
      </c>
      <c r="J5043" s="203">
        <v>38234.67</v>
      </c>
      <c r="K5043" s="203">
        <v>0</v>
      </c>
      <c r="L5043" s="203">
        <v>41.23</v>
      </c>
      <c r="M5043" s="231"/>
    </row>
    <row r="5044" spans="1:13">
      <c r="A5044" s="231" t="s">
        <v>794</v>
      </c>
      <c r="B5044" s="231" t="s">
        <v>706</v>
      </c>
      <c r="C5044" s="231" t="s">
        <v>2344</v>
      </c>
      <c r="D5044" s="231" t="s">
        <v>382</v>
      </c>
      <c r="E5044" s="231" t="s">
        <v>521</v>
      </c>
      <c r="F5044" s="231" t="s">
        <v>48</v>
      </c>
      <c r="G5044" s="231" t="s">
        <v>521</v>
      </c>
      <c r="H5044" s="231" t="s">
        <v>796</v>
      </c>
      <c r="I5044" s="203">
        <v>1039.01</v>
      </c>
      <c r="J5044" s="203">
        <v>1020.37</v>
      </c>
      <c r="K5044" s="203">
        <v>0</v>
      </c>
      <c r="L5044" s="203">
        <v>18.64</v>
      </c>
      <c r="M5044" s="231"/>
    </row>
    <row r="5045" spans="1:13">
      <c r="A5045" s="231" t="s">
        <v>794</v>
      </c>
      <c r="B5045" s="231" t="s">
        <v>709</v>
      </c>
      <c r="C5045" s="231" t="s">
        <v>794</v>
      </c>
      <c r="D5045" s="231" t="s">
        <v>382</v>
      </c>
      <c r="E5045" s="231" t="s">
        <v>521</v>
      </c>
      <c r="F5045" s="231" t="s">
        <v>48</v>
      </c>
      <c r="G5045" s="231" t="s">
        <v>521</v>
      </c>
      <c r="H5045" s="231" t="s">
        <v>796</v>
      </c>
      <c r="I5045" s="203">
        <v>64574</v>
      </c>
      <c r="J5045" s="203">
        <v>59192.84</v>
      </c>
      <c r="K5045" s="203">
        <v>5381.16</v>
      </c>
      <c r="L5045" s="203">
        <v>0</v>
      </c>
      <c r="M5045" s="231"/>
    </row>
    <row r="5046" spans="1:13">
      <c r="A5046" s="231" t="s">
        <v>794</v>
      </c>
      <c r="B5046" s="231" t="s">
        <v>709</v>
      </c>
      <c r="C5046" s="231" t="s">
        <v>812</v>
      </c>
      <c r="D5046" s="231" t="s">
        <v>382</v>
      </c>
      <c r="E5046" s="231" t="s">
        <v>521</v>
      </c>
      <c r="F5046" s="231" t="s">
        <v>48</v>
      </c>
      <c r="G5046" s="231" t="s">
        <v>521</v>
      </c>
      <c r="H5046" s="231" t="s">
        <v>796</v>
      </c>
      <c r="I5046" s="203">
        <v>27813.439999999999</v>
      </c>
      <c r="J5046" s="203">
        <v>26924.07</v>
      </c>
      <c r="K5046" s="203">
        <v>1117.9000000000001</v>
      </c>
      <c r="L5046" s="203">
        <v>-228.53</v>
      </c>
      <c r="M5046" s="231"/>
    </row>
    <row r="5047" spans="1:13">
      <c r="A5047" s="231" t="s">
        <v>794</v>
      </c>
      <c r="B5047" s="231" t="s">
        <v>709</v>
      </c>
      <c r="C5047" s="231" t="s">
        <v>2341</v>
      </c>
      <c r="D5047" s="231" t="s">
        <v>382</v>
      </c>
      <c r="E5047" s="231" t="s">
        <v>521</v>
      </c>
      <c r="F5047" s="231" t="s">
        <v>48</v>
      </c>
      <c r="G5047" s="231" t="s">
        <v>521</v>
      </c>
      <c r="H5047" s="231" t="s">
        <v>796</v>
      </c>
      <c r="I5047" s="203">
        <v>2502.81</v>
      </c>
      <c r="J5047" s="203">
        <v>907.81</v>
      </c>
      <c r="K5047" s="203">
        <v>1595</v>
      </c>
      <c r="L5047" s="203">
        <v>0</v>
      </c>
      <c r="M5047" s="231"/>
    </row>
    <row r="5048" spans="1:13">
      <c r="A5048" s="231" t="s">
        <v>794</v>
      </c>
      <c r="B5048" s="231" t="s">
        <v>709</v>
      </c>
      <c r="C5048" s="231" t="s">
        <v>2343</v>
      </c>
      <c r="D5048" s="231" t="s">
        <v>382</v>
      </c>
      <c r="E5048" s="231" t="s">
        <v>521</v>
      </c>
      <c r="F5048" s="231" t="s">
        <v>48</v>
      </c>
      <c r="G5048" s="231" t="s">
        <v>521</v>
      </c>
      <c r="H5048" s="231" t="s">
        <v>796</v>
      </c>
      <c r="I5048" s="203">
        <v>7173.59</v>
      </c>
      <c r="J5048" s="203">
        <v>417.66</v>
      </c>
      <c r="K5048" s="203">
        <v>0</v>
      </c>
      <c r="L5048" s="203">
        <v>6755.93</v>
      </c>
      <c r="M5048" s="231"/>
    </row>
    <row r="5049" spans="1:13">
      <c r="A5049" s="231" t="s">
        <v>794</v>
      </c>
      <c r="B5049" s="231" t="s">
        <v>709</v>
      </c>
      <c r="C5049" s="231" t="s">
        <v>2344</v>
      </c>
      <c r="D5049" s="231" t="s">
        <v>382</v>
      </c>
      <c r="E5049" s="231" t="s">
        <v>521</v>
      </c>
      <c r="F5049" s="231" t="s">
        <v>48</v>
      </c>
      <c r="G5049" s="231" t="s">
        <v>521</v>
      </c>
      <c r="H5049" s="231" t="s">
        <v>796</v>
      </c>
      <c r="I5049" s="203">
        <v>1751.6</v>
      </c>
      <c r="J5049" s="203">
        <v>0</v>
      </c>
      <c r="K5049" s="203">
        <v>0</v>
      </c>
      <c r="L5049" s="203">
        <v>1751.6</v>
      </c>
      <c r="M5049" s="231"/>
    </row>
    <row r="5050" spans="1:13">
      <c r="A5050" s="231" t="s">
        <v>794</v>
      </c>
      <c r="B5050" s="231" t="s">
        <v>808</v>
      </c>
      <c r="C5050" s="231" t="s">
        <v>794</v>
      </c>
      <c r="D5050" s="231" t="s">
        <v>380</v>
      </c>
      <c r="E5050" s="231" t="s">
        <v>521</v>
      </c>
      <c r="F5050" s="231" t="s">
        <v>48</v>
      </c>
      <c r="G5050" s="231" t="s">
        <v>521</v>
      </c>
      <c r="H5050" s="231" t="s">
        <v>796</v>
      </c>
      <c r="I5050" s="203">
        <v>2954969</v>
      </c>
      <c r="J5050" s="203">
        <v>2493267.63</v>
      </c>
      <c r="K5050" s="203">
        <v>461826.24</v>
      </c>
      <c r="L5050" s="203">
        <v>-124.87</v>
      </c>
      <c r="M5050" s="231"/>
    </row>
    <row r="5051" spans="1:13">
      <c r="A5051" s="231" t="s">
        <v>794</v>
      </c>
      <c r="B5051" s="231" t="s">
        <v>808</v>
      </c>
      <c r="C5051" s="231" t="s">
        <v>794</v>
      </c>
      <c r="D5051" s="231" t="s">
        <v>380</v>
      </c>
      <c r="E5051" s="231" t="s">
        <v>521</v>
      </c>
      <c r="F5051" s="231" t="s">
        <v>48</v>
      </c>
      <c r="G5051" s="231" t="s">
        <v>521</v>
      </c>
      <c r="H5051" s="231" t="s">
        <v>796</v>
      </c>
      <c r="I5051" s="203">
        <v>47206</v>
      </c>
      <c r="J5051" s="203">
        <v>43851.16</v>
      </c>
      <c r="K5051" s="203">
        <v>1687.87</v>
      </c>
      <c r="L5051" s="203">
        <v>1666.97</v>
      </c>
      <c r="M5051" s="231"/>
    </row>
    <row r="5052" spans="1:13">
      <c r="A5052" s="231" t="s">
        <v>794</v>
      </c>
      <c r="B5052" s="231" t="s">
        <v>808</v>
      </c>
      <c r="C5052" s="231" t="s">
        <v>812</v>
      </c>
      <c r="D5052" s="231" t="s">
        <v>380</v>
      </c>
      <c r="E5052" s="231" t="s">
        <v>521</v>
      </c>
      <c r="F5052" s="231" t="s">
        <v>48</v>
      </c>
      <c r="G5052" s="231" t="s">
        <v>521</v>
      </c>
      <c r="H5052" s="231" t="s">
        <v>796</v>
      </c>
      <c r="I5052" s="203">
        <v>1228411</v>
      </c>
      <c r="J5052" s="203">
        <v>1152863.49</v>
      </c>
      <c r="K5052" s="203">
        <v>99430.54</v>
      </c>
      <c r="L5052" s="203">
        <v>-23883.03</v>
      </c>
      <c r="M5052" s="231"/>
    </row>
    <row r="5053" spans="1:13">
      <c r="A5053" s="231" t="s">
        <v>794</v>
      </c>
      <c r="B5053" s="231" t="s">
        <v>808</v>
      </c>
      <c r="C5053" s="231" t="s">
        <v>2341</v>
      </c>
      <c r="D5053" s="231" t="s">
        <v>380</v>
      </c>
      <c r="E5053" s="231" t="s">
        <v>521</v>
      </c>
      <c r="F5053" s="231" t="s">
        <v>48</v>
      </c>
      <c r="G5053" s="231" t="s">
        <v>521</v>
      </c>
      <c r="H5053" s="231" t="s">
        <v>796</v>
      </c>
      <c r="I5053" s="203">
        <v>499</v>
      </c>
      <c r="J5053" s="203">
        <v>499</v>
      </c>
      <c r="K5053" s="203">
        <v>0</v>
      </c>
      <c r="L5053" s="203">
        <v>0</v>
      </c>
      <c r="M5053" s="231"/>
    </row>
    <row r="5054" spans="1:13">
      <c r="A5054" s="231" t="s">
        <v>794</v>
      </c>
      <c r="B5054" s="231" t="s">
        <v>808</v>
      </c>
      <c r="C5054" s="231" t="s">
        <v>2341</v>
      </c>
      <c r="D5054" s="231" t="s">
        <v>380</v>
      </c>
      <c r="E5054" s="231" t="s">
        <v>521</v>
      </c>
      <c r="F5054" s="231" t="s">
        <v>48</v>
      </c>
      <c r="G5054" s="231" t="s">
        <v>521</v>
      </c>
      <c r="H5054" s="231" t="s">
        <v>796</v>
      </c>
      <c r="I5054" s="203">
        <v>4472.2</v>
      </c>
      <c r="J5054" s="203">
        <v>3543.65</v>
      </c>
      <c r="K5054" s="203">
        <v>1028.55</v>
      </c>
      <c r="L5054" s="203">
        <v>-100</v>
      </c>
      <c r="M5054" s="231"/>
    </row>
    <row r="5055" spans="1:13">
      <c r="A5055" s="231" t="s">
        <v>794</v>
      </c>
      <c r="B5055" s="231" t="s">
        <v>808</v>
      </c>
      <c r="C5055" s="231" t="s">
        <v>2341</v>
      </c>
      <c r="D5055" s="231" t="s">
        <v>380</v>
      </c>
      <c r="E5055" s="231" t="s">
        <v>521</v>
      </c>
      <c r="F5055" s="231" t="s">
        <v>48</v>
      </c>
      <c r="G5055" s="231" t="s">
        <v>521</v>
      </c>
      <c r="H5055" s="231" t="s">
        <v>796</v>
      </c>
      <c r="I5055" s="203">
        <v>150.4</v>
      </c>
      <c r="J5055" s="203">
        <v>150.4</v>
      </c>
      <c r="K5055" s="203">
        <v>0</v>
      </c>
      <c r="L5055" s="203">
        <v>0</v>
      </c>
      <c r="M5055" s="231"/>
    </row>
    <row r="5056" spans="1:13">
      <c r="A5056" s="231" t="s">
        <v>794</v>
      </c>
      <c r="B5056" s="231" t="s">
        <v>808</v>
      </c>
      <c r="C5056" s="231" t="s">
        <v>2343</v>
      </c>
      <c r="D5056" s="231" t="s">
        <v>380</v>
      </c>
      <c r="E5056" s="231" t="s">
        <v>521</v>
      </c>
      <c r="F5056" s="231" t="s">
        <v>48</v>
      </c>
      <c r="G5056" s="231" t="s">
        <v>521</v>
      </c>
      <c r="H5056" s="231" t="s">
        <v>796</v>
      </c>
      <c r="I5056" s="203">
        <v>21519.41</v>
      </c>
      <c r="J5056" s="203">
        <v>18966.849999999999</v>
      </c>
      <c r="K5056" s="203">
        <v>1651.75</v>
      </c>
      <c r="L5056" s="203">
        <v>900.81</v>
      </c>
      <c r="M5056" s="231"/>
    </row>
    <row r="5057" spans="1:13">
      <c r="A5057" s="231" t="s">
        <v>794</v>
      </c>
      <c r="B5057" s="231" t="s">
        <v>808</v>
      </c>
      <c r="C5057" s="231" t="s">
        <v>2343</v>
      </c>
      <c r="D5057" s="231" t="s">
        <v>380</v>
      </c>
      <c r="E5057" s="231" t="s">
        <v>521</v>
      </c>
      <c r="F5057" s="231" t="s">
        <v>48</v>
      </c>
      <c r="G5057" s="231" t="s">
        <v>521</v>
      </c>
      <c r="H5057" s="231" t="s">
        <v>796</v>
      </c>
      <c r="I5057" s="203">
        <v>399.99</v>
      </c>
      <c r="J5057" s="203">
        <v>392.05</v>
      </c>
      <c r="K5057" s="203">
        <v>0</v>
      </c>
      <c r="L5057" s="203">
        <v>7.94</v>
      </c>
      <c r="M5057" s="231"/>
    </row>
    <row r="5058" spans="1:13">
      <c r="A5058" s="231" t="s">
        <v>794</v>
      </c>
      <c r="B5058" s="231" t="s">
        <v>808</v>
      </c>
      <c r="C5058" s="231" t="s">
        <v>2343</v>
      </c>
      <c r="D5058" s="231" t="s">
        <v>380</v>
      </c>
      <c r="E5058" s="231" t="s">
        <v>521</v>
      </c>
      <c r="F5058" s="231" t="s">
        <v>48</v>
      </c>
      <c r="G5058" s="231" t="s">
        <v>521</v>
      </c>
      <c r="H5058" s="231" t="s">
        <v>796</v>
      </c>
      <c r="I5058" s="203">
        <v>104792.38</v>
      </c>
      <c r="J5058" s="203">
        <v>103919.42</v>
      </c>
      <c r="K5058" s="203">
        <v>872.96</v>
      </c>
      <c r="L5058" s="203">
        <v>0</v>
      </c>
      <c r="M5058" s="231"/>
    </row>
    <row r="5059" spans="1:13">
      <c r="A5059" s="231" t="s">
        <v>794</v>
      </c>
      <c r="B5059" s="231" t="s">
        <v>808</v>
      </c>
      <c r="C5059" s="231" t="s">
        <v>2344</v>
      </c>
      <c r="D5059" s="231" t="s">
        <v>380</v>
      </c>
      <c r="E5059" s="231" t="s">
        <v>521</v>
      </c>
      <c r="F5059" s="231" t="s">
        <v>48</v>
      </c>
      <c r="G5059" s="231" t="s">
        <v>521</v>
      </c>
      <c r="H5059" s="231" t="s">
        <v>796</v>
      </c>
      <c r="I5059" s="203">
        <v>5272.22</v>
      </c>
      <c r="J5059" s="203">
        <v>3180.82</v>
      </c>
      <c r="K5059" s="203">
        <v>2031.56</v>
      </c>
      <c r="L5059" s="203">
        <v>59.84</v>
      </c>
      <c r="M5059" s="231"/>
    </row>
    <row r="5060" spans="1:13">
      <c r="A5060" s="231" t="s">
        <v>794</v>
      </c>
      <c r="B5060" s="231" t="s">
        <v>808</v>
      </c>
      <c r="C5060" s="231" t="s">
        <v>2344</v>
      </c>
      <c r="D5060" s="231" t="s">
        <v>380</v>
      </c>
      <c r="E5060" s="231" t="s">
        <v>521</v>
      </c>
      <c r="F5060" s="231" t="s">
        <v>48</v>
      </c>
      <c r="G5060" s="231" t="s">
        <v>521</v>
      </c>
      <c r="H5060" s="231" t="s">
        <v>796</v>
      </c>
      <c r="I5060" s="203">
        <v>1300</v>
      </c>
      <c r="J5060" s="203">
        <v>1285.95</v>
      </c>
      <c r="K5060" s="203">
        <v>0</v>
      </c>
      <c r="L5060" s="203">
        <v>14.05</v>
      </c>
      <c r="M5060" s="231"/>
    </row>
    <row r="5061" spans="1:13">
      <c r="A5061" s="231" t="s">
        <v>794</v>
      </c>
      <c r="B5061" s="231" t="s">
        <v>808</v>
      </c>
      <c r="C5061" s="231" t="s">
        <v>2345</v>
      </c>
      <c r="D5061" s="231" t="s">
        <v>380</v>
      </c>
      <c r="E5061" s="231" t="s">
        <v>521</v>
      </c>
      <c r="F5061" s="231" t="s">
        <v>48</v>
      </c>
      <c r="G5061" s="231" t="s">
        <v>521</v>
      </c>
      <c r="H5061" s="231" t="s">
        <v>796</v>
      </c>
      <c r="I5061" s="203">
        <v>610.4</v>
      </c>
      <c r="J5061" s="203">
        <v>610.4</v>
      </c>
      <c r="K5061" s="203">
        <v>0</v>
      </c>
      <c r="L5061" s="203">
        <v>0</v>
      </c>
      <c r="M5061" s="231"/>
    </row>
    <row r="5062" spans="1:13">
      <c r="A5062" s="231" t="s">
        <v>794</v>
      </c>
      <c r="B5062" s="231" t="s">
        <v>808</v>
      </c>
      <c r="C5062" s="231" t="s">
        <v>2345</v>
      </c>
      <c r="D5062" s="231" t="s">
        <v>380</v>
      </c>
      <c r="E5062" s="231" t="s">
        <v>521</v>
      </c>
      <c r="F5062" s="231" t="s">
        <v>48</v>
      </c>
      <c r="G5062" s="231" t="s">
        <v>521</v>
      </c>
      <c r="H5062" s="231" t="s">
        <v>796</v>
      </c>
      <c r="I5062" s="203">
        <v>53303</v>
      </c>
      <c r="J5062" s="203">
        <v>84004.76</v>
      </c>
      <c r="K5062" s="203">
        <v>0</v>
      </c>
      <c r="L5062" s="203">
        <v>-30701.759999999998</v>
      </c>
      <c r="M5062" s="231"/>
    </row>
    <row r="5063" spans="1:13">
      <c r="A5063" s="231" t="s">
        <v>794</v>
      </c>
      <c r="B5063" s="231" t="s">
        <v>833</v>
      </c>
      <c r="C5063" s="231" t="s">
        <v>794</v>
      </c>
      <c r="D5063" s="231" t="s">
        <v>380</v>
      </c>
      <c r="E5063" s="231" t="s">
        <v>521</v>
      </c>
      <c r="F5063" s="231" t="s">
        <v>48</v>
      </c>
      <c r="G5063" s="231" t="s">
        <v>521</v>
      </c>
      <c r="H5063" s="231" t="s">
        <v>796</v>
      </c>
      <c r="I5063" s="203">
        <v>366966</v>
      </c>
      <c r="J5063" s="203">
        <v>319292.2</v>
      </c>
      <c r="K5063" s="203">
        <v>51149.8</v>
      </c>
      <c r="L5063" s="203">
        <v>-3476</v>
      </c>
      <c r="M5063" s="231"/>
    </row>
    <row r="5064" spans="1:13">
      <c r="A5064" s="231" t="s">
        <v>794</v>
      </c>
      <c r="B5064" s="231" t="s">
        <v>833</v>
      </c>
      <c r="C5064" s="231" t="s">
        <v>794</v>
      </c>
      <c r="D5064" s="231" t="s">
        <v>380</v>
      </c>
      <c r="E5064" s="231" t="s">
        <v>521</v>
      </c>
      <c r="F5064" s="231" t="s">
        <v>48</v>
      </c>
      <c r="G5064" s="231" t="s">
        <v>521</v>
      </c>
      <c r="H5064" s="231" t="s">
        <v>796</v>
      </c>
      <c r="I5064" s="203">
        <v>111157</v>
      </c>
      <c r="J5064" s="203">
        <v>99655.14</v>
      </c>
      <c r="K5064" s="203">
        <v>3505.94</v>
      </c>
      <c r="L5064" s="203">
        <v>7995.92</v>
      </c>
      <c r="M5064" s="231"/>
    </row>
    <row r="5065" spans="1:13">
      <c r="A5065" s="231" t="s">
        <v>794</v>
      </c>
      <c r="B5065" s="231" t="s">
        <v>833</v>
      </c>
      <c r="C5065" s="231" t="s">
        <v>812</v>
      </c>
      <c r="D5065" s="231" t="s">
        <v>380</v>
      </c>
      <c r="E5065" s="231" t="s">
        <v>521</v>
      </c>
      <c r="F5065" s="231" t="s">
        <v>48</v>
      </c>
      <c r="G5065" s="231" t="s">
        <v>521</v>
      </c>
      <c r="H5065" s="231" t="s">
        <v>796</v>
      </c>
      <c r="I5065" s="203">
        <v>206188</v>
      </c>
      <c r="J5065" s="203">
        <v>195971.96</v>
      </c>
      <c r="K5065" s="203">
        <v>11346.32</v>
      </c>
      <c r="L5065" s="203">
        <v>-1130.28</v>
      </c>
      <c r="M5065" s="231"/>
    </row>
    <row r="5066" spans="1:13">
      <c r="A5066" s="231" t="s">
        <v>794</v>
      </c>
      <c r="B5066" s="231" t="s">
        <v>833</v>
      </c>
      <c r="C5066" s="231" t="s">
        <v>2345</v>
      </c>
      <c r="D5066" s="231" t="s">
        <v>380</v>
      </c>
      <c r="E5066" s="231" t="s">
        <v>521</v>
      </c>
      <c r="F5066" s="231" t="s">
        <v>48</v>
      </c>
      <c r="G5066" s="231" t="s">
        <v>521</v>
      </c>
      <c r="H5066" s="231" t="s">
        <v>796</v>
      </c>
      <c r="I5066" s="203">
        <v>4509.33</v>
      </c>
      <c r="J5066" s="203">
        <v>7971.18</v>
      </c>
      <c r="K5066" s="203">
        <v>0</v>
      </c>
      <c r="L5066" s="203">
        <v>-3461.85</v>
      </c>
      <c r="M5066" s="231"/>
    </row>
    <row r="5067" spans="1:13">
      <c r="A5067" s="231" t="s">
        <v>794</v>
      </c>
      <c r="B5067" s="231" t="s">
        <v>703</v>
      </c>
      <c r="C5067" s="231" t="s">
        <v>794</v>
      </c>
      <c r="D5067" s="231" t="s">
        <v>380</v>
      </c>
      <c r="E5067" s="231" t="s">
        <v>521</v>
      </c>
      <c r="F5067" s="231" t="s">
        <v>48</v>
      </c>
      <c r="G5067" s="231" t="s">
        <v>521</v>
      </c>
      <c r="H5067" s="231" t="s">
        <v>796</v>
      </c>
      <c r="I5067" s="203">
        <v>245024.46</v>
      </c>
      <c r="J5067" s="203">
        <v>205575.7</v>
      </c>
      <c r="K5067" s="203">
        <v>40200.44</v>
      </c>
      <c r="L5067" s="203">
        <v>-751.68</v>
      </c>
      <c r="M5067" s="231"/>
    </row>
    <row r="5068" spans="1:13">
      <c r="A5068" s="231" t="s">
        <v>794</v>
      </c>
      <c r="B5068" s="231" t="s">
        <v>703</v>
      </c>
      <c r="C5068" s="231" t="s">
        <v>794</v>
      </c>
      <c r="D5068" s="231" t="s">
        <v>380</v>
      </c>
      <c r="E5068" s="231" t="s">
        <v>521</v>
      </c>
      <c r="F5068" s="231" t="s">
        <v>48</v>
      </c>
      <c r="G5068" s="231" t="s">
        <v>521</v>
      </c>
      <c r="H5068" s="231" t="s">
        <v>796</v>
      </c>
      <c r="I5068" s="203">
        <v>109021</v>
      </c>
      <c r="J5068" s="203">
        <v>94594.52</v>
      </c>
      <c r="K5068" s="203">
        <v>9855.36</v>
      </c>
      <c r="L5068" s="203">
        <v>4571.12</v>
      </c>
      <c r="M5068" s="231"/>
    </row>
    <row r="5069" spans="1:13">
      <c r="A5069" s="231" t="s">
        <v>794</v>
      </c>
      <c r="B5069" s="231" t="s">
        <v>703</v>
      </c>
      <c r="C5069" s="231" t="s">
        <v>812</v>
      </c>
      <c r="D5069" s="231" t="s">
        <v>380</v>
      </c>
      <c r="E5069" s="231" t="s">
        <v>521</v>
      </c>
      <c r="F5069" s="231" t="s">
        <v>48</v>
      </c>
      <c r="G5069" s="231" t="s">
        <v>521</v>
      </c>
      <c r="H5069" s="231" t="s">
        <v>796</v>
      </c>
      <c r="I5069" s="203">
        <v>131889</v>
      </c>
      <c r="J5069" s="203">
        <v>120448.63</v>
      </c>
      <c r="K5069" s="203">
        <v>11031.57</v>
      </c>
      <c r="L5069" s="203">
        <v>408.8</v>
      </c>
      <c r="M5069" s="231"/>
    </row>
    <row r="5070" spans="1:13">
      <c r="A5070" s="231" t="s">
        <v>794</v>
      </c>
      <c r="B5070" s="231" t="s">
        <v>703</v>
      </c>
      <c r="C5070" s="231" t="s">
        <v>2343</v>
      </c>
      <c r="D5070" s="231" t="s">
        <v>380</v>
      </c>
      <c r="E5070" s="231" t="s">
        <v>521</v>
      </c>
      <c r="F5070" s="231" t="s">
        <v>48</v>
      </c>
      <c r="G5070" s="231" t="s">
        <v>521</v>
      </c>
      <c r="H5070" s="231" t="s">
        <v>796</v>
      </c>
      <c r="I5070" s="203">
        <v>1410.94</v>
      </c>
      <c r="J5070" s="203">
        <v>1410.94</v>
      </c>
      <c r="K5070" s="203">
        <v>0</v>
      </c>
      <c r="L5070" s="203">
        <v>0</v>
      </c>
      <c r="M5070" s="231"/>
    </row>
    <row r="5071" spans="1:13">
      <c r="A5071" s="231" t="s">
        <v>794</v>
      </c>
      <c r="B5071" s="231" t="s">
        <v>703</v>
      </c>
      <c r="C5071" s="231" t="s">
        <v>2344</v>
      </c>
      <c r="D5071" s="231" t="s">
        <v>380</v>
      </c>
      <c r="E5071" s="231" t="s">
        <v>521</v>
      </c>
      <c r="F5071" s="231" t="s">
        <v>48</v>
      </c>
      <c r="G5071" s="231" t="s">
        <v>521</v>
      </c>
      <c r="H5071" s="231" t="s">
        <v>796</v>
      </c>
      <c r="I5071" s="203">
        <v>450</v>
      </c>
      <c r="J5071" s="203">
        <v>449.1</v>
      </c>
      <c r="K5071" s="203">
        <v>0</v>
      </c>
      <c r="L5071" s="203">
        <v>0.9</v>
      </c>
      <c r="M5071" s="231"/>
    </row>
    <row r="5072" spans="1:13">
      <c r="A5072" s="231" t="s">
        <v>794</v>
      </c>
      <c r="B5072" s="231" t="s">
        <v>701</v>
      </c>
      <c r="C5072" s="231" t="s">
        <v>794</v>
      </c>
      <c r="D5072" s="231" t="s">
        <v>380</v>
      </c>
      <c r="E5072" s="231" t="s">
        <v>521</v>
      </c>
      <c r="F5072" s="231" t="s">
        <v>48</v>
      </c>
      <c r="G5072" s="231" t="s">
        <v>521</v>
      </c>
      <c r="H5072" s="231" t="s">
        <v>796</v>
      </c>
      <c r="I5072" s="203">
        <v>59367</v>
      </c>
      <c r="J5072" s="203">
        <v>49927.48</v>
      </c>
      <c r="K5072" s="203">
        <v>9439.52</v>
      </c>
      <c r="L5072" s="203">
        <v>0</v>
      </c>
      <c r="M5072" s="231"/>
    </row>
    <row r="5073" spans="1:13">
      <c r="A5073" s="231" t="s">
        <v>794</v>
      </c>
      <c r="B5073" s="231" t="s">
        <v>701</v>
      </c>
      <c r="C5073" s="231" t="s">
        <v>794</v>
      </c>
      <c r="D5073" s="231" t="s">
        <v>380</v>
      </c>
      <c r="E5073" s="231" t="s">
        <v>521</v>
      </c>
      <c r="F5073" s="231" t="s">
        <v>48</v>
      </c>
      <c r="G5073" s="231" t="s">
        <v>521</v>
      </c>
      <c r="H5073" s="231" t="s">
        <v>796</v>
      </c>
      <c r="I5073" s="203">
        <v>33721.800000000003</v>
      </c>
      <c r="J5073" s="203">
        <v>32517.45</v>
      </c>
      <c r="K5073" s="203">
        <v>1204.3499999999999</v>
      </c>
      <c r="L5073" s="203">
        <v>0</v>
      </c>
      <c r="M5073" s="231"/>
    </row>
    <row r="5074" spans="1:13">
      <c r="A5074" s="231" t="s">
        <v>794</v>
      </c>
      <c r="B5074" s="231" t="s">
        <v>701</v>
      </c>
      <c r="C5074" s="231" t="s">
        <v>812</v>
      </c>
      <c r="D5074" s="231" t="s">
        <v>380</v>
      </c>
      <c r="E5074" s="231" t="s">
        <v>521</v>
      </c>
      <c r="F5074" s="231" t="s">
        <v>48</v>
      </c>
      <c r="G5074" s="231" t="s">
        <v>521</v>
      </c>
      <c r="H5074" s="231" t="s">
        <v>796</v>
      </c>
      <c r="I5074" s="203">
        <v>35434</v>
      </c>
      <c r="J5074" s="203">
        <v>33326.870000000003</v>
      </c>
      <c r="K5074" s="203">
        <v>2209.9499999999998</v>
      </c>
      <c r="L5074" s="203">
        <v>-102.82</v>
      </c>
      <c r="M5074" s="231"/>
    </row>
    <row r="5075" spans="1:13">
      <c r="A5075" s="231" t="s">
        <v>794</v>
      </c>
      <c r="B5075" s="231" t="s">
        <v>701</v>
      </c>
      <c r="C5075" s="231" t="s">
        <v>2341</v>
      </c>
      <c r="D5075" s="231" t="s">
        <v>380</v>
      </c>
      <c r="E5075" s="231" t="s">
        <v>521</v>
      </c>
      <c r="F5075" s="231" t="s">
        <v>48</v>
      </c>
      <c r="G5075" s="231" t="s">
        <v>521</v>
      </c>
      <c r="H5075" s="231" t="s">
        <v>796</v>
      </c>
      <c r="I5075" s="203">
        <v>212.54</v>
      </c>
      <c r="J5075" s="203">
        <v>212.54</v>
      </c>
      <c r="K5075" s="203">
        <v>0</v>
      </c>
      <c r="L5075" s="203">
        <v>0</v>
      </c>
      <c r="M5075" s="231"/>
    </row>
    <row r="5076" spans="1:13">
      <c r="A5076" s="231" t="s">
        <v>794</v>
      </c>
      <c r="B5076" s="231" t="s">
        <v>701</v>
      </c>
      <c r="C5076" s="231" t="s">
        <v>2343</v>
      </c>
      <c r="D5076" s="231" t="s">
        <v>380</v>
      </c>
      <c r="E5076" s="231" t="s">
        <v>521</v>
      </c>
      <c r="F5076" s="231" t="s">
        <v>48</v>
      </c>
      <c r="G5076" s="231" t="s">
        <v>521</v>
      </c>
      <c r="H5076" s="231" t="s">
        <v>796</v>
      </c>
      <c r="I5076" s="203">
        <v>821.92</v>
      </c>
      <c r="J5076" s="203">
        <v>821.92</v>
      </c>
      <c r="K5076" s="203">
        <v>0</v>
      </c>
      <c r="L5076" s="203">
        <v>0</v>
      </c>
      <c r="M5076" s="231"/>
    </row>
    <row r="5077" spans="1:13">
      <c r="A5077" s="231" t="s">
        <v>794</v>
      </c>
      <c r="B5077" s="231" t="s">
        <v>701</v>
      </c>
      <c r="C5077" s="231" t="s">
        <v>2344</v>
      </c>
      <c r="D5077" s="231" t="s">
        <v>380</v>
      </c>
      <c r="E5077" s="231" t="s">
        <v>521</v>
      </c>
      <c r="F5077" s="231" t="s">
        <v>48</v>
      </c>
      <c r="G5077" s="231" t="s">
        <v>521</v>
      </c>
      <c r="H5077" s="231" t="s">
        <v>796</v>
      </c>
      <c r="I5077" s="203">
        <v>5748.54</v>
      </c>
      <c r="J5077" s="203">
        <v>5750.4</v>
      </c>
      <c r="K5077" s="203">
        <v>0</v>
      </c>
      <c r="L5077" s="203">
        <v>-1.86</v>
      </c>
      <c r="M5077" s="231"/>
    </row>
    <row r="5078" spans="1:13">
      <c r="A5078" s="231" t="s">
        <v>794</v>
      </c>
      <c r="B5078" s="231" t="s">
        <v>701</v>
      </c>
      <c r="C5078" s="231" t="s">
        <v>2345</v>
      </c>
      <c r="D5078" s="231" t="s">
        <v>380</v>
      </c>
      <c r="E5078" s="231" t="s">
        <v>521</v>
      </c>
      <c r="F5078" s="231" t="s">
        <v>48</v>
      </c>
      <c r="G5078" s="231" t="s">
        <v>521</v>
      </c>
      <c r="H5078" s="231" t="s">
        <v>796</v>
      </c>
      <c r="I5078" s="203">
        <v>142.84</v>
      </c>
      <c r="J5078" s="203">
        <v>142.84</v>
      </c>
      <c r="K5078" s="203">
        <v>0</v>
      </c>
      <c r="L5078" s="203">
        <v>0</v>
      </c>
      <c r="M5078" s="231"/>
    </row>
    <row r="5079" spans="1:13">
      <c r="A5079" s="231" t="s">
        <v>794</v>
      </c>
      <c r="B5079" s="231" t="s">
        <v>707</v>
      </c>
      <c r="C5079" s="231" t="s">
        <v>794</v>
      </c>
      <c r="D5079" s="231" t="s">
        <v>380</v>
      </c>
      <c r="E5079" s="231" t="s">
        <v>521</v>
      </c>
      <c r="F5079" s="231" t="s">
        <v>48</v>
      </c>
      <c r="G5079" s="231" t="s">
        <v>521</v>
      </c>
      <c r="H5079" s="231" t="s">
        <v>796</v>
      </c>
      <c r="I5079" s="203">
        <v>347916.52</v>
      </c>
      <c r="J5079" s="203">
        <v>316030.43</v>
      </c>
      <c r="K5079" s="203">
        <v>31886.09</v>
      </c>
      <c r="L5079" s="203">
        <v>0</v>
      </c>
      <c r="M5079" s="231"/>
    </row>
    <row r="5080" spans="1:13">
      <c r="A5080" s="231" t="s">
        <v>794</v>
      </c>
      <c r="B5080" s="231" t="s">
        <v>707</v>
      </c>
      <c r="C5080" s="231" t="s">
        <v>794</v>
      </c>
      <c r="D5080" s="231" t="s">
        <v>380</v>
      </c>
      <c r="E5080" s="231" t="s">
        <v>521</v>
      </c>
      <c r="F5080" s="231" t="s">
        <v>48</v>
      </c>
      <c r="G5080" s="231" t="s">
        <v>521</v>
      </c>
      <c r="H5080" s="231" t="s">
        <v>796</v>
      </c>
      <c r="I5080" s="203">
        <v>85008</v>
      </c>
      <c r="J5080" s="203">
        <v>79429.320000000007</v>
      </c>
      <c r="K5080" s="203">
        <v>5551.22</v>
      </c>
      <c r="L5080" s="203">
        <v>27.46</v>
      </c>
      <c r="M5080" s="231"/>
    </row>
    <row r="5081" spans="1:13">
      <c r="A5081" s="231" t="s">
        <v>794</v>
      </c>
      <c r="B5081" s="231" t="s">
        <v>707</v>
      </c>
      <c r="C5081" s="231" t="s">
        <v>812</v>
      </c>
      <c r="D5081" s="231" t="s">
        <v>380</v>
      </c>
      <c r="E5081" s="231" t="s">
        <v>521</v>
      </c>
      <c r="F5081" s="231" t="s">
        <v>48</v>
      </c>
      <c r="G5081" s="231" t="s">
        <v>521</v>
      </c>
      <c r="H5081" s="231" t="s">
        <v>796</v>
      </c>
      <c r="I5081" s="203">
        <v>173750.01</v>
      </c>
      <c r="J5081" s="203">
        <v>167762.12</v>
      </c>
      <c r="K5081" s="203">
        <v>8414.7199999999993</v>
      </c>
      <c r="L5081" s="203">
        <v>-2426.83</v>
      </c>
      <c r="M5081" s="231"/>
    </row>
    <row r="5082" spans="1:13">
      <c r="A5082" s="231" t="s">
        <v>794</v>
      </c>
      <c r="B5082" s="231" t="s">
        <v>707</v>
      </c>
      <c r="C5082" s="231" t="s">
        <v>2341</v>
      </c>
      <c r="D5082" s="231" t="s">
        <v>380</v>
      </c>
      <c r="E5082" s="231" t="s">
        <v>521</v>
      </c>
      <c r="F5082" s="231" t="s">
        <v>48</v>
      </c>
      <c r="G5082" s="231" t="s">
        <v>521</v>
      </c>
      <c r="H5082" s="231" t="s">
        <v>796</v>
      </c>
      <c r="I5082" s="203">
        <v>1085</v>
      </c>
      <c r="J5082" s="203">
        <v>0</v>
      </c>
      <c r="K5082" s="203">
        <v>0</v>
      </c>
      <c r="L5082" s="203">
        <v>1085</v>
      </c>
      <c r="M5082" s="231"/>
    </row>
    <row r="5083" spans="1:13">
      <c r="A5083" s="231" t="s">
        <v>794</v>
      </c>
      <c r="B5083" s="231" t="s">
        <v>707</v>
      </c>
      <c r="C5083" s="231" t="s">
        <v>2341</v>
      </c>
      <c r="D5083" s="231" t="s">
        <v>380</v>
      </c>
      <c r="E5083" s="231" t="s">
        <v>521</v>
      </c>
      <c r="F5083" s="231" t="s">
        <v>48</v>
      </c>
      <c r="G5083" s="231" t="s">
        <v>521</v>
      </c>
      <c r="H5083" s="231" t="s">
        <v>796</v>
      </c>
      <c r="I5083" s="203">
        <v>1428</v>
      </c>
      <c r="J5083" s="203">
        <v>770</v>
      </c>
      <c r="K5083" s="203">
        <v>0</v>
      </c>
      <c r="L5083" s="203">
        <v>658</v>
      </c>
      <c r="M5083" s="231"/>
    </row>
    <row r="5084" spans="1:13">
      <c r="A5084" s="231" t="s">
        <v>794</v>
      </c>
      <c r="B5084" s="231" t="s">
        <v>707</v>
      </c>
      <c r="C5084" s="231" t="s">
        <v>2341</v>
      </c>
      <c r="D5084" s="231" t="s">
        <v>380</v>
      </c>
      <c r="E5084" s="231" t="s">
        <v>521</v>
      </c>
      <c r="F5084" s="231" t="s">
        <v>48</v>
      </c>
      <c r="G5084" s="231" t="s">
        <v>521</v>
      </c>
      <c r="H5084" s="231" t="s">
        <v>796</v>
      </c>
      <c r="I5084" s="203">
        <v>9865.2000000000007</v>
      </c>
      <c r="J5084" s="203">
        <v>6213.61</v>
      </c>
      <c r="K5084" s="203">
        <v>3651.59</v>
      </c>
      <c r="L5084" s="203">
        <v>0</v>
      </c>
      <c r="M5084" s="231"/>
    </row>
    <row r="5085" spans="1:13">
      <c r="A5085" s="231" t="s">
        <v>794</v>
      </c>
      <c r="B5085" s="231" t="s">
        <v>707</v>
      </c>
      <c r="C5085" s="231" t="s">
        <v>2341</v>
      </c>
      <c r="D5085" s="231" t="s">
        <v>380</v>
      </c>
      <c r="E5085" s="231" t="s">
        <v>521</v>
      </c>
      <c r="F5085" s="231" t="s">
        <v>48</v>
      </c>
      <c r="G5085" s="231" t="s">
        <v>521</v>
      </c>
      <c r="H5085" s="231" t="s">
        <v>796</v>
      </c>
      <c r="I5085" s="203">
        <v>2689.6</v>
      </c>
      <c r="J5085" s="203">
        <v>1689.66</v>
      </c>
      <c r="K5085" s="203">
        <v>563.22</v>
      </c>
      <c r="L5085" s="203">
        <v>436.72</v>
      </c>
      <c r="M5085" s="231"/>
    </row>
    <row r="5086" spans="1:13">
      <c r="A5086" s="231" t="s">
        <v>794</v>
      </c>
      <c r="B5086" s="231" t="s">
        <v>707</v>
      </c>
      <c r="C5086" s="231" t="s">
        <v>2341</v>
      </c>
      <c r="D5086" s="231" t="s">
        <v>380</v>
      </c>
      <c r="E5086" s="231" t="s">
        <v>521</v>
      </c>
      <c r="F5086" s="231" t="s">
        <v>48</v>
      </c>
      <c r="G5086" s="231" t="s">
        <v>521</v>
      </c>
      <c r="H5086" s="231" t="s">
        <v>796</v>
      </c>
      <c r="I5086" s="203">
        <v>642</v>
      </c>
      <c r="J5086" s="203">
        <v>303.39999999999998</v>
      </c>
      <c r="K5086" s="203">
        <v>0</v>
      </c>
      <c r="L5086" s="203">
        <v>338.6</v>
      </c>
      <c r="M5086" s="231"/>
    </row>
    <row r="5087" spans="1:13">
      <c r="A5087" s="231" t="s">
        <v>794</v>
      </c>
      <c r="B5087" s="231" t="s">
        <v>707</v>
      </c>
      <c r="C5087" s="231" t="s">
        <v>2341</v>
      </c>
      <c r="D5087" s="231" t="s">
        <v>380</v>
      </c>
      <c r="E5087" s="231" t="s">
        <v>521</v>
      </c>
      <c r="F5087" s="231" t="s">
        <v>48</v>
      </c>
      <c r="G5087" s="231" t="s">
        <v>521</v>
      </c>
      <c r="H5087" s="231" t="s">
        <v>796</v>
      </c>
      <c r="I5087" s="203">
        <v>199.32</v>
      </c>
      <c r="J5087" s="203">
        <v>197.28</v>
      </c>
      <c r="K5087" s="203">
        <v>0</v>
      </c>
      <c r="L5087" s="203">
        <v>2.04</v>
      </c>
      <c r="M5087" s="231"/>
    </row>
    <row r="5088" spans="1:13">
      <c r="A5088" s="231" t="s">
        <v>794</v>
      </c>
      <c r="B5088" s="231" t="s">
        <v>707</v>
      </c>
      <c r="C5088" s="231" t="s">
        <v>2343</v>
      </c>
      <c r="D5088" s="231" t="s">
        <v>380</v>
      </c>
      <c r="E5088" s="231" t="s">
        <v>521</v>
      </c>
      <c r="F5088" s="231" t="s">
        <v>48</v>
      </c>
      <c r="G5088" s="231" t="s">
        <v>521</v>
      </c>
      <c r="H5088" s="231" t="s">
        <v>796</v>
      </c>
      <c r="I5088" s="203">
        <v>4900.9399999999996</v>
      </c>
      <c r="J5088" s="203">
        <v>2188.88</v>
      </c>
      <c r="K5088" s="203">
        <v>0</v>
      </c>
      <c r="L5088" s="203">
        <v>2712.06</v>
      </c>
      <c r="M5088" s="231"/>
    </row>
    <row r="5089" spans="1:13">
      <c r="A5089" s="231" t="s">
        <v>794</v>
      </c>
      <c r="B5089" s="231" t="s">
        <v>707</v>
      </c>
      <c r="C5089" s="231" t="s">
        <v>2343</v>
      </c>
      <c r="D5089" s="231" t="s">
        <v>380</v>
      </c>
      <c r="E5089" s="231" t="s">
        <v>521</v>
      </c>
      <c r="F5089" s="231" t="s">
        <v>48</v>
      </c>
      <c r="G5089" s="231" t="s">
        <v>521</v>
      </c>
      <c r="H5089" s="231" t="s">
        <v>796</v>
      </c>
      <c r="I5089" s="203">
        <v>430</v>
      </c>
      <c r="J5089" s="203">
        <v>399.42</v>
      </c>
      <c r="K5089" s="203">
        <v>19.84</v>
      </c>
      <c r="L5089" s="203">
        <v>10.74</v>
      </c>
      <c r="M5089" s="231"/>
    </row>
    <row r="5090" spans="1:13">
      <c r="A5090" s="231" t="s">
        <v>794</v>
      </c>
      <c r="B5090" s="231" t="s">
        <v>707</v>
      </c>
      <c r="C5090" s="231" t="s">
        <v>2344</v>
      </c>
      <c r="D5090" s="231" t="s">
        <v>380</v>
      </c>
      <c r="E5090" s="231" t="s">
        <v>521</v>
      </c>
      <c r="F5090" s="231" t="s">
        <v>48</v>
      </c>
      <c r="G5090" s="231" t="s">
        <v>521</v>
      </c>
      <c r="H5090" s="231" t="s">
        <v>796</v>
      </c>
      <c r="I5090" s="203">
        <v>850</v>
      </c>
      <c r="J5090" s="203">
        <v>697.2</v>
      </c>
      <c r="K5090" s="203">
        <v>0</v>
      </c>
      <c r="L5090" s="203">
        <v>152.80000000000001</v>
      </c>
      <c r="M5090" s="231"/>
    </row>
    <row r="5091" spans="1:13">
      <c r="A5091" s="231" t="s">
        <v>794</v>
      </c>
      <c r="B5091" s="231" t="s">
        <v>707</v>
      </c>
      <c r="C5091" s="231" t="s">
        <v>2344</v>
      </c>
      <c r="D5091" s="231" t="s">
        <v>380</v>
      </c>
      <c r="E5091" s="231" t="s">
        <v>521</v>
      </c>
      <c r="F5091" s="231" t="s">
        <v>48</v>
      </c>
      <c r="G5091" s="231" t="s">
        <v>521</v>
      </c>
      <c r="H5091" s="231" t="s">
        <v>796</v>
      </c>
      <c r="I5091" s="203">
        <v>5018.76</v>
      </c>
      <c r="J5091" s="203">
        <v>4981.8500000000004</v>
      </c>
      <c r="K5091" s="203">
        <v>0</v>
      </c>
      <c r="L5091" s="203">
        <v>36.909999999999997</v>
      </c>
      <c r="M5091" s="231"/>
    </row>
    <row r="5092" spans="1:13">
      <c r="A5092" s="231" t="s">
        <v>794</v>
      </c>
      <c r="B5092" s="231" t="s">
        <v>707</v>
      </c>
      <c r="C5092" s="231" t="s">
        <v>2345</v>
      </c>
      <c r="D5092" s="231" t="s">
        <v>380</v>
      </c>
      <c r="E5092" s="231" t="s">
        <v>521</v>
      </c>
      <c r="F5092" s="231" t="s">
        <v>48</v>
      </c>
      <c r="G5092" s="231" t="s">
        <v>521</v>
      </c>
      <c r="H5092" s="231" t="s">
        <v>796</v>
      </c>
      <c r="I5092" s="203">
        <v>1400</v>
      </c>
      <c r="J5092" s="203">
        <v>1400</v>
      </c>
      <c r="K5092" s="203">
        <v>0</v>
      </c>
      <c r="L5092" s="203">
        <v>0</v>
      </c>
      <c r="M5092" s="231"/>
    </row>
    <row r="5093" spans="1:13">
      <c r="A5093" s="231" t="s">
        <v>794</v>
      </c>
      <c r="B5093" s="231" t="s">
        <v>706</v>
      </c>
      <c r="C5093" s="231" t="s">
        <v>794</v>
      </c>
      <c r="D5093" s="231" t="s">
        <v>380</v>
      </c>
      <c r="E5093" s="231" t="s">
        <v>521</v>
      </c>
      <c r="F5093" s="231" t="s">
        <v>48</v>
      </c>
      <c r="G5093" s="231" t="s">
        <v>521</v>
      </c>
      <c r="H5093" s="231" t="s">
        <v>796</v>
      </c>
      <c r="I5093" s="203">
        <v>403971</v>
      </c>
      <c r="J5093" s="203">
        <v>357487.42</v>
      </c>
      <c r="K5093" s="203">
        <v>46580.959999999999</v>
      </c>
      <c r="L5093" s="203">
        <v>-97.38</v>
      </c>
      <c r="M5093" s="231"/>
    </row>
    <row r="5094" spans="1:13">
      <c r="A5094" s="231" t="s">
        <v>794</v>
      </c>
      <c r="B5094" s="231" t="s">
        <v>706</v>
      </c>
      <c r="C5094" s="231" t="s">
        <v>812</v>
      </c>
      <c r="D5094" s="231" t="s">
        <v>380</v>
      </c>
      <c r="E5094" s="231" t="s">
        <v>521</v>
      </c>
      <c r="F5094" s="231" t="s">
        <v>48</v>
      </c>
      <c r="G5094" s="231" t="s">
        <v>521</v>
      </c>
      <c r="H5094" s="231" t="s">
        <v>796</v>
      </c>
      <c r="I5094" s="203">
        <v>188037</v>
      </c>
      <c r="J5094" s="203">
        <v>178512.22</v>
      </c>
      <c r="K5094" s="203">
        <v>11997.73</v>
      </c>
      <c r="L5094" s="203">
        <v>-2472.9499999999998</v>
      </c>
      <c r="M5094" s="231"/>
    </row>
    <row r="5095" spans="1:13">
      <c r="A5095" s="231" t="s">
        <v>794</v>
      </c>
      <c r="B5095" s="231" t="s">
        <v>706</v>
      </c>
      <c r="C5095" s="231" t="s">
        <v>2341</v>
      </c>
      <c r="D5095" s="231" t="s">
        <v>380</v>
      </c>
      <c r="E5095" s="231" t="s">
        <v>521</v>
      </c>
      <c r="F5095" s="231" t="s">
        <v>48</v>
      </c>
      <c r="G5095" s="231" t="s">
        <v>521</v>
      </c>
      <c r="H5095" s="231" t="s">
        <v>796</v>
      </c>
      <c r="I5095" s="203">
        <v>5896.87</v>
      </c>
      <c r="J5095" s="203">
        <v>5896.87</v>
      </c>
      <c r="K5095" s="203">
        <v>0</v>
      </c>
      <c r="L5095" s="203">
        <v>0</v>
      </c>
      <c r="M5095" s="231"/>
    </row>
    <row r="5096" spans="1:13">
      <c r="A5096" s="231" t="s">
        <v>794</v>
      </c>
      <c r="B5096" s="231" t="s">
        <v>706</v>
      </c>
      <c r="C5096" s="231" t="s">
        <v>2341</v>
      </c>
      <c r="D5096" s="231" t="s">
        <v>380</v>
      </c>
      <c r="E5096" s="231" t="s">
        <v>521</v>
      </c>
      <c r="F5096" s="231" t="s">
        <v>48</v>
      </c>
      <c r="G5096" s="231" t="s">
        <v>521</v>
      </c>
      <c r="H5096" s="231" t="s">
        <v>796</v>
      </c>
      <c r="I5096" s="203">
        <v>19335</v>
      </c>
      <c r="J5096" s="203">
        <v>17155.3</v>
      </c>
      <c r="K5096" s="203">
        <v>0</v>
      </c>
      <c r="L5096" s="203">
        <v>2179.6999999999998</v>
      </c>
      <c r="M5096" s="231"/>
    </row>
    <row r="5097" spans="1:13">
      <c r="A5097" s="231" t="s">
        <v>794</v>
      </c>
      <c r="B5097" s="231" t="s">
        <v>706</v>
      </c>
      <c r="C5097" s="231" t="s">
        <v>2341</v>
      </c>
      <c r="D5097" s="231" t="s">
        <v>380</v>
      </c>
      <c r="E5097" s="231" t="s">
        <v>521</v>
      </c>
      <c r="F5097" s="231" t="s">
        <v>48</v>
      </c>
      <c r="G5097" s="231" t="s">
        <v>521</v>
      </c>
      <c r="H5097" s="231" t="s">
        <v>796</v>
      </c>
      <c r="I5097" s="203">
        <v>13666.44</v>
      </c>
      <c r="J5097" s="203">
        <v>11507.49</v>
      </c>
      <c r="K5097" s="203">
        <v>2158.9499999999998</v>
      </c>
      <c r="L5097" s="203">
        <v>0</v>
      </c>
      <c r="M5097" s="231"/>
    </row>
    <row r="5098" spans="1:13">
      <c r="A5098" s="231" t="s">
        <v>794</v>
      </c>
      <c r="B5098" s="231" t="s">
        <v>706</v>
      </c>
      <c r="C5098" s="231" t="s">
        <v>2341</v>
      </c>
      <c r="D5098" s="231" t="s">
        <v>380</v>
      </c>
      <c r="E5098" s="231" t="s">
        <v>521</v>
      </c>
      <c r="F5098" s="231" t="s">
        <v>48</v>
      </c>
      <c r="G5098" s="231" t="s">
        <v>521</v>
      </c>
      <c r="H5098" s="231" t="s">
        <v>796</v>
      </c>
      <c r="I5098" s="203">
        <v>488</v>
      </c>
      <c r="J5098" s="203">
        <v>464</v>
      </c>
      <c r="K5098" s="203">
        <v>24</v>
      </c>
      <c r="L5098" s="203">
        <v>0</v>
      </c>
      <c r="M5098" s="231"/>
    </row>
    <row r="5099" spans="1:13">
      <c r="A5099" s="231" t="s">
        <v>794</v>
      </c>
      <c r="B5099" s="231" t="s">
        <v>706</v>
      </c>
      <c r="C5099" s="231" t="s">
        <v>2342</v>
      </c>
      <c r="D5099" s="231" t="s">
        <v>380</v>
      </c>
      <c r="E5099" s="231" t="s">
        <v>521</v>
      </c>
      <c r="F5099" s="231" t="s">
        <v>48</v>
      </c>
      <c r="G5099" s="231" t="s">
        <v>521</v>
      </c>
      <c r="H5099" s="231" t="s">
        <v>796</v>
      </c>
      <c r="I5099" s="203">
        <v>593</v>
      </c>
      <c r="J5099" s="203">
        <v>590.99</v>
      </c>
      <c r="K5099" s="203">
        <v>0</v>
      </c>
      <c r="L5099" s="203">
        <v>2.0099999999999998</v>
      </c>
      <c r="M5099" s="231"/>
    </row>
    <row r="5100" spans="1:13">
      <c r="A5100" s="231" t="s">
        <v>794</v>
      </c>
      <c r="B5100" s="231" t="s">
        <v>706</v>
      </c>
      <c r="C5100" s="231" t="s">
        <v>2342</v>
      </c>
      <c r="D5100" s="231" t="s">
        <v>380</v>
      </c>
      <c r="E5100" s="231" t="s">
        <v>521</v>
      </c>
      <c r="F5100" s="231" t="s">
        <v>48</v>
      </c>
      <c r="G5100" s="231" t="s">
        <v>521</v>
      </c>
      <c r="H5100" s="231" t="s">
        <v>796</v>
      </c>
      <c r="I5100" s="203">
        <v>200051</v>
      </c>
      <c r="J5100" s="203">
        <v>129014.67</v>
      </c>
      <c r="K5100" s="203">
        <v>0</v>
      </c>
      <c r="L5100" s="203">
        <v>71036.33</v>
      </c>
      <c r="M5100" s="231"/>
    </row>
    <row r="5101" spans="1:13">
      <c r="A5101" s="231" t="s">
        <v>794</v>
      </c>
      <c r="B5101" s="231" t="s">
        <v>706</v>
      </c>
      <c r="C5101" s="231" t="s">
        <v>2342</v>
      </c>
      <c r="D5101" s="231" t="s">
        <v>380</v>
      </c>
      <c r="E5101" s="231" t="s">
        <v>521</v>
      </c>
      <c r="F5101" s="231" t="s">
        <v>48</v>
      </c>
      <c r="G5101" s="231" t="s">
        <v>521</v>
      </c>
      <c r="H5101" s="231" t="s">
        <v>796</v>
      </c>
      <c r="I5101" s="203">
        <v>339.24</v>
      </c>
      <c r="J5101" s="203">
        <v>339.24</v>
      </c>
      <c r="K5101" s="203">
        <v>0</v>
      </c>
      <c r="L5101" s="203">
        <v>0</v>
      </c>
      <c r="M5101" s="231"/>
    </row>
    <row r="5102" spans="1:13">
      <c r="A5102" s="231" t="s">
        <v>794</v>
      </c>
      <c r="B5102" s="231" t="s">
        <v>706</v>
      </c>
      <c r="C5102" s="231" t="s">
        <v>2342</v>
      </c>
      <c r="D5102" s="231" t="s">
        <v>380</v>
      </c>
      <c r="E5102" s="231" t="s">
        <v>521</v>
      </c>
      <c r="F5102" s="231" t="s">
        <v>48</v>
      </c>
      <c r="G5102" s="231" t="s">
        <v>521</v>
      </c>
      <c r="H5102" s="231" t="s">
        <v>796</v>
      </c>
      <c r="I5102" s="203">
        <v>261.61</v>
      </c>
      <c r="J5102" s="203">
        <v>257.76</v>
      </c>
      <c r="K5102" s="203">
        <v>0</v>
      </c>
      <c r="L5102" s="203">
        <v>3.85</v>
      </c>
      <c r="M5102" s="231"/>
    </row>
    <row r="5103" spans="1:13">
      <c r="A5103" s="231" t="s">
        <v>794</v>
      </c>
      <c r="B5103" s="231" t="s">
        <v>706</v>
      </c>
      <c r="C5103" s="231" t="s">
        <v>2343</v>
      </c>
      <c r="D5103" s="231" t="s">
        <v>380</v>
      </c>
      <c r="E5103" s="231" t="s">
        <v>521</v>
      </c>
      <c r="F5103" s="231" t="s">
        <v>48</v>
      </c>
      <c r="G5103" s="231" t="s">
        <v>521</v>
      </c>
      <c r="H5103" s="231" t="s">
        <v>796</v>
      </c>
      <c r="I5103" s="203">
        <v>36456.300000000003</v>
      </c>
      <c r="J5103" s="203">
        <v>33050.400000000001</v>
      </c>
      <c r="K5103" s="203">
        <v>387.94</v>
      </c>
      <c r="L5103" s="203">
        <v>3017.96</v>
      </c>
      <c r="M5103" s="231"/>
    </row>
    <row r="5104" spans="1:13">
      <c r="A5104" s="231" t="s">
        <v>794</v>
      </c>
      <c r="B5104" s="231" t="s">
        <v>706</v>
      </c>
      <c r="C5104" s="231" t="s">
        <v>2344</v>
      </c>
      <c r="D5104" s="231" t="s">
        <v>380</v>
      </c>
      <c r="E5104" s="231" t="s">
        <v>521</v>
      </c>
      <c r="F5104" s="231" t="s">
        <v>48</v>
      </c>
      <c r="G5104" s="231" t="s">
        <v>521</v>
      </c>
      <c r="H5104" s="231" t="s">
        <v>796</v>
      </c>
      <c r="I5104" s="203">
        <v>2420</v>
      </c>
      <c r="J5104" s="203">
        <v>2382.63</v>
      </c>
      <c r="K5104" s="203">
        <v>0</v>
      </c>
      <c r="L5104" s="203">
        <v>37.369999999999997</v>
      </c>
      <c r="M5104" s="231"/>
    </row>
    <row r="5105" spans="1:13">
      <c r="A5105" s="231" t="s">
        <v>794</v>
      </c>
      <c r="B5105" s="231" t="s">
        <v>706</v>
      </c>
      <c r="C5105" s="231" t="s">
        <v>2344</v>
      </c>
      <c r="D5105" s="231" t="s">
        <v>380</v>
      </c>
      <c r="E5105" s="231" t="s">
        <v>521</v>
      </c>
      <c r="F5105" s="231" t="s">
        <v>48</v>
      </c>
      <c r="G5105" s="231" t="s">
        <v>521</v>
      </c>
      <c r="H5105" s="231" t="s">
        <v>796</v>
      </c>
      <c r="I5105" s="203">
        <v>66.98</v>
      </c>
      <c r="J5105" s="203">
        <v>66.98</v>
      </c>
      <c r="K5105" s="203">
        <v>0</v>
      </c>
      <c r="L5105" s="203">
        <v>0</v>
      </c>
      <c r="M5105" s="231"/>
    </row>
    <row r="5106" spans="1:13">
      <c r="A5106" s="231" t="s">
        <v>794</v>
      </c>
      <c r="B5106" s="231" t="s">
        <v>709</v>
      </c>
      <c r="C5106" s="231" t="s">
        <v>794</v>
      </c>
      <c r="D5106" s="231" t="s">
        <v>380</v>
      </c>
      <c r="E5106" s="231" t="s">
        <v>521</v>
      </c>
      <c r="F5106" s="231" t="s">
        <v>48</v>
      </c>
      <c r="G5106" s="231" t="s">
        <v>521</v>
      </c>
      <c r="H5106" s="231" t="s">
        <v>796</v>
      </c>
      <c r="I5106" s="203">
        <v>62675</v>
      </c>
      <c r="J5106" s="203">
        <v>57452.08</v>
      </c>
      <c r="K5106" s="203">
        <v>5222.92</v>
      </c>
      <c r="L5106" s="203">
        <v>0</v>
      </c>
      <c r="M5106" s="231"/>
    </row>
    <row r="5107" spans="1:13">
      <c r="A5107" s="231" t="s">
        <v>794</v>
      </c>
      <c r="B5107" s="231" t="s">
        <v>709</v>
      </c>
      <c r="C5107" s="231" t="s">
        <v>812</v>
      </c>
      <c r="D5107" s="231" t="s">
        <v>380</v>
      </c>
      <c r="E5107" s="231" t="s">
        <v>521</v>
      </c>
      <c r="F5107" s="231" t="s">
        <v>48</v>
      </c>
      <c r="G5107" s="231" t="s">
        <v>521</v>
      </c>
      <c r="H5107" s="231" t="s">
        <v>796</v>
      </c>
      <c r="I5107" s="203">
        <v>22635</v>
      </c>
      <c r="J5107" s="203">
        <v>21645.57</v>
      </c>
      <c r="K5107" s="203">
        <v>1085.02</v>
      </c>
      <c r="L5107" s="203">
        <v>-95.59</v>
      </c>
      <c r="M5107" s="231"/>
    </row>
    <row r="5108" spans="1:13">
      <c r="A5108" s="231" t="s">
        <v>794</v>
      </c>
      <c r="B5108" s="231" t="s">
        <v>709</v>
      </c>
      <c r="C5108" s="231" t="s">
        <v>2341</v>
      </c>
      <c r="D5108" s="231" t="s">
        <v>380</v>
      </c>
      <c r="E5108" s="231" t="s">
        <v>521</v>
      </c>
      <c r="F5108" s="231" t="s">
        <v>48</v>
      </c>
      <c r="G5108" s="231" t="s">
        <v>521</v>
      </c>
      <c r="H5108" s="231" t="s">
        <v>796</v>
      </c>
      <c r="I5108" s="203">
        <v>1862.6</v>
      </c>
      <c r="J5108" s="203">
        <v>1862.6</v>
      </c>
      <c r="K5108" s="203">
        <v>0</v>
      </c>
      <c r="L5108" s="203">
        <v>0</v>
      </c>
      <c r="M5108" s="231"/>
    </row>
    <row r="5109" spans="1:13">
      <c r="A5109" s="231" t="s">
        <v>794</v>
      </c>
      <c r="B5109" s="231" t="s">
        <v>709</v>
      </c>
      <c r="C5109" s="231" t="s">
        <v>2343</v>
      </c>
      <c r="D5109" s="231" t="s">
        <v>380</v>
      </c>
      <c r="E5109" s="231" t="s">
        <v>521</v>
      </c>
      <c r="F5109" s="231" t="s">
        <v>48</v>
      </c>
      <c r="G5109" s="231" t="s">
        <v>521</v>
      </c>
      <c r="H5109" s="231" t="s">
        <v>796</v>
      </c>
      <c r="I5109" s="203">
        <v>8321.26</v>
      </c>
      <c r="J5109" s="203">
        <v>8321.26</v>
      </c>
      <c r="K5109" s="203">
        <v>0</v>
      </c>
      <c r="L5109" s="203">
        <v>0</v>
      </c>
      <c r="M5109" s="231"/>
    </row>
    <row r="5110" spans="1:13">
      <c r="A5110" s="231" t="s">
        <v>794</v>
      </c>
      <c r="B5110" s="231" t="s">
        <v>709</v>
      </c>
      <c r="C5110" s="231" t="s">
        <v>2344</v>
      </c>
      <c r="D5110" s="231" t="s">
        <v>380</v>
      </c>
      <c r="E5110" s="231" t="s">
        <v>521</v>
      </c>
      <c r="F5110" s="231" t="s">
        <v>48</v>
      </c>
      <c r="G5110" s="231" t="s">
        <v>521</v>
      </c>
      <c r="H5110" s="231" t="s">
        <v>796</v>
      </c>
      <c r="I5110" s="203">
        <v>2221.88</v>
      </c>
      <c r="J5110" s="203">
        <v>2221.88</v>
      </c>
      <c r="K5110" s="203">
        <v>0</v>
      </c>
      <c r="L5110" s="203">
        <v>0</v>
      </c>
      <c r="M5110" s="231"/>
    </row>
    <row r="5111" spans="1:13">
      <c r="A5111" s="231" t="s">
        <v>794</v>
      </c>
      <c r="B5111" s="231" t="s">
        <v>709</v>
      </c>
      <c r="C5111" s="231" t="s">
        <v>2344</v>
      </c>
      <c r="D5111" s="231" t="s">
        <v>380</v>
      </c>
      <c r="E5111" s="231" t="s">
        <v>521</v>
      </c>
      <c r="F5111" s="231" t="s">
        <v>48</v>
      </c>
      <c r="G5111" s="231" t="s">
        <v>521</v>
      </c>
      <c r="H5111" s="231" t="s">
        <v>796</v>
      </c>
      <c r="I5111" s="203">
        <v>296.57</v>
      </c>
      <c r="J5111" s="203">
        <v>296.57</v>
      </c>
      <c r="K5111" s="203">
        <v>0</v>
      </c>
      <c r="L5111" s="203">
        <v>0</v>
      </c>
      <c r="M5111" s="231"/>
    </row>
    <row r="5112" spans="1:13">
      <c r="A5112" s="231" t="s">
        <v>794</v>
      </c>
      <c r="B5112" s="231" t="s">
        <v>833</v>
      </c>
      <c r="C5112" s="231" t="s">
        <v>794</v>
      </c>
      <c r="D5112" s="231" t="s">
        <v>195</v>
      </c>
      <c r="E5112" s="231" t="s">
        <v>1967</v>
      </c>
      <c r="F5112" s="231" t="s">
        <v>48</v>
      </c>
      <c r="G5112" s="231" t="s">
        <v>521</v>
      </c>
      <c r="H5112" s="231" t="s">
        <v>796</v>
      </c>
      <c r="I5112" s="203">
        <v>56235.71</v>
      </c>
      <c r="J5112" s="203">
        <v>47226.68</v>
      </c>
      <c r="K5112" s="203">
        <v>10078.56</v>
      </c>
      <c r="L5112" s="203">
        <v>-1069.53</v>
      </c>
      <c r="M5112" s="231"/>
    </row>
    <row r="5113" spans="1:13">
      <c r="A5113" s="231" t="s">
        <v>794</v>
      </c>
      <c r="B5113" s="231" t="s">
        <v>833</v>
      </c>
      <c r="C5113" s="231" t="s">
        <v>794</v>
      </c>
      <c r="D5113" s="231" t="s">
        <v>195</v>
      </c>
      <c r="E5113" s="231" t="s">
        <v>1967</v>
      </c>
      <c r="F5113" s="231" t="s">
        <v>48</v>
      </c>
      <c r="G5113" s="231" t="s">
        <v>521</v>
      </c>
      <c r="H5113" s="231" t="s">
        <v>796</v>
      </c>
      <c r="I5113" s="203">
        <v>33867.93</v>
      </c>
      <c r="J5113" s="203">
        <v>32274.92</v>
      </c>
      <c r="K5113" s="203">
        <v>1522.5</v>
      </c>
      <c r="L5113" s="203">
        <v>70.510000000000005</v>
      </c>
      <c r="M5113" s="231"/>
    </row>
    <row r="5114" spans="1:13">
      <c r="A5114" s="231" t="s">
        <v>794</v>
      </c>
      <c r="B5114" s="231" t="s">
        <v>833</v>
      </c>
      <c r="C5114" s="231" t="s">
        <v>812</v>
      </c>
      <c r="D5114" s="231" t="s">
        <v>195</v>
      </c>
      <c r="E5114" s="231" t="s">
        <v>1967</v>
      </c>
      <c r="F5114" s="231" t="s">
        <v>48</v>
      </c>
      <c r="G5114" s="231" t="s">
        <v>521</v>
      </c>
      <c r="H5114" s="231" t="s">
        <v>796</v>
      </c>
      <c r="I5114" s="203">
        <v>42794.63</v>
      </c>
      <c r="J5114" s="203">
        <v>41250.76</v>
      </c>
      <c r="K5114" s="203">
        <v>2408.9</v>
      </c>
      <c r="L5114" s="203">
        <v>-865.03</v>
      </c>
      <c r="M5114" s="231"/>
    </row>
    <row r="5115" spans="1:13">
      <c r="A5115" s="231" t="s">
        <v>794</v>
      </c>
      <c r="B5115" s="231" t="s">
        <v>833</v>
      </c>
      <c r="C5115" s="231" t="s">
        <v>2345</v>
      </c>
      <c r="D5115" s="231" t="s">
        <v>195</v>
      </c>
      <c r="E5115" s="231" t="s">
        <v>1967</v>
      </c>
      <c r="F5115" s="231" t="s">
        <v>48</v>
      </c>
      <c r="G5115" s="231" t="s">
        <v>521</v>
      </c>
      <c r="H5115" s="231" t="s">
        <v>796</v>
      </c>
      <c r="I5115" s="203">
        <v>7687.03</v>
      </c>
      <c r="J5115" s="203">
        <v>9839.5</v>
      </c>
      <c r="K5115" s="203">
        <v>0</v>
      </c>
      <c r="L5115" s="203">
        <v>-2152.4699999999998</v>
      </c>
      <c r="M5115" s="231"/>
    </row>
    <row r="5116" spans="1:13">
      <c r="A5116" s="231" t="s">
        <v>794</v>
      </c>
      <c r="B5116" s="231" t="s">
        <v>702</v>
      </c>
      <c r="C5116" s="231" t="s">
        <v>794</v>
      </c>
      <c r="D5116" s="231" t="s">
        <v>380</v>
      </c>
      <c r="E5116" s="231" t="s">
        <v>1098</v>
      </c>
      <c r="F5116" s="231" t="s">
        <v>48</v>
      </c>
      <c r="G5116" s="231" t="s">
        <v>521</v>
      </c>
      <c r="H5116" s="231" t="s">
        <v>796</v>
      </c>
      <c r="I5116" s="203">
        <v>54233</v>
      </c>
      <c r="J5116" s="203">
        <v>45194.16</v>
      </c>
      <c r="K5116" s="203">
        <v>9038.84</v>
      </c>
      <c r="L5116" s="203">
        <v>0</v>
      </c>
      <c r="M5116" s="231"/>
    </row>
    <row r="5117" spans="1:13">
      <c r="A5117" s="231" t="s">
        <v>794</v>
      </c>
      <c r="B5117" s="231" t="s">
        <v>702</v>
      </c>
      <c r="C5117" s="231" t="s">
        <v>812</v>
      </c>
      <c r="D5117" s="231" t="s">
        <v>380</v>
      </c>
      <c r="E5117" s="231" t="s">
        <v>1098</v>
      </c>
      <c r="F5117" s="231" t="s">
        <v>48</v>
      </c>
      <c r="G5117" s="231" t="s">
        <v>521</v>
      </c>
      <c r="H5117" s="231" t="s">
        <v>796</v>
      </c>
      <c r="I5117" s="203">
        <v>19373.439999999999</v>
      </c>
      <c r="J5117" s="203">
        <v>17527</v>
      </c>
      <c r="K5117" s="203">
        <v>1876.12</v>
      </c>
      <c r="L5117" s="203">
        <v>-29.68</v>
      </c>
      <c r="M5117" s="231"/>
    </row>
    <row r="5118" spans="1:13">
      <c r="A5118" s="231" t="s">
        <v>794</v>
      </c>
      <c r="B5118" s="231" t="s">
        <v>833</v>
      </c>
      <c r="C5118" s="231" t="s">
        <v>794</v>
      </c>
      <c r="D5118" s="231" t="s">
        <v>843</v>
      </c>
      <c r="E5118" s="231" t="s">
        <v>1967</v>
      </c>
      <c r="F5118" s="231" t="s">
        <v>48</v>
      </c>
      <c r="G5118" s="231" t="s">
        <v>521</v>
      </c>
      <c r="H5118" s="231" t="s">
        <v>796</v>
      </c>
      <c r="I5118" s="203">
        <v>17123.669999999998</v>
      </c>
      <c r="J5118" s="203">
        <v>16021.24</v>
      </c>
      <c r="K5118" s="203">
        <v>885.15</v>
      </c>
      <c r="L5118" s="203">
        <v>217.28</v>
      </c>
      <c r="M5118" s="231"/>
    </row>
    <row r="5119" spans="1:13">
      <c r="A5119" s="231" t="s">
        <v>794</v>
      </c>
      <c r="B5119" s="231" t="s">
        <v>833</v>
      </c>
      <c r="C5119" s="231" t="s">
        <v>812</v>
      </c>
      <c r="D5119" s="231" t="s">
        <v>843</v>
      </c>
      <c r="E5119" s="231" t="s">
        <v>1967</v>
      </c>
      <c r="F5119" s="231" t="s">
        <v>48</v>
      </c>
      <c r="G5119" s="231" t="s">
        <v>521</v>
      </c>
      <c r="H5119" s="231" t="s">
        <v>796</v>
      </c>
      <c r="I5119" s="203">
        <v>15200</v>
      </c>
      <c r="J5119" s="203">
        <v>14988.01</v>
      </c>
      <c r="K5119" s="203">
        <v>184.32</v>
      </c>
      <c r="L5119" s="203">
        <v>27.67</v>
      </c>
      <c r="M5119" s="231"/>
    </row>
    <row r="5120" spans="1:13">
      <c r="A5120" s="231" t="s">
        <v>794</v>
      </c>
      <c r="B5120" s="231" t="s">
        <v>833</v>
      </c>
      <c r="C5120" s="231" t="s">
        <v>2345</v>
      </c>
      <c r="D5120" s="231" t="s">
        <v>843</v>
      </c>
      <c r="E5120" s="231" t="s">
        <v>1967</v>
      </c>
      <c r="F5120" s="231" t="s">
        <v>48</v>
      </c>
      <c r="G5120" s="231" t="s">
        <v>521</v>
      </c>
      <c r="H5120" s="231" t="s">
        <v>796</v>
      </c>
      <c r="I5120" s="203">
        <v>6962.19</v>
      </c>
      <c r="J5120" s="203">
        <v>7656.58</v>
      </c>
      <c r="K5120" s="203">
        <v>0</v>
      </c>
      <c r="L5120" s="203">
        <v>-694.39</v>
      </c>
      <c r="M5120" s="231"/>
    </row>
    <row r="5121" spans="1:13">
      <c r="A5121" s="231" t="s">
        <v>794</v>
      </c>
      <c r="B5121" s="231" t="s">
        <v>808</v>
      </c>
      <c r="C5121" s="231" t="s">
        <v>2343</v>
      </c>
      <c r="D5121" s="231" t="s">
        <v>843</v>
      </c>
      <c r="E5121" s="231" t="s">
        <v>830</v>
      </c>
      <c r="F5121" s="231" t="s">
        <v>48</v>
      </c>
      <c r="G5121" s="231" t="s">
        <v>521</v>
      </c>
      <c r="H5121" s="231" t="s">
        <v>796</v>
      </c>
      <c r="I5121" s="203">
        <v>3326.45</v>
      </c>
      <c r="J5121" s="203">
        <v>1099.45</v>
      </c>
      <c r="K5121" s="203">
        <v>0</v>
      </c>
      <c r="L5121" s="203">
        <v>2227</v>
      </c>
      <c r="M5121" s="231"/>
    </row>
    <row r="5122" spans="1:13">
      <c r="A5122" s="231" t="s">
        <v>794</v>
      </c>
      <c r="B5122" s="231" t="s">
        <v>808</v>
      </c>
      <c r="C5122" s="231" t="s">
        <v>794</v>
      </c>
      <c r="D5122" s="231" t="s">
        <v>2303</v>
      </c>
      <c r="E5122" s="231" t="s">
        <v>521</v>
      </c>
      <c r="F5122" s="231" t="s">
        <v>48</v>
      </c>
      <c r="G5122" s="231" t="s">
        <v>521</v>
      </c>
      <c r="H5122" s="231" t="s">
        <v>796</v>
      </c>
      <c r="I5122" s="203">
        <v>43043.32</v>
      </c>
      <c r="J5122" s="203">
        <v>35904.720000000001</v>
      </c>
      <c r="K5122" s="203">
        <v>7138.6</v>
      </c>
      <c r="L5122" s="203">
        <v>0</v>
      </c>
      <c r="M5122" s="231"/>
    </row>
    <row r="5123" spans="1:13">
      <c r="A5123" s="231" t="s">
        <v>794</v>
      </c>
      <c r="B5123" s="231" t="s">
        <v>808</v>
      </c>
      <c r="C5123" s="231" t="s">
        <v>812</v>
      </c>
      <c r="D5123" s="231" t="s">
        <v>2303</v>
      </c>
      <c r="E5123" s="231" t="s">
        <v>521</v>
      </c>
      <c r="F5123" s="231" t="s">
        <v>48</v>
      </c>
      <c r="G5123" s="231" t="s">
        <v>521</v>
      </c>
      <c r="H5123" s="231" t="s">
        <v>796</v>
      </c>
      <c r="I5123" s="203">
        <v>17698.759999999998</v>
      </c>
      <c r="J5123" s="203">
        <v>16290.78</v>
      </c>
      <c r="K5123" s="203">
        <v>1554.36</v>
      </c>
      <c r="L5123" s="203">
        <v>-146.38</v>
      </c>
      <c r="M5123" s="231"/>
    </row>
    <row r="5124" spans="1:13">
      <c r="A5124" s="231" t="s">
        <v>794</v>
      </c>
      <c r="B5124" s="231" t="s">
        <v>808</v>
      </c>
      <c r="C5124" s="231" t="s">
        <v>2344</v>
      </c>
      <c r="D5124" s="231" t="s">
        <v>2303</v>
      </c>
      <c r="E5124" s="231" t="s">
        <v>521</v>
      </c>
      <c r="F5124" s="231" t="s">
        <v>48</v>
      </c>
      <c r="G5124" s="231" t="s">
        <v>521</v>
      </c>
      <c r="H5124" s="231" t="s">
        <v>796</v>
      </c>
      <c r="I5124" s="203">
        <v>5000</v>
      </c>
      <c r="J5124" s="203">
        <v>0</v>
      </c>
      <c r="K5124" s="203">
        <v>0</v>
      </c>
      <c r="L5124" s="203">
        <v>5000</v>
      </c>
      <c r="M5124" s="231"/>
    </row>
    <row r="5125" spans="1:13">
      <c r="A5125" s="231" t="s">
        <v>794</v>
      </c>
      <c r="B5125" s="231" t="s">
        <v>808</v>
      </c>
      <c r="C5125" s="231" t="s">
        <v>2345</v>
      </c>
      <c r="D5125" s="231" t="s">
        <v>2303</v>
      </c>
      <c r="E5125" s="231" t="s">
        <v>521</v>
      </c>
      <c r="F5125" s="231" t="s">
        <v>48</v>
      </c>
      <c r="G5125" s="231" t="s">
        <v>521</v>
      </c>
      <c r="H5125" s="231" t="s">
        <v>796</v>
      </c>
      <c r="I5125" s="203">
        <v>14400</v>
      </c>
      <c r="J5125" s="203">
        <v>0</v>
      </c>
      <c r="K5125" s="203">
        <v>0</v>
      </c>
      <c r="L5125" s="203">
        <v>14400</v>
      </c>
      <c r="M5125" s="231"/>
    </row>
    <row r="5126" spans="1:13">
      <c r="A5126" s="231" t="s">
        <v>794</v>
      </c>
      <c r="B5126" s="231" t="s">
        <v>707</v>
      </c>
      <c r="C5126" s="231" t="s">
        <v>794</v>
      </c>
      <c r="D5126" s="231" t="s">
        <v>2303</v>
      </c>
      <c r="E5126" s="231" t="s">
        <v>521</v>
      </c>
      <c r="F5126" s="231" t="s">
        <v>48</v>
      </c>
      <c r="G5126" s="231" t="s">
        <v>521</v>
      </c>
      <c r="H5126" s="231" t="s">
        <v>796</v>
      </c>
      <c r="I5126" s="203">
        <v>30512.92</v>
      </c>
      <c r="J5126" s="203">
        <v>16920.28</v>
      </c>
      <c r="K5126" s="203">
        <v>1370.44</v>
      </c>
      <c r="L5126" s="203">
        <v>12222.2</v>
      </c>
      <c r="M5126" s="231"/>
    </row>
    <row r="5127" spans="1:13">
      <c r="A5127" s="231" t="s">
        <v>794</v>
      </c>
      <c r="B5127" s="231" t="s">
        <v>707</v>
      </c>
      <c r="C5127" s="231" t="s">
        <v>812</v>
      </c>
      <c r="D5127" s="231" t="s">
        <v>2303</v>
      </c>
      <c r="E5127" s="231" t="s">
        <v>521</v>
      </c>
      <c r="F5127" s="231" t="s">
        <v>48</v>
      </c>
      <c r="G5127" s="231" t="s">
        <v>521</v>
      </c>
      <c r="H5127" s="231" t="s">
        <v>796</v>
      </c>
      <c r="I5127" s="203">
        <v>12875</v>
      </c>
      <c r="J5127" s="203">
        <v>5995.44</v>
      </c>
      <c r="K5127" s="203">
        <v>284.72000000000003</v>
      </c>
      <c r="L5127" s="203">
        <v>6594.84</v>
      </c>
      <c r="M5127" s="231"/>
    </row>
    <row r="5128" spans="1:13">
      <c r="A5128" s="231" t="s">
        <v>794</v>
      </c>
      <c r="B5128" s="231" t="s">
        <v>833</v>
      </c>
      <c r="C5128" s="231" t="s">
        <v>794</v>
      </c>
      <c r="D5128" s="231" t="s">
        <v>20</v>
      </c>
      <c r="E5128" s="231" t="s">
        <v>1967</v>
      </c>
      <c r="F5128" s="231" t="s">
        <v>48</v>
      </c>
      <c r="G5128" s="231" t="s">
        <v>521</v>
      </c>
      <c r="H5128" s="231" t="s">
        <v>796</v>
      </c>
      <c r="I5128" s="203">
        <v>21642.45</v>
      </c>
      <c r="J5128" s="203">
        <v>18597.37</v>
      </c>
      <c r="K5128" s="203">
        <v>3425.08</v>
      </c>
      <c r="L5128" s="203">
        <v>-380</v>
      </c>
      <c r="M5128" s="231"/>
    </row>
    <row r="5129" spans="1:13">
      <c r="A5129" s="231" t="s">
        <v>794</v>
      </c>
      <c r="B5129" s="231" t="s">
        <v>833</v>
      </c>
      <c r="C5129" s="231" t="s">
        <v>794</v>
      </c>
      <c r="D5129" s="231" t="s">
        <v>20</v>
      </c>
      <c r="E5129" s="231" t="s">
        <v>1967</v>
      </c>
      <c r="F5129" s="231" t="s">
        <v>48</v>
      </c>
      <c r="G5129" s="231" t="s">
        <v>521</v>
      </c>
      <c r="H5129" s="231" t="s">
        <v>796</v>
      </c>
      <c r="I5129" s="203">
        <v>10154.77</v>
      </c>
      <c r="J5129" s="203">
        <v>9648.94</v>
      </c>
      <c r="K5129" s="203">
        <v>369.81</v>
      </c>
      <c r="L5129" s="203">
        <v>136.02000000000001</v>
      </c>
      <c r="M5129" s="231"/>
    </row>
    <row r="5130" spans="1:13">
      <c r="A5130" s="231" t="s">
        <v>794</v>
      </c>
      <c r="B5130" s="231" t="s">
        <v>833</v>
      </c>
      <c r="C5130" s="231" t="s">
        <v>812</v>
      </c>
      <c r="D5130" s="231" t="s">
        <v>20</v>
      </c>
      <c r="E5130" s="231" t="s">
        <v>1967</v>
      </c>
      <c r="F5130" s="231" t="s">
        <v>48</v>
      </c>
      <c r="G5130" s="231" t="s">
        <v>521</v>
      </c>
      <c r="H5130" s="231" t="s">
        <v>796</v>
      </c>
      <c r="I5130" s="203">
        <v>12829.66</v>
      </c>
      <c r="J5130" s="203">
        <v>12142.81</v>
      </c>
      <c r="K5130" s="203">
        <v>787.92</v>
      </c>
      <c r="L5130" s="203">
        <v>-101.07</v>
      </c>
      <c r="M5130" s="231"/>
    </row>
    <row r="5131" spans="1:13">
      <c r="A5131" s="231" t="s">
        <v>794</v>
      </c>
      <c r="B5131" s="231" t="s">
        <v>833</v>
      </c>
      <c r="C5131" s="231" t="s">
        <v>2345</v>
      </c>
      <c r="D5131" s="231" t="s">
        <v>20</v>
      </c>
      <c r="E5131" s="231" t="s">
        <v>1967</v>
      </c>
      <c r="F5131" s="231" t="s">
        <v>48</v>
      </c>
      <c r="G5131" s="231" t="s">
        <v>521</v>
      </c>
      <c r="H5131" s="231" t="s">
        <v>796</v>
      </c>
      <c r="I5131" s="203">
        <v>4508.1499999999996</v>
      </c>
      <c r="J5131" s="203">
        <v>14818.58</v>
      </c>
      <c r="K5131" s="203">
        <v>0</v>
      </c>
      <c r="L5131" s="203">
        <v>-10310.43</v>
      </c>
      <c r="M5131" s="231"/>
    </row>
    <row r="5132" spans="1:13">
      <c r="A5132" s="231" t="s">
        <v>794</v>
      </c>
      <c r="B5132" s="231" t="s">
        <v>833</v>
      </c>
      <c r="C5132" s="231" t="s">
        <v>794</v>
      </c>
      <c r="D5132" s="231" t="s">
        <v>295</v>
      </c>
      <c r="E5132" s="231" t="s">
        <v>1967</v>
      </c>
      <c r="F5132" s="231" t="s">
        <v>48</v>
      </c>
      <c r="G5132" s="231" t="s">
        <v>521</v>
      </c>
      <c r="H5132" s="231" t="s">
        <v>796</v>
      </c>
      <c r="I5132" s="203">
        <v>88929.8</v>
      </c>
      <c r="J5132" s="203">
        <v>83849.59</v>
      </c>
      <c r="K5132" s="203">
        <v>9014.68</v>
      </c>
      <c r="L5132" s="203">
        <v>-3934.47</v>
      </c>
      <c r="M5132" s="231"/>
    </row>
    <row r="5133" spans="1:13">
      <c r="A5133" s="231" t="s">
        <v>794</v>
      </c>
      <c r="B5133" s="231" t="s">
        <v>833</v>
      </c>
      <c r="C5133" s="231" t="s">
        <v>794</v>
      </c>
      <c r="D5133" s="231" t="s">
        <v>295</v>
      </c>
      <c r="E5133" s="231" t="s">
        <v>1967</v>
      </c>
      <c r="F5133" s="231" t="s">
        <v>48</v>
      </c>
      <c r="G5133" s="231" t="s">
        <v>521</v>
      </c>
      <c r="H5133" s="231" t="s">
        <v>796</v>
      </c>
      <c r="I5133" s="203">
        <v>120874.05</v>
      </c>
      <c r="J5133" s="203">
        <v>116490.25</v>
      </c>
      <c r="K5133" s="203">
        <v>4400.79</v>
      </c>
      <c r="L5133" s="203">
        <v>-16.989999999999998</v>
      </c>
      <c r="M5133" s="231"/>
    </row>
    <row r="5134" spans="1:13">
      <c r="A5134" s="231" t="s">
        <v>794</v>
      </c>
      <c r="B5134" s="231" t="s">
        <v>833</v>
      </c>
      <c r="C5134" s="231" t="s">
        <v>812</v>
      </c>
      <c r="D5134" s="231" t="s">
        <v>295</v>
      </c>
      <c r="E5134" s="231" t="s">
        <v>1967</v>
      </c>
      <c r="F5134" s="231" t="s">
        <v>48</v>
      </c>
      <c r="G5134" s="231" t="s">
        <v>521</v>
      </c>
      <c r="H5134" s="231" t="s">
        <v>796</v>
      </c>
      <c r="I5134" s="203">
        <v>102696.06</v>
      </c>
      <c r="J5134" s="203">
        <v>100668.74</v>
      </c>
      <c r="K5134" s="203">
        <v>2787.49</v>
      </c>
      <c r="L5134" s="203">
        <v>-760.17</v>
      </c>
      <c r="M5134" s="231"/>
    </row>
    <row r="5135" spans="1:13">
      <c r="A5135" s="231" t="s">
        <v>794</v>
      </c>
      <c r="B5135" s="231" t="s">
        <v>833</v>
      </c>
      <c r="C5135" s="231" t="s">
        <v>2345</v>
      </c>
      <c r="D5135" s="231" t="s">
        <v>295</v>
      </c>
      <c r="E5135" s="231" t="s">
        <v>1967</v>
      </c>
      <c r="F5135" s="231" t="s">
        <v>48</v>
      </c>
      <c r="G5135" s="231" t="s">
        <v>521</v>
      </c>
      <c r="H5135" s="231" t="s">
        <v>796</v>
      </c>
      <c r="I5135" s="203">
        <v>2010.9</v>
      </c>
      <c r="J5135" s="203">
        <v>5995.35</v>
      </c>
      <c r="K5135" s="203">
        <v>0</v>
      </c>
      <c r="L5135" s="203">
        <v>-3984.45</v>
      </c>
      <c r="M5135" s="231"/>
    </row>
    <row r="5136" spans="1:13">
      <c r="A5136" s="231" t="s">
        <v>794</v>
      </c>
      <c r="B5136" s="231" t="s">
        <v>707</v>
      </c>
      <c r="C5136" s="231" t="s">
        <v>794</v>
      </c>
      <c r="D5136" s="231" t="s">
        <v>295</v>
      </c>
      <c r="E5136" s="231" t="s">
        <v>1967</v>
      </c>
      <c r="F5136" s="231" t="s">
        <v>48</v>
      </c>
      <c r="G5136" s="231" t="s">
        <v>521</v>
      </c>
      <c r="H5136" s="231" t="s">
        <v>796</v>
      </c>
      <c r="I5136" s="203">
        <v>78753</v>
      </c>
      <c r="J5136" s="203">
        <v>68908.86</v>
      </c>
      <c r="K5136" s="203">
        <v>9844.14</v>
      </c>
      <c r="L5136" s="203">
        <v>0</v>
      </c>
      <c r="M5136" s="231"/>
    </row>
    <row r="5137" spans="1:13">
      <c r="A5137" s="231" t="s">
        <v>794</v>
      </c>
      <c r="B5137" s="231" t="s">
        <v>707</v>
      </c>
      <c r="C5137" s="231" t="s">
        <v>812</v>
      </c>
      <c r="D5137" s="231" t="s">
        <v>295</v>
      </c>
      <c r="E5137" s="231" t="s">
        <v>1967</v>
      </c>
      <c r="F5137" s="231" t="s">
        <v>48</v>
      </c>
      <c r="G5137" s="231" t="s">
        <v>521</v>
      </c>
      <c r="H5137" s="231" t="s">
        <v>796</v>
      </c>
      <c r="I5137" s="203">
        <v>31040.57</v>
      </c>
      <c r="J5137" s="203">
        <v>29430.15</v>
      </c>
      <c r="K5137" s="203">
        <v>2044.25</v>
      </c>
      <c r="L5137" s="203">
        <v>-433.83</v>
      </c>
      <c r="M5137" s="231"/>
    </row>
    <row r="5138" spans="1:13">
      <c r="A5138" s="231" t="s">
        <v>794</v>
      </c>
      <c r="B5138" s="231" t="s">
        <v>808</v>
      </c>
      <c r="C5138" s="231" t="s">
        <v>2341</v>
      </c>
      <c r="D5138" s="231" t="s">
        <v>818</v>
      </c>
      <c r="E5138" s="231" t="s">
        <v>1258</v>
      </c>
      <c r="F5138" s="231" t="s">
        <v>48</v>
      </c>
      <c r="G5138" s="231" t="s">
        <v>521</v>
      </c>
      <c r="H5138" s="231" t="s">
        <v>796</v>
      </c>
      <c r="I5138" s="203">
        <v>74859.199999999997</v>
      </c>
      <c r="J5138" s="203">
        <v>74859.199999999997</v>
      </c>
      <c r="K5138" s="203">
        <v>0</v>
      </c>
      <c r="L5138" s="203">
        <v>0</v>
      </c>
      <c r="M5138" s="231"/>
    </row>
    <row r="5139" spans="1:13">
      <c r="A5139" s="231" t="s">
        <v>794</v>
      </c>
      <c r="B5139" s="231" t="s">
        <v>808</v>
      </c>
      <c r="C5139" s="231" t="s">
        <v>2341</v>
      </c>
      <c r="D5139" s="231" t="s">
        <v>816</v>
      </c>
      <c r="E5139" s="231" t="s">
        <v>1258</v>
      </c>
      <c r="F5139" s="231" t="s">
        <v>48</v>
      </c>
      <c r="G5139" s="231" t="s">
        <v>521</v>
      </c>
      <c r="H5139" s="231" t="s">
        <v>796</v>
      </c>
      <c r="I5139" s="203">
        <v>198664.8</v>
      </c>
      <c r="J5139" s="203">
        <v>198664.8</v>
      </c>
      <c r="K5139" s="203">
        <v>0</v>
      </c>
      <c r="L5139" s="203">
        <v>0</v>
      </c>
      <c r="M5139" s="231"/>
    </row>
    <row r="5140" spans="1:13">
      <c r="A5140" s="231" t="s">
        <v>794</v>
      </c>
      <c r="B5140" s="231" t="s">
        <v>808</v>
      </c>
      <c r="C5140" s="231" t="s">
        <v>2341</v>
      </c>
      <c r="D5140" s="231" t="s">
        <v>851</v>
      </c>
      <c r="E5140" s="231" t="s">
        <v>1258</v>
      </c>
      <c r="F5140" s="231" t="s">
        <v>48</v>
      </c>
      <c r="G5140" s="231" t="s">
        <v>521</v>
      </c>
      <c r="H5140" s="231" t="s">
        <v>796</v>
      </c>
      <c r="I5140" s="203">
        <v>131213.74</v>
      </c>
      <c r="J5140" s="203">
        <v>131213.74</v>
      </c>
      <c r="K5140" s="203">
        <v>0</v>
      </c>
      <c r="L5140" s="203">
        <v>0</v>
      </c>
      <c r="M5140" s="231"/>
    </row>
    <row r="5141" spans="1:13">
      <c r="A5141" s="231" t="s">
        <v>794</v>
      </c>
      <c r="B5141" s="231" t="s">
        <v>808</v>
      </c>
      <c r="C5141" s="231" t="s">
        <v>2341</v>
      </c>
      <c r="D5141" s="231" t="s">
        <v>839</v>
      </c>
      <c r="E5141" s="231" t="s">
        <v>1258</v>
      </c>
      <c r="F5141" s="231" t="s">
        <v>48</v>
      </c>
      <c r="G5141" s="231" t="s">
        <v>521</v>
      </c>
      <c r="H5141" s="231" t="s">
        <v>796</v>
      </c>
      <c r="I5141" s="203">
        <v>104155.06</v>
      </c>
      <c r="J5141" s="203">
        <v>104155.06</v>
      </c>
      <c r="K5141" s="203">
        <v>0</v>
      </c>
      <c r="L5141" s="203">
        <v>0</v>
      </c>
      <c r="M5141" s="231"/>
    </row>
    <row r="5142" spans="1:13">
      <c r="A5142" s="231" t="s">
        <v>794</v>
      </c>
      <c r="B5142" s="231" t="s">
        <v>808</v>
      </c>
      <c r="C5142" s="231" t="s">
        <v>2341</v>
      </c>
      <c r="D5142" s="231" t="s">
        <v>1044</v>
      </c>
      <c r="E5142" s="231" t="s">
        <v>1258</v>
      </c>
      <c r="F5142" s="231" t="s">
        <v>48</v>
      </c>
      <c r="G5142" s="231" t="s">
        <v>521</v>
      </c>
      <c r="H5142" s="231" t="s">
        <v>796</v>
      </c>
      <c r="I5142" s="203">
        <v>41100.58</v>
      </c>
      <c r="J5142" s="203">
        <v>41100.58</v>
      </c>
      <c r="K5142" s="203">
        <v>0</v>
      </c>
      <c r="L5142" s="203">
        <v>0</v>
      </c>
      <c r="M5142" s="231"/>
    </row>
    <row r="5143" spans="1:13">
      <c r="A5143" s="231" t="s">
        <v>794</v>
      </c>
      <c r="B5143" s="231" t="s">
        <v>707</v>
      </c>
      <c r="C5143" s="231" t="s">
        <v>794</v>
      </c>
      <c r="D5143" s="231" t="s">
        <v>380</v>
      </c>
      <c r="E5143" s="231" t="s">
        <v>263</v>
      </c>
      <c r="F5143" s="231" t="s">
        <v>48</v>
      </c>
      <c r="G5143" s="231" t="s">
        <v>521</v>
      </c>
      <c r="H5143" s="231" t="s">
        <v>796</v>
      </c>
      <c r="I5143" s="203">
        <v>3407</v>
      </c>
      <c r="J5143" s="203">
        <v>1508.23</v>
      </c>
      <c r="K5143" s="203">
        <v>55.86</v>
      </c>
      <c r="L5143" s="203">
        <v>1842.91</v>
      </c>
      <c r="M5143" s="231"/>
    </row>
    <row r="5144" spans="1:13">
      <c r="A5144" s="231" t="s">
        <v>794</v>
      </c>
      <c r="B5144" s="231" t="s">
        <v>707</v>
      </c>
      <c r="C5144" s="231" t="s">
        <v>812</v>
      </c>
      <c r="D5144" s="231" t="s">
        <v>380</v>
      </c>
      <c r="E5144" s="231" t="s">
        <v>263</v>
      </c>
      <c r="F5144" s="231" t="s">
        <v>48</v>
      </c>
      <c r="G5144" s="231" t="s">
        <v>521</v>
      </c>
      <c r="H5144" s="231" t="s">
        <v>796</v>
      </c>
      <c r="I5144" s="203">
        <v>1533</v>
      </c>
      <c r="J5144" s="203">
        <v>1016.42</v>
      </c>
      <c r="K5144" s="203">
        <v>11.63</v>
      </c>
      <c r="L5144" s="203">
        <v>504.95</v>
      </c>
      <c r="M5144" s="231"/>
    </row>
    <row r="5145" spans="1:13">
      <c r="A5145" s="231" t="s">
        <v>794</v>
      </c>
      <c r="B5145" s="231" t="s">
        <v>707</v>
      </c>
      <c r="C5145" s="231" t="s">
        <v>2341</v>
      </c>
      <c r="D5145" s="231" t="s">
        <v>380</v>
      </c>
      <c r="E5145" s="231" t="s">
        <v>263</v>
      </c>
      <c r="F5145" s="231" t="s">
        <v>48</v>
      </c>
      <c r="G5145" s="231" t="s">
        <v>521</v>
      </c>
      <c r="H5145" s="231" t="s">
        <v>796</v>
      </c>
      <c r="I5145" s="203">
        <v>78.569999999999993</v>
      </c>
      <c r="J5145" s="203">
        <v>78.569999999999993</v>
      </c>
      <c r="K5145" s="203">
        <v>0</v>
      </c>
      <c r="L5145" s="203">
        <v>0</v>
      </c>
      <c r="M5145" s="231"/>
    </row>
    <row r="5146" spans="1:13">
      <c r="A5146" s="231" t="s">
        <v>794</v>
      </c>
      <c r="B5146" s="231" t="s">
        <v>242</v>
      </c>
      <c r="C5146" s="231" t="s">
        <v>2344</v>
      </c>
      <c r="D5146" s="231" t="s">
        <v>380</v>
      </c>
      <c r="E5146" s="231" t="s">
        <v>263</v>
      </c>
      <c r="F5146" s="231" t="s">
        <v>48</v>
      </c>
      <c r="G5146" s="231" t="s">
        <v>521</v>
      </c>
      <c r="H5146" s="231" t="s">
        <v>796</v>
      </c>
      <c r="I5146" s="203">
        <v>9604.36</v>
      </c>
      <c r="J5146" s="203">
        <v>9604.36</v>
      </c>
      <c r="K5146" s="203">
        <v>0</v>
      </c>
      <c r="L5146" s="203">
        <v>0</v>
      </c>
      <c r="M5146" s="231"/>
    </row>
    <row r="5147" spans="1:13">
      <c r="A5147" s="231" t="s">
        <v>794</v>
      </c>
      <c r="B5147" s="231" t="s">
        <v>706</v>
      </c>
      <c r="C5147" s="231" t="s">
        <v>2345</v>
      </c>
      <c r="D5147" s="231" t="s">
        <v>380</v>
      </c>
      <c r="E5147" s="231" t="s">
        <v>263</v>
      </c>
      <c r="F5147" s="231" t="s">
        <v>48</v>
      </c>
      <c r="G5147" s="231" t="s">
        <v>521</v>
      </c>
      <c r="H5147" s="231" t="s">
        <v>796</v>
      </c>
      <c r="I5147" s="203">
        <v>17935.830000000002</v>
      </c>
      <c r="J5147" s="203">
        <v>15139.65</v>
      </c>
      <c r="K5147" s="203">
        <v>0</v>
      </c>
      <c r="L5147" s="203">
        <v>2796.18</v>
      </c>
      <c r="M5147" s="231"/>
    </row>
    <row r="5148" spans="1:13">
      <c r="A5148" s="231" t="s">
        <v>794</v>
      </c>
      <c r="B5148" s="231" t="s">
        <v>367</v>
      </c>
      <c r="C5148" s="231" t="s">
        <v>794</v>
      </c>
      <c r="D5148" s="231" t="s">
        <v>380</v>
      </c>
      <c r="E5148" s="231" t="s">
        <v>263</v>
      </c>
      <c r="F5148" s="231" t="s">
        <v>48</v>
      </c>
      <c r="G5148" s="231" t="s">
        <v>521</v>
      </c>
      <c r="H5148" s="231" t="s">
        <v>796</v>
      </c>
      <c r="I5148" s="203">
        <v>46494.8</v>
      </c>
      <c r="J5148" s="203">
        <v>35818.79</v>
      </c>
      <c r="K5148" s="203">
        <v>0</v>
      </c>
      <c r="L5148" s="203">
        <v>10676.01</v>
      </c>
      <c r="M5148" s="231"/>
    </row>
    <row r="5149" spans="1:13">
      <c r="A5149" s="231" t="s">
        <v>794</v>
      </c>
      <c r="B5149" s="231" t="s">
        <v>367</v>
      </c>
      <c r="C5149" s="231" t="s">
        <v>794</v>
      </c>
      <c r="D5149" s="231" t="s">
        <v>380</v>
      </c>
      <c r="E5149" s="231" t="s">
        <v>263</v>
      </c>
      <c r="F5149" s="231" t="s">
        <v>48</v>
      </c>
      <c r="G5149" s="231" t="s">
        <v>521</v>
      </c>
      <c r="H5149" s="231" t="s">
        <v>796</v>
      </c>
      <c r="I5149" s="203">
        <v>194960.17</v>
      </c>
      <c r="J5149" s="203">
        <v>60413.41</v>
      </c>
      <c r="K5149" s="203">
        <v>1943.92</v>
      </c>
      <c r="L5149" s="203">
        <v>132602.84</v>
      </c>
      <c r="M5149" s="231"/>
    </row>
    <row r="5150" spans="1:13">
      <c r="A5150" s="231" t="s">
        <v>794</v>
      </c>
      <c r="B5150" s="231" t="s">
        <v>367</v>
      </c>
      <c r="C5150" s="231" t="s">
        <v>812</v>
      </c>
      <c r="D5150" s="231" t="s">
        <v>380</v>
      </c>
      <c r="E5150" s="231" t="s">
        <v>263</v>
      </c>
      <c r="F5150" s="231" t="s">
        <v>48</v>
      </c>
      <c r="G5150" s="231" t="s">
        <v>521</v>
      </c>
      <c r="H5150" s="231" t="s">
        <v>796</v>
      </c>
      <c r="I5150" s="203">
        <v>122049.22</v>
      </c>
      <c r="J5150" s="203">
        <v>49240.91</v>
      </c>
      <c r="K5150" s="203">
        <v>403.15</v>
      </c>
      <c r="L5150" s="203">
        <v>72405.16</v>
      </c>
      <c r="M5150" s="231"/>
    </row>
    <row r="5151" spans="1:13">
      <c r="A5151" s="231" t="s">
        <v>794</v>
      </c>
      <c r="B5151" s="231" t="s">
        <v>367</v>
      </c>
      <c r="C5151" s="231" t="s">
        <v>2341</v>
      </c>
      <c r="D5151" s="231" t="s">
        <v>380</v>
      </c>
      <c r="E5151" s="231" t="s">
        <v>263</v>
      </c>
      <c r="F5151" s="231" t="s">
        <v>48</v>
      </c>
      <c r="G5151" s="231" t="s">
        <v>521</v>
      </c>
      <c r="H5151" s="231" t="s">
        <v>796</v>
      </c>
      <c r="I5151" s="203">
        <v>0</v>
      </c>
      <c r="J5151" s="203">
        <v>19</v>
      </c>
      <c r="K5151" s="203">
        <v>0</v>
      </c>
      <c r="L5151" s="203">
        <v>-19</v>
      </c>
      <c r="M5151" s="231"/>
    </row>
    <row r="5152" spans="1:13">
      <c r="A5152" s="231" t="s">
        <v>794</v>
      </c>
      <c r="B5152" s="231" t="s">
        <v>367</v>
      </c>
      <c r="C5152" s="231" t="s">
        <v>2343</v>
      </c>
      <c r="D5152" s="231" t="s">
        <v>380</v>
      </c>
      <c r="E5152" s="231" t="s">
        <v>263</v>
      </c>
      <c r="F5152" s="231" t="s">
        <v>48</v>
      </c>
      <c r="G5152" s="231" t="s">
        <v>521</v>
      </c>
      <c r="H5152" s="231" t="s">
        <v>796</v>
      </c>
      <c r="I5152" s="203">
        <v>242816.57</v>
      </c>
      <c r="J5152" s="203">
        <v>5891.2</v>
      </c>
      <c r="K5152" s="203">
        <v>90.99</v>
      </c>
      <c r="L5152" s="203">
        <v>236834.38</v>
      </c>
      <c r="M5152" s="231"/>
    </row>
    <row r="5153" spans="1:13">
      <c r="A5153" s="231" t="s">
        <v>794</v>
      </c>
      <c r="B5153" s="231" t="s">
        <v>703</v>
      </c>
      <c r="C5153" s="231" t="s">
        <v>794</v>
      </c>
      <c r="D5153" s="231" t="s">
        <v>382</v>
      </c>
      <c r="E5153" s="231" t="s">
        <v>2087</v>
      </c>
      <c r="F5153" s="231" t="s">
        <v>48</v>
      </c>
      <c r="G5153" s="231" t="s">
        <v>521</v>
      </c>
      <c r="H5153" s="231" t="s">
        <v>796</v>
      </c>
      <c r="I5153" s="203">
        <v>31331.599999999999</v>
      </c>
      <c r="J5153" s="203">
        <v>30214.400000000001</v>
      </c>
      <c r="K5153" s="203">
        <v>1117.2</v>
      </c>
      <c r="L5153" s="203">
        <v>0</v>
      </c>
      <c r="M5153" s="231"/>
    </row>
    <row r="5154" spans="1:13">
      <c r="A5154" s="231" t="s">
        <v>794</v>
      </c>
      <c r="B5154" s="231" t="s">
        <v>703</v>
      </c>
      <c r="C5154" s="231" t="s">
        <v>812</v>
      </c>
      <c r="D5154" s="231" t="s">
        <v>382</v>
      </c>
      <c r="E5154" s="231" t="s">
        <v>2087</v>
      </c>
      <c r="F5154" s="231" t="s">
        <v>48</v>
      </c>
      <c r="G5154" s="231" t="s">
        <v>521</v>
      </c>
      <c r="H5154" s="231" t="s">
        <v>796</v>
      </c>
      <c r="I5154" s="203">
        <v>15541</v>
      </c>
      <c r="J5154" s="203">
        <v>15402.69</v>
      </c>
      <c r="K5154" s="203">
        <v>232.58</v>
      </c>
      <c r="L5154" s="203">
        <v>-94.27</v>
      </c>
      <c r="M5154" s="231"/>
    </row>
    <row r="5155" spans="1:13">
      <c r="A5155" s="231" t="s">
        <v>794</v>
      </c>
      <c r="B5155" s="231" t="s">
        <v>808</v>
      </c>
      <c r="C5155" s="231" t="s">
        <v>794</v>
      </c>
      <c r="D5155" s="231" t="s">
        <v>380</v>
      </c>
      <c r="E5155" s="231" t="s">
        <v>1967</v>
      </c>
      <c r="F5155" s="231" t="s">
        <v>48</v>
      </c>
      <c r="G5155" s="231" t="s">
        <v>521</v>
      </c>
      <c r="H5155" s="231" t="s">
        <v>796</v>
      </c>
      <c r="I5155" s="203">
        <v>54275.01</v>
      </c>
      <c r="J5155" s="203">
        <v>45684.17</v>
      </c>
      <c r="K5155" s="203">
        <v>8590.84</v>
      </c>
      <c r="L5155" s="203">
        <v>0</v>
      </c>
      <c r="M5155" s="231"/>
    </row>
    <row r="5156" spans="1:13">
      <c r="A5156" s="231" t="s">
        <v>794</v>
      </c>
      <c r="B5156" s="231" t="s">
        <v>808</v>
      </c>
      <c r="C5156" s="231" t="s">
        <v>812</v>
      </c>
      <c r="D5156" s="231" t="s">
        <v>380</v>
      </c>
      <c r="E5156" s="231" t="s">
        <v>1967</v>
      </c>
      <c r="F5156" s="231" t="s">
        <v>48</v>
      </c>
      <c r="G5156" s="231" t="s">
        <v>521</v>
      </c>
      <c r="H5156" s="231" t="s">
        <v>796</v>
      </c>
      <c r="I5156" s="203">
        <v>19178.16</v>
      </c>
      <c r="J5156" s="203">
        <v>17627.05</v>
      </c>
      <c r="K5156" s="203">
        <v>1783.16</v>
      </c>
      <c r="L5156" s="203">
        <v>-232.05</v>
      </c>
      <c r="M5156" s="231"/>
    </row>
    <row r="5157" spans="1:13">
      <c r="A5157" s="231" t="s">
        <v>794</v>
      </c>
      <c r="B5157" s="231" t="s">
        <v>833</v>
      </c>
      <c r="C5157" s="231" t="s">
        <v>794</v>
      </c>
      <c r="D5157" s="231" t="s">
        <v>380</v>
      </c>
      <c r="E5157" s="231" t="s">
        <v>1967</v>
      </c>
      <c r="F5157" s="231" t="s">
        <v>48</v>
      </c>
      <c r="G5157" s="231" t="s">
        <v>521</v>
      </c>
      <c r="H5157" s="231" t="s">
        <v>796</v>
      </c>
      <c r="I5157" s="203">
        <v>90366.62</v>
      </c>
      <c r="J5157" s="203">
        <v>76442.720000000001</v>
      </c>
      <c r="K5157" s="203">
        <v>16006.96</v>
      </c>
      <c r="L5157" s="203">
        <v>-2083.06</v>
      </c>
      <c r="M5157" s="231"/>
    </row>
    <row r="5158" spans="1:13">
      <c r="A5158" s="231" t="s">
        <v>794</v>
      </c>
      <c r="B5158" s="231" t="s">
        <v>833</v>
      </c>
      <c r="C5158" s="231" t="s">
        <v>794</v>
      </c>
      <c r="D5158" s="231" t="s">
        <v>380</v>
      </c>
      <c r="E5158" s="231" t="s">
        <v>1967</v>
      </c>
      <c r="F5158" s="231" t="s">
        <v>48</v>
      </c>
      <c r="G5158" s="231" t="s">
        <v>521</v>
      </c>
      <c r="H5158" s="231" t="s">
        <v>796</v>
      </c>
      <c r="I5158" s="203">
        <v>64851.92</v>
      </c>
      <c r="J5158" s="203">
        <v>62343.78</v>
      </c>
      <c r="K5158" s="203">
        <v>2535.7399999999998</v>
      </c>
      <c r="L5158" s="203">
        <v>-27.6</v>
      </c>
      <c r="M5158" s="231"/>
    </row>
    <row r="5159" spans="1:13">
      <c r="A5159" s="231" t="s">
        <v>794</v>
      </c>
      <c r="B5159" s="231" t="s">
        <v>833</v>
      </c>
      <c r="C5159" s="231" t="s">
        <v>812</v>
      </c>
      <c r="D5159" s="231" t="s">
        <v>380</v>
      </c>
      <c r="E5159" s="231" t="s">
        <v>1967</v>
      </c>
      <c r="F5159" s="231" t="s">
        <v>48</v>
      </c>
      <c r="G5159" s="231" t="s">
        <v>521</v>
      </c>
      <c r="H5159" s="231" t="s">
        <v>796</v>
      </c>
      <c r="I5159" s="203">
        <v>76925.59</v>
      </c>
      <c r="J5159" s="203">
        <v>74446.19</v>
      </c>
      <c r="K5159" s="203">
        <v>3850.59</v>
      </c>
      <c r="L5159" s="203">
        <v>-1371.19</v>
      </c>
      <c r="M5159" s="231"/>
    </row>
    <row r="5160" spans="1:13">
      <c r="A5160" s="231" t="s">
        <v>794</v>
      </c>
      <c r="B5160" s="231" t="s">
        <v>833</v>
      </c>
      <c r="C5160" s="231" t="s">
        <v>2345</v>
      </c>
      <c r="D5160" s="231" t="s">
        <v>380</v>
      </c>
      <c r="E5160" s="231" t="s">
        <v>1967</v>
      </c>
      <c r="F5160" s="231" t="s">
        <v>48</v>
      </c>
      <c r="G5160" s="231" t="s">
        <v>521</v>
      </c>
      <c r="H5160" s="231" t="s">
        <v>796</v>
      </c>
      <c r="I5160" s="203">
        <v>11964.98</v>
      </c>
      <c r="J5160" s="203">
        <v>18146.72</v>
      </c>
      <c r="K5160" s="203">
        <v>0</v>
      </c>
      <c r="L5160" s="203">
        <v>-6181.74</v>
      </c>
      <c r="M5160" s="231"/>
    </row>
    <row r="5161" spans="1:13">
      <c r="A5161" s="231" t="s">
        <v>794</v>
      </c>
      <c r="B5161" s="231" t="s">
        <v>808</v>
      </c>
      <c r="C5161" s="231" t="s">
        <v>794</v>
      </c>
      <c r="D5161" s="231" t="s">
        <v>382</v>
      </c>
      <c r="E5161" s="231" t="s">
        <v>263</v>
      </c>
      <c r="F5161" s="231" t="s">
        <v>48</v>
      </c>
      <c r="G5161" s="231" t="s">
        <v>521</v>
      </c>
      <c r="H5161" s="231" t="s">
        <v>796</v>
      </c>
      <c r="I5161" s="203">
        <v>35753.74</v>
      </c>
      <c r="J5161" s="203">
        <v>19565.59</v>
      </c>
      <c r="K5161" s="203">
        <v>3913.12</v>
      </c>
      <c r="L5161" s="203">
        <v>12275.03</v>
      </c>
      <c r="M5161" s="231"/>
    </row>
    <row r="5162" spans="1:13">
      <c r="A5162" s="231" t="s">
        <v>794</v>
      </c>
      <c r="B5162" s="231" t="s">
        <v>808</v>
      </c>
      <c r="C5162" s="231" t="s">
        <v>812</v>
      </c>
      <c r="D5162" s="231" t="s">
        <v>382</v>
      </c>
      <c r="E5162" s="231" t="s">
        <v>263</v>
      </c>
      <c r="F5162" s="231" t="s">
        <v>48</v>
      </c>
      <c r="G5162" s="231" t="s">
        <v>521</v>
      </c>
      <c r="H5162" s="231" t="s">
        <v>796</v>
      </c>
      <c r="I5162" s="203">
        <v>16138.47</v>
      </c>
      <c r="J5162" s="203">
        <v>9253.56</v>
      </c>
      <c r="K5162" s="203">
        <v>1124.8399999999999</v>
      </c>
      <c r="L5162" s="203">
        <v>5760.07</v>
      </c>
      <c r="M5162" s="231"/>
    </row>
    <row r="5163" spans="1:13">
      <c r="A5163" s="231" t="s">
        <v>794</v>
      </c>
      <c r="B5163" s="231" t="s">
        <v>808</v>
      </c>
      <c r="C5163" s="231" t="s">
        <v>2345</v>
      </c>
      <c r="D5163" s="231" t="s">
        <v>382</v>
      </c>
      <c r="E5163" s="231" t="s">
        <v>263</v>
      </c>
      <c r="F5163" s="231" t="s">
        <v>48</v>
      </c>
      <c r="G5163" s="231" t="s">
        <v>521</v>
      </c>
      <c r="H5163" s="231" t="s">
        <v>796</v>
      </c>
      <c r="I5163" s="203">
        <v>21302.07</v>
      </c>
      <c r="J5163" s="203">
        <v>21302.07</v>
      </c>
      <c r="K5163" s="203">
        <v>0</v>
      </c>
      <c r="L5163" s="203">
        <v>0</v>
      </c>
      <c r="M5163" s="231"/>
    </row>
    <row r="5164" spans="1:13">
      <c r="A5164" s="231" t="s">
        <v>794</v>
      </c>
      <c r="B5164" s="231" t="s">
        <v>833</v>
      </c>
      <c r="C5164" s="231" t="s">
        <v>794</v>
      </c>
      <c r="D5164" s="231" t="s">
        <v>382</v>
      </c>
      <c r="E5164" s="231" t="s">
        <v>263</v>
      </c>
      <c r="F5164" s="231" t="s">
        <v>48</v>
      </c>
      <c r="G5164" s="231" t="s">
        <v>521</v>
      </c>
      <c r="H5164" s="231" t="s">
        <v>796</v>
      </c>
      <c r="I5164" s="203">
        <v>7929.95</v>
      </c>
      <c r="J5164" s="203">
        <v>708.12</v>
      </c>
      <c r="K5164" s="203">
        <v>0</v>
      </c>
      <c r="L5164" s="203">
        <v>7221.83</v>
      </c>
      <c r="M5164" s="231"/>
    </row>
    <row r="5165" spans="1:13">
      <c r="A5165" s="231" t="s">
        <v>794</v>
      </c>
      <c r="B5165" s="231" t="s">
        <v>833</v>
      </c>
      <c r="C5165" s="231" t="s">
        <v>794</v>
      </c>
      <c r="D5165" s="231" t="s">
        <v>382</v>
      </c>
      <c r="E5165" s="231" t="s">
        <v>263</v>
      </c>
      <c r="F5165" s="231" t="s">
        <v>48</v>
      </c>
      <c r="G5165" s="231" t="s">
        <v>521</v>
      </c>
      <c r="H5165" s="231" t="s">
        <v>796</v>
      </c>
      <c r="I5165" s="203">
        <v>12265.82</v>
      </c>
      <c r="J5165" s="203">
        <v>0</v>
      </c>
      <c r="K5165" s="203">
        <v>0</v>
      </c>
      <c r="L5165" s="203">
        <v>12265.82</v>
      </c>
      <c r="M5165" s="231"/>
    </row>
    <row r="5166" spans="1:13">
      <c r="A5166" s="231" t="s">
        <v>794</v>
      </c>
      <c r="B5166" s="231" t="s">
        <v>833</v>
      </c>
      <c r="C5166" s="231" t="s">
        <v>812</v>
      </c>
      <c r="D5166" s="231" t="s">
        <v>382</v>
      </c>
      <c r="E5166" s="231" t="s">
        <v>263</v>
      </c>
      <c r="F5166" s="231" t="s">
        <v>48</v>
      </c>
      <c r="G5166" s="231" t="s">
        <v>521</v>
      </c>
      <c r="H5166" s="231" t="s">
        <v>796</v>
      </c>
      <c r="I5166" s="203">
        <v>15951.79</v>
      </c>
      <c r="J5166" s="203">
        <v>163.24</v>
      </c>
      <c r="K5166" s="203">
        <v>0</v>
      </c>
      <c r="L5166" s="203">
        <v>15788.55</v>
      </c>
      <c r="M5166" s="231"/>
    </row>
    <row r="5167" spans="1:13">
      <c r="A5167" s="231" t="s">
        <v>794</v>
      </c>
      <c r="B5167" s="231" t="s">
        <v>833</v>
      </c>
      <c r="C5167" s="231" t="s">
        <v>2345</v>
      </c>
      <c r="D5167" s="231" t="s">
        <v>382</v>
      </c>
      <c r="E5167" s="231" t="s">
        <v>263</v>
      </c>
      <c r="F5167" s="231" t="s">
        <v>48</v>
      </c>
      <c r="G5167" s="231" t="s">
        <v>521</v>
      </c>
      <c r="H5167" s="231" t="s">
        <v>796</v>
      </c>
      <c r="I5167" s="203">
        <v>342.82</v>
      </c>
      <c r="J5167" s="203">
        <v>342.82</v>
      </c>
      <c r="K5167" s="203">
        <v>0</v>
      </c>
      <c r="L5167" s="203">
        <v>0</v>
      </c>
      <c r="M5167" s="231"/>
    </row>
    <row r="5168" spans="1:13">
      <c r="A5168" s="231" t="s">
        <v>794</v>
      </c>
      <c r="B5168" s="231" t="s">
        <v>701</v>
      </c>
      <c r="C5168" s="231" t="s">
        <v>2345</v>
      </c>
      <c r="D5168" s="231" t="s">
        <v>382</v>
      </c>
      <c r="E5168" s="231" t="s">
        <v>263</v>
      </c>
      <c r="F5168" s="231" t="s">
        <v>48</v>
      </c>
      <c r="G5168" s="231" t="s">
        <v>521</v>
      </c>
      <c r="H5168" s="231" t="s">
        <v>796</v>
      </c>
      <c r="I5168" s="203">
        <v>142.84</v>
      </c>
      <c r="J5168" s="203">
        <v>142.84</v>
      </c>
      <c r="K5168" s="203">
        <v>0</v>
      </c>
      <c r="L5168" s="203">
        <v>0</v>
      </c>
      <c r="M5168" s="231"/>
    </row>
    <row r="5169" spans="1:13">
      <c r="A5169" s="231" t="s">
        <v>794</v>
      </c>
      <c r="B5169" s="231" t="s">
        <v>707</v>
      </c>
      <c r="C5169" s="231" t="s">
        <v>794</v>
      </c>
      <c r="D5169" s="231" t="s">
        <v>382</v>
      </c>
      <c r="E5169" s="231" t="s">
        <v>263</v>
      </c>
      <c r="F5169" s="231" t="s">
        <v>48</v>
      </c>
      <c r="G5169" s="231" t="s">
        <v>521</v>
      </c>
      <c r="H5169" s="231" t="s">
        <v>796</v>
      </c>
      <c r="I5169" s="203">
        <v>827.4</v>
      </c>
      <c r="J5169" s="203">
        <v>827.4</v>
      </c>
      <c r="K5169" s="203">
        <v>0</v>
      </c>
      <c r="L5169" s="203">
        <v>0</v>
      </c>
      <c r="M5169" s="231"/>
    </row>
    <row r="5170" spans="1:13">
      <c r="A5170" s="231" t="s">
        <v>794</v>
      </c>
      <c r="B5170" s="231" t="s">
        <v>707</v>
      </c>
      <c r="C5170" s="231" t="s">
        <v>812</v>
      </c>
      <c r="D5170" s="231" t="s">
        <v>382</v>
      </c>
      <c r="E5170" s="231" t="s">
        <v>263</v>
      </c>
      <c r="F5170" s="231" t="s">
        <v>48</v>
      </c>
      <c r="G5170" s="231" t="s">
        <v>521</v>
      </c>
      <c r="H5170" s="231" t="s">
        <v>796</v>
      </c>
      <c r="I5170" s="203">
        <v>198.57</v>
      </c>
      <c r="J5170" s="203">
        <v>190.7</v>
      </c>
      <c r="K5170" s="203">
        <v>0</v>
      </c>
      <c r="L5170" s="203">
        <v>7.87</v>
      </c>
      <c r="M5170" s="231"/>
    </row>
    <row r="5171" spans="1:13">
      <c r="A5171" s="231" t="s">
        <v>794</v>
      </c>
      <c r="B5171" s="231" t="s">
        <v>707</v>
      </c>
      <c r="C5171" s="231" t="s">
        <v>2341</v>
      </c>
      <c r="D5171" s="231" t="s">
        <v>382</v>
      </c>
      <c r="E5171" s="231" t="s">
        <v>263</v>
      </c>
      <c r="F5171" s="231" t="s">
        <v>48</v>
      </c>
      <c r="G5171" s="231" t="s">
        <v>521</v>
      </c>
      <c r="H5171" s="231" t="s">
        <v>796</v>
      </c>
      <c r="I5171" s="203">
        <v>7700.34</v>
      </c>
      <c r="J5171" s="203">
        <v>2636.98</v>
      </c>
      <c r="K5171" s="203">
        <v>0</v>
      </c>
      <c r="L5171" s="203">
        <v>5063.3599999999997</v>
      </c>
      <c r="M5171" s="231"/>
    </row>
    <row r="5172" spans="1:13">
      <c r="A5172" s="231" t="s">
        <v>794</v>
      </c>
      <c r="B5172" s="231" t="s">
        <v>707</v>
      </c>
      <c r="C5172" s="231" t="s">
        <v>2343</v>
      </c>
      <c r="D5172" s="231" t="s">
        <v>382</v>
      </c>
      <c r="E5172" s="231" t="s">
        <v>263</v>
      </c>
      <c r="F5172" s="231" t="s">
        <v>48</v>
      </c>
      <c r="G5172" s="231" t="s">
        <v>521</v>
      </c>
      <c r="H5172" s="231" t="s">
        <v>796</v>
      </c>
      <c r="I5172" s="203">
        <v>500</v>
      </c>
      <c r="J5172" s="203">
        <v>0</v>
      </c>
      <c r="K5172" s="203">
        <v>0</v>
      </c>
      <c r="L5172" s="203">
        <v>500</v>
      </c>
      <c r="M5172" s="231"/>
    </row>
    <row r="5173" spans="1:13">
      <c r="A5173" s="231" t="s">
        <v>794</v>
      </c>
      <c r="B5173" s="231" t="s">
        <v>707</v>
      </c>
      <c r="C5173" s="231" t="s">
        <v>2344</v>
      </c>
      <c r="D5173" s="231" t="s">
        <v>382</v>
      </c>
      <c r="E5173" s="231" t="s">
        <v>263</v>
      </c>
      <c r="F5173" s="231" t="s">
        <v>48</v>
      </c>
      <c r="G5173" s="231" t="s">
        <v>521</v>
      </c>
      <c r="H5173" s="231" t="s">
        <v>796</v>
      </c>
      <c r="I5173" s="203">
        <v>1461.69</v>
      </c>
      <c r="J5173" s="203">
        <v>0</v>
      </c>
      <c r="K5173" s="203">
        <v>0</v>
      </c>
      <c r="L5173" s="203">
        <v>1461.69</v>
      </c>
      <c r="M5173" s="231"/>
    </row>
    <row r="5174" spans="1:13">
      <c r="A5174" s="231" t="s">
        <v>794</v>
      </c>
      <c r="B5174" s="231" t="s">
        <v>707</v>
      </c>
      <c r="C5174" s="231" t="s">
        <v>2344</v>
      </c>
      <c r="D5174" s="231" t="s">
        <v>382</v>
      </c>
      <c r="E5174" s="231" t="s">
        <v>263</v>
      </c>
      <c r="F5174" s="231" t="s">
        <v>48</v>
      </c>
      <c r="G5174" s="231" t="s">
        <v>521</v>
      </c>
      <c r="H5174" s="231" t="s">
        <v>796</v>
      </c>
      <c r="I5174" s="203">
        <v>393.49</v>
      </c>
      <c r="J5174" s="203">
        <v>379.58</v>
      </c>
      <c r="K5174" s="203">
        <v>0</v>
      </c>
      <c r="L5174" s="203">
        <v>13.91</v>
      </c>
      <c r="M5174" s="231"/>
    </row>
    <row r="5175" spans="1:13">
      <c r="A5175" s="231" t="s">
        <v>794</v>
      </c>
      <c r="B5175" s="231" t="s">
        <v>242</v>
      </c>
      <c r="C5175" s="231" t="s">
        <v>2344</v>
      </c>
      <c r="D5175" s="231" t="s">
        <v>382</v>
      </c>
      <c r="E5175" s="231" t="s">
        <v>263</v>
      </c>
      <c r="F5175" s="231" t="s">
        <v>48</v>
      </c>
      <c r="G5175" s="231" t="s">
        <v>521</v>
      </c>
      <c r="H5175" s="231" t="s">
        <v>796</v>
      </c>
      <c r="I5175" s="203">
        <v>5113.82</v>
      </c>
      <c r="J5175" s="203">
        <v>5113.82</v>
      </c>
      <c r="K5175" s="203">
        <v>0</v>
      </c>
      <c r="L5175" s="203">
        <v>0</v>
      </c>
      <c r="M5175" s="231"/>
    </row>
    <row r="5176" spans="1:13">
      <c r="A5176" s="231" t="s">
        <v>794</v>
      </c>
      <c r="B5176" s="231" t="s">
        <v>706</v>
      </c>
      <c r="C5176" s="231" t="s">
        <v>2345</v>
      </c>
      <c r="D5176" s="231" t="s">
        <v>382</v>
      </c>
      <c r="E5176" s="231" t="s">
        <v>263</v>
      </c>
      <c r="F5176" s="231" t="s">
        <v>48</v>
      </c>
      <c r="G5176" s="231" t="s">
        <v>521</v>
      </c>
      <c r="H5176" s="231" t="s">
        <v>796</v>
      </c>
      <c r="I5176" s="203">
        <v>24699</v>
      </c>
      <c r="J5176" s="203">
        <v>24699.01</v>
      </c>
      <c r="K5176" s="203">
        <v>0</v>
      </c>
      <c r="L5176" s="203">
        <v>-0.01</v>
      </c>
      <c r="M5176" s="231"/>
    </row>
    <row r="5177" spans="1:13">
      <c r="A5177" s="231" t="s">
        <v>794</v>
      </c>
      <c r="B5177" s="231" t="s">
        <v>367</v>
      </c>
      <c r="C5177" s="231" t="s">
        <v>794</v>
      </c>
      <c r="D5177" s="231" t="s">
        <v>382</v>
      </c>
      <c r="E5177" s="231" t="s">
        <v>263</v>
      </c>
      <c r="F5177" s="231" t="s">
        <v>48</v>
      </c>
      <c r="G5177" s="231" t="s">
        <v>521</v>
      </c>
      <c r="H5177" s="231" t="s">
        <v>796</v>
      </c>
      <c r="I5177" s="203">
        <v>59591.9</v>
      </c>
      <c r="J5177" s="203">
        <v>33722.49</v>
      </c>
      <c r="K5177" s="203">
        <v>6744.52</v>
      </c>
      <c r="L5177" s="203">
        <v>19124.89</v>
      </c>
      <c r="M5177" s="231"/>
    </row>
    <row r="5178" spans="1:13">
      <c r="A5178" s="231" t="s">
        <v>794</v>
      </c>
      <c r="B5178" s="231" t="s">
        <v>367</v>
      </c>
      <c r="C5178" s="231" t="s">
        <v>794</v>
      </c>
      <c r="D5178" s="231" t="s">
        <v>382</v>
      </c>
      <c r="E5178" s="231" t="s">
        <v>263</v>
      </c>
      <c r="F5178" s="231" t="s">
        <v>48</v>
      </c>
      <c r="G5178" s="231" t="s">
        <v>521</v>
      </c>
      <c r="H5178" s="231" t="s">
        <v>796</v>
      </c>
      <c r="I5178" s="203">
        <v>283556.07</v>
      </c>
      <c r="J5178" s="203">
        <v>123831.07</v>
      </c>
      <c r="K5178" s="203">
        <v>4961.6499999999996</v>
      </c>
      <c r="L5178" s="203">
        <v>154763.35</v>
      </c>
      <c r="M5178" s="231"/>
    </row>
    <row r="5179" spans="1:13">
      <c r="A5179" s="231" t="s">
        <v>794</v>
      </c>
      <c r="B5179" s="231" t="s">
        <v>367</v>
      </c>
      <c r="C5179" s="231" t="s">
        <v>812</v>
      </c>
      <c r="D5179" s="231" t="s">
        <v>382</v>
      </c>
      <c r="E5179" s="231" t="s">
        <v>263</v>
      </c>
      <c r="F5179" s="231" t="s">
        <v>48</v>
      </c>
      <c r="G5179" s="231" t="s">
        <v>521</v>
      </c>
      <c r="H5179" s="231" t="s">
        <v>796</v>
      </c>
      <c r="I5179" s="203">
        <v>259871.3</v>
      </c>
      <c r="J5179" s="203">
        <v>75666.100000000006</v>
      </c>
      <c r="K5179" s="203">
        <v>2428.21</v>
      </c>
      <c r="L5179" s="203">
        <v>181776.99</v>
      </c>
      <c r="M5179" s="231"/>
    </row>
    <row r="5180" spans="1:13">
      <c r="A5180" s="231" t="s">
        <v>794</v>
      </c>
      <c r="B5180" s="231" t="s">
        <v>367</v>
      </c>
      <c r="C5180" s="231" t="s">
        <v>2341</v>
      </c>
      <c r="D5180" s="231" t="s">
        <v>382</v>
      </c>
      <c r="E5180" s="231" t="s">
        <v>263</v>
      </c>
      <c r="F5180" s="231" t="s">
        <v>48</v>
      </c>
      <c r="G5180" s="231" t="s">
        <v>521</v>
      </c>
      <c r="H5180" s="231" t="s">
        <v>796</v>
      </c>
      <c r="I5180" s="203">
        <v>1788</v>
      </c>
      <c r="J5180" s="203">
        <v>1609.2</v>
      </c>
      <c r="K5180" s="203">
        <v>0</v>
      </c>
      <c r="L5180" s="203">
        <v>178.8</v>
      </c>
      <c r="M5180" s="231"/>
    </row>
    <row r="5181" spans="1:13">
      <c r="A5181" s="231" t="s">
        <v>794</v>
      </c>
      <c r="B5181" s="231" t="s">
        <v>367</v>
      </c>
      <c r="C5181" s="231" t="s">
        <v>2341</v>
      </c>
      <c r="D5181" s="231" t="s">
        <v>382</v>
      </c>
      <c r="E5181" s="231" t="s">
        <v>263</v>
      </c>
      <c r="F5181" s="231" t="s">
        <v>48</v>
      </c>
      <c r="G5181" s="231" t="s">
        <v>521</v>
      </c>
      <c r="H5181" s="231" t="s">
        <v>796</v>
      </c>
      <c r="I5181" s="203">
        <v>136.80000000000001</v>
      </c>
      <c r="J5181" s="203">
        <v>0</v>
      </c>
      <c r="K5181" s="203">
        <v>0</v>
      </c>
      <c r="L5181" s="203">
        <v>136.80000000000001</v>
      </c>
      <c r="M5181" s="231"/>
    </row>
    <row r="5182" spans="1:13">
      <c r="A5182" s="231" t="s">
        <v>794</v>
      </c>
      <c r="B5182" s="231" t="s">
        <v>367</v>
      </c>
      <c r="C5182" s="231" t="s">
        <v>2343</v>
      </c>
      <c r="D5182" s="231" t="s">
        <v>382</v>
      </c>
      <c r="E5182" s="231" t="s">
        <v>263</v>
      </c>
      <c r="F5182" s="231" t="s">
        <v>48</v>
      </c>
      <c r="G5182" s="231" t="s">
        <v>521</v>
      </c>
      <c r="H5182" s="231" t="s">
        <v>796</v>
      </c>
      <c r="I5182" s="203">
        <v>78294.37</v>
      </c>
      <c r="J5182" s="203">
        <v>12239.29</v>
      </c>
      <c r="K5182" s="203">
        <v>490.14</v>
      </c>
      <c r="L5182" s="203">
        <v>65564.94</v>
      </c>
      <c r="M5182" s="231"/>
    </row>
    <row r="5183" spans="1:13">
      <c r="A5183" s="231" t="s">
        <v>794</v>
      </c>
      <c r="B5183" s="231" t="s">
        <v>367</v>
      </c>
      <c r="C5183" s="231" t="s">
        <v>2344</v>
      </c>
      <c r="D5183" s="231" t="s">
        <v>382</v>
      </c>
      <c r="E5183" s="231" t="s">
        <v>263</v>
      </c>
      <c r="F5183" s="231" t="s">
        <v>48</v>
      </c>
      <c r="G5183" s="231" t="s">
        <v>521</v>
      </c>
      <c r="H5183" s="231" t="s">
        <v>796</v>
      </c>
      <c r="I5183" s="203">
        <v>13814.72</v>
      </c>
      <c r="J5183" s="203">
        <v>0</v>
      </c>
      <c r="K5183" s="203">
        <v>0</v>
      </c>
      <c r="L5183" s="203">
        <v>13814.72</v>
      </c>
      <c r="M5183" s="231"/>
    </row>
    <row r="5184" spans="1:13">
      <c r="A5184" s="231" t="s">
        <v>794</v>
      </c>
      <c r="B5184" s="231" t="s">
        <v>367</v>
      </c>
      <c r="C5184" s="231" t="s">
        <v>2344</v>
      </c>
      <c r="D5184" s="231" t="s">
        <v>382</v>
      </c>
      <c r="E5184" s="231" t="s">
        <v>263</v>
      </c>
      <c r="F5184" s="231" t="s">
        <v>48</v>
      </c>
      <c r="G5184" s="231" t="s">
        <v>521</v>
      </c>
      <c r="H5184" s="231" t="s">
        <v>796</v>
      </c>
      <c r="I5184" s="203">
        <v>5003.5600000000004</v>
      </c>
      <c r="J5184" s="203">
        <v>103.73</v>
      </c>
      <c r="K5184" s="203">
        <v>0</v>
      </c>
      <c r="L5184" s="203">
        <v>4899.83</v>
      </c>
      <c r="M5184" s="231"/>
    </row>
    <row r="5185" spans="1:13">
      <c r="A5185" s="231" t="s">
        <v>794</v>
      </c>
      <c r="B5185" s="231" t="s">
        <v>367</v>
      </c>
      <c r="C5185" s="231" t="s">
        <v>2344</v>
      </c>
      <c r="D5185" s="231" t="s">
        <v>382</v>
      </c>
      <c r="E5185" s="231" t="s">
        <v>263</v>
      </c>
      <c r="F5185" s="231" t="s">
        <v>48</v>
      </c>
      <c r="G5185" s="231" t="s">
        <v>521</v>
      </c>
      <c r="H5185" s="231" t="s">
        <v>796</v>
      </c>
      <c r="I5185" s="203">
        <v>7778.4</v>
      </c>
      <c r="J5185" s="203">
        <v>0</v>
      </c>
      <c r="K5185" s="203">
        <v>0</v>
      </c>
      <c r="L5185" s="203">
        <v>7778.4</v>
      </c>
      <c r="M5185" s="231"/>
    </row>
    <row r="5186" spans="1:13">
      <c r="A5186" s="231" t="s">
        <v>794</v>
      </c>
      <c r="B5186" s="231" t="s">
        <v>367</v>
      </c>
      <c r="C5186" s="231" t="s">
        <v>2344</v>
      </c>
      <c r="D5186" s="231" t="s">
        <v>382</v>
      </c>
      <c r="E5186" s="231" t="s">
        <v>263</v>
      </c>
      <c r="F5186" s="231" t="s">
        <v>48</v>
      </c>
      <c r="G5186" s="231" t="s">
        <v>521</v>
      </c>
      <c r="H5186" s="231" t="s">
        <v>796</v>
      </c>
      <c r="I5186" s="203">
        <v>4160.49</v>
      </c>
      <c r="J5186" s="203">
        <v>2083.98</v>
      </c>
      <c r="K5186" s="203">
        <v>0</v>
      </c>
      <c r="L5186" s="203">
        <v>2076.5100000000002</v>
      </c>
      <c r="M5186" s="231"/>
    </row>
    <row r="5187" spans="1:13">
      <c r="A5187" s="231" t="s">
        <v>794</v>
      </c>
      <c r="B5187" s="231" t="s">
        <v>703</v>
      </c>
      <c r="C5187" s="231" t="s">
        <v>794</v>
      </c>
      <c r="D5187" s="231" t="s">
        <v>380</v>
      </c>
      <c r="E5187" s="231" t="s">
        <v>1097</v>
      </c>
      <c r="F5187" s="231" t="s">
        <v>48</v>
      </c>
      <c r="G5187" s="231" t="s">
        <v>521</v>
      </c>
      <c r="H5187" s="231" t="s">
        <v>796</v>
      </c>
      <c r="I5187" s="203">
        <v>4780</v>
      </c>
      <c r="J5187" s="203">
        <v>2003.38</v>
      </c>
      <c r="K5187" s="203">
        <v>0</v>
      </c>
      <c r="L5187" s="203">
        <v>2776.62</v>
      </c>
      <c r="M5187" s="231"/>
    </row>
    <row r="5188" spans="1:13">
      <c r="A5188" s="231" t="s">
        <v>794</v>
      </c>
      <c r="B5188" s="231" t="s">
        <v>703</v>
      </c>
      <c r="C5188" s="231" t="s">
        <v>812</v>
      </c>
      <c r="D5188" s="231" t="s">
        <v>380</v>
      </c>
      <c r="E5188" s="231" t="s">
        <v>1097</v>
      </c>
      <c r="F5188" s="231" t="s">
        <v>48</v>
      </c>
      <c r="G5188" s="231" t="s">
        <v>521</v>
      </c>
      <c r="H5188" s="231" t="s">
        <v>796</v>
      </c>
      <c r="I5188" s="203">
        <v>1052</v>
      </c>
      <c r="J5188" s="203">
        <v>621.79999999999995</v>
      </c>
      <c r="K5188" s="203">
        <v>0</v>
      </c>
      <c r="L5188" s="203">
        <v>430.2</v>
      </c>
      <c r="M5188" s="231"/>
    </row>
    <row r="5189" spans="1:13">
      <c r="A5189" s="231" t="s">
        <v>794</v>
      </c>
      <c r="B5189" s="231" t="s">
        <v>808</v>
      </c>
      <c r="C5189" s="231" t="s">
        <v>794</v>
      </c>
      <c r="D5189" s="231" t="s">
        <v>1044</v>
      </c>
      <c r="E5189" s="231" t="s">
        <v>2086</v>
      </c>
      <c r="F5189" s="231" t="s">
        <v>48</v>
      </c>
      <c r="G5189" s="231" t="s">
        <v>521</v>
      </c>
      <c r="H5189" s="231" t="s">
        <v>796</v>
      </c>
      <c r="I5189" s="203">
        <v>12500</v>
      </c>
      <c r="J5189" s="203">
        <v>8055</v>
      </c>
      <c r="K5189" s="203">
        <v>0</v>
      </c>
      <c r="L5189" s="203">
        <v>4445</v>
      </c>
      <c r="M5189" s="231"/>
    </row>
    <row r="5190" spans="1:13">
      <c r="A5190" s="231" t="s">
        <v>794</v>
      </c>
      <c r="B5190" s="231" t="s">
        <v>808</v>
      </c>
      <c r="C5190" s="231" t="s">
        <v>812</v>
      </c>
      <c r="D5190" s="231" t="s">
        <v>1044</v>
      </c>
      <c r="E5190" s="231" t="s">
        <v>2086</v>
      </c>
      <c r="F5190" s="231" t="s">
        <v>48</v>
      </c>
      <c r="G5190" s="231" t="s">
        <v>521</v>
      </c>
      <c r="H5190" s="231" t="s">
        <v>796</v>
      </c>
      <c r="I5190" s="203">
        <v>1715.61</v>
      </c>
      <c r="J5190" s="203">
        <v>1945.51</v>
      </c>
      <c r="K5190" s="203">
        <v>0</v>
      </c>
      <c r="L5190" s="203">
        <v>-229.9</v>
      </c>
      <c r="M5190" s="231"/>
    </row>
    <row r="5191" spans="1:13">
      <c r="A5191" s="231" t="s">
        <v>794</v>
      </c>
      <c r="B5191" s="231" t="s">
        <v>808</v>
      </c>
      <c r="C5191" s="231" t="s">
        <v>2343</v>
      </c>
      <c r="D5191" s="231" t="s">
        <v>700</v>
      </c>
      <c r="E5191" s="231" t="s">
        <v>1871</v>
      </c>
      <c r="F5191" s="231" t="s">
        <v>48</v>
      </c>
      <c r="G5191" s="231" t="s">
        <v>521</v>
      </c>
      <c r="H5191" s="231" t="s">
        <v>796</v>
      </c>
      <c r="I5191" s="203">
        <v>20000</v>
      </c>
      <c r="J5191" s="203">
        <v>0</v>
      </c>
      <c r="K5191" s="203">
        <v>0</v>
      </c>
      <c r="L5191" s="203">
        <v>20000</v>
      </c>
      <c r="M5191" s="231"/>
    </row>
    <row r="5192" spans="1:13">
      <c r="A5192" s="231" t="s">
        <v>794</v>
      </c>
      <c r="B5192" s="231" t="s">
        <v>703</v>
      </c>
      <c r="C5192" s="231" t="s">
        <v>794</v>
      </c>
      <c r="D5192" s="231" t="s">
        <v>382</v>
      </c>
      <c r="E5192" s="231" t="s">
        <v>1097</v>
      </c>
      <c r="F5192" s="231" t="s">
        <v>48</v>
      </c>
      <c r="G5192" s="231" t="s">
        <v>521</v>
      </c>
      <c r="H5192" s="231" t="s">
        <v>796</v>
      </c>
      <c r="I5192" s="203">
        <v>4780</v>
      </c>
      <c r="J5192" s="203">
        <v>1988.25</v>
      </c>
      <c r="K5192" s="203">
        <v>0</v>
      </c>
      <c r="L5192" s="203">
        <v>2791.75</v>
      </c>
      <c r="M5192" s="231"/>
    </row>
    <row r="5193" spans="1:13">
      <c r="A5193" s="231" t="s">
        <v>794</v>
      </c>
      <c r="B5193" s="231" t="s">
        <v>703</v>
      </c>
      <c r="C5193" s="231" t="s">
        <v>812</v>
      </c>
      <c r="D5193" s="231" t="s">
        <v>382</v>
      </c>
      <c r="E5193" s="231" t="s">
        <v>1097</v>
      </c>
      <c r="F5193" s="231" t="s">
        <v>48</v>
      </c>
      <c r="G5193" s="231" t="s">
        <v>521</v>
      </c>
      <c r="H5193" s="231" t="s">
        <v>796</v>
      </c>
      <c r="I5193" s="203">
        <v>1052</v>
      </c>
      <c r="J5193" s="203">
        <v>458.37</v>
      </c>
      <c r="K5193" s="203">
        <v>0</v>
      </c>
      <c r="L5193" s="203">
        <v>593.63</v>
      </c>
      <c r="M5193" s="231"/>
    </row>
    <row r="5194" spans="1:13">
      <c r="A5194" s="231" t="s">
        <v>794</v>
      </c>
      <c r="B5194" s="231" t="s">
        <v>703</v>
      </c>
      <c r="C5194" s="231" t="s">
        <v>794</v>
      </c>
      <c r="D5194" s="231" t="s">
        <v>382</v>
      </c>
      <c r="E5194" s="231" t="s">
        <v>2092</v>
      </c>
      <c r="F5194" s="231" t="s">
        <v>48</v>
      </c>
      <c r="G5194" s="231" t="s">
        <v>521</v>
      </c>
      <c r="H5194" s="231" t="s">
        <v>796</v>
      </c>
      <c r="I5194" s="203">
        <v>39222.68</v>
      </c>
      <c r="J5194" s="203">
        <v>32596.66</v>
      </c>
      <c r="K5194" s="203">
        <v>6575.04</v>
      </c>
      <c r="L5194" s="203">
        <v>50.98</v>
      </c>
      <c r="M5194" s="231"/>
    </row>
    <row r="5195" spans="1:13">
      <c r="A5195" s="231" t="s">
        <v>794</v>
      </c>
      <c r="B5195" s="231" t="s">
        <v>703</v>
      </c>
      <c r="C5195" s="231" t="s">
        <v>812</v>
      </c>
      <c r="D5195" s="231" t="s">
        <v>382</v>
      </c>
      <c r="E5195" s="231" t="s">
        <v>2092</v>
      </c>
      <c r="F5195" s="231" t="s">
        <v>48</v>
      </c>
      <c r="G5195" s="231" t="s">
        <v>521</v>
      </c>
      <c r="H5195" s="231" t="s">
        <v>796</v>
      </c>
      <c r="I5195" s="203">
        <v>15987.73</v>
      </c>
      <c r="J5195" s="203">
        <v>14658.17</v>
      </c>
      <c r="K5195" s="203">
        <v>1360.56</v>
      </c>
      <c r="L5195" s="203">
        <v>-31</v>
      </c>
      <c r="M5195" s="231"/>
    </row>
    <row r="5196" spans="1:13">
      <c r="A5196" s="231" t="s">
        <v>794</v>
      </c>
      <c r="B5196" s="231" t="s">
        <v>703</v>
      </c>
      <c r="C5196" s="231" t="s">
        <v>794</v>
      </c>
      <c r="D5196" s="231" t="s">
        <v>380</v>
      </c>
      <c r="E5196" s="231" t="s">
        <v>2092</v>
      </c>
      <c r="F5196" s="231" t="s">
        <v>48</v>
      </c>
      <c r="G5196" s="231" t="s">
        <v>521</v>
      </c>
      <c r="H5196" s="231" t="s">
        <v>796</v>
      </c>
      <c r="I5196" s="203">
        <v>41884.99</v>
      </c>
      <c r="J5196" s="203">
        <v>35320.83</v>
      </c>
      <c r="K5196" s="203">
        <v>6564.16</v>
      </c>
      <c r="L5196" s="203">
        <v>0</v>
      </c>
      <c r="M5196" s="231"/>
    </row>
    <row r="5197" spans="1:13">
      <c r="A5197" s="231" t="s">
        <v>794</v>
      </c>
      <c r="B5197" s="231" t="s">
        <v>703</v>
      </c>
      <c r="C5197" s="231" t="s">
        <v>812</v>
      </c>
      <c r="D5197" s="231" t="s">
        <v>380</v>
      </c>
      <c r="E5197" s="231" t="s">
        <v>2092</v>
      </c>
      <c r="F5197" s="231" t="s">
        <v>48</v>
      </c>
      <c r="G5197" s="231" t="s">
        <v>521</v>
      </c>
      <c r="H5197" s="231" t="s">
        <v>796</v>
      </c>
      <c r="I5197" s="203">
        <v>16672.55</v>
      </c>
      <c r="J5197" s="203">
        <v>15343.13</v>
      </c>
      <c r="K5197" s="203">
        <v>1362.4</v>
      </c>
      <c r="L5197" s="203">
        <v>-32.979999999999997</v>
      </c>
      <c r="M5197" s="231"/>
    </row>
    <row r="5198" spans="1:13">
      <c r="A5198" s="231" t="s">
        <v>794</v>
      </c>
      <c r="B5198" s="231" t="s">
        <v>244</v>
      </c>
      <c r="C5198" s="231" t="s">
        <v>794</v>
      </c>
      <c r="D5198" s="231" t="s">
        <v>382</v>
      </c>
      <c r="E5198" s="231" t="s">
        <v>2082</v>
      </c>
      <c r="F5198" s="231" t="s">
        <v>48</v>
      </c>
      <c r="G5198" s="231" t="s">
        <v>521</v>
      </c>
      <c r="H5198" s="231" t="s">
        <v>796</v>
      </c>
      <c r="I5198" s="203">
        <v>52585</v>
      </c>
      <c r="J5198" s="203">
        <v>48202.92</v>
      </c>
      <c r="K5198" s="203">
        <v>4382.08</v>
      </c>
      <c r="L5198" s="203">
        <v>0</v>
      </c>
      <c r="M5198" s="231"/>
    </row>
    <row r="5199" spans="1:13">
      <c r="A5199" s="231" t="s">
        <v>794</v>
      </c>
      <c r="B5199" s="231" t="s">
        <v>244</v>
      </c>
      <c r="C5199" s="231" t="s">
        <v>812</v>
      </c>
      <c r="D5199" s="231" t="s">
        <v>382</v>
      </c>
      <c r="E5199" s="231" t="s">
        <v>2082</v>
      </c>
      <c r="F5199" s="231" t="s">
        <v>48</v>
      </c>
      <c r="G5199" s="231" t="s">
        <v>521</v>
      </c>
      <c r="H5199" s="231" t="s">
        <v>796</v>
      </c>
      <c r="I5199" s="203">
        <v>22428.48</v>
      </c>
      <c r="J5199" s="203">
        <v>21564.880000000001</v>
      </c>
      <c r="K5199" s="203">
        <v>910.5</v>
      </c>
      <c r="L5199" s="203">
        <v>-46.9</v>
      </c>
      <c r="M5199" s="231"/>
    </row>
    <row r="5200" spans="1:13">
      <c r="A5200" s="231" t="s">
        <v>794</v>
      </c>
      <c r="B5200" s="231" t="s">
        <v>244</v>
      </c>
      <c r="C5200" s="231" t="s">
        <v>794</v>
      </c>
      <c r="D5200" s="231" t="s">
        <v>380</v>
      </c>
      <c r="E5200" s="231" t="s">
        <v>2082</v>
      </c>
      <c r="F5200" s="231" t="s">
        <v>48</v>
      </c>
      <c r="G5200" s="231" t="s">
        <v>521</v>
      </c>
      <c r="H5200" s="231" t="s">
        <v>796</v>
      </c>
      <c r="I5200" s="203">
        <v>44847</v>
      </c>
      <c r="J5200" s="203">
        <v>41109.74</v>
      </c>
      <c r="K5200" s="203">
        <v>3737.26</v>
      </c>
      <c r="L5200" s="203">
        <v>0</v>
      </c>
      <c r="M5200" s="231"/>
    </row>
    <row r="5201" spans="1:13">
      <c r="A5201" s="231" t="s">
        <v>794</v>
      </c>
      <c r="B5201" s="231" t="s">
        <v>244</v>
      </c>
      <c r="C5201" s="231" t="s">
        <v>812</v>
      </c>
      <c r="D5201" s="231" t="s">
        <v>380</v>
      </c>
      <c r="E5201" s="231" t="s">
        <v>2082</v>
      </c>
      <c r="F5201" s="231" t="s">
        <v>48</v>
      </c>
      <c r="G5201" s="231" t="s">
        <v>521</v>
      </c>
      <c r="H5201" s="231" t="s">
        <v>796</v>
      </c>
      <c r="I5201" s="203">
        <v>17292.36</v>
      </c>
      <c r="J5201" s="203">
        <v>16549.27</v>
      </c>
      <c r="K5201" s="203">
        <v>776.66</v>
      </c>
      <c r="L5201" s="203">
        <v>-33.57</v>
      </c>
      <c r="M5201" s="231"/>
    </row>
    <row r="5202" spans="1:13">
      <c r="A5202" s="231" t="s">
        <v>794</v>
      </c>
      <c r="B5202" s="231" t="s">
        <v>808</v>
      </c>
      <c r="C5202" s="231" t="s">
        <v>2341</v>
      </c>
      <c r="D5202" s="231" t="s">
        <v>382</v>
      </c>
      <c r="E5202" s="231" t="s">
        <v>710</v>
      </c>
      <c r="F5202" s="231" t="s">
        <v>48</v>
      </c>
      <c r="G5202" s="231" t="s">
        <v>521</v>
      </c>
      <c r="H5202" s="231" t="s">
        <v>796</v>
      </c>
      <c r="I5202" s="203">
        <v>35763.08</v>
      </c>
      <c r="J5202" s="203">
        <v>21856.07</v>
      </c>
      <c r="K5202" s="203">
        <v>0</v>
      </c>
      <c r="L5202" s="203">
        <v>13907.01</v>
      </c>
      <c r="M5202" s="231"/>
    </row>
    <row r="5203" spans="1:13">
      <c r="A5203" s="231" t="s">
        <v>794</v>
      </c>
      <c r="B5203" s="231" t="s">
        <v>808</v>
      </c>
      <c r="C5203" s="231" t="s">
        <v>2341</v>
      </c>
      <c r="D5203" s="231" t="s">
        <v>382</v>
      </c>
      <c r="E5203" s="231" t="s">
        <v>710</v>
      </c>
      <c r="F5203" s="231" t="s">
        <v>48</v>
      </c>
      <c r="G5203" s="231" t="s">
        <v>521</v>
      </c>
      <c r="H5203" s="231" t="s">
        <v>796</v>
      </c>
      <c r="I5203" s="203">
        <v>2700.18</v>
      </c>
      <c r="J5203" s="203">
        <v>1850</v>
      </c>
      <c r="K5203" s="203">
        <v>0</v>
      </c>
      <c r="L5203" s="203">
        <v>850.18</v>
      </c>
      <c r="M5203" s="231"/>
    </row>
    <row r="5204" spans="1:13">
      <c r="A5204" s="231" t="s">
        <v>794</v>
      </c>
      <c r="B5204" s="231" t="s">
        <v>808</v>
      </c>
      <c r="C5204" s="231" t="s">
        <v>2341</v>
      </c>
      <c r="D5204" s="231" t="s">
        <v>382</v>
      </c>
      <c r="E5204" s="231" t="s">
        <v>710</v>
      </c>
      <c r="F5204" s="231" t="s">
        <v>48</v>
      </c>
      <c r="G5204" s="231" t="s">
        <v>521</v>
      </c>
      <c r="H5204" s="231" t="s">
        <v>796</v>
      </c>
      <c r="I5204" s="203">
        <v>18909.29</v>
      </c>
      <c r="J5204" s="203">
        <v>15431.25</v>
      </c>
      <c r="K5204" s="203">
        <v>0</v>
      </c>
      <c r="L5204" s="203">
        <v>3478.04</v>
      </c>
      <c r="M5204" s="231"/>
    </row>
    <row r="5205" spans="1:13">
      <c r="A5205" s="231" t="s">
        <v>794</v>
      </c>
      <c r="B5205" s="231" t="s">
        <v>808</v>
      </c>
      <c r="C5205" s="231" t="s">
        <v>2341</v>
      </c>
      <c r="D5205" s="231" t="s">
        <v>382</v>
      </c>
      <c r="E5205" s="231" t="s">
        <v>710</v>
      </c>
      <c r="F5205" s="231" t="s">
        <v>48</v>
      </c>
      <c r="G5205" s="231" t="s">
        <v>521</v>
      </c>
      <c r="H5205" s="231" t="s">
        <v>796</v>
      </c>
      <c r="I5205" s="203">
        <v>1800</v>
      </c>
      <c r="J5205" s="203">
        <v>900</v>
      </c>
      <c r="K5205" s="203">
        <v>0</v>
      </c>
      <c r="L5205" s="203">
        <v>900</v>
      </c>
      <c r="M5205" s="231"/>
    </row>
    <row r="5206" spans="1:13">
      <c r="A5206" s="231" t="s">
        <v>794</v>
      </c>
      <c r="B5206" s="231" t="s">
        <v>808</v>
      </c>
      <c r="C5206" s="231" t="s">
        <v>2343</v>
      </c>
      <c r="D5206" s="231" t="s">
        <v>382</v>
      </c>
      <c r="E5206" s="231" t="s">
        <v>710</v>
      </c>
      <c r="F5206" s="231" t="s">
        <v>48</v>
      </c>
      <c r="G5206" s="231" t="s">
        <v>521</v>
      </c>
      <c r="H5206" s="231" t="s">
        <v>796</v>
      </c>
      <c r="I5206" s="203">
        <v>4998.62</v>
      </c>
      <c r="J5206" s="203">
        <v>4074.12</v>
      </c>
      <c r="K5206" s="203">
        <v>0</v>
      </c>
      <c r="L5206" s="203">
        <v>924.5</v>
      </c>
      <c r="M5206" s="231"/>
    </row>
    <row r="5207" spans="1:13">
      <c r="A5207" s="231" t="s">
        <v>794</v>
      </c>
      <c r="B5207" s="231" t="s">
        <v>808</v>
      </c>
      <c r="C5207" s="231" t="s">
        <v>2343</v>
      </c>
      <c r="D5207" s="231" t="s">
        <v>382</v>
      </c>
      <c r="E5207" s="231" t="s">
        <v>710</v>
      </c>
      <c r="F5207" s="231" t="s">
        <v>48</v>
      </c>
      <c r="G5207" s="231" t="s">
        <v>521</v>
      </c>
      <c r="H5207" s="231" t="s">
        <v>796</v>
      </c>
      <c r="I5207" s="203">
        <v>29.95</v>
      </c>
      <c r="J5207" s="203">
        <v>29.95</v>
      </c>
      <c r="K5207" s="203">
        <v>0</v>
      </c>
      <c r="L5207" s="203">
        <v>0</v>
      </c>
      <c r="M5207" s="231"/>
    </row>
    <row r="5208" spans="1:13">
      <c r="A5208" s="231" t="s">
        <v>794</v>
      </c>
      <c r="B5208" s="231" t="s">
        <v>808</v>
      </c>
      <c r="C5208" s="231" t="s">
        <v>2344</v>
      </c>
      <c r="D5208" s="231" t="s">
        <v>382</v>
      </c>
      <c r="E5208" s="231" t="s">
        <v>710</v>
      </c>
      <c r="F5208" s="231" t="s">
        <v>48</v>
      </c>
      <c r="G5208" s="231" t="s">
        <v>521</v>
      </c>
      <c r="H5208" s="231" t="s">
        <v>796</v>
      </c>
      <c r="I5208" s="203">
        <v>1269.0999999999999</v>
      </c>
      <c r="J5208" s="203">
        <v>1269.0999999999999</v>
      </c>
      <c r="K5208" s="203">
        <v>0</v>
      </c>
      <c r="L5208" s="203">
        <v>0</v>
      </c>
      <c r="M5208" s="231"/>
    </row>
    <row r="5209" spans="1:13">
      <c r="A5209" s="231" t="s">
        <v>794</v>
      </c>
      <c r="B5209" s="231" t="s">
        <v>808</v>
      </c>
      <c r="C5209" s="231" t="s">
        <v>2344</v>
      </c>
      <c r="D5209" s="231" t="s">
        <v>382</v>
      </c>
      <c r="E5209" s="231" t="s">
        <v>710</v>
      </c>
      <c r="F5209" s="231" t="s">
        <v>48</v>
      </c>
      <c r="G5209" s="231" t="s">
        <v>521</v>
      </c>
      <c r="H5209" s="231" t="s">
        <v>796</v>
      </c>
      <c r="I5209" s="203">
        <v>22243.040000000001</v>
      </c>
      <c r="J5209" s="203">
        <v>22243.040000000001</v>
      </c>
      <c r="K5209" s="203">
        <v>0</v>
      </c>
      <c r="L5209" s="203">
        <v>0</v>
      </c>
      <c r="M5209" s="231"/>
    </row>
    <row r="5210" spans="1:13">
      <c r="A5210" s="231" t="s">
        <v>794</v>
      </c>
      <c r="B5210" s="231" t="s">
        <v>808</v>
      </c>
      <c r="C5210" s="231" t="s">
        <v>2345</v>
      </c>
      <c r="D5210" s="231" t="s">
        <v>382</v>
      </c>
      <c r="E5210" s="231" t="s">
        <v>710</v>
      </c>
      <c r="F5210" s="231" t="s">
        <v>48</v>
      </c>
      <c r="G5210" s="231" t="s">
        <v>521</v>
      </c>
      <c r="H5210" s="231" t="s">
        <v>796</v>
      </c>
      <c r="I5210" s="203">
        <v>750</v>
      </c>
      <c r="J5210" s="203">
        <v>750</v>
      </c>
      <c r="K5210" s="203">
        <v>0</v>
      </c>
      <c r="L5210" s="203">
        <v>0</v>
      </c>
      <c r="M5210" s="231"/>
    </row>
    <row r="5211" spans="1:13">
      <c r="A5211" s="231" t="s">
        <v>794</v>
      </c>
      <c r="B5211" s="231" t="s">
        <v>808</v>
      </c>
      <c r="C5211" s="231" t="s">
        <v>2345</v>
      </c>
      <c r="D5211" s="231" t="s">
        <v>382</v>
      </c>
      <c r="E5211" s="231" t="s">
        <v>710</v>
      </c>
      <c r="F5211" s="231" t="s">
        <v>48</v>
      </c>
      <c r="G5211" s="231" t="s">
        <v>521</v>
      </c>
      <c r="H5211" s="231" t="s">
        <v>796</v>
      </c>
      <c r="I5211" s="203">
        <v>1714.08</v>
      </c>
      <c r="J5211" s="203">
        <v>1714.08</v>
      </c>
      <c r="K5211" s="203">
        <v>0</v>
      </c>
      <c r="L5211" s="203">
        <v>0</v>
      </c>
      <c r="M5211" s="231"/>
    </row>
    <row r="5212" spans="1:13">
      <c r="A5212" s="231" t="s">
        <v>794</v>
      </c>
      <c r="B5212" s="231" t="s">
        <v>703</v>
      </c>
      <c r="C5212" s="231" t="s">
        <v>794</v>
      </c>
      <c r="D5212" s="231" t="s">
        <v>382</v>
      </c>
      <c r="E5212" s="231" t="s">
        <v>710</v>
      </c>
      <c r="F5212" s="231" t="s">
        <v>48</v>
      </c>
      <c r="G5212" s="231" t="s">
        <v>521</v>
      </c>
      <c r="H5212" s="231" t="s">
        <v>796</v>
      </c>
      <c r="I5212" s="203">
        <v>877.56</v>
      </c>
      <c r="J5212" s="203">
        <v>877.56</v>
      </c>
      <c r="K5212" s="203">
        <v>0</v>
      </c>
      <c r="L5212" s="203">
        <v>0</v>
      </c>
      <c r="M5212" s="231"/>
    </row>
    <row r="5213" spans="1:13">
      <c r="A5213" s="231" t="s">
        <v>794</v>
      </c>
      <c r="B5213" s="231" t="s">
        <v>703</v>
      </c>
      <c r="C5213" s="231" t="s">
        <v>812</v>
      </c>
      <c r="D5213" s="231" t="s">
        <v>382</v>
      </c>
      <c r="E5213" s="231" t="s">
        <v>710</v>
      </c>
      <c r="F5213" s="231" t="s">
        <v>48</v>
      </c>
      <c r="G5213" s="231" t="s">
        <v>521</v>
      </c>
      <c r="H5213" s="231" t="s">
        <v>796</v>
      </c>
      <c r="I5213" s="203">
        <v>210.61</v>
      </c>
      <c r="J5213" s="203">
        <v>202.26</v>
      </c>
      <c r="K5213" s="203">
        <v>0</v>
      </c>
      <c r="L5213" s="203">
        <v>8.35</v>
      </c>
      <c r="M5213" s="231"/>
    </row>
    <row r="5214" spans="1:13">
      <c r="A5214" s="231" t="s">
        <v>794</v>
      </c>
      <c r="B5214" s="231" t="s">
        <v>707</v>
      </c>
      <c r="C5214" s="231" t="s">
        <v>2343</v>
      </c>
      <c r="D5214" s="231" t="s">
        <v>382</v>
      </c>
      <c r="E5214" s="231" t="s">
        <v>710</v>
      </c>
      <c r="F5214" s="231" t="s">
        <v>48</v>
      </c>
      <c r="G5214" s="231" t="s">
        <v>521</v>
      </c>
      <c r="H5214" s="231" t="s">
        <v>796</v>
      </c>
      <c r="I5214" s="203">
        <v>69889.7</v>
      </c>
      <c r="J5214" s="203">
        <v>170.61</v>
      </c>
      <c r="K5214" s="203">
        <v>0</v>
      </c>
      <c r="L5214" s="203">
        <v>69719.09</v>
      </c>
      <c r="M5214" s="231"/>
    </row>
    <row r="5215" spans="1:13">
      <c r="A5215" s="231" t="s">
        <v>794</v>
      </c>
      <c r="B5215" s="231" t="s">
        <v>707</v>
      </c>
      <c r="C5215" s="231" t="s">
        <v>2344</v>
      </c>
      <c r="D5215" s="231" t="s">
        <v>382</v>
      </c>
      <c r="E5215" s="231" t="s">
        <v>710</v>
      </c>
      <c r="F5215" s="231" t="s">
        <v>48</v>
      </c>
      <c r="G5215" s="231" t="s">
        <v>521</v>
      </c>
      <c r="H5215" s="231" t="s">
        <v>796</v>
      </c>
      <c r="I5215" s="203">
        <v>3730.48</v>
      </c>
      <c r="J5215" s="203">
        <v>0</v>
      </c>
      <c r="K5215" s="203">
        <v>0</v>
      </c>
      <c r="L5215" s="203">
        <v>3730.48</v>
      </c>
      <c r="M5215" s="231"/>
    </row>
    <row r="5216" spans="1:13">
      <c r="A5216" s="231" t="s">
        <v>794</v>
      </c>
      <c r="B5216" s="231" t="s">
        <v>707</v>
      </c>
      <c r="C5216" s="231" t="s">
        <v>2344</v>
      </c>
      <c r="D5216" s="231" t="s">
        <v>382</v>
      </c>
      <c r="E5216" s="231" t="s">
        <v>710</v>
      </c>
      <c r="F5216" s="231" t="s">
        <v>48</v>
      </c>
      <c r="G5216" s="231" t="s">
        <v>521</v>
      </c>
      <c r="H5216" s="231" t="s">
        <v>796</v>
      </c>
      <c r="I5216" s="203">
        <v>9431.77</v>
      </c>
      <c r="J5216" s="203">
        <v>9431.77</v>
      </c>
      <c r="K5216" s="203">
        <v>0</v>
      </c>
      <c r="L5216" s="203">
        <v>0</v>
      </c>
      <c r="M5216" s="231"/>
    </row>
    <row r="5217" spans="1:13">
      <c r="A5217" s="231" t="s">
        <v>794</v>
      </c>
      <c r="B5217" s="231" t="s">
        <v>706</v>
      </c>
      <c r="C5217" s="231" t="s">
        <v>794</v>
      </c>
      <c r="D5217" s="231" t="s">
        <v>382</v>
      </c>
      <c r="E5217" s="231" t="s">
        <v>710</v>
      </c>
      <c r="F5217" s="231" t="s">
        <v>48</v>
      </c>
      <c r="G5217" s="231" t="s">
        <v>521</v>
      </c>
      <c r="H5217" s="231" t="s">
        <v>796</v>
      </c>
      <c r="I5217" s="203">
        <v>11667.64</v>
      </c>
      <c r="J5217" s="203">
        <v>11667.64</v>
      </c>
      <c r="K5217" s="203">
        <v>0</v>
      </c>
      <c r="L5217" s="203">
        <v>0</v>
      </c>
      <c r="M5217" s="231"/>
    </row>
    <row r="5218" spans="1:13">
      <c r="A5218" s="231" t="s">
        <v>794</v>
      </c>
      <c r="B5218" s="231" t="s">
        <v>706</v>
      </c>
      <c r="C5218" s="231" t="s">
        <v>812</v>
      </c>
      <c r="D5218" s="231" t="s">
        <v>382</v>
      </c>
      <c r="E5218" s="231" t="s">
        <v>710</v>
      </c>
      <c r="F5218" s="231" t="s">
        <v>48</v>
      </c>
      <c r="G5218" s="231" t="s">
        <v>521</v>
      </c>
      <c r="H5218" s="231" t="s">
        <v>796</v>
      </c>
      <c r="I5218" s="203">
        <v>2920.69</v>
      </c>
      <c r="J5218" s="203">
        <v>2920.69</v>
      </c>
      <c r="K5218" s="203">
        <v>0</v>
      </c>
      <c r="L5218" s="203">
        <v>0</v>
      </c>
      <c r="M5218" s="231"/>
    </row>
    <row r="5219" spans="1:13">
      <c r="A5219" s="231" t="s">
        <v>794</v>
      </c>
      <c r="B5219" s="231" t="s">
        <v>706</v>
      </c>
      <c r="C5219" s="231" t="s">
        <v>2341</v>
      </c>
      <c r="D5219" s="231" t="s">
        <v>382</v>
      </c>
      <c r="E5219" s="231" t="s">
        <v>710</v>
      </c>
      <c r="F5219" s="231" t="s">
        <v>48</v>
      </c>
      <c r="G5219" s="231" t="s">
        <v>521</v>
      </c>
      <c r="H5219" s="231" t="s">
        <v>796</v>
      </c>
      <c r="I5219" s="203">
        <v>95</v>
      </c>
      <c r="J5219" s="203">
        <v>95</v>
      </c>
      <c r="K5219" s="203">
        <v>0</v>
      </c>
      <c r="L5219" s="203">
        <v>0</v>
      </c>
      <c r="M5219" s="231"/>
    </row>
    <row r="5220" spans="1:13">
      <c r="A5220" s="231" t="s">
        <v>794</v>
      </c>
      <c r="B5220" s="231" t="s">
        <v>706</v>
      </c>
      <c r="C5220" s="231" t="s">
        <v>2343</v>
      </c>
      <c r="D5220" s="231" t="s">
        <v>382</v>
      </c>
      <c r="E5220" s="231" t="s">
        <v>710</v>
      </c>
      <c r="F5220" s="231" t="s">
        <v>48</v>
      </c>
      <c r="G5220" s="231" t="s">
        <v>521</v>
      </c>
      <c r="H5220" s="231" t="s">
        <v>796</v>
      </c>
      <c r="I5220" s="203">
        <v>9926.61</v>
      </c>
      <c r="J5220" s="203">
        <v>10535.09</v>
      </c>
      <c r="K5220" s="203">
        <v>0</v>
      </c>
      <c r="L5220" s="203">
        <v>-608.48</v>
      </c>
      <c r="M5220" s="231"/>
    </row>
    <row r="5221" spans="1:13">
      <c r="A5221" s="231" t="s">
        <v>794</v>
      </c>
      <c r="B5221" s="231" t="s">
        <v>706</v>
      </c>
      <c r="C5221" s="231" t="s">
        <v>2344</v>
      </c>
      <c r="D5221" s="231" t="s">
        <v>382</v>
      </c>
      <c r="E5221" s="231" t="s">
        <v>710</v>
      </c>
      <c r="F5221" s="231" t="s">
        <v>48</v>
      </c>
      <c r="G5221" s="231" t="s">
        <v>521</v>
      </c>
      <c r="H5221" s="231" t="s">
        <v>796</v>
      </c>
      <c r="I5221" s="203">
        <v>5049.58</v>
      </c>
      <c r="J5221" s="203">
        <v>5049.58</v>
      </c>
      <c r="K5221" s="203">
        <v>0</v>
      </c>
      <c r="L5221" s="203">
        <v>0</v>
      </c>
      <c r="M5221" s="231"/>
    </row>
    <row r="5222" spans="1:13">
      <c r="A5222" s="231" t="s">
        <v>794</v>
      </c>
      <c r="B5222" s="231" t="s">
        <v>706</v>
      </c>
      <c r="C5222" s="231" t="s">
        <v>2344</v>
      </c>
      <c r="D5222" s="231" t="s">
        <v>382</v>
      </c>
      <c r="E5222" s="231" t="s">
        <v>710</v>
      </c>
      <c r="F5222" s="231" t="s">
        <v>48</v>
      </c>
      <c r="G5222" s="231" t="s">
        <v>521</v>
      </c>
      <c r="H5222" s="231" t="s">
        <v>796</v>
      </c>
      <c r="I5222" s="203">
        <v>1659</v>
      </c>
      <c r="J5222" s="203">
        <v>159</v>
      </c>
      <c r="K5222" s="203">
        <v>0</v>
      </c>
      <c r="L5222" s="203">
        <v>1500</v>
      </c>
      <c r="M5222" s="231"/>
    </row>
    <row r="5223" spans="1:13">
      <c r="A5223" s="231" t="s">
        <v>794</v>
      </c>
      <c r="B5223" s="231" t="s">
        <v>706</v>
      </c>
      <c r="C5223" s="231" t="s">
        <v>2345</v>
      </c>
      <c r="D5223" s="231" t="s">
        <v>382</v>
      </c>
      <c r="E5223" s="231" t="s">
        <v>710</v>
      </c>
      <c r="F5223" s="231" t="s">
        <v>48</v>
      </c>
      <c r="G5223" s="231" t="s">
        <v>521</v>
      </c>
      <c r="H5223" s="231" t="s">
        <v>796</v>
      </c>
      <c r="I5223" s="203">
        <v>4572.46</v>
      </c>
      <c r="J5223" s="203">
        <v>4572.47</v>
      </c>
      <c r="K5223" s="203">
        <v>0</v>
      </c>
      <c r="L5223" s="203">
        <v>-0.01</v>
      </c>
      <c r="M5223" s="231"/>
    </row>
    <row r="5224" spans="1:13">
      <c r="A5224" s="231" t="s">
        <v>794</v>
      </c>
      <c r="B5224" s="231" t="s">
        <v>704</v>
      </c>
      <c r="C5224" s="231" t="s">
        <v>2341</v>
      </c>
      <c r="D5224" s="231" t="s">
        <v>1728</v>
      </c>
      <c r="E5224" s="231" t="s">
        <v>867</v>
      </c>
      <c r="F5224" s="231" t="s">
        <v>48</v>
      </c>
      <c r="G5224" s="231" t="s">
        <v>521</v>
      </c>
      <c r="H5224" s="231" t="s">
        <v>796</v>
      </c>
      <c r="I5224" s="203">
        <v>44770.19</v>
      </c>
      <c r="J5224" s="203">
        <v>26460.54</v>
      </c>
      <c r="K5224" s="203">
        <v>17095.79</v>
      </c>
      <c r="L5224" s="203">
        <v>1213.8599999999999</v>
      </c>
      <c r="M5224" s="231"/>
    </row>
    <row r="5225" spans="1:13">
      <c r="A5225" s="231" t="s">
        <v>794</v>
      </c>
      <c r="B5225" s="231" t="s">
        <v>856</v>
      </c>
      <c r="C5225" s="231" t="s">
        <v>794</v>
      </c>
      <c r="D5225" s="231" t="s">
        <v>400</v>
      </c>
      <c r="E5225" s="231" t="s">
        <v>257</v>
      </c>
      <c r="F5225" s="231" t="s">
        <v>48</v>
      </c>
      <c r="G5225" s="231" t="s">
        <v>521</v>
      </c>
      <c r="H5225" s="231" t="s">
        <v>796</v>
      </c>
      <c r="I5225" s="203">
        <v>55400</v>
      </c>
      <c r="J5225" s="203">
        <v>53253.08</v>
      </c>
      <c r="K5225" s="203">
        <v>2096.85</v>
      </c>
      <c r="L5225" s="203">
        <v>50.07</v>
      </c>
      <c r="M5225" s="231"/>
    </row>
    <row r="5226" spans="1:13">
      <c r="A5226" s="231" t="s">
        <v>794</v>
      </c>
      <c r="B5226" s="231" t="s">
        <v>856</v>
      </c>
      <c r="C5226" s="231" t="s">
        <v>812</v>
      </c>
      <c r="D5226" s="231" t="s">
        <v>400</v>
      </c>
      <c r="E5226" s="231" t="s">
        <v>257</v>
      </c>
      <c r="F5226" s="231" t="s">
        <v>48</v>
      </c>
      <c r="G5226" s="231" t="s">
        <v>521</v>
      </c>
      <c r="H5226" s="231" t="s">
        <v>796</v>
      </c>
      <c r="I5226" s="203">
        <v>27100</v>
      </c>
      <c r="J5226" s="203">
        <v>26732.33</v>
      </c>
      <c r="K5226" s="203">
        <v>436.54</v>
      </c>
      <c r="L5226" s="203">
        <v>-68.87</v>
      </c>
      <c r="M5226" s="231"/>
    </row>
    <row r="5227" spans="1:13">
      <c r="A5227" s="231" t="s">
        <v>794</v>
      </c>
      <c r="B5227" s="231" t="s">
        <v>856</v>
      </c>
      <c r="C5227" s="231" t="s">
        <v>2345</v>
      </c>
      <c r="D5227" s="231" t="s">
        <v>400</v>
      </c>
      <c r="E5227" s="231" t="s">
        <v>257</v>
      </c>
      <c r="F5227" s="231" t="s">
        <v>48</v>
      </c>
      <c r="G5227" s="231" t="s">
        <v>521</v>
      </c>
      <c r="H5227" s="231" t="s">
        <v>796</v>
      </c>
      <c r="I5227" s="203">
        <v>4782.42</v>
      </c>
      <c r="J5227" s="203">
        <v>5353.94</v>
      </c>
      <c r="K5227" s="203">
        <v>0</v>
      </c>
      <c r="L5227" s="203">
        <v>-571.52</v>
      </c>
      <c r="M5227" s="231"/>
    </row>
    <row r="5228" spans="1:13">
      <c r="A5228" s="231" t="s">
        <v>794</v>
      </c>
      <c r="B5228" s="231" t="s">
        <v>808</v>
      </c>
      <c r="C5228" s="231" t="s">
        <v>794</v>
      </c>
      <c r="D5228" s="231" t="s">
        <v>380</v>
      </c>
      <c r="E5228" s="231" t="s">
        <v>710</v>
      </c>
      <c r="F5228" s="231" t="s">
        <v>48</v>
      </c>
      <c r="G5228" s="231" t="s">
        <v>521</v>
      </c>
      <c r="H5228" s="231" t="s">
        <v>796</v>
      </c>
      <c r="I5228" s="203">
        <v>250</v>
      </c>
      <c r="J5228" s="203">
        <v>250</v>
      </c>
      <c r="K5228" s="203">
        <v>0</v>
      </c>
      <c r="L5228" s="203">
        <v>0</v>
      </c>
      <c r="M5228" s="231"/>
    </row>
    <row r="5229" spans="1:13">
      <c r="A5229" s="231" t="s">
        <v>794</v>
      </c>
      <c r="B5229" s="231" t="s">
        <v>808</v>
      </c>
      <c r="C5229" s="231" t="s">
        <v>812</v>
      </c>
      <c r="D5229" s="231" t="s">
        <v>380</v>
      </c>
      <c r="E5229" s="231" t="s">
        <v>710</v>
      </c>
      <c r="F5229" s="231" t="s">
        <v>48</v>
      </c>
      <c r="G5229" s="231" t="s">
        <v>521</v>
      </c>
      <c r="H5229" s="231" t="s">
        <v>796</v>
      </c>
      <c r="I5229" s="203">
        <v>54.33</v>
      </c>
      <c r="J5229" s="203">
        <v>54.33</v>
      </c>
      <c r="K5229" s="203">
        <v>0</v>
      </c>
      <c r="L5229" s="203">
        <v>0</v>
      </c>
      <c r="M5229" s="231"/>
    </row>
    <row r="5230" spans="1:13">
      <c r="A5230" s="231" t="s">
        <v>794</v>
      </c>
      <c r="B5230" s="231" t="s">
        <v>808</v>
      </c>
      <c r="C5230" s="231" t="s">
        <v>2341</v>
      </c>
      <c r="D5230" s="231" t="s">
        <v>380</v>
      </c>
      <c r="E5230" s="231" t="s">
        <v>710</v>
      </c>
      <c r="F5230" s="231" t="s">
        <v>48</v>
      </c>
      <c r="G5230" s="231" t="s">
        <v>521</v>
      </c>
      <c r="H5230" s="231" t="s">
        <v>796</v>
      </c>
      <c r="I5230" s="203">
        <v>10395</v>
      </c>
      <c r="J5230" s="203">
        <v>9000</v>
      </c>
      <c r="K5230" s="203">
        <v>0</v>
      </c>
      <c r="L5230" s="203">
        <v>1395</v>
      </c>
      <c r="M5230" s="231"/>
    </row>
    <row r="5231" spans="1:13">
      <c r="A5231" s="231" t="s">
        <v>794</v>
      </c>
      <c r="B5231" s="231" t="s">
        <v>808</v>
      </c>
      <c r="C5231" s="231" t="s">
        <v>2341</v>
      </c>
      <c r="D5231" s="231" t="s">
        <v>380</v>
      </c>
      <c r="E5231" s="231" t="s">
        <v>710</v>
      </c>
      <c r="F5231" s="231" t="s">
        <v>48</v>
      </c>
      <c r="G5231" s="231" t="s">
        <v>521</v>
      </c>
      <c r="H5231" s="231" t="s">
        <v>796</v>
      </c>
      <c r="I5231" s="203">
        <v>1500</v>
      </c>
      <c r="J5231" s="203">
        <v>1500</v>
      </c>
      <c r="K5231" s="203">
        <v>0</v>
      </c>
      <c r="L5231" s="203">
        <v>0</v>
      </c>
      <c r="M5231" s="231"/>
    </row>
    <row r="5232" spans="1:13">
      <c r="A5232" s="231" t="s">
        <v>794</v>
      </c>
      <c r="B5232" s="231" t="s">
        <v>808</v>
      </c>
      <c r="C5232" s="231" t="s">
        <v>2343</v>
      </c>
      <c r="D5232" s="231" t="s">
        <v>380</v>
      </c>
      <c r="E5232" s="231" t="s">
        <v>710</v>
      </c>
      <c r="F5232" s="231" t="s">
        <v>48</v>
      </c>
      <c r="G5232" s="231" t="s">
        <v>521</v>
      </c>
      <c r="H5232" s="231" t="s">
        <v>796</v>
      </c>
      <c r="I5232" s="203">
        <v>3774.5</v>
      </c>
      <c r="J5232" s="203">
        <v>2169.9899999999998</v>
      </c>
      <c r="K5232" s="203">
        <v>0</v>
      </c>
      <c r="L5232" s="203">
        <v>1604.51</v>
      </c>
      <c r="M5232" s="231"/>
    </row>
    <row r="5233" spans="1:13">
      <c r="A5233" s="231" t="s">
        <v>794</v>
      </c>
      <c r="B5233" s="231" t="s">
        <v>808</v>
      </c>
      <c r="C5233" s="231" t="s">
        <v>2343</v>
      </c>
      <c r="D5233" s="231" t="s">
        <v>380</v>
      </c>
      <c r="E5233" s="231" t="s">
        <v>710</v>
      </c>
      <c r="F5233" s="231" t="s">
        <v>48</v>
      </c>
      <c r="G5233" s="231" t="s">
        <v>521</v>
      </c>
      <c r="H5233" s="231" t="s">
        <v>796</v>
      </c>
      <c r="I5233" s="203">
        <v>55.98</v>
      </c>
      <c r="J5233" s="203">
        <v>55.98</v>
      </c>
      <c r="K5233" s="203">
        <v>0</v>
      </c>
      <c r="L5233" s="203">
        <v>0</v>
      </c>
      <c r="M5233" s="231"/>
    </row>
    <row r="5234" spans="1:13">
      <c r="A5234" s="231" t="s">
        <v>794</v>
      </c>
      <c r="B5234" s="231" t="s">
        <v>808</v>
      </c>
      <c r="C5234" s="231" t="s">
        <v>2344</v>
      </c>
      <c r="D5234" s="231" t="s">
        <v>380</v>
      </c>
      <c r="E5234" s="231" t="s">
        <v>710</v>
      </c>
      <c r="F5234" s="231" t="s">
        <v>48</v>
      </c>
      <c r="G5234" s="231" t="s">
        <v>521</v>
      </c>
      <c r="H5234" s="231" t="s">
        <v>796</v>
      </c>
      <c r="I5234" s="203">
        <v>979.95</v>
      </c>
      <c r="J5234" s="203">
        <v>979.95</v>
      </c>
      <c r="K5234" s="203">
        <v>0</v>
      </c>
      <c r="L5234" s="203">
        <v>0</v>
      </c>
      <c r="M5234" s="231"/>
    </row>
    <row r="5235" spans="1:13">
      <c r="A5235" s="231" t="s">
        <v>794</v>
      </c>
      <c r="B5235" s="231" t="s">
        <v>808</v>
      </c>
      <c r="C5235" s="231" t="s">
        <v>2344</v>
      </c>
      <c r="D5235" s="231" t="s">
        <v>380</v>
      </c>
      <c r="E5235" s="231" t="s">
        <v>710</v>
      </c>
      <c r="F5235" s="231" t="s">
        <v>48</v>
      </c>
      <c r="G5235" s="231" t="s">
        <v>521</v>
      </c>
      <c r="H5235" s="231" t="s">
        <v>796</v>
      </c>
      <c r="I5235" s="203">
        <v>21420.09</v>
      </c>
      <c r="J5235" s="203">
        <v>7140</v>
      </c>
      <c r="K5235" s="203">
        <v>0</v>
      </c>
      <c r="L5235" s="203">
        <v>14280.09</v>
      </c>
      <c r="M5235" s="231"/>
    </row>
    <row r="5236" spans="1:13">
      <c r="A5236" s="231" t="s">
        <v>794</v>
      </c>
      <c r="B5236" s="231" t="s">
        <v>808</v>
      </c>
      <c r="C5236" s="231" t="s">
        <v>2345</v>
      </c>
      <c r="D5236" s="231" t="s">
        <v>380</v>
      </c>
      <c r="E5236" s="231" t="s">
        <v>710</v>
      </c>
      <c r="F5236" s="231" t="s">
        <v>48</v>
      </c>
      <c r="G5236" s="231" t="s">
        <v>521</v>
      </c>
      <c r="H5236" s="231" t="s">
        <v>796</v>
      </c>
      <c r="I5236" s="203">
        <v>7382.76</v>
      </c>
      <c r="J5236" s="203">
        <v>6844.87</v>
      </c>
      <c r="K5236" s="203">
        <v>0</v>
      </c>
      <c r="L5236" s="203">
        <v>537.89</v>
      </c>
      <c r="M5236" s="231"/>
    </row>
    <row r="5237" spans="1:13">
      <c r="A5237" s="231" t="s">
        <v>794</v>
      </c>
      <c r="B5237" s="231" t="s">
        <v>833</v>
      </c>
      <c r="C5237" s="231" t="s">
        <v>794</v>
      </c>
      <c r="D5237" s="231" t="s">
        <v>380</v>
      </c>
      <c r="E5237" s="231" t="s">
        <v>710</v>
      </c>
      <c r="F5237" s="231" t="s">
        <v>48</v>
      </c>
      <c r="G5237" s="231" t="s">
        <v>521</v>
      </c>
      <c r="H5237" s="231" t="s">
        <v>796</v>
      </c>
      <c r="I5237" s="203">
        <v>63</v>
      </c>
      <c r="J5237" s="203">
        <v>63</v>
      </c>
      <c r="K5237" s="203">
        <v>0</v>
      </c>
      <c r="L5237" s="203">
        <v>0</v>
      </c>
      <c r="M5237" s="231"/>
    </row>
    <row r="5238" spans="1:13">
      <c r="A5238" s="231" t="s">
        <v>794</v>
      </c>
      <c r="B5238" s="231" t="s">
        <v>833</v>
      </c>
      <c r="C5238" s="231" t="s">
        <v>812</v>
      </c>
      <c r="D5238" s="231" t="s">
        <v>380</v>
      </c>
      <c r="E5238" s="231" t="s">
        <v>710</v>
      </c>
      <c r="F5238" s="231" t="s">
        <v>48</v>
      </c>
      <c r="G5238" s="231" t="s">
        <v>521</v>
      </c>
      <c r="H5238" s="231" t="s">
        <v>796</v>
      </c>
      <c r="I5238" s="203">
        <v>14.22</v>
      </c>
      <c r="J5238" s="203">
        <v>14.22</v>
      </c>
      <c r="K5238" s="203">
        <v>0</v>
      </c>
      <c r="L5238" s="203">
        <v>0</v>
      </c>
      <c r="M5238" s="231"/>
    </row>
    <row r="5239" spans="1:13">
      <c r="A5239" s="231" t="s">
        <v>794</v>
      </c>
      <c r="B5239" s="231" t="s">
        <v>707</v>
      </c>
      <c r="C5239" s="231" t="s">
        <v>2341</v>
      </c>
      <c r="D5239" s="231" t="s">
        <v>380</v>
      </c>
      <c r="E5239" s="231" t="s">
        <v>710</v>
      </c>
      <c r="F5239" s="231" t="s">
        <v>48</v>
      </c>
      <c r="G5239" s="231" t="s">
        <v>521</v>
      </c>
      <c r="H5239" s="231" t="s">
        <v>796</v>
      </c>
      <c r="I5239" s="203">
        <v>960</v>
      </c>
      <c r="J5239" s="203">
        <v>955</v>
      </c>
      <c r="K5239" s="203">
        <v>0</v>
      </c>
      <c r="L5239" s="203">
        <v>5</v>
      </c>
      <c r="M5239" s="231"/>
    </row>
    <row r="5240" spans="1:13">
      <c r="A5240" s="231" t="s">
        <v>794</v>
      </c>
      <c r="B5240" s="231" t="s">
        <v>707</v>
      </c>
      <c r="C5240" s="231" t="s">
        <v>2343</v>
      </c>
      <c r="D5240" s="231" t="s">
        <v>380</v>
      </c>
      <c r="E5240" s="231" t="s">
        <v>710</v>
      </c>
      <c r="F5240" s="231" t="s">
        <v>48</v>
      </c>
      <c r="G5240" s="231" t="s">
        <v>521</v>
      </c>
      <c r="H5240" s="231" t="s">
        <v>796</v>
      </c>
      <c r="I5240" s="203">
        <v>135966.49</v>
      </c>
      <c r="J5240" s="203">
        <v>393.46</v>
      </c>
      <c r="K5240" s="203">
        <v>0</v>
      </c>
      <c r="L5240" s="203">
        <v>135573.03</v>
      </c>
      <c r="M5240" s="231"/>
    </row>
    <row r="5241" spans="1:13">
      <c r="A5241" s="231" t="s">
        <v>794</v>
      </c>
      <c r="B5241" s="231" t="s">
        <v>707</v>
      </c>
      <c r="C5241" s="231" t="s">
        <v>2344</v>
      </c>
      <c r="D5241" s="231" t="s">
        <v>380</v>
      </c>
      <c r="E5241" s="231" t="s">
        <v>710</v>
      </c>
      <c r="F5241" s="231" t="s">
        <v>48</v>
      </c>
      <c r="G5241" s="231" t="s">
        <v>521</v>
      </c>
      <c r="H5241" s="231" t="s">
        <v>796</v>
      </c>
      <c r="I5241" s="203">
        <v>3200</v>
      </c>
      <c r="J5241" s="203">
        <v>0</v>
      </c>
      <c r="K5241" s="203">
        <v>1800</v>
      </c>
      <c r="L5241" s="203">
        <v>1400</v>
      </c>
      <c r="M5241" s="231"/>
    </row>
    <row r="5242" spans="1:13">
      <c r="A5242" s="231" t="s">
        <v>794</v>
      </c>
      <c r="B5242" s="231" t="s">
        <v>707</v>
      </c>
      <c r="C5242" s="231" t="s">
        <v>2344</v>
      </c>
      <c r="D5242" s="231" t="s">
        <v>380</v>
      </c>
      <c r="E5242" s="231" t="s">
        <v>710</v>
      </c>
      <c r="F5242" s="231" t="s">
        <v>48</v>
      </c>
      <c r="G5242" s="231" t="s">
        <v>521</v>
      </c>
      <c r="H5242" s="231" t="s">
        <v>796</v>
      </c>
      <c r="I5242" s="203">
        <v>1800</v>
      </c>
      <c r="J5242" s="203">
        <v>99.97</v>
      </c>
      <c r="K5242" s="203">
        <v>0</v>
      </c>
      <c r="L5242" s="203">
        <v>1700.03</v>
      </c>
      <c r="M5242" s="231"/>
    </row>
    <row r="5243" spans="1:13">
      <c r="A5243" s="231" t="s">
        <v>794</v>
      </c>
      <c r="B5243" s="231" t="s">
        <v>242</v>
      </c>
      <c r="C5243" s="231" t="s">
        <v>2344</v>
      </c>
      <c r="D5243" s="231" t="s">
        <v>380</v>
      </c>
      <c r="E5243" s="231" t="s">
        <v>710</v>
      </c>
      <c r="F5243" s="231" t="s">
        <v>48</v>
      </c>
      <c r="G5243" s="231" t="s">
        <v>521</v>
      </c>
      <c r="H5243" s="231" t="s">
        <v>796</v>
      </c>
      <c r="I5243" s="203">
        <v>7009.51</v>
      </c>
      <c r="J5243" s="203">
        <v>7009.51</v>
      </c>
      <c r="K5243" s="203">
        <v>0</v>
      </c>
      <c r="L5243" s="203">
        <v>0</v>
      </c>
      <c r="M5243" s="231"/>
    </row>
    <row r="5244" spans="1:13">
      <c r="A5244" s="231" t="s">
        <v>794</v>
      </c>
      <c r="B5244" s="231" t="s">
        <v>243</v>
      </c>
      <c r="C5244" s="231" t="s">
        <v>2345</v>
      </c>
      <c r="D5244" s="231" t="s">
        <v>380</v>
      </c>
      <c r="E5244" s="231" t="s">
        <v>710</v>
      </c>
      <c r="F5244" s="231" t="s">
        <v>48</v>
      </c>
      <c r="G5244" s="231" t="s">
        <v>521</v>
      </c>
      <c r="H5244" s="231" t="s">
        <v>796</v>
      </c>
      <c r="I5244" s="203">
        <v>69</v>
      </c>
      <c r="J5244" s="203">
        <v>0</v>
      </c>
      <c r="K5244" s="203">
        <v>0</v>
      </c>
      <c r="L5244" s="203">
        <v>69</v>
      </c>
      <c r="M5244" s="231"/>
    </row>
    <row r="5245" spans="1:13">
      <c r="A5245" s="231" t="s">
        <v>794</v>
      </c>
      <c r="B5245" s="231" t="s">
        <v>706</v>
      </c>
      <c r="C5245" s="231" t="s">
        <v>794</v>
      </c>
      <c r="D5245" s="231" t="s">
        <v>380</v>
      </c>
      <c r="E5245" s="231" t="s">
        <v>710</v>
      </c>
      <c r="F5245" s="231" t="s">
        <v>48</v>
      </c>
      <c r="G5245" s="231" t="s">
        <v>521</v>
      </c>
      <c r="H5245" s="231" t="s">
        <v>796</v>
      </c>
      <c r="I5245" s="203">
        <v>10441.83</v>
      </c>
      <c r="J5245" s="203">
        <v>8150.16</v>
      </c>
      <c r="K5245" s="203">
        <v>0</v>
      </c>
      <c r="L5245" s="203">
        <v>2291.67</v>
      </c>
      <c r="M5245" s="231"/>
    </row>
    <row r="5246" spans="1:13">
      <c r="A5246" s="231" t="s">
        <v>794</v>
      </c>
      <c r="B5246" s="231" t="s">
        <v>706</v>
      </c>
      <c r="C5246" s="231" t="s">
        <v>812</v>
      </c>
      <c r="D5246" s="231" t="s">
        <v>380</v>
      </c>
      <c r="E5246" s="231" t="s">
        <v>710</v>
      </c>
      <c r="F5246" s="231" t="s">
        <v>48</v>
      </c>
      <c r="G5246" s="231" t="s">
        <v>521</v>
      </c>
      <c r="H5246" s="231" t="s">
        <v>796</v>
      </c>
      <c r="I5246" s="203">
        <v>2744.23</v>
      </c>
      <c r="J5246" s="203">
        <v>2058.85</v>
      </c>
      <c r="K5246" s="203">
        <v>0</v>
      </c>
      <c r="L5246" s="203">
        <v>685.38</v>
      </c>
      <c r="M5246" s="231"/>
    </row>
    <row r="5247" spans="1:13">
      <c r="A5247" s="231" t="s">
        <v>794</v>
      </c>
      <c r="B5247" s="231" t="s">
        <v>706</v>
      </c>
      <c r="C5247" s="231" t="s">
        <v>2341</v>
      </c>
      <c r="D5247" s="231" t="s">
        <v>380</v>
      </c>
      <c r="E5247" s="231" t="s">
        <v>710</v>
      </c>
      <c r="F5247" s="231" t="s">
        <v>48</v>
      </c>
      <c r="G5247" s="231" t="s">
        <v>521</v>
      </c>
      <c r="H5247" s="231" t="s">
        <v>796</v>
      </c>
      <c r="I5247" s="203">
        <v>1175</v>
      </c>
      <c r="J5247" s="203">
        <v>1175</v>
      </c>
      <c r="K5247" s="203">
        <v>0</v>
      </c>
      <c r="L5247" s="203">
        <v>0</v>
      </c>
      <c r="M5247" s="231"/>
    </row>
    <row r="5248" spans="1:13">
      <c r="A5248" s="231" t="s">
        <v>794</v>
      </c>
      <c r="B5248" s="231" t="s">
        <v>706</v>
      </c>
      <c r="C5248" s="231" t="s">
        <v>2342</v>
      </c>
      <c r="D5248" s="231" t="s">
        <v>380</v>
      </c>
      <c r="E5248" s="231" t="s">
        <v>710</v>
      </c>
      <c r="F5248" s="231" t="s">
        <v>48</v>
      </c>
      <c r="G5248" s="231" t="s">
        <v>521</v>
      </c>
      <c r="H5248" s="231" t="s">
        <v>796</v>
      </c>
      <c r="I5248" s="203">
        <v>100</v>
      </c>
      <c r="J5248" s="203">
        <v>0</v>
      </c>
      <c r="K5248" s="203">
        <v>0</v>
      </c>
      <c r="L5248" s="203">
        <v>100</v>
      </c>
      <c r="M5248" s="231"/>
    </row>
    <row r="5249" spans="1:13">
      <c r="A5249" s="231" t="s">
        <v>794</v>
      </c>
      <c r="B5249" s="231" t="s">
        <v>706</v>
      </c>
      <c r="C5249" s="231" t="s">
        <v>2343</v>
      </c>
      <c r="D5249" s="231" t="s">
        <v>380</v>
      </c>
      <c r="E5249" s="231" t="s">
        <v>710</v>
      </c>
      <c r="F5249" s="231" t="s">
        <v>48</v>
      </c>
      <c r="G5249" s="231" t="s">
        <v>521</v>
      </c>
      <c r="H5249" s="231" t="s">
        <v>796</v>
      </c>
      <c r="I5249" s="203">
        <v>258.14</v>
      </c>
      <c r="J5249" s="203">
        <v>628.66</v>
      </c>
      <c r="K5249" s="203">
        <v>0</v>
      </c>
      <c r="L5249" s="203">
        <v>-370.52</v>
      </c>
      <c r="M5249" s="231"/>
    </row>
    <row r="5250" spans="1:13">
      <c r="A5250" s="231" t="s">
        <v>794</v>
      </c>
      <c r="B5250" s="231" t="s">
        <v>706</v>
      </c>
      <c r="C5250" s="231" t="s">
        <v>2345</v>
      </c>
      <c r="D5250" s="231" t="s">
        <v>380</v>
      </c>
      <c r="E5250" s="231" t="s">
        <v>710</v>
      </c>
      <c r="F5250" s="231" t="s">
        <v>48</v>
      </c>
      <c r="G5250" s="231" t="s">
        <v>521</v>
      </c>
      <c r="H5250" s="231" t="s">
        <v>796</v>
      </c>
      <c r="I5250" s="203">
        <v>3523.25</v>
      </c>
      <c r="J5250" s="203">
        <v>3523.25</v>
      </c>
      <c r="K5250" s="203">
        <v>0</v>
      </c>
      <c r="L5250" s="203">
        <v>0</v>
      </c>
      <c r="M5250" s="231"/>
    </row>
    <row r="5251" spans="1:13">
      <c r="A5251" s="231" t="s">
        <v>794</v>
      </c>
      <c r="B5251" s="231" t="s">
        <v>709</v>
      </c>
      <c r="C5251" s="231" t="s">
        <v>2343</v>
      </c>
      <c r="D5251" s="231" t="s">
        <v>380</v>
      </c>
      <c r="E5251" s="231" t="s">
        <v>710</v>
      </c>
      <c r="F5251" s="231" t="s">
        <v>48</v>
      </c>
      <c r="G5251" s="231" t="s">
        <v>521</v>
      </c>
      <c r="H5251" s="231" t="s">
        <v>796</v>
      </c>
      <c r="I5251" s="203">
        <v>2372.5</v>
      </c>
      <c r="J5251" s="203">
        <v>2372.5</v>
      </c>
      <c r="K5251" s="203">
        <v>0</v>
      </c>
      <c r="L5251" s="203">
        <v>0</v>
      </c>
      <c r="M5251" s="231"/>
    </row>
    <row r="5252" spans="1:13">
      <c r="A5252" s="231" t="s">
        <v>794</v>
      </c>
      <c r="B5252" s="231" t="s">
        <v>704</v>
      </c>
      <c r="C5252" s="231" t="s">
        <v>2341</v>
      </c>
      <c r="D5252" s="231" t="s">
        <v>1100</v>
      </c>
      <c r="E5252" s="231" t="s">
        <v>2311</v>
      </c>
      <c r="F5252" s="231" t="s">
        <v>48</v>
      </c>
      <c r="G5252" s="231" t="s">
        <v>521</v>
      </c>
      <c r="H5252" s="231" t="s">
        <v>796</v>
      </c>
      <c r="I5252" s="203">
        <v>17950</v>
      </c>
      <c r="J5252" s="203">
        <v>0</v>
      </c>
      <c r="K5252" s="203">
        <v>0</v>
      </c>
      <c r="L5252" s="203">
        <v>17950</v>
      </c>
      <c r="M5252" s="231"/>
    </row>
    <row r="5253" spans="1:13">
      <c r="A5253" s="231" t="s">
        <v>794</v>
      </c>
      <c r="B5253" s="231" t="s">
        <v>808</v>
      </c>
      <c r="C5253" s="231" t="s">
        <v>2341</v>
      </c>
      <c r="D5253" s="231" t="s">
        <v>1100</v>
      </c>
      <c r="E5253" s="231" t="s">
        <v>2125</v>
      </c>
      <c r="F5253" s="231" t="s">
        <v>48</v>
      </c>
      <c r="G5253" s="231" t="s">
        <v>521</v>
      </c>
      <c r="H5253" s="231" t="s">
        <v>796</v>
      </c>
      <c r="I5253" s="203">
        <v>10985</v>
      </c>
      <c r="J5253" s="203">
        <v>7193.75</v>
      </c>
      <c r="K5253" s="203">
        <v>0</v>
      </c>
      <c r="L5253" s="203">
        <v>3791.25</v>
      </c>
      <c r="M5253" s="231"/>
    </row>
    <row r="5254" spans="1:13">
      <c r="A5254" s="231" t="s">
        <v>794</v>
      </c>
      <c r="B5254" s="231" t="s">
        <v>702</v>
      </c>
      <c r="C5254" s="231" t="s">
        <v>2344</v>
      </c>
      <c r="D5254" s="231" t="s">
        <v>1008</v>
      </c>
      <c r="E5254" s="231" t="s">
        <v>2310</v>
      </c>
      <c r="F5254" s="231" t="s">
        <v>48</v>
      </c>
      <c r="G5254" s="231" t="s">
        <v>521</v>
      </c>
      <c r="H5254" s="231" t="s">
        <v>796</v>
      </c>
      <c r="I5254" s="203">
        <v>93.89</v>
      </c>
      <c r="J5254" s="203">
        <v>0</v>
      </c>
      <c r="K5254" s="203">
        <v>0</v>
      </c>
      <c r="L5254" s="203">
        <v>93.89</v>
      </c>
      <c r="M5254" s="231"/>
    </row>
    <row r="5255" spans="1:13">
      <c r="A5255" s="231" t="s">
        <v>794</v>
      </c>
      <c r="B5255" s="231" t="s">
        <v>244</v>
      </c>
      <c r="C5255" s="231" t="s">
        <v>2343</v>
      </c>
      <c r="D5255" s="231" t="s">
        <v>1008</v>
      </c>
      <c r="E5255" s="231" t="s">
        <v>2310</v>
      </c>
      <c r="F5255" s="231" t="s">
        <v>48</v>
      </c>
      <c r="G5255" s="231" t="s">
        <v>521</v>
      </c>
      <c r="H5255" s="231" t="s">
        <v>796</v>
      </c>
      <c r="I5255" s="203">
        <v>6496.82</v>
      </c>
      <c r="J5255" s="203">
        <v>1797.71</v>
      </c>
      <c r="K5255" s="203">
        <v>0</v>
      </c>
      <c r="L5255" s="203">
        <v>4699.1099999999997</v>
      </c>
      <c r="M5255" s="231"/>
    </row>
    <row r="5256" spans="1:13">
      <c r="A5256" s="231" t="s">
        <v>794</v>
      </c>
      <c r="B5256" s="231" t="s">
        <v>244</v>
      </c>
      <c r="C5256" s="231" t="s">
        <v>2344</v>
      </c>
      <c r="D5256" s="231" t="s">
        <v>1008</v>
      </c>
      <c r="E5256" s="231" t="s">
        <v>2310</v>
      </c>
      <c r="F5256" s="231" t="s">
        <v>48</v>
      </c>
      <c r="G5256" s="231" t="s">
        <v>521</v>
      </c>
      <c r="H5256" s="231" t="s">
        <v>796</v>
      </c>
      <c r="I5256" s="203">
        <v>1328.12</v>
      </c>
      <c r="J5256" s="203">
        <v>940.76</v>
      </c>
      <c r="K5256" s="203">
        <v>0</v>
      </c>
      <c r="L5256" s="203">
        <v>387.36</v>
      </c>
      <c r="M5256" s="231"/>
    </row>
    <row r="5257" spans="1:13">
      <c r="A5257" s="231" t="s">
        <v>794</v>
      </c>
      <c r="B5257" s="231" t="s">
        <v>808</v>
      </c>
      <c r="C5257" s="231" t="s">
        <v>794</v>
      </c>
      <c r="D5257" s="231" t="s">
        <v>382</v>
      </c>
      <c r="E5257" s="231" t="s">
        <v>2086</v>
      </c>
      <c r="F5257" s="231" t="s">
        <v>48</v>
      </c>
      <c r="G5257" s="231" t="s">
        <v>521</v>
      </c>
      <c r="H5257" s="231" t="s">
        <v>796</v>
      </c>
      <c r="I5257" s="203">
        <v>3588</v>
      </c>
      <c r="J5257" s="203">
        <v>32285.5</v>
      </c>
      <c r="K5257" s="203">
        <v>0</v>
      </c>
      <c r="L5257" s="203">
        <v>-28697.5</v>
      </c>
      <c r="M5257" s="231"/>
    </row>
    <row r="5258" spans="1:13">
      <c r="A5258" s="231" t="s">
        <v>794</v>
      </c>
      <c r="B5258" s="231" t="s">
        <v>808</v>
      </c>
      <c r="C5258" s="231" t="s">
        <v>812</v>
      </c>
      <c r="D5258" s="231" t="s">
        <v>382</v>
      </c>
      <c r="E5258" s="231" t="s">
        <v>2086</v>
      </c>
      <c r="F5258" s="231" t="s">
        <v>48</v>
      </c>
      <c r="G5258" s="231" t="s">
        <v>521</v>
      </c>
      <c r="H5258" s="231" t="s">
        <v>796</v>
      </c>
      <c r="I5258" s="203">
        <v>808.66</v>
      </c>
      <c r="J5258" s="203">
        <v>7033.31</v>
      </c>
      <c r="K5258" s="203">
        <v>0</v>
      </c>
      <c r="L5258" s="203">
        <v>-6224.65</v>
      </c>
      <c r="M5258" s="231"/>
    </row>
    <row r="5259" spans="1:13">
      <c r="A5259" s="231" t="s">
        <v>794</v>
      </c>
      <c r="B5259" s="231" t="s">
        <v>808</v>
      </c>
      <c r="C5259" s="231" t="s">
        <v>2341</v>
      </c>
      <c r="D5259" s="231" t="s">
        <v>382</v>
      </c>
      <c r="E5259" s="231" t="s">
        <v>2086</v>
      </c>
      <c r="F5259" s="231" t="s">
        <v>48</v>
      </c>
      <c r="G5259" s="231" t="s">
        <v>521</v>
      </c>
      <c r="H5259" s="231" t="s">
        <v>796</v>
      </c>
      <c r="I5259" s="203">
        <v>1000</v>
      </c>
      <c r="J5259" s="203">
        <v>1000</v>
      </c>
      <c r="K5259" s="203">
        <v>0</v>
      </c>
      <c r="L5259" s="203">
        <v>0</v>
      </c>
      <c r="M5259" s="231"/>
    </row>
    <row r="5260" spans="1:13">
      <c r="A5260" s="231" t="s">
        <v>794</v>
      </c>
      <c r="B5260" s="231" t="s">
        <v>808</v>
      </c>
      <c r="C5260" s="231" t="s">
        <v>794</v>
      </c>
      <c r="D5260" s="231" t="s">
        <v>380</v>
      </c>
      <c r="E5260" s="231" t="s">
        <v>2086</v>
      </c>
      <c r="F5260" s="231" t="s">
        <v>48</v>
      </c>
      <c r="G5260" s="231" t="s">
        <v>521</v>
      </c>
      <c r="H5260" s="231" t="s">
        <v>796</v>
      </c>
      <c r="I5260" s="203">
        <v>7000</v>
      </c>
      <c r="J5260" s="203">
        <v>26270</v>
      </c>
      <c r="K5260" s="203">
        <v>0</v>
      </c>
      <c r="L5260" s="203">
        <v>-19270</v>
      </c>
      <c r="M5260" s="231"/>
    </row>
    <row r="5261" spans="1:13">
      <c r="A5261" s="231" t="s">
        <v>794</v>
      </c>
      <c r="B5261" s="231" t="s">
        <v>808</v>
      </c>
      <c r="C5261" s="231" t="s">
        <v>812</v>
      </c>
      <c r="D5261" s="231" t="s">
        <v>380</v>
      </c>
      <c r="E5261" s="231" t="s">
        <v>2086</v>
      </c>
      <c r="F5261" s="231" t="s">
        <v>48</v>
      </c>
      <c r="G5261" s="231" t="s">
        <v>521</v>
      </c>
      <c r="H5261" s="231" t="s">
        <v>796</v>
      </c>
      <c r="I5261" s="203">
        <v>1613.22</v>
      </c>
      <c r="J5261" s="203">
        <v>5821.06</v>
      </c>
      <c r="K5261" s="203">
        <v>0</v>
      </c>
      <c r="L5261" s="203">
        <v>-4207.84</v>
      </c>
      <c r="M5261" s="231"/>
    </row>
    <row r="5262" spans="1:13">
      <c r="A5262" s="231" t="s">
        <v>794</v>
      </c>
      <c r="B5262" s="231" t="s">
        <v>808</v>
      </c>
      <c r="C5262" s="231" t="s">
        <v>2341</v>
      </c>
      <c r="D5262" s="231" t="s">
        <v>380</v>
      </c>
      <c r="E5262" s="231" t="s">
        <v>2086</v>
      </c>
      <c r="F5262" s="231" t="s">
        <v>48</v>
      </c>
      <c r="G5262" s="231" t="s">
        <v>521</v>
      </c>
      <c r="H5262" s="231" t="s">
        <v>796</v>
      </c>
      <c r="I5262" s="203">
        <v>1000</v>
      </c>
      <c r="J5262" s="203">
        <v>1000</v>
      </c>
      <c r="K5262" s="203">
        <v>0</v>
      </c>
      <c r="L5262" s="203">
        <v>0</v>
      </c>
      <c r="M5262" s="231"/>
    </row>
    <row r="5263" spans="1:13">
      <c r="A5263" s="231" t="s">
        <v>794</v>
      </c>
      <c r="B5263" s="231" t="s">
        <v>808</v>
      </c>
      <c r="C5263" s="231" t="s">
        <v>2344</v>
      </c>
      <c r="D5263" s="231" t="s">
        <v>380</v>
      </c>
      <c r="E5263" s="231" t="s">
        <v>999</v>
      </c>
      <c r="F5263" s="231" t="s">
        <v>48</v>
      </c>
      <c r="G5263" s="231" t="s">
        <v>521</v>
      </c>
      <c r="H5263" s="231" t="s">
        <v>796</v>
      </c>
      <c r="I5263" s="203">
        <v>11935</v>
      </c>
      <c r="J5263" s="203">
        <v>0</v>
      </c>
      <c r="K5263" s="203">
        <v>11935</v>
      </c>
      <c r="L5263" s="203">
        <v>0</v>
      </c>
      <c r="M5263" s="231"/>
    </row>
    <row r="5264" spans="1:13">
      <c r="A5264" s="231" t="s">
        <v>794</v>
      </c>
      <c r="B5264" s="231" t="s">
        <v>702</v>
      </c>
      <c r="C5264" s="231" t="s">
        <v>2345</v>
      </c>
      <c r="D5264" s="231" t="s">
        <v>380</v>
      </c>
      <c r="E5264" s="231" t="s">
        <v>999</v>
      </c>
      <c r="F5264" s="231" t="s">
        <v>48</v>
      </c>
      <c r="G5264" s="231" t="s">
        <v>521</v>
      </c>
      <c r="H5264" s="231" t="s">
        <v>796</v>
      </c>
      <c r="I5264" s="203">
        <v>6510</v>
      </c>
      <c r="J5264" s="203">
        <v>6513.52</v>
      </c>
      <c r="K5264" s="203">
        <v>0</v>
      </c>
      <c r="L5264" s="203">
        <v>-3.52</v>
      </c>
      <c r="M5264" s="231"/>
    </row>
    <row r="5265" spans="1:13">
      <c r="A5265" s="231" t="s">
        <v>794</v>
      </c>
      <c r="B5265" s="231" t="s">
        <v>806</v>
      </c>
      <c r="C5265" s="231" t="s">
        <v>794</v>
      </c>
      <c r="D5265" s="231" t="s">
        <v>382</v>
      </c>
      <c r="E5265" s="231" t="s">
        <v>828</v>
      </c>
      <c r="F5265" s="231" t="s">
        <v>48</v>
      </c>
      <c r="G5265" s="231" t="s">
        <v>521</v>
      </c>
      <c r="H5265" s="231" t="s">
        <v>796</v>
      </c>
      <c r="I5265" s="203">
        <v>4225</v>
      </c>
      <c r="J5265" s="203">
        <v>4225</v>
      </c>
      <c r="K5265" s="203">
        <v>0</v>
      </c>
      <c r="L5265" s="203">
        <v>0</v>
      </c>
      <c r="M5265" s="231"/>
    </row>
    <row r="5266" spans="1:13">
      <c r="A5266" s="231" t="s">
        <v>794</v>
      </c>
      <c r="B5266" s="231" t="s">
        <v>806</v>
      </c>
      <c r="C5266" s="231" t="s">
        <v>812</v>
      </c>
      <c r="D5266" s="231" t="s">
        <v>382</v>
      </c>
      <c r="E5266" s="231" t="s">
        <v>828</v>
      </c>
      <c r="F5266" s="231" t="s">
        <v>48</v>
      </c>
      <c r="G5266" s="231" t="s">
        <v>521</v>
      </c>
      <c r="H5266" s="231" t="s">
        <v>796</v>
      </c>
      <c r="I5266" s="203">
        <v>338.01</v>
      </c>
      <c r="J5266" s="203">
        <v>338.01</v>
      </c>
      <c r="K5266" s="203">
        <v>0</v>
      </c>
      <c r="L5266" s="203">
        <v>0</v>
      </c>
      <c r="M5266" s="231"/>
    </row>
    <row r="5267" spans="1:13">
      <c r="A5267" s="231" t="s">
        <v>794</v>
      </c>
      <c r="B5267" s="231" t="s">
        <v>806</v>
      </c>
      <c r="C5267" s="231" t="s">
        <v>2341</v>
      </c>
      <c r="D5267" s="231" t="s">
        <v>382</v>
      </c>
      <c r="E5267" s="231" t="s">
        <v>828</v>
      </c>
      <c r="F5267" s="231" t="s">
        <v>48</v>
      </c>
      <c r="G5267" s="231" t="s">
        <v>521</v>
      </c>
      <c r="H5267" s="231" t="s">
        <v>796</v>
      </c>
      <c r="I5267" s="203">
        <v>19959.27</v>
      </c>
      <c r="J5267" s="203">
        <v>0</v>
      </c>
      <c r="K5267" s="203">
        <v>0</v>
      </c>
      <c r="L5267" s="203">
        <v>19959.27</v>
      </c>
      <c r="M5267" s="231"/>
    </row>
    <row r="5268" spans="1:13">
      <c r="A5268" s="231" t="s">
        <v>794</v>
      </c>
      <c r="B5268" s="231" t="s">
        <v>806</v>
      </c>
      <c r="C5268" s="231" t="s">
        <v>2341</v>
      </c>
      <c r="D5268" s="231" t="s">
        <v>382</v>
      </c>
      <c r="E5268" s="231" t="s">
        <v>828</v>
      </c>
      <c r="F5268" s="231" t="s">
        <v>48</v>
      </c>
      <c r="G5268" s="231" t="s">
        <v>521</v>
      </c>
      <c r="H5268" s="231" t="s">
        <v>796</v>
      </c>
      <c r="I5268" s="203">
        <v>675</v>
      </c>
      <c r="J5268" s="203">
        <v>0</v>
      </c>
      <c r="K5268" s="203">
        <v>0</v>
      </c>
      <c r="L5268" s="203">
        <v>675</v>
      </c>
      <c r="M5268" s="231"/>
    </row>
    <row r="5269" spans="1:13">
      <c r="A5269" s="231" t="s">
        <v>794</v>
      </c>
      <c r="B5269" s="231" t="s">
        <v>806</v>
      </c>
      <c r="C5269" s="231" t="s">
        <v>2343</v>
      </c>
      <c r="D5269" s="231" t="s">
        <v>382</v>
      </c>
      <c r="E5269" s="231" t="s">
        <v>828</v>
      </c>
      <c r="F5269" s="231" t="s">
        <v>48</v>
      </c>
      <c r="G5269" s="231" t="s">
        <v>521</v>
      </c>
      <c r="H5269" s="231" t="s">
        <v>796</v>
      </c>
      <c r="I5269" s="203">
        <v>58372.08</v>
      </c>
      <c r="J5269" s="203">
        <v>0</v>
      </c>
      <c r="K5269" s="203">
        <v>0</v>
      </c>
      <c r="L5269" s="203">
        <v>58372.08</v>
      </c>
      <c r="M5269" s="231"/>
    </row>
    <row r="5270" spans="1:13">
      <c r="A5270" s="231" t="s">
        <v>794</v>
      </c>
      <c r="B5270" s="231" t="s">
        <v>806</v>
      </c>
      <c r="C5270" s="231" t="s">
        <v>2343</v>
      </c>
      <c r="D5270" s="231" t="s">
        <v>382</v>
      </c>
      <c r="E5270" s="231" t="s">
        <v>828</v>
      </c>
      <c r="F5270" s="231" t="s">
        <v>48</v>
      </c>
      <c r="G5270" s="231" t="s">
        <v>521</v>
      </c>
      <c r="H5270" s="231" t="s">
        <v>796</v>
      </c>
      <c r="I5270" s="203">
        <v>3824.56</v>
      </c>
      <c r="J5270" s="203">
        <v>0</v>
      </c>
      <c r="K5270" s="203">
        <v>0</v>
      </c>
      <c r="L5270" s="203">
        <v>3824.56</v>
      </c>
      <c r="M5270" s="231"/>
    </row>
    <row r="5271" spans="1:13">
      <c r="A5271" s="231" t="s">
        <v>794</v>
      </c>
      <c r="B5271" s="231" t="s">
        <v>806</v>
      </c>
      <c r="C5271" s="231" t="s">
        <v>2344</v>
      </c>
      <c r="D5271" s="231" t="s">
        <v>382</v>
      </c>
      <c r="E5271" s="231" t="s">
        <v>828</v>
      </c>
      <c r="F5271" s="231" t="s">
        <v>48</v>
      </c>
      <c r="G5271" s="231" t="s">
        <v>521</v>
      </c>
      <c r="H5271" s="231" t="s">
        <v>796</v>
      </c>
      <c r="I5271" s="203">
        <v>55259.89</v>
      </c>
      <c r="J5271" s="203">
        <v>0</v>
      </c>
      <c r="K5271" s="203">
        <v>0</v>
      </c>
      <c r="L5271" s="203">
        <v>55259.89</v>
      </c>
      <c r="M5271" s="231"/>
    </row>
    <row r="5272" spans="1:13">
      <c r="A5272" s="231" t="s">
        <v>794</v>
      </c>
      <c r="B5272" s="231" t="s">
        <v>806</v>
      </c>
      <c r="C5272" s="231" t="s">
        <v>2345</v>
      </c>
      <c r="D5272" s="231" t="s">
        <v>382</v>
      </c>
      <c r="E5272" s="231" t="s">
        <v>828</v>
      </c>
      <c r="F5272" s="231" t="s">
        <v>48</v>
      </c>
      <c r="G5272" s="231" t="s">
        <v>521</v>
      </c>
      <c r="H5272" s="231" t="s">
        <v>796</v>
      </c>
      <c r="I5272" s="203">
        <v>114.27</v>
      </c>
      <c r="J5272" s="203">
        <v>114.27</v>
      </c>
      <c r="K5272" s="203">
        <v>0</v>
      </c>
      <c r="L5272" s="203">
        <v>0</v>
      </c>
      <c r="M5272" s="231"/>
    </row>
    <row r="5273" spans="1:13">
      <c r="A5273" s="231" t="s">
        <v>794</v>
      </c>
      <c r="B5273" s="231" t="s">
        <v>704</v>
      </c>
      <c r="C5273" s="231" t="s">
        <v>794</v>
      </c>
      <c r="D5273" s="231" t="s">
        <v>382</v>
      </c>
      <c r="E5273" s="231" t="s">
        <v>828</v>
      </c>
      <c r="F5273" s="231" t="s">
        <v>48</v>
      </c>
      <c r="G5273" s="231" t="s">
        <v>521</v>
      </c>
      <c r="H5273" s="231" t="s">
        <v>796</v>
      </c>
      <c r="I5273" s="203">
        <v>174.36</v>
      </c>
      <c r="J5273" s="203">
        <v>0</v>
      </c>
      <c r="K5273" s="203">
        <v>0</v>
      </c>
      <c r="L5273" s="203">
        <v>174.36</v>
      </c>
      <c r="M5273" s="231"/>
    </row>
    <row r="5274" spans="1:13">
      <c r="A5274" s="231" t="s">
        <v>794</v>
      </c>
      <c r="B5274" s="231" t="s">
        <v>704</v>
      </c>
      <c r="C5274" s="231" t="s">
        <v>812</v>
      </c>
      <c r="D5274" s="231" t="s">
        <v>382</v>
      </c>
      <c r="E5274" s="231" t="s">
        <v>828</v>
      </c>
      <c r="F5274" s="231" t="s">
        <v>48</v>
      </c>
      <c r="G5274" s="231" t="s">
        <v>521</v>
      </c>
      <c r="H5274" s="231" t="s">
        <v>796</v>
      </c>
      <c r="I5274" s="203">
        <v>18036.650000000001</v>
      </c>
      <c r="J5274" s="203">
        <v>0</v>
      </c>
      <c r="K5274" s="203">
        <v>0</v>
      </c>
      <c r="L5274" s="203">
        <v>18036.650000000001</v>
      </c>
      <c r="M5274" s="231"/>
    </row>
    <row r="5275" spans="1:13">
      <c r="A5275" s="231" t="s">
        <v>794</v>
      </c>
      <c r="B5275" s="231" t="s">
        <v>702</v>
      </c>
      <c r="C5275" s="231" t="s">
        <v>794</v>
      </c>
      <c r="D5275" s="231" t="s">
        <v>382</v>
      </c>
      <c r="E5275" s="231" t="s">
        <v>828</v>
      </c>
      <c r="F5275" s="231" t="s">
        <v>48</v>
      </c>
      <c r="G5275" s="231" t="s">
        <v>521</v>
      </c>
      <c r="H5275" s="231" t="s">
        <v>796</v>
      </c>
      <c r="I5275" s="203">
        <v>43769.35</v>
      </c>
      <c r="J5275" s="203">
        <v>35021.199999999997</v>
      </c>
      <c r="K5275" s="203">
        <v>6998.52</v>
      </c>
      <c r="L5275" s="203">
        <v>1749.63</v>
      </c>
      <c r="M5275" s="231"/>
    </row>
    <row r="5276" spans="1:13">
      <c r="A5276" s="231" t="s">
        <v>794</v>
      </c>
      <c r="B5276" s="231" t="s">
        <v>702</v>
      </c>
      <c r="C5276" s="231" t="s">
        <v>812</v>
      </c>
      <c r="D5276" s="231" t="s">
        <v>382</v>
      </c>
      <c r="E5276" s="231" t="s">
        <v>828</v>
      </c>
      <c r="F5276" s="231" t="s">
        <v>48</v>
      </c>
      <c r="G5276" s="231" t="s">
        <v>521</v>
      </c>
      <c r="H5276" s="231" t="s">
        <v>796</v>
      </c>
      <c r="I5276" s="203">
        <v>15560.43</v>
      </c>
      <c r="J5276" s="203">
        <v>13438.43</v>
      </c>
      <c r="K5276" s="203">
        <v>1452.52</v>
      </c>
      <c r="L5276" s="203">
        <v>669.48</v>
      </c>
      <c r="M5276" s="231"/>
    </row>
    <row r="5277" spans="1:13">
      <c r="A5277" s="231" t="s">
        <v>794</v>
      </c>
      <c r="B5277" s="231" t="s">
        <v>702</v>
      </c>
      <c r="C5277" s="231" t="s">
        <v>2345</v>
      </c>
      <c r="D5277" s="231" t="s">
        <v>382</v>
      </c>
      <c r="E5277" s="231" t="s">
        <v>828</v>
      </c>
      <c r="F5277" s="231" t="s">
        <v>48</v>
      </c>
      <c r="G5277" s="231" t="s">
        <v>521</v>
      </c>
      <c r="H5277" s="231" t="s">
        <v>796</v>
      </c>
      <c r="I5277" s="203">
        <v>1085.57</v>
      </c>
      <c r="J5277" s="203">
        <v>1085.57</v>
      </c>
      <c r="K5277" s="203">
        <v>0</v>
      </c>
      <c r="L5277" s="203">
        <v>0</v>
      </c>
      <c r="M5277" s="231"/>
    </row>
    <row r="5278" spans="1:13">
      <c r="A5278" s="231" t="s">
        <v>794</v>
      </c>
      <c r="B5278" s="231" t="s">
        <v>806</v>
      </c>
      <c r="C5278" s="231" t="s">
        <v>794</v>
      </c>
      <c r="D5278" s="231" t="s">
        <v>380</v>
      </c>
      <c r="E5278" s="231" t="s">
        <v>828</v>
      </c>
      <c r="F5278" s="231" t="s">
        <v>48</v>
      </c>
      <c r="G5278" s="231" t="s">
        <v>521</v>
      </c>
      <c r="H5278" s="231" t="s">
        <v>796</v>
      </c>
      <c r="I5278" s="203">
        <v>6062.5</v>
      </c>
      <c r="J5278" s="203">
        <v>6062.5</v>
      </c>
      <c r="K5278" s="203">
        <v>0</v>
      </c>
      <c r="L5278" s="203">
        <v>0</v>
      </c>
      <c r="M5278" s="231"/>
    </row>
    <row r="5279" spans="1:13">
      <c r="A5279" s="231" t="s">
        <v>794</v>
      </c>
      <c r="B5279" s="231" t="s">
        <v>806</v>
      </c>
      <c r="C5279" s="231" t="s">
        <v>812</v>
      </c>
      <c r="D5279" s="231" t="s">
        <v>380</v>
      </c>
      <c r="E5279" s="231" t="s">
        <v>828</v>
      </c>
      <c r="F5279" s="231" t="s">
        <v>48</v>
      </c>
      <c r="G5279" s="231" t="s">
        <v>521</v>
      </c>
      <c r="H5279" s="231" t="s">
        <v>796</v>
      </c>
      <c r="I5279" s="203">
        <v>485</v>
      </c>
      <c r="J5279" s="203">
        <v>485</v>
      </c>
      <c r="K5279" s="203">
        <v>0</v>
      </c>
      <c r="L5279" s="203">
        <v>0</v>
      </c>
      <c r="M5279" s="231"/>
    </row>
    <row r="5280" spans="1:13">
      <c r="A5280" s="231" t="s">
        <v>794</v>
      </c>
      <c r="B5280" s="231" t="s">
        <v>806</v>
      </c>
      <c r="C5280" s="231" t="s">
        <v>2341</v>
      </c>
      <c r="D5280" s="231" t="s">
        <v>380</v>
      </c>
      <c r="E5280" s="231" t="s">
        <v>828</v>
      </c>
      <c r="F5280" s="231" t="s">
        <v>48</v>
      </c>
      <c r="G5280" s="231" t="s">
        <v>521</v>
      </c>
      <c r="H5280" s="231" t="s">
        <v>796</v>
      </c>
      <c r="I5280" s="203">
        <v>3720.33</v>
      </c>
      <c r="J5280" s="203">
        <v>0</v>
      </c>
      <c r="K5280" s="203">
        <v>0</v>
      </c>
      <c r="L5280" s="203">
        <v>3720.33</v>
      </c>
      <c r="M5280" s="231"/>
    </row>
    <row r="5281" spans="1:13">
      <c r="A5281" s="231" t="s">
        <v>794</v>
      </c>
      <c r="B5281" s="231" t="s">
        <v>806</v>
      </c>
      <c r="C5281" s="231" t="s">
        <v>2341</v>
      </c>
      <c r="D5281" s="231" t="s">
        <v>380</v>
      </c>
      <c r="E5281" s="231" t="s">
        <v>828</v>
      </c>
      <c r="F5281" s="231" t="s">
        <v>48</v>
      </c>
      <c r="G5281" s="231" t="s">
        <v>521</v>
      </c>
      <c r="H5281" s="231" t="s">
        <v>796</v>
      </c>
      <c r="I5281" s="203">
        <v>11014.5</v>
      </c>
      <c r="J5281" s="203">
        <v>2250</v>
      </c>
      <c r="K5281" s="203">
        <v>2375</v>
      </c>
      <c r="L5281" s="203">
        <v>6389.5</v>
      </c>
      <c r="M5281" s="231"/>
    </row>
    <row r="5282" spans="1:13">
      <c r="A5282" s="231" t="s">
        <v>794</v>
      </c>
      <c r="B5282" s="231" t="s">
        <v>806</v>
      </c>
      <c r="C5282" s="231" t="s">
        <v>2341</v>
      </c>
      <c r="D5282" s="231" t="s">
        <v>380</v>
      </c>
      <c r="E5282" s="231" t="s">
        <v>828</v>
      </c>
      <c r="F5282" s="231" t="s">
        <v>48</v>
      </c>
      <c r="G5282" s="231" t="s">
        <v>521</v>
      </c>
      <c r="H5282" s="231" t="s">
        <v>796</v>
      </c>
      <c r="I5282" s="203">
        <v>5825</v>
      </c>
      <c r="J5282" s="203">
        <v>0</v>
      </c>
      <c r="K5282" s="203">
        <v>0</v>
      </c>
      <c r="L5282" s="203">
        <v>5825</v>
      </c>
      <c r="M5282" s="231"/>
    </row>
    <row r="5283" spans="1:13">
      <c r="A5283" s="231" t="s">
        <v>794</v>
      </c>
      <c r="B5283" s="231" t="s">
        <v>806</v>
      </c>
      <c r="C5283" s="231" t="s">
        <v>2343</v>
      </c>
      <c r="D5283" s="231" t="s">
        <v>380</v>
      </c>
      <c r="E5283" s="231" t="s">
        <v>828</v>
      </c>
      <c r="F5283" s="231" t="s">
        <v>48</v>
      </c>
      <c r="G5283" s="231" t="s">
        <v>521</v>
      </c>
      <c r="H5283" s="231" t="s">
        <v>796</v>
      </c>
      <c r="I5283" s="203">
        <v>32540.18</v>
      </c>
      <c r="J5283" s="203">
        <v>0</v>
      </c>
      <c r="K5283" s="203">
        <v>0</v>
      </c>
      <c r="L5283" s="203">
        <v>32540.18</v>
      </c>
      <c r="M5283" s="231"/>
    </row>
    <row r="5284" spans="1:13">
      <c r="A5284" s="231" t="s">
        <v>794</v>
      </c>
      <c r="B5284" s="231" t="s">
        <v>806</v>
      </c>
      <c r="C5284" s="231" t="s">
        <v>2344</v>
      </c>
      <c r="D5284" s="231" t="s">
        <v>380</v>
      </c>
      <c r="E5284" s="231" t="s">
        <v>828</v>
      </c>
      <c r="F5284" s="231" t="s">
        <v>48</v>
      </c>
      <c r="G5284" s="231" t="s">
        <v>521</v>
      </c>
      <c r="H5284" s="231" t="s">
        <v>796</v>
      </c>
      <c r="I5284" s="203">
        <v>3750</v>
      </c>
      <c r="J5284" s="203">
        <v>0</v>
      </c>
      <c r="K5284" s="203">
        <v>0</v>
      </c>
      <c r="L5284" s="203">
        <v>3750</v>
      </c>
      <c r="M5284" s="231"/>
    </row>
    <row r="5285" spans="1:13">
      <c r="A5285" s="231" t="s">
        <v>794</v>
      </c>
      <c r="B5285" s="231" t="s">
        <v>806</v>
      </c>
      <c r="C5285" s="231" t="s">
        <v>2344</v>
      </c>
      <c r="D5285" s="231" t="s">
        <v>380</v>
      </c>
      <c r="E5285" s="231" t="s">
        <v>828</v>
      </c>
      <c r="F5285" s="231" t="s">
        <v>48</v>
      </c>
      <c r="G5285" s="231" t="s">
        <v>521</v>
      </c>
      <c r="H5285" s="231" t="s">
        <v>796</v>
      </c>
      <c r="I5285" s="203">
        <v>10103</v>
      </c>
      <c r="J5285" s="203">
        <v>0</v>
      </c>
      <c r="K5285" s="203">
        <v>0</v>
      </c>
      <c r="L5285" s="203">
        <v>10103</v>
      </c>
      <c r="M5285" s="231"/>
    </row>
    <row r="5286" spans="1:13">
      <c r="A5286" s="231" t="s">
        <v>794</v>
      </c>
      <c r="B5286" s="231" t="s">
        <v>806</v>
      </c>
      <c r="C5286" s="231" t="s">
        <v>2344</v>
      </c>
      <c r="D5286" s="231" t="s">
        <v>380</v>
      </c>
      <c r="E5286" s="231" t="s">
        <v>828</v>
      </c>
      <c r="F5286" s="231" t="s">
        <v>48</v>
      </c>
      <c r="G5286" s="231" t="s">
        <v>521</v>
      </c>
      <c r="H5286" s="231" t="s">
        <v>796</v>
      </c>
      <c r="I5286" s="203">
        <v>59646.7</v>
      </c>
      <c r="J5286" s="203">
        <v>27750</v>
      </c>
      <c r="K5286" s="203">
        <v>0</v>
      </c>
      <c r="L5286" s="203">
        <v>31896.7</v>
      </c>
      <c r="M5286" s="231"/>
    </row>
    <row r="5287" spans="1:13">
      <c r="A5287" s="231" t="s">
        <v>794</v>
      </c>
      <c r="B5287" s="231" t="s">
        <v>702</v>
      </c>
      <c r="C5287" s="231" t="s">
        <v>794</v>
      </c>
      <c r="D5287" s="231" t="s">
        <v>380</v>
      </c>
      <c r="E5287" s="231" t="s">
        <v>828</v>
      </c>
      <c r="F5287" s="231" t="s">
        <v>48</v>
      </c>
      <c r="G5287" s="231" t="s">
        <v>521</v>
      </c>
      <c r="H5287" s="231" t="s">
        <v>796</v>
      </c>
      <c r="I5287" s="203">
        <v>27197</v>
      </c>
      <c r="J5287" s="203">
        <v>27193</v>
      </c>
      <c r="K5287" s="203">
        <v>0</v>
      </c>
      <c r="L5287" s="203">
        <v>4</v>
      </c>
      <c r="M5287" s="231"/>
    </row>
    <row r="5288" spans="1:13">
      <c r="A5288" s="231" t="s">
        <v>794</v>
      </c>
      <c r="B5288" s="231" t="s">
        <v>702</v>
      </c>
      <c r="C5288" s="231" t="s">
        <v>812</v>
      </c>
      <c r="D5288" s="231" t="s">
        <v>380</v>
      </c>
      <c r="E5288" s="231" t="s">
        <v>828</v>
      </c>
      <c r="F5288" s="231" t="s">
        <v>48</v>
      </c>
      <c r="G5288" s="231" t="s">
        <v>521</v>
      </c>
      <c r="H5288" s="231" t="s">
        <v>796</v>
      </c>
      <c r="I5288" s="203">
        <v>12792.04</v>
      </c>
      <c r="J5288" s="203">
        <v>12778.12</v>
      </c>
      <c r="K5288" s="203">
        <v>0</v>
      </c>
      <c r="L5288" s="203">
        <v>13.92</v>
      </c>
      <c r="M5288" s="231"/>
    </row>
    <row r="5289" spans="1:13">
      <c r="A5289" s="231" t="s">
        <v>794</v>
      </c>
      <c r="B5289" s="231" t="s">
        <v>702</v>
      </c>
      <c r="C5289" s="231" t="s">
        <v>2345</v>
      </c>
      <c r="D5289" s="231" t="s">
        <v>380</v>
      </c>
      <c r="E5289" s="231" t="s">
        <v>828</v>
      </c>
      <c r="F5289" s="231" t="s">
        <v>48</v>
      </c>
      <c r="G5289" s="231" t="s">
        <v>521</v>
      </c>
      <c r="H5289" s="231" t="s">
        <v>796</v>
      </c>
      <c r="I5289" s="203">
        <v>814.19</v>
      </c>
      <c r="J5289" s="203">
        <v>814.19</v>
      </c>
      <c r="K5289" s="203">
        <v>0</v>
      </c>
      <c r="L5289" s="203">
        <v>0</v>
      </c>
      <c r="M5289" s="231"/>
    </row>
    <row r="5290" spans="1:13">
      <c r="A5290" s="231" t="s">
        <v>794</v>
      </c>
      <c r="B5290" s="231" t="s">
        <v>366</v>
      </c>
      <c r="C5290" s="231" t="s">
        <v>2345</v>
      </c>
      <c r="D5290" s="231" t="s">
        <v>382</v>
      </c>
      <c r="E5290" s="231" t="s">
        <v>1005</v>
      </c>
      <c r="F5290" s="231" t="s">
        <v>48</v>
      </c>
      <c r="G5290" s="231" t="s">
        <v>521</v>
      </c>
      <c r="H5290" s="231" t="s">
        <v>796</v>
      </c>
      <c r="I5290" s="203">
        <v>2000</v>
      </c>
      <c r="J5290" s="203">
        <v>0</v>
      </c>
      <c r="K5290" s="203">
        <v>0</v>
      </c>
      <c r="L5290" s="203">
        <v>2000</v>
      </c>
      <c r="M5290" s="231"/>
    </row>
    <row r="5291" spans="1:13">
      <c r="A5291" s="231" t="s">
        <v>794</v>
      </c>
      <c r="B5291" s="231" t="s">
        <v>808</v>
      </c>
      <c r="C5291" s="231" t="s">
        <v>2341</v>
      </c>
      <c r="D5291" s="231" t="s">
        <v>380</v>
      </c>
      <c r="E5291" s="231" t="s">
        <v>1005</v>
      </c>
      <c r="F5291" s="231" t="s">
        <v>48</v>
      </c>
      <c r="G5291" s="231" t="s">
        <v>521</v>
      </c>
      <c r="H5291" s="231" t="s">
        <v>796</v>
      </c>
      <c r="I5291" s="203">
        <v>2000</v>
      </c>
      <c r="J5291" s="203">
        <v>2000</v>
      </c>
      <c r="K5291" s="203">
        <v>0</v>
      </c>
      <c r="L5291" s="203">
        <v>0</v>
      </c>
      <c r="M5291" s="231"/>
    </row>
    <row r="5292" spans="1:13">
      <c r="A5292" s="231" t="s">
        <v>794</v>
      </c>
      <c r="B5292" s="231" t="s">
        <v>808</v>
      </c>
      <c r="C5292" s="231" t="s">
        <v>2343</v>
      </c>
      <c r="D5292" s="231" t="s">
        <v>382</v>
      </c>
      <c r="E5292" s="231" t="s">
        <v>999</v>
      </c>
      <c r="F5292" s="231" t="s">
        <v>48</v>
      </c>
      <c r="G5292" s="231" t="s">
        <v>521</v>
      </c>
      <c r="H5292" s="231" t="s">
        <v>796</v>
      </c>
      <c r="I5292" s="203">
        <v>24660</v>
      </c>
      <c r="J5292" s="203">
        <v>0</v>
      </c>
      <c r="K5292" s="203">
        <v>0</v>
      </c>
      <c r="L5292" s="203">
        <v>24660</v>
      </c>
      <c r="M5292" s="231"/>
    </row>
    <row r="5293" spans="1:13">
      <c r="A5293" s="231" t="s">
        <v>794</v>
      </c>
      <c r="B5293" s="231" t="s">
        <v>804</v>
      </c>
      <c r="C5293" s="231" t="s">
        <v>794</v>
      </c>
      <c r="D5293" s="231" t="s">
        <v>382</v>
      </c>
      <c r="E5293" s="231" t="s">
        <v>338</v>
      </c>
      <c r="F5293" s="231" t="s">
        <v>48</v>
      </c>
      <c r="G5293" s="231" t="s">
        <v>521</v>
      </c>
      <c r="H5293" s="231" t="s">
        <v>796</v>
      </c>
      <c r="I5293" s="203">
        <v>293.55</v>
      </c>
      <c r="J5293" s="203">
        <v>0</v>
      </c>
      <c r="K5293" s="203">
        <v>0</v>
      </c>
      <c r="L5293" s="203">
        <v>293.55</v>
      </c>
      <c r="M5293" s="231"/>
    </row>
    <row r="5294" spans="1:13">
      <c r="A5294" s="231" t="s">
        <v>794</v>
      </c>
      <c r="B5294" s="231" t="s">
        <v>804</v>
      </c>
      <c r="C5294" s="231" t="s">
        <v>812</v>
      </c>
      <c r="D5294" s="231" t="s">
        <v>382</v>
      </c>
      <c r="E5294" s="231" t="s">
        <v>338</v>
      </c>
      <c r="F5294" s="231" t="s">
        <v>48</v>
      </c>
      <c r="G5294" s="231" t="s">
        <v>521</v>
      </c>
      <c r="H5294" s="231" t="s">
        <v>796</v>
      </c>
      <c r="I5294" s="203">
        <v>393.38</v>
      </c>
      <c r="J5294" s="203">
        <v>0</v>
      </c>
      <c r="K5294" s="203">
        <v>0</v>
      </c>
      <c r="L5294" s="203">
        <v>393.38</v>
      </c>
      <c r="M5294" s="231"/>
    </row>
    <row r="5295" spans="1:13">
      <c r="A5295" s="231" t="s">
        <v>794</v>
      </c>
      <c r="B5295" s="231" t="s">
        <v>804</v>
      </c>
      <c r="C5295" s="231" t="s">
        <v>2343</v>
      </c>
      <c r="D5295" s="231" t="s">
        <v>382</v>
      </c>
      <c r="E5295" s="231" t="s">
        <v>338</v>
      </c>
      <c r="F5295" s="231" t="s">
        <v>48</v>
      </c>
      <c r="G5295" s="231" t="s">
        <v>521</v>
      </c>
      <c r="H5295" s="231" t="s">
        <v>796</v>
      </c>
      <c r="I5295" s="203">
        <v>5666.48</v>
      </c>
      <c r="J5295" s="203">
        <v>0</v>
      </c>
      <c r="K5295" s="203">
        <v>0</v>
      </c>
      <c r="L5295" s="203">
        <v>5666.48</v>
      </c>
      <c r="M5295" s="231"/>
    </row>
    <row r="5296" spans="1:13">
      <c r="A5296" s="231" t="s">
        <v>794</v>
      </c>
      <c r="B5296" s="231" t="s">
        <v>808</v>
      </c>
      <c r="C5296" s="231" t="s">
        <v>2343</v>
      </c>
      <c r="D5296" s="231" t="s">
        <v>295</v>
      </c>
      <c r="E5296" s="231" t="s">
        <v>296</v>
      </c>
      <c r="F5296" s="231" t="s">
        <v>48</v>
      </c>
      <c r="G5296" s="231" t="s">
        <v>521</v>
      </c>
      <c r="H5296" s="231" t="s">
        <v>2309</v>
      </c>
      <c r="I5296" s="203">
        <v>1869.72</v>
      </c>
      <c r="J5296" s="203">
        <v>0</v>
      </c>
      <c r="K5296" s="203">
        <v>0</v>
      </c>
      <c r="L5296" s="203">
        <v>1869.72</v>
      </c>
      <c r="M5296" s="231"/>
    </row>
    <row r="5297" spans="1:13">
      <c r="A5297" s="231" t="s">
        <v>794</v>
      </c>
      <c r="B5297" s="231" t="s">
        <v>833</v>
      </c>
      <c r="C5297" s="231" t="s">
        <v>794</v>
      </c>
      <c r="D5297" s="231" t="s">
        <v>400</v>
      </c>
      <c r="E5297" s="231" t="s">
        <v>263</v>
      </c>
      <c r="F5297" s="231" t="s">
        <v>48</v>
      </c>
      <c r="G5297" s="231" t="s">
        <v>521</v>
      </c>
      <c r="H5297" s="231" t="s">
        <v>796</v>
      </c>
      <c r="I5297" s="203">
        <v>21271.200000000001</v>
      </c>
      <c r="J5297" s="203">
        <v>13474.5</v>
      </c>
      <c r="K5297" s="203">
        <v>0</v>
      </c>
      <c r="L5297" s="203">
        <v>7796.7</v>
      </c>
      <c r="M5297" s="231"/>
    </row>
    <row r="5298" spans="1:13">
      <c r="A5298" s="231" t="s">
        <v>794</v>
      </c>
      <c r="B5298" s="231" t="s">
        <v>833</v>
      </c>
      <c r="C5298" s="231" t="s">
        <v>812</v>
      </c>
      <c r="D5298" s="231" t="s">
        <v>400</v>
      </c>
      <c r="E5298" s="231" t="s">
        <v>263</v>
      </c>
      <c r="F5298" s="231" t="s">
        <v>48</v>
      </c>
      <c r="G5298" s="231" t="s">
        <v>521</v>
      </c>
      <c r="H5298" s="231" t="s">
        <v>796</v>
      </c>
      <c r="I5298" s="203">
        <v>7291.78</v>
      </c>
      <c r="J5298" s="203">
        <v>4829.72</v>
      </c>
      <c r="K5298" s="203">
        <v>0</v>
      </c>
      <c r="L5298" s="203">
        <v>2462.06</v>
      </c>
      <c r="M5298" s="231"/>
    </row>
    <row r="5299" spans="1:13">
      <c r="A5299" s="231" t="s">
        <v>794</v>
      </c>
      <c r="B5299" s="231" t="s">
        <v>833</v>
      </c>
      <c r="C5299" s="231" t="s">
        <v>2345</v>
      </c>
      <c r="D5299" s="231" t="s">
        <v>400</v>
      </c>
      <c r="E5299" s="231" t="s">
        <v>263</v>
      </c>
      <c r="F5299" s="231" t="s">
        <v>48</v>
      </c>
      <c r="G5299" s="231" t="s">
        <v>521</v>
      </c>
      <c r="H5299" s="231" t="s">
        <v>796</v>
      </c>
      <c r="I5299" s="203">
        <v>541.79</v>
      </c>
      <c r="J5299" s="203">
        <v>614.21</v>
      </c>
      <c r="K5299" s="203">
        <v>0</v>
      </c>
      <c r="L5299" s="203">
        <v>-72.42</v>
      </c>
      <c r="M5299" s="231"/>
    </row>
    <row r="5300" spans="1:13">
      <c r="A5300" s="231" t="s">
        <v>794</v>
      </c>
      <c r="B5300" s="231" t="s">
        <v>701</v>
      </c>
      <c r="C5300" s="231" t="s">
        <v>794</v>
      </c>
      <c r="D5300" s="231" t="s">
        <v>400</v>
      </c>
      <c r="E5300" s="231" t="s">
        <v>263</v>
      </c>
      <c r="F5300" s="231" t="s">
        <v>48</v>
      </c>
      <c r="G5300" s="231" t="s">
        <v>521</v>
      </c>
      <c r="H5300" s="231" t="s">
        <v>796</v>
      </c>
      <c r="I5300" s="203">
        <v>1147.1199999999999</v>
      </c>
      <c r="J5300" s="203">
        <v>1147.1199999999999</v>
      </c>
      <c r="K5300" s="203">
        <v>0</v>
      </c>
      <c r="L5300" s="203">
        <v>0</v>
      </c>
      <c r="M5300" s="231"/>
    </row>
    <row r="5301" spans="1:13">
      <c r="A5301" s="231" t="s">
        <v>794</v>
      </c>
      <c r="B5301" s="231" t="s">
        <v>701</v>
      </c>
      <c r="C5301" s="231" t="s">
        <v>812</v>
      </c>
      <c r="D5301" s="231" t="s">
        <v>400</v>
      </c>
      <c r="E5301" s="231" t="s">
        <v>263</v>
      </c>
      <c r="F5301" s="231" t="s">
        <v>48</v>
      </c>
      <c r="G5301" s="231" t="s">
        <v>521</v>
      </c>
      <c r="H5301" s="231" t="s">
        <v>796</v>
      </c>
      <c r="I5301" s="203">
        <v>266.92</v>
      </c>
      <c r="J5301" s="203">
        <v>264.45</v>
      </c>
      <c r="K5301" s="203">
        <v>0</v>
      </c>
      <c r="L5301" s="203">
        <v>2.4700000000000002</v>
      </c>
      <c r="M5301" s="231"/>
    </row>
    <row r="5302" spans="1:13">
      <c r="A5302" s="231" t="s">
        <v>794</v>
      </c>
      <c r="B5302" s="231" t="s">
        <v>701</v>
      </c>
      <c r="C5302" s="231" t="s">
        <v>2344</v>
      </c>
      <c r="D5302" s="231" t="s">
        <v>400</v>
      </c>
      <c r="E5302" s="231" t="s">
        <v>263</v>
      </c>
      <c r="F5302" s="231" t="s">
        <v>48</v>
      </c>
      <c r="G5302" s="231" t="s">
        <v>521</v>
      </c>
      <c r="H5302" s="231" t="s">
        <v>796</v>
      </c>
      <c r="I5302" s="203">
        <v>0</v>
      </c>
      <c r="J5302" s="203">
        <v>60</v>
      </c>
      <c r="K5302" s="203">
        <v>0</v>
      </c>
      <c r="L5302" s="203">
        <v>-60</v>
      </c>
      <c r="M5302" s="231"/>
    </row>
    <row r="5303" spans="1:13">
      <c r="A5303" s="231" t="s">
        <v>794</v>
      </c>
      <c r="B5303" s="231" t="s">
        <v>707</v>
      </c>
      <c r="C5303" s="231" t="s">
        <v>794</v>
      </c>
      <c r="D5303" s="231" t="s">
        <v>400</v>
      </c>
      <c r="E5303" s="231" t="s">
        <v>263</v>
      </c>
      <c r="F5303" s="231" t="s">
        <v>48</v>
      </c>
      <c r="G5303" s="231" t="s">
        <v>521</v>
      </c>
      <c r="H5303" s="231" t="s">
        <v>796</v>
      </c>
      <c r="I5303" s="203">
        <v>22714.400000000001</v>
      </c>
      <c r="J5303" s="203">
        <v>7039.17</v>
      </c>
      <c r="K5303" s="203">
        <v>0</v>
      </c>
      <c r="L5303" s="203">
        <v>15675.23</v>
      </c>
      <c r="M5303" s="231"/>
    </row>
    <row r="5304" spans="1:13">
      <c r="A5304" s="231" t="s">
        <v>794</v>
      </c>
      <c r="B5304" s="231" t="s">
        <v>707</v>
      </c>
      <c r="C5304" s="231" t="s">
        <v>812</v>
      </c>
      <c r="D5304" s="231" t="s">
        <v>400</v>
      </c>
      <c r="E5304" s="231" t="s">
        <v>263</v>
      </c>
      <c r="F5304" s="231" t="s">
        <v>48</v>
      </c>
      <c r="G5304" s="231" t="s">
        <v>521</v>
      </c>
      <c r="H5304" s="231" t="s">
        <v>796</v>
      </c>
      <c r="I5304" s="203">
        <v>11264</v>
      </c>
      <c r="J5304" s="203">
        <v>3045.49</v>
      </c>
      <c r="K5304" s="203">
        <v>0</v>
      </c>
      <c r="L5304" s="203">
        <v>8218.51</v>
      </c>
      <c r="M5304" s="231"/>
    </row>
    <row r="5305" spans="1:13">
      <c r="A5305" s="231" t="s">
        <v>794</v>
      </c>
      <c r="B5305" s="231" t="s">
        <v>706</v>
      </c>
      <c r="C5305" s="231" t="s">
        <v>2345</v>
      </c>
      <c r="D5305" s="231" t="s">
        <v>400</v>
      </c>
      <c r="E5305" s="231" t="s">
        <v>263</v>
      </c>
      <c r="F5305" s="231" t="s">
        <v>48</v>
      </c>
      <c r="G5305" s="231" t="s">
        <v>521</v>
      </c>
      <c r="H5305" s="231" t="s">
        <v>796</v>
      </c>
      <c r="I5305" s="203">
        <v>9000</v>
      </c>
      <c r="J5305" s="203">
        <v>8758.5</v>
      </c>
      <c r="K5305" s="203">
        <v>0</v>
      </c>
      <c r="L5305" s="203">
        <v>241.5</v>
      </c>
      <c r="M5305" s="231"/>
    </row>
    <row r="5306" spans="1:13">
      <c r="A5306" s="231" t="s">
        <v>794</v>
      </c>
      <c r="B5306" s="231" t="s">
        <v>367</v>
      </c>
      <c r="C5306" s="231" t="s">
        <v>794</v>
      </c>
      <c r="D5306" s="231" t="s">
        <v>400</v>
      </c>
      <c r="E5306" s="231" t="s">
        <v>263</v>
      </c>
      <c r="F5306" s="231" t="s">
        <v>48</v>
      </c>
      <c r="G5306" s="231" t="s">
        <v>521</v>
      </c>
      <c r="H5306" s="231" t="s">
        <v>796</v>
      </c>
      <c r="I5306" s="203">
        <v>55150.16</v>
      </c>
      <c r="J5306" s="203">
        <v>40740</v>
      </c>
      <c r="K5306" s="203">
        <v>8148</v>
      </c>
      <c r="L5306" s="203">
        <v>6262.16</v>
      </c>
      <c r="M5306" s="231"/>
    </row>
    <row r="5307" spans="1:13">
      <c r="A5307" s="231" t="s">
        <v>794</v>
      </c>
      <c r="B5307" s="231" t="s">
        <v>367</v>
      </c>
      <c r="C5307" s="231" t="s">
        <v>794</v>
      </c>
      <c r="D5307" s="231" t="s">
        <v>400</v>
      </c>
      <c r="E5307" s="231" t="s">
        <v>263</v>
      </c>
      <c r="F5307" s="231" t="s">
        <v>48</v>
      </c>
      <c r="G5307" s="231" t="s">
        <v>521</v>
      </c>
      <c r="H5307" s="231" t="s">
        <v>796</v>
      </c>
      <c r="I5307" s="203">
        <v>46489.32</v>
      </c>
      <c r="J5307" s="203">
        <v>33622.050000000003</v>
      </c>
      <c r="K5307" s="203">
        <v>1333.29</v>
      </c>
      <c r="L5307" s="203">
        <v>11533.98</v>
      </c>
      <c r="M5307" s="231"/>
    </row>
    <row r="5308" spans="1:13">
      <c r="A5308" s="231" t="s">
        <v>794</v>
      </c>
      <c r="B5308" s="231" t="s">
        <v>367</v>
      </c>
      <c r="C5308" s="231" t="s">
        <v>812</v>
      </c>
      <c r="D5308" s="231" t="s">
        <v>400</v>
      </c>
      <c r="E5308" s="231" t="s">
        <v>263</v>
      </c>
      <c r="F5308" s="231" t="s">
        <v>48</v>
      </c>
      <c r="G5308" s="231" t="s">
        <v>521</v>
      </c>
      <c r="H5308" s="231" t="s">
        <v>796</v>
      </c>
      <c r="I5308" s="203">
        <v>70124.42</v>
      </c>
      <c r="J5308" s="203">
        <v>27545.61</v>
      </c>
      <c r="K5308" s="203">
        <v>2616.54</v>
      </c>
      <c r="L5308" s="203">
        <v>39962.269999999997</v>
      </c>
      <c r="M5308" s="231"/>
    </row>
    <row r="5309" spans="1:13">
      <c r="A5309" s="231" t="s">
        <v>794</v>
      </c>
      <c r="B5309" s="231" t="s">
        <v>367</v>
      </c>
      <c r="C5309" s="231" t="s">
        <v>2343</v>
      </c>
      <c r="D5309" s="231" t="s">
        <v>400</v>
      </c>
      <c r="E5309" s="231" t="s">
        <v>263</v>
      </c>
      <c r="F5309" s="231" t="s">
        <v>48</v>
      </c>
      <c r="G5309" s="231" t="s">
        <v>521</v>
      </c>
      <c r="H5309" s="231" t="s">
        <v>796</v>
      </c>
      <c r="I5309" s="203">
        <v>9946.16</v>
      </c>
      <c r="J5309" s="203">
        <v>4984.28</v>
      </c>
      <c r="K5309" s="203">
        <v>199.05</v>
      </c>
      <c r="L5309" s="203">
        <v>4762.83</v>
      </c>
      <c r="M5309" s="231"/>
    </row>
    <row r="5310" spans="1:13">
      <c r="A5310" s="231" t="s">
        <v>794</v>
      </c>
      <c r="B5310" s="231" t="s">
        <v>804</v>
      </c>
      <c r="C5310" s="231" t="s">
        <v>2343</v>
      </c>
      <c r="D5310" s="231" t="s">
        <v>380</v>
      </c>
      <c r="E5310" s="231" t="s">
        <v>338</v>
      </c>
      <c r="F5310" s="231" t="s">
        <v>48</v>
      </c>
      <c r="G5310" s="231" t="s">
        <v>521</v>
      </c>
      <c r="H5310" s="231" t="s">
        <v>796</v>
      </c>
      <c r="I5310" s="203">
        <v>692.74</v>
      </c>
      <c r="J5310" s="203">
        <v>0</v>
      </c>
      <c r="K5310" s="203">
        <v>0</v>
      </c>
      <c r="L5310" s="203">
        <v>692.74</v>
      </c>
      <c r="M5310" s="231"/>
    </row>
    <row r="5311" spans="1:13">
      <c r="A5311" s="231" t="s">
        <v>794</v>
      </c>
      <c r="B5311" s="231" t="s">
        <v>703</v>
      </c>
      <c r="C5311" s="231" t="s">
        <v>794</v>
      </c>
      <c r="D5311" s="231" t="s">
        <v>2095</v>
      </c>
      <c r="E5311" s="231" t="s">
        <v>2092</v>
      </c>
      <c r="F5311" s="231" t="s">
        <v>48</v>
      </c>
      <c r="G5311" s="231" t="s">
        <v>521</v>
      </c>
      <c r="H5311" s="231" t="s">
        <v>796</v>
      </c>
      <c r="I5311" s="203">
        <v>459485.72</v>
      </c>
      <c r="J5311" s="203">
        <v>423275.83</v>
      </c>
      <c r="K5311" s="203">
        <v>42381.26</v>
      </c>
      <c r="L5311" s="203">
        <v>-6171.37</v>
      </c>
      <c r="M5311" s="231"/>
    </row>
    <row r="5312" spans="1:13">
      <c r="A5312" s="231" t="s">
        <v>794</v>
      </c>
      <c r="B5312" s="231" t="s">
        <v>703</v>
      </c>
      <c r="C5312" s="231" t="s">
        <v>812</v>
      </c>
      <c r="D5312" s="231" t="s">
        <v>2095</v>
      </c>
      <c r="E5312" s="231" t="s">
        <v>2092</v>
      </c>
      <c r="F5312" s="231" t="s">
        <v>48</v>
      </c>
      <c r="G5312" s="231" t="s">
        <v>521</v>
      </c>
      <c r="H5312" s="231" t="s">
        <v>796</v>
      </c>
      <c r="I5312" s="203">
        <v>148369</v>
      </c>
      <c r="J5312" s="203">
        <v>140465.15</v>
      </c>
      <c r="K5312" s="203">
        <v>8796.5</v>
      </c>
      <c r="L5312" s="203">
        <v>-892.65</v>
      </c>
      <c r="M5312" s="231"/>
    </row>
    <row r="5313" spans="1:13">
      <c r="A5313" s="231" t="s">
        <v>794</v>
      </c>
      <c r="B5313" s="231" t="s">
        <v>703</v>
      </c>
      <c r="C5313" s="231" t="s">
        <v>2341</v>
      </c>
      <c r="D5313" s="231" t="s">
        <v>2095</v>
      </c>
      <c r="E5313" s="231" t="s">
        <v>2092</v>
      </c>
      <c r="F5313" s="231" t="s">
        <v>48</v>
      </c>
      <c r="G5313" s="231" t="s">
        <v>521</v>
      </c>
      <c r="H5313" s="231" t="s">
        <v>796</v>
      </c>
      <c r="I5313" s="203">
        <v>3895</v>
      </c>
      <c r="J5313" s="203">
        <v>2262.96</v>
      </c>
      <c r="K5313" s="203">
        <v>0</v>
      </c>
      <c r="L5313" s="203">
        <v>1632.04</v>
      </c>
      <c r="M5313" s="231"/>
    </row>
    <row r="5314" spans="1:13">
      <c r="A5314" s="231" t="s">
        <v>794</v>
      </c>
      <c r="B5314" s="231" t="s">
        <v>703</v>
      </c>
      <c r="C5314" s="231" t="s">
        <v>2341</v>
      </c>
      <c r="D5314" s="231" t="s">
        <v>2095</v>
      </c>
      <c r="E5314" s="231" t="s">
        <v>2092</v>
      </c>
      <c r="F5314" s="231" t="s">
        <v>48</v>
      </c>
      <c r="G5314" s="231" t="s">
        <v>521</v>
      </c>
      <c r="H5314" s="231" t="s">
        <v>796</v>
      </c>
      <c r="I5314" s="203">
        <v>5284.6</v>
      </c>
      <c r="J5314" s="203">
        <v>5284.6</v>
      </c>
      <c r="K5314" s="203">
        <v>0</v>
      </c>
      <c r="L5314" s="203">
        <v>0</v>
      </c>
      <c r="M5314" s="231"/>
    </row>
    <row r="5315" spans="1:13">
      <c r="A5315" s="231" t="s">
        <v>794</v>
      </c>
      <c r="B5315" s="231" t="s">
        <v>703</v>
      </c>
      <c r="C5315" s="231" t="s">
        <v>2341</v>
      </c>
      <c r="D5315" s="231" t="s">
        <v>2095</v>
      </c>
      <c r="E5315" s="231" t="s">
        <v>2092</v>
      </c>
      <c r="F5315" s="231" t="s">
        <v>48</v>
      </c>
      <c r="G5315" s="231" t="s">
        <v>521</v>
      </c>
      <c r="H5315" s="231" t="s">
        <v>796</v>
      </c>
      <c r="I5315" s="203">
        <v>514.29999999999995</v>
      </c>
      <c r="J5315" s="203">
        <v>514.29999999999995</v>
      </c>
      <c r="K5315" s="203">
        <v>0</v>
      </c>
      <c r="L5315" s="203">
        <v>0</v>
      </c>
      <c r="M5315" s="231"/>
    </row>
    <row r="5316" spans="1:13">
      <c r="A5316" s="231" t="s">
        <v>794</v>
      </c>
      <c r="B5316" s="231" t="s">
        <v>703</v>
      </c>
      <c r="C5316" s="231" t="s">
        <v>2341</v>
      </c>
      <c r="D5316" s="231" t="s">
        <v>2095</v>
      </c>
      <c r="E5316" s="231" t="s">
        <v>2092</v>
      </c>
      <c r="F5316" s="231" t="s">
        <v>48</v>
      </c>
      <c r="G5316" s="231" t="s">
        <v>521</v>
      </c>
      <c r="H5316" s="231" t="s">
        <v>796</v>
      </c>
      <c r="I5316" s="203">
        <v>532917</v>
      </c>
      <c r="J5316" s="203">
        <v>249970.43</v>
      </c>
      <c r="K5316" s="203">
        <v>20029.57</v>
      </c>
      <c r="L5316" s="203">
        <v>262917</v>
      </c>
      <c r="M5316" s="231"/>
    </row>
    <row r="5317" spans="1:13">
      <c r="A5317" s="231" t="s">
        <v>794</v>
      </c>
      <c r="B5317" s="231" t="s">
        <v>703</v>
      </c>
      <c r="C5317" s="231" t="s">
        <v>2343</v>
      </c>
      <c r="D5317" s="231" t="s">
        <v>2095</v>
      </c>
      <c r="E5317" s="231" t="s">
        <v>2092</v>
      </c>
      <c r="F5317" s="231" t="s">
        <v>48</v>
      </c>
      <c r="G5317" s="231" t="s">
        <v>521</v>
      </c>
      <c r="H5317" s="231" t="s">
        <v>796</v>
      </c>
      <c r="I5317" s="203">
        <v>5203.1000000000004</v>
      </c>
      <c r="J5317" s="203">
        <v>3860.9</v>
      </c>
      <c r="K5317" s="203">
        <v>22.98</v>
      </c>
      <c r="L5317" s="203">
        <v>1319.22</v>
      </c>
      <c r="M5317" s="231"/>
    </row>
    <row r="5318" spans="1:13">
      <c r="A5318" s="231" t="s">
        <v>794</v>
      </c>
      <c r="B5318" s="231" t="s">
        <v>703</v>
      </c>
      <c r="C5318" s="231" t="s">
        <v>794</v>
      </c>
      <c r="D5318" s="231" t="s">
        <v>1101</v>
      </c>
      <c r="E5318" s="231" t="s">
        <v>521</v>
      </c>
      <c r="F5318" s="231" t="s">
        <v>48</v>
      </c>
      <c r="G5318" s="231" t="s">
        <v>521</v>
      </c>
      <c r="H5318" s="231" t="s">
        <v>796</v>
      </c>
      <c r="I5318" s="203">
        <v>179538</v>
      </c>
      <c r="J5318" s="203">
        <v>163783.29999999999</v>
      </c>
      <c r="K5318" s="203">
        <v>15499.84</v>
      </c>
      <c r="L5318" s="203">
        <v>254.86</v>
      </c>
      <c r="M5318" s="231"/>
    </row>
    <row r="5319" spans="1:13">
      <c r="A5319" s="231" t="s">
        <v>794</v>
      </c>
      <c r="B5319" s="231" t="s">
        <v>703</v>
      </c>
      <c r="C5319" s="231" t="s">
        <v>812</v>
      </c>
      <c r="D5319" s="231" t="s">
        <v>1101</v>
      </c>
      <c r="E5319" s="231" t="s">
        <v>521</v>
      </c>
      <c r="F5319" s="231" t="s">
        <v>48</v>
      </c>
      <c r="G5319" s="231" t="s">
        <v>521</v>
      </c>
      <c r="H5319" s="231" t="s">
        <v>796</v>
      </c>
      <c r="I5319" s="203">
        <v>67459</v>
      </c>
      <c r="J5319" s="203">
        <v>70732.19</v>
      </c>
      <c r="K5319" s="203">
        <v>5332.54</v>
      </c>
      <c r="L5319" s="203">
        <v>-8605.73</v>
      </c>
      <c r="M5319" s="231"/>
    </row>
    <row r="5320" spans="1:13">
      <c r="A5320" s="231" t="s">
        <v>794</v>
      </c>
      <c r="B5320" s="231" t="s">
        <v>703</v>
      </c>
      <c r="C5320" s="231" t="s">
        <v>2341</v>
      </c>
      <c r="D5320" s="231" t="s">
        <v>1101</v>
      </c>
      <c r="E5320" s="231" t="s">
        <v>521</v>
      </c>
      <c r="F5320" s="231" t="s">
        <v>48</v>
      </c>
      <c r="G5320" s="231" t="s">
        <v>521</v>
      </c>
      <c r="H5320" s="231" t="s">
        <v>796</v>
      </c>
      <c r="I5320" s="203">
        <v>0</v>
      </c>
      <c r="J5320" s="203">
        <v>276.77999999999997</v>
      </c>
      <c r="K5320" s="203">
        <v>0</v>
      </c>
      <c r="L5320" s="203">
        <v>-276.77999999999997</v>
      </c>
      <c r="M5320" s="231"/>
    </row>
    <row r="5321" spans="1:13">
      <c r="A5321" s="231" t="s">
        <v>794</v>
      </c>
      <c r="B5321" s="231" t="s">
        <v>703</v>
      </c>
      <c r="C5321" s="231" t="s">
        <v>2341</v>
      </c>
      <c r="D5321" s="231" t="s">
        <v>1101</v>
      </c>
      <c r="E5321" s="231" t="s">
        <v>521</v>
      </c>
      <c r="F5321" s="231" t="s">
        <v>48</v>
      </c>
      <c r="G5321" s="231" t="s">
        <v>521</v>
      </c>
      <c r="H5321" s="231" t="s">
        <v>796</v>
      </c>
      <c r="I5321" s="203">
        <v>499.09</v>
      </c>
      <c r="J5321" s="203">
        <v>211.25</v>
      </c>
      <c r="K5321" s="203">
        <v>23.13</v>
      </c>
      <c r="L5321" s="203">
        <v>264.70999999999998</v>
      </c>
      <c r="M5321" s="231"/>
    </row>
    <row r="5322" spans="1:13">
      <c r="A5322" s="231" t="s">
        <v>794</v>
      </c>
      <c r="B5322" s="231" t="s">
        <v>703</v>
      </c>
      <c r="C5322" s="231" t="s">
        <v>2341</v>
      </c>
      <c r="D5322" s="231" t="s">
        <v>1101</v>
      </c>
      <c r="E5322" s="231" t="s">
        <v>521</v>
      </c>
      <c r="F5322" s="231" t="s">
        <v>48</v>
      </c>
      <c r="G5322" s="231" t="s">
        <v>521</v>
      </c>
      <c r="H5322" s="231" t="s">
        <v>796</v>
      </c>
      <c r="I5322" s="203">
        <v>930.48</v>
      </c>
      <c r="J5322" s="203">
        <v>697.86</v>
      </c>
      <c r="K5322" s="203">
        <v>232.62</v>
      </c>
      <c r="L5322" s="203">
        <v>0</v>
      </c>
      <c r="M5322" s="231"/>
    </row>
    <row r="5323" spans="1:13">
      <c r="A5323" s="231" t="s">
        <v>794</v>
      </c>
      <c r="B5323" s="231" t="s">
        <v>703</v>
      </c>
      <c r="C5323" s="231" t="s">
        <v>2341</v>
      </c>
      <c r="D5323" s="231" t="s">
        <v>1101</v>
      </c>
      <c r="E5323" s="231" t="s">
        <v>521</v>
      </c>
      <c r="F5323" s="231" t="s">
        <v>48</v>
      </c>
      <c r="G5323" s="231" t="s">
        <v>521</v>
      </c>
      <c r="H5323" s="231" t="s">
        <v>796</v>
      </c>
      <c r="I5323" s="203">
        <v>818.5</v>
      </c>
      <c r="J5323" s="203">
        <v>213.5</v>
      </c>
      <c r="K5323" s="203">
        <v>605</v>
      </c>
      <c r="L5323" s="203">
        <v>0</v>
      </c>
      <c r="M5323" s="231"/>
    </row>
    <row r="5324" spans="1:13">
      <c r="A5324" s="231" t="s">
        <v>794</v>
      </c>
      <c r="B5324" s="231" t="s">
        <v>703</v>
      </c>
      <c r="C5324" s="231" t="s">
        <v>2343</v>
      </c>
      <c r="D5324" s="231" t="s">
        <v>1101</v>
      </c>
      <c r="E5324" s="231" t="s">
        <v>521</v>
      </c>
      <c r="F5324" s="231" t="s">
        <v>48</v>
      </c>
      <c r="G5324" s="231" t="s">
        <v>521</v>
      </c>
      <c r="H5324" s="231" t="s">
        <v>796</v>
      </c>
      <c r="I5324" s="203">
        <v>9364.7000000000007</v>
      </c>
      <c r="J5324" s="203">
        <v>211.3</v>
      </c>
      <c r="K5324" s="203">
        <v>0</v>
      </c>
      <c r="L5324" s="203">
        <v>9153.4</v>
      </c>
      <c r="M5324" s="231"/>
    </row>
    <row r="5325" spans="1:13">
      <c r="A5325" s="231" t="s">
        <v>794</v>
      </c>
      <c r="B5325" s="231" t="s">
        <v>703</v>
      </c>
      <c r="C5325" s="231" t="s">
        <v>2343</v>
      </c>
      <c r="D5325" s="231" t="s">
        <v>1101</v>
      </c>
      <c r="E5325" s="231" t="s">
        <v>521</v>
      </c>
      <c r="F5325" s="231" t="s">
        <v>48</v>
      </c>
      <c r="G5325" s="231" t="s">
        <v>521</v>
      </c>
      <c r="H5325" s="231" t="s">
        <v>796</v>
      </c>
      <c r="I5325" s="203">
        <v>53.99</v>
      </c>
      <c r="J5325" s="203">
        <v>49.98</v>
      </c>
      <c r="K5325" s="203">
        <v>0</v>
      </c>
      <c r="L5325" s="203">
        <v>4.01</v>
      </c>
      <c r="M5325" s="231"/>
    </row>
    <row r="5326" spans="1:13">
      <c r="A5326" s="231" t="s">
        <v>794</v>
      </c>
      <c r="B5326" s="231" t="s">
        <v>703</v>
      </c>
      <c r="C5326" s="231" t="s">
        <v>2344</v>
      </c>
      <c r="D5326" s="231" t="s">
        <v>1101</v>
      </c>
      <c r="E5326" s="231" t="s">
        <v>521</v>
      </c>
      <c r="F5326" s="231" t="s">
        <v>48</v>
      </c>
      <c r="G5326" s="231" t="s">
        <v>521</v>
      </c>
      <c r="H5326" s="231" t="s">
        <v>796</v>
      </c>
      <c r="I5326" s="203">
        <v>1728</v>
      </c>
      <c r="J5326" s="203">
        <v>0</v>
      </c>
      <c r="K5326" s="203">
        <v>0</v>
      </c>
      <c r="L5326" s="203">
        <v>1728</v>
      </c>
      <c r="M5326" s="231"/>
    </row>
    <row r="5327" spans="1:13">
      <c r="A5327" s="231" t="s">
        <v>794</v>
      </c>
      <c r="B5327" s="231" t="s">
        <v>703</v>
      </c>
      <c r="C5327" s="231" t="s">
        <v>2344</v>
      </c>
      <c r="D5327" s="231" t="s">
        <v>1101</v>
      </c>
      <c r="E5327" s="231" t="s">
        <v>521</v>
      </c>
      <c r="F5327" s="231" t="s">
        <v>48</v>
      </c>
      <c r="G5327" s="231" t="s">
        <v>521</v>
      </c>
      <c r="H5327" s="231" t="s">
        <v>796</v>
      </c>
      <c r="I5327" s="203">
        <v>303.31</v>
      </c>
      <c r="J5327" s="203">
        <v>303.20999999999998</v>
      </c>
      <c r="K5327" s="203">
        <v>0</v>
      </c>
      <c r="L5327" s="203">
        <v>0.1</v>
      </c>
      <c r="M5327" s="231"/>
    </row>
    <row r="5328" spans="1:13">
      <c r="A5328" s="231" t="s">
        <v>794</v>
      </c>
      <c r="B5328" s="231" t="s">
        <v>703</v>
      </c>
      <c r="C5328" s="231" t="s">
        <v>2344</v>
      </c>
      <c r="D5328" s="231" t="s">
        <v>1101</v>
      </c>
      <c r="E5328" s="231" t="s">
        <v>521</v>
      </c>
      <c r="F5328" s="231" t="s">
        <v>48</v>
      </c>
      <c r="G5328" s="231" t="s">
        <v>521</v>
      </c>
      <c r="H5328" s="231" t="s">
        <v>796</v>
      </c>
      <c r="I5328" s="203">
        <v>20</v>
      </c>
      <c r="J5328" s="203">
        <v>0</v>
      </c>
      <c r="K5328" s="203">
        <v>0</v>
      </c>
      <c r="L5328" s="203">
        <v>20</v>
      </c>
      <c r="M5328" s="231"/>
    </row>
    <row r="5329" spans="1:13">
      <c r="A5329" s="231" t="s">
        <v>794</v>
      </c>
      <c r="B5329" s="231" t="s">
        <v>703</v>
      </c>
      <c r="C5329" s="231" t="s">
        <v>2345</v>
      </c>
      <c r="D5329" s="231" t="s">
        <v>1101</v>
      </c>
      <c r="E5329" s="231" t="s">
        <v>521</v>
      </c>
      <c r="F5329" s="231" t="s">
        <v>48</v>
      </c>
      <c r="G5329" s="231" t="s">
        <v>521</v>
      </c>
      <c r="H5329" s="231" t="s">
        <v>796</v>
      </c>
      <c r="I5329" s="203">
        <v>25</v>
      </c>
      <c r="J5329" s="203">
        <v>0</v>
      </c>
      <c r="K5329" s="203">
        <v>0</v>
      </c>
      <c r="L5329" s="203">
        <v>25</v>
      </c>
      <c r="M5329" s="231"/>
    </row>
    <row r="5330" spans="1:13">
      <c r="A5330" s="231" t="s">
        <v>794</v>
      </c>
      <c r="B5330" s="231" t="s">
        <v>703</v>
      </c>
      <c r="C5330" s="231" t="s">
        <v>2344</v>
      </c>
      <c r="D5330" s="231" t="s">
        <v>1101</v>
      </c>
      <c r="E5330" s="231" t="s">
        <v>521</v>
      </c>
      <c r="F5330" s="231" t="s">
        <v>48</v>
      </c>
      <c r="G5330" s="231" t="s">
        <v>521</v>
      </c>
      <c r="H5330" s="231" t="s">
        <v>796</v>
      </c>
      <c r="I5330" s="203">
        <v>202</v>
      </c>
      <c r="J5330" s="203">
        <v>0</v>
      </c>
      <c r="K5330" s="203">
        <v>0</v>
      </c>
      <c r="L5330" s="203">
        <v>202</v>
      </c>
      <c r="M5330" s="231"/>
    </row>
    <row r="5331" spans="1:13">
      <c r="A5331" s="231" t="s">
        <v>794</v>
      </c>
      <c r="B5331" s="231" t="s">
        <v>703</v>
      </c>
      <c r="C5331" s="231" t="s">
        <v>2344</v>
      </c>
      <c r="D5331" s="231" t="s">
        <v>1101</v>
      </c>
      <c r="E5331" s="231" t="s">
        <v>521</v>
      </c>
      <c r="F5331" s="231" t="s">
        <v>48</v>
      </c>
      <c r="G5331" s="231" t="s">
        <v>521</v>
      </c>
      <c r="H5331" s="231" t="s">
        <v>796</v>
      </c>
      <c r="I5331" s="203">
        <v>229</v>
      </c>
      <c r="J5331" s="203">
        <v>0</v>
      </c>
      <c r="K5331" s="203">
        <v>0</v>
      </c>
      <c r="L5331" s="203">
        <v>229</v>
      </c>
      <c r="M5331" s="231"/>
    </row>
    <row r="5332" spans="1:13">
      <c r="A5332" s="231" t="s">
        <v>794</v>
      </c>
      <c r="B5332" s="231" t="s">
        <v>706</v>
      </c>
      <c r="C5332" s="231" t="s">
        <v>2345</v>
      </c>
      <c r="D5332" s="231" t="s">
        <v>1101</v>
      </c>
      <c r="E5332" s="231" t="s">
        <v>521</v>
      </c>
      <c r="F5332" s="231" t="s">
        <v>48</v>
      </c>
      <c r="G5332" s="231" t="s">
        <v>521</v>
      </c>
      <c r="H5332" s="231" t="s">
        <v>796</v>
      </c>
      <c r="I5332" s="203">
        <v>900</v>
      </c>
      <c r="J5332" s="203">
        <v>0</v>
      </c>
      <c r="K5332" s="203">
        <v>0</v>
      </c>
      <c r="L5332" s="203">
        <v>900</v>
      </c>
      <c r="M5332" s="231"/>
    </row>
    <row r="5333" spans="1:13">
      <c r="A5333" s="231" t="s">
        <v>794</v>
      </c>
      <c r="B5333" s="231" t="s">
        <v>808</v>
      </c>
      <c r="C5333" s="231" t="s">
        <v>794</v>
      </c>
      <c r="D5333" s="231" t="s">
        <v>681</v>
      </c>
      <c r="E5333" s="231" t="s">
        <v>521</v>
      </c>
      <c r="F5333" s="231" t="s">
        <v>48</v>
      </c>
      <c r="G5333" s="231" t="s">
        <v>521</v>
      </c>
      <c r="H5333" s="231" t="s">
        <v>796</v>
      </c>
      <c r="I5333" s="203">
        <v>347222</v>
      </c>
      <c r="J5333" s="203">
        <v>303158.76</v>
      </c>
      <c r="K5333" s="203">
        <v>58361.4</v>
      </c>
      <c r="L5333" s="203">
        <v>-14298.16</v>
      </c>
      <c r="M5333" s="231"/>
    </row>
    <row r="5334" spans="1:13">
      <c r="A5334" s="231" t="s">
        <v>794</v>
      </c>
      <c r="B5334" s="231" t="s">
        <v>808</v>
      </c>
      <c r="C5334" s="231" t="s">
        <v>794</v>
      </c>
      <c r="D5334" s="231" t="s">
        <v>681</v>
      </c>
      <c r="E5334" s="231" t="s">
        <v>521</v>
      </c>
      <c r="F5334" s="231" t="s">
        <v>48</v>
      </c>
      <c r="G5334" s="231" t="s">
        <v>521</v>
      </c>
      <c r="H5334" s="231" t="s">
        <v>796</v>
      </c>
      <c r="I5334" s="203">
        <v>139402.14000000001</v>
      </c>
      <c r="J5334" s="203">
        <v>134597.13</v>
      </c>
      <c r="K5334" s="203">
        <v>4888.2700000000004</v>
      </c>
      <c r="L5334" s="203">
        <v>-83.26</v>
      </c>
      <c r="M5334" s="231"/>
    </row>
    <row r="5335" spans="1:13">
      <c r="A5335" s="231" t="s">
        <v>794</v>
      </c>
      <c r="B5335" s="231" t="s">
        <v>808</v>
      </c>
      <c r="C5335" s="231" t="s">
        <v>812</v>
      </c>
      <c r="D5335" s="231" t="s">
        <v>681</v>
      </c>
      <c r="E5335" s="231" t="s">
        <v>521</v>
      </c>
      <c r="F5335" s="231" t="s">
        <v>48</v>
      </c>
      <c r="G5335" s="231" t="s">
        <v>521</v>
      </c>
      <c r="H5335" s="231" t="s">
        <v>796</v>
      </c>
      <c r="I5335" s="203">
        <v>212953.82</v>
      </c>
      <c r="J5335" s="203">
        <v>210274.29</v>
      </c>
      <c r="K5335" s="203">
        <v>13131.35</v>
      </c>
      <c r="L5335" s="203">
        <v>-10451.82</v>
      </c>
      <c r="M5335" s="231"/>
    </row>
    <row r="5336" spans="1:13">
      <c r="A5336" s="231" t="s">
        <v>794</v>
      </c>
      <c r="B5336" s="231" t="s">
        <v>704</v>
      </c>
      <c r="C5336" s="231" t="s">
        <v>794</v>
      </c>
      <c r="D5336" s="231" t="s">
        <v>681</v>
      </c>
      <c r="E5336" s="231" t="s">
        <v>521</v>
      </c>
      <c r="F5336" s="231" t="s">
        <v>48</v>
      </c>
      <c r="G5336" s="231" t="s">
        <v>521</v>
      </c>
      <c r="H5336" s="231" t="s">
        <v>796</v>
      </c>
      <c r="I5336" s="203">
        <v>673617.99</v>
      </c>
      <c r="J5336" s="203">
        <v>617483.17000000004</v>
      </c>
      <c r="K5336" s="203">
        <v>56134.82</v>
      </c>
      <c r="L5336" s="203">
        <v>0</v>
      </c>
      <c r="M5336" s="231"/>
    </row>
    <row r="5337" spans="1:13">
      <c r="A5337" s="231" t="s">
        <v>794</v>
      </c>
      <c r="B5337" s="231" t="s">
        <v>704</v>
      </c>
      <c r="C5337" s="231" t="s">
        <v>812</v>
      </c>
      <c r="D5337" s="231" t="s">
        <v>681</v>
      </c>
      <c r="E5337" s="231" t="s">
        <v>521</v>
      </c>
      <c r="F5337" s="231" t="s">
        <v>48</v>
      </c>
      <c r="G5337" s="231" t="s">
        <v>521</v>
      </c>
      <c r="H5337" s="231" t="s">
        <v>796</v>
      </c>
      <c r="I5337" s="203">
        <v>228104</v>
      </c>
      <c r="J5337" s="203">
        <v>220003.83</v>
      </c>
      <c r="K5337" s="203">
        <v>11645.66</v>
      </c>
      <c r="L5337" s="203">
        <v>-3545.49</v>
      </c>
      <c r="M5337" s="231"/>
    </row>
    <row r="5338" spans="1:13">
      <c r="A5338" s="231" t="s">
        <v>794</v>
      </c>
      <c r="B5338" s="231" t="s">
        <v>704</v>
      </c>
      <c r="C5338" s="231" t="s">
        <v>2341</v>
      </c>
      <c r="D5338" s="231" t="s">
        <v>681</v>
      </c>
      <c r="E5338" s="231" t="s">
        <v>521</v>
      </c>
      <c r="F5338" s="231" t="s">
        <v>48</v>
      </c>
      <c r="G5338" s="231" t="s">
        <v>521</v>
      </c>
      <c r="H5338" s="231" t="s">
        <v>796</v>
      </c>
      <c r="I5338" s="203">
        <v>7463</v>
      </c>
      <c r="J5338" s="203">
        <v>8232.6200000000008</v>
      </c>
      <c r="K5338" s="203">
        <v>0</v>
      </c>
      <c r="L5338" s="203">
        <v>-769.62</v>
      </c>
      <c r="M5338" s="231"/>
    </row>
    <row r="5339" spans="1:13">
      <c r="A5339" s="231" t="s">
        <v>794</v>
      </c>
      <c r="B5339" s="231" t="s">
        <v>704</v>
      </c>
      <c r="C5339" s="231" t="s">
        <v>2341</v>
      </c>
      <c r="D5339" s="231" t="s">
        <v>681</v>
      </c>
      <c r="E5339" s="231" t="s">
        <v>521</v>
      </c>
      <c r="F5339" s="231" t="s">
        <v>48</v>
      </c>
      <c r="G5339" s="231" t="s">
        <v>521</v>
      </c>
      <c r="H5339" s="231" t="s">
        <v>796</v>
      </c>
      <c r="I5339" s="203">
        <v>152</v>
      </c>
      <c r="J5339" s="203">
        <v>0</v>
      </c>
      <c r="K5339" s="203">
        <v>0</v>
      </c>
      <c r="L5339" s="203">
        <v>152</v>
      </c>
      <c r="M5339" s="231"/>
    </row>
    <row r="5340" spans="1:13">
      <c r="A5340" s="231" t="s">
        <v>794</v>
      </c>
      <c r="B5340" s="231" t="s">
        <v>704</v>
      </c>
      <c r="C5340" s="231" t="s">
        <v>2341</v>
      </c>
      <c r="D5340" s="231" t="s">
        <v>681</v>
      </c>
      <c r="E5340" s="231" t="s">
        <v>521</v>
      </c>
      <c r="F5340" s="231" t="s">
        <v>48</v>
      </c>
      <c r="G5340" s="231" t="s">
        <v>521</v>
      </c>
      <c r="H5340" s="231" t="s">
        <v>796</v>
      </c>
      <c r="I5340" s="203">
        <v>146.6</v>
      </c>
      <c r="J5340" s="203">
        <v>0</v>
      </c>
      <c r="K5340" s="203">
        <v>0</v>
      </c>
      <c r="L5340" s="203">
        <v>146.6</v>
      </c>
      <c r="M5340" s="231"/>
    </row>
    <row r="5341" spans="1:13">
      <c r="A5341" s="231" t="s">
        <v>794</v>
      </c>
      <c r="B5341" s="231" t="s">
        <v>704</v>
      </c>
      <c r="C5341" s="231" t="s">
        <v>2341</v>
      </c>
      <c r="D5341" s="231" t="s">
        <v>681</v>
      </c>
      <c r="E5341" s="231" t="s">
        <v>521</v>
      </c>
      <c r="F5341" s="231" t="s">
        <v>48</v>
      </c>
      <c r="G5341" s="231" t="s">
        <v>521</v>
      </c>
      <c r="H5341" s="231" t="s">
        <v>796</v>
      </c>
      <c r="I5341" s="203">
        <v>4</v>
      </c>
      <c r="J5341" s="203">
        <v>0</v>
      </c>
      <c r="K5341" s="203">
        <v>0</v>
      </c>
      <c r="L5341" s="203">
        <v>4</v>
      </c>
      <c r="M5341" s="231"/>
    </row>
    <row r="5342" spans="1:13">
      <c r="A5342" s="231" t="s">
        <v>794</v>
      </c>
      <c r="B5342" s="231" t="s">
        <v>704</v>
      </c>
      <c r="C5342" s="231" t="s">
        <v>2341</v>
      </c>
      <c r="D5342" s="231" t="s">
        <v>681</v>
      </c>
      <c r="E5342" s="231" t="s">
        <v>521</v>
      </c>
      <c r="F5342" s="231" t="s">
        <v>48</v>
      </c>
      <c r="G5342" s="231" t="s">
        <v>521</v>
      </c>
      <c r="H5342" s="231" t="s">
        <v>796</v>
      </c>
      <c r="I5342" s="203">
        <v>997.4</v>
      </c>
      <c r="J5342" s="203">
        <v>0</v>
      </c>
      <c r="K5342" s="203">
        <v>0</v>
      </c>
      <c r="L5342" s="203">
        <v>997.4</v>
      </c>
      <c r="M5342" s="231"/>
    </row>
    <row r="5343" spans="1:13">
      <c r="A5343" s="231" t="s">
        <v>794</v>
      </c>
      <c r="B5343" s="231" t="s">
        <v>704</v>
      </c>
      <c r="C5343" s="231" t="s">
        <v>2343</v>
      </c>
      <c r="D5343" s="231" t="s">
        <v>681</v>
      </c>
      <c r="E5343" s="231" t="s">
        <v>521</v>
      </c>
      <c r="F5343" s="231" t="s">
        <v>48</v>
      </c>
      <c r="G5343" s="231" t="s">
        <v>521</v>
      </c>
      <c r="H5343" s="231" t="s">
        <v>796</v>
      </c>
      <c r="I5343" s="203">
        <v>1955.8</v>
      </c>
      <c r="J5343" s="203">
        <v>239.73</v>
      </c>
      <c r="K5343" s="203">
        <v>5.1100000000000003</v>
      </c>
      <c r="L5343" s="203">
        <v>1710.96</v>
      </c>
      <c r="M5343" s="231"/>
    </row>
    <row r="5344" spans="1:13">
      <c r="A5344" s="231" t="s">
        <v>794</v>
      </c>
      <c r="B5344" s="231" t="s">
        <v>704</v>
      </c>
      <c r="C5344" s="231" t="s">
        <v>2343</v>
      </c>
      <c r="D5344" s="231" t="s">
        <v>681</v>
      </c>
      <c r="E5344" s="231" t="s">
        <v>521</v>
      </c>
      <c r="F5344" s="231" t="s">
        <v>48</v>
      </c>
      <c r="G5344" s="231" t="s">
        <v>521</v>
      </c>
      <c r="H5344" s="231" t="s">
        <v>796</v>
      </c>
      <c r="I5344" s="203">
        <v>31.8</v>
      </c>
      <c r="J5344" s="203">
        <v>8.99</v>
      </c>
      <c r="K5344" s="203">
        <v>0</v>
      </c>
      <c r="L5344" s="203">
        <v>22.81</v>
      </c>
      <c r="M5344" s="231"/>
    </row>
    <row r="5345" spans="1:13">
      <c r="A5345" s="231" t="s">
        <v>794</v>
      </c>
      <c r="B5345" s="231" t="s">
        <v>704</v>
      </c>
      <c r="C5345" s="231" t="s">
        <v>2344</v>
      </c>
      <c r="D5345" s="231" t="s">
        <v>681</v>
      </c>
      <c r="E5345" s="231" t="s">
        <v>521</v>
      </c>
      <c r="F5345" s="231" t="s">
        <v>48</v>
      </c>
      <c r="G5345" s="231" t="s">
        <v>521</v>
      </c>
      <c r="H5345" s="231" t="s">
        <v>796</v>
      </c>
      <c r="I5345" s="203">
        <v>384.4</v>
      </c>
      <c r="J5345" s="203">
        <v>0</v>
      </c>
      <c r="K5345" s="203">
        <v>0</v>
      </c>
      <c r="L5345" s="203">
        <v>384.4</v>
      </c>
      <c r="M5345" s="231"/>
    </row>
    <row r="5346" spans="1:13">
      <c r="A5346" s="231" t="s">
        <v>794</v>
      </c>
      <c r="B5346" s="231" t="s">
        <v>704</v>
      </c>
      <c r="C5346" s="231" t="s">
        <v>2344</v>
      </c>
      <c r="D5346" s="231" t="s">
        <v>681</v>
      </c>
      <c r="E5346" s="231" t="s">
        <v>521</v>
      </c>
      <c r="F5346" s="231" t="s">
        <v>48</v>
      </c>
      <c r="G5346" s="231" t="s">
        <v>521</v>
      </c>
      <c r="H5346" s="231" t="s">
        <v>796</v>
      </c>
      <c r="I5346" s="203">
        <v>285.60000000000002</v>
      </c>
      <c r="J5346" s="203">
        <v>0</v>
      </c>
      <c r="K5346" s="203">
        <v>0</v>
      </c>
      <c r="L5346" s="203">
        <v>285.60000000000002</v>
      </c>
      <c r="M5346" s="231"/>
    </row>
    <row r="5347" spans="1:13">
      <c r="A5347" s="231" t="s">
        <v>794</v>
      </c>
      <c r="B5347" s="231" t="s">
        <v>704</v>
      </c>
      <c r="C5347" s="231" t="s">
        <v>2344</v>
      </c>
      <c r="D5347" s="231" t="s">
        <v>681</v>
      </c>
      <c r="E5347" s="231" t="s">
        <v>521</v>
      </c>
      <c r="F5347" s="231" t="s">
        <v>48</v>
      </c>
      <c r="G5347" s="231" t="s">
        <v>521</v>
      </c>
      <c r="H5347" s="231" t="s">
        <v>796</v>
      </c>
      <c r="I5347" s="203">
        <v>211.6</v>
      </c>
      <c r="J5347" s="203">
        <v>0</v>
      </c>
      <c r="K5347" s="203">
        <v>0</v>
      </c>
      <c r="L5347" s="203">
        <v>211.6</v>
      </c>
      <c r="M5347" s="231"/>
    </row>
    <row r="5348" spans="1:13">
      <c r="A5348" s="231" t="s">
        <v>794</v>
      </c>
      <c r="B5348" s="231" t="s">
        <v>704</v>
      </c>
      <c r="C5348" s="231" t="s">
        <v>2345</v>
      </c>
      <c r="D5348" s="231" t="s">
        <v>681</v>
      </c>
      <c r="E5348" s="231" t="s">
        <v>521</v>
      </c>
      <c r="F5348" s="231" t="s">
        <v>48</v>
      </c>
      <c r="G5348" s="231" t="s">
        <v>521</v>
      </c>
      <c r="H5348" s="231" t="s">
        <v>796</v>
      </c>
      <c r="I5348" s="203">
        <v>188.4</v>
      </c>
      <c r="J5348" s="203">
        <v>100</v>
      </c>
      <c r="K5348" s="203">
        <v>0</v>
      </c>
      <c r="L5348" s="203">
        <v>88.4</v>
      </c>
      <c r="M5348" s="231"/>
    </row>
    <row r="5349" spans="1:13">
      <c r="A5349" s="231" t="s">
        <v>794</v>
      </c>
      <c r="B5349" s="231" t="s">
        <v>702</v>
      </c>
      <c r="C5349" s="231" t="s">
        <v>2341</v>
      </c>
      <c r="D5349" s="231" t="s">
        <v>681</v>
      </c>
      <c r="E5349" s="231" t="s">
        <v>521</v>
      </c>
      <c r="F5349" s="231" t="s">
        <v>48</v>
      </c>
      <c r="G5349" s="231" t="s">
        <v>521</v>
      </c>
      <c r="H5349" s="231" t="s">
        <v>796</v>
      </c>
      <c r="I5349" s="203">
        <v>1190</v>
      </c>
      <c r="J5349" s="203">
        <v>0</v>
      </c>
      <c r="K5349" s="203">
        <v>0</v>
      </c>
      <c r="L5349" s="203">
        <v>1190</v>
      </c>
      <c r="M5349" s="231"/>
    </row>
    <row r="5350" spans="1:13">
      <c r="A5350" s="231" t="s">
        <v>794</v>
      </c>
      <c r="B5350" s="231" t="s">
        <v>702</v>
      </c>
      <c r="C5350" s="231" t="s">
        <v>2343</v>
      </c>
      <c r="D5350" s="231" t="s">
        <v>681</v>
      </c>
      <c r="E5350" s="231" t="s">
        <v>521</v>
      </c>
      <c r="F5350" s="231" t="s">
        <v>48</v>
      </c>
      <c r="G5350" s="231" t="s">
        <v>521</v>
      </c>
      <c r="H5350" s="231" t="s">
        <v>796</v>
      </c>
      <c r="I5350" s="203">
        <v>4</v>
      </c>
      <c r="J5350" s="203">
        <v>0</v>
      </c>
      <c r="K5350" s="203">
        <v>0</v>
      </c>
      <c r="L5350" s="203">
        <v>4</v>
      </c>
      <c r="M5350" s="231"/>
    </row>
    <row r="5351" spans="1:13">
      <c r="A5351" s="231" t="s">
        <v>794</v>
      </c>
      <c r="B5351" s="231" t="s">
        <v>833</v>
      </c>
      <c r="C5351" s="231" t="s">
        <v>2343</v>
      </c>
      <c r="D5351" s="231" t="s">
        <v>854</v>
      </c>
      <c r="E5351" s="231" t="s">
        <v>710</v>
      </c>
      <c r="F5351" s="231" t="s">
        <v>48</v>
      </c>
      <c r="G5351" s="231" t="s">
        <v>521</v>
      </c>
      <c r="H5351" s="231" t="s">
        <v>796</v>
      </c>
      <c r="I5351" s="203">
        <v>293.5</v>
      </c>
      <c r="J5351" s="203">
        <v>0</v>
      </c>
      <c r="K5351" s="203">
        <v>0</v>
      </c>
      <c r="L5351" s="203">
        <v>293.5</v>
      </c>
      <c r="M5351" s="231"/>
    </row>
    <row r="5352" spans="1:13">
      <c r="A5352" s="231" t="s">
        <v>794</v>
      </c>
      <c r="B5352" s="231" t="s">
        <v>833</v>
      </c>
      <c r="C5352" s="231" t="s">
        <v>2343</v>
      </c>
      <c r="D5352" s="231" t="s">
        <v>854</v>
      </c>
      <c r="E5352" s="231" t="s">
        <v>710</v>
      </c>
      <c r="F5352" s="231" t="s">
        <v>48</v>
      </c>
      <c r="G5352" s="231" t="s">
        <v>521</v>
      </c>
      <c r="H5352" s="231" t="s">
        <v>796</v>
      </c>
      <c r="I5352" s="203">
        <v>19.989999999999998</v>
      </c>
      <c r="J5352" s="203">
        <v>0</v>
      </c>
      <c r="K5352" s="203">
        <v>0</v>
      </c>
      <c r="L5352" s="203">
        <v>19.989999999999998</v>
      </c>
      <c r="M5352" s="231"/>
    </row>
    <row r="5353" spans="1:13">
      <c r="A5353" s="231" t="s">
        <v>794</v>
      </c>
      <c r="B5353" s="231" t="s">
        <v>833</v>
      </c>
      <c r="C5353" s="231" t="s">
        <v>2344</v>
      </c>
      <c r="D5353" s="231" t="s">
        <v>854</v>
      </c>
      <c r="E5353" s="231" t="s">
        <v>710</v>
      </c>
      <c r="F5353" s="231" t="s">
        <v>48</v>
      </c>
      <c r="G5353" s="231" t="s">
        <v>521</v>
      </c>
      <c r="H5353" s="231" t="s">
        <v>796</v>
      </c>
      <c r="I5353" s="203">
        <v>135</v>
      </c>
      <c r="J5353" s="203">
        <v>0</v>
      </c>
      <c r="K5353" s="203">
        <v>0</v>
      </c>
      <c r="L5353" s="203">
        <v>135</v>
      </c>
      <c r="M5353" s="231"/>
    </row>
    <row r="5354" spans="1:13">
      <c r="A5354" s="231" t="s">
        <v>794</v>
      </c>
      <c r="B5354" s="231" t="s">
        <v>706</v>
      </c>
      <c r="C5354" s="231" t="s">
        <v>2343</v>
      </c>
      <c r="D5354" s="231" t="s">
        <v>854</v>
      </c>
      <c r="E5354" s="231" t="s">
        <v>710</v>
      </c>
      <c r="F5354" s="231" t="s">
        <v>48</v>
      </c>
      <c r="G5354" s="231" t="s">
        <v>521</v>
      </c>
      <c r="H5354" s="231" t="s">
        <v>796</v>
      </c>
      <c r="I5354" s="203">
        <v>211.5</v>
      </c>
      <c r="J5354" s="203">
        <v>0</v>
      </c>
      <c r="K5354" s="203">
        <v>0</v>
      </c>
      <c r="L5354" s="203">
        <v>211.5</v>
      </c>
      <c r="M5354" s="231"/>
    </row>
    <row r="5355" spans="1:13">
      <c r="A5355" s="231" t="s">
        <v>794</v>
      </c>
      <c r="B5355" s="231" t="s">
        <v>706</v>
      </c>
      <c r="C5355" s="231" t="s">
        <v>2345</v>
      </c>
      <c r="D5355" s="231" t="s">
        <v>854</v>
      </c>
      <c r="E5355" s="231" t="s">
        <v>710</v>
      </c>
      <c r="F5355" s="231" t="s">
        <v>48</v>
      </c>
      <c r="G5355" s="231" t="s">
        <v>521</v>
      </c>
      <c r="H5355" s="231" t="s">
        <v>796</v>
      </c>
      <c r="I5355" s="203">
        <v>4.5</v>
      </c>
      <c r="J5355" s="203">
        <v>4.5</v>
      </c>
      <c r="K5355" s="203">
        <v>0</v>
      </c>
      <c r="L5355" s="203">
        <v>0</v>
      </c>
      <c r="M5355" s="231"/>
    </row>
    <row r="5356" spans="1:13">
      <c r="A5356" s="231" t="s">
        <v>794</v>
      </c>
      <c r="B5356" s="231" t="s">
        <v>808</v>
      </c>
      <c r="C5356" s="231" t="s">
        <v>2341</v>
      </c>
      <c r="D5356" s="231" t="s">
        <v>382</v>
      </c>
      <c r="E5356" s="231" t="s">
        <v>830</v>
      </c>
      <c r="F5356" s="231" t="s">
        <v>48</v>
      </c>
      <c r="G5356" s="231" t="s">
        <v>521</v>
      </c>
      <c r="H5356" s="231" t="s">
        <v>796</v>
      </c>
      <c r="I5356" s="203">
        <v>1696.34</v>
      </c>
      <c r="J5356" s="203">
        <v>1445.14</v>
      </c>
      <c r="K5356" s="203">
        <v>0</v>
      </c>
      <c r="L5356" s="203">
        <v>251.2</v>
      </c>
      <c r="M5356" s="231"/>
    </row>
    <row r="5357" spans="1:13">
      <c r="A5357" s="231" t="s">
        <v>794</v>
      </c>
      <c r="B5357" s="231" t="s">
        <v>808</v>
      </c>
      <c r="C5357" s="231" t="s">
        <v>2341</v>
      </c>
      <c r="D5357" s="231" t="s">
        <v>380</v>
      </c>
      <c r="E5357" s="231" t="s">
        <v>830</v>
      </c>
      <c r="F5357" s="231" t="s">
        <v>48</v>
      </c>
      <c r="G5357" s="231" t="s">
        <v>521</v>
      </c>
      <c r="H5357" s="231" t="s">
        <v>796</v>
      </c>
      <c r="I5357" s="203">
        <v>355</v>
      </c>
      <c r="J5357" s="203">
        <v>355</v>
      </c>
      <c r="K5357" s="203">
        <v>0</v>
      </c>
      <c r="L5357" s="203">
        <v>0</v>
      </c>
      <c r="M5357" s="231"/>
    </row>
    <row r="5358" spans="1:13">
      <c r="A5358" s="231" t="s">
        <v>794</v>
      </c>
      <c r="B5358" s="231" t="s">
        <v>808</v>
      </c>
      <c r="C5358" s="231" t="s">
        <v>2343</v>
      </c>
      <c r="D5358" s="231" t="s">
        <v>380</v>
      </c>
      <c r="E5358" s="231" t="s">
        <v>830</v>
      </c>
      <c r="F5358" s="231" t="s">
        <v>48</v>
      </c>
      <c r="G5358" s="231" t="s">
        <v>521</v>
      </c>
      <c r="H5358" s="231" t="s">
        <v>796</v>
      </c>
      <c r="I5358" s="203">
        <v>15868.61</v>
      </c>
      <c r="J5358" s="203">
        <v>1588.58</v>
      </c>
      <c r="K5358" s="203">
        <v>0</v>
      </c>
      <c r="L5358" s="203">
        <v>14280.03</v>
      </c>
      <c r="M5358" s="231"/>
    </row>
    <row r="5359" spans="1:13">
      <c r="A5359" s="231" t="s">
        <v>794</v>
      </c>
      <c r="B5359" s="231" t="s">
        <v>702</v>
      </c>
      <c r="C5359" s="231" t="s">
        <v>2341</v>
      </c>
      <c r="D5359" s="231" t="s">
        <v>380</v>
      </c>
      <c r="E5359" s="231" t="s">
        <v>830</v>
      </c>
      <c r="F5359" s="231" t="s">
        <v>48</v>
      </c>
      <c r="G5359" s="231" t="s">
        <v>521</v>
      </c>
      <c r="H5359" s="231" t="s">
        <v>796</v>
      </c>
      <c r="I5359" s="203">
        <v>1622.07</v>
      </c>
      <c r="J5359" s="203">
        <v>0</v>
      </c>
      <c r="K5359" s="203">
        <v>0</v>
      </c>
      <c r="L5359" s="203">
        <v>1622.07</v>
      </c>
      <c r="M5359" s="231"/>
    </row>
    <row r="5360" spans="1:13">
      <c r="A5360" s="231" t="s">
        <v>794</v>
      </c>
      <c r="B5360" s="231" t="s">
        <v>702</v>
      </c>
      <c r="C5360" s="231" t="s">
        <v>2345</v>
      </c>
      <c r="D5360" s="231" t="s">
        <v>380</v>
      </c>
      <c r="E5360" s="231" t="s">
        <v>830</v>
      </c>
      <c r="F5360" s="231" t="s">
        <v>48</v>
      </c>
      <c r="G5360" s="231" t="s">
        <v>521</v>
      </c>
      <c r="H5360" s="231" t="s">
        <v>796</v>
      </c>
      <c r="I5360" s="203">
        <v>411.25</v>
      </c>
      <c r="J5360" s="203">
        <v>0</v>
      </c>
      <c r="K5360" s="203">
        <v>0</v>
      </c>
      <c r="L5360" s="203">
        <v>411.25</v>
      </c>
      <c r="M5360" s="231"/>
    </row>
    <row r="5361" spans="1:13">
      <c r="A5361" s="231" t="s">
        <v>794</v>
      </c>
      <c r="B5361" s="231" t="s">
        <v>808</v>
      </c>
      <c r="C5361" s="231" t="s">
        <v>2341</v>
      </c>
      <c r="D5361" s="231" t="s">
        <v>853</v>
      </c>
      <c r="E5361" s="231" t="s">
        <v>1258</v>
      </c>
      <c r="F5361" s="231" t="s">
        <v>48</v>
      </c>
      <c r="G5361" s="231" t="s">
        <v>521</v>
      </c>
      <c r="H5361" s="231" t="s">
        <v>796</v>
      </c>
      <c r="I5361" s="203">
        <v>647.82000000000005</v>
      </c>
      <c r="J5361" s="203">
        <v>647.82000000000005</v>
      </c>
      <c r="K5361" s="203">
        <v>0</v>
      </c>
      <c r="L5361" s="203">
        <v>0</v>
      </c>
      <c r="M5361" s="231"/>
    </row>
    <row r="5362" spans="1:13">
      <c r="A5362" s="231" t="s">
        <v>794</v>
      </c>
      <c r="B5362" s="231" t="s">
        <v>806</v>
      </c>
      <c r="C5362" s="231" t="s">
        <v>794</v>
      </c>
      <c r="D5362" s="231" t="s">
        <v>853</v>
      </c>
      <c r="E5362" s="231" t="s">
        <v>828</v>
      </c>
      <c r="F5362" s="231" t="s">
        <v>48</v>
      </c>
      <c r="G5362" s="231" t="s">
        <v>521</v>
      </c>
      <c r="H5362" s="231" t="s">
        <v>796</v>
      </c>
      <c r="I5362" s="203">
        <v>2696.86</v>
      </c>
      <c r="J5362" s="203">
        <v>4611.25</v>
      </c>
      <c r="K5362" s="203">
        <v>0</v>
      </c>
      <c r="L5362" s="203">
        <v>-1914.39</v>
      </c>
      <c r="M5362" s="231"/>
    </row>
    <row r="5363" spans="1:13">
      <c r="A5363" s="231" t="s">
        <v>794</v>
      </c>
      <c r="B5363" s="231" t="s">
        <v>806</v>
      </c>
      <c r="C5363" s="231" t="s">
        <v>812</v>
      </c>
      <c r="D5363" s="231" t="s">
        <v>853</v>
      </c>
      <c r="E5363" s="231" t="s">
        <v>828</v>
      </c>
      <c r="F5363" s="231" t="s">
        <v>48</v>
      </c>
      <c r="G5363" s="231" t="s">
        <v>521</v>
      </c>
      <c r="H5363" s="231" t="s">
        <v>796</v>
      </c>
      <c r="I5363" s="203">
        <v>610</v>
      </c>
      <c r="J5363" s="203">
        <v>871.6</v>
      </c>
      <c r="K5363" s="203">
        <v>0</v>
      </c>
      <c r="L5363" s="203">
        <v>-261.60000000000002</v>
      </c>
      <c r="M5363" s="231"/>
    </row>
    <row r="5364" spans="1:13">
      <c r="A5364" s="231" t="s">
        <v>794</v>
      </c>
      <c r="B5364" s="231" t="s">
        <v>806</v>
      </c>
      <c r="C5364" s="231" t="s">
        <v>2343</v>
      </c>
      <c r="D5364" s="231" t="s">
        <v>853</v>
      </c>
      <c r="E5364" s="231" t="s">
        <v>828</v>
      </c>
      <c r="F5364" s="231" t="s">
        <v>48</v>
      </c>
      <c r="G5364" s="231" t="s">
        <v>521</v>
      </c>
      <c r="H5364" s="231" t="s">
        <v>796</v>
      </c>
      <c r="I5364" s="203">
        <v>787.73</v>
      </c>
      <c r="J5364" s="203">
        <v>787.73</v>
      </c>
      <c r="K5364" s="203">
        <v>0</v>
      </c>
      <c r="L5364" s="203">
        <v>0</v>
      </c>
      <c r="M5364" s="231"/>
    </row>
    <row r="5365" spans="1:13">
      <c r="A5365" s="231" t="s">
        <v>794</v>
      </c>
      <c r="B5365" s="231" t="s">
        <v>806</v>
      </c>
      <c r="C5365" s="231" t="s">
        <v>2343</v>
      </c>
      <c r="D5365" s="231" t="s">
        <v>853</v>
      </c>
      <c r="E5365" s="231" t="s">
        <v>828</v>
      </c>
      <c r="F5365" s="231" t="s">
        <v>48</v>
      </c>
      <c r="G5365" s="231" t="s">
        <v>521</v>
      </c>
      <c r="H5365" s="231" t="s">
        <v>796</v>
      </c>
      <c r="I5365" s="203">
        <v>1425</v>
      </c>
      <c r="J5365" s="203">
        <v>1425</v>
      </c>
      <c r="K5365" s="203">
        <v>0</v>
      </c>
      <c r="L5365" s="203">
        <v>0</v>
      </c>
      <c r="M5365" s="231"/>
    </row>
    <row r="5366" spans="1:13">
      <c r="A5366" s="231" t="s">
        <v>794</v>
      </c>
      <c r="B5366" s="231" t="s">
        <v>806</v>
      </c>
      <c r="C5366" s="231" t="s">
        <v>2344</v>
      </c>
      <c r="D5366" s="231" t="s">
        <v>853</v>
      </c>
      <c r="E5366" s="231" t="s">
        <v>828</v>
      </c>
      <c r="F5366" s="231" t="s">
        <v>48</v>
      </c>
      <c r="G5366" s="231" t="s">
        <v>521</v>
      </c>
      <c r="H5366" s="231" t="s">
        <v>796</v>
      </c>
      <c r="I5366" s="203">
        <v>1411.6</v>
      </c>
      <c r="J5366" s="203">
        <v>0</v>
      </c>
      <c r="K5366" s="203">
        <v>0</v>
      </c>
      <c r="L5366" s="203">
        <v>1411.6</v>
      </c>
      <c r="M5366" s="231"/>
    </row>
    <row r="5367" spans="1:13">
      <c r="A5367" s="231" t="s">
        <v>794</v>
      </c>
      <c r="B5367" s="231" t="s">
        <v>244</v>
      </c>
      <c r="C5367" s="231" t="s">
        <v>2344</v>
      </c>
      <c r="D5367" s="231" t="s">
        <v>1008</v>
      </c>
      <c r="E5367" s="231" t="s">
        <v>2202</v>
      </c>
      <c r="F5367" s="231" t="s">
        <v>48</v>
      </c>
      <c r="G5367" s="231" t="s">
        <v>521</v>
      </c>
      <c r="H5367" s="231" t="s">
        <v>796</v>
      </c>
      <c r="I5367" s="203">
        <v>5000</v>
      </c>
      <c r="J5367" s="203">
        <v>0</v>
      </c>
      <c r="K5367" s="203">
        <v>0</v>
      </c>
      <c r="L5367" s="203">
        <v>5000</v>
      </c>
      <c r="M5367" s="231"/>
    </row>
    <row r="5368" spans="1:13">
      <c r="A5368" s="231" t="s">
        <v>794</v>
      </c>
      <c r="B5368" s="231" t="s">
        <v>244</v>
      </c>
      <c r="C5368" s="231" t="s">
        <v>2344</v>
      </c>
      <c r="D5368" s="231" t="s">
        <v>1008</v>
      </c>
      <c r="E5368" s="231" t="s">
        <v>2202</v>
      </c>
      <c r="F5368" s="231" t="s">
        <v>48</v>
      </c>
      <c r="G5368" s="231" t="s">
        <v>521</v>
      </c>
      <c r="H5368" s="231" t="s">
        <v>796</v>
      </c>
      <c r="I5368" s="203">
        <v>25122.720000000001</v>
      </c>
      <c r="J5368" s="203">
        <v>0</v>
      </c>
      <c r="K5368" s="203">
        <v>0</v>
      </c>
      <c r="L5368" s="203">
        <v>25122.720000000001</v>
      </c>
      <c r="M5368" s="231"/>
    </row>
    <row r="5369" spans="1:13">
      <c r="A5369" s="231" t="s">
        <v>794</v>
      </c>
      <c r="B5369" s="231" t="s">
        <v>808</v>
      </c>
      <c r="C5369" s="231" t="s">
        <v>794</v>
      </c>
      <c r="D5369" s="231" t="s">
        <v>2095</v>
      </c>
      <c r="E5369" s="231" t="s">
        <v>2086</v>
      </c>
      <c r="F5369" s="231" t="s">
        <v>48</v>
      </c>
      <c r="G5369" s="231" t="s">
        <v>521</v>
      </c>
      <c r="H5369" s="231" t="s">
        <v>796</v>
      </c>
      <c r="I5369" s="203">
        <v>28.44</v>
      </c>
      <c r="J5369" s="203">
        <v>28.44</v>
      </c>
      <c r="K5369" s="203">
        <v>0</v>
      </c>
      <c r="L5369" s="203">
        <v>0</v>
      </c>
      <c r="M5369" s="231"/>
    </row>
    <row r="5370" spans="1:13">
      <c r="A5370" s="231" t="s">
        <v>794</v>
      </c>
      <c r="B5370" s="231" t="s">
        <v>808</v>
      </c>
      <c r="C5370" s="231" t="s">
        <v>812</v>
      </c>
      <c r="D5370" s="231" t="s">
        <v>2095</v>
      </c>
      <c r="E5370" s="231" t="s">
        <v>2086</v>
      </c>
      <c r="F5370" s="231" t="s">
        <v>48</v>
      </c>
      <c r="G5370" s="231" t="s">
        <v>521</v>
      </c>
      <c r="H5370" s="231" t="s">
        <v>796</v>
      </c>
      <c r="I5370" s="203">
        <v>6.62</v>
      </c>
      <c r="J5370" s="203">
        <v>6.56</v>
      </c>
      <c r="K5370" s="203">
        <v>0</v>
      </c>
      <c r="L5370" s="203">
        <v>0.06</v>
      </c>
      <c r="M5370" s="231"/>
    </row>
    <row r="5371" spans="1:13">
      <c r="A5371" s="231" t="s">
        <v>794</v>
      </c>
      <c r="B5371" s="231" t="s">
        <v>833</v>
      </c>
      <c r="C5371" s="231" t="s">
        <v>794</v>
      </c>
      <c r="D5371" s="231" t="s">
        <v>134</v>
      </c>
      <c r="E5371" s="231" t="s">
        <v>1967</v>
      </c>
      <c r="F5371" s="231" t="s">
        <v>48</v>
      </c>
      <c r="G5371" s="231" t="s">
        <v>521</v>
      </c>
      <c r="H5371" s="231" t="s">
        <v>796</v>
      </c>
      <c r="I5371" s="203">
        <v>10763.29</v>
      </c>
      <c r="J5371" s="203">
        <v>9159.41</v>
      </c>
      <c r="K5371" s="203">
        <v>1793.88</v>
      </c>
      <c r="L5371" s="203">
        <v>-190</v>
      </c>
      <c r="M5371" s="231"/>
    </row>
    <row r="5372" spans="1:13">
      <c r="A5372" s="231" t="s">
        <v>794</v>
      </c>
      <c r="B5372" s="231" t="s">
        <v>833</v>
      </c>
      <c r="C5372" s="231" t="s">
        <v>794</v>
      </c>
      <c r="D5372" s="231" t="s">
        <v>134</v>
      </c>
      <c r="E5372" s="231" t="s">
        <v>1967</v>
      </c>
      <c r="F5372" s="231" t="s">
        <v>48</v>
      </c>
      <c r="G5372" s="231" t="s">
        <v>521</v>
      </c>
      <c r="H5372" s="231" t="s">
        <v>796</v>
      </c>
      <c r="I5372" s="203">
        <v>4621.43</v>
      </c>
      <c r="J5372" s="203">
        <v>4272.8500000000004</v>
      </c>
      <c r="K5372" s="203">
        <v>171.67</v>
      </c>
      <c r="L5372" s="203">
        <v>176.91</v>
      </c>
      <c r="M5372" s="231"/>
    </row>
    <row r="5373" spans="1:13">
      <c r="A5373" s="231" t="s">
        <v>794</v>
      </c>
      <c r="B5373" s="231" t="s">
        <v>833</v>
      </c>
      <c r="C5373" s="231" t="s">
        <v>812</v>
      </c>
      <c r="D5373" s="231" t="s">
        <v>134</v>
      </c>
      <c r="E5373" s="231" t="s">
        <v>1967</v>
      </c>
      <c r="F5373" s="231" t="s">
        <v>48</v>
      </c>
      <c r="G5373" s="231" t="s">
        <v>521</v>
      </c>
      <c r="H5373" s="231" t="s">
        <v>796</v>
      </c>
      <c r="I5373" s="203">
        <v>7668.54</v>
      </c>
      <c r="J5373" s="203">
        <v>7208.21</v>
      </c>
      <c r="K5373" s="203">
        <v>408.08</v>
      </c>
      <c r="L5373" s="203">
        <v>52.25</v>
      </c>
      <c r="M5373" s="231"/>
    </row>
    <row r="5374" spans="1:13">
      <c r="A5374" s="231" t="s">
        <v>794</v>
      </c>
      <c r="B5374" s="231" t="s">
        <v>833</v>
      </c>
      <c r="C5374" s="231" t="s">
        <v>2345</v>
      </c>
      <c r="D5374" s="231" t="s">
        <v>134</v>
      </c>
      <c r="E5374" s="231" t="s">
        <v>1967</v>
      </c>
      <c r="F5374" s="231" t="s">
        <v>48</v>
      </c>
      <c r="G5374" s="231" t="s">
        <v>521</v>
      </c>
      <c r="H5374" s="231" t="s">
        <v>796</v>
      </c>
      <c r="I5374" s="203">
        <v>81.25</v>
      </c>
      <c r="J5374" s="203">
        <v>912.9</v>
      </c>
      <c r="K5374" s="203">
        <v>0</v>
      </c>
      <c r="L5374" s="203">
        <v>-831.65</v>
      </c>
      <c r="M5374" s="231"/>
    </row>
    <row r="5375" spans="1:13">
      <c r="A5375" s="231" t="s">
        <v>794</v>
      </c>
      <c r="B5375" s="231" t="s">
        <v>808</v>
      </c>
      <c r="C5375" s="231" t="s">
        <v>794</v>
      </c>
      <c r="D5375" s="231" t="s">
        <v>403</v>
      </c>
      <c r="E5375" s="231" t="s">
        <v>1967</v>
      </c>
      <c r="F5375" s="231" t="s">
        <v>48</v>
      </c>
      <c r="G5375" s="231" t="s">
        <v>521</v>
      </c>
      <c r="H5375" s="231" t="s">
        <v>796</v>
      </c>
      <c r="I5375" s="203">
        <v>18000</v>
      </c>
      <c r="J5375" s="203">
        <v>36000</v>
      </c>
      <c r="K5375" s="203">
        <v>0</v>
      </c>
      <c r="L5375" s="203">
        <v>-18000</v>
      </c>
      <c r="M5375" s="231"/>
    </row>
    <row r="5376" spans="1:13">
      <c r="A5376" s="231" t="s">
        <v>794</v>
      </c>
      <c r="B5376" s="231" t="s">
        <v>808</v>
      </c>
      <c r="C5376" s="231" t="s">
        <v>812</v>
      </c>
      <c r="D5376" s="231" t="s">
        <v>403</v>
      </c>
      <c r="E5376" s="231" t="s">
        <v>1967</v>
      </c>
      <c r="F5376" s="231" t="s">
        <v>48</v>
      </c>
      <c r="G5376" s="231" t="s">
        <v>521</v>
      </c>
      <c r="H5376" s="231" t="s">
        <v>796</v>
      </c>
      <c r="I5376" s="203">
        <v>4205.04</v>
      </c>
      <c r="J5376" s="203">
        <v>7995.3</v>
      </c>
      <c r="K5376" s="203">
        <v>0</v>
      </c>
      <c r="L5376" s="203">
        <v>-3790.26</v>
      </c>
      <c r="M5376" s="231"/>
    </row>
    <row r="5377" spans="1:13">
      <c r="A5377" s="231" t="s">
        <v>794</v>
      </c>
      <c r="B5377" s="231" t="s">
        <v>833</v>
      </c>
      <c r="C5377" s="231" t="s">
        <v>794</v>
      </c>
      <c r="D5377" s="231" t="s">
        <v>403</v>
      </c>
      <c r="E5377" s="231" t="s">
        <v>1967</v>
      </c>
      <c r="F5377" s="231" t="s">
        <v>48</v>
      </c>
      <c r="G5377" s="231" t="s">
        <v>521</v>
      </c>
      <c r="H5377" s="231" t="s">
        <v>796</v>
      </c>
      <c r="I5377" s="203">
        <v>45985.5</v>
      </c>
      <c r="J5377" s="203">
        <v>39081.26</v>
      </c>
      <c r="K5377" s="203">
        <v>7664.24</v>
      </c>
      <c r="L5377" s="203">
        <v>-760</v>
      </c>
      <c r="M5377" s="231"/>
    </row>
    <row r="5378" spans="1:13">
      <c r="A5378" s="231" t="s">
        <v>794</v>
      </c>
      <c r="B5378" s="231" t="s">
        <v>833</v>
      </c>
      <c r="C5378" s="231" t="s">
        <v>794</v>
      </c>
      <c r="D5378" s="231" t="s">
        <v>403</v>
      </c>
      <c r="E5378" s="231" t="s">
        <v>1967</v>
      </c>
      <c r="F5378" s="231" t="s">
        <v>48</v>
      </c>
      <c r="G5378" s="231" t="s">
        <v>521</v>
      </c>
      <c r="H5378" s="231" t="s">
        <v>796</v>
      </c>
      <c r="I5378" s="203">
        <v>20310.03</v>
      </c>
      <c r="J5378" s="203">
        <v>19578.919999999998</v>
      </c>
      <c r="K5378" s="203">
        <v>714.42</v>
      </c>
      <c r="L5378" s="203">
        <v>16.690000000000001</v>
      </c>
      <c r="M5378" s="231"/>
    </row>
    <row r="5379" spans="1:13">
      <c r="A5379" s="231" t="s">
        <v>794</v>
      </c>
      <c r="B5379" s="231" t="s">
        <v>833</v>
      </c>
      <c r="C5379" s="231" t="s">
        <v>812</v>
      </c>
      <c r="D5379" s="231" t="s">
        <v>403</v>
      </c>
      <c r="E5379" s="231" t="s">
        <v>1967</v>
      </c>
      <c r="F5379" s="231" t="s">
        <v>48</v>
      </c>
      <c r="G5379" s="231" t="s">
        <v>521</v>
      </c>
      <c r="H5379" s="231" t="s">
        <v>796</v>
      </c>
      <c r="I5379" s="203">
        <v>26094.799999999999</v>
      </c>
      <c r="J5379" s="203">
        <v>24849.73</v>
      </c>
      <c r="K5379" s="203">
        <v>1739.53</v>
      </c>
      <c r="L5379" s="203">
        <v>-494.46</v>
      </c>
      <c r="M5379" s="231"/>
    </row>
    <row r="5380" spans="1:13">
      <c r="A5380" s="231" t="s">
        <v>794</v>
      </c>
      <c r="B5380" s="231" t="s">
        <v>833</v>
      </c>
      <c r="C5380" s="231" t="s">
        <v>2345</v>
      </c>
      <c r="D5380" s="231" t="s">
        <v>403</v>
      </c>
      <c r="E5380" s="231" t="s">
        <v>1967</v>
      </c>
      <c r="F5380" s="231" t="s">
        <v>48</v>
      </c>
      <c r="G5380" s="231" t="s">
        <v>521</v>
      </c>
      <c r="H5380" s="231" t="s">
        <v>796</v>
      </c>
      <c r="I5380" s="203">
        <v>0</v>
      </c>
      <c r="J5380" s="203">
        <v>327.63</v>
      </c>
      <c r="K5380" s="203">
        <v>0</v>
      </c>
      <c r="L5380" s="203">
        <v>-327.63</v>
      </c>
      <c r="M5380" s="231"/>
    </row>
    <row r="5381" spans="1:13">
      <c r="A5381" s="231" t="s">
        <v>794</v>
      </c>
      <c r="B5381" s="231" t="s">
        <v>707</v>
      </c>
      <c r="C5381" s="231" t="s">
        <v>794</v>
      </c>
      <c r="D5381" s="231" t="s">
        <v>403</v>
      </c>
      <c r="E5381" s="231" t="s">
        <v>1967</v>
      </c>
      <c r="F5381" s="231" t="s">
        <v>48</v>
      </c>
      <c r="G5381" s="231" t="s">
        <v>521</v>
      </c>
      <c r="H5381" s="231" t="s">
        <v>796</v>
      </c>
      <c r="I5381" s="203">
        <v>80448.800000000003</v>
      </c>
      <c r="J5381" s="203">
        <v>70666.13</v>
      </c>
      <c r="K5381" s="203">
        <v>9782.67</v>
      </c>
      <c r="L5381" s="203">
        <v>0</v>
      </c>
      <c r="M5381" s="231"/>
    </row>
    <row r="5382" spans="1:13">
      <c r="A5382" s="231" t="s">
        <v>794</v>
      </c>
      <c r="B5382" s="231" t="s">
        <v>707</v>
      </c>
      <c r="C5382" s="231" t="s">
        <v>812</v>
      </c>
      <c r="D5382" s="231" t="s">
        <v>403</v>
      </c>
      <c r="E5382" s="231" t="s">
        <v>1967</v>
      </c>
      <c r="F5382" s="231" t="s">
        <v>48</v>
      </c>
      <c r="G5382" s="231" t="s">
        <v>521</v>
      </c>
      <c r="H5382" s="231" t="s">
        <v>796</v>
      </c>
      <c r="I5382" s="203">
        <v>24985.360000000001</v>
      </c>
      <c r="J5382" s="203">
        <v>23415.3</v>
      </c>
      <c r="K5382" s="203">
        <v>2031.48</v>
      </c>
      <c r="L5382" s="203">
        <v>-461.42</v>
      </c>
      <c r="M5382" s="231"/>
    </row>
    <row r="5383" spans="1:13">
      <c r="A5383" s="231" t="s">
        <v>794</v>
      </c>
      <c r="B5383" s="231" t="s">
        <v>808</v>
      </c>
      <c r="C5383" s="231" t="s">
        <v>2341</v>
      </c>
      <c r="D5383" s="231" t="s">
        <v>681</v>
      </c>
      <c r="E5383" s="231" t="s">
        <v>1098</v>
      </c>
      <c r="F5383" s="231" t="s">
        <v>48</v>
      </c>
      <c r="G5383" s="231" t="s">
        <v>521</v>
      </c>
      <c r="H5383" s="231" t="s">
        <v>796</v>
      </c>
      <c r="I5383" s="203">
        <v>179718.33</v>
      </c>
      <c r="J5383" s="203">
        <v>379789</v>
      </c>
      <c r="K5383" s="203">
        <v>0</v>
      </c>
      <c r="L5383" s="203">
        <v>-200070.67</v>
      </c>
      <c r="M5383" s="231"/>
    </row>
    <row r="5384" spans="1:13">
      <c r="A5384" s="231" t="s">
        <v>794</v>
      </c>
      <c r="B5384" s="231" t="s">
        <v>808</v>
      </c>
      <c r="C5384" s="231" t="s">
        <v>2343</v>
      </c>
      <c r="D5384" s="231" t="s">
        <v>681</v>
      </c>
      <c r="E5384" s="231" t="s">
        <v>1098</v>
      </c>
      <c r="F5384" s="231" t="s">
        <v>48</v>
      </c>
      <c r="G5384" s="231" t="s">
        <v>521</v>
      </c>
      <c r="H5384" s="231" t="s">
        <v>796</v>
      </c>
      <c r="I5384" s="203">
        <v>171453.61</v>
      </c>
      <c r="J5384" s="203">
        <v>170853.61</v>
      </c>
      <c r="K5384" s="203">
        <v>544.39</v>
      </c>
      <c r="L5384" s="203">
        <v>55.61</v>
      </c>
      <c r="M5384" s="231"/>
    </row>
    <row r="5385" spans="1:13">
      <c r="A5385" s="231" t="s">
        <v>794</v>
      </c>
      <c r="B5385" s="231" t="s">
        <v>702</v>
      </c>
      <c r="C5385" s="231" t="s">
        <v>794</v>
      </c>
      <c r="D5385" s="231" t="s">
        <v>681</v>
      </c>
      <c r="E5385" s="231" t="s">
        <v>1098</v>
      </c>
      <c r="F5385" s="231" t="s">
        <v>48</v>
      </c>
      <c r="G5385" s="231" t="s">
        <v>521</v>
      </c>
      <c r="H5385" s="231" t="s">
        <v>796</v>
      </c>
      <c r="I5385" s="203">
        <v>8985.48</v>
      </c>
      <c r="J5385" s="203">
        <v>8985.48</v>
      </c>
      <c r="K5385" s="203">
        <v>0</v>
      </c>
      <c r="L5385" s="203">
        <v>0</v>
      </c>
      <c r="M5385" s="231"/>
    </row>
    <row r="5386" spans="1:13">
      <c r="A5386" s="231" t="s">
        <v>794</v>
      </c>
      <c r="B5386" s="231" t="s">
        <v>702</v>
      </c>
      <c r="C5386" s="231" t="s">
        <v>812</v>
      </c>
      <c r="D5386" s="231" t="s">
        <v>681</v>
      </c>
      <c r="E5386" s="231" t="s">
        <v>1098</v>
      </c>
      <c r="F5386" s="231" t="s">
        <v>48</v>
      </c>
      <c r="G5386" s="231" t="s">
        <v>521</v>
      </c>
      <c r="H5386" s="231" t="s">
        <v>796</v>
      </c>
      <c r="I5386" s="203">
        <v>929.71</v>
      </c>
      <c r="J5386" s="203">
        <v>810.29</v>
      </c>
      <c r="K5386" s="203">
        <v>0</v>
      </c>
      <c r="L5386" s="203">
        <v>119.42</v>
      </c>
      <c r="M5386" s="231"/>
    </row>
    <row r="5387" spans="1:13">
      <c r="A5387" s="231" t="s">
        <v>794</v>
      </c>
      <c r="B5387" s="231" t="s">
        <v>702</v>
      </c>
      <c r="C5387" s="231" t="s">
        <v>2345</v>
      </c>
      <c r="D5387" s="231" t="s">
        <v>681</v>
      </c>
      <c r="E5387" s="231" t="s">
        <v>1098</v>
      </c>
      <c r="F5387" s="231" t="s">
        <v>48</v>
      </c>
      <c r="G5387" s="231" t="s">
        <v>521</v>
      </c>
      <c r="H5387" s="231" t="s">
        <v>796</v>
      </c>
      <c r="I5387" s="203">
        <v>11198.72</v>
      </c>
      <c r="J5387" s="203">
        <v>11198.72</v>
      </c>
      <c r="K5387" s="203">
        <v>0</v>
      </c>
      <c r="L5387" s="203">
        <v>0</v>
      </c>
      <c r="M5387" s="231"/>
    </row>
    <row r="5388" spans="1:13">
      <c r="A5388" s="231" t="s">
        <v>794</v>
      </c>
      <c r="B5388" s="231" t="s">
        <v>366</v>
      </c>
      <c r="C5388" s="231" t="s">
        <v>2345</v>
      </c>
      <c r="D5388" s="231" t="s">
        <v>681</v>
      </c>
      <c r="E5388" s="231" t="s">
        <v>1098</v>
      </c>
      <c r="F5388" s="231" t="s">
        <v>48</v>
      </c>
      <c r="G5388" s="231" t="s">
        <v>521</v>
      </c>
      <c r="H5388" s="231" t="s">
        <v>796</v>
      </c>
      <c r="I5388" s="203">
        <v>91400</v>
      </c>
      <c r="J5388" s="203">
        <v>61905.47</v>
      </c>
      <c r="K5388" s="203">
        <v>0</v>
      </c>
      <c r="L5388" s="203">
        <v>29494.53</v>
      </c>
      <c r="M5388" s="231"/>
    </row>
    <row r="5389" spans="1:13">
      <c r="A5389" s="231" t="s">
        <v>794</v>
      </c>
      <c r="B5389" s="231" t="s">
        <v>856</v>
      </c>
      <c r="C5389" s="231" t="s">
        <v>794</v>
      </c>
      <c r="D5389" s="231" t="s">
        <v>36</v>
      </c>
      <c r="E5389" s="231" t="s">
        <v>257</v>
      </c>
      <c r="F5389" s="231" t="s">
        <v>48</v>
      </c>
      <c r="G5389" s="231" t="s">
        <v>521</v>
      </c>
      <c r="H5389" s="231" t="s">
        <v>796</v>
      </c>
      <c r="I5389" s="203">
        <v>51100</v>
      </c>
      <c r="J5389" s="203">
        <v>49196.88</v>
      </c>
      <c r="K5389" s="203">
        <v>1813.34</v>
      </c>
      <c r="L5389" s="203">
        <v>89.78</v>
      </c>
      <c r="M5389" s="231"/>
    </row>
    <row r="5390" spans="1:13">
      <c r="A5390" s="231" t="s">
        <v>794</v>
      </c>
      <c r="B5390" s="231" t="s">
        <v>856</v>
      </c>
      <c r="C5390" s="231" t="s">
        <v>812</v>
      </c>
      <c r="D5390" s="231" t="s">
        <v>36</v>
      </c>
      <c r="E5390" s="231" t="s">
        <v>257</v>
      </c>
      <c r="F5390" s="231" t="s">
        <v>48</v>
      </c>
      <c r="G5390" s="231" t="s">
        <v>521</v>
      </c>
      <c r="H5390" s="231" t="s">
        <v>796</v>
      </c>
      <c r="I5390" s="203">
        <v>25900</v>
      </c>
      <c r="J5390" s="203">
        <v>25577.86</v>
      </c>
      <c r="K5390" s="203">
        <v>377.71</v>
      </c>
      <c r="L5390" s="203">
        <v>-55.57</v>
      </c>
      <c r="M5390" s="231"/>
    </row>
    <row r="5391" spans="1:13">
      <c r="A5391" s="231" t="s">
        <v>794</v>
      </c>
      <c r="B5391" s="231" t="s">
        <v>856</v>
      </c>
      <c r="C5391" s="231" t="s">
        <v>2345</v>
      </c>
      <c r="D5391" s="231" t="s">
        <v>36</v>
      </c>
      <c r="E5391" s="231" t="s">
        <v>257</v>
      </c>
      <c r="F5391" s="231" t="s">
        <v>48</v>
      </c>
      <c r="G5391" s="231" t="s">
        <v>521</v>
      </c>
      <c r="H5391" s="231" t="s">
        <v>796</v>
      </c>
      <c r="I5391" s="203">
        <v>2068.4499999999998</v>
      </c>
      <c r="J5391" s="203">
        <v>2353.8200000000002</v>
      </c>
      <c r="K5391" s="203">
        <v>0</v>
      </c>
      <c r="L5391" s="203">
        <v>-285.37</v>
      </c>
      <c r="M5391" s="231"/>
    </row>
    <row r="5392" spans="1:13">
      <c r="A5392" s="231" t="s">
        <v>794</v>
      </c>
      <c r="B5392" s="231" t="s">
        <v>808</v>
      </c>
      <c r="C5392" s="231" t="s">
        <v>2343</v>
      </c>
      <c r="D5392" s="231" t="s">
        <v>832</v>
      </c>
      <c r="E5392" s="231" t="s">
        <v>296</v>
      </c>
      <c r="F5392" s="231" t="s">
        <v>48</v>
      </c>
      <c r="G5392" s="231" t="s">
        <v>521</v>
      </c>
      <c r="H5392" s="231" t="s">
        <v>2308</v>
      </c>
      <c r="I5392" s="203">
        <v>29.27</v>
      </c>
      <c r="J5392" s="203">
        <v>0</v>
      </c>
      <c r="K5392" s="203">
        <v>0</v>
      </c>
      <c r="L5392" s="203">
        <v>29.27</v>
      </c>
      <c r="M5392" s="231"/>
    </row>
    <row r="5393" spans="1:13">
      <c r="A5393" s="231" t="s">
        <v>794</v>
      </c>
      <c r="B5393" s="231" t="s">
        <v>808</v>
      </c>
      <c r="C5393" s="231" t="s">
        <v>2343</v>
      </c>
      <c r="D5393" s="231" t="s">
        <v>844</v>
      </c>
      <c r="E5393" s="231" t="s">
        <v>296</v>
      </c>
      <c r="F5393" s="231" t="s">
        <v>48</v>
      </c>
      <c r="G5393" s="231" t="s">
        <v>521</v>
      </c>
      <c r="H5393" s="231" t="s">
        <v>2308</v>
      </c>
      <c r="I5393" s="203">
        <v>1038.8599999999999</v>
      </c>
      <c r="J5393" s="203">
        <v>0</v>
      </c>
      <c r="K5393" s="203">
        <v>0</v>
      </c>
      <c r="L5393" s="203">
        <v>1038.8599999999999</v>
      </c>
      <c r="M5393" s="231"/>
    </row>
    <row r="5394" spans="1:13">
      <c r="A5394" s="231" t="s">
        <v>794</v>
      </c>
      <c r="B5394" s="231" t="s">
        <v>703</v>
      </c>
      <c r="C5394" s="231" t="s">
        <v>2344</v>
      </c>
      <c r="D5394" s="231" t="s">
        <v>2095</v>
      </c>
      <c r="E5394" s="231" t="s">
        <v>710</v>
      </c>
      <c r="F5394" s="231" t="s">
        <v>48</v>
      </c>
      <c r="G5394" s="231" t="s">
        <v>521</v>
      </c>
      <c r="H5394" s="231" t="s">
        <v>796</v>
      </c>
      <c r="I5394" s="203">
        <v>160.19</v>
      </c>
      <c r="J5394" s="203">
        <v>0</v>
      </c>
      <c r="K5394" s="203">
        <v>0</v>
      </c>
      <c r="L5394" s="203">
        <v>160.19</v>
      </c>
      <c r="M5394" s="231"/>
    </row>
    <row r="5395" spans="1:13">
      <c r="A5395" s="231" t="s">
        <v>794</v>
      </c>
      <c r="B5395" s="231" t="s">
        <v>804</v>
      </c>
      <c r="C5395" s="231" t="s">
        <v>794</v>
      </c>
      <c r="D5395" s="231" t="s">
        <v>400</v>
      </c>
      <c r="E5395" s="231" t="s">
        <v>338</v>
      </c>
      <c r="F5395" s="231" t="s">
        <v>48</v>
      </c>
      <c r="G5395" s="231" t="s">
        <v>521</v>
      </c>
      <c r="H5395" s="231" t="s">
        <v>796</v>
      </c>
      <c r="I5395" s="203">
        <v>2520</v>
      </c>
      <c r="J5395" s="203">
        <v>2700</v>
      </c>
      <c r="K5395" s="203">
        <v>0</v>
      </c>
      <c r="L5395" s="203">
        <v>-180</v>
      </c>
      <c r="M5395" s="231"/>
    </row>
    <row r="5396" spans="1:13">
      <c r="A5396" s="231" t="s">
        <v>794</v>
      </c>
      <c r="B5396" s="231" t="s">
        <v>804</v>
      </c>
      <c r="C5396" s="231" t="s">
        <v>812</v>
      </c>
      <c r="D5396" s="231" t="s">
        <v>400</v>
      </c>
      <c r="E5396" s="231" t="s">
        <v>338</v>
      </c>
      <c r="F5396" s="231" t="s">
        <v>48</v>
      </c>
      <c r="G5396" s="231" t="s">
        <v>521</v>
      </c>
      <c r="H5396" s="231" t="s">
        <v>796</v>
      </c>
      <c r="I5396" s="203">
        <v>1000</v>
      </c>
      <c r="J5396" s="203">
        <v>618.32000000000005</v>
      </c>
      <c r="K5396" s="203">
        <v>0</v>
      </c>
      <c r="L5396" s="203">
        <v>381.68</v>
      </c>
      <c r="M5396" s="231"/>
    </row>
    <row r="5397" spans="1:13">
      <c r="A5397" s="231" t="s">
        <v>794</v>
      </c>
      <c r="B5397" s="231" t="s">
        <v>804</v>
      </c>
      <c r="C5397" s="231" t="s">
        <v>2341</v>
      </c>
      <c r="D5397" s="231" t="s">
        <v>400</v>
      </c>
      <c r="E5397" s="231" t="s">
        <v>338</v>
      </c>
      <c r="F5397" s="231" t="s">
        <v>48</v>
      </c>
      <c r="G5397" s="231" t="s">
        <v>521</v>
      </c>
      <c r="H5397" s="231" t="s">
        <v>796</v>
      </c>
      <c r="I5397" s="203">
        <v>607</v>
      </c>
      <c r="J5397" s="203">
        <v>607</v>
      </c>
      <c r="K5397" s="203">
        <v>0</v>
      </c>
      <c r="L5397" s="203">
        <v>0</v>
      </c>
      <c r="M5397" s="231"/>
    </row>
    <row r="5398" spans="1:13">
      <c r="A5398" s="231" t="s">
        <v>794</v>
      </c>
      <c r="B5398" s="231" t="s">
        <v>804</v>
      </c>
      <c r="C5398" s="231" t="s">
        <v>2343</v>
      </c>
      <c r="D5398" s="231" t="s">
        <v>400</v>
      </c>
      <c r="E5398" s="231" t="s">
        <v>338</v>
      </c>
      <c r="F5398" s="231" t="s">
        <v>48</v>
      </c>
      <c r="G5398" s="231" t="s">
        <v>521</v>
      </c>
      <c r="H5398" s="231" t="s">
        <v>796</v>
      </c>
      <c r="I5398" s="203">
        <v>9453.44</v>
      </c>
      <c r="J5398" s="203">
        <v>493.18</v>
      </c>
      <c r="K5398" s="203">
        <v>0</v>
      </c>
      <c r="L5398" s="203">
        <v>8960.26</v>
      </c>
      <c r="M5398" s="231"/>
    </row>
    <row r="5399" spans="1:13">
      <c r="A5399" s="231" t="s">
        <v>794</v>
      </c>
      <c r="B5399" s="231" t="s">
        <v>366</v>
      </c>
      <c r="C5399" s="231" t="s">
        <v>2345</v>
      </c>
      <c r="D5399" s="231" t="s">
        <v>400</v>
      </c>
      <c r="E5399" s="231" t="s">
        <v>338</v>
      </c>
      <c r="F5399" s="231" t="s">
        <v>48</v>
      </c>
      <c r="G5399" s="231" t="s">
        <v>521</v>
      </c>
      <c r="H5399" s="231" t="s">
        <v>796</v>
      </c>
      <c r="I5399" s="203">
        <v>86.53</v>
      </c>
      <c r="J5399" s="203">
        <v>86.53</v>
      </c>
      <c r="K5399" s="203">
        <v>0</v>
      </c>
      <c r="L5399" s="203">
        <v>0</v>
      </c>
      <c r="M5399" s="231"/>
    </row>
    <row r="5400" spans="1:13">
      <c r="A5400" s="231" t="s">
        <v>794</v>
      </c>
      <c r="B5400" s="231" t="s">
        <v>706</v>
      </c>
      <c r="C5400" s="231" t="s">
        <v>2345</v>
      </c>
      <c r="D5400" s="231" t="s">
        <v>400</v>
      </c>
      <c r="E5400" s="231" t="s">
        <v>338</v>
      </c>
      <c r="F5400" s="231" t="s">
        <v>48</v>
      </c>
      <c r="G5400" s="231" t="s">
        <v>521</v>
      </c>
      <c r="H5400" s="231" t="s">
        <v>796</v>
      </c>
      <c r="I5400" s="203">
        <v>798.24</v>
      </c>
      <c r="J5400" s="203">
        <v>684.24</v>
      </c>
      <c r="K5400" s="203">
        <v>0</v>
      </c>
      <c r="L5400" s="203">
        <v>114</v>
      </c>
      <c r="M5400" s="231"/>
    </row>
    <row r="5401" spans="1:13">
      <c r="A5401" s="231" t="s">
        <v>794</v>
      </c>
      <c r="B5401" s="231" t="s">
        <v>245</v>
      </c>
      <c r="C5401" s="231" t="s">
        <v>2344</v>
      </c>
      <c r="D5401" s="231" t="s">
        <v>1008</v>
      </c>
      <c r="E5401" s="231" t="s">
        <v>2307</v>
      </c>
      <c r="F5401" s="231" t="s">
        <v>48</v>
      </c>
      <c r="G5401" s="231" t="s">
        <v>521</v>
      </c>
      <c r="H5401" s="231" t="s">
        <v>796</v>
      </c>
      <c r="I5401" s="203">
        <v>120953</v>
      </c>
      <c r="J5401" s="203">
        <v>120953</v>
      </c>
      <c r="K5401" s="203">
        <v>0</v>
      </c>
      <c r="L5401" s="203">
        <v>0</v>
      </c>
      <c r="M5401" s="231"/>
    </row>
    <row r="5402" spans="1:13">
      <c r="A5402" s="231" t="s">
        <v>794</v>
      </c>
      <c r="B5402" s="231" t="s">
        <v>808</v>
      </c>
      <c r="C5402" s="231" t="s">
        <v>2343</v>
      </c>
      <c r="D5402" s="231" t="s">
        <v>853</v>
      </c>
      <c r="E5402" s="231" t="s">
        <v>296</v>
      </c>
      <c r="F5402" s="231" t="s">
        <v>48</v>
      </c>
      <c r="G5402" s="231" t="s">
        <v>521</v>
      </c>
      <c r="H5402" s="231" t="s">
        <v>1104</v>
      </c>
      <c r="I5402" s="203">
        <v>1003.96</v>
      </c>
      <c r="J5402" s="203">
        <v>0</v>
      </c>
      <c r="K5402" s="203">
        <v>0</v>
      </c>
      <c r="L5402" s="203">
        <v>1003.96</v>
      </c>
      <c r="M5402" s="231"/>
    </row>
    <row r="5403" spans="1:13">
      <c r="A5403" s="231" t="s">
        <v>794</v>
      </c>
      <c r="B5403" s="231" t="s">
        <v>808</v>
      </c>
      <c r="C5403" s="231" t="s">
        <v>2343</v>
      </c>
      <c r="D5403" s="231" t="s">
        <v>21</v>
      </c>
      <c r="E5403" s="231" t="s">
        <v>296</v>
      </c>
      <c r="F5403" s="231" t="s">
        <v>48</v>
      </c>
      <c r="G5403" s="231" t="s">
        <v>521</v>
      </c>
      <c r="H5403" s="231" t="s">
        <v>1104</v>
      </c>
      <c r="I5403" s="203">
        <v>1253.55</v>
      </c>
      <c r="J5403" s="203">
        <v>0</v>
      </c>
      <c r="K5403" s="203">
        <v>0</v>
      </c>
      <c r="L5403" s="203">
        <v>1253.55</v>
      </c>
      <c r="M5403" s="231"/>
    </row>
    <row r="5404" spans="1:13">
      <c r="A5404" s="231" t="s">
        <v>794</v>
      </c>
      <c r="B5404" s="231" t="s">
        <v>808</v>
      </c>
      <c r="C5404" s="231" t="s">
        <v>2343</v>
      </c>
      <c r="D5404" s="231" t="s">
        <v>827</v>
      </c>
      <c r="E5404" s="231" t="s">
        <v>296</v>
      </c>
      <c r="F5404" s="231" t="s">
        <v>48</v>
      </c>
      <c r="G5404" s="231" t="s">
        <v>521</v>
      </c>
      <c r="H5404" s="231" t="s">
        <v>1104</v>
      </c>
      <c r="I5404" s="203">
        <v>328.36</v>
      </c>
      <c r="J5404" s="203">
        <v>0</v>
      </c>
      <c r="K5404" s="203">
        <v>0</v>
      </c>
      <c r="L5404" s="203">
        <v>328.36</v>
      </c>
      <c r="M5404" s="231"/>
    </row>
    <row r="5405" spans="1:13">
      <c r="A5405" s="231" t="s">
        <v>794</v>
      </c>
      <c r="B5405" s="231" t="s">
        <v>808</v>
      </c>
      <c r="C5405" s="231" t="s">
        <v>2344</v>
      </c>
      <c r="D5405" s="231" t="s">
        <v>827</v>
      </c>
      <c r="E5405" s="231" t="s">
        <v>296</v>
      </c>
      <c r="F5405" s="231" t="s">
        <v>48</v>
      </c>
      <c r="G5405" s="231" t="s">
        <v>521</v>
      </c>
      <c r="H5405" s="231" t="s">
        <v>1104</v>
      </c>
      <c r="I5405" s="203">
        <v>5</v>
      </c>
      <c r="J5405" s="203">
        <v>0</v>
      </c>
      <c r="K5405" s="203">
        <v>0</v>
      </c>
      <c r="L5405" s="203">
        <v>5</v>
      </c>
      <c r="M5405" s="231"/>
    </row>
    <row r="5406" spans="1:13">
      <c r="A5406" s="231" t="s">
        <v>794</v>
      </c>
      <c r="B5406" s="231" t="s">
        <v>808</v>
      </c>
      <c r="C5406" s="231" t="s">
        <v>2341</v>
      </c>
      <c r="D5406" s="231" t="s">
        <v>384</v>
      </c>
      <c r="E5406" s="231" t="s">
        <v>296</v>
      </c>
      <c r="F5406" s="231" t="s">
        <v>48</v>
      </c>
      <c r="G5406" s="231" t="s">
        <v>521</v>
      </c>
      <c r="H5406" s="231" t="s">
        <v>1104</v>
      </c>
      <c r="I5406" s="203">
        <v>152.69</v>
      </c>
      <c r="J5406" s="203">
        <v>0</v>
      </c>
      <c r="K5406" s="203">
        <v>0</v>
      </c>
      <c r="L5406" s="203">
        <v>152.69</v>
      </c>
      <c r="M5406" s="231"/>
    </row>
    <row r="5407" spans="1:13">
      <c r="A5407" s="231" t="s">
        <v>794</v>
      </c>
      <c r="B5407" s="231" t="s">
        <v>808</v>
      </c>
      <c r="C5407" s="231" t="s">
        <v>2343</v>
      </c>
      <c r="D5407" s="231" t="s">
        <v>400</v>
      </c>
      <c r="E5407" s="231" t="s">
        <v>296</v>
      </c>
      <c r="F5407" s="231" t="s">
        <v>48</v>
      </c>
      <c r="G5407" s="231" t="s">
        <v>521</v>
      </c>
      <c r="H5407" s="231" t="s">
        <v>1104</v>
      </c>
      <c r="I5407" s="203">
        <v>19.97</v>
      </c>
      <c r="J5407" s="203">
        <v>0</v>
      </c>
      <c r="K5407" s="203">
        <v>0</v>
      </c>
      <c r="L5407" s="203">
        <v>19.97</v>
      </c>
      <c r="M5407" s="231"/>
    </row>
    <row r="5408" spans="1:13">
      <c r="A5408" s="231" t="s">
        <v>794</v>
      </c>
      <c r="B5408" s="231" t="s">
        <v>808</v>
      </c>
      <c r="C5408" s="231" t="s">
        <v>2341</v>
      </c>
      <c r="D5408" s="231" t="s">
        <v>36</v>
      </c>
      <c r="E5408" s="231" t="s">
        <v>296</v>
      </c>
      <c r="F5408" s="231" t="s">
        <v>48</v>
      </c>
      <c r="G5408" s="231" t="s">
        <v>521</v>
      </c>
      <c r="H5408" s="231" t="s">
        <v>1104</v>
      </c>
      <c r="I5408" s="203">
        <v>1527</v>
      </c>
      <c r="J5408" s="203">
        <v>0</v>
      </c>
      <c r="K5408" s="203">
        <v>0</v>
      </c>
      <c r="L5408" s="203">
        <v>1527</v>
      </c>
      <c r="M5408" s="231"/>
    </row>
    <row r="5409" spans="1:13">
      <c r="A5409" s="231" t="s">
        <v>794</v>
      </c>
      <c r="B5409" s="231" t="s">
        <v>808</v>
      </c>
      <c r="C5409" s="231" t="s">
        <v>2343</v>
      </c>
      <c r="D5409" s="231" t="s">
        <v>36</v>
      </c>
      <c r="E5409" s="231" t="s">
        <v>296</v>
      </c>
      <c r="F5409" s="231" t="s">
        <v>48</v>
      </c>
      <c r="G5409" s="231" t="s">
        <v>521</v>
      </c>
      <c r="H5409" s="231" t="s">
        <v>1104</v>
      </c>
      <c r="I5409" s="203">
        <v>14899.33</v>
      </c>
      <c r="J5409" s="203">
        <v>0</v>
      </c>
      <c r="K5409" s="203">
        <v>0</v>
      </c>
      <c r="L5409" s="203">
        <v>14899.33</v>
      </c>
      <c r="M5409" s="231"/>
    </row>
    <row r="5410" spans="1:13">
      <c r="A5410" s="231" t="s">
        <v>794</v>
      </c>
      <c r="B5410" s="231" t="s">
        <v>702</v>
      </c>
      <c r="C5410" s="231" t="s">
        <v>2341</v>
      </c>
      <c r="D5410" s="231" t="s">
        <v>36</v>
      </c>
      <c r="E5410" s="231" t="s">
        <v>296</v>
      </c>
      <c r="F5410" s="231" t="s">
        <v>48</v>
      </c>
      <c r="G5410" s="231" t="s">
        <v>521</v>
      </c>
      <c r="H5410" s="231" t="s">
        <v>1104</v>
      </c>
      <c r="I5410" s="203">
        <v>369.08</v>
      </c>
      <c r="J5410" s="203">
        <v>0</v>
      </c>
      <c r="K5410" s="203">
        <v>0</v>
      </c>
      <c r="L5410" s="203">
        <v>369.08</v>
      </c>
      <c r="M5410" s="231"/>
    </row>
    <row r="5411" spans="1:13">
      <c r="A5411" s="231" t="s">
        <v>794</v>
      </c>
      <c r="B5411" s="231" t="s">
        <v>808</v>
      </c>
      <c r="C5411" s="231" t="s">
        <v>794</v>
      </c>
      <c r="D5411" s="231" t="s">
        <v>382</v>
      </c>
      <c r="E5411" s="231" t="s">
        <v>296</v>
      </c>
      <c r="F5411" s="231" t="s">
        <v>48</v>
      </c>
      <c r="G5411" s="231" t="s">
        <v>521</v>
      </c>
      <c r="H5411" s="231" t="s">
        <v>1104</v>
      </c>
      <c r="I5411" s="203">
        <v>757.63</v>
      </c>
      <c r="J5411" s="203">
        <v>0</v>
      </c>
      <c r="K5411" s="203">
        <v>0</v>
      </c>
      <c r="L5411" s="203">
        <v>757.63</v>
      </c>
      <c r="M5411" s="231"/>
    </row>
    <row r="5412" spans="1:13">
      <c r="A5412" s="231" t="s">
        <v>794</v>
      </c>
      <c r="B5412" s="231" t="s">
        <v>808</v>
      </c>
      <c r="C5412" s="231" t="s">
        <v>2343</v>
      </c>
      <c r="D5412" s="231" t="s">
        <v>382</v>
      </c>
      <c r="E5412" s="231" t="s">
        <v>296</v>
      </c>
      <c r="F5412" s="231" t="s">
        <v>48</v>
      </c>
      <c r="G5412" s="231" t="s">
        <v>521</v>
      </c>
      <c r="H5412" s="231" t="s">
        <v>1104</v>
      </c>
      <c r="I5412" s="203">
        <v>161.63</v>
      </c>
      <c r="J5412" s="203">
        <v>0</v>
      </c>
      <c r="K5412" s="203">
        <v>0</v>
      </c>
      <c r="L5412" s="203">
        <v>161.63</v>
      </c>
      <c r="M5412" s="231"/>
    </row>
    <row r="5413" spans="1:13">
      <c r="A5413" s="231" t="s">
        <v>794</v>
      </c>
      <c r="B5413" s="231" t="s">
        <v>808</v>
      </c>
      <c r="C5413" s="231" t="s">
        <v>2343</v>
      </c>
      <c r="D5413" s="231" t="s">
        <v>210</v>
      </c>
      <c r="E5413" s="231" t="s">
        <v>296</v>
      </c>
      <c r="F5413" s="231" t="s">
        <v>48</v>
      </c>
      <c r="G5413" s="231" t="s">
        <v>521</v>
      </c>
      <c r="H5413" s="231" t="s">
        <v>1104</v>
      </c>
      <c r="I5413" s="203">
        <v>4168.93</v>
      </c>
      <c r="J5413" s="203">
        <v>0</v>
      </c>
      <c r="K5413" s="203">
        <v>0</v>
      </c>
      <c r="L5413" s="203">
        <v>4168.93</v>
      </c>
      <c r="M5413" s="231"/>
    </row>
    <row r="5414" spans="1:13">
      <c r="A5414" s="231" t="s">
        <v>794</v>
      </c>
      <c r="B5414" s="231" t="s">
        <v>808</v>
      </c>
      <c r="C5414" s="231" t="s">
        <v>2345</v>
      </c>
      <c r="D5414" s="231" t="s">
        <v>210</v>
      </c>
      <c r="E5414" s="231" t="s">
        <v>296</v>
      </c>
      <c r="F5414" s="231" t="s">
        <v>48</v>
      </c>
      <c r="G5414" s="231" t="s">
        <v>521</v>
      </c>
      <c r="H5414" s="231" t="s">
        <v>1104</v>
      </c>
      <c r="I5414" s="203">
        <v>35.450000000000003</v>
      </c>
      <c r="J5414" s="203">
        <v>0</v>
      </c>
      <c r="K5414" s="203">
        <v>0</v>
      </c>
      <c r="L5414" s="203">
        <v>35.450000000000003</v>
      </c>
      <c r="M5414" s="231"/>
    </row>
    <row r="5415" spans="1:13">
      <c r="A5415" s="231" t="s">
        <v>794</v>
      </c>
      <c r="B5415" s="231" t="s">
        <v>702</v>
      </c>
      <c r="C5415" s="231" t="s">
        <v>2341</v>
      </c>
      <c r="D5415" s="231" t="s">
        <v>210</v>
      </c>
      <c r="E5415" s="231" t="s">
        <v>296</v>
      </c>
      <c r="F5415" s="231" t="s">
        <v>48</v>
      </c>
      <c r="G5415" s="231" t="s">
        <v>521</v>
      </c>
      <c r="H5415" s="231" t="s">
        <v>1104</v>
      </c>
      <c r="I5415" s="203">
        <v>99.08</v>
      </c>
      <c r="J5415" s="203">
        <v>0</v>
      </c>
      <c r="K5415" s="203">
        <v>0</v>
      </c>
      <c r="L5415" s="203">
        <v>99.08</v>
      </c>
      <c r="M5415" s="231"/>
    </row>
    <row r="5416" spans="1:13">
      <c r="A5416" s="231" t="s">
        <v>794</v>
      </c>
      <c r="B5416" s="231" t="s">
        <v>808</v>
      </c>
      <c r="C5416" s="231" t="s">
        <v>2344</v>
      </c>
      <c r="D5416" s="231" t="s">
        <v>403</v>
      </c>
      <c r="E5416" s="231" t="s">
        <v>296</v>
      </c>
      <c r="F5416" s="231" t="s">
        <v>48</v>
      </c>
      <c r="G5416" s="231" t="s">
        <v>521</v>
      </c>
      <c r="H5416" s="231" t="s">
        <v>1104</v>
      </c>
      <c r="I5416" s="203">
        <v>212.25</v>
      </c>
      <c r="J5416" s="203">
        <v>0</v>
      </c>
      <c r="K5416" s="203">
        <v>0</v>
      </c>
      <c r="L5416" s="203">
        <v>212.25</v>
      </c>
      <c r="M5416" s="231"/>
    </row>
    <row r="5417" spans="1:13">
      <c r="A5417" s="231" t="s">
        <v>794</v>
      </c>
      <c r="B5417" s="231" t="s">
        <v>808</v>
      </c>
      <c r="C5417" s="231" t="s">
        <v>2341</v>
      </c>
      <c r="D5417" s="231" t="s">
        <v>380</v>
      </c>
      <c r="E5417" s="231" t="s">
        <v>296</v>
      </c>
      <c r="F5417" s="231" t="s">
        <v>48</v>
      </c>
      <c r="G5417" s="231" t="s">
        <v>521</v>
      </c>
      <c r="H5417" s="231" t="s">
        <v>1104</v>
      </c>
      <c r="I5417" s="203">
        <v>4393.8</v>
      </c>
      <c r="J5417" s="203">
        <v>0</v>
      </c>
      <c r="K5417" s="203">
        <v>0</v>
      </c>
      <c r="L5417" s="203">
        <v>4393.8</v>
      </c>
      <c r="M5417" s="231"/>
    </row>
    <row r="5418" spans="1:13">
      <c r="A5418" s="231" t="s">
        <v>794</v>
      </c>
      <c r="B5418" s="231" t="s">
        <v>808</v>
      </c>
      <c r="C5418" s="231" t="s">
        <v>2343</v>
      </c>
      <c r="D5418" s="231" t="s">
        <v>380</v>
      </c>
      <c r="E5418" s="231" t="s">
        <v>296</v>
      </c>
      <c r="F5418" s="231" t="s">
        <v>48</v>
      </c>
      <c r="G5418" s="231" t="s">
        <v>521</v>
      </c>
      <c r="H5418" s="231" t="s">
        <v>1104</v>
      </c>
      <c r="I5418" s="203">
        <v>50</v>
      </c>
      <c r="J5418" s="203">
        <v>50</v>
      </c>
      <c r="K5418" s="203">
        <v>0</v>
      </c>
      <c r="L5418" s="203">
        <v>0</v>
      </c>
      <c r="M5418" s="231"/>
    </row>
    <row r="5419" spans="1:13">
      <c r="A5419" s="231" t="s">
        <v>794</v>
      </c>
      <c r="B5419" s="231" t="s">
        <v>808</v>
      </c>
      <c r="C5419" s="231" t="s">
        <v>2341</v>
      </c>
      <c r="D5419" s="231" t="s">
        <v>1044</v>
      </c>
      <c r="E5419" s="231" t="s">
        <v>296</v>
      </c>
      <c r="F5419" s="231" t="s">
        <v>48</v>
      </c>
      <c r="G5419" s="231" t="s">
        <v>521</v>
      </c>
      <c r="H5419" s="231" t="s">
        <v>1104</v>
      </c>
      <c r="I5419" s="203">
        <v>50.46</v>
      </c>
      <c r="J5419" s="203">
        <v>30</v>
      </c>
      <c r="K5419" s="203">
        <v>0</v>
      </c>
      <c r="L5419" s="203">
        <v>20.46</v>
      </c>
      <c r="M5419" s="231"/>
    </row>
    <row r="5420" spans="1:13">
      <c r="A5420" s="231" t="s">
        <v>794</v>
      </c>
      <c r="B5420" s="231" t="s">
        <v>808</v>
      </c>
      <c r="C5420" s="231" t="s">
        <v>2343</v>
      </c>
      <c r="D5420" s="231" t="s">
        <v>1044</v>
      </c>
      <c r="E5420" s="231" t="s">
        <v>296</v>
      </c>
      <c r="F5420" s="231" t="s">
        <v>48</v>
      </c>
      <c r="G5420" s="231" t="s">
        <v>521</v>
      </c>
      <c r="H5420" s="231" t="s">
        <v>1104</v>
      </c>
      <c r="I5420" s="203">
        <v>540.12</v>
      </c>
      <c r="J5420" s="203">
        <v>540.12</v>
      </c>
      <c r="K5420" s="203">
        <v>0</v>
      </c>
      <c r="L5420" s="203">
        <v>0</v>
      </c>
      <c r="M5420" s="231"/>
    </row>
    <row r="5421" spans="1:13">
      <c r="A5421" s="231" t="s">
        <v>794</v>
      </c>
      <c r="B5421" s="231" t="s">
        <v>702</v>
      </c>
      <c r="C5421" s="231" t="s">
        <v>2341</v>
      </c>
      <c r="D5421" s="231" t="s">
        <v>1044</v>
      </c>
      <c r="E5421" s="231" t="s">
        <v>296</v>
      </c>
      <c r="F5421" s="231" t="s">
        <v>48</v>
      </c>
      <c r="G5421" s="231" t="s">
        <v>521</v>
      </c>
      <c r="H5421" s="231" t="s">
        <v>1104</v>
      </c>
      <c r="I5421" s="203">
        <v>135.88</v>
      </c>
      <c r="J5421" s="203">
        <v>0</v>
      </c>
      <c r="K5421" s="203">
        <v>0</v>
      </c>
      <c r="L5421" s="203">
        <v>135.88</v>
      </c>
      <c r="M5421" s="231"/>
    </row>
    <row r="5422" spans="1:13">
      <c r="A5422" s="231" t="s">
        <v>794</v>
      </c>
      <c r="B5422" s="231" t="s">
        <v>808</v>
      </c>
      <c r="C5422" s="231" t="s">
        <v>794</v>
      </c>
      <c r="D5422" s="231" t="s">
        <v>382</v>
      </c>
      <c r="E5422" s="231" t="s">
        <v>1967</v>
      </c>
      <c r="F5422" s="231" t="s">
        <v>48</v>
      </c>
      <c r="G5422" s="231" t="s">
        <v>521</v>
      </c>
      <c r="H5422" s="231" t="s">
        <v>796</v>
      </c>
      <c r="I5422" s="203">
        <v>50679</v>
      </c>
      <c r="J5422" s="203">
        <v>42232.480000000003</v>
      </c>
      <c r="K5422" s="203">
        <v>8446.52</v>
      </c>
      <c r="L5422" s="203">
        <v>0</v>
      </c>
      <c r="M5422" s="231"/>
    </row>
    <row r="5423" spans="1:13">
      <c r="A5423" s="231" t="s">
        <v>794</v>
      </c>
      <c r="B5423" s="231" t="s">
        <v>808</v>
      </c>
      <c r="C5423" s="231" t="s">
        <v>812</v>
      </c>
      <c r="D5423" s="231" t="s">
        <v>382</v>
      </c>
      <c r="E5423" s="231" t="s">
        <v>1967</v>
      </c>
      <c r="F5423" s="231" t="s">
        <v>48</v>
      </c>
      <c r="G5423" s="231" t="s">
        <v>521</v>
      </c>
      <c r="H5423" s="231" t="s">
        <v>796</v>
      </c>
      <c r="I5423" s="203">
        <v>18583.63</v>
      </c>
      <c r="J5423" s="203">
        <v>16939.080000000002</v>
      </c>
      <c r="K5423" s="203">
        <v>1753.16</v>
      </c>
      <c r="L5423" s="203">
        <v>-108.61</v>
      </c>
      <c r="M5423" s="231"/>
    </row>
    <row r="5424" spans="1:13">
      <c r="A5424" s="231" t="s">
        <v>794</v>
      </c>
      <c r="B5424" s="231" t="s">
        <v>808</v>
      </c>
      <c r="C5424" s="231" t="s">
        <v>2345</v>
      </c>
      <c r="D5424" s="231" t="s">
        <v>382</v>
      </c>
      <c r="E5424" s="231" t="s">
        <v>1967</v>
      </c>
      <c r="F5424" s="231" t="s">
        <v>48</v>
      </c>
      <c r="G5424" s="231" t="s">
        <v>521</v>
      </c>
      <c r="H5424" s="231" t="s">
        <v>796</v>
      </c>
      <c r="I5424" s="203">
        <v>1314.13</v>
      </c>
      <c r="J5424" s="203">
        <v>2171.17</v>
      </c>
      <c r="K5424" s="203">
        <v>0</v>
      </c>
      <c r="L5424" s="203">
        <v>-857.04</v>
      </c>
      <c r="M5424" s="231"/>
    </row>
    <row r="5425" spans="1:13">
      <c r="A5425" s="231" t="s">
        <v>794</v>
      </c>
      <c r="B5425" s="231" t="s">
        <v>833</v>
      </c>
      <c r="C5425" s="231" t="s">
        <v>794</v>
      </c>
      <c r="D5425" s="231" t="s">
        <v>382</v>
      </c>
      <c r="E5425" s="231" t="s">
        <v>1967</v>
      </c>
      <c r="F5425" s="231" t="s">
        <v>48</v>
      </c>
      <c r="G5425" s="231" t="s">
        <v>521</v>
      </c>
      <c r="H5425" s="231" t="s">
        <v>796</v>
      </c>
      <c r="I5425" s="203">
        <v>67635</v>
      </c>
      <c r="J5425" s="203">
        <v>63848.68</v>
      </c>
      <c r="K5425" s="203">
        <v>4217</v>
      </c>
      <c r="L5425" s="203">
        <v>-430.68</v>
      </c>
      <c r="M5425" s="231"/>
    </row>
    <row r="5426" spans="1:13">
      <c r="A5426" s="231" t="s">
        <v>794</v>
      </c>
      <c r="B5426" s="231" t="s">
        <v>833</v>
      </c>
      <c r="C5426" s="231" t="s">
        <v>794</v>
      </c>
      <c r="D5426" s="231" t="s">
        <v>382</v>
      </c>
      <c r="E5426" s="231" t="s">
        <v>1967</v>
      </c>
      <c r="F5426" s="231" t="s">
        <v>48</v>
      </c>
      <c r="G5426" s="231" t="s">
        <v>521</v>
      </c>
      <c r="H5426" s="231" t="s">
        <v>796</v>
      </c>
      <c r="I5426" s="203">
        <v>45011.09</v>
      </c>
      <c r="J5426" s="203">
        <v>43403.54</v>
      </c>
      <c r="K5426" s="203">
        <v>1607.55</v>
      </c>
      <c r="L5426" s="203">
        <v>0</v>
      </c>
      <c r="M5426" s="231"/>
    </row>
    <row r="5427" spans="1:13">
      <c r="A5427" s="231" t="s">
        <v>794</v>
      </c>
      <c r="B5427" s="231" t="s">
        <v>833</v>
      </c>
      <c r="C5427" s="231" t="s">
        <v>812</v>
      </c>
      <c r="D5427" s="231" t="s">
        <v>382</v>
      </c>
      <c r="E5427" s="231" t="s">
        <v>1967</v>
      </c>
      <c r="F5427" s="231" t="s">
        <v>48</v>
      </c>
      <c r="G5427" s="231" t="s">
        <v>521</v>
      </c>
      <c r="H5427" s="231" t="s">
        <v>796</v>
      </c>
      <c r="I5427" s="203">
        <v>53723.54</v>
      </c>
      <c r="J5427" s="203">
        <v>51937.85</v>
      </c>
      <c r="K5427" s="203">
        <v>1209.9100000000001</v>
      </c>
      <c r="L5427" s="203">
        <v>575.78</v>
      </c>
      <c r="M5427" s="231"/>
    </row>
    <row r="5428" spans="1:13">
      <c r="A5428" s="231" t="s">
        <v>794</v>
      </c>
      <c r="B5428" s="231" t="s">
        <v>833</v>
      </c>
      <c r="C5428" s="231" t="s">
        <v>2345</v>
      </c>
      <c r="D5428" s="231" t="s">
        <v>382</v>
      </c>
      <c r="E5428" s="231" t="s">
        <v>1967</v>
      </c>
      <c r="F5428" s="231" t="s">
        <v>48</v>
      </c>
      <c r="G5428" s="231" t="s">
        <v>521</v>
      </c>
      <c r="H5428" s="231" t="s">
        <v>796</v>
      </c>
      <c r="I5428" s="203">
        <v>1141.3900000000001</v>
      </c>
      <c r="J5428" s="203">
        <v>3189.86</v>
      </c>
      <c r="K5428" s="203">
        <v>0</v>
      </c>
      <c r="L5428" s="203">
        <v>-2048.4699999999998</v>
      </c>
      <c r="M5428" s="231"/>
    </row>
    <row r="5429" spans="1:13">
      <c r="A5429" s="231" t="s">
        <v>794</v>
      </c>
      <c r="B5429" s="231" t="s">
        <v>707</v>
      </c>
      <c r="C5429" s="231" t="s">
        <v>794</v>
      </c>
      <c r="D5429" s="231" t="s">
        <v>382</v>
      </c>
      <c r="E5429" s="231" t="s">
        <v>1967</v>
      </c>
      <c r="F5429" s="231" t="s">
        <v>48</v>
      </c>
      <c r="G5429" s="231" t="s">
        <v>521</v>
      </c>
      <c r="H5429" s="231" t="s">
        <v>796</v>
      </c>
      <c r="I5429" s="203">
        <v>82419.56</v>
      </c>
      <c r="J5429" s="203">
        <v>72390.559999999998</v>
      </c>
      <c r="K5429" s="203">
        <v>10029</v>
      </c>
      <c r="L5429" s="203">
        <v>0</v>
      </c>
      <c r="M5429" s="231"/>
    </row>
    <row r="5430" spans="1:13">
      <c r="A5430" s="231" t="s">
        <v>794</v>
      </c>
      <c r="B5430" s="231" t="s">
        <v>707</v>
      </c>
      <c r="C5430" s="231" t="s">
        <v>812</v>
      </c>
      <c r="D5430" s="231" t="s">
        <v>382</v>
      </c>
      <c r="E5430" s="231" t="s">
        <v>1967</v>
      </c>
      <c r="F5430" s="231" t="s">
        <v>48</v>
      </c>
      <c r="G5430" s="231" t="s">
        <v>521</v>
      </c>
      <c r="H5430" s="231" t="s">
        <v>796</v>
      </c>
      <c r="I5430" s="203">
        <v>31858.76</v>
      </c>
      <c r="J5430" s="203">
        <v>30165.62</v>
      </c>
      <c r="K5430" s="203">
        <v>2082.62</v>
      </c>
      <c r="L5430" s="203">
        <v>-389.48</v>
      </c>
      <c r="M5430" s="231"/>
    </row>
    <row r="5431" spans="1:13">
      <c r="A5431" s="231" t="s">
        <v>794</v>
      </c>
      <c r="B5431" s="231" t="s">
        <v>808</v>
      </c>
      <c r="C5431" s="231" t="s">
        <v>794</v>
      </c>
      <c r="D5431" s="231" t="s">
        <v>800</v>
      </c>
      <c r="E5431" s="231" t="s">
        <v>521</v>
      </c>
      <c r="F5431" s="231" t="s">
        <v>48</v>
      </c>
      <c r="G5431" s="231" t="s">
        <v>521</v>
      </c>
      <c r="H5431" s="231" t="s">
        <v>796</v>
      </c>
      <c r="I5431" s="203">
        <v>2903065</v>
      </c>
      <c r="J5431" s="203">
        <v>2475826.42</v>
      </c>
      <c r="K5431" s="203">
        <v>436867.84000000003</v>
      </c>
      <c r="L5431" s="203">
        <v>-9629.26</v>
      </c>
      <c r="M5431" s="231"/>
    </row>
    <row r="5432" spans="1:13">
      <c r="A5432" s="231" t="s">
        <v>794</v>
      </c>
      <c r="B5432" s="231" t="s">
        <v>808</v>
      </c>
      <c r="C5432" s="231" t="s">
        <v>794</v>
      </c>
      <c r="D5432" s="231" t="s">
        <v>800</v>
      </c>
      <c r="E5432" s="231" t="s">
        <v>521</v>
      </c>
      <c r="F5432" s="231" t="s">
        <v>48</v>
      </c>
      <c r="G5432" s="231" t="s">
        <v>521</v>
      </c>
      <c r="H5432" s="231" t="s">
        <v>796</v>
      </c>
      <c r="I5432" s="203">
        <v>39325.120000000003</v>
      </c>
      <c r="J5432" s="203">
        <v>38413.57</v>
      </c>
      <c r="K5432" s="203">
        <v>1410.41</v>
      </c>
      <c r="L5432" s="203">
        <v>-498.86</v>
      </c>
      <c r="M5432" s="231"/>
    </row>
    <row r="5433" spans="1:13">
      <c r="A5433" s="231" t="s">
        <v>794</v>
      </c>
      <c r="B5433" s="231" t="s">
        <v>808</v>
      </c>
      <c r="C5433" s="231" t="s">
        <v>812</v>
      </c>
      <c r="D5433" s="231" t="s">
        <v>800</v>
      </c>
      <c r="E5433" s="231" t="s">
        <v>521</v>
      </c>
      <c r="F5433" s="231" t="s">
        <v>48</v>
      </c>
      <c r="G5433" s="231" t="s">
        <v>521</v>
      </c>
      <c r="H5433" s="231" t="s">
        <v>796</v>
      </c>
      <c r="I5433" s="203">
        <v>1114747</v>
      </c>
      <c r="J5433" s="203">
        <v>1055847.4099999999</v>
      </c>
      <c r="K5433" s="203">
        <v>90968.87</v>
      </c>
      <c r="L5433" s="203">
        <v>-32069.279999999999</v>
      </c>
      <c r="M5433" s="231"/>
    </row>
    <row r="5434" spans="1:13">
      <c r="A5434" s="231" t="s">
        <v>794</v>
      </c>
      <c r="B5434" s="231" t="s">
        <v>808</v>
      </c>
      <c r="C5434" s="231" t="s">
        <v>2341</v>
      </c>
      <c r="D5434" s="231" t="s">
        <v>800</v>
      </c>
      <c r="E5434" s="231" t="s">
        <v>521</v>
      </c>
      <c r="F5434" s="231" t="s">
        <v>48</v>
      </c>
      <c r="G5434" s="231" t="s">
        <v>521</v>
      </c>
      <c r="H5434" s="231" t="s">
        <v>796</v>
      </c>
      <c r="I5434" s="203">
        <v>8788.01</v>
      </c>
      <c r="J5434" s="203">
        <v>6586.51</v>
      </c>
      <c r="K5434" s="203">
        <v>2077.17</v>
      </c>
      <c r="L5434" s="203">
        <v>124.33</v>
      </c>
      <c r="M5434" s="231"/>
    </row>
    <row r="5435" spans="1:13">
      <c r="A5435" s="231" t="s">
        <v>794</v>
      </c>
      <c r="B5435" s="231" t="s">
        <v>808</v>
      </c>
      <c r="C5435" s="231" t="s">
        <v>2341</v>
      </c>
      <c r="D5435" s="231" t="s">
        <v>800</v>
      </c>
      <c r="E5435" s="231" t="s">
        <v>521</v>
      </c>
      <c r="F5435" s="231" t="s">
        <v>48</v>
      </c>
      <c r="G5435" s="231" t="s">
        <v>521</v>
      </c>
      <c r="H5435" s="231" t="s">
        <v>796</v>
      </c>
      <c r="I5435" s="203">
        <v>4333.53</v>
      </c>
      <c r="J5435" s="203">
        <v>4332.68</v>
      </c>
      <c r="K5435" s="203">
        <v>0</v>
      </c>
      <c r="L5435" s="203">
        <v>0.85</v>
      </c>
      <c r="M5435" s="231"/>
    </row>
    <row r="5436" spans="1:13">
      <c r="A5436" s="231" t="s">
        <v>794</v>
      </c>
      <c r="B5436" s="231" t="s">
        <v>808</v>
      </c>
      <c r="C5436" s="231" t="s">
        <v>2343</v>
      </c>
      <c r="D5436" s="231" t="s">
        <v>800</v>
      </c>
      <c r="E5436" s="231" t="s">
        <v>521</v>
      </c>
      <c r="F5436" s="231" t="s">
        <v>48</v>
      </c>
      <c r="G5436" s="231" t="s">
        <v>521</v>
      </c>
      <c r="H5436" s="231" t="s">
        <v>796</v>
      </c>
      <c r="I5436" s="203">
        <v>26419.47</v>
      </c>
      <c r="J5436" s="203">
        <v>17387.060000000001</v>
      </c>
      <c r="K5436" s="203">
        <v>1362.87</v>
      </c>
      <c r="L5436" s="203">
        <v>7669.54</v>
      </c>
      <c r="M5436" s="231"/>
    </row>
    <row r="5437" spans="1:13">
      <c r="A5437" s="231" t="s">
        <v>794</v>
      </c>
      <c r="B5437" s="231" t="s">
        <v>808</v>
      </c>
      <c r="C5437" s="231" t="s">
        <v>2343</v>
      </c>
      <c r="D5437" s="231" t="s">
        <v>800</v>
      </c>
      <c r="E5437" s="231" t="s">
        <v>521</v>
      </c>
      <c r="F5437" s="231" t="s">
        <v>48</v>
      </c>
      <c r="G5437" s="231" t="s">
        <v>521</v>
      </c>
      <c r="H5437" s="231" t="s">
        <v>796</v>
      </c>
      <c r="I5437" s="203">
        <v>360</v>
      </c>
      <c r="J5437" s="203">
        <v>329.27</v>
      </c>
      <c r="K5437" s="203">
        <v>0</v>
      </c>
      <c r="L5437" s="203">
        <v>30.73</v>
      </c>
      <c r="M5437" s="231"/>
    </row>
    <row r="5438" spans="1:13">
      <c r="A5438" s="231" t="s">
        <v>794</v>
      </c>
      <c r="B5438" s="231" t="s">
        <v>808</v>
      </c>
      <c r="C5438" s="231" t="s">
        <v>2343</v>
      </c>
      <c r="D5438" s="231" t="s">
        <v>800</v>
      </c>
      <c r="E5438" s="231" t="s">
        <v>521</v>
      </c>
      <c r="F5438" s="231" t="s">
        <v>48</v>
      </c>
      <c r="G5438" s="231" t="s">
        <v>521</v>
      </c>
      <c r="H5438" s="231" t="s">
        <v>796</v>
      </c>
      <c r="I5438" s="203">
        <v>70917.64</v>
      </c>
      <c r="J5438" s="203">
        <v>70148.42</v>
      </c>
      <c r="K5438" s="203">
        <v>769.22</v>
      </c>
      <c r="L5438" s="203">
        <v>0</v>
      </c>
      <c r="M5438" s="231"/>
    </row>
    <row r="5439" spans="1:13">
      <c r="A5439" s="231" t="s">
        <v>794</v>
      </c>
      <c r="B5439" s="231" t="s">
        <v>808</v>
      </c>
      <c r="C5439" s="231" t="s">
        <v>2345</v>
      </c>
      <c r="D5439" s="231" t="s">
        <v>800</v>
      </c>
      <c r="E5439" s="231" t="s">
        <v>521</v>
      </c>
      <c r="F5439" s="231" t="s">
        <v>48</v>
      </c>
      <c r="G5439" s="231" t="s">
        <v>521</v>
      </c>
      <c r="H5439" s="231" t="s">
        <v>796</v>
      </c>
      <c r="I5439" s="203">
        <v>200</v>
      </c>
      <c r="J5439" s="203">
        <v>199</v>
      </c>
      <c r="K5439" s="203">
        <v>0</v>
      </c>
      <c r="L5439" s="203">
        <v>1</v>
      </c>
      <c r="M5439" s="231"/>
    </row>
    <row r="5440" spans="1:13">
      <c r="A5440" s="231" t="s">
        <v>794</v>
      </c>
      <c r="B5440" s="231" t="s">
        <v>808</v>
      </c>
      <c r="C5440" s="231" t="s">
        <v>2345</v>
      </c>
      <c r="D5440" s="231" t="s">
        <v>800</v>
      </c>
      <c r="E5440" s="231" t="s">
        <v>521</v>
      </c>
      <c r="F5440" s="231" t="s">
        <v>48</v>
      </c>
      <c r="G5440" s="231" t="s">
        <v>521</v>
      </c>
      <c r="H5440" s="231" t="s">
        <v>796</v>
      </c>
      <c r="I5440" s="203">
        <v>105193</v>
      </c>
      <c r="J5440" s="203">
        <v>125826.97</v>
      </c>
      <c r="K5440" s="203">
        <v>0</v>
      </c>
      <c r="L5440" s="203">
        <v>-20633.97</v>
      </c>
      <c r="M5440" s="231"/>
    </row>
    <row r="5441" spans="1:13">
      <c r="A5441" s="231" t="s">
        <v>794</v>
      </c>
      <c r="B5441" s="231" t="s">
        <v>833</v>
      </c>
      <c r="C5441" s="231" t="s">
        <v>794</v>
      </c>
      <c r="D5441" s="231" t="s">
        <v>800</v>
      </c>
      <c r="E5441" s="231" t="s">
        <v>521</v>
      </c>
      <c r="F5441" s="231" t="s">
        <v>48</v>
      </c>
      <c r="G5441" s="231" t="s">
        <v>521</v>
      </c>
      <c r="H5441" s="231" t="s">
        <v>796</v>
      </c>
      <c r="I5441" s="203">
        <v>467074.6</v>
      </c>
      <c r="J5441" s="203">
        <v>402203.9</v>
      </c>
      <c r="K5441" s="203">
        <v>67085.600000000006</v>
      </c>
      <c r="L5441" s="203">
        <v>-2214.9</v>
      </c>
      <c r="M5441" s="231"/>
    </row>
    <row r="5442" spans="1:13">
      <c r="A5442" s="231" t="s">
        <v>794</v>
      </c>
      <c r="B5442" s="231" t="s">
        <v>833</v>
      </c>
      <c r="C5442" s="231" t="s">
        <v>794</v>
      </c>
      <c r="D5442" s="231" t="s">
        <v>800</v>
      </c>
      <c r="E5442" s="231" t="s">
        <v>521</v>
      </c>
      <c r="F5442" s="231" t="s">
        <v>48</v>
      </c>
      <c r="G5442" s="231" t="s">
        <v>521</v>
      </c>
      <c r="H5442" s="231" t="s">
        <v>796</v>
      </c>
      <c r="I5442" s="203">
        <v>198574.29</v>
      </c>
      <c r="J5442" s="203">
        <v>176037.58</v>
      </c>
      <c r="K5442" s="203">
        <v>5494.01</v>
      </c>
      <c r="L5442" s="203">
        <v>17042.7</v>
      </c>
      <c r="M5442" s="231"/>
    </row>
    <row r="5443" spans="1:13">
      <c r="A5443" s="231" t="s">
        <v>794</v>
      </c>
      <c r="B5443" s="231" t="s">
        <v>833</v>
      </c>
      <c r="C5443" s="231" t="s">
        <v>812</v>
      </c>
      <c r="D5443" s="231" t="s">
        <v>800</v>
      </c>
      <c r="E5443" s="231" t="s">
        <v>521</v>
      </c>
      <c r="F5443" s="231" t="s">
        <v>48</v>
      </c>
      <c r="G5443" s="231" t="s">
        <v>521</v>
      </c>
      <c r="H5443" s="231" t="s">
        <v>796</v>
      </c>
      <c r="I5443" s="203">
        <v>282217.84999999998</v>
      </c>
      <c r="J5443" s="203">
        <v>267025.15000000002</v>
      </c>
      <c r="K5443" s="203">
        <v>15068.16</v>
      </c>
      <c r="L5443" s="203">
        <v>124.54</v>
      </c>
      <c r="M5443" s="231"/>
    </row>
    <row r="5444" spans="1:13">
      <c r="A5444" s="231" t="s">
        <v>794</v>
      </c>
      <c r="B5444" s="231" t="s">
        <v>833</v>
      </c>
      <c r="C5444" s="231" t="s">
        <v>2345</v>
      </c>
      <c r="D5444" s="231" t="s">
        <v>800</v>
      </c>
      <c r="E5444" s="231" t="s">
        <v>521</v>
      </c>
      <c r="F5444" s="231" t="s">
        <v>48</v>
      </c>
      <c r="G5444" s="231" t="s">
        <v>521</v>
      </c>
      <c r="H5444" s="231" t="s">
        <v>796</v>
      </c>
      <c r="I5444" s="203">
        <v>14376.24</v>
      </c>
      <c r="J5444" s="203">
        <v>40693.360000000001</v>
      </c>
      <c r="K5444" s="203">
        <v>0</v>
      </c>
      <c r="L5444" s="203">
        <v>-26317.119999999999</v>
      </c>
      <c r="M5444" s="231"/>
    </row>
    <row r="5445" spans="1:13">
      <c r="A5445" s="231" t="s">
        <v>794</v>
      </c>
      <c r="B5445" s="231" t="s">
        <v>703</v>
      </c>
      <c r="C5445" s="231" t="s">
        <v>794</v>
      </c>
      <c r="D5445" s="231" t="s">
        <v>800</v>
      </c>
      <c r="E5445" s="231" t="s">
        <v>521</v>
      </c>
      <c r="F5445" s="231" t="s">
        <v>48</v>
      </c>
      <c r="G5445" s="231" t="s">
        <v>521</v>
      </c>
      <c r="H5445" s="231" t="s">
        <v>796</v>
      </c>
      <c r="I5445" s="203">
        <v>109312</v>
      </c>
      <c r="J5445" s="203">
        <v>91451.66</v>
      </c>
      <c r="K5445" s="203">
        <v>17198.32</v>
      </c>
      <c r="L5445" s="203">
        <v>662.02</v>
      </c>
      <c r="M5445" s="231"/>
    </row>
    <row r="5446" spans="1:13">
      <c r="A5446" s="231" t="s">
        <v>794</v>
      </c>
      <c r="B5446" s="231" t="s">
        <v>703</v>
      </c>
      <c r="C5446" s="231" t="s">
        <v>794</v>
      </c>
      <c r="D5446" s="231" t="s">
        <v>800</v>
      </c>
      <c r="E5446" s="231" t="s">
        <v>521</v>
      </c>
      <c r="F5446" s="231" t="s">
        <v>48</v>
      </c>
      <c r="G5446" s="231" t="s">
        <v>521</v>
      </c>
      <c r="H5446" s="231" t="s">
        <v>796</v>
      </c>
      <c r="I5446" s="203">
        <v>47310</v>
      </c>
      <c r="J5446" s="203">
        <v>57777.09</v>
      </c>
      <c r="K5446" s="203">
        <v>845.77</v>
      </c>
      <c r="L5446" s="203">
        <v>-11312.86</v>
      </c>
      <c r="M5446" s="231"/>
    </row>
    <row r="5447" spans="1:13">
      <c r="A5447" s="231" t="s">
        <v>794</v>
      </c>
      <c r="B5447" s="231" t="s">
        <v>703</v>
      </c>
      <c r="C5447" s="231" t="s">
        <v>812</v>
      </c>
      <c r="D5447" s="231" t="s">
        <v>800</v>
      </c>
      <c r="E5447" s="231" t="s">
        <v>521</v>
      </c>
      <c r="F5447" s="231" t="s">
        <v>48</v>
      </c>
      <c r="G5447" s="231" t="s">
        <v>521</v>
      </c>
      <c r="H5447" s="231" t="s">
        <v>796</v>
      </c>
      <c r="I5447" s="203">
        <v>63498</v>
      </c>
      <c r="J5447" s="203">
        <v>69057.11</v>
      </c>
      <c r="K5447" s="203">
        <v>3745.77</v>
      </c>
      <c r="L5447" s="203">
        <v>-9304.8799999999992</v>
      </c>
      <c r="M5447" s="231"/>
    </row>
    <row r="5448" spans="1:13">
      <c r="A5448" s="231" t="s">
        <v>794</v>
      </c>
      <c r="B5448" s="231" t="s">
        <v>703</v>
      </c>
      <c r="C5448" s="231" t="s">
        <v>2343</v>
      </c>
      <c r="D5448" s="231" t="s">
        <v>800</v>
      </c>
      <c r="E5448" s="231" t="s">
        <v>521</v>
      </c>
      <c r="F5448" s="231" t="s">
        <v>48</v>
      </c>
      <c r="G5448" s="231" t="s">
        <v>521</v>
      </c>
      <c r="H5448" s="231" t="s">
        <v>796</v>
      </c>
      <c r="I5448" s="203">
        <v>1615</v>
      </c>
      <c r="J5448" s="203">
        <v>1614.06</v>
      </c>
      <c r="K5448" s="203">
        <v>0</v>
      </c>
      <c r="L5448" s="203">
        <v>0.94</v>
      </c>
      <c r="M5448" s="231"/>
    </row>
    <row r="5449" spans="1:13">
      <c r="A5449" s="231" t="s">
        <v>794</v>
      </c>
      <c r="B5449" s="231" t="s">
        <v>701</v>
      </c>
      <c r="C5449" s="231" t="s">
        <v>794</v>
      </c>
      <c r="D5449" s="231" t="s">
        <v>800</v>
      </c>
      <c r="E5449" s="231" t="s">
        <v>521</v>
      </c>
      <c r="F5449" s="231" t="s">
        <v>48</v>
      </c>
      <c r="G5449" s="231" t="s">
        <v>521</v>
      </c>
      <c r="H5449" s="231" t="s">
        <v>796</v>
      </c>
      <c r="I5449" s="203">
        <v>62848</v>
      </c>
      <c r="J5449" s="203">
        <v>52373.32</v>
      </c>
      <c r="K5449" s="203">
        <v>10474.68</v>
      </c>
      <c r="L5449" s="203">
        <v>0</v>
      </c>
      <c r="M5449" s="231"/>
    </row>
    <row r="5450" spans="1:13">
      <c r="A5450" s="231" t="s">
        <v>794</v>
      </c>
      <c r="B5450" s="231" t="s">
        <v>701</v>
      </c>
      <c r="C5450" s="231" t="s">
        <v>794</v>
      </c>
      <c r="D5450" s="231" t="s">
        <v>800</v>
      </c>
      <c r="E5450" s="231" t="s">
        <v>521</v>
      </c>
      <c r="F5450" s="231" t="s">
        <v>48</v>
      </c>
      <c r="G5450" s="231" t="s">
        <v>521</v>
      </c>
      <c r="H5450" s="231" t="s">
        <v>796</v>
      </c>
      <c r="I5450" s="203">
        <v>22103</v>
      </c>
      <c r="J5450" s="203">
        <v>20884.82</v>
      </c>
      <c r="K5450" s="203">
        <v>787.5</v>
      </c>
      <c r="L5450" s="203">
        <v>430.68</v>
      </c>
      <c r="M5450" s="231"/>
    </row>
    <row r="5451" spans="1:13">
      <c r="A5451" s="231" t="s">
        <v>794</v>
      </c>
      <c r="B5451" s="231" t="s">
        <v>701</v>
      </c>
      <c r="C5451" s="231" t="s">
        <v>812</v>
      </c>
      <c r="D5451" s="231" t="s">
        <v>800</v>
      </c>
      <c r="E5451" s="231" t="s">
        <v>521</v>
      </c>
      <c r="F5451" s="231" t="s">
        <v>48</v>
      </c>
      <c r="G5451" s="231" t="s">
        <v>521</v>
      </c>
      <c r="H5451" s="231" t="s">
        <v>796</v>
      </c>
      <c r="I5451" s="203">
        <v>36434</v>
      </c>
      <c r="J5451" s="203">
        <v>38461.01</v>
      </c>
      <c r="K5451" s="203">
        <v>2338.13</v>
      </c>
      <c r="L5451" s="203">
        <v>-4365.1400000000003</v>
      </c>
      <c r="M5451" s="231"/>
    </row>
    <row r="5452" spans="1:13">
      <c r="A5452" s="231" t="s">
        <v>794</v>
      </c>
      <c r="B5452" s="231" t="s">
        <v>701</v>
      </c>
      <c r="C5452" s="231" t="s">
        <v>2341</v>
      </c>
      <c r="D5452" s="231" t="s">
        <v>800</v>
      </c>
      <c r="E5452" s="231" t="s">
        <v>521</v>
      </c>
      <c r="F5452" s="231" t="s">
        <v>48</v>
      </c>
      <c r="G5452" s="231" t="s">
        <v>521</v>
      </c>
      <c r="H5452" s="231" t="s">
        <v>796</v>
      </c>
      <c r="I5452" s="203">
        <v>338</v>
      </c>
      <c r="J5452" s="203">
        <v>337.53</v>
      </c>
      <c r="K5452" s="203">
        <v>0</v>
      </c>
      <c r="L5452" s="203">
        <v>0.47</v>
      </c>
      <c r="M5452" s="231"/>
    </row>
    <row r="5453" spans="1:13">
      <c r="A5453" s="231" t="s">
        <v>794</v>
      </c>
      <c r="B5453" s="231" t="s">
        <v>701</v>
      </c>
      <c r="C5453" s="231" t="s">
        <v>2341</v>
      </c>
      <c r="D5453" s="231" t="s">
        <v>800</v>
      </c>
      <c r="E5453" s="231" t="s">
        <v>521</v>
      </c>
      <c r="F5453" s="231" t="s">
        <v>48</v>
      </c>
      <c r="G5453" s="231" t="s">
        <v>521</v>
      </c>
      <c r="H5453" s="231" t="s">
        <v>796</v>
      </c>
      <c r="I5453" s="203">
        <v>0</v>
      </c>
      <c r="J5453" s="203">
        <v>140</v>
      </c>
      <c r="K5453" s="203">
        <v>0</v>
      </c>
      <c r="L5453" s="203">
        <v>-140</v>
      </c>
      <c r="M5453" s="231"/>
    </row>
    <row r="5454" spans="1:13">
      <c r="A5454" s="231" t="s">
        <v>794</v>
      </c>
      <c r="B5454" s="231" t="s">
        <v>701</v>
      </c>
      <c r="C5454" s="231" t="s">
        <v>2343</v>
      </c>
      <c r="D5454" s="231" t="s">
        <v>800</v>
      </c>
      <c r="E5454" s="231" t="s">
        <v>521</v>
      </c>
      <c r="F5454" s="231" t="s">
        <v>48</v>
      </c>
      <c r="G5454" s="231" t="s">
        <v>521</v>
      </c>
      <c r="H5454" s="231" t="s">
        <v>796</v>
      </c>
      <c r="I5454" s="203">
        <v>3333.19</v>
      </c>
      <c r="J5454" s="203">
        <v>1592.95</v>
      </c>
      <c r="K5454" s="203">
        <v>0</v>
      </c>
      <c r="L5454" s="203">
        <v>1740.24</v>
      </c>
      <c r="M5454" s="231"/>
    </row>
    <row r="5455" spans="1:13">
      <c r="A5455" s="231" t="s">
        <v>794</v>
      </c>
      <c r="B5455" s="231" t="s">
        <v>701</v>
      </c>
      <c r="C5455" s="231" t="s">
        <v>2344</v>
      </c>
      <c r="D5455" s="231" t="s">
        <v>800</v>
      </c>
      <c r="E5455" s="231" t="s">
        <v>521</v>
      </c>
      <c r="F5455" s="231" t="s">
        <v>48</v>
      </c>
      <c r="G5455" s="231" t="s">
        <v>521</v>
      </c>
      <c r="H5455" s="231" t="s">
        <v>796</v>
      </c>
      <c r="I5455" s="203">
        <v>2465.59</v>
      </c>
      <c r="J5455" s="203">
        <v>3468.73</v>
      </c>
      <c r="K5455" s="203">
        <v>0</v>
      </c>
      <c r="L5455" s="203">
        <v>-1003.14</v>
      </c>
      <c r="M5455" s="231"/>
    </row>
    <row r="5456" spans="1:13">
      <c r="A5456" s="231" t="s">
        <v>794</v>
      </c>
      <c r="B5456" s="231" t="s">
        <v>701</v>
      </c>
      <c r="C5456" s="231" t="s">
        <v>2344</v>
      </c>
      <c r="D5456" s="231" t="s">
        <v>800</v>
      </c>
      <c r="E5456" s="231" t="s">
        <v>521</v>
      </c>
      <c r="F5456" s="231" t="s">
        <v>48</v>
      </c>
      <c r="G5456" s="231" t="s">
        <v>521</v>
      </c>
      <c r="H5456" s="231" t="s">
        <v>796</v>
      </c>
      <c r="I5456" s="203">
        <v>0.22</v>
      </c>
      <c r="J5456" s="203">
        <v>0</v>
      </c>
      <c r="K5456" s="203">
        <v>0</v>
      </c>
      <c r="L5456" s="203">
        <v>0.22</v>
      </c>
      <c r="M5456" s="231"/>
    </row>
    <row r="5457" spans="1:13">
      <c r="A5457" s="231" t="s">
        <v>794</v>
      </c>
      <c r="B5457" s="231" t="s">
        <v>701</v>
      </c>
      <c r="C5457" s="231" t="s">
        <v>2345</v>
      </c>
      <c r="D5457" s="231" t="s">
        <v>800</v>
      </c>
      <c r="E5457" s="231" t="s">
        <v>521</v>
      </c>
      <c r="F5457" s="231" t="s">
        <v>48</v>
      </c>
      <c r="G5457" s="231" t="s">
        <v>521</v>
      </c>
      <c r="H5457" s="231" t="s">
        <v>796</v>
      </c>
      <c r="I5457" s="203">
        <v>428.52</v>
      </c>
      <c r="J5457" s="203">
        <v>1042.74</v>
      </c>
      <c r="K5457" s="203">
        <v>0</v>
      </c>
      <c r="L5457" s="203">
        <v>-614.22</v>
      </c>
      <c r="M5457" s="231"/>
    </row>
    <row r="5458" spans="1:13">
      <c r="A5458" s="231" t="s">
        <v>794</v>
      </c>
      <c r="B5458" s="231" t="s">
        <v>707</v>
      </c>
      <c r="C5458" s="231" t="s">
        <v>794</v>
      </c>
      <c r="D5458" s="231" t="s">
        <v>800</v>
      </c>
      <c r="E5458" s="231" t="s">
        <v>521</v>
      </c>
      <c r="F5458" s="231" t="s">
        <v>48</v>
      </c>
      <c r="G5458" s="231" t="s">
        <v>521</v>
      </c>
      <c r="H5458" s="231" t="s">
        <v>796</v>
      </c>
      <c r="I5458" s="203">
        <v>258245</v>
      </c>
      <c r="J5458" s="203">
        <v>234800.86</v>
      </c>
      <c r="K5458" s="203">
        <v>21989.54</v>
      </c>
      <c r="L5458" s="203">
        <v>1454.6</v>
      </c>
      <c r="M5458" s="231"/>
    </row>
    <row r="5459" spans="1:13">
      <c r="A5459" s="231" t="s">
        <v>794</v>
      </c>
      <c r="B5459" s="231" t="s">
        <v>707</v>
      </c>
      <c r="C5459" s="231" t="s">
        <v>794</v>
      </c>
      <c r="D5459" s="231" t="s">
        <v>800</v>
      </c>
      <c r="E5459" s="231" t="s">
        <v>521</v>
      </c>
      <c r="F5459" s="231" t="s">
        <v>48</v>
      </c>
      <c r="G5459" s="231" t="s">
        <v>521</v>
      </c>
      <c r="H5459" s="231" t="s">
        <v>796</v>
      </c>
      <c r="I5459" s="203">
        <v>70598.509999999995</v>
      </c>
      <c r="J5459" s="203">
        <v>65744.11</v>
      </c>
      <c r="K5459" s="203">
        <v>3799.25</v>
      </c>
      <c r="L5459" s="203">
        <v>1055.1500000000001</v>
      </c>
      <c r="M5459" s="231"/>
    </row>
    <row r="5460" spans="1:13">
      <c r="A5460" s="231" t="s">
        <v>794</v>
      </c>
      <c r="B5460" s="231" t="s">
        <v>707</v>
      </c>
      <c r="C5460" s="231" t="s">
        <v>812</v>
      </c>
      <c r="D5460" s="231" t="s">
        <v>800</v>
      </c>
      <c r="E5460" s="231" t="s">
        <v>521</v>
      </c>
      <c r="F5460" s="231" t="s">
        <v>48</v>
      </c>
      <c r="G5460" s="231" t="s">
        <v>521</v>
      </c>
      <c r="H5460" s="231" t="s">
        <v>796</v>
      </c>
      <c r="I5460" s="203">
        <v>130920.31</v>
      </c>
      <c r="J5460" s="203">
        <v>126839.85</v>
      </c>
      <c r="K5460" s="203">
        <v>5354.66</v>
      </c>
      <c r="L5460" s="203">
        <v>-1274.2</v>
      </c>
      <c r="M5460" s="231"/>
    </row>
    <row r="5461" spans="1:13">
      <c r="A5461" s="231" t="s">
        <v>794</v>
      </c>
      <c r="B5461" s="231" t="s">
        <v>707</v>
      </c>
      <c r="C5461" s="231" t="s">
        <v>2341</v>
      </c>
      <c r="D5461" s="231" t="s">
        <v>800</v>
      </c>
      <c r="E5461" s="231" t="s">
        <v>521</v>
      </c>
      <c r="F5461" s="231" t="s">
        <v>48</v>
      </c>
      <c r="G5461" s="231" t="s">
        <v>521</v>
      </c>
      <c r="H5461" s="231" t="s">
        <v>796</v>
      </c>
      <c r="I5461" s="203">
        <v>850</v>
      </c>
      <c r="J5461" s="203">
        <v>0</v>
      </c>
      <c r="K5461" s="203">
        <v>0</v>
      </c>
      <c r="L5461" s="203">
        <v>850</v>
      </c>
      <c r="M5461" s="231"/>
    </row>
    <row r="5462" spans="1:13">
      <c r="A5462" s="231" t="s">
        <v>794</v>
      </c>
      <c r="B5462" s="231" t="s">
        <v>707</v>
      </c>
      <c r="C5462" s="231" t="s">
        <v>2341</v>
      </c>
      <c r="D5462" s="231" t="s">
        <v>800</v>
      </c>
      <c r="E5462" s="231" t="s">
        <v>521</v>
      </c>
      <c r="F5462" s="231" t="s">
        <v>48</v>
      </c>
      <c r="G5462" s="231" t="s">
        <v>521</v>
      </c>
      <c r="H5462" s="231" t="s">
        <v>796</v>
      </c>
      <c r="I5462" s="203">
        <v>1292</v>
      </c>
      <c r="J5462" s="203">
        <v>0</v>
      </c>
      <c r="K5462" s="203">
        <v>0</v>
      </c>
      <c r="L5462" s="203">
        <v>1292</v>
      </c>
      <c r="M5462" s="231"/>
    </row>
    <row r="5463" spans="1:13">
      <c r="A5463" s="231" t="s">
        <v>794</v>
      </c>
      <c r="B5463" s="231" t="s">
        <v>707</v>
      </c>
      <c r="C5463" s="231" t="s">
        <v>2341</v>
      </c>
      <c r="D5463" s="231" t="s">
        <v>800</v>
      </c>
      <c r="E5463" s="231" t="s">
        <v>521</v>
      </c>
      <c r="F5463" s="231" t="s">
        <v>48</v>
      </c>
      <c r="G5463" s="231" t="s">
        <v>521</v>
      </c>
      <c r="H5463" s="231" t="s">
        <v>796</v>
      </c>
      <c r="I5463" s="203">
        <v>9215.32</v>
      </c>
      <c r="J5463" s="203">
        <v>5728.58</v>
      </c>
      <c r="K5463" s="203">
        <v>3486.64</v>
      </c>
      <c r="L5463" s="203">
        <v>0.1</v>
      </c>
      <c r="M5463" s="231"/>
    </row>
    <row r="5464" spans="1:13">
      <c r="A5464" s="231" t="s">
        <v>794</v>
      </c>
      <c r="B5464" s="231" t="s">
        <v>707</v>
      </c>
      <c r="C5464" s="231" t="s">
        <v>2341</v>
      </c>
      <c r="D5464" s="231" t="s">
        <v>800</v>
      </c>
      <c r="E5464" s="231" t="s">
        <v>521</v>
      </c>
      <c r="F5464" s="231" t="s">
        <v>48</v>
      </c>
      <c r="G5464" s="231" t="s">
        <v>521</v>
      </c>
      <c r="H5464" s="231" t="s">
        <v>796</v>
      </c>
      <c r="I5464" s="203">
        <v>133.22</v>
      </c>
      <c r="J5464" s="203">
        <v>108</v>
      </c>
      <c r="K5464" s="203">
        <v>0</v>
      </c>
      <c r="L5464" s="203">
        <v>25.22</v>
      </c>
      <c r="M5464" s="231"/>
    </row>
    <row r="5465" spans="1:13">
      <c r="A5465" s="231" t="s">
        <v>794</v>
      </c>
      <c r="B5465" s="231" t="s">
        <v>707</v>
      </c>
      <c r="C5465" s="231" t="s">
        <v>2341</v>
      </c>
      <c r="D5465" s="231" t="s">
        <v>800</v>
      </c>
      <c r="E5465" s="231" t="s">
        <v>521</v>
      </c>
      <c r="F5465" s="231" t="s">
        <v>48</v>
      </c>
      <c r="G5465" s="231" t="s">
        <v>521</v>
      </c>
      <c r="H5465" s="231" t="s">
        <v>796</v>
      </c>
      <c r="I5465" s="203">
        <v>2438</v>
      </c>
      <c r="J5465" s="203">
        <v>0</v>
      </c>
      <c r="K5465" s="203">
        <v>0</v>
      </c>
      <c r="L5465" s="203">
        <v>2438</v>
      </c>
      <c r="M5465" s="231"/>
    </row>
    <row r="5466" spans="1:13">
      <c r="A5466" s="231" t="s">
        <v>794</v>
      </c>
      <c r="B5466" s="231" t="s">
        <v>707</v>
      </c>
      <c r="C5466" s="231" t="s">
        <v>2341</v>
      </c>
      <c r="D5466" s="231" t="s">
        <v>800</v>
      </c>
      <c r="E5466" s="231" t="s">
        <v>521</v>
      </c>
      <c r="F5466" s="231" t="s">
        <v>48</v>
      </c>
      <c r="G5466" s="231" t="s">
        <v>521</v>
      </c>
      <c r="H5466" s="231" t="s">
        <v>796</v>
      </c>
      <c r="I5466" s="203">
        <v>1150.06</v>
      </c>
      <c r="J5466" s="203">
        <v>1117.53</v>
      </c>
      <c r="K5466" s="203">
        <v>0</v>
      </c>
      <c r="L5466" s="203">
        <v>32.53</v>
      </c>
      <c r="M5466" s="231"/>
    </row>
    <row r="5467" spans="1:13">
      <c r="A5467" s="231" t="s">
        <v>794</v>
      </c>
      <c r="B5467" s="231" t="s">
        <v>707</v>
      </c>
      <c r="C5467" s="231" t="s">
        <v>2343</v>
      </c>
      <c r="D5467" s="231" t="s">
        <v>800</v>
      </c>
      <c r="E5467" s="231" t="s">
        <v>521</v>
      </c>
      <c r="F5467" s="231" t="s">
        <v>48</v>
      </c>
      <c r="G5467" s="231" t="s">
        <v>521</v>
      </c>
      <c r="H5467" s="231" t="s">
        <v>796</v>
      </c>
      <c r="I5467" s="203">
        <v>4348.9399999999996</v>
      </c>
      <c r="J5467" s="203">
        <v>3030.11</v>
      </c>
      <c r="K5467" s="203">
        <v>131.94999999999999</v>
      </c>
      <c r="L5467" s="203">
        <v>1186.8800000000001</v>
      </c>
      <c r="M5467" s="231"/>
    </row>
    <row r="5468" spans="1:13">
      <c r="A5468" s="231" t="s">
        <v>794</v>
      </c>
      <c r="B5468" s="231" t="s">
        <v>707</v>
      </c>
      <c r="C5468" s="231" t="s">
        <v>2343</v>
      </c>
      <c r="D5468" s="231" t="s">
        <v>800</v>
      </c>
      <c r="E5468" s="231" t="s">
        <v>521</v>
      </c>
      <c r="F5468" s="231" t="s">
        <v>48</v>
      </c>
      <c r="G5468" s="231" t="s">
        <v>521</v>
      </c>
      <c r="H5468" s="231" t="s">
        <v>796</v>
      </c>
      <c r="I5468" s="203">
        <v>691</v>
      </c>
      <c r="J5468" s="203">
        <v>421.25</v>
      </c>
      <c r="K5468" s="203">
        <v>21.73</v>
      </c>
      <c r="L5468" s="203">
        <v>248.02</v>
      </c>
      <c r="M5468" s="231"/>
    </row>
    <row r="5469" spans="1:13">
      <c r="A5469" s="231" t="s">
        <v>794</v>
      </c>
      <c r="B5469" s="231" t="s">
        <v>707</v>
      </c>
      <c r="C5469" s="231" t="s">
        <v>2344</v>
      </c>
      <c r="D5469" s="231" t="s">
        <v>800</v>
      </c>
      <c r="E5469" s="231" t="s">
        <v>521</v>
      </c>
      <c r="F5469" s="231" t="s">
        <v>48</v>
      </c>
      <c r="G5469" s="231" t="s">
        <v>521</v>
      </c>
      <c r="H5469" s="231" t="s">
        <v>796</v>
      </c>
      <c r="I5469" s="203">
        <v>515</v>
      </c>
      <c r="J5469" s="203">
        <v>449.01</v>
      </c>
      <c r="K5469" s="203">
        <v>0</v>
      </c>
      <c r="L5469" s="203">
        <v>65.989999999999995</v>
      </c>
      <c r="M5469" s="231"/>
    </row>
    <row r="5470" spans="1:13">
      <c r="A5470" s="231" t="s">
        <v>794</v>
      </c>
      <c r="B5470" s="231" t="s">
        <v>707</v>
      </c>
      <c r="C5470" s="231" t="s">
        <v>2344</v>
      </c>
      <c r="D5470" s="231" t="s">
        <v>800</v>
      </c>
      <c r="E5470" s="231" t="s">
        <v>521</v>
      </c>
      <c r="F5470" s="231" t="s">
        <v>48</v>
      </c>
      <c r="G5470" s="231" t="s">
        <v>521</v>
      </c>
      <c r="H5470" s="231" t="s">
        <v>796</v>
      </c>
      <c r="I5470" s="203">
        <v>25</v>
      </c>
      <c r="J5470" s="203">
        <v>0</v>
      </c>
      <c r="K5470" s="203">
        <v>0</v>
      </c>
      <c r="L5470" s="203">
        <v>25</v>
      </c>
      <c r="M5470" s="231"/>
    </row>
    <row r="5471" spans="1:13">
      <c r="A5471" s="231" t="s">
        <v>794</v>
      </c>
      <c r="B5471" s="231" t="s">
        <v>707</v>
      </c>
      <c r="C5471" s="231" t="s">
        <v>2345</v>
      </c>
      <c r="D5471" s="231" t="s">
        <v>800</v>
      </c>
      <c r="E5471" s="231" t="s">
        <v>521</v>
      </c>
      <c r="F5471" s="231" t="s">
        <v>48</v>
      </c>
      <c r="G5471" s="231" t="s">
        <v>521</v>
      </c>
      <c r="H5471" s="231" t="s">
        <v>796</v>
      </c>
      <c r="I5471" s="203">
        <v>1400</v>
      </c>
      <c r="J5471" s="203">
        <v>1400</v>
      </c>
      <c r="K5471" s="203">
        <v>0</v>
      </c>
      <c r="L5471" s="203">
        <v>0</v>
      </c>
      <c r="M5471" s="231"/>
    </row>
    <row r="5472" spans="1:13">
      <c r="A5472" s="231" t="s">
        <v>794</v>
      </c>
      <c r="B5472" s="231" t="s">
        <v>706</v>
      </c>
      <c r="C5472" s="231" t="s">
        <v>794</v>
      </c>
      <c r="D5472" s="231" t="s">
        <v>800</v>
      </c>
      <c r="E5472" s="231" t="s">
        <v>521</v>
      </c>
      <c r="F5472" s="231" t="s">
        <v>48</v>
      </c>
      <c r="G5472" s="231" t="s">
        <v>521</v>
      </c>
      <c r="H5472" s="231" t="s">
        <v>796</v>
      </c>
      <c r="I5472" s="203">
        <v>223767.84</v>
      </c>
      <c r="J5472" s="203">
        <v>197371.4</v>
      </c>
      <c r="K5472" s="203">
        <v>25916.720000000001</v>
      </c>
      <c r="L5472" s="203">
        <v>479.72</v>
      </c>
      <c r="M5472" s="231"/>
    </row>
    <row r="5473" spans="1:13">
      <c r="A5473" s="231" t="s">
        <v>794</v>
      </c>
      <c r="B5473" s="231" t="s">
        <v>706</v>
      </c>
      <c r="C5473" s="231" t="s">
        <v>812</v>
      </c>
      <c r="D5473" s="231" t="s">
        <v>800</v>
      </c>
      <c r="E5473" s="231" t="s">
        <v>521</v>
      </c>
      <c r="F5473" s="231" t="s">
        <v>48</v>
      </c>
      <c r="G5473" s="231" t="s">
        <v>521</v>
      </c>
      <c r="H5473" s="231" t="s">
        <v>796</v>
      </c>
      <c r="I5473" s="203">
        <v>101384</v>
      </c>
      <c r="J5473" s="203">
        <v>95345.42</v>
      </c>
      <c r="K5473" s="203">
        <v>7085.09</v>
      </c>
      <c r="L5473" s="203">
        <v>-1046.51</v>
      </c>
      <c r="M5473" s="231"/>
    </row>
    <row r="5474" spans="1:13">
      <c r="A5474" s="231" t="s">
        <v>794</v>
      </c>
      <c r="B5474" s="231" t="s">
        <v>706</v>
      </c>
      <c r="C5474" s="231" t="s">
        <v>2341</v>
      </c>
      <c r="D5474" s="231" t="s">
        <v>800</v>
      </c>
      <c r="E5474" s="231" t="s">
        <v>521</v>
      </c>
      <c r="F5474" s="231" t="s">
        <v>48</v>
      </c>
      <c r="G5474" s="231" t="s">
        <v>521</v>
      </c>
      <c r="H5474" s="231" t="s">
        <v>796</v>
      </c>
      <c r="I5474" s="203">
        <v>17032.11</v>
      </c>
      <c r="J5474" s="203">
        <v>17032.11</v>
      </c>
      <c r="K5474" s="203">
        <v>0</v>
      </c>
      <c r="L5474" s="203">
        <v>0</v>
      </c>
      <c r="M5474" s="231"/>
    </row>
    <row r="5475" spans="1:13">
      <c r="A5475" s="231" t="s">
        <v>794</v>
      </c>
      <c r="B5475" s="231" t="s">
        <v>706</v>
      </c>
      <c r="C5475" s="231" t="s">
        <v>2341</v>
      </c>
      <c r="D5475" s="231" t="s">
        <v>800</v>
      </c>
      <c r="E5475" s="231" t="s">
        <v>521</v>
      </c>
      <c r="F5475" s="231" t="s">
        <v>48</v>
      </c>
      <c r="G5475" s="231" t="s">
        <v>521</v>
      </c>
      <c r="H5475" s="231" t="s">
        <v>796</v>
      </c>
      <c r="I5475" s="203">
        <v>9239.2999999999993</v>
      </c>
      <c r="J5475" s="203">
        <v>7190.59</v>
      </c>
      <c r="K5475" s="203">
        <v>2048.71</v>
      </c>
      <c r="L5475" s="203">
        <v>0</v>
      </c>
      <c r="M5475" s="231"/>
    </row>
    <row r="5476" spans="1:13">
      <c r="A5476" s="231" t="s">
        <v>794</v>
      </c>
      <c r="B5476" s="231" t="s">
        <v>706</v>
      </c>
      <c r="C5476" s="231" t="s">
        <v>2341</v>
      </c>
      <c r="D5476" s="231" t="s">
        <v>800</v>
      </c>
      <c r="E5476" s="231" t="s">
        <v>521</v>
      </c>
      <c r="F5476" s="231" t="s">
        <v>48</v>
      </c>
      <c r="G5476" s="231" t="s">
        <v>521</v>
      </c>
      <c r="H5476" s="231" t="s">
        <v>796</v>
      </c>
      <c r="I5476" s="203">
        <v>2338</v>
      </c>
      <c r="J5476" s="203">
        <v>2290</v>
      </c>
      <c r="K5476" s="203">
        <v>48</v>
      </c>
      <c r="L5476" s="203">
        <v>0</v>
      </c>
      <c r="M5476" s="231"/>
    </row>
    <row r="5477" spans="1:13">
      <c r="A5477" s="231" t="s">
        <v>794</v>
      </c>
      <c r="B5477" s="231" t="s">
        <v>706</v>
      </c>
      <c r="C5477" s="231" t="s">
        <v>2342</v>
      </c>
      <c r="D5477" s="231" t="s">
        <v>800</v>
      </c>
      <c r="E5477" s="231" t="s">
        <v>521</v>
      </c>
      <c r="F5477" s="231" t="s">
        <v>48</v>
      </c>
      <c r="G5477" s="231" t="s">
        <v>521</v>
      </c>
      <c r="H5477" s="231" t="s">
        <v>796</v>
      </c>
      <c r="I5477" s="203">
        <v>20</v>
      </c>
      <c r="J5477" s="203">
        <v>19.989999999999998</v>
      </c>
      <c r="K5477" s="203">
        <v>0</v>
      </c>
      <c r="L5477" s="203">
        <v>0.01</v>
      </c>
      <c r="M5477" s="231"/>
    </row>
    <row r="5478" spans="1:13">
      <c r="A5478" s="231" t="s">
        <v>794</v>
      </c>
      <c r="B5478" s="231" t="s">
        <v>706</v>
      </c>
      <c r="C5478" s="231" t="s">
        <v>2342</v>
      </c>
      <c r="D5478" s="231" t="s">
        <v>800</v>
      </c>
      <c r="E5478" s="231" t="s">
        <v>521</v>
      </c>
      <c r="F5478" s="231" t="s">
        <v>48</v>
      </c>
      <c r="G5478" s="231" t="s">
        <v>521</v>
      </c>
      <c r="H5478" s="231" t="s">
        <v>796</v>
      </c>
      <c r="I5478" s="203">
        <v>115314</v>
      </c>
      <c r="J5478" s="203">
        <v>94489.45</v>
      </c>
      <c r="K5478" s="203">
        <v>0</v>
      </c>
      <c r="L5478" s="203">
        <v>20824.55</v>
      </c>
      <c r="M5478" s="231"/>
    </row>
    <row r="5479" spans="1:13">
      <c r="A5479" s="231" t="s">
        <v>794</v>
      </c>
      <c r="B5479" s="231" t="s">
        <v>706</v>
      </c>
      <c r="C5479" s="231" t="s">
        <v>2342</v>
      </c>
      <c r="D5479" s="231" t="s">
        <v>800</v>
      </c>
      <c r="E5479" s="231" t="s">
        <v>521</v>
      </c>
      <c r="F5479" s="231" t="s">
        <v>48</v>
      </c>
      <c r="G5479" s="231" t="s">
        <v>521</v>
      </c>
      <c r="H5479" s="231" t="s">
        <v>796</v>
      </c>
      <c r="I5479" s="203">
        <v>48</v>
      </c>
      <c r="J5479" s="203">
        <v>47.61</v>
      </c>
      <c r="K5479" s="203">
        <v>0</v>
      </c>
      <c r="L5479" s="203">
        <v>0.39</v>
      </c>
      <c r="M5479" s="231"/>
    </row>
    <row r="5480" spans="1:13">
      <c r="A5480" s="231" t="s">
        <v>794</v>
      </c>
      <c r="B5480" s="231" t="s">
        <v>706</v>
      </c>
      <c r="C5480" s="231" t="s">
        <v>2343</v>
      </c>
      <c r="D5480" s="231" t="s">
        <v>800</v>
      </c>
      <c r="E5480" s="231" t="s">
        <v>521</v>
      </c>
      <c r="F5480" s="231" t="s">
        <v>48</v>
      </c>
      <c r="G5480" s="231" t="s">
        <v>521</v>
      </c>
      <c r="H5480" s="231" t="s">
        <v>796</v>
      </c>
      <c r="I5480" s="203">
        <v>25491.13</v>
      </c>
      <c r="J5480" s="203">
        <v>25364.63</v>
      </c>
      <c r="K5480" s="203">
        <v>0</v>
      </c>
      <c r="L5480" s="203">
        <v>126.5</v>
      </c>
      <c r="M5480" s="231"/>
    </row>
    <row r="5481" spans="1:13">
      <c r="A5481" s="231" t="s">
        <v>794</v>
      </c>
      <c r="B5481" s="231" t="s">
        <v>706</v>
      </c>
      <c r="C5481" s="231" t="s">
        <v>2344</v>
      </c>
      <c r="D5481" s="231" t="s">
        <v>800</v>
      </c>
      <c r="E5481" s="231" t="s">
        <v>521</v>
      </c>
      <c r="F5481" s="231" t="s">
        <v>48</v>
      </c>
      <c r="G5481" s="231" t="s">
        <v>521</v>
      </c>
      <c r="H5481" s="231" t="s">
        <v>796</v>
      </c>
      <c r="I5481" s="203">
        <v>4588.6000000000004</v>
      </c>
      <c r="J5481" s="203">
        <v>4547.1899999999996</v>
      </c>
      <c r="K5481" s="203">
        <v>0</v>
      </c>
      <c r="L5481" s="203">
        <v>41.41</v>
      </c>
      <c r="M5481" s="231"/>
    </row>
    <row r="5482" spans="1:13">
      <c r="A5482" s="231" t="s">
        <v>794</v>
      </c>
      <c r="B5482" s="231" t="s">
        <v>709</v>
      </c>
      <c r="C5482" s="231" t="s">
        <v>794</v>
      </c>
      <c r="D5482" s="231" t="s">
        <v>800</v>
      </c>
      <c r="E5482" s="231" t="s">
        <v>521</v>
      </c>
      <c r="F5482" s="231" t="s">
        <v>48</v>
      </c>
      <c r="G5482" s="231" t="s">
        <v>521</v>
      </c>
      <c r="H5482" s="231" t="s">
        <v>796</v>
      </c>
      <c r="I5482" s="203">
        <v>61205</v>
      </c>
      <c r="J5482" s="203">
        <v>55207.16</v>
      </c>
      <c r="K5482" s="203">
        <v>5018.84</v>
      </c>
      <c r="L5482" s="203">
        <v>979</v>
      </c>
      <c r="M5482" s="231"/>
    </row>
    <row r="5483" spans="1:13">
      <c r="A5483" s="231" t="s">
        <v>794</v>
      </c>
      <c r="B5483" s="231" t="s">
        <v>709</v>
      </c>
      <c r="C5483" s="231" t="s">
        <v>812</v>
      </c>
      <c r="D5483" s="231" t="s">
        <v>800</v>
      </c>
      <c r="E5483" s="231" t="s">
        <v>521</v>
      </c>
      <c r="F5483" s="231" t="s">
        <v>48</v>
      </c>
      <c r="G5483" s="231" t="s">
        <v>521</v>
      </c>
      <c r="H5483" s="231" t="s">
        <v>796</v>
      </c>
      <c r="I5483" s="203">
        <v>20635</v>
      </c>
      <c r="J5483" s="203">
        <v>19839.099999999999</v>
      </c>
      <c r="K5483" s="203">
        <v>1042.6400000000001</v>
      </c>
      <c r="L5483" s="203">
        <v>-246.74</v>
      </c>
      <c r="M5483" s="231"/>
    </row>
    <row r="5484" spans="1:13">
      <c r="A5484" s="231" t="s">
        <v>794</v>
      </c>
      <c r="B5484" s="231" t="s">
        <v>709</v>
      </c>
      <c r="C5484" s="231" t="s">
        <v>2341</v>
      </c>
      <c r="D5484" s="231" t="s">
        <v>800</v>
      </c>
      <c r="E5484" s="231" t="s">
        <v>521</v>
      </c>
      <c r="F5484" s="231" t="s">
        <v>48</v>
      </c>
      <c r="G5484" s="231" t="s">
        <v>521</v>
      </c>
      <c r="H5484" s="231" t="s">
        <v>796</v>
      </c>
      <c r="I5484" s="203">
        <v>6281.82</v>
      </c>
      <c r="J5484" s="203">
        <v>6279.39</v>
      </c>
      <c r="K5484" s="203">
        <v>0</v>
      </c>
      <c r="L5484" s="203">
        <v>2.4300000000000002</v>
      </c>
      <c r="M5484" s="231"/>
    </row>
    <row r="5485" spans="1:13">
      <c r="A5485" s="231" t="s">
        <v>794</v>
      </c>
      <c r="B5485" s="231" t="s">
        <v>709</v>
      </c>
      <c r="C5485" s="231" t="s">
        <v>2343</v>
      </c>
      <c r="D5485" s="231" t="s">
        <v>800</v>
      </c>
      <c r="E5485" s="231" t="s">
        <v>521</v>
      </c>
      <c r="F5485" s="231" t="s">
        <v>48</v>
      </c>
      <c r="G5485" s="231" t="s">
        <v>521</v>
      </c>
      <c r="H5485" s="231" t="s">
        <v>796</v>
      </c>
      <c r="I5485" s="203">
        <v>1874.29</v>
      </c>
      <c r="J5485" s="203">
        <v>1874.29</v>
      </c>
      <c r="K5485" s="203">
        <v>0</v>
      </c>
      <c r="L5485" s="203">
        <v>0</v>
      </c>
      <c r="M5485" s="231"/>
    </row>
    <row r="5486" spans="1:13">
      <c r="A5486" s="231" t="s">
        <v>794</v>
      </c>
      <c r="B5486" s="231" t="s">
        <v>709</v>
      </c>
      <c r="C5486" s="231" t="s">
        <v>2344</v>
      </c>
      <c r="D5486" s="231" t="s">
        <v>800</v>
      </c>
      <c r="E5486" s="231" t="s">
        <v>521</v>
      </c>
      <c r="F5486" s="231" t="s">
        <v>48</v>
      </c>
      <c r="G5486" s="231" t="s">
        <v>521</v>
      </c>
      <c r="H5486" s="231" t="s">
        <v>796</v>
      </c>
      <c r="I5486" s="203">
        <v>3985.68</v>
      </c>
      <c r="J5486" s="203">
        <v>3943.32</v>
      </c>
      <c r="K5486" s="203">
        <v>0</v>
      </c>
      <c r="L5486" s="203">
        <v>42.36</v>
      </c>
      <c r="M5486" s="231"/>
    </row>
    <row r="5487" spans="1:13">
      <c r="A5487" s="231" t="s">
        <v>794</v>
      </c>
      <c r="B5487" s="231" t="s">
        <v>709</v>
      </c>
      <c r="C5487" s="231" t="s">
        <v>2344</v>
      </c>
      <c r="D5487" s="231" t="s">
        <v>800</v>
      </c>
      <c r="E5487" s="231" t="s">
        <v>521</v>
      </c>
      <c r="F5487" s="231" t="s">
        <v>48</v>
      </c>
      <c r="G5487" s="231" t="s">
        <v>521</v>
      </c>
      <c r="H5487" s="231" t="s">
        <v>796</v>
      </c>
      <c r="I5487" s="203">
        <v>1097.75</v>
      </c>
      <c r="J5487" s="203">
        <v>1097.25</v>
      </c>
      <c r="K5487" s="203">
        <v>0</v>
      </c>
      <c r="L5487" s="203">
        <v>0.5</v>
      </c>
      <c r="M5487" s="231"/>
    </row>
    <row r="5488" spans="1:13">
      <c r="A5488" s="231" t="s">
        <v>794</v>
      </c>
      <c r="B5488" s="231" t="s">
        <v>702</v>
      </c>
      <c r="C5488" s="231" t="s">
        <v>794</v>
      </c>
      <c r="D5488" s="231" t="s">
        <v>800</v>
      </c>
      <c r="E5488" s="231" t="s">
        <v>1098</v>
      </c>
      <c r="F5488" s="231" t="s">
        <v>48</v>
      </c>
      <c r="G5488" s="231" t="s">
        <v>521</v>
      </c>
      <c r="H5488" s="231" t="s">
        <v>796</v>
      </c>
      <c r="I5488" s="203">
        <v>62798</v>
      </c>
      <c r="J5488" s="203">
        <v>62798</v>
      </c>
      <c r="K5488" s="203">
        <v>0</v>
      </c>
      <c r="L5488" s="203">
        <v>0</v>
      </c>
      <c r="M5488" s="231"/>
    </row>
    <row r="5489" spans="1:13">
      <c r="A5489" s="231" t="s">
        <v>794</v>
      </c>
      <c r="B5489" s="231" t="s">
        <v>702</v>
      </c>
      <c r="C5489" s="231" t="s">
        <v>812</v>
      </c>
      <c r="D5489" s="231" t="s">
        <v>800</v>
      </c>
      <c r="E5489" s="231" t="s">
        <v>1098</v>
      </c>
      <c r="F5489" s="231" t="s">
        <v>48</v>
      </c>
      <c r="G5489" s="231" t="s">
        <v>521</v>
      </c>
      <c r="H5489" s="231" t="s">
        <v>796</v>
      </c>
      <c r="I5489" s="203">
        <v>27473.95</v>
      </c>
      <c r="J5489" s="203">
        <v>27571.55</v>
      </c>
      <c r="K5489" s="203">
        <v>0</v>
      </c>
      <c r="L5489" s="203">
        <v>-97.6</v>
      </c>
      <c r="M5489" s="231"/>
    </row>
    <row r="5490" spans="1:13">
      <c r="A5490" s="231" t="s">
        <v>794</v>
      </c>
      <c r="B5490" s="231" t="s">
        <v>833</v>
      </c>
      <c r="C5490" s="231" t="s">
        <v>794</v>
      </c>
      <c r="D5490" s="231" t="s">
        <v>770</v>
      </c>
      <c r="E5490" s="231" t="s">
        <v>1103</v>
      </c>
      <c r="F5490" s="231" t="s">
        <v>48</v>
      </c>
      <c r="G5490" s="231" t="s">
        <v>521</v>
      </c>
      <c r="H5490" s="231" t="s">
        <v>796</v>
      </c>
      <c r="I5490" s="203">
        <v>21444.84</v>
      </c>
      <c r="J5490" s="203">
        <v>21444.84</v>
      </c>
      <c r="K5490" s="203">
        <v>0</v>
      </c>
      <c r="L5490" s="203">
        <v>0</v>
      </c>
      <c r="M5490" s="231"/>
    </row>
    <row r="5491" spans="1:13">
      <c r="A5491" s="231" t="s">
        <v>794</v>
      </c>
      <c r="B5491" s="231" t="s">
        <v>833</v>
      </c>
      <c r="C5491" s="231" t="s">
        <v>812</v>
      </c>
      <c r="D5491" s="231" t="s">
        <v>770</v>
      </c>
      <c r="E5491" s="231" t="s">
        <v>1103</v>
      </c>
      <c r="F5491" s="231" t="s">
        <v>48</v>
      </c>
      <c r="G5491" s="231" t="s">
        <v>521</v>
      </c>
      <c r="H5491" s="231" t="s">
        <v>796</v>
      </c>
      <c r="I5491" s="203">
        <v>5407</v>
      </c>
      <c r="J5491" s="203">
        <v>5297.46</v>
      </c>
      <c r="K5491" s="203">
        <v>0</v>
      </c>
      <c r="L5491" s="203">
        <v>109.54</v>
      </c>
      <c r="M5491" s="231"/>
    </row>
    <row r="5492" spans="1:13">
      <c r="A5492" s="231" t="s">
        <v>794</v>
      </c>
      <c r="B5492" s="231" t="s">
        <v>244</v>
      </c>
      <c r="C5492" s="231" t="s">
        <v>794</v>
      </c>
      <c r="D5492" s="231" t="s">
        <v>800</v>
      </c>
      <c r="E5492" s="231" t="s">
        <v>2082</v>
      </c>
      <c r="F5492" s="231" t="s">
        <v>48</v>
      </c>
      <c r="G5492" s="231" t="s">
        <v>521</v>
      </c>
      <c r="H5492" s="231" t="s">
        <v>796</v>
      </c>
      <c r="I5492" s="203">
        <v>44403</v>
      </c>
      <c r="J5492" s="203">
        <v>40702.74</v>
      </c>
      <c r="K5492" s="203">
        <v>3700.26</v>
      </c>
      <c r="L5492" s="203">
        <v>0</v>
      </c>
      <c r="M5492" s="231"/>
    </row>
    <row r="5493" spans="1:13">
      <c r="A5493" s="231" t="s">
        <v>794</v>
      </c>
      <c r="B5493" s="231" t="s">
        <v>244</v>
      </c>
      <c r="C5493" s="231" t="s">
        <v>812</v>
      </c>
      <c r="D5493" s="231" t="s">
        <v>800</v>
      </c>
      <c r="E5493" s="231" t="s">
        <v>2082</v>
      </c>
      <c r="F5493" s="231" t="s">
        <v>48</v>
      </c>
      <c r="G5493" s="231" t="s">
        <v>521</v>
      </c>
      <c r="H5493" s="231" t="s">
        <v>796</v>
      </c>
      <c r="I5493" s="203">
        <v>17033.36</v>
      </c>
      <c r="J5493" s="203">
        <v>16303.3</v>
      </c>
      <c r="K5493" s="203">
        <v>768.96</v>
      </c>
      <c r="L5493" s="203">
        <v>-38.9</v>
      </c>
      <c r="M5493" s="231"/>
    </row>
    <row r="5494" spans="1:13">
      <c r="A5494" s="231" t="s">
        <v>794</v>
      </c>
      <c r="B5494" s="231" t="s">
        <v>804</v>
      </c>
      <c r="C5494" s="231" t="s">
        <v>812</v>
      </c>
      <c r="D5494" s="231" t="s">
        <v>398</v>
      </c>
      <c r="E5494" s="231" t="s">
        <v>338</v>
      </c>
      <c r="F5494" s="231" t="s">
        <v>48</v>
      </c>
      <c r="G5494" s="231" t="s">
        <v>521</v>
      </c>
      <c r="H5494" s="231" t="s">
        <v>796</v>
      </c>
      <c r="I5494" s="203">
        <v>247.79</v>
      </c>
      <c r="J5494" s="203">
        <v>0</v>
      </c>
      <c r="K5494" s="203">
        <v>0</v>
      </c>
      <c r="L5494" s="203">
        <v>247.79</v>
      </c>
      <c r="M5494" s="231"/>
    </row>
    <row r="5495" spans="1:13">
      <c r="A5495" s="231" t="s">
        <v>794</v>
      </c>
      <c r="B5495" s="231" t="s">
        <v>804</v>
      </c>
      <c r="C5495" s="231" t="s">
        <v>2343</v>
      </c>
      <c r="D5495" s="231" t="s">
        <v>398</v>
      </c>
      <c r="E5495" s="231" t="s">
        <v>338</v>
      </c>
      <c r="F5495" s="231" t="s">
        <v>48</v>
      </c>
      <c r="G5495" s="231" t="s">
        <v>521</v>
      </c>
      <c r="H5495" s="231" t="s">
        <v>796</v>
      </c>
      <c r="I5495" s="203">
        <v>964.61</v>
      </c>
      <c r="J5495" s="203">
        <v>0</v>
      </c>
      <c r="K5495" s="203">
        <v>0</v>
      </c>
      <c r="L5495" s="203">
        <v>964.61</v>
      </c>
      <c r="M5495" s="231"/>
    </row>
    <row r="5496" spans="1:13">
      <c r="A5496" s="231" t="s">
        <v>794</v>
      </c>
      <c r="B5496" s="231" t="s">
        <v>703</v>
      </c>
      <c r="C5496" s="231" t="s">
        <v>794</v>
      </c>
      <c r="D5496" s="231" t="s">
        <v>800</v>
      </c>
      <c r="E5496" s="231" t="s">
        <v>2092</v>
      </c>
      <c r="F5496" s="231" t="s">
        <v>48</v>
      </c>
      <c r="G5496" s="231" t="s">
        <v>521</v>
      </c>
      <c r="H5496" s="231" t="s">
        <v>796</v>
      </c>
      <c r="I5496" s="203">
        <v>42671</v>
      </c>
      <c r="J5496" s="203">
        <v>35235.839999999997</v>
      </c>
      <c r="K5496" s="203">
        <v>6695.16</v>
      </c>
      <c r="L5496" s="203">
        <v>740</v>
      </c>
      <c r="M5496" s="231"/>
    </row>
    <row r="5497" spans="1:13">
      <c r="A5497" s="231" t="s">
        <v>794</v>
      </c>
      <c r="B5497" s="231" t="s">
        <v>703</v>
      </c>
      <c r="C5497" s="231" t="s">
        <v>812</v>
      </c>
      <c r="D5497" s="231" t="s">
        <v>800</v>
      </c>
      <c r="E5497" s="231" t="s">
        <v>2092</v>
      </c>
      <c r="F5497" s="231" t="s">
        <v>48</v>
      </c>
      <c r="G5497" s="231" t="s">
        <v>521</v>
      </c>
      <c r="H5497" s="231" t="s">
        <v>796</v>
      </c>
      <c r="I5497" s="203">
        <v>16854.86</v>
      </c>
      <c r="J5497" s="203">
        <v>15329.97</v>
      </c>
      <c r="K5497" s="203">
        <v>1389.64</v>
      </c>
      <c r="L5497" s="203">
        <v>135.25</v>
      </c>
      <c r="M5497" s="231"/>
    </row>
    <row r="5498" spans="1:13">
      <c r="A5498" s="231" t="s">
        <v>794</v>
      </c>
      <c r="B5498" s="231" t="s">
        <v>703</v>
      </c>
      <c r="C5498" s="231" t="s">
        <v>794</v>
      </c>
      <c r="D5498" s="231" t="s">
        <v>800</v>
      </c>
      <c r="E5498" s="231" t="s">
        <v>2087</v>
      </c>
      <c r="F5498" s="231" t="s">
        <v>48</v>
      </c>
      <c r="G5498" s="231" t="s">
        <v>521</v>
      </c>
      <c r="H5498" s="231" t="s">
        <v>796</v>
      </c>
      <c r="I5498" s="203">
        <v>20899</v>
      </c>
      <c r="J5498" s="203">
        <v>18730</v>
      </c>
      <c r="K5498" s="203">
        <v>848.4</v>
      </c>
      <c r="L5498" s="203">
        <v>1320.6</v>
      </c>
      <c r="M5498" s="231"/>
    </row>
    <row r="5499" spans="1:13">
      <c r="A5499" s="231" t="s">
        <v>794</v>
      </c>
      <c r="B5499" s="231" t="s">
        <v>703</v>
      </c>
      <c r="C5499" s="231" t="s">
        <v>812</v>
      </c>
      <c r="D5499" s="231" t="s">
        <v>800</v>
      </c>
      <c r="E5499" s="231" t="s">
        <v>2087</v>
      </c>
      <c r="F5499" s="231" t="s">
        <v>48</v>
      </c>
      <c r="G5499" s="231" t="s">
        <v>521</v>
      </c>
      <c r="H5499" s="231" t="s">
        <v>796</v>
      </c>
      <c r="I5499" s="203">
        <v>11458</v>
      </c>
      <c r="J5499" s="203">
        <v>11198.77</v>
      </c>
      <c r="K5499" s="203">
        <v>176.68</v>
      </c>
      <c r="L5499" s="203">
        <v>82.55</v>
      </c>
      <c r="M5499" s="231"/>
    </row>
    <row r="5500" spans="1:13">
      <c r="A5500" s="231" t="s">
        <v>794</v>
      </c>
      <c r="B5500" s="231" t="s">
        <v>833</v>
      </c>
      <c r="C5500" s="231" t="s">
        <v>794</v>
      </c>
      <c r="D5500" s="231" t="s">
        <v>839</v>
      </c>
      <c r="E5500" s="231" t="s">
        <v>1967</v>
      </c>
      <c r="F5500" s="231" t="s">
        <v>48</v>
      </c>
      <c r="G5500" s="231" t="s">
        <v>521</v>
      </c>
      <c r="H5500" s="231" t="s">
        <v>796</v>
      </c>
      <c r="I5500" s="203">
        <v>85671.3</v>
      </c>
      <c r="J5500" s="203">
        <v>72636.320000000007</v>
      </c>
      <c r="K5500" s="203">
        <v>14278.56</v>
      </c>
      <c r="L5500" s="203">
        <v>-1243.58</v>
      </c>
      <c r="M5500" s="231"/>
    </row>
    <row r="5501" spans="1:13">
      <c r="A5501" s="231" t="s">
        <v>794</v>
      </c>
      <c r="B5501" s="231" t="s">
        <v>833</v>
      </c>
      <c r="C5501" s="231" t="s">
        <v>794</v>
      </c>
      <c r="D5501" s="231" t="s">
        <v>839</v>
      </c>
      <c r="E5501" s="231" t="s">
        <v>1967</v>
      </c>
      <c r="F5501" s="231" t="s">
        <v>48</v>
      </c>
      <c r="G5501" s="231" t="s">
        <v>521</v>
      </c>
      <c r="H5501" s="231" t="s">
        <v>796</v>
      </c>
      <c r="I5501" s="203">
        <v>80402.77</v>
      </c>
      <c r="J5501" s="203">
        <v>75935.11</v>
      </c>
      <c r="K5501" s="203">
        <v>3483.16</v>
      </c>
      <c r="L5501" s="203">
        <v>984.5</v>
      </c>
      <c r="M5501" s="231"/>
    </row>
    <row r="5502" spans="1:13">
      <c r="A5502" s="231" t="s">
        <v>794</v>
      </c>
      <c r="B5502" s="231" t="s">
        <v>833</v>
      </c>
      <c r="C5502" s="231" t="s">
        <v>812</v>
      </c>
      <c r="D5502" s="231" t="s">
        <v>839</v>
      </c>
      <c r="E5502" s="231" t="s">
        <v>1967</v>
      </c>
      <c r="F5502" s="231" t="s">
        <v>48</v>
      </c>
      <c r="G5502" s="231" t="s">
        <v>521</v>
      </c>
      <c r="H5502" s="231" t="s">
        <v>796</v>
      </c>
      <c r="I5502" s="203">
        <v>75998.78</v>
      </c>
      <c r="J5502" s="203">
        <v>73512.34</v>
      </c>
      <c r="K5502" s="203">
        <v>3688.86</v>
      </c>
      <c r="L5502" s="203">
        <v>-1202.42</v>
      </c>
      <c r="M5502" s="231"/>
    </row>
    <row r="5503" spans="1:13">
      <c r="A5503" s="231" t="s">
        <v>794</v>
      </c>
      <c r="B5503" s="231" t="s">
        <v>833</v>
      </c>
      <c r="C5503" s="231" t="s">
        <v>2345</v>
      </c>
      <c r="D5503" s="231" t="s">
        <v>839</v>
      </c>
      <c r="E5503" s="231" t="s">
        <v>1967</v>
      </c>
      <c r="F5503" s="231" t="s">
        <v>48</v>
      </c>
      <c r="G5503" s="231" t="s">
        <v>521</v>
      </c>
      <c r="H5503" s="231" t="s">
        <v>796</v>
      </c>
      <c r="I5503" s="203">
        <v>7247.76</v>
      </c>
      <c r="J5503" s="203">
        <v>13586.48</v>
      </c>
      <c r="K5503" s="203">
        <v>0</v>
      </c>
      <c r="L5503" s="203">
        <v>-6338.72</v>
      </c>
      <c r="M5503" s="231"/>
    </row>
    <row r="5504" spans="1:13">
      <c r="A5504" s="231" t="s">
        <v>794</v>
      </c>
      <c r="B5504" s="231" t="s">
        <v>707</v>
      </c>
      <c r="C5504" s="231" t="s">
        <v>794</v>
      </c>
      <c r="D5504" s="231" t="s">
        <v>839</v>
      </c>
      <c r="E5504" s="231" t="s">
        <v>1967</v>
      </c>
      <c r="F5504" s="231" t="s">
        <v>48</v>
      </c>
      <c r="G5504" s="231" t="s">
        <v>521</v>
      </c>
      <c r="H5504" s="231" t="s">
        <v>796</v>
      </c>
      <c r="I5504" s="203">
        <v>10523.32</v>
      </c>
      <c r="J5504" s="203">
        <v>10523.32</v>
      </c>
      <c r="K5504" s="203">
        <v>0</v>
      </c>
      <c r="L5504" s="203">
        <v>0</v>
      </c>
      <c r="M5504" s="231"/>
    </row>
    <row r="5505" spans="1:13">
      <c r="A5505" s="231" t="s">
        <v>794</v>
      </c>
      <c r="B5505" s="231" t="s">
        <v>707</v>
      </c>
      <c r="C5505" s="231" t="s">
        <v>812</v>
      </c>
      <c r="D5505" s="231" t="s">
        <v>839</v>
      </c>
      <c r="E5505" s="231" t="s">
        <v>1967</v>
      </c>
      <c r="F5505" s="231" t="s">
        <v>48</v>
      </c>
      <c r="G5505" s="231" t="s">
        <v>521</v>
      </c>
      <c r="H5505" s="231" t="s">
        <v>796</v>
      </c>
      <c r="I5505" s="203">
        <v>2887.53</v>
      </c>
      <c r="J5505" s="203">
        <v>2815.11</v>
      </c>
      <c r="K5505" s="203">
        <v>0</v>
      </c>
      <c r="L5505" s="203">
        <v>72.42</v>
      </c>
      <c r="M5505" s="231"/>
    </row>
    <row r="5506" spans="1:13">
      <c r="A5506" s="231" t="s">
        <v>794</v>
      </c>
      <c r="B5506" s="231" t="s">
        <v>804</v>
      </c>
      <c r="C5506" s="231" t="s">
        <v>2341</v>
      </c>
      <c r="D5506" s="231" t="s">
        <v>895</v>
      </c>
      <c r="E5506" s="231" t="s">
        <v>2306</v>
      </c>
      <c r="F5506" s="231" t="s">
        <v>48</v>
      </c>
      <c r="G5506" s="231" t="s">
        <v>521</v>
      </c>
      <c r="H5506" s="231" t="s">
        <v>796</v>
      </c>
      <c r="I5506" s="203">
        <v>9748.1</v>
      </c>
      <c r="J5506" s="203">
        <v>0</v>
      </c>
      <c r="K5506" s="203">
        <v>0</v>
      </c>
      <c r="L5506" s="203">
        <v>9748.1</v>
      </c>
      <c r="M5506" s="231"/>
    </row>
    <row r="5507" spans="1:13">
      <c r="A5507" s="231" t="s">
        <v>794</v>
      </c>
      <c r="B5507" s="231" t="s">
        <v>704</v>
      </c>
      <c r="C5507" s="231" t="s">
        <v>2341</v>
      </c>
      <c r="D5507" s="231" t="s">
        <v>895</v>
      </c>
      <c r="E5507" s="231" t="s">
        <v>2306</v>
      </c>
      <c r="F5507" s="231" t="s">
        <v>48</v>
      </c>
      <c r="G5507" s="231" t="s">
        <v>521</v>
      </c>
      <c r="H5507" s="231" t="s">
        <v>796</v>
      </c>
      <c r="I5507" s="203">
        <v>178.45</v>
      </c>
      <c r="J5507" s="203">
        <v>0</v>
      </c>
      <c r="K5507" s="203">
        <v>0</v>
      </c>
      <c r="L5507" s="203">
        <v>178.45</v>
      </c>
      <c r="M5507" s="231"/>
    </row>
    <row r="5508" spans="1:13">
      <c r="A5508" s="231" t="s">
        <v>794</v>
      </c>
      <c r="B5508" s="231" t="s">
        <v>808</v>
      </c>
      <c r="C5508" s="231" t="s">
        <v>794</v>
      </c>
      <c r="D5508" s="231" t="s">
        <v>800</v>
      </c>
      <c r="E5508" s="231" t="s">
        <v>2086</v>
      </c>
      <c r="F5508" s="231" t="s">
        <v>48</v>
      </c>
      <c r="G5508" s="231" t="s">
        <v>521</v>
      </c>
      <c r="H5508" s="231" t="s">
        <v>796</v>
      </c>
      <c r="I5508" s="203">
        <v>2000</v>
      </c>
      <c r="J5508" s="203">
        <v>17685</v>
      </c>
      <c r="K5508" s="203">
        <v>0</v>
      </c>
      <c r="L5508" s="203">
        <v>-15685</v>
      </c>
      <c r="M5508" s="231"/>
    </row>
    <row r="5509" spans="1:13">
      <c r="A5509" s="231" t="s">
        <v>794</v>
      </c>
      <c r="B5509" s="231" t="s">
        <v>808</v>
      </c>
      <c r="C5509" s="231" t="s">
        <v>812</v>
      </c>
      <c r="D5509" s="231" t="s">
        <v>800</v>
      </c>
      <c r="E5509" s="231" t="s">
        <v>2086</v>
      </c>
      <c r="F5509" s="231" t="s">
        <v>48</v>
      </c>
      <c r="G5509" s="231" t="s">
        <v>521</v>
      </c>
      <c r="H5509" s="231" t="s">
        <v>796</v>
      </c>
      <c r="I5509" s="203">
        <v>465.28</v>
      </c>
      <c r="J5509" s="203">
        <v>3863.47</v>
      </c>
      <c r="K5509" s="203">
        <v>0</v>
      </c>
      <c r="L5509" s="203">
        <v>-3398.19</v>
      </c>
      <c r="M5509" s="231"/>
    </row>
    <row r="5510" spans="1:13">
      <c r="A5510" s="231" t="s">
        <v>794</v>
      </c>
      <c r="B5510" s="231" t="s">
        <v>833</v>
      </c>
      <c r="C5510" s="231" t="s">
        <v>794</v>
      </c>
      <c r="D5510" s="231" t="s">
        <v>810</v>
      </c>
      <c r="E5510" s="231" t="s">
        <v>1967</v>
      </c>
      <c r="F5510" s="231" t="s">
        <v>48</v>
      </c>
      <c r="G5510" s="231" t="s">
        <v>521</v>
      </c>
      <c r="H5510" s="231" t="s">
        <v>796</v>
      </c>
      <c r="I5510" s="203">
        <v>74971.75</v>
      </c>
      <c r="J5510" s="203">
        <v>64261.47</v>
      </c>
      <c r="K5510" s="203">
        <v>12040.28</v>
      </c>
      <c r="L5510" s="203">
        <v>-1330</v>
      </c>
      <c r="M5510" s="231"/>
    </row>
    <row r="5511" spans="1:13">
      <c r="A5511" s="231" t="s">
        <v>794</v>
      </c>
      <c r="B5511" s="231" t="s">
        <v>833</v>
      </c>
      <c r="C5511" s="231" t="s">
        <v>794</v>
      </c>
      <c r="D5511" s="231" t="s">
        <v>810</v>
      </c>
      <c r="E5511" s="231" t="s">
        <v>1967</v>
      </c>
      <c r="F5511" s="231" t="s">
        <v>48</v>
      </c>
      <c r="G5511" s="231" t="s">
        <v>521</v>
      </c>
      <c r="H5511" s="231" t="s">
        <v>796</v>
      </c>
      <c r="I5511" s="203">
        <v>39546.839999999997</v>
      </c>
      <c r="J5511" s="203">
        <v>38121.410000000003</v>
      </c>
      <c r="K5511" s="203">
        <v>1397.33</v>
      </c>
      <c r="L5511" s="203">
        <v>28.1</v>
      </c>
      <c r="M5511" s="231"/>
    </row>
    <row r="5512" spans="1:13">
      <c r="A5512" s="231" t="s">
        <v>794</v>
      </c>
      <c r="B5512" s="231" t="s">
        <v>833</v>
      </c>
      <c r="C5512" s="231" t="s">
        <v>812</v>
      </c>
      <c r="D5512" s="231" t="s">
        <v>810</v>
      </c>
      <c r="E5512" s="231" t="s">
        <v>1967</v>
      </c>
      <c r="F5512" s="231" t="s">
        <v>48</v>
      </c>
      <c r="G5512" s="231" t="s">
        <v>521</v>
      </c>
      <c r="H5512" s="231" t="s">
        <v>796</v>
      </c>
      <c r="I5512" s="203">
        <v>53696.12</v>
      </c>
      <c r="J5512" s="203">
        <v>51307.57</v>
      </c>
      <c r="K5512" s="203">
        <v>2790.05</v>
      </c>
      <c r="L5512" s="203">
        <v>-401.5</v>
      </c>
      <c r="M5512" s="231"/>
    </row>
    <row r="5513" spans="1:13">
      <c r="A5513" s="231" t="s">
        <v>794</v>
      </c>
      <c r="B5513" s="231" t="s">
        <v>833</v>
      </c>
      <c r="C5513" s="231" t="s">
        <v>2345</v>
      </c>
      <c r="D5513" s="231" t="s">
        <v>810</v>
      </c>
      <c r="E5513" s="231" t="s">
        <v>1967</v>
      </c>
      <c r="F5513" s="231" t="s">
        <v>48</v>
      </c>
      <c r="G5513" s="231" t="s">
        <v>521</v>
      </c>
      <c r="H5513" s="231" t="s">
        <v>796</v>
      </c>
      <c r="I5513" s="203">
        <v>3878.53</v>
      </c>
      <c r="J5513" s="203">
        <v>6466.22</v>
      </c>
      <c r="K5513" s="203">
        <v>0</v>
      </c>
      <c r="L5513" s="203">
        <v>-2587.69</v>
      </c>
      <c r="M5513" s="231"/>
    </row>
    <row r="5514" spans="1:13">
      <c r="A5514" s="231" t="s">
        <v>794</v>
      </c>
      <c r="B5514" s="231" t="s">
        <v>808</v>
      </c>
      <c r="C5514" s="231" t="s">
        <v>794</v>
      </c>
      <c r="D5514" s="231" t="s">
        <v>800</v>
      </c>
      <c r="E5514" s="231" t="s">
        <v>710</v>
      </c>
      <c r="F5514" s="231" t="s">
        <v>48</v>
      </c>
      <c r="G5514" s="231" t="s">
        <v>521</v>
      </c>
      <c r="H5514" s="231" t="s">
        <v>796</v>
      </c>
      <c r="I5514" s="203">
        <v>0</v>
      </c>
      <c r="J5514" s="203">
        <v>2240.9</v>
      </c>
      <c r="K5514" s="203">
        <v>0</v>
      </c>
      <c r="L5514" s="203">
        <v>-2240.9</v>
      </c>
      <c r="M5514" s="231"/>
    </row>
    <row r="5515" spans="1:13">
      <c r="A5515" s="231" t="s">
        <v>794</v>
      </c>
      <c r="B5515" s="231" t="s">
        <v>808</v>
      </c>
      <c r="C5515" s="231" t="s">
        <v>794</v>
      </c>
      <c r="D5515" s="231" t="s">
        <v>800</v>
      </c>
      <c r="E5515" s="231" t="s">
        <v>710</v>
      </c>
      <c r="F5515" s="231" t="s">
        <v>48</v>
      </c>
      <c r="G5515" s="231" t="s">
        <v>521</v>
      </c>
      <c r="H5515" s="231" t="s">
        <v>796</v>
      </c>
      <c r="I5515" s="203">
        <v>16810.13</v>
      </c>
      <c r="J5515" s="203">
        <v>15438.37</v>
      </c>
      <c r="K5515" s="203">
        <v>618.17999999999995</v>
      </c>
      <c r="L5515" s="203">
        <v>753.58</v>
      </c>
      <c r="M5515" s="231"/>
    </row>
    <row r="5516" spans="1:13">
      <c r="A5516" s="231" t="s">
        <v>794</v>
      </c>
      <c r="B5516" s="231" t="s">
        <v>808</v>
      </c>
      <c r="C5516" s="231" t="s">
        <v>812</v>
      </c>
      <c r="D5516" s="231" t="s">
        <v>800</v>
      </c>
      <c r="E5516" s="231" t="s">
        <v>710</v>
      </c>
      <c r="F5516" s="231" t="s">
        <v>48</v>
      </c>
      <c r="G5516" s="231" t="s">
        <v>521</v>
      </c>
      <c r="H5516" s="231" t="s">
        <v>796</v>
      </c>
      <c r="I5516" s="203">
        <v>12856.93</v>
      </c>
      <c r="J5516" s="203">
        <v>12271.78</v>
      </c>
      <c r="K5516" s="203">
        <v>128.78</v>
      </c>
      <c r="L5516" s="203">
        <v>456.37</v>
      </c>
      <c r="M5516" s="231"/>
    </row>
    <row r="5517" spans="1:13">
      <c r="A5517" s="231" t="s">
        <v>794</v>
      </c>
      <c r="B5517" s="231" t="s">
        <v>808</v>
      </c>
      <c r="C5517" s="231" t="s">
        <v>2341</v>
      </c>
      <c r="D5517" s="231" t="s">
        <v>800</v>
      </c>
      <c r="E5517" s="231" t="s">
        <v>710</v>
      </c>
      <c r="F5517" s="231" t="s">
        <v>48</v>
      </c>
      <c r="G5517" s="231" t="s">
        <v>521</v>
      </c>
      <c r="H5517" s="231" t="s">
        <v>796</v>
      </c>
      <c r="I5517" s="203">
        <v>217.68</v>
      </c>
      <c r="J5517" s="203">
        <v>0</v>
      </c>
      <c r="K5517" s="203">
        <v>0</v>
      </c>
      <c r="L5517" s="203">
        <v>217.68</v>
      </c>
      <c r="M5517" s="231"/>
    </row>
    <row r="5518" spans="1:13">
      <c r="A5518" s="231" t="s">
        <v>794</v>
      </c>
      <c r="B5518" s="231" t="s">
        <v>808</v>
      </c>
      <c r="C5518" s="231" t="s">
        <v>2343</v>
      </c>
      <c r="D5518" s="231" t="s">
        <v>800</v>
      </c>
      <c r="E5518" s="231" t="s">
        <v>710</v>
      </c>
      <c r="F5518" s="231" t="s">
        <v>48</v>
      </c>
      <c r="G5518" s="231" t="s">
        <v>521</v>
      </c>
      <c r="H5518" s="231" t="s">
        <v>796</v>
      </c>
      <c r="I5518" s="203">
        <v>40.61</v>
      </c>
      <c r="J5518" s="203">
        <v>0</v>
      </c>
      <c r="K5518" s="203">
        <v>0</v>
      </c>
      <c r="L5518" s="203">
        <v>40.61</v>
      </c>
      <c r="M5518" s="231"/>
    </row>
    <row r="5519" spans="1:13">
      <c r="A5519" s="231" t="s">
        <v>794</v>
      </c>
      <c r="B5519" s="231" t="s">
        <v>808</v>
      </c>
      <c r="C5519" s="231" t="s">
        <v>2345</v>
      </c>
      <c r="D5519" s="231" t="s">
        <v>800</v>
      </c>
      <c r="E5519" s="231" t="s">
        <v>710</v>
      </c>
      <c r="F5519" s="231" t="s">
        <v>48</v>
      </c>
      <c r="G5519" s="231" t="s">
        <v>521</v>
      </c>
      <c r="H5519" s="231" t="s">
        <v>796</v>
      </c>
      <c r="I5519" s="203">
        <v>1214</v>
      </c>
      <c r="J5519" s="203">
        <v>1214</v>
      </c>
      <c r="K5519" s="203">
        <v>0</v>
      </c>
      <c r="L5519" s="203">
        <v>0</v>
      </c>
      <c r="M5519" s="231"/>
    </row>
    <row r="5520" spans="1:13">
      <c r="A5520" s="231" t="s">
        <v>794</v>
      </c>
      <c r="B5520" s="231" t="s">
        <v>808</v>
      </c>
      <c r="C5520" s="231" t="s">
        <v>2345</v>
      </c>
      <c r="D5520" s="231" t="s">
        <v>800</v>
      </c>
      <c r="E5520" s="231" t="s">
        <v>710</v>
      </c>
      <c r="F5520" s="231" t="s">
        <v>48</v>
      </c>
      <c r="G5520" s="231" t="s">
        <v>521</v>
      </c>
      <c r="H5520" s="231" t="s">
        <v>796</v>
      </c>
      <c r="I5520" s="203">
        <v>714.52</v>
      </c>
      <c r="J5520" s="203">
        <v>714.2</v>
      </c>
      <c r="K5520" s="203">
        <v>0</v>
      </c>
      <c r="L5520" s="203">
        <v>0.32</v>
      </c>
      <c r="M5520" s="231"/>
    </row>
    <row r="5521" spans="1:13">
      <c r="A5521" s="231" t="s">
        <v>794</v>
      </c>
      <c r="B5521" s="231" t="s">
        <v>833</v>
      </c>
      <c r="C5521" s="231" t="s">
        <v>794</v>
      </c>
      <c r="D5521" s="231" t="s">
        <v>800</v>
      </c>
      <c r="E5521" s="231" t="s">
        <v>710</v>
      </c>
      <c r="F5521" s="231" t="s">
        <v>48</v>
      </c>
      <c r="G5521" s="231" t="s">
        <v>521</v>
      </c>
      <c r="H5521" s="231" t="s">
        <v>796</v>
      </c>
      <c r="I5521" s="203">
        <v>22.89</v>
      </c>
      <c r="J5521" s="203">
        <v>0</v>
      </c>
      <c r="K5521" s="203">
        <v>0</v>
      </c>
      <c r="L5521" s="203">
        <v>22.89</v>
      </c>
      <c r="M5521" s="231"/>
    </row>
    <row r="5522" spans="1:13">
      <c r="A5522" s="231" t="s">
        <v>794</v>
      </c>
      <c r="B5522" s="231" t="s">
        <v>703</v>
      </c>
      <c r="C5522" s="231" t="s">
        <v>794</v>
      </c>
      <c r="D5522" s="231" t="s">
        <v>800</v>
      </c>
      <c r="E5522" s="231" t="s">
        <v>710</v>
      </c>
      <c r="F5522" s="231" t="s">
        <v>48</v>
      </c>
      <c r="G5522" s="231" t="s">
        <v>521</v>
      </c>
      <c r="H5522" s="231" t="s">
        <v>796</v>
      </c>
      <c r="I5522" s="203">
        <v>19.8</v>
      </c>
      <c r="J5522" s="203">
        <v>0</v>
      </c>
      <c r="K5522" s="203">
        <v>0</v>
      </c>
      <c r="L5522" s="203">
        <v>19.8</v>
      </c>
      <c r="M5522" s="231"/>
    </row>
    <row r="5523" spans="1:13">
      <c r="A5523" s="231" t="s">
        <v>794</v>
      </c>
      <c r="B5523" s="231" t="s">
        <v>703</v>
      </c>
      <c r="C5523" s="231" t="s">
        <v>2341</v>
      </c>
      <c r="D5523" s="231" t="s">
        <v>800</v>
      </c>
      <c r="E5523" s="231" t="s">
        <v>710</v>
      </c>
      <c r="F5523" s="231" t="s">
        <v>48</v>
      </c>
      <c r="G5523" s="231" t="s">
        <v>521</v>
      </c>
      <c r="H5523" s="231" t="s">
        <v>796</v>
      </c>
      <c r="I5523" s="203">
        <v>35.61</v>
      </c>
      <c r="J5523" s="203">
        <v>0</v>
      </c>
      <c r="K5523" s="203">
        <v>0</v>
      </c>
      <c r="L5523" s="203">
        <v>35.61</v>
      </c>
      <c r="M5523" s="231"/>
    </row>
    <row r="5524" spans="1:13">
      <c r="A5524" s="231" t="s">
        <v>794</v>
      </c>
      <c r="B5524" s="231" t="s">
        <v>701</v>
      </c>
      <c r="C5524" s="231" t="s">
        <v>2345</v>
      </c>
      <c r="D5524" s="231" t="s">
        <v>800</v>
      </c>
      <c r="E5524" s="231" t="s">
        <v>710</v>
      </c>
      <c r="F5524" s="231" t="s">
        <v>48</v>
      </c>
      <c r="G5524" s="231" t="s">
        <v>521</v>
      </c>
      <c r="H5524" s="231" t="s">
        <v>796</v>
      </c>
      <c r="I5524" s="203">
        <v>288.73</v>
      </c>
      <c r="J5524" s="203">
        <v>288.57</v>
      </c>
      <c r="K5524" s="203">
        <v>0</v>
      </c>
      <c r="L5524" s="203">
        <v>0.16</v>
      </c>
      <c r="M5524" s="231"/>
    </row>
    <row r="5525" spans="1:13">
      <c r="A5525" s="231" t="s">
        <v>794</v>
      </c>
      <c r="B5525" s="231" t="s">
        <v>707</v>
      </c>
      <c r="C5525" s="231" t="s">
        <v>794</v>
      </c>
      <c r="D5525" s="231" t="s">
        <v>800</v>
      </c>
      <c r="E5525" s="231" t="s">
        <v>710</v>
      </c>
      <c r="F5525" s="231" t="s">
        <v>48</v>
      </c>
      <c r="G5525" s="231" t="s">
        <v>521</v>
      </c>
      <c r="H5525" s="231" t="s">
        <v>796</v>
      </c>
      <c r="I5525" s="203">
        <v>67705.61</v>
      </c>
      <c r="J5525" s="203">
        <v>59242.400000000001</v>
      </c>
      <c r="K5525" s="203">
        <v>8463.2099999999991</v>
      </c>
      <c r="L5525" s="203">
        <v>0</v>
      </c>
      <c r="M5525" s="231"/>
    </row>
    <row r="5526" spans="1:13">
      <c r="A5526" s="231" t="s">
        <v>794</v>
      </c>
      <c r="B5526" s="231" t="s">
        <v>707</v>
      </c>
      <c r="C5526" s="231" t="s">
        <v>794</v>
      </c>
      <c r="D5526" s="231" t="s">
        <v>800</v>
      </c>
      <c r="E5526" s="231" t="s">
        <v>710</v>
      </c>
      <c r="F5526" s="231" t="s">
        <v>48</v>
      </c>
      <c r="G5526" s="231" t="s">
        <v>521</v>
      </c>
      <c r="H5526" s="231" t="s">
        <v>796</v>
      </c>
      <c r="I5526" s="203">
        <v>15956.76</v>
      </c>
      <c r="J5526" s="203">
        <v>14119.75</v>
      </c>
      <c r="K5526" s="203">
        <v>1836.28</v>
      </c>
      <c r="L5526" s="203">
        <v>0.73</v>
      </c>
      <c r="M5526" s="231"/>
    </row>
    <row r="5527" spans="1:13">
      <c r="A5527" s="231" t="s">
        <v>794</v>
      </c>
      <c r="B5527" s="231" t="s">
        <v>707</v>
      </c>
      <c r="C5527" s="231" t="s">
        <v>812</v>
      </c>
      <c r="D5527" s="231" t="s">
        <v>800</v>
      </c>
      <c r="E5527" s="231" t="s">
        <v>710</v>
      </c>
      <c r="F5527" s="231" t="s">
        <v>48</v>
      </c>
      <c r="G5527" s="231" t="s">
        <v>521</v>
      </c>
      <c r="H5527" s="231" t="s">
        <v>796</v>
      </c>
      <c r="I5527" s="203">
        <v>28655</v>
      </c>
      <c r="J5527" s="203">
        <v>26563.06</v>
      </c>
      <c r="K5527" s="203">
        <v>2138.15</v>
      </c>
      <c r="L5527" s="203">
        <v>-46.21</v>
      </c>
      <c r="M5527" s="231"/>
    </row>
    <row r="5528" spans="1:13">
      <c r="A5528" s="231" t="s">
        <v>794</v>
      </c>
      <c r="B5528" s="231" t="s">
        <v>707</v>
      </c>
      <c r="C5528" s="231" t="s">
        <v>2341</v>
      </c>
      <c r="D5528" s="231" t="s">
        <v>800</v>
      </c>
      <c r="E5528" s="231" t="s">
        <v>710</v>
      </c>
      <c r="F5528" s="231" t="s">
        <v>48</v>
      </c>
      <c r="G5528" s="231" t="s">
        <v>521</v>
      </c>
      <c r="H5528" s="231" t="s">
        <v>796</v>
      </c>
      <c r="I5528" s="203">
        <v>89.8</v>
      </c>
      <c r="J5528" s="203">
        <v>89.8</v>
      </c>
      <c r="K5528" s="203">
        <v>0</v>
      </c>
      <c r="L5528" s="203">
        <v>0</v>
      </c>
      <c r="M5528" s="231"/>
    </row>
    <row r="5529" spans="1:13">
      <c r="A5529" s="231" t="s">
        <v>794</v>
      </c>
      <c r="B5529" s="231" t="s">
        <v>707</v>
      </c>
      <c r="C5529" s="231" t="s">
        <v>2341</v>
      </c>
      <c r="D5529" s="231" t="s">
        <v>800</v>
      </c>
      <c r="E5529" s="231" t="s">
        <v>710</v>
      </c>
      <c r="F5529" s="231" t="s">
        <v>48</v>
      </c>
      <c r="G5529" s="231" t="s">
        <v>521</v>
      </c>
      <c r="H5529" s="231" t="s">
        <v>796</v>
      </c>
      <c r="I5529" s="203">
        <v>60.6</v>
      </c>
      <c r="J5529" s="203">
        <v>60.6</v>
      </c>
      <c r="K5529" s="203">
        <v>0</v>
      </c>
      <c r="L5529" s="203">
        <v>0</v>
      </c>
      <c r="M5529" s="231"/>
    </row>
    <row r="5530" spans="1:13">
      <c r="A5530" s="231" t="s">
        <v>794</v>
      </c>
      <c r="B5530" s="231" t="s">
        <v>707</v>
      </c>
      <c r="C5530" s="231" t="s">
        <v>2341</v>
      </c>
      <c r="D5530" s="231" t="s">
        <v>800</v>
      </c>
      <c r="E5530" s="231" t="s">
        <v>710</v>
      </c>
      <c r="F5530" s="231" t="s">
        <v>48</v>
      </c>
      <c r="G5530" s="231" t="s">
        <v>521</v>
      </c>
      <c r="H5530" s="231" t="s">
        <v>796</v>
      </c>
      <c r="I5530" s="203">
        <v>0</v>
      </c>
      <c r="J5530" s="203">
        <v>85.43</v>
      </c>
      <c r="K5530" s="203">
        <v>0</v>
      </c>
      <c r="L5530" s="203">
        <v>-85.43</v>
      </c>
      <c r="M5530" s="231"/>
    </row>
    <row r="5531" spans="1:13">
      <c r="A5531" s="231" t="s">
        <v>794</v>
      </c>
      <c r="B5531" s="231" t="s">
        <v>707</v>
      </c>
      <c r="C5531" s="231" t="s">
        <v>2343</v>
      </c>
      <c r="D5531" s="231" t="s">
        <v>800</v>
      </c>
      <c r="E5531" s="231" t="s">
        <v>710</v>
      </c>
      <c r="F5531" s="231" t="s">
        <v>48</v>
      </c>
      <c r="G5531" s="231" t="s">
        <v>521</v>
      </c>
      <c r="H5531" s="231" t="s">
        <v>796</v>
      </c>
      <c r="I5531" s="203">
        <v>26640.5</v>
      </c>
      <c r="J5531" s="203">
        <v>563.46</v>
      </c>
      <c r="K5531" s="203">
        <v>0</v>
      </c>
      <c r="L5531" s="203">
        <v>26077.040000000001</v>
      </c>
      <c r="M5531" s="231"/>
    </row>
    <row r="5532" spans="1:13">
      <c r="A5532" s="231" t="s">
        <v>794</v>
      </c>
      <c r="B5532" s="231" t="s">
        <v>707</v>
      </c>
      <c r="C5532" s="231" t="s">
        <v>2343</v>
      </c>
      <c r="D5532" s="231" t="s">
        <v>800</v>
      </c>
      <c r="E5532" s="231" t="s">
        <v>710</v>
      </c>
      <c r="F5532" s="231" t="s">
        <v>48</v>
      </c>
      <c r="G5532" s="231" t="s">
        <v>521</v>
      </c>
      <c r="H5532" s="231" t="s">
        <v>796</v>
      </c>
      <c r="I5532" s="203">
        <v>26.09</v>
      </c>
      <c r="J5532" s="203">
        <v>0</v>
      </c>
      <c r="K5532" s="203">
        <v>0</v>
      </c>
      <c r="L5532" s="203">
        <v>26.09</v>
      </c>
      <c r="M5532" s="231"/>
    </row>
    <row r="5533" spans="1:13">
      <c r="A5533" s="231" t="s">
        <v>794</v>
      </c>
      <c r="B5533" s="231" t="s">
        <v>707</v>
      </c>
      <c r="C5533" s="231" t="s">
        <v>2344</v>
      </c>
      <c r="D5533" s="231" t="s">
        <v>800</v>
      </c>
      <c r="E5533" s="231" t="s">
        <v>710</v>
      </c>
      <c r="F5533" s="231" t="s">
        <v>48</v>
      </c>
      <c r="G5533" s="231" t="s">
        <v>521</v>
      </c>
      <c r="H5533" s="231" t="s">
        <v>796</v>
      </c>
      <c r="I5533" s="203">
        <v>1899.95</v>
      </c>
      <c r="J5533" s="203">
        <v>1899.95</v>
      </c>
      <c r="K5533" s="203">
        <v>0</v>
      </c>
      <c r="L5533" s="203">
        <v>0</v>
      </c>
      <c r="M5533" s="231"/>
    </row>
    <row r="5534" spans="1:13">
      <c r="A5534" s="231" t="s">
        <v>794</v>
      </c>
      <c r="B5534" s="231" t="s">
        <v>707</v>
      </c>
      <c r="C5534" s="231" t="s">
        <v>2344</v>
      </c>
      <c r="D5534" s="231" t="s">
        <v>800</v>
      </c>
      <c r="E5534" s="231" t="s">
        <v>710</v>
      </c>
      <c r="F5534" s="231" t="s">
        <v>48</v>
      </c>
      <c r="G5534" s="231" t="s">
        <v>521</v>
      </c>
      <c r="H5534" s="231" t="s">
        <v>796</v>
      </c>
      <c r="I5534" s="203">
        <v>11585.63</v>
      </c>
      <c r="J5534" s="203">
        <v>1295</v>
      </c>
      <c r="K5534" s="203">
        <v>0</v>
      </c>
      <c r="L5534" s="203">
        <v>10290.629999999999</v>
      </c>
      <c r="M5534" s="231"/>
    </row>
    <row r="5535" spans="1:13">
      <c r="A5535" s="231" t="s">
        <v>794</v>
      </c>
      <c r="B5535" s="231" t="s">
        <v>707</v>
      </c>
      <c r="C5535" s="231" t="s">
        <v>2344</v>
      </c>
      <c r="D5535" s="231" t="s">
        <v>800</v>
      </c>
      <c r="E5535" s="231" t="s">
        <v>710</v>
      </c>
      <c r="F5535" s="231" t="s">
        <v>48</v>
      </c>
      <c r="G5535" s="231" t="s">
        <v>521</v>
      </c>
      <c r="H5535" s="231" t="s">
        <v>796</v>
      </c>
      <c r="I5535" s="203">
        <v>8062.6</v>
      </c>
      <c r="J5535" s="203">
        <v>3750</v>
      </c>
      <c r="K5535" s="203">
        <v>0</v>
      </c>
      <c r="L5535" s="203">
        <v>4312.6000000000004</v>
      </c>
      <c r="M5535" s="231"/>
    </row>
    <row r="5536" spans="1:13">
      <c r="A5536" s="231" t="s">
        <v>794</v>
      </c>
      <c r="B5536" s="231" t="s">
        <v>706</v>
      </c>
      <c r="C5536" s="231" t="s">
        <v>794</v>
      </c>
      <c r="D5536" s="231" t="s">
        <v>800</v>
      </c>
      <c r="E5536" s="231" t="s">
        <v>710</v>
      </c>
      <c r="F5536" s="231" t="s">
        <v>48</v>
      </c>
      <c r="G5536" s="231" t="s">
        <v>521</v>
      </c>
      <c r="H5536" s="231" t="s">
        <v>796</v>
      </c>
      <c r="I5536" s="203">
        <v>8319.65</v>
      </c>
      <c r="J5536" s="203">
        <v>8581.7000000000007</v>
      </c>
      <c r="K5536" s="203">
        <v>0</v>
      </c>
      <c r="L5536" s="203">
        <v>-262.05</v>
      </c>
      <c r="M5536" s="231"/>
    </row>
    <row r="5537" spans="1:13">
      <c r="A5537" s="231" t="s">
        <v>794</v>
      </c>
      <c r="B5537" s="231" t="s">
        <v>706</v>
      </c>
      <c r="C5537" s="231" t="s">
        <v>812</v>
      </c>
      <c r="D5537" s="231" t="s">
        <v>800</v>
      </c>
      <c r="E5537" s="231" t="s">
        <v>710</v>
      </c>
      <c r="F5537" s="231" t="s">
        <v>48</v>
      </c>
      <c r="G5537" s="231" t="s">
        <v>521</v>
      </c>
      <c r="H5537" s="231" t="s">
        <v>796</v>
      </c>
      <c r="I5537" s="203">
        <v>2107.67</v>
      </c>
      <c r="J5537" s="203">
        <v>2171.2600000000002</v>
      </c>
      <c r="K5537" s="203">
        <v>0</v>
      </c>
      <c r="L5537" s="203">
        <v>-63.59</v>
      </c>
      <c r="M5537" s="231"/>
    </row>
    <row r="5538" spans="1:13">
      <c r="A5538" s="231" t="s">
        <v>794</v>
      </c>
      <c r="B5538" s="231" t="s">
        <v>706</v>
      </c>
      <c r="C5538" s="231" t="s">
        <v>2343</v>
      </c>
      <c r="D5538" s="231" t="s">
        <v>800</v>
      </c>
      <c r="E5538" s="231" t="s">
        <v>710</v>
      </c>
      <c r="F5538" s="231" t="s">
        <v>48</v>
      </c>
      <c r="G5538" s="231" t="s">
        <v>521</v>
      </c>
      <c r="H5538" s="231" t="s">
        <v>796</v>
      </c>
      <c r="I5538" s="203">
        <v>274.16000000000003</v>
      </c>
      <c r="J5538" s="203">
        <v>33.61</v>
      </c>
      <c r="K5538" s="203">
        <v>0</v>
      </c>
      <c r="L5538" s="203">
        <v>240.55</v>
      </c>
      <c r="M5538" s="231"/>
    </row>
    <row r="5539" spans="1:13">
      <c r="A5539" s="231" t="s">
        <v>794</v>
      </c>
      <c r="B5539" s="231" t="s">
        <v>706</v>
      </c>
      <c r="C5539" s="231" t="s">
        <v>2345</v>
      </c>
      <c r="D5539" s="231" t="s">
        <v>800</v>
      </c>
      <c r="E5539" s="231" t="s">
        <v>710</v>
      </c>
      <c r="F5539" s="231" t="s">
        <v>48</v>
      </c>
      <c r="G5539" s="231" t="s">
        <v>521</v>
      </c>
      <c r="H5539" s="231" t="s">
        <v>796</v>
      </c>
      <c r="I5539" s="203">
        <v>4792.53</v>
      </c>
      <c r="J5539" s="203">
        <v>4792.5200000000004</v>
      </c>
      <c r="K5539" s="203">
        <v>0</v>
      </c>
      <c r="L5539" s="203">
        <v>0.01</v>
      </c>
      <c r="M5539" s="231"/>
    </row>
    <row r="5540" spans="1:13">
      <c r="A5540" s="231" t="s">
        <v>794</v>
      </c>
      <c r="B5540" s="231" t="s">
        <v>808</v>
      </c>
      <c r="C5540" s="231" t="s">
        <v>2343</v>
      </c>
      <c r="D5540" s="231" t="s">
        <v>21</v>
      </c>
      <c r="E5540" s="231" t="s">
        <v>296</v>
      </c>
      <c r="F5540" s="231" t="s">
        <v>48</v>
      </c>
      <c r="G5540" s="231" t="s">
        <v>521</v>
      </c>
      <c r="H5540" s="231" t="s">
        <v>1102</v>
      </c>
      <c r="I5540" s="203">
        <v>1658.47</v>
      </c>
      <c r="J5540" s="203">
        <v>0</v>
      </c>
      <c r="K5540" s="203">
        <v>0</v>
      </c>
      <c r="L5540" s="203">
        <v>1658.47</v>
      </c>
      <c r="M5540" s="231"/>
    </row>
    <row r="5541" spans="1:13">
      <c r="A5541" s="231" t="s">
        <v>794</v>
      </c>
      <c r="B5541" s="231" t="s">
        <v>808</v>
      </c>
      <c r="C5541" s="231" t="s">
        <v>2345</v>
      </c>
      <c r="D5541" s="231" t="s">
        <v>848</v>
      </c>
      <c r="E5541" s="231" t="s">
        <v>296</v>
      </c>
      <c r="F5541" s="231" t="s">
        <v>48</v>
      </c>
      <c r="G5541" s="231" t="s">
        <v>521</v>
      </c>
      <c r="H5541" s="231" t="s">
        <v>1102</v>
      </c>
      <c r="I5541" s="203">
        <v>468.82</v>
      </c>
      <c r="J5541" s="203">
        <v>468.82</v>
      </c>
      <c r="K5541" s="203">
        <v>0</v>
      </c>
      <c r="L5541" s="203">
        <v>0</v>
      </c>
      <c r="M5541" s="231"/>
    </row>
    <row r="5542" spans="1:13">
      <c r="A5542" s="231" t="s">
        <v>794</v>
      </c>
      <c r="B5542" s="231" t="s">
        <v>707</v>
      </c>
      <c r="C5542" s="231" t="s">
        <v>2341</v>
      </c>
      <c r="D5542" s="231" t="s">
        <v>848</v>
      </c>
      <c r="E5542" s="231" t="s">
        <v>296</v>
      </c>
      <c r="F5542" s="231" t="s">
        <v>48</v>
      </c>
      <c r="G5542" s="231" t="s">
        <v>521</v>
      </c>
      <c r="H5542" s="231" t="s">
        <v>1102</v>
      </c>
      <c r="I5542" s="203">
        <v>6.12</v>
      </c>
      <c r="J5542" s="203">
        <v>0</v>
      </c>
      <c r="K5542" s="203">
        <v>0</v>
      </c>
      <c r="L5542" s="203">
        <v>6.12</v>
      </c>
      <c r="M5542" s="231"/>
    </row>
    <row r="5543" spans="1:13">
      <c r="A5543" s="231" t="s">
        <v>794</v>
      </c>
      <c r="B5543" s="231" t="s">
        <v>808</v>
      </c>
      <c r="C5543" s="231" t="s">
        <v>2344</v>
      </c>
      <c r="D5543" s="231" t="s">
        <v>835</v>
      </c>
      <c r="E5543" s="231" t="s">
        <v>296</v>
      </c>
      <c r="F5543" s="231" t="s">
        <v>48</v>
      </c>
      <c r="G5543" s="231" t="s">
        <v>521</v>
      </c>
      <c r="H5543" s="231" t="s">
        <v>1102</v>
      </c>
      <c r="I5543" s="203">
        <v>0.01</v>
      </c>
      <c r="J5543" s="203">
        <v>0.01</v>
      </c>
      <c r="K5543" s="203">
        <v>0</v>
      </c>
      <c r="L5543" s="203">
        <v>0</v>
      </c>
      <c r="M5543" s="231"/>
    </row>
    <row r="5544" spans="1:13">
      <c r="A5544" s="231" t="s">
        <v>794</v>
      </c>
      <c r="B5544" s="231" t="s">
        <v>808</v>
      </c>
      <c r="C5544" s="231" t="s">
        <v>2343</v>
      </c>
      <c r="D5544" s="231" t="s">
        <v>827</v>
      </c>
      <c r="E5544" s="231" t="s">
        <v>296</v>
      </c>
      <c r="F5544" s="231" t="s">
        <v>48</v>
      </c>
      <c r="G5544" s="231" t="s">
        <v>521</v>
      </c>
      <c r="H5544" s="231" t="s">
        <v>1102</v>
      </c>
      <c r="I5544" s="203">
        <v>17.95</v>
      </c>
      <c r="J5544" s="203">
        <v>0</v>
      </c>
      <c r="K5544" s="203">
        <v>0</v>
      </c>
      <c r="L5544" s="203">
        <v>17.95</v>
      </c>
      <c r="M5544" s="231"/>
    </row>
    <row r="5545" spans="1:13">
      <c r="A5545" s="231" t="s">
        <v>794</v>
      </c>
      <c r="B5545" s="231" t="s">
        <v>808</v>
      </c>
      <c r="C5545" s="231" t="s">
        <v>2341</v>
      </c>
      <c r="D5545" s="231" t="s">
        <v>384</v>
      </c>
      <c r="E5545" s="231" t="s">
        <v>296</v>
      </c>
      <c r="F5545" s="231" t="s">
        <v>48</v>
      </c>
      <c r="G5545" s="231" t="s">
        <v>521</v>
      </c>
      <c r="H5545" s="231" t="s">
        <v>1102</v>
      </c>
      <c r="I5545" s="203">
        <v>299</v>
      </c>
      <c r="J5545" s="203">
        <v>299</v>
      </c>
      <c r="K5545" s="203">
        <v>0</v>
      </c>
      <c r="L5545" s="203">
        <v>0</v>
      </c>
      <c r="M5545" s="231"/>
    </row>
    <row r="5546" spans="1:13">
      <c r="A5546" s="231" t="s">
        <v>794</v>
      </c>
      <c r="B5546" s="231" t="s">
        <v>808</v>
      </c>
      <c r="C5546" s="231" t="s">
        <v>2343</v>
      </c>
      <c r="D5546" s="231" t="s">
        <v>384</v>
      </c>
      <c r="E5546" s="231" t="s">
        <v>296</v>
      </c>
      <c r="F5546" s="231" t="s">
        <v>48</v>
      </c>
      <c r="G5546" s="231" t="s">
        <v>521</v>
      </c>
      <c r="H5546" s="231" t="s">
        <v>1102</v>
      </c>
      <c r="I5546" s="203">
        <v>245.92</v>
      </c>
      <c r="J5546" s="203">
        <v>0</v>
      </c>
      <c r="K5546" s="203">
        <v>0</v>
      </c>
      <c r="L5546" s="203">
        <v>245.92</v>
      </c>
      <c r="M5546" s="231"/>
    </row>
    <row r="5547" spans="1:13">
      <c r="A5547" s="231" t="s">
        <v>794</v>
      </c>
      <c r="B5547" s="231" t="s">
        <v>808</v>
      </c>
      <c r="C5547" s="231" t="s">
        <v>2345</v>
      </c>
      <c r="D5547" s="231" t="s">
        <v>384</v>
      </c>
      <c r="E5547" s="231" t="s">
        <v>296</v>
      </c>
      <c r="F5547" s="231" t="s">
        <v>48</v>
      </c>
      <c r="G5547" s="231" t="s">
        <v>521</v>
      </c>
      <c r="H5547" s="231" t="s">
        <v>1102</v>
      </c>
      <c r="I5547" s="203">
        <v>139.41999999999999</v>
      </c>
      <c r="J5547" s="203">
        <v>0</v>
      </c>
      <c r="K5547" s="203">
        <v>0</v>
      </c>
      <c r="L5547" s="203">
        <v>139.41999999999999</v>
      </c>
      <c r="M5547" s="231"/>
    </row>
    <row r="5548" spans="1:13">
      <c r="A5548" s="231" t="s">
        <v>794</v>
      </c>
      <c r="B5548" s="231" t="s">
        <v>808</v>
      </c>
      <c r="C5548" s="231" t="s">
        <v>2343</v>
      </c>
      <c r="D5548" s="231" t="s">
        <v>136</v>
      </c>
      <c r="E5548" s="231" t="s">
        <v>296</v>
      </c>
      <c r="F5548" s="231" t="s">
        <v>48</v>
      </c>
      <c r="G5548" s="231" t="s">
        <v>521</v>
      </c>
      <c r="H5548" s="231" t="s">
        <v>1102</v>
      </c>
      <c r="I5548" s="203">
        <v>7416.74</v>
      </c>
      <c r="J5548" s="203">
        <v>0</v>
      </c>
      <c r="K5548" s="203">
        <v>0</v>
      </c>
      <c r="L5548" s="203">
        <v>7416.74</v>
      </c>
      <c r="M5548" s="231"/>
    </row>
    <row r="5549" spans="1:13">
      <c r="A5549" s="231" t="s">
        <v>794</v>
      </c>
      <c r="B5549" s="231" t="s">
        <v>808</v>
      </c>
      <c r="C5549" s="231" t="s">
        <v>2343</v>
      </c>
      <c r="D5549" s="231" t="s">
        <v>400</v>
      </c>
      <c r="E5549" s="231" t="s">
        <v>296</v>
      </c>
      <c r="F5549" s="231" t="s">
        <v>48</v>
      </c>
      <c r="G5549" s="231" t="s">
        <v>521</v>
      </c>
      <c r="H5549" s="231" t="s">
        <v>1102</v>
      </c>
      <c r="I5549" s="203">
        <v>102.99</v>
      </c>
      <c r="J5549" s="203">
        <v>0</v>
      </c>
      <c r="K5549" s="203">
        <v>0</v>
      </c>
      <c r="L5549" s="203">
        <v>102.99</v>
      </c>
      <c r="M5549" s="231"/>
    </row>
    <row r="5550" spans="1:13">
      <c r="A5550" s="231" t="s">
        <v>794</v>
      </c>
      <c r="B5550" s="231" t="s">
        <v>808</v>
      </c>
      <c r="C5550" s="231" t="s">
        <v>2343</v>
      </c>
      <c r="D5550" s="231" t="s">
        <v>36</v>
      </c>
      <c r="E5550" s="231" t="s">
        <v>296</v>
      </c>
      <c r="F5550" s="231" t="s">
        <v>48</v>
      </c>
      <c r="G5550" s="231" t="s">
        <v>521</v>
      </c>
      <c r="H5550" s="231" t="s">
        <v>1102</v>
      </c>
      <c r="I5550" s="203">
        <v>1823.99</v>
      </c>
      <c r="J5550" s="203">
        <v>0</v>
      </c>
      <c r="K5550" s="203">
        <v>0</v>
      </c>
      <c r="L5550" s="203">
        <v>1823.99</v>
      </c>
      <c r="M5550" s="231"/>
    </row>
    <row r="5551" spans="1:13">
      <c r="A5551" s="231" t="s">
        <v>794</v>
      </c>
      <c r="B5551" s="231" t="s">
        <v>808</v>
      </c>
      <c r="C5551" s="231" t="s">
        <v>2343</v>
      </c>
      <c r="D5551" s="231" t="s">
        <v>382</v>
      </c>
      <c r="E5551" s="231" t="s">
        <v>296</v>
      </c>
      <c r="F5551" s="231" t="s">
        <v>48</v>
      </c>
      <c r="G5551" s="231" t="s">
        <v>521</v>
      </c>
      <c r="H5551" s="231" t="s">
        <v>1102</v>
      </c>
      <c r="I5551" s="203">
        <v>3088.99</v>
      </c>
      <c r="J5551" s="203">
        <v>0</v>
      </c>
      <c r="K5551" s="203">
        <v>0</v>
      </c>
      <c r="L5551" s="203">
        <v>3088.99</v>
      </c>
      <c r="M5551" s="231"/>
    </row>
    <row r="5552" spans="1:13">
      <c r="A5552" s="231" t="s">
        <v>794</v>
      </c>
      <c r="B5552" s="231" t="s">
        <v>808</v>
      </c>
      <c r="C5552" s="231" t="s">
        <v>2343</v>
      </c>
      <c r="D5552" s="231" t="s">
        <v>210</v>
      </c>
      <c r="E5552" s="231" t="s">
        <v>296</v>
      </c>
      <c r="F5552" s="231" t="s">
        <v>48</v>
      </c>
      <c r="G5552" s="231" t="s">
        <v>521</v>
      </c>
      <c r="H5552" s="231" t="s">
        <v>1102</v>
      </c>
      <c r="I5552" s="203">
        <v>4191.8900000000003</v>
      </c>
      <c r="J5552" s="203">
        <v>0</v>
      </c>
      <c r="K5552" s="203">
        <v>0</v>
      </c>
      <c r="L5552" s="203">
        <v>4191.8900000000003</v>
      </c>
      <c r="M5552" s="231"/>
    </row>
    <row r="5553" spans="1:13">
      <c r="A5553" s="231" t="s">
        <v>794</v>
      </c>
      <c r="B5553" s="231" t="s">
        <v>808</v>
      </c>
      <c r="C5553" s="231" t="s">
        <v>2344</v>
      </c>
      <c r="D5553" s="231" t="s">
        <v>403</v>
      </c>
      <c r="E5553" s="231" t="s">
        <v>296</v>
      </c>
      <c r="F5553" s="231" t="s">
        <v>48</v>
      </c>
      <c r="G5553" s="231" t="s">
        <v>521</v>
      </c>
      <c r="H5553" s="231" t="s">
        <v>1102</v>
      </c>
      <c r="I5553" s="203">
        <v>79.23</v>
      </c>
      <c r="J5553" s="203">
        <v>0</v>
      </c>
      <c r="K5553" s="203">
        <v>0</v>
      </c>
      <c r="L5553" s="203">
        <v>79.23</v>
      </c>
      <c r="M5553" s="231"/>
    </row>
    <row r="5554" spans="1:13">
      <c r="A5554" s="231" t="s">
        <v>794</v>
      </c>
      <c r="B5554" s="231" t="s">
        <v>808</v>
      </c>
      <c r="C5554" s="231" t="s">
        <v>2341</v>
      </c>
      <c r="D5554" s="231" t="s">
        <v>380</v>
      </c>
      <c r="E5554" s="231" t="s">
        <v>296</v>
      </c>
      <c r="F5554" s="231" t="s">
        <v>48</v>
      </c>
      <c r="G5554" s="231" t="s">
        <v>521</v>
      </c>
      <c r="H5554" s="231" t="s">
        <v>1102</v>
      </c>
      <c r="I5554" s="203">
        <v>1201.2</v>
      </c>
      <c r="J5554" s="203">
        <v>0</v>
      </c>
      <c r="K5554" s="203">
        <v>0</v>
      </c>
      <c r="L5554" s="203">
        <v>1201.2</v>
      </c>
      <c r="M5554" s="231"/>
    </row>
    <row r="5555" spans="1:13">
      <c r="A5555" s="231" t="s">
        <v>794</v>
      </c>
      <c r="B5555" s="231" t="s">
        <v>702</v>
      </c>
      <c r="C5555" s="231" t="s">
        <v>794</v>
      </c>
      <c r="D5555" s="231" t="s">
        <v>380</v>
      </c>
      <c r="E5555" s="231" t="s">
        <v>296</v>
      </c>
      <c r="F5555" s="231" t="s">
        <v>48</v>
      </c>
      <c r="G5555" s="231" t="s">
        <v>521</v>
      </c>
      <c r="H5555" s="231" t="s">
        <v>1102</v>
      </c>
      <c r="I5555" s="203">
        <v>24721.03</v>
      </c>
      <c r="J5555" s="203">
        <v>0</v>
      </c>
      <c r="K5555" s="203">
        <v>0</v>
      </c>
      <c r="L5555" s="203">
        <v>24721.03</v>
      </c>
      <c r="M5555" s="231"/>
    </row>
    <row r="5556" spans="1:13">
      <c r="A5556" s="231" t="s">
        <v>794</v>
      </c>
      <c r="B5556" s="231" t="s">
        <v>702</v>
      </c>
      <c r="C5556" s="231" t="s">
        <v>812</v>
      </c>
      <c r="D5556" s="231" t="s">
        <v>380</v>
      </c>
      <c r="E5556" s="231" t="s">
        <v>296</v>
      </c>
      <c r="F5556" s="231" t="s">
        <v>48</v>
      </c>
      <c r="G5556" s="231" t="s">
        <v>521</v>
      </c>
      <c r="H5556" s="231" t="s">
        <v>1102</v>
      </c>
      <c r="I5556" s="203">
        <v>10000</v>
      </c>
      <c r="J5556" s="203">
        <v>0</v>
      </c>
      <c r="K5556" s="203">
        <v>0</v>
      </c>
      <c r="L5556" s="203">
        <v>10000</v>
      </c>
      <c r="M5556" s="231"/>
    </row>
    <row r="5557" spans="1:13">
      <c r="A5557" s="231" t="s">
        <v>794</v>
      </c>
      <c r="B5557" s="231" t="s">
        <v>808</v>
      </c>
      <c r="C5557" s="231" t="s">
        <v>2343</v>
      </c>
      <c r="D5557" s="231" t="s">
        <v>1044</v>
      </c>
      <c r="E5557" s="231" t="s">
        <v>296</v>
      </c>
      <c r="F5557" s="231" t="s">
        <v>48</v>
      </c>
      <c r="G5557" s="231" t="s">
        <v>521</v>
      </c>
      <c r="H5557" s="231" t="s">
        <v>1102</v>
      </c>
      <c r="I5557" s="203">
        <v>46.21</v>
      </c>
      <c r="J5557" s="203">
        <v>20.21</v>
      </c>
      <c r="K5557" s="203">
        <v>0</v>
      </c>
      <c r="L5557" s="203">
        <v>26</v>
      </c>
      <c r="M5557" s="231"/>
    </row>
    <row r="5558" spans="1:13">
      <c r="A5558" s="231" t="s">
        <v>794</v>
      </c>
      <c r="B5558" s="231" t="s">
        <v>808</v>
      </c>
      <c r="C5558" s="231" t="s">
        <v>2343</v>
      </c>
      <c r="D5558" s="231" t="s">
        <v>2303</v>
      </c>
      <c r="E5558" s="231" t="s">
        <v>296</v>
      </c>
      <c r="F5558" s="231" t="s">
        <v>48</v>
      </c>
      <c r="G5558" s="231" t="s">
        <v>521</v>
      </c>
      <c r="H5558" s="231" t="s">
        <v>1102</v>
      </c>
      <c r="I5558" s="203">
        <v>466.17</v>
      </c>
      <c r="J5558" s="203">
        <v>291.95999999999998</v>
      </c>
      <c r="K5558" s="203">
        <v>0</v>
      </c>
      <c r="L5558" s="203">
        <v>174.21</v>
      </c>
      <c r="M5558" s="231"/>
    </row>
    <row r="5559" spans="1:13">
      <c r="A5559" s="231" t="s">
        <v>794</v>
      </c>
      <c r="B5559" s="231" t="s">
        <v>833</v>
      </c>
      <c r="C5559" s="231" t="s">
        <v>794</v>
      </c>
      <c r="D5559" s="231" t="s">
        <v>800</v>
      </c>
      <c r="E5559" s="231" t="s">
        <v>1967</v>
      </c>
      <c r="F5559" s="231" t="s">
        <v>48</v>
      </c>
      <c r="G5559" s="231" t="s">
        <v>521</v>
      </c>
      <c r="H5559" s="231" t="s">
        <v>796</v>
      </c>
      <c r="I5559" s="203">
        <v>60934.41</v>
      </c>
      <c r="J5559" s="203">
        <v>51918.69</v>
      </c>
      <c r="K5559" s="203">
        <v>10155.719999999999</v>
      </c>
      <c r="L5559" s="203">
        <v>-1140</v>
      </c>
      <c r="M5559" s="231"/>
    </row>
    <row r="5560" spans="1:13">
      <c r="A5560" s="231" t="s">
        <v>794</v>
      </c>
      <c r="B5560" s="231" t="s">
        <v>833</v>
      </c>
      <c r="C5560" s="231" t="s">
        <v>794</v>
      </c>
      <c r="D5560" s="231" t="s">
        <v>800</v>
      </c>
      <c r="E5560" s="231" t="s">
        <v>1967</v>
      </c>
      <c r="F5560" s="231" t="s">
        <v>48</v>
      </c>
      <c r="G5560" s="231" t="s">
        <v>521</v>
      </c>
      <c r="H5560" s="231" t="s">
        <v>796</v>
      </c>
      <c r="I5560" s="203">
        <v>24369.17</v>
      </c>
      <c r="J5560" s="203">
        <v>28586.86</v>
      </c>
      <c r="K5560" s="203">
        <v>1889.05</v>
      </c>
      <c r="L5560" s="203">
        <v>-6106.74</v>
      </c>
      <c r="M5560" s="231"/>
    </row>
    <row r="5561" spans="1:13">
      <c r="A5561" s="231" t="s">
        <v>794</v>
      </c>
      <c r="B5561" s="231" t="s">
        <v>833</v>
      </c>
      <c r="C5561" s="231" t="s">
        <v>812</v>
      </c>
      <c r="D5561" s="231" t="s">
        <v>800</v>
      </c>
      <c r="E5561" s="231" t="s">
        <v>1967</v>
      </c>
      <c r="F5561" s="231" t="s">
        <v>48</v>
      </c>
      <c r="G5561" s="231" t="s">
        <v>521</v>
      </c>
      <c r="H5561" s="231" t="s">
        <v>796</v>
      </c>
      <c r="I5561" s="203">
        <v>41708.33</v>
      </c>
      <c r="J5561" s="203">
        <v>45185.7</v>
      </c>
      <c r="K5561" s="203">
        <v>2501.2800000000002</v>
      </c>
      <c r="L5561" s="203">
        <v>-5978.65</v>
      </c>
      <c r="M5561" s="231"/>
    </row>
    <row r="5562" spans="1:13">
      <c r="A5562" s="231" t="s">
        <v>794</v>
      </c>
      <c r="B5562" s="231" t="s">
        <v>833</v>
      </c>
      <c r="C5562" s="231" t="s">
        <v>2345</v>
      </c>
      <c r="D5562" s="231" t="s">
        <v>800</v>
      </c>
      <c r="E5562" s="231" t="s">
        <v>1967</v>
      </c>
      <c r="F5562" s="231" t="s">
        <v>48</v>
      </c>
      <c r="G5562" s="231" t="s">
        <v>521</v>
      </c>
      <c r="H5562" s="231" t="s">
        <v>796</v>
      </c>
      <c r="I5562" s="203">
        <v>2179.9499999999998</v>
      </c>
      <c r="J5562" s="203">
        <v>12350.39</v>
      </c>
      <c r="K5562" s="203">
        <v>0</v>
      </c>
      <c r="L5562" s="203">
        <v>-10170.44</v>
      </c>
      <c r="M5562" s="231"/>
    </row>
    <row r="5563" spans="1:13">
      <c r="A5563" s="231" t="s">
        <v>794</v>
      </c>
      <c r="B5563" s="231" t="s">
        <v>833</v>
      </c>
      <c r="C5563" s="231" t="s">
        <v>794</v>
      </c>
      <c r="D5563" s="231" t="s">
        <v>21</v>
      </c>
      <c r="E5563" s="231" t="s">
        <v>1967</v>
      </c>
      <c r="F5563" s="231" t="s">
        <v>48</v>
      </c>
      <c r="G5563" s="231" t="s">
        <v>521</v>
      </c>
      <c r="H5563" s="231" t="s">
        <v>796</v>
      </c>
      <c r="I5563" s="203">
        <v>4661.6400000000003</v>
      </c>
      <c r="J5563" s="203">
        <v>4661.6400000000003</v>
      </c>
      <c r="K5563" s="203">
        <v>0</v>
      </c>
      <c r="L5563" s="203">
        <v>0</v>
      </c>
      <c r="M5563" s="231"/>
    </row>
    <row r="5564" spans="1:13">
      <c r="A5564" s="231" t="s">
        <v>794</v>
      </c>
      <c r="B5564" s="231" t="s">
        <v>833</v>
      </c>
      <c r="C5564" s="231" t="s">
        <v>794</v>
      </c>
      <c r="D5564" s="231" t="s">
        <v>21</v>
      </c>
      <c r="E5564" s="231" t="s">
        <v>1967</v>
      </c>
      <c r="F5564" s="231" t="s">
        <v>48</v>
      </c>
      <c r="G5564" s="231" t="s">
        <v>521</v>
      </c>
      <c r="H5564" s="231" t="s">
        <v>796</v>
      </c>
      <c r="I5564" s="203">
        <v>1540.24</v>
      </c>
      <c r="J5564" s="203">
        <v>1485.9</v>
      </c>
      <c r="K5564" s="203">
        <v>0</v>
      </c>
      <c r="L5564" s="203">
        <v>54.34</v>
      </c>
      <c r="M5564" s="231"/>
    </row>
    <row r="5565" spans="1:13">
      <c r="A5565" s="231" t="s">
        <v>794</v>
      </c>
      <c r="B5565" s="231" t="s">
        <v>833</v>
      </c>
      <c r="C5565" s="231" t="s">
        <v>812</v>
      </c>
      <c r="D5565" s="231" t="s">
        <v>21</v>
      </c>
      <c r="E5565" s="231" t="s">
        <v>1967</v>
      </c>
      <c r="F5565" s="231" t="s">
        <v>48</v>
      </c>
      <c r="G5565" s="231" t="s">
        <v>521</v>
      </c>
      <c r="H5565" s="231" t="s">
        <v>796</v>
      </c>
      <c r="I5565" s="203">
        <v>2381.89</v>
      </c>
      <c r="J5565" s="203">
        <v>2173.41</v>
      </c>
      <c r="K5565" s="203">
        <v>0</v>
      </c>
      <c r="L5565" s="203">
        <v>208.48</v>
      </c>
      <c r="M5565" s="231"/>
    </row>
    <row r="5566" spans="1:13">
      <c r="A5566" s="231" t="s">
        <v>794</v>
      </c>
      <c r="B5566" s="231" t="s">
        <v>833</v>
      </c>
      <c r="C5566" s="231" t="s">
        <v>2345</v>
      </c>
      <c r="D5566" s="231" t="s">
        <v>21</v>
      </c>
      <c r="E5566" s="231" t="s">
        <v>1967</v>
      </c>
      <c r="F5566" s="231" t="s">
        <v>48</v>
      </c>
      <c r="G5566" s="231" t="s">
        <v>521</v>
      </c>
      <c r="H5566" s="231" t="s">
        <v>796</v>
      </c>
      <c r="I5566" s="203">
        <v>861.1</v>
      </c>
      <c r="J5566" s="203">
        <v>861.1</v>
      </c>
      <c r="K5566" s="203">
        <v>0</v>
      </c>
      <c r="L5566" s="203">
        <v>0</v>
      </c>
      <c r="M5566" s="231"/>
    </row>
    <row r="5567" spans="1:13">
      <c r="A5567" s="231" t="s">
        <v>794</v>
      </c>
      <c r="B5567" s="231" t="s">
        <v>808</v>
      </c>
      <c r="C5567" s="231" t="s">
        <v>794</v>
      </c>
      <c r="D5567" s="231" t="s">
        <v>708</v>
      </c>
      <c r="E5567" s="231" t="s">
        <v>521</v>
      </c>
      <c r="F5567" s="231" t="s">
        <v>48</v>
      </c>
      <c r="G5567" s="231" t="s">
        <v>521</v>
      </c>
      <c r="H5567" s="231" t="s">
        <v>796</v>
      </c>
      <c r="I5567" s="203">
        <v>3530394.06</v>
      </c>
      <c r="J5567" s="203">
        <v>2966899.21</v>
      </c>
      <c r="K5567" s="203">
        <v>563364.92000000004</v>
      </c>
      <c r="L5567" s="203">
        <v>129.93</v>
      </c>
      <c r="M5567" s="231"/>
    </row>
    <row r="5568" spans="1:13">
      <c r="A5568" s="231" t="s">
        <v>794</v>
      </c>
      <c r="B5568" s="231" t="s">
        <v>808</v>
      </c>
      <c r="C5568" s="231" t="s">
        <v>794</v>
      </c>
      <c r="D5568" s="231" t="s">
        <v>708</v>
      </c>
      <c r="E5568" s="231" t="s">
        <v>521</v>
      </c>
      <c r="F5568" s="231" t="s">
        <v>48</v>
      </c>
      <c r="G5568" s="231" t="s">
        <v>521</v>
      </c>
      <c r="H5568" s="231" t="s">
        <v>796</v>
      </c>
      <c r="I5568" s="203">
        <v>41256</v>
      </c>
      <c r="J5568" s="203">
        <v>39155.599999999999</v>
      </c>
      <c r="K5568" s="203">
        <v>1266.03</v>
      </c>
      <c r="L5568" s="203">
        <v>834.37</v>
      </c>
      <c r="M5568" s="231"/>
    </row>
    <row r="5569" spans="1:13">
      <c r="A5569" s="231" t="s">
        <v>794</v>
      </c>
      <c r="B5569" s="231" t="s">
        <v>808</v>
      </c>
      <c r="C5569" s="231" t="s">
        <v>812</v>
      </c>
      <c r="D5569" s="231" t="s">
        <v>708</v>
      </c>
      <c r="E5569" s="231" t="s">
        <v>521</v>
      </c>
      <c r="F5569" s="231" t="s">
        <v>48</v>
      </c>
      <c r="G5569" s="231" t="s">
        <v>521</v>
      </c>
      <c r="H5569" s="231" t="s">
        <v>796</v>
      </c>
      <c r="I5569" s="203">
        <v>1443141</v>
      </c>
      <c r="J5569" s="203">
        <v>1352709.36</v>
      </c>
      <c r="K5569" s="203">
        <v>118264.94</v>
      </c>
      <c r="L5569" s="203">
        <v>-27833.3</v>
      </c>
      <c r="M5569" s="231"/>
    </row>
    <row r="5570" spans="1:13">
      <c r="A5570" s="231" t="s">
        <v>794</v>
      </c>
      <c r="B5570" s="231" t="s">
        <v>808</v>
      </c>
      <c r="C5570" s="231" t="s">
        <v>2341</v>
      </c>
      <c r="D5570" s="231" t="s">
        <v>708</v>
      </c>
      <c r="E5570" s="231" t="s">
        <v>521</v>
      </c>
      <c r="F5570" s="231" t="s">
        <v>48</v>
      </c>
      <c r="G5570" s="231" t="s">
        <v>521</v>
      </c>
      <c r="H5570" s="231" t="s">
        <v>796</v>
      </c>
      <c r="I5570" s="203">
        <v>12263.36</v>
      </c>
      <c r="J5570" s="203">
        <v>11968.15</v>
      </c>
      <c r="K5570" s="203">
        <v>295.20999999999998</v>
      </c>
      <c r="L5570" s="203">
        <v>0</v>
      </c>
      <c r="M5570" s="231"/>
    </row>
    <row r="5571" spans="1:13">
      <c r="A5571" s="231" t="s">
        <v>794</v>
      </c>
      <c r="B5571" s="231" t="s">
        <v>808</v>
      </c>
      <c r="C5571" s="231" t="s">
        <v>2341</v>
      </c>
      <c r="D5571" s="231" t="s">
        <v>708</v>
      </c>
      <c r="E5571" s="231" t="s">
        <v>521</v>
      </c>
      <c r="F5571" s="231" t="s">
        <v>48</v>
      </c>
      <c r="G5571" s="231" t="s">
        <v>521</v>
      </c>
      <c r="H5571" s="231" t="s">
        <v>796</v>
      </c>
      <c r="I5571" s="203">
        <v>3850</v>
      </c>
      <c r="J5571" s="203">
        <v>3850</v>
      </c>
      <c r="K5571" s="203">
        <v>0</v>
      </c>
      <c r="L5571" s="203">
        <v>0</v>
      </c>
      <c r="M5571" s="231"/>
    </row>
    <row r="5572" spans="1:13">
      <c r="A5572" s="231" t="s">
        <v>794</v>
      </c>
      <c r="B5572" s="231" t="s">
        <v>808</v>
      </c>
      <c r="C5572" s="231" t="s">
        <v>2341</v>
      </c>
      <c r="D5572" s="231" t="s">
        <v>708</v>
      </c>
      <c r="E5572" s="231" t="s">
        <v>521</v>
      </c>
      <c r="F5572" s="231" t="s">
        <v>48</v>
      </c>
      <c r="G5572" s="231" t="s">
        <v>521</v>
      </c>
      <c r="H5572" s="231" t="s">
        <v>796</v>
      </c>
      <c r="I5572" s="203">
        <v>1261</v>
      </c>
      <c r="J5572" s="203">
        <v>1261</v>
      </c>
      <c r="K5572" s="203">
        <v>0</v>
      </c>
      <c r="L5572" s="203">
        <v>0</v>
      </c>
      <c r="M5572" s="231"/>
    </row>
    <row r="5573" spans="1:13">
      <c r="A5573" s="231" t="s">
        <v>794</v>
      </c>
      <c r="B5573" s="231" t="s">
        <v>808</v>
      </c>
      <c r="C5573" s="231" t="s">
        <v>2343</v>
      </c>
      <c r="D5573" s="231" t="s">
        <v>708</v>
      </c>
      <c r="E5573" s="231" t="s">
        <v>521</v>
      </c>
      <c r="F5573" s="231" t="s">
        <v>48</v>
      </c>
      <c r="G5573" s="231" t="s">
        <v>521</v>
      </c>
      <c r="H5573" s="231" t="s">
        <v>796</v>
      </c>
      <c r="I5573" s="203">
        <v>24476.48</v>
      </c>
      <c r="J5573" s="203">
        <v>23708.69</v>
      </c>
      <c r="K5573" s="203">
        <v>0</v>
      </c>
      <c r="L5573" s="203">
        <v>767.79</v>
      </c>
      <c r="M5573" s="231"/>
    </row>
    <row r="5574" spans="1:13">
      <c r="A5574" s="231" t="s">
        <v>794</v>
      </c>
      <c r="B5574" s="231" t="s">
        <v>808</v>
      </c>
      <c r="C5574" s="231" t="s">
        <v>2343</v>
      </c>
      <c r="D5574" s="231" t="s">
        <v>708</v>
      </c>
      <c r="E5574" s="231" t="s">
        <v>521</v>
      </c>
      <c r="F5574" s="231" t="s">
        <v>48</v>
      </c>
      <c r="G5574" s="231" t="s">
        <v>521</v>
      </c>
      <c r="H5574" s="231" t="s">
        <v>796</v>
      </c>
      <c r="I5574" s="203">
        <v>429.16</v>
      </c>
      <c r="J5574" s="203">
        <v>456.14</v>
      </c>
      <c r="K5574" s="203">
        <v>0</v>
      </c>
      <c r="L5574" s="203">
        <v>-26.98</v>
      </c>
      <c r="M5574" s="231"/>
    </row>
    <row r="5575" spans="1:13">
      <c r="A5575" s="231" t="s">
        <v>794</v>
      </c>
      <c r="B5575" s="231" t="s">
        <v>808</v>
      </c>
      <c r="C5575" s="231" t="s">
        <v>2343</v>
      </c>
      <c r="D5575" s="231" t="s">
        <v>708</v>
      </c>
      <c r="E5575" s="231" t="s">
        <v>521</v>
      </c>
      <c r="F5575" s="231" t="s">
        <v>48</v>
      </c>
      <c r="G5575" s="231" t="s">
        <v>521</v>
      </c>
      <c r="H5575" s="231" t="s">
        <v>796</v>
      </c>
      <c r="I5575" s="203">
        <v>148278.48000000001</v>
      </c>
      <c r="J5575" s="203">
        <v>147705.1</v>
      </c>
      <c r="K5575" s="203">
        <v>573.38</v>
      </c>
      <c r="L5575" s="203">
        <v>0</v>
      </c>
      <c r="M5575" s="231"/>
    </row>
    <row r="5576" spans="1:13">
      <c r="A5576" s="231" t="s">
        <v>794</v>
      </c>
      <c r="B5576" s="231" t="s">
        <v>808</v>
      </c>
      <c r="C5576" s="231" t="s">
        <v>2344</v>
      </c>
      <c r="D5576" s="231" t="s">
        <v>708</v>
      </c>
      <c r="E5576" s="231" t="s">
        <v>521</v>
      </c>
      <c r="F5576" s="231" t="s">
        <v>48</v>
      </c>
      <c r="G5576" s="231" t="s">
        <v>521</v>
      </c>
      <c r="H5576" s="231" t="s">
        <v>796</v>
      </c>
      <c r="I5576" s="203">
        <v>214.96</v>
      </c>
      <c r="J5576" s="203">
        <v>84.97</v>
      </c>
      <c r="K5576" s="203">
        <v>0</v>
      </c>
      <c r="L5576" s="203">
        <v>129.99</v>
      </c>
      <c r="M5576" s="231"/>
    </row>
    <row r="5577" spans="1:13">
      <c r="A5577" s="231" t="s">
        <v>794</v>
      </c>
      <c r="B5577" s="231" t="s">
        <v>808</v>
      </c>
      <c r="C5577" s="231" t="s">
        <v>2345</v>
      </c>
      <c r="D5577" s="231" t="s">
        <v>708</v>
      </c>
      <c r="E5577" s="231" t="s">
        <v>521</v>
      </c>
      <c r="F5577" s="231" t="s">
        <v>48</v>
      </c>
      <c r="G5577" s="231" t="s">
        <v>521</v>
      </c>
      <c r="H5577" s="231" t="s">
        <v>796</v>
      </c>
      <c r="I5577" s="203">
        <v>1600.4</v>
      </c>
      <c r="J5577" s="203">
        <v>1600.4</v>
      </c>
      <c r="K5577" s="203">
        <v>0</v>
      </c>
      <c r="L5577" s="203">
        <v>0</v>
      </c>
      <c r="M5577" s="231"/>
    </row>
    <row r="5578" spans="1:13">
      <c r="A5578" s="231" t="s">
        <v>794</v>
      </c>
      <c r="B5578" s="231" t="s">
        <v>808</v>
      </c>
      <c r="C5578" s="231" t="s">
        <v>2345</v>
      </c>
      <c r="D5578" s="231" t="s">
        <v>708</v>
      </c>
      <c r="E5578" s="231" t="s">
        <v>521</v>
      </c>
      <c r="F5578" s="231" t="s">
        <v>48</v>
      </c>
      <c r="G5578" s="231" t="s">
        <v>521</v>
      </c>
      <c r="H5578" s="231" t="s">
        <v>796</v>
      </c>
      <c r="I5578" s="203">
        <v>98204</v>
      </c>
      <c r="J5578" s="203">
        <v>100607.69</v>
      </c>
      <c r="K5578" s="203">
        <v>0</v>
      </c>
      <c r="L5578" s="203">
        <v>-2403.69</v>
      </c>
      <c r="M5578" s="231"/>
    </row>
    <row r="5579" spans="1:13">
      <c r="A5579" s="231" t="s">
        <v>794</v>
      </c>
      <c r="B5579" s="231" t="s">
        <v>833</v>
      </c>
      <c r="C5579" s="231" t="s">
        <v>794</v>
      </c>
      <c r="D5579" s="231" t="s">
        <v>708</v>
      </c>
      <c r="E5579" s="231" t="s">
        <v>521</v>
      </c>
      <c r="F5579" s="231" t="s">
        <v>48</v>
      </c>
      <c r="G5579" s="231" t="s">
        <v>521</v>
      </c>
      <c r="H5579" s="231" t="s">
        <v>796</v>
      </c>
      <c r="I5579" s="203">
        <v>283373</v>
      </c>
      <c r="J5579" s="203">
        <v>245538.75</v>
      </c>
      <c r="K5579" s="203">
        <v>39850.639999999999</v>
      </c>
      <c r="L5579" s="203">
        <v>-2016.39</v>
      </c>
      <c r="M5579" s="231"/>
    </row>
    <row r="5580" spans="1:13">
      <c r="A5580" s="231" t="s">
        <v>794</v>
      </c>
      <c r="B5580" s="231" t="s">
        <v>833</v>
      </c>
      <c r="C5580" s="231" t="s">
        <v>794</v>
      </c>
      <c r="D5580" s="231" t="s">
        <v>708</v>
      </c>
      <c r="E5580" s="231" t="s">
        <v>521</v>
      </c>
      <c r="F5580" s="231" t="s">
        <v>48</v>
      </c>
      <c r="G5580" s="231" t="s">
        <v>521</v>
      </c>
      <c r="H5580" s="231" t="s">
        <v>796</v>
      </c>
      <c r="I5580" s="203">
        <v>49525</v>
      </c>
      <c r="J5580" s="203">
        <v>44740.88</v>
      </c>
      <c r="K5580" s="203">
        <v>1759.8</v>
      </c>
      <c r="L5580" s="203">
        <v>3024.32</v>
      </c>
      <c r="M5580" s="231"/>
    </row>
    <row r="5581" spans="1:13">
      <c r="A5581" s="231" t="s">
        <v>794</v>
      </c>
      <c r="B5581" s="231" t="s">
        <v>833</v>
      </c>
      <c r="C5581" s="231" t="s">
        <v>812</v>
      </c>
      <c r="D5581" s="231" t="s">
        <v>708</v>
      </c>
      <c r="E5581" s="231" t="s">
        <v>521</v>
      </c>
      <c r="F5581" s="231" t="s">
        <v>48</v>
      </c>
      <c r="G5581" s="231" t="s">
        <v>521</v>
      </c>
      <c r="H5581" s="231" t="s">
        <v>796</v>
      </c>
      <c r="I5581" s="203">
        <v>145825</v>
      </c>
      <c r="J5581" s="203">
        <v>135694.38</v>
      </c>
      <c r="K5581" s="203">
        <v>8637.8799999999992</v>
      </c>
      <c r="L5581" s="203">
        <v>1492.74</v>
      </c>
      <c r="M5581" s="231"/>
    </row>
    <row r="5582" spans="1:13">
      <c r="A5582" s="231" t="s">
        <v>794</v>
      </c>
      <c r="B5582" s="231" t="s">
        <v>833</v>
      </c>
      <c r="C5582" s="231" t="s">
        <v>2345</v>
      </c>
      <c r="D5582" s="231" t="s">
        <v>708</v>
      </c>
      <c r="E5582" s="231" t="s">
        <v>521</v>
      </c>
      <c r="F5582" s="231" t="s">
        <v>48</v>
      </c>
      <c r="G5582" s="231" t="s">
        <v>521</v>
      </c>
      <c r="H5582" s="231" t="s">
        <v>796</v>
      </c>
      <c r="I5582" s="203">
        <v>3213.9</v>
      </c>
      <c r="J5582" s="203">
        <v>8041.2</v>
      </c>
      <c r="K5582" s="203">
        <v>0</v>
      </c>
      <c r="L5582" s="203">
        <v>-4827.3</v>
      </c>
      <c r="M5582" s="231"/>
    </row>
    <row r="5583" spans="1:13">
      <c r="A5583" s="231" t="s">
        <v>794</v>
      </c>
      <c r="B5583" s="231" t="s">
        <v>703</v>
      </c>
      <c r="C5583" s="231" t="s">
        <v>794</v>
      </c>
      <c r="D5583" s="231" t="s">
        <v>708</v>
      </c>
      <c r="E5583" s="231" t="s">
        <v>521</v>
      </c>
      <c r="F5583" s="231" t="s">
        <v>48</v>
      </c>
      <c r="G5583" s="231" t="s">
        <v>521</v>
      </c>
      <c r="H5583" s="231" t="s">
        <v>796</v>
      </c>
      <c r="I5583" s="203">
        <v>215624</v>
      </c>
      <c r="J5583" s="203">
        <v>180897.77</v>
      </c>
      <c r="K5583" s="203">
        <v>34119.68</v>
      </c>
      <c r="L5583" s="203">
        <v>606.54999999999995</v>
      </c>
      <c r="M5583" s="231"/>
    </row>
    <row r="5584" spans="1:13">
      <c r="A5584" s="231" t="s">
        <v>794</v>
      </c>
      <c r="B5584" s="231" t="s">
        <v>703</v>
      </c>
      <c r="C5584" s="231" t="s">
        <v>794</v>
      </c>
      <c r="D5584" s="231" t="s">
        <v>708</v>
      </c>
      <c r="E5584" s="231" t="s">
        <v>521</v>
      </c>
      <c r="F5584" s="231" t="s">
        <v>48</v>
      </c>
      <c r="G5584" s="231" t="s">
        <v>521</v>
      </c>
      <c r="H5584" s="231" t="s">
        <v>796</v>
      </c>
      <c r="I5584" s="203">
        <v>105021</v>
      </c>
      <c r="J5584" s="203">
        <v>94543.54</v>
      </c>
      <c r="K5584" s="203">
        <v>9844.75</v>
      </c>
      <c r="L5584" s="203">
        <v>632.71</v>
      </c>
      <c r="M5584" s="231"/>
    </row>
    <row r="5585" spans="1:13">
      <c r="A5585" s="231" t="s">
        <v>794</v>
      </c>
      <c r="B5585" s="231" t="s">
        <v>703</v>
      </c>
      <c r="C5585" s="231" t="s">
        <v>812</v>
      </c>
      <c r="D5585" s="231" t="s">
        <v>708</v>
      </c>
      <c r="E5585" s="231" t="s">
        <v>521</v>
      </c>
      <c r="F5585" s="231" t="s">
        <v>48</v>
      </c>
      <c r="G5585" s="231" t="s">
        <v>521</v>
      </c>
      <c r="H5585" s="231" t="s">
        <v>796</v>
      </c>
      <c r="I5585" s="203">
        <v>140889</v>
      </c>
      <c r="J5585" s="203">
        <v>132715.93</v>
      </c>
      <c r="K5585" s="203">
        <v>9123.9699999999993</v>
      </c>
      <c r="L5585" s="203">
        <v>-950.9</v>
      </c>
      <c r="M5585" s="231"/>
    </row>
    <row r="5586" spans="1:13">
      <c r="A5586" s="231" t="s">
        <v>794</v>
      </c>
      <c r="B5586" s="231" t="s">
        <v>703</v>
      </c>
      <c r="C5586" s="231" t="s">
        <v>2343</v>
      </c>
      <c r="D5586" s="231" t="s">
        <v>708</v>
      </c>
      <c r="E5586" s="231" t="s">
        <v>521</v>
      </c>
      <c r="F5586" s="231" t="s">
        <v>48</v>
      </c>
      <c r="G5586" s="231" t="s">
        <v>521</v>
      </c>
      <c r="H5586" s="231" t="s">
        <v>796</v>
      </c>
      <c r="I5586" s="203">
        <v>2152.3000000000002</v>
      </c>
      <c r="J5586" s="203">
        <v>1351.72</v>
      </c>
      <c r="K5586" s="203">
        <v>151.54</v>
      </c>
      <c r="L5586" s="203">
        <v>649.04</v>
      </c>
      <c r="M5586" s="231"/>
    </row>
    <row r="5587" spans="1:13">
      <c r="A5587" s="231" t="s">
        <v>794</v>
      </c>
      <c r="B5587" s="231" t="s">
        <v>701</v>
      </c>
      <c r="C5587" s="231" t="s">
        <v>794</v>
      </c>
      <c r="D5587" s="231" t="s">
        <v>708</v>
      </c>
      <c r="E5587" s="231" t="s">
        <v>521</v>
      </c>
      <c r="F5587" s="231" t="s">
        <v>48</v>
      </c>
      <c r="G5587" s="231" t="s">
        <v>521</v>
      </c>
      <c r="H5587" s="231" t="s">
        <v>796</v>
      </c>
      <c r="I5587" s="203">
        <v>62278.01</v>
      </c>
      <c r="J5587" s="203">
        <v>51898.33</v>
      </c>
      <c r="K5587" s="203">
        <v>10379.68</v>
      </c>
      <c r="L5587" s="203">
        <v>0</v>
      </c>
      <c r="M5587" s="231"/>
    </row>
    <row r="5588" spans="1:13">
      <c r="A5588" s="231" t="s">
        <v>794</v>
      </c>
      <c r="B5588" s="231" t="s">
        <v>701</v>
      </c>
      <c r="C5588" s="231" t="s">
        <v>794</v>
      </c>
      <c r="D5588" s="231" t="s">
        <v>708</v>
      </c>
      <c r="E5588" s="231" t="s">
        <v>521</v>
      </c>
      <c r="F5588" s="231" t="s">
        <v>48</v>
      </c>
      <c r="G5588" s="231" t="s">
        <v>521</v>
      </c>
      <c r="H5588" s="231" t="s">
        <v>796</v>
      </c>
      <c r="I5588" s="203">
        <v>33721.800000000003</v>
      </c>
      <c r="J5588" s="203">
        <v>32517.45</v>
      </c>
      <c r="K5588" s="203">
        <v>1204.3499999999999</v>
      </c>
      <c r="L5588" s="203">
        <v>0</v>
      </c>
      <c r="M5588" s="231"/>
    </row>
    <row r="5589" spans="1:13">
      <c r="A5589" s="231" t="s">
        <v>794</v>
      </c>
      <c r="B5589" s="231" t="s">
        <v>701</v>
      </c>
      <c r="C5589" s="231" t="s">
        <v>812</v>
      </c>
      <c r="D5589" s="231" t="s">
        <v>708</v>
      </c>
      <c r="E5589" s="231" t="s">
        <v>521</v>
      </c>
      <c r="F5589" s="231" t="s">
        <v>48</v>
      </c>
      <c r="G5589" s="231" t="s">
        <v>521</v>
      </c>
      <c r="H5589" s="231" t="s">
        <v>796</v>
      </c>
      <c r="I5589" s="203">
        <v>41959.56</v>
      </c>
      <c r="J5589" s="203">
        <v>37200.129999999997</v>
      </c>
      <c r="K5589" s="203">
        <v>2405.0700000000002</v>
      </c>
      <c r="L5589" s="203">
        <v>2354.36</v>
      </c>
      <c r="M5589" s="231"/>
    </row>
    <row r="5590" spans="1:13">
      <c r="A5590" s="231" t="s">
        <v>794</v>
      </c>
      <c r="B5590" s="231" t="s">
        <v>701</v>
      </c>
      <c r="C5590" s="231" t="s">
        <v>2341</v>
      </c>
      <c r="D5590" s="231" t="s">
        <v>708</v>
      </c>
      <c r="E5590" s="231" t="s">
        <v>521</v>
      </c>
      <c r="F5590" s="231" t="s">
        <v>48</v>
      </c>
      <c r="G5590" s="231" t="s">
        <v>521</v>
      </c>
      <c r="H5590" s="231" t="s">
        <v>796</v>
      </c>
      <c r="I5590" s="203">
        <v>212.54</v>
      </c>
      <c r="J5590" s="203">
        <v>212.54</v>
      </c>
      <c r="K5590" s="203">
        <v>0</v>
      </c>
      <c r="L5590" s="203">
        <v>0</v>
      </c>
      <c r="M5590" s="231"/>
    </row>
    <row r="5591" spans="1:13">
      <c r="A5591" s="231" t="s">
        <v>794</v>
      </c>
      <c r="B5591" s="231" t="s">
        <v>701</v>
      </c>
      <c r="C5591" s="231" t="s">
        <v>2341</v>
      </c>
      <c r="D5591" s="231" t="s">
        <v>708</v>
      </c>
      <c r="E5591" s="231" t="s">
        <v>521</v>
      </c>
      <c r="F5591" s="231" t="s">
        <v>48</v>
      </c>
      <c r="G5591" s="231" t="s">
        <v>521</v>
      </c>
      <c r="H5591" s="231" t="s">
        <v>796</v>
      </c>
      <c r="I5591" s="203">
        <v>21.37</v>
      </c>
      <c r="J5591" s="203">
        <v>21.37</v>
      </c>
      <c r="K5591" s="203">
        <v>0</v>
      </c>
      <c r="L5591" s="203">
        <v>0</v>
      </c>
      <c r="M5591" s="231"/>
    </row>
    <row r="5592" spans="1:13">
      <c r="A5592" s="231" t="s">
        <v>794</v>
      </c>
      <c r="B5592" s="231" t="s">
        <v>701</v>
      </c>
      <c r="C5592" s="231" t="s">
        <v>2343</v>
      </c>
      <c r="D5592" s="231" t="s">
        <v>708</v>
      </c>
      <c r="E5592" s="231" t="s">
        <v>521</v>
      </c>
      <c r="F5592" s="231" t="s">
        <v>48</v>
      </c>
      <c r="G5592" s="231" t="s">
        <v>521</v>
      </c>
      <c r="H5592" s="231" t="s">
        <v>796</v>
      </c>
      <c r="I5592" s="203">
        <v>3184.61</v>
      </c>
      <c r="J5592" s="203">
        <v>2847.21</v>
      </c>
      <c r="K5592" s="203">
        <v>0</v>
      </c>
      <c r="L5592" s="203">
        <v>337.4</v>
      </c>
      <c r="M5592" s="231"/>
    </row>
    <row r="5593" spans="1:13">
      <c r="A5593" s="231" t="s">
        <v>794</v>
      </c>
      <c r="B5593" s="231" t="s">
        <v>701</v>
      </c>
      <c r="C5593" s="231" t="s">
        <v>2344</v>
      </c>
      <c r="D5593" s="231" t="s">
        <v>708</v>
      </c>
      <c r="E5593" s="231" t="s">
        <v>521</v>
      </c>
      <c r="F5593" s="231" t="s">
        <v>48</v>
      </c>
      <c r="G5593" s="231" t="s">
        <v>521</v>
      </c>
      <c r="H5593" s="231" t="s">
        <v>796</v>
      </c>
      <c r="I5593" s="203">
        <v>6708.59</v>
      </c>
      <c r="J5593" s="203">
        <v>6876.42</v>
      </c>
      <c r="K5593" s="203">
        <v>0</v>
      </c>
      <c r="L5593" s="203">
        <v>-167.83</v>
      </c>
      <c r="M5593" s="231"/>
    </row>
    <row r="5594" spans="1:13">
      <c r="A5594" s="231" t="s">
        <v>794</v>
      </c>
      <c r="B5594" s="231" t="s">
        <v>701</v>
      </c>
      <c r="C5594" s="231" t="s">
        <v>2345</v>
      </c>
      <c r="D5594" s="231" t="s">
        <v>708</v>
      </c>
      <c r="E5594" s="231" t="s">
        <v>521</v>
      </c>
      <c r="F5594" s="231" t="s">
        <v>48</v>
      </c>
      <c r="G5594" s="231" t="s">
        <v>521</v>
      </c>
      <c r="H5594" s="231" t="s">
        <v>796</v>
      </c>
      <c r="I5594" s="203">
        <v>999.88</v>
      </c>
      <c r="J5594" s="203">
        <v>1285.56</v>
      </c>
      <c r="K5594" s="203">
        <v>0</v>
      </c>
      <c r="L5594" s="203">
        <v>-285.68</v>
      </c>
      <c r="M5594" s="231"/>
    </row>
    <row r="5595" spans="1:13">
      <c r="A5595" s="231" t="s">
        <v>794</v>
      </c>
      <c r="B5595" s="231" t="s">
        <v>707</v>
      </c>
      <c r="C5595" s="231" t="s">
        <v>794</v>
      </c>
      <c r="D5595" s="231" t="s">
        <v>708</v>
      </c>
      <c r="E5595" s="231" t="s">
        <v>521</v>
      </c>
      <c r="F5595" s="231" t="s">
        <v>48</v>
      </c>
      <c r="G5595" s="231" t="s">
        <v>521</v>
      </c>
      <c r="H5595" s="231" t="s">
        <v>796</v>
      </c>
      <c r="I5595" s="203">
        <v>352412.22</v>
      </c>
      <c r="J5595" s="203">
        <v>323637.03999999998</v>
      </c>
      <c r="K5595" s="203">
        <v>28775.18</v>
      </c>
      <c r="L5595" s="203">
        <v>0</v>
      </c>
      <c r="M5595" s="231"/>
    </row>
    <row r="5596" spans="1:13">
      <c r="A5596" s="231" t="s">
        <v>794</v>
      </c>
      <c r="B5596" s="231" t="s">
        <v>707</v>
      </c>
      <c r="C5596" s="231" t="s">
        <v>794</v>
      </c>
      <c r="D5596" s="231" t="s">
        <v>708</v>
      </c>
      <c r="E5596" s="231" t="s">
        <v>521</v>
      </c>
      <c r="F5596" s="231" t="s">
        <v>48</v>
      </c>
      <c r="G5596" s="231" t="s">
        <v>521</v>
      </c>
      <c r="H5596" s="231" t="s">
        <v>796</v>
      </c>
      <c r="I5596" s="203">
        <v>104354.14</v>
      </c>
      <c r="J5596" s="203">
        <v>103347.26</v>
      </c>
      <c r="K5596" s="203">
        <v>7286.39</v>
      </c>
      <c r="L5596" s="203">
        <v>-6279.51</v>
      </c>
      <c r="M5596" s="231"/>
    </row>
    <row r="5597" spans="1:13">
      <c r="A5597" s="231" t="s">
        <v>794</v>
      </c>
      <c r="B5597" s="231" t="s">
        <v>707</v>
      </c>
      <c r="C5597" s="231" t="s">
        <v>812</v>
      </c>
      <c r="D5597" s="231" t="s">
        <v>708</v>
      </c>
      <c r="E5597" s="231" t="s">
        <v>521</v>
      </c>
      <c r="F5597" s="231" t="s">
        <v>48</v>
      </c>
      <c r="G5597" s="231" t="s">
        <v>521</v>
      </c>
      <c r="H5597" s="231" t="s">
        <v>796</v>
      </c>
      <c r="I5597" s="203">
        <v>177328</v>
      </c>
      <c r="J5597" s="203">
        <v>173815.56</v>
      </c>
      <c r="K5597" s="203">
        <v>7485.85</v>
      </c>
      <c r="L5597" s="203">
        <v>-3973.41</v>
      </c>
      <c r="M5597" s="231"/>
    </row>
    <row r="5598" spans="1:13">
      <c r="A5598" s="231" t="s">
        <v>794</v>
      </c>
      <c r="B5598" s="231" t="s">
        <v>707</v>
      </c>
      <c r="C5598" s="231" t="s">
        <v>2341</v>
      </c>
      <c r="D5598" s="231" t="s">
        <v>708</v>
      </c>
      <c r="E5598" s="231" t="s">
        <v>521</v>
      </c>
      <c r="F5598" s="231" t="s">
        <v>48</v>
      </c>
      <c r="G5598" s="231" t="s">
        <v>521</v>
      </c>
      <c r="H5598" s="231" t="s">
        <v>796</v>
      </c>
      <c r="I5598" s="203">
        <v>945</v>
      </c>
      <c r="J5598" s="203">
        <v>0</v>
      </c>
      <c r="K5598" s="203">
        <v>0</v>
      </c>
      <c r="L5598" s="203">
        <v>945</v>
      </c>
      <c r="M5598" s="231"/>
    </row>
    <row r="5599" spans="1:13">
      <c r="A5599" s="231" t="s">
        <v>794</v>
      </c>
      <c r="B5599" s="231" t="s">
        <v>707</v>
      </c>
      <c r="C5599" s="231" t="s">
        <v>2341</v>
      </c>
      <c r="D5599" s="231" t="s">
        <v>708</v>
      </c>
      <c r="E5599" s="231" t="s">
        <v>521</v>
      </c>
      <c r="F5599" s="231" t="s">
        <v>48</v>
      </c>
      <c r="G5599" s="231" t="s">
        <v>521</v>
      </c>
      <c r="H5599" s="231" t="s">
        <v>796</v>
      </c>
      <c r="I5599" s="203">
        <v>624.09</v>
      </c>
      <c r="J5599" s="203">
        <v>0</v>
      </c>
      <c r="K5599" s="203">
        <v>0</v>
      </c>
      <c r="L5599" s="203">
        <v>624.09</v>
      </c>
      <c r="M5599" s="231"/>
    </row>
    <row r="5600" spans="1:13">
      <c r="A5600" s="231" t="s">
        <v>794</v>
      </c>
      <c r="B5600" s="231" t="s">
        <v>707</v>
      </c>
      <c r="C5600" s="231" t="s">
        <v>2341</v>
      </c>
      <c r="D5600" s="231" t="s">
        <v>708</v>
      </c>
      <c r="E5600" s="231" t="s">
        <v>521</v>
      </c>
      <c r="F5600" s="231" t="s">
        <v>48</v>
      </c>
      <c r="G5600" s="231" t="s">
        <v>521</v>
      </c>
      <c r="H5600" s="231" t="s">
        <v>796</v>
      </c>
      <c r="I5600" s="203">
        <v>15853.57</v>
      </c>
      <c r="J5600" s="203">
        <v>11134.08</v>
      </c>
      <c r="K5600" s="203">
        <v>3711.36</v>
      </c>
      <c r="L5600" s="203">
        <v>1008.13</v>
      </c>
      <c r="M5600" s="231"/>
    </row>
    <row r="5601" spans="1:13">
      <c r="A5601" s="231" t="s">
        <v>794</v>
      </c>
      <c r="B5601" s="231" t="s">
        <v>707</v>
      </c>
      <c r="C5601" s="231" t="s">
        <v>2341</v>
      </c>
      <c r="D5601" s="231" t="s">
        <v>708</v>
      </c>
      <c r="E5601" s="231" t="s">
        <v>521</v>
      </c>
      <c r="F5601" s="231" t="s">
        <v>48</v>
      </c>
      <c r="G5601" s="231" t="s">
        <v>521</v>
      </c>
      <c r="H5601" s="231" t="s">
        <v>796</v>
      </c>
      <c r="I5601" s="203">
        <v>1120.3699999999999</v>
      </c>
      <c r="J5601" s="203">
        <v>474.18</v>
      </c>
      <c r="K5601" s="203">
        <v>0</v>
      </c>
      <c r="L5601" s="203">
        <v>646.19000000000005</v>
      </c>
      <c r="M5601" s="231"/>
    </row>
    <row r="5602" spans="1:13">
      <c r="A5602" s="231" t="s">
        <v>794</v>
      </c>
      <c r="B5602" s="231" t="s">
        <v>707</v>
      </c>
      <c r="C5602" s="231" t="s">
        <v>2341</v>
      </c>
      <c r="D5602" s="231" t="s">
        <v>708</v>
      </c>
      <c r="E5602" s="231" t="s">
        <v>521</v>
      </c>
      <c r="F5602" s="231" t="s">
        <v>48</v>
      </c>
      <c r="G5602" s="231" t="s">
        <v>521</v>
      </c>
      <c r="H5602" s="231" t="s">
        <v>796</v>
      </c>
      <c r="I5602" s="203">
        <v>1000.81</v>
      </c>
      <c r="J5602" s="203">
        <v>804.81</v>
      </c>
      <c r="K5602" s="203">
        <v>196</v>
      </c>
      <c r="L5602" s="203">
        <v>0</v>
      </c>
      <c r="M5602" s="231"/>
    </row>
    <row r="5603" spans="1:13">
      <c r="A5603" s="231" t="s">
        <v>794</v>
      </c>
      <c r="B5603" s="231" t="s">
        <v>707</v>
      </c>
      <c r="C5603" s="231" t="s">
        <v>2343</v>
      </c>
      <c r="D5603" s="231" t="s">
        <v>708</v>
      </c>
      <c r="E5603" s="231" t="s">
        <v>521</v>
      </c>
      <c r="F5603" s="231" t="s">
        <v>48</v>
      </c>
      <c r="G5603" s="231" t="s">
        <v>521</v>
      </c>
      <c r="H5603" s="231" t="s">
        <v>796</v>
      </c>
      <c r="I5603" s="203">
        <v>6593.65</v>
      </c>
      <c r="J5603" s="203">
        <v>7635.77</v>
      </c>
      <c r="K5603" s="203">
        <v>0</v>
      </c>
      <c r="L5603" s="203">
        <v>-1042.1199999999999</v>
      </c>
      <c r="M5603" s="231"/>
    </row>
    <row r="5604" spans="1:13">
      <c r="A5604" s="231" t="s">
        <v>794</v>
      </c>
      <c r="B5604" s="231" t="s">
        <v>707</v>
      </c>
      <c r="C5604" s="231" t="s">
        <v>2343</v>
      </c>
      <c r="D5604" s="231" t="s">
        <v>708</v>
      </c>
      <c r="E5604" s="231" t="s">
        <v>521</v>
      </c>
      <c r="F5604" s="231" t="s">
        <v>48</v>
      </c>
      <c r="G5604" s="231" t="s">
        <v>521</v>
      </c>
      <c r="H5604" s="231" t="s">
        <v>796</v>
      </c>
      <c r="I5604" s="203">
        <v>1197.79</v>
      </c>
      <c r="J5604" s="203">
        <v>1159.29</v>
      </c>
      <c r="K5604" s="203">
        <v>0</v>
      </c>
      <c r="L5604" s="203">
        <v>38.5</v>
      </c>
      <c r="M5604" s="231"/>
    </row>
    <row r="5605" spans="1:13">
      <c r="A5605" s="231" t="s">
        <v>794</v>
      </c>
      <c r="B5605" s="231" t="s">
        <v>707</v>
      </c>
      <c r="C5605" s="231" t="s">
        <v>2344</v>
      </c>
      <c r="D5605" s="231" t="s">
        <v>708</v>
      </c>
      <c r="E5605" s="231" t="s">
        <v>521</v>
      </c>
      <c r="F5605" s="231" t="s">
        <v>48</v>
      </c>
      <c r="G5605" s="231" t="s">
        <v>521</v>
      </c>
      <c r="H5605" s="231" t="s">
        <v>796</v>
      </c>
      <c r="I5605" s="203">
        <v>287.29000000000002</v>
      </c>
      <c r="J5605" s="203">
        <v>187.31</v>
      </c>
      <c r="K5605" s="203">
        <v>0</v>
      </c>
      <c r="L5605" s="203">
        <v>99.98</v>
      </c>
      <c r="M5605" s="231"/>
    </row>
    <row r="5606" spans="1:13">
      <c r="A5606" s="231" t="s">
        <v>794</v>
      </c>
      <c r="B5606" s="231" t="s">
        <v>707</v>
      </c>
      <c r="C5606" s="231" t="s">
        <v>2344</v>
      </c>
      <c r="D5606" s="231" t="s">
        <v>708</v>
      </c>
      <c r="E5606" s="231" t="s">
        <v>521</v>
      </c>
      <c r="F5606" s="231" t="s">
        <v>48</v>
      </c>
      <c r="G5606" s="231" t="s">
        <v>521</v>
      </c>
      <c r="H5606" s="231" t="s">
        <v>796</v>
      </c>
      <c r="I5606" s="203">
        <v>987</v>
      </c>
      <c r="J5606" s="203">
        <v>987</v>
      </c>
      <c r="K5606" s="203">
        <v>0</v>
      </c>
      <c r="L5606" s="203">
        <v>0</v>
      </c>
      <c r="M5606" s="231"/>
    </row>
    <row r="5607" spans="1:13">
      <c r="A5607" s="231" t="s">
        <v>794</v>
      </c>
      <c r="B5607" s="231" t="s">
        <v>707</v>
      </c>
      <c r="C5607" s="231" t="s">
        <v>2344</v>
      </c>
      <c r="D5607" s="231" t="s">
        <v>708</v>
      </c>
      <c r="E5607" s="231" t="s">
        <v>521</v>
      </c>
      <c r="F5607" s="231" t="s">
        <v>48</v>
      </c>
      <c r="G5607" s="231" t="s">
        <v>521</v>
      </c>
      <c r="H5607" s="231" t="s">
        <v>796</v>
      </c>
      <c r="I5607" s="203">
        <v>987</v>
      </c>
      <c r="J5607" s="203">
        <v>562.54</v>
      </c>
      <c r="K5607" s="203">
        <v>0</v>
      </c>
      <c r="L5607" s="203">
        <v>424.46</v>
      </c>
      <c r="M5607" s="231"/>
    </row>
    <row r="5608" spans="1:13">
      <c r="A5608" s="231" t="s">
        <v>794</v>
      </c>
      <c r="B5608" s="231" t="s">
        <v>707</v>
      </c>
      <c r="C5608" s="231" t="s">
        <v>2345</v>
      </c>
      <c r="D5608" s="231" t="s">
        <v>708</v>
      </c>
      <c r="E5608" s="231" t="s">
        <v>521</v>
      </c>
      <c r="F5608" s="231" t="s">
        <v>48</v>
      </c>
      <c r="G5608" s="231" t="s">
        <v>521</v>
      </c>
      <c r="H5608" s="231" t="s">
        <v>796</v>
      </c>
      <c r="I5608" s="203">
        <v>1400</v>
      </c>
      <c r="J5608" s="203">
        <v>1400</v>
      </c>
      <c r="K5608" s="203">
        <v>0</v>
      </c>
      <c r="L5608" s="203">
        <v>0</v>
      </c>
      <c r="M5608" s="231"/>
    </row>
    <row r="5609" spans="1:13">
      <c r="A5609" s="231" t="s">
        <v>794</v>
      </c>
      <c r="B5609" s="231" t="s">
        <v>706</v>
      </c>
      <c r="C5609" s="231" t="s">
        <v>794</v>
      </c>
      <c r="D5609" s="231" t="s">
        <v>708</v>
      </c>
      <c r="E5609" s="231" t="s">
        <v>521</v>
      </c>
      <c r="F5609" s="231" t="s">
        <v>48</v>
      </c>
      <c r="G5609" s="231" t="s">
        <v>521</v>
      </c>
      <c r="H5609" s="231" t="s">
        <v>796</v>
      </c>
      <c r="I5609" s="203">
        <v>344971</v>
      </c>
      <c r="J5609" s="203">
        <v>301508.95</v>
      </c>
      <c r="K5609" s="203">
        <v>41003.68</v>
      </c>
      <c r="L5609" s="203">
        <v>2458.37</v>
      </c>
      <c r="M5609" s="231"/>
    </row>
    <row r="5610" spans="1:13">
      <c r="A5610" s="231" t="s">
        <v>794</v>
      </c>
      <c r="B5610" s="231" t="s">
        <v>706</v>
      </c>
      <c r="C5610" s="231" t="s">
        <v>812</v>
      </c>
      <c r="D5610" s="231" t="s">
        <v>708</v>
      </c>
      <c r="E5610" s="231" t="s">
        <v>521</v>
      </c>
      <c r="F5610" s="231" t="s">
        <v>48</v>
      </c>
      <c r="G5610" s="231" t="s">
        <v>521</v>
      </c>
      <c r="H5610" s="231" t="s">
        <v>796</v>
      </c>
      <c r="I5610" s="203">
        <v>172037</v>
      </c>
      <c r="J5610" s="203">
        <v>162036.35999999999</v>
      </c>
      <c r="K5610" s="203">
        <v>11296.11</v>
      </c>
      <c r="L5610" s="203">
        <v>-1295.47</v>
      </c>
      <c r="M5610" s="231"/>
    </row>
    <row r="5611" spans="1:13">
      <c r="A5611" s="231" t="s">
        <v>794</v>
      </c>
      <c r="B5611" s="231" t="s">
        <v>706</v>
      </c>
      <c r="C5611" s="231" t="s">
        <v>2341</v>
      </c>
      <c r="D5611" s="231" t="s">
        <v>708</v>
      </c>
      <c r="E5611" s="231" t="s">
        <v>521</v>
      </c>
      <c r="F5611" s="231" t="s">
        <v>48</v>
      </c>
      <c r="G5611" s="231" t="s">
        <v>521</v>
      </c>
      <c r="H5611" s="231" t="s">
        <v>796</v>
      </c>
      <c r="I5611" s="203">
        <v>7002</v>
      </c>
      <c r="J5611" s="203">
        <v>3349.92</v>
      </c>
      <c r="K5611" s="203">
        <v>1674.96</v>
      </c>
      <c r="L5611" s="203">
        <v>1977.12</v>
      </c>
      <c r="M5611" s="231"/>
    </row>
    <row r="5612" spans="1:13">
      <c r="A5612" s="231" t="s">
        <v>794</v>
      </c>
      <c r="B5612" s="231" t="s">
        <v>706</v>
      </c>
      <c r="C5612" s="231" t="s">
        <v>2341</v>
      </c>
      <c r="D5612" s="231" t="s">
        <v>708</v>
      </c>
      <c r="E5612" s="231" t="s">
        <v>521</v>
      </c>
      <c r="F5612" s="231" t="s">
        <v>48</v>
      </c>
      <c r="G5612" s="231" t="s">
        <v>521</v>
      </c>
      <c r="H5612" s="231" t="s">
        <v>796</v>
      </c>
      <c r="I5612" s="203">
        <v>249.83</v>
      </c>
      <c r="J5612" s="203">
        <v>0</v>
      </c>
      <c r="K5612" s="203">
        <v>0</v>
      </c>
      <c r="L5612" s="203">
        <v>249.83</v>
      </c>
      <c r="M5612" s="231"/>
    </row>
    <row r="5613" spans="1:13">
      <c r="A5613" s="231" t="s">
        <v>794</v>
      </c>
      <c r="B5613" s="231" t="s">
        <v>706</v>
      </c>
      <c r="C5613" s="231" t="s">
        <v>2341</v>
      </c>
      <c r="D5613" s="231" t="s">
        <v>708</v>
      </c>
      <c r="E5613" s="231" t="s">
        <v>521</v>
      </c>
      <c r="F5613" s="231" t="s">
        <v>48</v>
      </c>
      <c r="G5613" s="231" t="s">
        <v>521</v>
      </c>
      <c r="H5613" s="231" t="s">
        <v>796</v>
      </c>
      <c r="I5613" s="203">
        <v>16735.560000000001</v>
      </c>
      <c r="J5613" s="203">
        <v>13294.37</v>
      </c>
      <c r="K5613" s="203">
        <v>0</v>
      </c>
      <c r="L5613" s="203">
        <v>3441.19</v>
      </c>
      <c r="M5613" s="231"/>
    </row>
    <row r="5614" spans="1:13">
      <c r="A5614" s="231" t="s">
        <v>794</v>
      </c>
      <c r="B5614" s="231" t="s">
        <v>706</v>
      </c>
      <c r="C5614" s="231" t="s">
        <v>2341</v>
      </c>
      <c r="D5614" s="231" t="s">
        <v>708</v>
      </c>
      <c r="E5614" s="231" t="s">
        <v>521</v>
      </c>
      <c r="F5614" s="231" t="s">
        <v>48</v>
      </c>
      <c r="G5614" s="231" t="s">
        <v>521</v>
      </c>
      <c r="H5614" s="231" t="s">
        <v>796</v>
      </c>
      <c r="I5614" s="203">
        <v>21108.29</v>
      </c>
      <c r="J5614" s="203">
        <v>18687.62</v>
      </c>
      <c r="K5614" s="203">
        <v>2420.67</v>
      </c>
      <c r="L5614" s="203">
        <v>0</v>
      </c>
      <c r="M5614" s="231"/>
    </row>
    <row r="5615" spans="1:13">
      <c r="A5615" s="231" t="s">
        <v>794</v>
      </c>
      <c r="B5615" s="231" t="s">
        <v>706</v>
      </c>
      <c r="C5615" s="231" t="s">
        <v>2341</v>
      </c>
      <c r="D5615" s="231" t="s">
        <v>708</v>
      </c>
      <c r="E5615" s="231" t="s">
        <v>521</v>
      </c>
      <c r="F5615" s="231" t="s">
        <v>48</v>
      </c>
      <c r="G5615" s="231" t="s">
        <v>521</v>
      </c>
      <c r="H5615" s="231" t="s">
        <v>796</v>
      </c>
      <c r="I5615" s="203">
        <v>4279.75</v>
      </c>
      <c r="J5615" s="203">
        <v>3791.46</v>
      </c>
      <c r="K5615" s="203">
        <v>48</v>
      </c>
      <c r="L5615" s="203">
        <v>440.29</v>
      </c>
      <c r="M5615" s="231"/>
    </row>
    <row r="5616" spans="1:13">
      <c r="A5616" s="231" t="s">
        <v>794</v>
      </c>
      <c r="B5616" s="231" t="s">
        <v>706</v>
      </c>
      <c r="C5616" s="231" t="s">
        <v>2342</v>
      </c>
      <c r="D5616" s="231" t="s">
        <v>708</v>
      </c>
      <c r="E5616" s="231" t="s">
        <v>521</v>
      </c>
      <c r="F5616" s="231" t="s">
        <v>48</v>
      </c>
      <c r="G5616" s="231" t="s">
        <v>521</v>
      </c>
      <c r="H5616" s="231" t="s">
        <v>796</v>
      </c>
      <c r="I5616" s="203">
        <v>755.83</v>
      </c>
      <c r="J5616" s="203">
        <v>755.83</v>
      </c>
      <c r="K5616" s="203">
        <v>0</v>
      </c>
      <c r="L5616" s="203">
        <v>0</v>
      </c>
      <c r="M5616" s="231"/>
    </row>
    <row r="5617" spans="1:13">
      <c r="A5617" s="231" t="s">
        <v>794</v>
      </c>
      <c r="B5617" s="231" t="s">
        <v>706</v>
      </c>
      <c r="C5617" s="231" t="s">
        <v>2342</v>
      </c>
      <c r="D5617" s="231" t="s">
        <v>708</v>
      </c>
      <c r="E5617" s="231" t="s">
        <v>521</v>
      </c>
      <c r="F5617" s="231" t="s">
        <v>48</v>
      </c>
      <c r="G5617" s="231" t="s">
        <v>521</v>
      </c>
      <c r="H5617" s="231" t="s">
        <v>796</v>
      </c>
      <c r="I5617" s="203">
        <v>229664</v>
      </c>
      <c r="J5617" s="203">
        <v>144961.23000000001</v>
      </c>
      <c r="K5617" s="203">
        <v>0</v>
      </c>
      <c r="L5617" s="203">
        <v>84702.77</v>
      </c>
      <c r="M5617" s="231"/>
    </row>
    <row r="5618" spans="1:13">
      <c r="A5618" s="231" t="s">
        <v>794</v>
      </c>
      <c r="B5618" s="231" t="s">
        <v>706</v>
      </c>
      <c r="C5618" s="231" t="s">
        <v>2342</v>
      </c>
      <c r="D5618" s="231" t="s">
        <v>708</v>
      </c>
      <c r="E5618" s="231" t="s">
        <v>521</v>
      </c>
      <c r="F5618" s="231" t="s">
        <v>48</v>
      </c>
      <c r="G5618" s="231" t="s">
        <v>521</v>
      </c>
      <c r="H5618" s="231" t="s">
        <v>796</v>
      </c>
      <c r="I5618" s="203">
        <v>212.01</v>
      </c>
      <c r="J5618" s="203">
        <v>212.01</v>
      </c>
      <c r="K5618" s="203">
        <v>0</v>
      </c>
      <c r="L5618" s="203">
        <v>0</v>
      </c>
      <c r="M5618" s="231"/>
    </row>
    <row r="5619" spans="1:13">
      <c r="A5619" s="231" t="s">
        <v>794</v>
      </c>
      <c r="B5619" s="231" t="s">
        <v>706</v>
      </c>
      <c r="C5619" s="231" t="s">
        <v>2343</v>
      </c>
      <c r="D5619" s="231" t="s">
        <v>708</v>
      </c>
      <c r="E5619" s="231" t="s">
        <v>521</v>
      </c>
      <c r="F5619" s="231" t="s">
        <v>48</v>
      </c>
      <c r="G5619" s="231" t="s">
        <v>521</v>
      </c>
      <c r="H5619" s="231" t="s">
        <v>796</v>
      </c>
      <c r="I5619" s="203">
        <v>32831.379999999997</v>
      </c>
      <c r="J5619" s="203">
        <v>35496.19</v>
      </c>
      <c r="K5619" s="203">
        <v>0</v>
      </c>
      <c r="L5619" s="203">
        <v>-2664.81</v>
      </c>
      <c r="M5619" s="231"/>
    </row>
    <row r="5620" spans="1:13">
      <c r="A5620" s="231" t="s">
        <v>794</v>
      </c>
      <c r="B5620" s="231" t="s">
        <v>706</v>
      </c>
      <c r="C5620" s="231" t="s">
        <v>2344</v>
      </c>
      <c r="D5620" s="231" t="s">
        <v>708</v>
      </c>
      <c r="E5620" s="231" t="s">
        <v>521</v>
      </c>
      <c r="F5620" s="231" t="s">
        <v>48</v>
      </c>
      <c r="G5620" s="231" t="s">
        <v>521</v>
      </c>
      <c r="H5620" s="231" t="s">
        <v>796</v>
      </c>
      <c r="I5620" s="203">
        <v>1737.31</v>
      </c>
      <c r="J5620" s="203">
        <v>1737.31</v>
      </c>
      <c r="K5620" s="203">
        <v>0</v>
      </c>
      <c r="L5620" s="203">
        <v>0</v>
      </c>
      <c r="M5620" s="231"/>
    </row>
    <row r="5621" spans="1:13">
      <c r="A5621" s="231" t="s">
        <v>794</v>
      </c>
      <c r="B5621" s="231" t="s">
        <v>709</v>
      </c>
      <c r="C5621" s="231" t="s">
        <v>794</v>
      </c>
      <c r="D5621" s="231" t="s">
        <v>708</v>
      </c>
      <c r="E5621" s="231" t="s">
        <v>521</v>
      </c>
      <c r="F5621" s="231" t="s">
        <v>48</v>
      </c>
      <c r="G5621" s="231" t="s">
        <v>521</v>
      </c>
      <c r="H5621" s="231" t="s">
        <v>796</v>
      </c>
      <c r="I5621" s="203">
        <v>64307.040000000001</v>
      </c>
      <c r="J5621" s="203">
        <v>58948.12</v>
      </c>
      <c r="K5621" s="203">
        <v>5358.92</v>
      </c>
      <c r="L5621" s="203">
        <v>0</v>
      </c>
      <c r="M5621" s="231"/>
    </row>
    <row r="5622" spans="1:13">
      <c r="A5622" s="231" t="s">
        <v>794</v>
      </c>
      <c r="B5622" s="231" t="s">
        <v>709</v>
      </c>
      <c r="C5622" s="231" t="s">
        <v>812</v>
      </c>
      <c r="D5622" s="231" t="s">
        <v>708</v>
      </c>
      <c r="E5622" s="231" t="s">
        <v>521</v>
      </c>
      <c r="F5622" s="231" t="s">
        <v>48</v>
      </c>
      <c r="G5622" s="231" t="s">
        <v>521</v>
      </c>
      <c r="H5622" s="231" t="s">
        <v>796</v>
      </c>
      <c r="I5622" s="203">
        <v>22635</v>
      </c>
      <c r="J5622" s="203">
        <v>21718.51</v>
      </c>
      <c r="K5622" s="203">
        <v>1108.7</v>
      </c>
      <c r="L5622" s="203">
        <v>-192.21</v>
      </c>
      <c r="M5622" s="231"/>
    </row>
    <row r="5623" spans="1:13">
      <c r="A5623" s="231" t="s">
        <v>794</v>
      </c>
      <c r="B5623" s="231" t="s">
        <v>709</v>
      </c>
      <c r="C5623" s="231" t="s">
        <v>2341</v>
      </c>
      <c r="D5623" s="231" t="s">
        <v>708</v>
      </c>
      <c r="E5623" s="231" t="s">
        <v>521</v>
      </c>
      <c r="F5623" s="231" t="s">
        <v>48</v>
      </c>
      <c r="G5623" s="231" t="s">
        <v>521</v>
      </c>
      <c r="H5623" s="231" t="s">
        <v>796</v>
      </c>
      <c r="I5623" s="203">
        <v>472.57</v>
      </c>
      <c r="J5623" s="203">
        <v>472.57</v>
      </c>
      <c r="K5623" s="203">
        <v>0</v>
      </c>
      <c r="L5623" s="203">
        <v>0</v>
      </c>
      <c r="M5623" s="231"/>
    </row>
    <row r="5624" spans="1:13">
      <c r="A5624" s="231" t="s">
        <v>794</v>
      </c>
      <c r="B5624" s="231" t="s">
        <v>709</v>
      </c>
      <c r="C5624" s="231" t="s">
        <v>2341</v>
      </c>
      <c r="D5624" s="231" t="s">
        <v>708</v>
      </c>
      <c r="E5624" s="231" t="s">
        <v>521</v>
      </c>
      <c r="F5624" s="231" t="s">
        <v>48</v>
      </c>
      <c r="G5624" s="231" t="s">
        <v>521</v>
      </c>
      <c r="H5624" s="231" t="s">
        <v>796</v>
      </c>
      <c r="I5624" s="203">
        <v>1360.62</v>
      </c>
      <c r="J5624" s="203">
        <v>1360.62</v>
      </c>
      <c r="K5624" s="203">
        <v>0</v>
      </c>
      <c r="L5624" s="203">
        <v>0</v>
      </c>
      <c r="M5624" s="231"/>
    </row>
    <row r="5625" spans="1:13">
      <c r="A5625" s="231" t="s">
        <v>794</v>
      </c>
      <c r="B5625" s="231" t="s">
        <v>709</v>
      </c>
      <c r="C5625" s="231" t="s">
        <v>2341</v>
      </c>
      <c r="D5625" s="231" t="s">
        <v>708</v>
      </c>
      <c r="E5625" s="231" t="s">
        <v>521</v>
      </c>
      <c r="F5625" s="231" t="s">
        <v>48</v>
      </c>
      <c r="G5625" s="231" t="s">
        <v>521</v>
      </c>
      <c r="H5625" s="231" t="s">
        <v>796</v>
      </c>
      <c r="I5625" s="203">
        <v>500</v>
      </c>
      <c r="J5625" s="203">
        <v>500</v>
      </c>
      <c r="K5625" s="203">
        <v>0</v>
      </c>
      <c r="L5625" s="203">
        <v>0</v>
      </c>
      <c r="M5625" s="231"/>
    </row>
    <row r="5626" spans="1:13">
      <c r="A5626" s="231" t="s">
        <v>794</v>
      </c>
      <c r="B5626" s="231" t="s">
        <v>709</v>
      </c>
      <c r="C5626" s="231" t="s">
        <v>2343</v>
      </c>
      <c r="D5626" s="231" t="s">
        <v>708</v>
      </c>
      <c r="E5626" s="231" t="s">
        <v>521</v>
      </c>
      <c r="F5626" s="231" t="s">
        <v>48</v>
      </c>
      <c r="G5626" s="231" t="s">
        <v>521</v>
      </c>
      <c r="H5626" s="231" t="s">
        <v>796</v>
      </c>
      <c r="I5626" s="203">
        <v>8792.41</v>
      </c>
      <c r="J5626" s="203">
        <v>0</v>
      </c>
      <c r="K5626" s="203">
        <v>0</v>
      </c>
      <c r="L5626" s="203">
        <v>8792.41</v>
      </c>
      <c r="M5626" s="231"/>
    </row>
    <row r="5627" spans="1:13">
      <c r="A5627" s="231" t="s">
        <v>794</v>
      </c>
      <c r="B5627" s="231" t="s">
        <v>709</v>
      </c>
      <c r="C5627" s="231" t="s">
        <v>2344</v>
      </c>
      <c r="D5627" s="231" t="s">
        <v>708</v>
      </c>
      <c r="E5627" s="231" t="s">
        <v>521</v>
      </c>
      <c r="F5627" s="231" t="s">
        <v>48</v>
      </c>
      <c r="G5627" s="231" t="s">
        <v>521</v>
      </c>
      <c r="H5627" s="231" t="s">
        <v>796</v>
      </c>
      <c r="I5627" s="203">
        <v>892.4</v>
      </c>
      <c r="J5627" s="203">
        <v>892.4</v>
      </c>
      <c r="K5627" s="203">
        <v>0</v>
      </c>
      <c r="L5627" s="203">
        <v>0</v>
      </c>
      <c r="M5627" s="231"/>
    </row>
    <row r="5628" spans="1:13">
      <c r="A5628" s="231" t="s">
        <v>794</v>
      </c>
      <c r="B5628" s="231" t="s">
        <v>808</v>
      </c>
      <c r="C5628" s="231" t="s">
        <v>794</v>
      </c>
      <c r="D5628" s="231" t="s">
        <v>513</v>
      </c>
      <c r="E5628" s="231" t="s">
        <v>521</v>
      </c>
      <c r="F5628" s="231" t="s">
        <v>48</v>
      </c>
      <c r="G5628" s="231" t="s">
        <v>521</v>
      </c>
      <c r="H5628" s="231" t="s">
        <v>796</v>
      </c>
      <c r="I5628" s="203">
        <v>4005324.78</v>
      </c>
      <c r="J5628" s="203">
        <v>3378335.59</v>
      </c>
      <c r="K5628" s="203">
        <v>621608.84</v>
      </c>
      <c r="L5628" s="203">
        <v>5380.35</v>
      </c>
      <c r="M5628" s="231"/>
    </row>
    <row r="5629" spans="1:13">
      <c r="A5629" s="231" t="s">
        <v>794</v>
      </c>
      <c r="B5629" s="231" t="s">
        <v>808</v>
      </c>
      <c r="C5629" s="231" t="s">
        <v>794</v>
      </c>
      <c r="D5629" s="231" t="s">
        <v>513</v>
      </c>
      <c r="E5629" s="231" t="s">
        <v>521</v>
      </c>
      <c r="F5629" s="231" t="s">
        <v>48</v>
      </c>
      <c r="G5629" s="231" t="s">
        <v>521</v>
      </c>
      <c r="H5629" s="231" t="s">
        <v>796</v>
      </c>
      <c r="I5629" s="203">
        <v>28103</v>
      </c>
      <c r="J5629" s="203">
        <v>22835.98</v>
      </c>
      <c r="K5629" s="203">
        <v>845.77</v>
      </c>
      <c r="L5629" s="203">
        <v>4421.25</v>
      </c>
      <c r="M5629" s="231"/>
    </row>
    <row r="5630" spans="1:13">
      <c r="A5630" s="231" t="s">
        <v>794</v>
      </c>
      <c r="B5630" s="231" t="s">
        <v>808</v>
      </c>
      <c r="C5630" s="231" t="s">
        <v>812</v>
      </c>
      <c r="D5630" s="231" t="s">
        <v>513</v>
      </c>
      <c r="E5630" s="231" t="s">
        <v>521</v>
      </c>
      <c r="F5630" s="231" t="s">
        <v>48</v>
      </c>
      <c r="G5630" s="231" t="s">
        <v>521</v>
      </c>
      <c r="H5630" s="231" t="s">
        <v>796</v>
      </c>
      <c r="I5630" s="203">
        <v>1568665.88</v>
      </c>
      <c r="J5630" s="203">
        <v>1470760.5</v>
      </c>
      <c r="K5630" s="203">
        <v>131946.25</v>
      </c>
      <c r="L5630" s="203">
        <v>-34040.870000000003</v>
      </c>
      <c r="M5630" s="231"/>
    </row>
    <row r="5631" spans="1:13">
      <c r="A5631" s="231" t="s">
        <v>794</v>
      </c>
      <c r="B5631" s="231" t="s">
        <v>808</v>
      </c>
      <c r="C5631" s="231" t="s">
        <v>2341</v>
      </c>
      <c r="D5631" s="231" t="s">
        <v>513</v>
      </c>
      <c r="E5631" s="231" t="s">
        <v>521</v>
      </c>
      <c r="F5631" s="231" t="s">
        <v>48</v>
      </c>
      <c r="G5631" s="231" t="s">
        <v>521</v>
      </c>
      <c r="H5631" s="231" t="s">
        <v>796</v>
      </c>
      <c r="I5631" s="203">
        <v>10682.86</v>
      </c>
      <c r="J5631" s="203">
        <v>10682.86</v>
      </c>
      <c r="K5631" s="203">
        <v>0</v>
      </c>
      <c r="L5631" s="203">
        <v>0</v>
      </c>
      <c r="M5631" s="231"/>
    </row>
    <row r="5632" spans="1:13">
      <c r="A5632" s="231" t="s">
        <v>794</v>
      </c>
      <c r="B5632" s="231" t="s">
        <v>808</v>
      </c>
      <c r="C5632" s="231" t="s">
        <v>2341</v>
      </c>
      <c r="D5632" s="231" t="s">
        <v>513</v>
      </c>
      <c r="E5632" s="231" t="s">
        <v>521</v>
      </c>
      <c r="F5632" s="231" t="s">
        <v>48</v>
      </c>
      <c r="G5632" s="231" t="s">
        <v>521</v>
      </c>
      <c r="H5632" s="231" t="s">
        <v>796</v>
      </c>
      <c r="I5632" s="203">
        <v>10224.24</v>
      </c>
      <c r="J5632" s="203">
        <v>9384.77</v>
      </c>
      <c r="K5632" s="203">
        <v>839.47</v>
      </c>
      <c r="L5632" s="203">
        <v>0</v>
      </c>
      <c r="M5632" s="231"/>
    </row>
    <row r="5633" spans="1:13">
      <c r="A5633" s="231" t="s">
        <v>794</v>
      </c>
      <c r="B5633" s="231" t="s">
        <v>808</v>
      </c>
      <c r="C5633" s="231" t="s">
        <v>2341</v>
      </c>
      <c r="D5633" s="231" t="s">
        <v>513</v>
      </c>
      <c r="E5633" s="231" t="s">
        <v>521</v>
      </c>
      <c r="F5633" s="231" t="s">
        <v>48</v>
      </c>
      <c r="G5633" s="231" t="s">
        <v>521</v>
      </c>
      <c r="H5633" s="231" t="s">
        <v>796</v>
      </c>
      <c r="I5633" s="203">
        <v>2079</v>
      </c>
      <c r="J5633" s="203">
        <v>2079</v>
      </c>
      <c r="K5633" s="203">
        <v>0</v>
      </c>
      <c r="L5633" s="203">
        <v>0</v>
      </c>
      <c r="M5633" s="231"/>
    </row>
    <row r="5634" spans="1:13">
      <c r="A5634" s="231" t="s">
        <v>794</v>
      </c>
      <c r="B5634" s="231" t="s">
        <v>808</v>
      </c>
      <c r="C5634" s="231" t="s">
        <v>2343</v>
      </c>
      <c r="D5634" s="231" t="s">
        <v>513</v>
      </c>
      <c r="E5634" s="231" t="s">
        <v>521</v>
      </c>
      <c r="F5634" s="231" t="s">
        <v>48</v>
      </c>
      <c r="G5634" s="231" t="s">
        <v>521</v>
      </c>
      <c r="H5634" s="231" t="s">
        <v>796</v>
      </c>
      <c r="I5634" s="203">
        <v>35022.1</v>
      </c>
      <c r="J5634" s="203">
        <v>28637.51</v>
      </c>
      <c r="K5634" s="203">
        <v>240.29</v>
      </c>
      <c r="L5634" s="203">
        <v>6144.3</v>
      </c>
      <c r="M5634" s="231"/>
    </row>
    <row r="5635" spans="1:13">
      <c r="A5635" s="231" t="s">
        <v>794</v>
      </c>
      <c r="B5635" s="231" t="s">
        <v>808</v>
      </c>
      <c r="C5635" s="231" t="s">
        <v>2343</v>
      </c>
      <c r="D5635" s="231" t="s">
        <v>513</v>
      </c>
      <c r="E5635" s="231" t="s">
        <v>521</v>
      </c>
      <c r="F5635" s="231" t="s">
        <v>48</v>
      </c>
      <c r="G5635" s="231" t="s">
        <v>521</v>
      </c>
      <c r="H5635" s="231" t="s">
        <v>796</v>
      </c>
      <c r="I5635" s="203">
        <v>128132.26</v>
      </c>
      <c r="J5635" s="203">
        <v>127106.29</v>
      </c>
      <c r="K5635" s="203">
        <v>1025.97</v>
      </c>
      <c r="L5635" s="203">
        <v>0</v>
      </c>
      <c r="M5635" s="231"/>
    </row>
    <row r="5636" spans="1:13">
      <c r="A5636" s="231" t="s">
        <v>794</v>
      </c>
      <c r="B5636" s="231" t="s">
        <v>808</v>
      </c>
      <c r="C5636" s="231" t="s">
        <v>2344</v>
      </c>
      <c r="D5636" s="231" t="s">
        <v>513</v>
      </c>
      <c r="E5636" s="231" t="s">
        <v>521</v>
      </c>
      <c r="F5636" s="231" t="s">
        <v>48</v>
      </c>
      <c r="G5636" s="231" t="s">
        <v>521</v>
      </c>
      <c r="H5636" s="231" t="s">
        <v>796</v>
      </c>
      <c r="I5636" s="203">
        <v>4826</v>
      </c>
      <c r="J5636" s="203">
        <v>0</v>
      </c>
      <c r="K5636" s="203">
        <v>0</v>
      </c>
      <c r="L5636" s="203">
        <v>4826</v>
      </c>
      <c r="M5636" s="231"/>
    </row>
    <row r="5637" spans="1:13">
      <c r="A5637" s="231" t="s">
        <v>794</v>
      </c>
      <c r="B5637" s="231" t="s">
        <v>808</v>
      </c>
      <c r="C5637" s="231" t="s">
        <v>2345</v>
      </c>
      <c r="D5637" s="231" t="s">
        <v>513</v>
      </c>
      <c r="E5637" s="231" t="s">
        <v>521</v>
      </c>
      <c r="F5637" s="231" t="s">
        <v>48</v>
      </c>
      <c r="G5637" s="231" t="s">
        <v>521</v>
      </c>
      <c r="H5637" s="231" t="s">
        <v>796</v>
      </c>
      <c r="I5637" s="203">
        <v>460.4</v>
      </c>
      <c r="J5637" s="203">
        <v>460.4</v>
      </c>
      <c r="K5637" s="203">
        <v>0</v>
      </c>
      <c r="L5637" s="203">
        <v>0</v>
      </c>
      <c r="M5637" s="231"/>
    </row>
    <row r="5638" spans="1:13">
      <c r="A5638" s="231" t="s">
        <v>794</v>
      </c>
      <c r="B5638" s="231" t="s">
        <v>808</v>
      </c>
      <c r="C5638" s="231" t="s">
        <v>2345</v>
      </c>
      <c r="D5638" s="231" t="s">
        <v>513</v>
      </c>
      <c r="E5638" s="231" t="s">
        <v>521</v>
      </c>
      <c r="F5638" s="231" t="s">
        <v>48</v>
      </c>
      <c r="G5638" s="231" t="s">
        <v>521</v>
      </c>
      <c r="H5638" s="231" t="s">
        <v>796</v>
      </c>
      <c r="I5638" s="203">
        <v>83252</v>
      </c>
      <c r="J5638" s="203">
        <v>100456.74</v>
      </c>
      <c r="K5638" s="203">
        <v>0</v>
      </c>
      <c r="L5638" s="203">
        <v>-17204.740000000002</v>
      </c>
      <c r="M5638" s="231"/>
    </row>
    <row r="5639" spans="1:13">
      <c r="A5639" s="231" t="s">
        <v>794</v>
      </c>
      <c r="B5639" s="231" t="s">
        <v>833</v>
      </c>
      <c r="C5639" s="231" t="s">
        <v>794</v>
      </c>
      <c r="D5639" s="231" t="s">
        <v>513</v>
      </c>
      <c r="E5639" s="231" t="s">
        <v>521</v>
      </c>
      <c r="F5639" s="231" t="s">
        <v>48</v>
      </c>
      <c r="G5639" s="231" t="s">
        <v>521</v>
      </c>
      <c r="H5639" s="231" t="s">
        <v>796</v>
      </c>
      <c r="I5639" s="203">
        <v>319543</v>
      </c>
      <c r="J5639" s="203">
        <v>260201.13</v>
      </c>
      <c r="K5639" s="203">
        <v>43865.36</v>
      </c>
      <c r="L5639" s="203">
        <v>15476.51</v>
      </c>
      <c r="M5639" s="231"/>
    </row>
    <row r="5640" spans="1:13">
      <c r="A5640" s="231" t="s">
        <v>794</v>
      </c>
      <c r="B5640" s="231" t="s">
        <v>833</v>
      </c>
      <c r="C5640" s="231" t="s">
        <v>794</v>
      </c>
      <c r="D5640" s="231" t="s">
        <v>513</v>
      </c>
      <c r="E5640" s="231" t="s">
        <v>521</v>
      </c>
      <c r="F5640" s="231" t="s">
        <v>48</v>
      </c>
      <c r="G5640" s="231" t="s">
        <v>521</v>
      </c>
      <c r="H5640" s="231" t="s">
        <v>796</v>
      </c>
      <c r="I5640" s="203">
        <v>99911.22</v>
      </c>
      <c r="J5640" s="203">
        <v>96481.3</v>
      </c>
      <c r="K5640" s="203">
        <v>3568.78</v>
      </c>
      <c r="L5640" s="203">
        <v>-138.86000000000001</v>
      </c>
      <c r="M5640" s="231"/>
    </row>
    <row r="5641" spans="1:13">
      <c r="A5641" s="231" t="s">
        <v>794</v>
      </c>
      <c r="B5641" s="231" t="s">
        <v>833</v>
      </c>
      <c r="C5641" s="231" t="s">
        <v>812</v>
      </c>
      <c r="D5641" s="231" t="s">
        <v>513</v>
      </c>
      <c r="E5641" s="231" t="s">
        <v>521</v>
      </c>
      <c r="F5641" s="231" t="s">
        <v>48</v>
      </c>
      <c r="G5641" s="231" t="s">
        <v>521</v>
      </c>
      <c r="H5641" s="231" t="s">
        <v>796</v>
      </c>
      <c r="I5641" s="203">
        <v>176223</v>
      </c>
      <c r="J5641" s="203">
        <v>159405.72</v>
      </c>
      <c r="K5641" s="203">
        <v>9847.5400000000009</v>
      </c>
      <c r="L5641" s="203">
        <v>6969.74</v>
      </c>
      <c r="M5641" s="231"/>
    </row>
    <row r="5642" spans="1:13">
      <c r="A5642" s="231" t="s">
        <v>794</v>
      </c>
      <c r="B5642" s="231" t="s">
        <v>833</v>
      </c>
      <c r="C5642" s="231" t="s">
        <v>2345</v>
      </c>
      <c r="D5642" s="231" t="s">
        <v>513</v>
      </c>
      <c r="E5642" s="231" t="s">
        <v>521</v>
      </c>
      <c r="F5642" s="231" t="s">
        <v>48</v>
      </c>
      <c r="G5642" s="231" t="s">
        <v>521</v>
      </c>
      <c r="H5642" s="231" t="s">
        <v>796</v>
      </c>
      <c r="I5642" s="203">
        <v>5317.47</v>
      </c>
      <c r="J5642" s="203">
        <v>9703.02</v>
      </c>
      <c r="K5642" s="203">
        <v>0</v>
      </c>
      <c r="L5642" s="203">
        <v>-4385.55</v>
      </c>
      <c r="M5642" s="231"/>
    </row>
    <row r="5643" spans="1:13">
      <c r="A5643" s="231" t="s">
        <v>794</v>
      </c>
      <c r="B5643" s="231" t="s">
        <v>703</v>
      </c>
      <c r="C5643" s="231" t="s">
        <v>794</v>
      </c>
      <c r="D5643" s="231" t="s">
        <v>513</v>
      </c>
      <c r="E5643" s="231" t="s">
        <v>521</v>
      </c>
      <c r="F5643" s="231" t="s">
        <v>48</v>
      </c>
      <c r="G5643" s="231" t="s">
        <v>521</v>
      </c>
      <c r="H5643" s="231" t="s">
        <v>796</v>
      </c>
      <c r="I5643" s="203">
        <v>213624</v>
      </c>
      <c r="J5643" s="203">
        <v>178853.32</v>
      </c>
      <c r="K5643" s="203">
        <v>34678.68</v>
      </c>
      <c r="L5643" s="203">
        <v>92</v>
      </c>
      <c r="M5643" s="231"/>
    </row>
    <row r="5644" spans="1:13">
      <c r="A5644" s="231" t="s">
        <v>794</v>
      </c>
      <c r="B5644" s="231" t="s">
        <v>703</v>
      </c>
      <c r="C5644" s="231" t="s">
        <v>794</v>
      </c>
      <c r="D5644" s="231" t="s">
        <v>513</v>
      </c>
      <c r="E5644" s="231" t="s">
        <v>521</v>
      </c>
      <c r="F5644" s="231" t="s">
        <v>48</v>
      </c>
      <c r="G5644" s="231" t="s">
        <v>521</v>
      </c>
      <c r="H5644" s="231" t="s">
        <v>796</v>
      </c>
      <c r="I5644" s="203">
        <v>100021</v>
      </c>
      <c r="J5644" s="203">
        <v>90484.51</v>
      </c>
      <c r="K5644" s="203">
        <v>9589.58</v>
      </c>
      <c r="L5644" s="203">
        <v>-53.09</v>
      </c>
      <c r="M5644" s="231"/>
    </row>
    <row r="5645" spans="1:13">
      <c r="A5645" s="231" t="s">
        <v>794</v>
      </c>
      <c r="B5645" s="231" t="s">
        <v>703</v>
      </c>
      <c r="C5645" s="231" t="s">
        <v>812</v>
      </c>
      <c r="D5645" s="231" t="s">
        <v>513</v>
      </c>
      <c r="E5645" s="231" t="s">
        <v>521</v>
      </c>
      <c r="F5645" s="231" t="s">
        <v>48</v>
      </c>
      <c r="G5645" s="231" t="s">
        <v>521</v>
      </c>
      <c r="H5645" s="231" t="s">
        <v>796</v>
      </c>
      <c r="I5645" s="203">
        <v>131889</v>
      </c>
      <c r="J5645" s="203">
        <v>123779.04</v>
      </c>
      <c r="K5645" s="203">
        <v>9186.56</v>
      </c>
      <c r="L5645" s="203">
        <v>-1076.5999999999999</v>
      </c>
      <c r="M5645" s="231"/>
    </row>
    <row r="5646" spans="1:13">
      <c r="A5646" s="231" t="s">
        <v>794</v>
      </c>
      <c r="B5646" s="231" t="s">
        <v>703</v>
      </c>
      <c r="C5646" s="231" t="s">
        <v>2341</v>
      </c>
      <c r="D5646" s="231" t="s">
        <v>513</v>
      </c>
      <c r="E5646" s="231" t="s">
        <v>521</v>
      </c>
      <c r="F5646" s="231" t="s">
        <v>48</v>
      </c>
      <c r="G5646" s="231" t="s">
        <v>521</v>
      </c>
      <c r="H5646" s="231" t="s">
        <v>796</v>
      </c>
      <c r="I5646" s="203">
        <v>1025</v>
      </c>
      <c r="J5646" s="203">
        <v>1025</v>
      </c>
      <c r="K5646" s="203">
        <v>0</v>
      </c>
      <c r="L5646" s="203">
        <v>0</v>
      </c>
      <c r="M5646" s="231"/>
    </row>
    <row r="5647" spans="1:13">
      <c r="A5647" s="231" t="s">
        <v>794</v>
      </c>
      <c r="B5647" s="231" t="s">
        <v>703</v>
      </c>
      <c r="C5647" s="231" t="s">
        <v>2343</v>
      </c>
      <c r="D5647" s="231" t="s">
        <v>513</v>
      </c>
      <c r="E5647" s="231" t="s">
        <v>521</v>
      </c>
      <c r="F5647" s="231" t="s">
        <v>48</v>
      </c>
      <c r="G5647" s="231" t="s">
        <v>521</v>
      </c>
      <c r="H5647" s="231" t="s">
        <v>796</v>
      </c>
      <c r="I5647" s="203">
        <v>1153</v>
      </c>
      <c r="J5647" s="203">
        <v>1141.06</v>
      </c>
      <c r="K5647" s="203">
        <v>0</v>
      </c>
      <c r="L5647" s="203">
        <v>11.94</v>
      </c>
      <c r="M5647" s="231"/>
    </row>
    <row r="5648" spans="1:13">
      <c r="A5648" s="231" t="s">
        <v>794</v>
      </c>
      <c r="B5648" s="231" t="s">
        <v>701</v>
      </c>
      <c r="C5648" s="231" t="s">
        <v>794</v>
      </c>
      <c r="D5648" s="231" t="s">
        <v>513</v>
      </c>
      <c r="E5648" s="231" t="s">
        <v>521</v>
      </c>
      <c r="F5648" s="231" t="s">
        <v>48</v>
      </c>
      <c r="G5648" s="231" t="s">
        <v>521</v>
      </c>
      <c r="H5648" s="231" t="s">
        <v>796</v>
      </c>
      <c r="I5648" s="203">
        <v>61345</v>
      </c>
      <c r="J5648" s="203">
        <v>51575.839999999997</v>
      </c>
      <c r="K5648" s="203">
        <v>9769.16</v>
      </c>
      <c r="L5648" s="203">
        <v>0</v>
      </c>
      <c r="M5648" s="231"/>
    </row>
    <row r="5649" spans="1:13">
      <c r="A5649" s="231" t="s">
        <v>794</v>
      </c>
      <c r="B5649" s="231" t="s">
        <v>701</v>
      </c>
      <c r="C5649" s="231" t="s">
        <v>794</v>
      </c>
      <c r="D5649" s="231" t="s">
        <v>513</v>
      </c>
      <c r="E5649" s="231" t="s">
        <v>521</v>
      </c>
      <c r="F5649" s="231" t="s">
        <v>48</v>
      </c>
      <c r="G5649" s="231" t="s">
        <v>521</v>
      </c>
      <c r="H5649" s="231" t="s">
        <v>796</v>
      </c>
      <c r="I5649" s="203">
        <v>48204</v>
      </c>
      <c r="J5649" s="203">
        <v>45686.15</v>
      </c>
      <c r="K5649" s="203">
        <v>1692.07</v>
      </c>
      <c r="L5649" s="203">
        <v>825.78</v>
      </c>
      <c r="M5649" s="231"/>
    </row>
    <row r="5650" spans="1:13">
      <c r="A5650" s="231" t="s">
        <v>794</v>
      </c>
      <c r="B5650" s="231" t="s">
        <v>701</v>
      </c>
      <c r="C5650" s="231" t="s">
        <v>812</v>
      </c>
      <c r="D5650" s="231" t="s">
        <v>513</v>
      </c>
      <c r="E5650" s="231" t="s">
        <v>521</v>
      </c>
      <c r="F5650" s="231" t="s">
        <v>48</v>
      </c>
      <c r="G5650" s="231" t="s">
        <v>521</v>
      </c>
      <c r="H5650" s="231" t="s">
        <v>796</v>
      </c>
      <c r="I5650" s="203">
        <v>56988.65</v>
      </c>
      <c r="J5650" s="203">
        <v>54365.39</v>
      </c>
      <c r="K5650" s="203">
        <v>3160.69</v>
      </c>
      <c r="L5650" s="203">
        <v>-537.42999999999995</v>
      </c>
      <c r="M5650" s="231"/>
    </row>
    <row r="5651" spans="1:13">
      <c r="A5651" s="231" t="s">
        <v>794</v>
      </c>
      <c r="B5651" s="231" t="s">
        <v>701</v>
      </c>
      <c r="C5651" s="231" t="s">
        <v>2341</v>
      </c>
      <c r="D5651" s="231" t="s">
        <v>513</v>
      </c>
      <c r="E5651" s="231" t="s">
        <v>521</v>
      </c>
      <c r="F5651" s="231" t="s">
        <v>48</v>
      </c>
      <c r="G5651" s="231" t="s">
        <v>521</v>
      </c>
      <c r="H5651" s="231" t="s">
        <v>796</v>
      </c>
      <c r="I5651" s="203">
        <v>287.54000000000002</v>
      </c>
      <c r="J5651" s="203">
        <v>287.54000000000002</v>
      </c>
      <c r="K5651" s="203">
        <v>0</v>
      </c>
      <c r="L5651" s="203">
        <v>0</v>
      </c>
      <c r="M5651" s="231"/>
    </row>
    <row r="5652" spans="1:13">
      <c r="A5652" s="231" t="s">
        <v>794</v>
      </c>
      <c r="B5652" s="231" t="s">
        <v>701</v>
      </c>
      <c r="C5652" s="231" t="s">
        <v>2343</v>
      </c>
      <c r="D5652" s="231" t="s">
        <v>513</v>
      </c>
      <c r="E5652" s="231" t="s">
        <v>521</v>
      </c>
      <c r="F5652" s="231" t="s">
        <v>48</v>
      </c>
      <c r="G5652" s="231" t="s">
        <v>521</v>
      </c>
      <c r="H5652" s="231" t="s">
        <v>796</v>
      </c>
      <c r="I5652" s="203">
        <v>657.02</v>
      </c>
      <c r="J5652" s="203">
        <v>279.20999999999998</v>
      </c>
      <c r="K5652" s="203">
        <v>129.26</v>
      </c>
      <c r="L5652" s="203">
        <v>248.55</v>
      </c>
      <c r="M5652" s="231"/>
    </row>
    <row r="5653" spans="1:13">
      <c r="A5653" s="231" t="s">
        <v>794</v>
      </c>
      <c r="B5653" s="231" t="s">
        <v>701</v>
      </c>
      <c r="C5653" s="231" t="s">
        <v>2344</v>
      </c>
      <c r="D5653" s="231" t="s">
        <v>513</v>
      </c>
      <c r="E5653" s="231" t="s">
        <v>521</v>
      </c>
      <c r="F5653" s="231" t="s">
        <v>48</v>
      </c>
      <c r="G5653" s="231" t="s">
        <v>521</v>
      </c>
      <c r="H5653" s="231" t="s">
        <v>796</v>
      </c>
      <c r="I5653" s="203">
        <v>7330.44</v>
      </c>
      <c r="J5653" s="203">
        <v>6867.5</v>
      </c>
      <c r="K5653" s="203">
        <v>0</v>
      </c>
      <c r="L5653" s="203">
        <v>462.94</v>
      </c>
      <c r="M5653" s="231"/>
    </row>
    <row r="5654" spans="1:13">
      <c r="A5654" s="231" t="s">
        <v>794</v>
      </c>
      <c r="B5654" s="231" t="s">
        <v>701</v>
      </c>
      <c r="C5654" s="231" t="s">
        <v>2345</v>
      </c>
      <c r="D5654" s="231" t="s">
        <v>513</v>
      </c>
      <c r="E5654" s="231" t="s">
        <v>521</v>
      </c>
      <c r="F5654" s="231" t="s">
        <v>48</v>
      </c>
      <c r="G5654" s="231" t="s">
        <v>521</v>
      </c>
      <c r="H5654" s="231" t="s">
        <v>796</v>
      </c>
      <c r="I5654" s="203">
        <v>285.68</v>
      </c>
      <c r="J5654" s="203">
        <v>571.36</v>
      </c>
      <c r="K5654" s="203">
        <v>0</v>
      </c>
      <c r="L5654" s="203">
        <v>-285.68</v>
      </c>
      <c r="M5654" s="231"/>
    </row>
    <row r="5655" spans="1:13">
      <c r="A5655" s="231" t="s">
        <v>794</v>
      </c>
      <c r="B5655" s="231" t="s">
        <v>707</v>
      </c>
      <c r="C5655" s="231" t="s">
        <v>794</v>
      </c>
      <c r="D5655" s="231" t="s">
        <v>513</v>
      </c>
      <c r="E5655" s="231" t="s">
        <v>521</v>
      </c>
      <c r="F5655" s="231" t="s">
        <v>48</v>
      </c>
      <c r="G5655" s="231" t="s">
        <v>521</v>
      </c>
      <c r="H5655" s="231" t="s">
        <v>796</v>
      </c>
      <c r="I5655" s="203">
        <v>342096.86</v>
      </c>
      <c r="J5655" s="203">
        <v>313288.59999999998</v>
      </c>
      <c r="K5655" s="203">
        <v>28808.26</v>
      </c>
      <c r="L5655" s="203">
        <v>0</v>
      </c>
      <c r="M5655" s="231"/>
    </row>
    <row r="5656" spans="1:13">
      <c r="A5656" s="231" t="s">
        <v>794</v>
      </c>
      <c r="B5656" s="231" t="s">
        <v>707</v>
      </c>
      <c r="C5656" s="231" t="s">
        <v>794</v>
      </c>
      <c r="D5656" s="231" t="s">
        <v>513</v>
      </c>
      <c r="E5656" s="231" t="s">
        <v>521</v>
      </c>
      <c r="F5656" s="231" t="s">
        <v>48</v>
      </c>
      <c r="G5656" s="231" t="s">
        <v>521</v>
      </c>
      <c r="H5656" s="231" t="s">
        <v>796</v>
      </c>
      <c r="I5656" s="203">
        <v>83304</v>
      </c>
      <c r="J5656" s="203">
        <v>76716.05</v>
      </c>
      <c r="K5656" s="203">
        <v>5830.4</v>
      </c>
      <c r="L5656" s="203">
        <v>757.55</v>
      </c>
      <c r="M5656" s="231"/>
    </row>
    <row r="5657" spans="1:13">
      <c r="A5657" s="231" t="s">
        <v>794</v>
      </c>
      <c r="B5657" s="231" t="s">
        <v>707</v>
      </c>
      <c r="C5657" s="231" t="s">
        <v>812</v>
      </c>
      <c r="D5657" s="231" t="s">
        <v>513</v>
      </c>
      <c r="E5657" s="231" t="s">
        <v>521</v>
      </c>
      <c r="F5657" s="231" t="s">
        <v>48</v>
      </c>
      <c r="G5657" s="231" t="s">
        <v>521</v>
      </c>
      <c r="H5657" s="231" t="s">
        <v>796</v>
      </c>
      <c r="I5657" s="203">
        <v>161896.97</v>
      </c>
      <c r="J5657" s="203">
        <v>157305.71</v>
      </c>
      <c r="K5657" s="203">
        <v>7191.56</v>
      </c>
      <c r="L5657" s="203">
        <v>-2600.3000000000002</v>
      </c>
      <c r="M5657" s="231"/>
    </row>
    <row r="5658" spans="1:13">
      <c r="A5658" s="231" t="s">
        <v>794</v>
      </c>
      <c r="B5658" s="231" t="s">
        <v>707</v>
      </c>
      <c r="C5658" s="231" t="s">
        <v>2341</v>
      </c>
      <c r="D5658" s="231" t="s">
        <v>513</v>
      </c>
      <c r="E5658" s="231" t="s">
        <v>521</v>
      </c>
      <c r="F5658" s="231" t="s">
        <v>48</v>
      </c>
      <c r="G5658" s="231" t="s">
        <v>521</v>
      </c>
      <c r="H5658" s="231" t="s">
        <v>796</v>
      </c>
      <c r="I5658" s="203">
        <v>7379</v>
      </c>
      <c r="J5658" s="203">
        <v>6895.47</v>
      </c>
      <c r="K5658" s="203">
        <v>373.58</v>
      </c>
      <c r="L5658" s="203">
        <v>109.95</v>
      </c>
      <c r="M5658" s="231"/>
    </row>
    <row r="5659" spans="1:13">
      <c r="A5659" s="231" t="s">
        <v>794</v>
      </c>
      <c r="B5659" s="231" t="s">
        <v>707</v>
      </c>
      <c r="C5659" s="231" t="s">
        <v>2341</v>
      </c>
      <c r="D5659" s="231" t="s">
        <v>513</v>
      </c>
      <c r="E5659" s="231" t="s">
        <v>521</v>
      </c>
      <c r="F5659" s="231" t="s">
        <v>48</v>
      </c>
      <c r="G5659" s="231" t="s">
        <v>521</v>
      </c>
      <c r="H5659" s="231" t="s">
        <v>796</v>
      </c>
      <c r="I5659" s="203">
        <v>42</v>
      </c>
      <c r="J5659" s="203">
        <v>0</v>
      </c>
      <c r="K5659" s="203">
        <v>0</v>
      </c>
      <c r="L5659" s="203">
        <v>42</v>
      </c>
      <c r="M5659" s="231"/>
    </row>
    <row r="5660" spans="1:13">
      <c r="A5660" s="231" t="s">
        <v>794</v>
      </c>
      <c r="B5660" s="231" t="s">
        <v>707</v>
      </c>
      <c r="C5660" s="231" t="s">
        <v>2341</v>
      </c>
      <c r="D5660" s="231" t="s">
        <v>513</v>
      </c>
      <c r="E5660" s="231" t="s">
        <v>521</v>
      </c>
      <c r="F5660" s="231" t="s">
        <v>48</v>
      </c>
      <c r="G5660" s="231" t="s">
        <v>521</v>
      </c>
      <c r="H5660" s="231" t="s">
        <v>796</v>
      </c>
      <c r="I5660" s="203">
        <v>0.14000000000000001</v>
      </c>
      <c r="J5660" s="203">
        <v>0</v>
      </c>
      <c r="K5660" s="203">
        <v>0</v>
      </c>
      <c r="L5660" s="203">
        <v>0.14000000000000001</v>
      </c>
      <c r="M5660" s="231"/>
    </row>
    <row r="5661" spans="1:13">
      <c r="A5661" s="231" t="s">
        <v>794</v>
      </c>
      <c r="B5661" s="231" t="s">
        <v>707</v>
      </c>
      <c r="C5661" s="231" t="s">
        <v>2341</v>
      </c>
      <c r="D5661" s="231" t="s">
        <v>513</v>
      </c>
      <c r="E5661" s="231" t="s">
        <v>521</v>
      </c>
      <c r="F5661" s="231" t="s">
        <v>48</v>
      </c>
      <c r="G5661" s="231" t="s">
        <v>521</v>
      </c>
      <c r="H5661" s="231" t="s">
        <v>796</v>
      </c>
      <c r="I5661" s="203">
        <v>185.07</v>
      </c>
      <c r="J5661" s="203">
        <v>51.42</v>
      </c>
      <c r="K5661" s="203">
        <v>0</v>
      </c>
      <c r="L5661" s="203">
        <v>133.65</v>
      </c>
      <c r="M5661" s="231"/>
    </row>
    <row r="5662" spans="1:13">
      <c r="A5662" s="231" t="s">
        <v>794</v>
      </c>
      <c r="B5662" s="231" t="s">
        <v>707</v>
      </c>
      <c r="C5662" s="231" t="s">
        <v>2341</v>
      </c>
      <c r="D5662" s="231" t="s">
        <v>513</v>
      </c>
      <c r="E5662" s="231" t="s">
        <v>521</v>
      </c>
      <c r="F5662" s="231" t="s">
        <v>48</v>
      </c>
      <c r="G5662" s="231" t="s">
        <v>521</v>
      </c>
      <c r="H5662" s="231" t="s">
        <v>796</v>
      </c>
      <c r="I5662" s="203">
        <v>1056</v>
      </c>
      <c r="J5662" s="203">
        <v>1116</v>
      </c>
      <c r="K5662" s="203">
        <v>0</v>
      </c>
      <c r="L5662" s="203">
        <v>-60</v>
      </c>
      <c r="M5662" s="231"/>
    </row>
    <row r="5663" spans="1:13">
      <c r="A5663" s="231" t="s">
        <v>794</v>
      </c>
      <c r="B5663" s="231" t="s">
        <v>707</v>
      </c>
      <c r="C5663" s="231" t="s">
        <v>2343</v>
      </c>
      <c r="D5663" s="231" t="s">
        <v>513</v>
      </c>
      <c r="E5663" s="231" t="s">
        <v>521</v>
      </c>
      <c r="F5663" s="231" t="s">
        <v>48</v>
      </c>
      <c r="G5663" s="231" t="s">
        <v>521</v>
      </c>
      <c r="H5663" s="231" t="s">
        <v>796</v>
      </c>
      <c r="I5663" s="203">
        <v>3682.14</v>
      </c>
      <c r="J5663" s="203">
        <v>3094.9</v>
      </c>
      <c r="K5663" s="203">
        <v>526.89</v>
      </c>
      <c r="L5663" s="203">
        <v>60.35</v>
      </c>
      <c r="M5663" s="231"/>
    </row>
    <row r="5664" spans="1:13">
      <c r="A5664" s="231" t="s">
        <v>794</v>
      </c>
      <c r="B5664" s="231" t="s">
        <v>707</v>
      </c>
      <c r="C5664" s="231" t="s">
        <v>2343</v>
      </c>
      <c r="D5664" s="231" t="s">
        <v>513</v>
      </c>
      <c r="E5664" s="231" t="s">
        <v>521</v>
      </c>
      <c r="F5664" s="231" t="s">
        <v>48</v>
      </c>
      <c r="G5664" s="231" t="s">
        <v>521</v>
      </c>
      <c r="H5664" s="231" t="s">
        <v>796</v>
      </c>
      <c r="I5664" s="203">
        <v>125</v>
      </c>
      <c r="J5664" s="203">
        <v>61.98</v>
      </c>
      <c r="K5664" s="203">
        <v>0</v>
      </c>
      <c r="L5664" s="203">
        <v>63.02</v>
      </c>
      <c r="M5664" s="231"/>
    </row>
    <row r="5665" spans="1:13">
      <c r="A5665" s="231" t="s">
        <v>794</v>
      </c>
      <c r="B5665" s="231" t="s">
        <v>707</v>
      </c>
      <c r="C5665" s="231" t="s">
        <v>2344</v>
      </c>
      <c r="D5665" s="231" t="s">
        <v>513</v>
      </c>
      <c r="E5665" s="231" t="s">
        <v>521</v>
      </c>
      <c r="F5665" s="231" t="s">
        <v>48</v>
      </c>
      <c r="G5665" s="231" t="s">
        <v>521</v>
      </c>
      <c r="H5665" s="231" t="s">
        <v>796</v>
      </c>
      <c r="I5665" s="203">
        <v>595</v>
      </c>
      <c r="J5665" s="203">
        <v>549.54999999999995</v>
      </c>
      <c r="K5665" s="203">
        <v>0</v>
      </c>
      <c r="L5665" s="203">
        <v>45.45</v>
      </c>
      <c r="M5665" s="231"/>
    </row>
    <row r="5666" spans="1:13">
      <c r="A5666" s="231" t="s">
        <v>794</v>
      </c>
      <c r="B5666" s="231" t="s">
        <v>707</v>
      </c>
      <c r="C5666" s="231" t="s">
        <v>2344</v>
      </c>
      <c r="D5666" s="231" t="s">
        <v>513</v>
      </c>
      <c r="E5666" s="231" t="s">
        <v>521</v>
      </c>
      <c r="F5666" s="231" t="s">
        <v>48</v>
      </c>
      <c r="G5666" s="231" t="s">
        <v>521</v>
      </c>
      <c r="H5666" s="231" t="s">
        <v>796</v>
      </c>
      <c r="I5666" s="203">
        <v>1589.82</v>
      </c>
      <c r="J5666" s="203">
        <v>1575.9</v>
      </c>
      <c r="K5666" s="203">
        <v>0</v>
      </c>
      <c r="L5666" s="203">
        <v>13.92</v>
      </c>
      <c r="M5666" s="231"/>
    </row>
    <row r="5667" spans="1:13">
      <c r="A5667" s="231" t="s">
        <v>794</v>
      </c>
      <c r="B5667" s="231" t="s">
        <v>707</v>
      </c>
      <c r="C5667" s="231" t="s">
        <v>2345</v>
      </c>
      <c r="D5667" s="231" t="s">
        <v>513</v>
      </c>
      <c r="E5667" s="231" t="s">
        <v>521</v>
      </c>
      <c r="F5667" s="231" t="s">
        <v>48</v>
      </c>
      <c r="G5667" s="231" t="s">
        <v>521</v>
      </c>
      <c r="H5667" s="231" t="s">
        <v>796</v>
      </c>
      <c r="I5667" s="203">
        <v>1585.95</v>
      </c>
      <c r="J5667" s="203">
        <v>1585.95</v>
      </c>
      <c r="K5667" s="203">
        <v>0</v>
      </c>
      <c r="L5667" s="203">
        <v>0</v>
      </c>
      <c r="M5667" s="231"/>
    </row>
    <row r="5668" spans="1:13">
      <c r="A5668" s="231" t="s">
        <v>794</v>
      </c>
      <c r="B5668" s="231" t="s">
        <v>706</v>
      </c>
      <c r="C5668" s="231" t="s">
        <v>794</v>
      </c>
      <c r="D5668" s="231" t="s">
        <v>513</v>
      </c>
      <c r="E5668" s="231" t="s">
        <v>521</v>
      </c>
      <c r="F5668" s="231" t="s">
        <v>48</v>
      </c>
      <c r="G5668" s="231" t="s">
        <v>521</v>
      </c>
      <c r="H5668" s="231" t="s">
        <v>796</v>
      </c>
      <c r="I5668" s="203">
        <v>435133.06</v>
      </c>
      <c r="J5668" s="203">
        <v>384581.92</v>
      </c>
      <c r="K5668" s="203">
        <v>51040</v>
      </c>
      <c r="L5668" s="203">
        <v>-488.86</v>
      </c>
      <c r="M5668" s="231"/>
    </row>
    <row r="5669" spans="1:13">
      <c r="A5669" s="231" t="s">
        <v>794</v>
      </c>
      <c r="B5669" s="231" t="s">
        <v>706</v>
      </c>
      <c r="C5669" s="231" t="s">
        <v>812</v>
      </c>
      <c r="D5669" s="231" t="s">
        <v>513</v>
      </c>
      <c r="E5669" s="231" t="s">
        <v>521</v>
      </c>
      <c r="F5669" s="231" t="s">
        <v>48</v>
      </c>
      <c r="G5669" s="231" t="s">
        <v>521</v>
      </c>
      <c r="H5669" s="231" t="s">
        <v>796</v>
      </c>
      <c r="I5669" s="203">
        <v>206154.94</v>
      </c>
      <c r="J5669" s="203">
        <v>195621.84</v>
      </c>
      <c r="K5669" s="203">
        <v>13084.77</v>
      </c>
      <c r="L5669" s="203">
        <v>-2551.67</v>
      </c>
      <c r="M5669" s="231"/>
    </row>
    <row r="5670" spans="1:13">
      <c r="A5670" s="231" t="s">
        <v>794</v>
      </c>
      <c r="B5670" s="231" t="s">
        <v>706</v>
      </c>
      <c r="C5670" s="231" t="s">
        <v>2341</v>
      </c>
      <c r="D5670" s="231" t="s">
        <v>513</v>
      </c>
      <c r="E5670" s="231" t="s">
        <v>521</v>
      </c>
      <c r="F5670" s="231" t="s">
        <v>48</v>
      </c>
      <c r="G5670" s="231" t="s">
        <v>521</v>
      </c>
      <c r="H5670" s="231" t="s">
        <v>796</v>
      </c>
      <c r="I5670" s="203">
        <v>1528</v>
      </c>
      <c r="J5670" s="203">
        <v>764</v>
      </c>
      <c r="K5670" s="203">
        <v>0</v>
      </c>
      <c r="L5670" s="203">
        <v>764</v>
      </c>
      <c r="M5670" s="231"/>
    </row>
    <row r="5671" spans="1:13">
      <c r="A5671" s="231" t="s">
        <v>794</v>
      </c>
      <c r="B5671" s="231" t="s">
        <v>706</v>
      </c>
      <c r="C5671" s="231" t="s">
        <v>2341</v>
      </c>
      <c r="D5671" s="231" t="s">
        <v>513</v>
      </c>
      <c r="E5671" s="231" t="s">
        <v>521</v>
      </c>
      <c r="F5671" s="231" t="s">
        <v>48</v>
      </c>
      <c r="G5671" s="231" t="s">
        <v>521</v>
      </c>
      <c r="H5671" s="231" t="s">
        <v>796</v>
      </c>
      <c r="I5671" s="203">
        <v>0</v>
      </c>
      <c r="J5671" s="203">
        <v>313.51</v>
      </c>
      <c r="K5671" s="203">
        <v>0</v>
      </c>
      <c r="L5671" s="203">
        <v>-313.51</v>
      </c>
      <c r="M5671" s="231"/>
    </row>
    <row r="5672" spans="1:13">
      <c r="A5672" s="231" t="s">
        <v>794</v>
      </c>
      <c r="B5672" s="231" t="s">
        <v>706</v>
      </c>
      <c r="C5672" s="231" t="s">
        <v>2341</v>
      </c>
      <c r="D5672" s="231" t="s">
        <v>513</v>
      </c>
      <c r="E5672" s="231" t="s">
        <v>521</v>
      </c>
      <c r="F5672" s="231" t="s">
        <v>48</v>
      </c>
      <c r="G5672" s="231" t="s">
        <v>521</v>
      </c>
      <c r="H5672" s="231" t="s">
        <v>796</v>
      </c>
      <c r="I5672" s="203">
        <v>23112</v>
      </c>
      <c r="J5672" s="203">
        <v>15644.71</v>
      </c>
      <c r="K5672" s="203">
        <v>0</v>
      </c>
      <c r="L5672" s="203">
        <v>7467.29</v>
      </c>
      <c r="M5672" s="231"/>
    </row>
    <row r="5673" spans="1:13">
      <c r="A5673" s="231" t="s">
        <v>794</v>
      </c>
      <c r="B5673" s="231" t="s">
        <v>706</v>
      </c>
      <c r="C5673" s="231" t="s">
        <v>2341</v>
      </c>
      <c r="D5673" s="231" t="s">
        <v>513</v>
      </c>
      <c r="E5673" s="231" t="s">
        <v>521</v>
      </c>
      <c r="F5673" s="231" t="s">
        <v>48</v>
      </c>
      <c r="G5673" s="231" t="s">
        <v>521</v>
      </c>
      <c r="H5673" s="231" t="s">
        <v>796</v>
      </c>
      <c r="I5673" s="203">
        <v>17570.13</v>
      </c>
      <c r="J5673" s="203">
        <v>15149.46</v>
      </c>
      <c r="K5673" s="203">
        <v>2420.67</v>
      </c>
      <c r="L5673" s="203">
        <v>0</v>
      </c>
      <c r="M5673" s="231"/>
    </row>
    <row r="5674" spans="1:13">
      <c r="A5674" s="231" t="s">
        <v>794</v>
      </c>
      <c r="B5674" s="231" t="s">
        <v>706</v>
      </c>
      <c r="C5674" s="231" t="s">
        <v>2341</v>
      </c>
      <c r="D5674" s="231" t="s">
        <v>513</v>
      </c>
      <c r="E5674" s="231" t="s">
        <v>521</v>
      </c>
      <c r="F5674" s="231" t="s">
        <v>48</v>
      </c>
      <c r="G5674" s="231" t="s">
        <v>521</v>
      </c>
      <c r="H5674" s="231" t="s">
        <v>796</v>
      </c>
      <c r="I5674" s="203">
        <v>1897.57</v>
      </c>
      <c r="J5674" s="203">
        <v>1873.57</v>
      </c>
      <c r="K5674" s="203">
        <v>24</v>
      </c>
      <c r="L5674" s="203">
        <v>0</v>
      </c>
      <c r="M5674" s="231"/>
    </row>
    <row r="5675" spans="1:13">
      <c r="A5675" s="231" t="s">
        <v>794</v>
      </c>
      <c r="B5675" s="231" t="s">
        <v>706</v>
      </c>
      <c r="C5675" s="231" t="s">
        <v>2342</v>
      </c>
      <c r="D5675" s="231" t="s">
        <v>513</v>
      </c>
      <c r="E5675" s="231" t="s">
        <v>521</v>
      </c>
      <c r="F5675" s="231" t="s">
        <v>48</v>
      </c>
      <c r="G5675" s="231" t="s">
        <v>521</v>
      </c>
      <c r="H5675" s="231" t="s">
        <v>796</v>
      </c>
      <c r="I5675" s="203">
        <v>1207</v>
      </c>
      <c r="J5675" s="203">
        <v>748.87</v>
      </c>
      <c r="K5675" s="203">
        <v>0</v>
      </c>
      <c r="L5675" s="203">
        <v>458.13</v>
      </c>
      <c r="M5675" s="231"/>
    </row>
    <row r="5676" spans="1:13">
      <c r="A5676" s="231" t="s">
        <v>794</v>
      </c>
      <c r="B5676" s="231" t="s">
        <v>706</v>
      </c>
      <c r="C5676" s="231" t="s">
        <v>2342</v>
      </c>
      <c r="D5676" s="231" t="s">
        <v>513</v>
      </c>
      <c r="E5676" s="231" t="s">
        <v>521</v>
      </c>
      <c r="F5676" s="231" t="s">
        <v>48</v>
      </c>
      <c r="G5676" s="231" t="s">
        <v>521</v>
      </c>
      <c r="H5676" s="231" t="s">
        <v>796</v>
      </c>
      <c r="I5676" s="203">
        <v>174750</v>
      </c>
      <c r="J5676" s="203">
        <v>121526.84</v>
      </c>
      <c r="K5676" s="203">
        <v>0</v>
      </c>
      <c r="L5676" s="203">
        <v>53223.16</v>
      </c>
      <c r="M5676" s="231"/>
    </row>
    <row r="5677" spans="1:13">
      <c r="A5677" s="231" t="s">
        <v>794</v>
      </c>
      <c r="B5677" s="231" t="s">
        <v>706</v>
      </c>
      <c r="C5677" s="231" t="s">
        <v>2342</v>
      </c>
      <c r="D5677" s="231" t="s">
        <v>513</v>
      </c>
      <c r="E5677" s="231" t="s">
        <v>521</v>
      </c>
      <c r="F5677" s="231" t="s">
        <v>48</v>
      </c>
      <c r="G5677" s="231" t="s">
        <v>521</v>
      </c>
      <c r="H5677" s="231" t="s">
        <v>796</v>
      </c>
      <c r="I5677" s="203">
        <v>376.98</v>
      </c>
      <c r="J5677" s="203">
        <v>544.53</v>
      </c>
      <c r="K5677" s="203">
        <v>0</v>
      </c>
      <c r="L5677" s="203">
        <v>-167.55</v>
      </c>
      <c r="M5677" s="231"/>
    </row>
    <row r="5678" spans="1:13">
      <c r="A5678" s="231" t="s">
        <v>794</v>
      </c>
      <c r="B5678" s="231" t="s">
        <v>706</v>
      </c>
      <c r="C5678" s="231" t="s">
        <v>2343</v>
      </c>
      <c r="D5678" s="231" t="s">
        <v>513</v>
      </c>
      <c r="E5678" s="231" t="s">
        <v>521</v>
      </c>
      <c r="F5678" s="231" t="s">
        <v>48</v>
      </c>
      <c r="G5678" s="231" t="s">
        <v>521</v>
      </c>
      <c r="H5678" s="231" t="s">
        <v>796</v>
      </c>
      <c r="I5678" s="203">
        <v>55287.99</v>
      </c>
      <c r="J5678" s="203">
        <v>48295.01</v>
      </c>
      <c r="K5678" s="203">
        <v>0</v>
      </c>
      <c r="L5678" s="203">
        <v>6992.98</v>
      </c>
      <c r="M5678" s="231"/>
    </row>
    <row r="5679" spans="1:13">
      <c r="A5679" s="231" t="s">
        <v>794</v>
      </c>
      <c r="B5679" s="231" t="s">
        <v>706</v>
      </c>
      <c r="C5679" s="231" t="s">
        <v>2344</v>
      </c>
      <c r="D5679" s="231" t="s">
        <v>513</v>
      </c>
      <c r="E5679" s="231" t="s">
        <v>521</v>
      </c>
      <c r="F5679" s="231" t="s">
        <v>48</v>
      </c>
      <c r="G5679" s="231" t="s">
        <v>521</v>
      </c>
      <c r="H5679" s="231" t="s">
        <v>796</v>
      </c>
      <c r="I5679" s="203">
        <v>400.03</v>
      </c>
      <c r="J5679" s="203">
        <v>395.61</v>
      </c>
      <c r="K5679" s="203">
        <v>0</v>
      </c>
      <c r="L5679" s="203">
        <v>4.42</v>
      </c>
      <c r="M5679" s="231"/>
    </row>
    <row r="5680" spans="1:13">
      <c r="A5680" s="231" t="s">
        <v>794</v>
      </c>
      <c r="B5680" s="231" t="s">
        <v>709</v>
      </c>
      <c r="C5680" s="231" t="s">
        <v>794</v>
      </c>
      <c r="D5680" s="231" t="s">
        <v>513</v>
      </c>
      <c r="E5680" s="231" t="s">
        <v>521</v>
      </c>
      <c r="F5680" s="231" t="s">
        <v>48</v>
      </c>
      <c r="G5680" s="231" t="s">
        <v>521</v>
      </c>
      <c r="H5680" s="231" t="s">
        <v>796</v>
      </c>
      <c r="I5680" s="203">
        <v>62054</v>
      </c>
      <c r="J5680" s="203">
        <v>56882.84</v>
      </c>
      <c r="K5680" s="203">
        <v>5171.16</v>
      </c>
      <c r="L5680" s="203">
        <v>0</v>
      </c>
      <c r="M5680" s="231"/>
    </row>
    <row r="5681" spans="1:13">
      <c r="A5681" s="231" t="s">
        <v>794</v>
      </c>
      <c r="B5681" s="231" t="s">
        <v>709</v>
      </c>
      <c r="C5681" s="231" t="s">
        <v>812</v>
      </c>
      <c r="D5681" s="231" t="s">
        <v>513</v>
      </c>
      <c r="E5681" s="231" t="s">
        <v>521</v>
      </c>
      <c r="F5681" s="231" t="s">
        <v>48</v>
      </c>
      <c r="G5681" s="231" t="s">
        <v>521</v>
      </c>
      <c r="H5681" s="231" t="s">
        <v>796</v>
      </c>
      <c r="I5681" s="203">
        <v>21635</v>
      </c>
      <c r="J5681" s="203">
        <v>20185.68</v>
      </c>
      <c r="K5681" s="203">
        <v>1074.3</v>
      </c>
      <c r="L5681" s="203">
        <v>375.02</v>
      </c>
      <c r="M5681" s="231"/>
    </row>
    <row r="5682" spans="1:13">
      <c r="A5682" s="231" t="s">
        <v>794</v>
      </c>
      <c r="B5682" s="231" t="s">
        <v>709</v>
      </c>
      <c r="C5682" s="231" t="s">
        <v>2341</v>
      </c>
      <c r="D5682" s="231" t="s">
        <v>513</v>
      </c>
      <c r="E5682" s="231" t="s">
        <v>521</v>
      </c>
      <c r="F5682" s="231" t="s">
        <v>48</v>
      </c>
      <c r="G5682" s="231" t="s">
        <v>521</v>
      </c>
      <c r="H5682" s="231" t="s">
        <v>796</v>
      </c>
      <c r="I5682" s="203">
        <v>1784.43</v>
      </c>
      <c r="J5682" s="203">
        <v>2051.4299999999998</v>
      </c>
      <c r="K5682" s="203">
        <v>0</v>
      </c>
      <c r="L5682" s="203">
        <v>-267</v>
      </c>
      <c r="M5682" s="231"/>
    </row>
    <row r="5683" spans="1:13">
      <c r="A5683" s="231" t="s">
        <v>794</v>
      </c>
      <c r="B5683" s="231" t="s">
        <v>709</v>
      </c>
      <c r="C5683" s="231" t="s">
        <v>2344</v>
      </c>
      <c r="D5683" s="231" t="s">
        <v>513</v>
      </c>
      <c r="E5683" s="231" t="s">
        <v>521</v>
      </c>
      <c r="F5683" s="231" t="s">
        <v>48</v>
      </c>
      <c r="G5683" s="231" t="s">
        <v>521</v>
      </c>
      <c r="H5683" s="231" t="s">
        <v>796</v>
      </c>
      <c r="I5683" s="203">
        <v>4158</v>
      </c>
      <c r="J5683" s="203">
        <v>4158</v>
      </c>
      <c r="K5683" s="203">
        <v>0</v>
      </c>
      <c r="L5683" s="203">
        <v>0</v>
      </c>
      <c r="M5683" s="231"/>
    </row>
    <row r="5684" spans="1:13">
      <c r="A5684" s="231" t="s">
        <v>794</v>
      </c>
      <c r="B5684" s="231" t="s">
        <v>804</v>
      </c>
      <c r="C5684" s="231" t="s">
        <v>2343</v>
      </c>
      <c r="D5684" s="231" t="s">
        <v>36</v>
      </c>
      <c r="E5684" s="231" t="s">
        <v>338</v>
      </c>
      <c r="F5684" s="231" t="s">
        <v>48</v>
      </c>
      <c r="G5684" s="231" t="s">
        <v>521</v>
      </c>
      <c r="H5684" s="231" t="s">
        <v>796</v>
      </c>
      <c r="I5684" s="203">
        <v>920.15</v>
      </c>
      <c r="J5684" s="203">
        <v>0</v>
      </c>
      <c r="K5684" s="203">
        <v>0</v>
      </c>
      <c r="L5684" s="203">
        <v>920.15</v>
      </c>
      <c r="M5684" s="231"/>
    </row>
    <row r="5685" spans="1:13">
      <c r="A5685" s="231" t="s">
        <v>794</v>
      </c>
      <c r="B5685" s="231" t="s">
        <v>806</v>
      </c>
      <c r="C5685" s="231" t="s">
        <v>2341</v>
      </c>
      <c r="D5685" s="231" t="s">
        <v>681</v>
      </c>
      <c r="E5685" s="231" t="s">
        <v>710</v>
      </c>
      <c r="F5685" s="231" t="s">
        <v>48</v>
      </c>
      <c r="G5685" s="231" t="s">
        <v>521</v>
      </c>
      <c r="H5685" s="231" t="s">
        <v>796</v>
      </c>
      <c r="I5685" s="203">
        <v>66.680000000000007</v>
      </c>
      <c r="J5685" s="203">
        <v>0</v>
      </c>
      <c r="K5685" s="203">
        <v>0</v>
      </c>
      <c r="L5685" s="203">
        <v>66.680000000000007</v>
      </c>
      <c r="M5685" s="231"/>
    </row>
    <row r="5686" spans="1:13">
      <c r="A5686" s="231" t="s">
        <v>794</v>
      </c>
      <c r="B5686" s="231" t="s">
        <v>833</v>
      </c>
      <c r="C5686" s="231" t="s">
        <v>794</v>
      </c>
      <c r="D5686" s="231" t="s">
        <v>851</v>
      </c>
      <c r="E5686" s="231" t="s">
        <v>1967</v>
      </c>
      <c r="F5686" s="231" t="s">
        <v>48</v>
      </c>
      <c r="G5686" s="231" t="s">
        <v>521</v>
      </c>
      <c r="H5686" s="231" t="s">
        <v>796</v>
      </c>
      <c r="I5686" s="203">
        <v>70335.12</v>
      </c>
      <c r="J5686" s="203">
        <v>59942.6</v>
      </c>
      <c r="K5686" s="203">
        <v>11722.52</v>
      </c>
      <c r="L5686" s="203">
        <v>-1330</v>
      </c>
      <c r="M5686" s="231"/>
    </row>
    <row r="5687" spans="1:13">
      <c r="A5687" s="231" t="s">
        <v>794</v>
      </c>
      <c r="B5687" s="231" t="s">
        <v>833</v>
      </c>
      <c r="C5687" s="231" t="s">
        <v>794</v>
      </c>
      <c r="D5687" s="231" t="s">
        <v>851</v>
      </c>
      <c r="E5687" s="231" t="s">
        <v>1967</v>
      </c>
      <c r="F5687" s="231" t="s">
        <v>48</v>
      </c>
      <c r="G5687" s="231" t="s">
        <v>521</v>
      </c>
      <c r="H5687" s="231" t="s">
        <v>796</v>
      </c>
      <c r="I5687" s="203">
        <v>59476.71</v>
      </c>
      <c r="J5687" s="203">
        <v>57588.82</v>
      </c>
      <c r="K5687" s="203">
        <v>2143.25</v>
      </c>
      <c r="L5687" s="203">
        <v>-255.36</v>
      </c>
      <c r="M5687" s="231"/>
    </row>
    <row r="5688" spans="1:13">
      <c r="A5688" s="231" t="s">
        <v>794</v>
      </c>
      <c r="B5688" s="231" t="s">
        <v>833</v>
      </c>
      <c r="C5688" s="231" t="s">
        <v>812</v>
      </c>
      <c r="D5688" s="231" t="s">
        <v>851</v>
      </c>
      <c r="E5688" s="231" t="s">
        <v>1967</v>
      </c>
      <c r="F5688" s="231" t="s">
        <v>48</v>
      </c>
      <c r="G5688" s="231" t="s">
        <v>521</v>
      </c>
      <c r="H5688" s="231" t="s">
        <v>796</v>
      </c>
      <c r="I5688" s="203">
        <v>58560.41</v>
      </c>
      <c r="J5688" s="203">
        <v>56812.19</v>
      </c>
      <c r="K5688" s="203">
        <v>2879.55</v>
      </c>
      <c r="L5688" s="203">
        <v>-1131.33</v>
      </c>
      <c r="M5688" s="231"/>
    </row>
    <row r="5689" spans="1:13">
      <c r="A5689" s="231" t="s">
        <v>794</v>
      </c>
      <c r="B5689" s="231" t="s">
        <v>833</v>
      </c>
      <c r="C5689" s="231" t="s">
        <v>2345</v>
      </c>
      <c r="D5689" s="231" t="s">
        <v>851</v>
      </c>
      <c r="E5689" s="231" t="s">
        <v>1967</v>
      </c>
      <c r="F5689" s="231" t="s">
        <v>48</v>
      </c>
      <c r="G5689" s="231" t="s">
        <v>521</v>
      </c>
      <c r="H5689" s="231" t="s">
        <v>796</v>
      </c>
      <c r="I5689" s="203">
        <v>527.30999999999995</v>
      </c>
      <c r="J5689" s="203">
        <v>527.30999999999995</v>
      </c>
      <c r="K5689" s="203">
        <v>0</v>
      </c>
      <c r="L5689" s="203">
        <v>0</v>
      </c>
      <c r="M5689" s="231"/>
    </row>
    <row r="5690" spans="1:13">
      <c r="A5690" s="231" t="s">
        <v>794</v>
      </c>
      <c r="B5690" s="231" t="s">
        <v>702</v>
      </c>
      <c r="C5690" s="231" t="s">
        <v>794</v>
      </c>
      <c r="D5690" s="231" t="s">
        <v>708</v>
      </c>
      <c r="E5690" s="231" t="s">
        <v>1098</v>
      </c>
      <c r="F5690" s="231" t="s">
        <v>48</v>
      </c>
      <c r="G5690" s="231" t="s">
        <v>521</v>
      </c>
      <c r="H5690" s="231" t="s">
        <v>796</v>
      </c>
      <c r="I5690" s="203">
        <v>56445.01</v>
      </c>
      <c r="J5690" s="203">
        <v>47492.49</v>
      </c>
      <c r="K5690" s="203">
        <v>8952.52</v>
      </c>
      <c r="L5690" s="203">
        <v>0</v>
      </c>
      <c r="M5690" s="231"/>
    </row>
    <row r="5691" spans="1:13">
      <c r="A5691" s="231" t="s">
        <v>794</v>
      </c>
      <c r="B5691" s="231" t="s">
        <v>702</v>
      </c>
      <c r="C5691" s="231" t="s">
        <v>812</v>
      </c>
      <c r="D5691" s="231" t="s">
        <v>708</v>
      </c>
      <c r="E5691" s="231" t="s">
        <v>1098</v>
      </c>
      <c r="F5691" s="231" t="s">
        <v>48</v>
      </c>
      <c r="G5691" s="231" t="s">
        <v>521</v>
      </c>
      <c r="H5691" s="231" t="s">
        <v>796</v>
      </c>
      <c r="I5691" s="203">
        <v>26277.360000000001</v>
      </c>
      <c r="J5691" s="203">
        <v>24416.49</v>
      </c>
      <c r="K5691" s="203">
        <v>1858.16</v>
      </c>
      <c r="L5691" s="203">
        <v>2.71</v>
      </c>
      <c r="M5691" s="231"/>
    </row>
    <row r="5692" spans="1:13">
      <c r="A5692" s="231" t="s">
        <v>794</v>
      </c>
      <c r="B5692" s="231" t="s">
        <v>808</v>
      </c>
      <c r="C5692" s="231" t="s">
        <v>794</v>
      </c>
      <c r="D5692" s="231" t="s">
        <v>513</v>
      </c>
      <c r="E5692" s="231" t="s">
        <v>1098</v>
      </c>
      <c r="F5692" s="231" t="s">
        <v>48</v>
      </c>
      <c r="G5692" s="231" t="s">
        <v>521</v>
      </c>
      <c r="H5692" s="231" t="s">
        <v>796</v>
      </c>
      <c r="I5692" s="203">
        <v>15508.32</v>
      </c>
      <c r="J5692" s="203">
        <v>15508.32</v>
      </c>
      <c r="K5692" s="203">
        <v>0</v>
      </c>
      <c r="L5692" s="203">
        <v>0</v>
      </c>
      <c r="M5692" s="231"/>
    </row>
    <row r="5693" spans="1:13">
      <c r="A5693" s="231" t="s">
        <v>794</v>
      </c>
      <c r="B5693" s="231" t="s">
        <v>808</v>
      </c>
      <c r="C5693" s="231" t="s">
        <v>812</v>
      </c>
      <c r="D5693" s="231" t="s">
        <v>513</v>
      </c>
      <c r="E5693" s="231" t="s">
        <v>1098</v>
      </c>
      <c r="F5693" s="231" t="s">
        <v>48</v>
      </c>
      <c r="G5693" s="231" t="s">
        <v>521</v>
      </c>
      <c r="H5693" s="231" t="s">
        <v>796</v>
      </c>
      <c r="I5693" s="203">
        <v>3707.84</v>
      </c>
      <c r="J5693" s="203">
        <v>3574.31</v>
      </c>
      <c r="K5693" s="203">
        <v>0</v>
      </c>
      <c r="L5693" s="203">
        <v>133.53</v>
      </c>
      <c r="M5693" s="231"/>
    </row>
    <row r="5694" spans="1:13">
      <c r="A5694" s="231" t="s">
        <v>794</v>
      </c>
      <c r="B5694" s="231" t="s">
        <v>702</v>
      </c>
      <c r="C5694" s="231" t="s">
        <v>794</v>
      </c>
      <c r="D5694" s="231" t="s">
        <v>513</v>
      </c>
      <c r="E5694" s="231" t="s">
        <v>1098</v>
      </c>
      <c r="F5694" s="231" t="s">
        <v>48</v>
      </c>
      <c r="G5694" s="231" t="s">
        <v>521</v>
      </c>
      <c r="H5694" s="231" t="s">
        <v>796</v>
      </c>
      <c r="I5694" s="203">
        <v>61738</v>
      </c>
      <c r="J5694" s="203">
        <v>51448.32</v>
      </c>
      <c r="K5694" s="203">
        <v>10289.68</v>
      </c>
      <c r="L5694" s="203">
        <v>0</v>
      </c>
      <c r="M5694" s="231"/>
    </row>
    <row r="5695" spans="1:13">
      <c r="A5695" s="231" t="s">
        <v>794</v>
      </c>
      <c r="B5695" s="231" t="s">
        <v>702</v>
      </c>
      <c r="C5695" s="231" t="s">
        <v>812</v>
      </c>
      <c r="D5695" s="231" t="s">
        <v>513</v>
      </c>
      <c r="E5695" s="231" t="s">
        <v>1098</v>
      </c>
      <c r="F5695" s="231" t="s">
        <v>48</v>
      </c>
      <c r="G5695" s="231" t="s">
        <v>521</v>
      </c>
      <c r="H5695" s="231" t="s">
        <v>796</v>
      </c>
      <c r="I5695" s="203">
        <v>27462.23</v>
      </c>
      <c r="J5695" s="203">
        <v>25363.88</v>
      </c>
      <c r="K5695" s="203">
        <v>2135.6799999999998</v>
      </c>
      <c r="L5695" s="203">
        <v>-37.33</v>
      </c>
      <c r="M5695" s="231"/>
    </row>
    <row r="5696" spans="1:13">
      <c r="A5696" s="231" t="s">
        <v>794</v>
      </c>
      <c r="B5696" s="231" t="s">
        <v>703</v>
      </c>
      <c r="C5696" s="231" t="s">
        <v>794</v>
      </c>
      <c r="D5696" s="231" t="s">
        <v>708</v>
      </c>
      <c r="E5696" s="231" t="s">
        <v>2092</v>
      </c>
      <c r="F5696" s="231" t="s">
        <v>48</v>
      </c>
      <c r="G5696" s="231" t="s">
        <v>521</v>
      </c>
      <c r="H5696" s="231" t="s">
        <v>796</v>
      </c>
      <c r="I5696" s="203">
        <v>42731.3</v>
      </c>
      <c r="J5696" s="203">
        <v>36648.5</v>
      </c>
      <c r="K5696" s="203">
        <v>6042.48</v>
      </c>
      <c r="L5696" s="203">
        <v>40.32</v>
      </c>
      <c r="M5696" s="231"/>
    </row>
    <row r="5697" spans="1:13">
      <c r="A5697" s="231" t="s">
        <v>794</v>
      </c>
      <c r="B5697" s="231" t="s">
        <v>703</v>
      </c>
      <c r="C5697" s="231" t="s">
        <v>812</v>
      </c>
      <c r="D5697" s="231" t="s">
        <v>708</v>
      </c>
      <c r="E5697" s="231" t="s">
        <v>2092</v>
      </c>
      <c r="F5697" s="231" t="s">
        <v>48</v>
      </c>
      <c r="G5697" s="231" t="s">
        <v>521</v>
      </c>
      <c r="H5697" s="231" t="s">
        <v>796</v>
      </c>
      <c r="I5697" s="203">
        <v>21181.11</v>
      </c>
      <c r="J5697" s="203">
        <v>19891.919999999998</v>
      </c>
      <c r="K5697" s="203">
        <v>1254.2</v>
      </c>
      <c r="L5697" s="203">
        <v>34.99</v>
      </c>
      <c r="M5697" s="231"/>
    </row>
    <row r="5698" spans="1:13">
      <c r="A5698" s="231" t="s">
        <v>794</v>
      </c>
      <c r="B5698" s="231" t="s">
        <v>703</v>
      </c>
      <c r="C5698" s="231" t="s">
        <v>794</v>
      </c>
      <c r="D5698" s="231" t="s">
        <v>513</v>
      </c>
      <c r="E5698" s="231" t="s">
        <v>2092</v>
      </c>
      <c r="F5698" s="231" t="s">
        <v>48</v>
      </c>
      <c r="G5698" s="231" t="s">
        <v>521</v>
      </c>
      <c r="H5698" s="231" t="s">
        <v>796</v>
      </c>
      <c r="I5698" s="203">
        <v>43480.01</v>
      </c>
      <c r="J5698" s="203">
        <v>36650.01</v>
      </c>
      <c r="K5698" s="203">
        <v>6830</v>
      </c>
      <c r="L5698" s="203">
        <v>0</v>
      </c>
      <c r="M5698" s="231"/>
    </row>
    <row r="5699" spans="1:13">
      <c r="A5699" s="231" t="s">
        <v>794</v>
      </c>
      <c r="B5699" s="231" t="s">
        <v>703</v>
      </c>
      <c r="C5699" s="231" t="s">
        <v>812</v>
      </c>
      <c r="D5699" s="231" t="s">
        <v>513</v>
      </c>
      <c r="E5699" s="231" t="s">
        <v>2092</v>
      </c>
      <c r="F5699" s="231" t="s">
        <v>48</v>
      </c>
      <c r="G5699" s="231" t="s">
        <v>521</v>
      </c>
      <c r="H5699" s="231" t="s">
        <v>796</v>
      </c>
      <c r="I5699" s="203">
        <v>17024.2</v>
      </c>
      <c r="J5699" s="203">
        <v>15651.35</v>
      </c>
      <c r="K5699" s="203">
        <v>1417.6</v>
      </c>
      <c r="L5699" s="203">
        <v>-44.75</v>
      </c>
      <c r="M5699" s="231"/>
    </row>
    <row r="5700" spans="1:13">
      <c r="A5700" s="231" t="s">
        <v>794</v>
      </c>
      <c r="B5700" s="231" t="s">
        <v>808</v>
      </c>
      <c r="C5700" s="231" t="s">
        <v>794</v>
      </c>
      <c r="D5700" s="231" t="s">
        <v>708</v>
      </c>
      <c r="E5700" s="231" t="s">
        <v>710</v>
      </c>
      <c r="F5700" s="231" t="s">
        <v>48</v>
      </c>
      <c r="G5700" s="231" t="s">
        <v>521</v>
      </c>
      <c r="H5700" s="231" t="s">
        <v>796</v>
      </c>
      <c r="I5700" s="203">
        <v>13392.31</v>
      </c>
      <c r="J5700" s="203">
        <v>11061.46</v>
      </c>
      <c r="K5700" s="203">
        <v>2021.48</v>
      </c>
      <c r="L5700" s="203">
        <v>309.37</v>
      </c>
      <c r="M5700" s="231"/>
    </row>
    <row r="5701" spans="1:13">
      <c r="A5701" s="231" t="s">
        <v>794</v>
      </c>
      <c r="B5701" s="231" t="s">
        <v>808</v>
      </c>
      <c r="C5701" s="231" t="s">
        <v>794</v>
      </c>
      <c r="D5701" s="231" t="s">
        <v>708</v>
      </c>
      <c r="E5701" s="231" t="s">
        <v>710</v>
      </c>
      <c r="F5701" s="231" t="s">
        <v>48</v>
      </c>
      <c r="G5701" s="231" t="s">
        <v>521</v>
      </c>
      <c r="H5701" s="231" t="s">
        <v>796</v>
      </c>
      <c r="I5701" s="203">
        <v>12403.88</v>
      </c>
      <c r="J5701" s="203">
        <v>11144.72</v>
      </c>
      <c r="K5701" s="203">
        <v>420.26</v>
      </c>
      <c r="L5701" s="203">
        <v>838.9</v>
      </c>
      <c r="M5701" s="231"/>
    </row>
    <row r="5702" spans="1:13">
      <c r="A5702" s="231" t="s">
        <v>794</v>
      </c>
      <c r="B5702" s="231" t="s">
        <v>808</v>
      </c>
      <c r="C5702" s="231" t="s">
        <v>812</v>
      </c>
      <c r="D5702" s="231" t="s">
        <v>708</v>
      </c>
      <c r="E5702" s="231" t="s">
        <v>710</v>
      </c>
      <c r="F5702" s="231" t="s">
        <v>48</v>
      </c>
      <c r="G5702" s="231" t="s">
        <v>521</v>
      </c>
      <c r="H5702" s="231" t="s">
        <v>796</v>
      </c>
      <c r="I5702" s="203">
        <v>11386.54</v>
      </c>
      <c r="J5702" s="203">
        <v>10918.75</v>
      </c>
      <c r="K5702" s="203">
        <v>507.11</v>
      </c>
      <c r="L5702" s="203">
        <v>-39.32</v>
      </c>
      <c r="M5702" s="231"/>
    </row>
    <row r="5703" spans="1:13">
      <c r="A5703" s="231" t="s">
        <v>794</v>
      </c>
      <c r="B5703" s="231" t="s">
        <v>808</v>
      </c>
      <c r="C5703" s="231" t="s">
        <v>2341</v>
      </c>
      <c r="D5703" s="231" t="s">
        <v>708</v>
      </c>
      <c r="E5703" s="231" t="s">
        <v>710</v>
      </c>
      <c r="F5703" s="231" t="s">
        <v>48</v>
      </c>
      <c r="G5703" s="231" t="s">
        <v>521</v>
      </c>
      <c r="H5703" s="231" t="s">
        <v>796</v>
      </c>
      <c r="I5703" s="203">
        <v>0</v>
      </c>
      <c r="J5703" s="203">
        <v>1498.74</v>
      </c>
      <c r="K5703" s="203">
        <v>3101.26</v>
      </c>
      <c r="L5703" s="203">
        <v>-4600</v>
      </c>
      <c r="M5703" s="231"/>
    </row>
    <row r="5704" spans="1:13">
      <c r="A5704" s="231" t="s">
        <v>794</v>
      </c>
      <c r="B5704" s="231" t="s">
        <v>808</v>
      </c>
      <c r="C5704" s="231" t="s">
        <v>2341</v>
      </c>
      <c r="D5704" s="231" t="s">
        <v>708</v>
      </c>
      <c r="E5704" s="231" t="s">
        <v>710</v>
      </c>
      <c r="F5704" s="231" t="s">
        <v>48</v>
      </c>
      <c r="G5704" s="231" t="s">
        <v>521</v>
      </c>
      <c r="H5704" s="231" t="s">
        <v>796</v>
      </c>
      <c r="I5704" s="203">
        <v>37970.5</v>
      </c>
      <c r="J5704" s="203">
        <v>21076.75</v>
      </c>
      <c r="K5704" s="203">
        <v>0</v>
      </c>
      <c r="L5704" s="203">
        <v>16893.75</v>
      </c>
      <c r="M5704" s="231"/>
    </row>
    <row r="5705" spans="1:13">
      <c r="A5705" s="231" t="s">
        <v>794</v>
      </c>
      <c r="B5705" s="231" t="s">
        <v>808</v>
      </c>
      <c r="C5705" s="231" t="s">
        <v>2341</v>
      </c>
      <c r="D5705" s="231" t="s">
        <v>708</v>
      </c>
      <c r="E5705" s="231" t="s">
        <v>710</v>
      </c>
      <c r="F5705" s="231" t="s">
        <v>48</v>
      </c>
      <c r="G5705" s="231" t="s">
        <v>521</v>
      </c>
      <c r="H5705" s="231" t="s">
        <v>796</v>
      </c>
      <c r="I5705" s="203">
        <v>402.41</v>
      </c>
      <c r="J5705" s="203">
        <v>402.41</v>
      </c>
      <c r="K5705" s="203">
        <v>0</v>
      </c>
      <c r="L5705" s="203">
        <v>0</v>
      </c>
      <c r="M5705" s="231"/>
    </row>
    <row r="5706" spans="1:13">
      <c r="A5706" s="231" t="s">
        <v>794</v>
      </c>
      <c r="B5706" s="231" t="s">
        <v>808</v>
      </c>
      <c r="C5706" s="231" t="s">
        <v>2341</v>
      </c>
      <c r="D5706" s="231" t="s">
        <v>708</v>
      </c>
      <c r="E5706" s="231" t="s">
        <v>710</v>
      </c>
      <c r="F5706" s="231" t="s">
        <v>48</v>
      </c>
      <c r="G5706" s="231" t="s">
        <v>521</v>
      </c>
      <c r="H5706" s="231" t="s">
        <v>796</v>
      </c>
      <c r="I5706" s="203">
        <v>750</v>
      </c>
      <c r="J5706" s="203">
        <v>750</v>
      </c>
      <c r="K5706" s="203">
        <v>0</v>
      </c>
      <c r="L5706" s="203">
        <v>0</v>
      </c>
      <c r="M5706" s="231"/>
    </row>
    <row r="5707" spans="1:13">
      <c r="A5707" s="231" t="s">
        <v>794</v>
      </c>
      <c r="B5707" s="231" t="s">
        <v>808</v>
      </c>
      <c r="C5707" s="231" t="s">
        <v>2343</v>
      </c>
      <c r="D5707" s="231" t="s">
        <v>708</v>
      </c>
      <c r="E5707" s="231" t="s">
        <v>710</v>
      </c>
      <c r="F5707" s="231" t="s">
        <v>48</v>
      </c>
      <c r="G5707" s="231" t="s">
        <v>521</v>
      </c>
      <c r="H5707" s="231" t="s">
        <v>796</v>
      </c>
      <c r="I5707" s="203">
        <v>473.12</v>
      </c>
      <c r="J5707" s="203">
        <v>370</v>
      </c>
      <c r="K5707" s="203">
        <v>0</v>
      </c>
      <c r="L5707" s="203">
        <v>103.12</v>
      </c>
      <c r="M5707" s="231"/>
    </row>
    <row r="5708" spans="1:13">
      <c r="A5708" s="231" t="s">
        <v>794</v>
      </c>
      <c r="B5708" s="231" t="s">
        <v>808</v>
      </c>
      <c r="C5708" s="231" t="s">
        <v>2344</v>
      </c>
      <c r="D5708" s="231" t="s">
        <v>708</v>
      </c>
      <c r="E5708" s="231" t="s">
        <v>710</v>
      </c>
      <c r="F5708" s="231" t="s">
        <v>48</v>
      </c>
      <c r="G5708" s="231" t="s">
        <v>521</v>
      </c>
      <c r="H5708" s="231" t="s">
        <v>796</v>
      </c>
      <c r="I5708" s="203">
        <v>1285.8</v>
      </c>
      <c r="J5708" s="203">
        <v>0</v>
      </c>
      <c r="K5708" s="203">
        <v>0</v>
      </c>
      <c r="L5708" s="203">
        <v>1285.8</v>
      </c>
      <c r="M5708" s="231"/>
    </row>
    <row r="5709" spans="1:13">
      <c r="A5709" s="231" t="s">
        <v>794</v>
      </c>
      <c r="B5709" s="231" t="s">
        <v>808</v>
      </c>
      <c r="C5709" s="231" t="s">
        <v>2345</v>
      </c>
      <c r="D5709" s="231" t="s">
        <v>708</v>
      </c>
      <c r="E5709" s="231" t="s">
        <v>710</v>
      </c>
      <c r="F5709" s="231" t="s">
        <v>48</v>
      </c>
      <c r="G5709" s="231" t="s">
        <v>521</v>
      </c>
      <c r="H5709" s="231" t="s">
        <v>796</v>
      </c>
      <c r="I5709" s="203">
        <v>3571.01</v>
      </c>
      <c r="J5709" s="203">
        <v>3599.58</v>
      </c>
      <c r="K5709" s="203">
        <v>0</v>
      </c>
      <c r="L5709" s="203">
        <v>-28.57</v>
      </c>
      <c r="M5709" s="231"/>
    </row>
    <row r="5710" spans="1:13">
      <c r="A5710" s="231" t="s">
        <v>794</v>
      </c>
      <c r="B5710" s="231" t="s">
        <v>833</v>
      </c>
      <c r="C5710" s="231" t="s">
        <v>2345</v>
      </c>
      <c r="D5710" s="231" t="s">
        <v>708</v>
      </c>
      <c r="E5710" s="231" t="s">
        <v>710</v>
      </c>
      <c r="F5710" s="231" t="s">
        <v>48</v>
      </c>
      <c r="G5710" s="231" t="s">
        <v>521</v>
      </c>
      <c r="H5710" s="231" t="s">
        <v>796</v>
      </c>
      <c r="I5710" s="203">
        <v>571.36</v>
      </c>
      <c r="J5710" s="203">
        <v>571.36</v>
      </c>
      <c r="K5710" s="203">
        <v>0</v>
      </c>
      <c r="L5710" s="203">
        <v>0</v>
      </c>
      <c r="M5710" s="231"/>
    </row>
    <row r="5711" spans="1:13">
      <c r="A5711" s="231" t="s">
        <v>794</v>
      </c>
      <c r="B5711" s="231" t="s">
        <v>703</v>
      </c>
      <c r="C5711" s="231" t="s">
        <v>794</v>
      </c>
      <c r="D5711" s="231" t="s">
        <v>708</v>
      </c>
      <c r="E5711" s="231" t="s">
        <v>710</v>
      </c>
      <c r="F5711" s="231" t="s">
        <v>48</v>
      </c>
      <c r="G5711" s="231" t="s">
        <v>521</v>
      </c>
      <c r="H5711" s="231" t="s">
        <v>796</v>
      </c>
      <c r="I5711" s="203">
        <v>6454.11</v>
      </c>
      <c r="J5711" s="203">
        <v>0</v>
      </c>
      <c r="K5711" s="203">
        <v>0</v>
      </c>
      <c r="L5711" s="203">
        <v>6454.11</v>
      </c>
      <c r="M5711" s="231"/>
    </row>
    <row r="5712" spans="1:13">
      <c r="A5712" s="231" t="s">
        <v>794</v>
      </c>
      <c r="B5712" s="231" t="s">
        <v>703</v>
      </c>
      <c r="C5712" s="231" t="s">
        <v>812</v>
      </c>
      <c r="D5712" s="231" t="s">
        <v>708</v>
      </c>
      <c r="E5712" s="231" t="s">
        <v>710</v>
      </c>
      <c r="F5712" s="231" t="s">
        <v>48</v>
      </c>
      <c r="G5712" s="231" t="s">
        <v>521</v>
      </c>
      <c r="H5712" s="231" t="s">
        <v>796</v>
      </c>
      <c r="I5712" s="203">
        <v>2597.7600000000002</v>
      </c>
      <c r="J5712" s="203">
        <v>0</v>
      </c>
      <c r="K5712" s="203">
        <v>0</v>
      </c>
      <c r="L5712" s="203">
        <v>2597.7600000000002</v>
      </c>
      <c r="M5712" s="231"/>
    </row>
    <row r="5713" spans="1:13">
      <c r="A5713" s="231" t="s">
        <v>794</v>
      </c>
      <c r="B5713" s="231" t="s">
        <v>701</v>
      </c>
      <c r="C5713" s="231" t="s">
        <v>2344</v>
      </c>
      <c r="D5713" s="231" t="s">
        <v>708</v>
      </c>
      <c r="E5713" s="231" t="s">
        <v>710</v>
      </c>
      <c r="F5713" s="231" t="s">
        <v>48</v>
      </c>
      <c r="G5713" s="231" t="s">
        <v>521</v>
      </c>
      <c r="H5713" s="231" t="s">
        <v>796</v>
      </c>
      <c r="I5713" s="203">
        <v>266.63</v>
      </c>
      <c r="J5713" s="203">
        <v>461.65</v>
      </c>
      <c r="K5713" s="203">
        <v>0</v>
      </c>
      <c r="L5713" s="203">
        <v>-195.02</v>
      </c>
      <c r="M5713" s="231"/>
    </row>
    <row r="5714" spans="1:13">
      <c r="A5714" s="231" t="s">
        <v>794</v>
      </c>
      <c r="B5714" s="231" t="s">
        <v>701</v>
      </c>
      <c r="C5714" s="231" t="s">
        <v>2345</v>
      </c>
      <c r="D5714" s="231" t="s">
        <v>708</v>
      </c>
      <c r="E5714" s="231" t="s">
        <v>710</v>
      </c>
      <c r="F5714" s="231" t="s">
        <v>48</v>
      </c>
      <c r="G5714" s="231" t="s">
        <v>521</v>
      </c>
      <c r="H5714" s="231" t="s">
        <v>796</v>
      </c>
      <c r="I5714" s="203">
        <v>285.68</v>
      </c>
      <c r="J5714" s="203">
        <v>285.68</v>
      </c>
      <c r="K5714" s="203">
        <v>0</v>
      </c>
      <c r="L5714" s="203">
        <v>0</v>
      </c>
      <c r="M5714" s="231"/>
    </row>
    <row r="5715" spans="1:13">
      <c r="A5715" s="231" t="s">
        <v>794</v>
      </c>
      <c r="B5715" s="231" t="s">
        <v>707</v>
      </c>
      <c r="C5715" s="231" t="s">
        <v>794</v>
      </c>
      <c r="D5715" s="231" t="s">
        <v>708</v>
      </c>
      <c r="E5715" s="231" t="s">
        <v>710</v>
      </c>
      <c r="F5715" s="231" t="s">
        <v>48</v>
      </c>
      <c r="G5715" s="231" t="s">
        <v>521</v>
      </c>
      <c r="H5715" s="231" t="s">
        <v>796</v>
      </c>
      <c r="I5715" s="203">
        <v>34942.980000000003</v>
      </c>
      <c r="J5715" s="203">
        <v>15161.77</v>
      </c>
      <c r="K5715" s="203">
        <v>558.6</v>
      </c>
      <c r="L5715" s="203">
        <v>19222.61</v>
      </c>
      <c r="M5715" s="231"/>
    </row>
    <row r="5716" spans="1:13">
      <c r="A5716" s="231" t="s">
        <v>794</v>
      </c>
      <c r="B5716" s="231" t="s">
        <v>707</v>
      </c>
      <c r="C5716" s="231" t="s">
        <v>812</v>
      </c>
      <c r="D5716" s="231" t="s">
        <v>708</v>
      </c>
      <c r="E5716" s="231" t="s">
        <v>710</v>
      </c>
      <c r="F5716" s="231" t="s">
        <v>48</v>
      </c>
      <c r="G5716" s="231" t="s">
        <v>521</v>
      </c>
      <c r="H5716" s="231" t="s">
        <v>796</v>
      </c>
      <c r="I5716" s="203">
        <v>11584.68</v>
      </c>
      <c r="J5716" s="203">
        <v>10164.540000000001</v>
      </c>
      <c r="K5716" s="203">
        <v>116.29</v>
      </c>
      <c r="L5716" s="203">
        <v>1303.8499999999999</v>
      </c>
      <c r="M5716" s="231"/>
    </row>
    <row r="5717" spans="1:13">
      <c r="A5717" s="231" t="s">
        <v>794</v>
      </c>
      <c r="B5717" s="231" t="s">
        <v>707</v>
      </c>
      <c r="C5717" s="231" t="s">
        <v>2343</v>
      </c>
      <c r="D5717" s="231" t="s">
        <v>708</v>
      </c>
      <c r="E5717" s="231" t="s">
        <v>710</v>
      </c>
      <c r="F5717" s="231" t="s">
        <v>48</v>
      </c>
      <c r="G5717" s="231" t="s">
        <v>521</v>
      </c>
      <c r="H5717" s="231" t="s">
        <v>796</v>
      </c>
      <c r="I5717" s="203">
        <v>1774.06</v>
      </c>
      <c r="J5717" s="203">
        <v>17.75</v>
      </c>
      <c r="K5717" s="203">
        <v>0</v>
      </c>
      <c r="L5717" s="203">
        <v>1756.31</v>
      </c>
      <c r="M5717" s="231"/>
    </row>
    <row r="5718" spans="1:13">
      <c r="A5718" s="231" t="s">
        <v>794</v>
      </c>
      <c r="B5718" s="231" t="s">
        <v>243</v>
      </c>
      <c r="C5718" s="231" t="s">
        <v>2345</v>
      </c>
      <c r="D5718" s="231" t="s">
        <v>708</v>
      </c>
      <c r="E5718" s="231" t="s">
        <v>710</v>
      </c>
      <c r="F5718" s="231" t="s">
        <v>48</v>
      </c>
      <c r="G5718" s="231" t="s">
        <v>521</v>
      </c>
      <c r="H5718" s="231" t="s">
        <v>796</v>
      </c>
      <c r="I5718" s="203">
        <v>54</v>
      </c>
      <c r="J5718" s="203">
        <v>54</v>
      </c>
      <c r="K5718" s="203">
        <v>0</v>
      </c>
      <c r="L5718" s="203">
        <v>0</v>
      </c>
      <c r="M5718" s="231"/>
    </row>
    <row r="5719" spans="1:13">
      <c r="A5719" s="231" t="s">
        <v>794</v>
      </c>
      <c r="B5719" s="231" t="s">
        <v>706</v>
      </c>
      <c r="C5719" s="231" t="s">
        <v>794</v>
      </c>
      <c r="D5719" s="231" t="s">
        <v>708</v>
      </c>
      <c r="E5719" s="231" t="s">
        <v>710</v>
      </c>
      <c r="F5719" s="231" t="s">
        <v>48</v>
      </c>
      <c r="G5719" s="231" t="s">
        <v>521</v>
      </c>
      <c r="H5719" s="231" t="s">
        <v>796</v>
      </c>
      <c r="I5719" s="203">
        <v>10054.44</v>
      </c>
      <c r="J5719" s="203">
        <v>10257.219999999999</v>
      </c>
      <c r="K5719" s="203">
        <v>0</v>
      </c>
      <c r="L5719" s="203">
        <v>-202.78</v>
      </c>
      <c r="M5719" s="231"/>
    </row>
    <row r="5720" spans="1:13">
      <c r="A5720" s="231" t="s">
        <v>794</v>
      </c>
      <c r="B5720" s="231" t="s">
        <v>706</v>
      </c>
      <c r="C5720" s="231" t="s">
        <v>794</v>
      </c>
      <c r="D5720" s="231" t="s">
        <v>708</v>
      </c>
      <c r="E5720" s="231" t="s">
        <v>710</v>
      </c>
      <c r="F5720" s="231" t="s">
        <v>48</v>
      </c>
      <c r="G5720" s="231" t="s">
        <v>521</v>
      </c>
      <c r="H5720" s="231" t="s">
        <v>796</v>
      </c>
      <c r="I5720" s="203">
        <v>1208.81</v>
      </c>
      <c r="J5720" s="203">
        <v>0</v>
      </c>
      <c r="K5720" s="203">
        <v>0</v>
      </c>
      <c r="L5720" s="203">
        <v>1208.81</v>
      </c>
      <c r="M5720" s="231"/>
    </row>
    <row r="5721" spans="1:13">
      <c r="A5721" s="231" t="s">
        <v>794</v>
      </c>
      <c r="B5721" s="231" t="s">
        <v>706</v>
      </c>
      <c r="C5721" s="231" t="s">
        <v>812</v>
      </c>
      <c r="D5721" s="231" t="s">
        <v>708</v>
      </c>
      <c r="E5721" s="231" t="s">
        <v>710</v>
      </c>
      <c r="F5721" s="231" t="s">
        <v>48</v>
      </c>
      <c r="G5721" s="231" t="s">
        <v>521</v>
      </c>
      <c r="H5721" s="231" t="s">
        <v>796</v>
      </c>
      <c r="I5721" s="203">
        <v>2546.9</v>
      </c>
      <c r="J5721" s="203">
        <v>2596.4299999999998</v>
      </c>
      <c r="K5721" s="203">
        <v>0</v>
      </c>
      <c r="L5721" s="203">
        <v>-49.53</v>
      </c>
      <c r="M5721" s="231"/>
    </row>
    <row r="5722" spans="1:13">
      <c r="A5722" s="231" t="s">
        <v>794</v>
      </c>
      <c r="B5722" s="231" t="s">
        <v>706</v>
      </c>
      <c r="C5722" s="231" t="s">
        <v>2341</v>
      </c>
      <c r="D5722" s="231" t="s">
        <v>708</v>
      </c>
      <c r="E5722" s="231" t="s">
        <v>710</v>
      </c>
      <c r="F5722" s="231" t="s">
        <v>48</v>
      </c>
      <c r="G5722" s="231" t="s">
        <v>521</v>
      </c>
      <c r="H5722" s="231" t="s">
        <v>796</v>
      </c>
      <c r="I5722" s="203">
        <v>529.38</v>
      </c>
      <c r="J5722" s="203">
        <v>0</v>
      </c>
      <c r="K5722" s="203">
        <v>0</v>
      </c>
      <c r="L5722" s="203">
        <v>529.38</v>
      </c>
      <c r="M5722" s="231"/>
    </row>
    <row r="5723" spans="1:13">
      <c r="A5723" s="231" t="s">
        <v>794</v>
      </c>
      <c r="B5723" s="231" t="s">
        <v>706</v>
      </c>
      <c r="C5723" s="231" t="s">
        <v>2343</v>
      </c>
      <c r="D5723" s="231" t="s">
        <v>708</v>
      </c>
      <c r="E5723" s="231" t="s">
        <v>710</v>
      </c>
      <c r="F5723" s="231" t="s">
        <v>48</v>
      </c>
      <c r="G5723" s="231" t="s">
        <v>521</v>
      </c>
      <c r="H5723" s="231" t="s">
        <v>796</v>
      </c>
      <c r="I5723" s="203">
        <v>20.7</v>
      </c>
      <c r="J5723" s="203">
        <v>0</v>
      </c>
      <c r="K5723" s="203">
        <v>0</v>
      </c>
      <c r="L5723" s="203">
        <v>20.7</v>
      </c>
      <c r="M5723" s="231"/>
    </row>
    <row r="5724" spans="1:13">
      <c r="A5724" s="231" t="s">
        <v>794</v>
      </c>
      <c r="B5724" s="231" t="s">
        <v>706</v>
      </c>
      <c r="C5724" s="231" t="s">
        <v>2344</v>
      </c>
      <c r="D5724" s="231" t="s">
        <v>708</v>
      </c>
      <c r="E5724" s="231" t="s">
        <v>710</v>
      </c>
      <c r="F5724" s="231" t="s">
        <v>48</v>
      </c>
      <c r="G5724" s="231" t="s">
        <v>521</v>
      </c>
      <c r="H5724" s="231" t="s">
        <v>796</v>
      </c>
      <c r="I5724" s="203">
        <v>172.8</v>
      </c>
      <c r="J5724" s="203">
        <v>0</v>
      </c>
      <c r="K5724" s="203">
        <v>0</v>
      </c>
      <c r="L5724" s="203">
        <v>172.8</v>
      </c>
      <c r="M5724" s="231"/>
    </row>
    <row r="5725" spans="1:13">
      <c r="A5725" s="231" t="s">
        <v>794</v>
      </c>
      <c r="B5725" s="231" t="s">
        <v>706</v>
      </c>
      <c r="C5725" s="231" t="s">
        <v>2345</v>
      </c>
      <c r="D5725" s="231" t="s">
        <v>708</v>
      </c>
      <c r="E5725" s="231" t="s">
        <v>710</v>
      </c>
      <c r="F5725" s="231" t="s">
        <v>48</v>
      </c>
      <c r="G5725" s="231" t="s">
        <v>521</v>
      </c>
      <c r="H5725" s="231" t="s">
        <v>796</v>
      </c>
      <c r="I5725" s="203">
        <v>3230.03</v>
      </c>
      <c r="J5725" s="203">
        <v>3188.77</v>
      </c>
      <c r="K5725" s="203">
        <v>0</v>
      </c>
      <c r="L5725" s="203">
        <v>41.26</v>
      </c>
      <c r="M5725" s="231"/>
    </row>
    <row r="5726" spans="1:13">
      <c r="A5726" s="231" t="s">
        <v>794</v>
      </c>
      <c r="B5726" s="231" t="s">
        <v>808</v>
      </c>
      <c r="C5726" s="231" t="s">
        <v>794</v>
      </c>
      <c r="D5726" s="231" t="s">
        <v>513</v>
      </c>
      <c r="E5726" s="231" t="s">
        <v>710</v>
      </c>
      <c r="F5726" s="231" t="s">
        <v>48</v>
      </c>
      <c r="G5726" s="231" t="s">
        <v>521</v>
      </c>
      <c r="H5726" s="231" t="s">
        <v>796</v>
      </c>
      <c r="I5726" s="203">
        <v>65976</v>
      </c>
      <c r="J5726" s="203">
        <v>57639.83</v>
      </c>
      <c r="K5726" s="203">
        <v>8594.32</v>
      </c>
      <c r="L5726" s="203">
        <v>-258.14999999999998</v>
      </c>
      <c r="M5726" s="231"/>
    </row>
    <row r="5727" spans="1:13">
      <c r="A5727" s="231" t="s">
        <v>794</v>
      </c>
      <c r="B5727" s="231" t="s">
        <v>808</v>
      </c>
      <c r="C5727" s="231" t="s">
        <v>812</v>
      </c>
      <c r="D5727" s="231" t="s">
        <v>513</v>
      </c>
      <c r="E5727" s="231" t="s">
        <v>710</v>
      </c>
      <c r="F5727" s="231" t="s">
        <v>48</v>
      </c>
      <c r="G5727" s="231" t="s">
        <v>521</v>
      </c>
      <c r="H5727" s="231" t="s">
        <v>796</v>
      </c>
      <c r="I5727" s="203">
        <v>20382.29</v>
      </c>
      <c r="J5727" s="203">
        <v>18723.400000000001</v>
      </c>
      <c r="K5727" s="203">
        <v>1783.88</v>
      </c>
      <c r="L5727" s="203">
        <v>-124.99</v>
      </c>
      <c r="M5727" s="231"/>
    </row>
    <row r="5728" spans="1:13">
      <c r="A5728" s="231" t="s">
        <v>794</v>
      </c>
      <c r="B5728" s="231" t="s">
        <v>808</v>
      </c>
      <c r="C5728" s="231" t="s">
        <v>2341</v>
      </c>
      <c r="D5728" s="231" t="s">
        <v>513</v>
      </c>
      <c r="E5728" s="231" t="s">
        <v>710</v>
      </c>
      <c r="F5728" s="231" t="s">
        <v>48</v>
      </c>
      <c r="G5728" s="231" t="s">
        <v>521</v>
      </c>
      <c r="H5728" s="231" t="s">
        <v>796</v>
      </c>
      <c r="I5728" s="203">
        <v>4552.12</v>
      </c>
      <c r="J5728" s="203">
        <v>1244.96</v>
      </c>
      <c r="K5728" s="203">
        <v>3139</v>
      </c>
      <c r="L5728" s="203">
        <v>168.16</v>
      </c>
      <c r="M5728" s="231"/>
    </row>
    <row r="5729" spans="1:13">
      <c r="A5729" s="231" t="s">
        <v>794</v>
      </c>
      <c r="B5729" s="231" t="s">
        <v>808</v>
      </c>
      <c r="C5729" s="231" t="s">
        <v>2341</v>
      </c>
      <c r="D5729" s="231" t="s">
        <v>513</v>
      </c>
      <c r="E5729" s="231" t="s">
        <v>710</v>
      </c>
      <c r="F5729" s="231" t="s">
        <v>48</v>
      </c>
      <c r="G5729" s="231" t="s">
        <v>521</v>
      </c>
      <c r="H5729" s="231" t="s">
        <v>796</v>
      </c>
      <c r="I5729" s="203">
        <v>6873.1</v>
      </c>
      <c r="J5729" s="203">
        <v>6159.75</v>
      </c>
      <c r="K5729" s="203">
        <v>0</v>
      </c>
      <c r="L5729" s="203">
        <v>713.35</v>
      </c>
      <c r="M5729" s="231"/>
    </row>
    <row r="5730" spans="1:13">
      <c r="A5730" s="231" t="s">
        <v>794</v>
      </c>
      <c r="B5730" s="231" t="s">
        <v>808</v>
      </c>
      <c r="C5730" s="231" t="s">
        <v>2341</v>
      </c>
      <c r="D5730" s="231" t="s">
        <v>513</v>
      </c>
      <c r="E5730" s="231" t="s">
        <v>710</v>
      </c>
      <c r="F5730" s="231" t="s">
        <v>48</v>
      </c>
      <c r="G5730" s="231" t="s">
        <v>521</v>
      </c>
      <c r="H5730" s="231" t="s">
        <v>796</v>
      </c>
      <c r="I5730" s="203">
        <v>18499.79</v>
      </c>
      <c r="J5730" s="203">
        <v>18499.79</v>
      </c>
      <c r="K5730" s="203">
        <v>0</v>
      </c>
      <c r="L5730" s="203">
        <v>0</v>
      </c>
      <c r="M5730" s="231"/>
    </row>
    <row r="5731" spans="1:13">
      <c r="A5731" s="231" t="s">
        <v>794</v>
      </c>
      <c r="B5731" s="231" t="s">
        <v>808</v>
      </c>
      <c r="C5731" s="231" t="s">
        <v>2343</v>
      </c>
      <c r="D5731" s="231" t="s">
        <v>513</v>
      </c>
      <c r="E5731" s="231" t="s">
        <v>710</v>
      </c>
      <c r="F5731" s="231" t="s">
        <v>48</v>
      </c>
      <c r="G5731" s="231" t="s">
        <v>521</v>
      </c>
      <c r="H5731" s="231" t="s">
        <v>796</v>
      </c>
      <c r="I5731" s="203">
        <v>164184.18</v>
      </c>
      <c r="J5731" s="203">
        <v>10767.65</v>
      </c>
      <c r="K5731" s="203">
        <v>0</v>
      </c>
      <c r="L5731" s="203">
        <v>153416.53</v>
      </c>
      <c r="M5731" s="231"/>
    </row>
    <row r="5732" spans="1:13">
      <c r="A5732" s="231" t="s">
        <v>794</v>
      </c>
      <c r="B5732" s="231" t="s">
        <v>808</v>
      </c>
      <c r="C5732" s="231" t="s">
        <v>2343</v>
      </c>
      <c r="D5732" s="231" t="s">
        <v>513</v>
      </c>
      <c r="E5732" s="231" t="s">
        <v>710</v>
      </c>
      <c r="F5732" s="231" t="s">
        <v>48</v>
      </c>
      <c r="G5732" s="231" t="s">
        <v>521</v>
      </c>
      <c r="H5732" s="231" t="s">
        <v>796</v>
      </c>
      <c r="I5732" s="203">
        <v>88.01</v>
      </c>
      <c r="J5732" s="203">
        <v>88.01</v>
      </c>
      <c r="K5732" s="203">
        <v>0</v>
      </c>
      <c r="L5732" s="203">
        <v>0</v>
      </c>
      <c r="M5732" s="231"/>
    </row>
    <row r="5733" spans="1:13">
      <c r="A5733" s="231" t="s">
        <v>794</v>
      </c>
      <c r="B5733" s="231" t="s">
        <v>808</v>
      </c>
      <c r="C5733" s="231" t="s">
        <v>2344</v>
      </c>
      <c r="D5733" s="231" t="s">
        <v>513</v>
      </c>
      <c r="E5733" s="231" t="s">
        <v>710</v>
      </c>
      <c r="F5733" s="231" t="s">
        <v>48</v>
      </c>
      <c r="G5733" s="231" t="s">
        <v>521</v>
      </c>
      <c r="H5733" s="231" t="s">
        <v>796</v>
      </c>
      <c r="I5733" s="203">
        <v>7471</v>
      </c>
      <c r="J5733" s="203">
        <v>2645</v>
      </c>
      <c r="K5733" s="203">
        <v>0</v>
      </c>
      <c r="L5733" s="203">
        <v>4826</v>
      </c>
      <c r="M5733" s="231"/>
    </row>
    <row r="5734" spans="1:13">
      <c r="A5734" s="231" t="s">
        <v>794</v>
      </c>
      <c r="B5734" s="231" t="s">
        <v>808</v>
      </c>
      <c r="C5734" s="231" t="s">
        <v>2344</v>
      </c>
      <c r="D5734" s="231" t="s">
        <v>513</v>
      </c>
      <c r="E5734" s="231" t="s">
        <v>710</v>
      </c>
      <c r="F5734" s="231" t="s">
        <v>48</v>
      </c>
      <c r="G5734" s="231" t="s">
        <v>521</v>
      </c>
      <c r="H5734" s="231" t="s">
        <v>796</v>
      </c>
      <c r="I5734" s="203">
        <v>39775</v>
      </c>
      <c r="J5734" s="203">
        <v>39775</v>
      </c>
      <c r="K5734" s="203">
        <v>0</v>
      </c>
      <c r="L5734" s="203">
        <v>0</v>
      </c>
      <c r="M5734" s="231"/>
    </row>
    <row r="5735" spans="1:13">
      <c r="A5735" s="231" t="s">
        <v>794</v>
      </c>
      <c r="B5735" s="231" t="s">
        <v>808</v>
      </c>
      <c r="C5735" s="231" t="s">
        <v>2345</v>
      </c>
      <c r="D5735" s="231" t="s">
        <v>513</v>
      </c>
      <c r="E5735" s="231" t="s">
        <v>710</v>
      </c>
      <c r="F5735" s="231" t="s">
        <v>48</v>
      </c>
      <c r="G5735" s="231" t="s">
        <v>521</v>
      </c>
      <c r="H5735" s="231" t="s">
        <v>796</v>
      </c>
      <c r="I5735" s="203">
        <v>7084.87</v>
      </c>
      <c r="J5735" s="203">
        <v>7613.38</v>
      </c>
      <c r="K5735" s="203">
        <v>0</v>
      </c>
      <c r="L5735" s="203">
        <v>-528.51</v>
      </c>
      <c r="M5735" s="231"/>
    </row>
    <row r="5736" spans="1:13">
      <c r="A5736" s="231" t="s">
        <v>794</v>
      </c>
      <c r="B5736" s="231" t="s">
        <v>833</v>
      </c>
      <c r="C5736" s="231" t="s">
        <v>2345</v>
      </c>
      <c r="D5736" s="231" t="s">
        <v>513</v>
      </c>
      <c r="E5736" s="231" t="s">
        <v>710</v>
      </c>
      <c r="F5736" s="231" t="s">
        <v>48</v>
      </c>
      <c r="G5736" s="231" t="s">
        <v>521</v>
      </c>
      <c r="H5736" s="231" t="s">
        <v>796</v>
      </c>
      <c r="I5736" s="203">
        <v>214.26</v>
      </c>
      <c r="J5736" s="203">
        <v>214.26</v>
      </c>
      <c r="K5736" s="203">
        <v>0</v>
      </c>
      <c r="L5736" s="203">
        <v>0</v>
      </c>
      <c r="M5736" s="231"/>
    </row>
    <row r="5737" spans="1:13">
      <c r="A5737" s="231" t="s">
        <v>794</v>
      </c>
      <c r="B5737" s="231" t="s">
        <v>702</v>
      </c>
      <c r="C5737" s="231" t="s">
        <v>2341</v>
      </c>
      <c r="D5737" s="231" t="s">
        <v>513</v>
      </c>
      <c r="E5737" s="231" t="s">
        <v>710</v>
      </c>
      <c r="F5737" s="231" t="s">
        <v>48</v>
      </c>
      <c r="G5737" s="231" t="s">
        <v>521</v>
      </c>
      <c r="H5737" s="231" t="s">
        <v>796</v>
      </c>
      <c r="I5737" s="203">
        <v>2103.9899999999998</v>
      </c>
      <c r="J5737" s="203">
        <v>2103.9899999999998</v>
      </c>
      <c r="K5737" s="203">
        <v>0</v>
      </c>
      <c r="L5737" s="203">
        <v>0</v>
      </c>
      <c r="M5737" s="231"/>
    </row>
    <row r="5738" spans="1:13">
      <c r="A5738" s="231" t="s">
        <v>794</v>
      </c>
      <c r="B5738" s="231" t="s">
        <v>707</v>
      </c>
      <c r="C5738" s="231" t="s">
        <v>794</v>
      </c>
      <c r="D5738" s="231" t="s">
        <v>513</v>
      </c>
      <c r="E5738" s="231" t="s">
        <v>710</v>
      </c>
      <c r="F5738" s="231" t="s">
        <v>48</v>
      </c>
      <c r="G5738" s="231" t="s">
        <v>521</v>
      </c>
      <c r="H5738" s="231" t="s">
        <v>796</v>
      </c>
      <c r="I5738" s="203">
        <v>2815.78</v>
      </c>
      <c r="J5738" s="203">
        <v>2815.78</v>
      </c>
      <c r="K5738" s="203">
        <v>0</v>
      </c>
      <c r="L5738" s="203">
        <v>0</v>
      </c>
      <c r="M5738" s="231"/>
    </row>
    <row r="5739" spans="1:13">
      <c r="A5739" s="231" t="s">
        <v>794</v>
      </c>
      <c r="B5739" s="231" t="s">
        <v>707</v>
      </c>
      <c r="C5739" s="231" t="s">
        <v>812</v>
      </c>
      <c r="D5739" s="231" t="s">
        <v>513</v>
      </c>
      <c r="E5739" s="231" t="s">
        <v>710</v>
      </c>
      <c r="F5739" s="231" t="s">
        <v>48</v>
      </c>
      <c r="G5739" s="231" t="s">
        <v>521</v>
      </c>
      <c r="H5739" s="231" t="s">
        <v>796</v>
      </c>
      <c r="I5739" s="203">
        <v>679.1</v>
      </c>
      <c r="J5739" s="203">
        <v>648.91999999999996</v>
      </c>
      <c r="K5739" s="203">
        <v>0</v>
      </c>
      <c r="L5739" s="203">
        <v>30.18</v>
      </c>
      <c r="M5739" s="231"/>
    </row>
    <row r="5740" spans="1:13">
      <c r="A5740" s="231" t="s">
        <v>794</v>
      </c>
      <c r="B5740" s="231" t="s">
        <v>707</v>
      </c>
      <c r="C5740" s="231" t="s">
        <v>2343</v>
      </c>
      <c r="D5740" s="231" t="s">
        <v>513</v>
      </c>
      <c r="E5740" s="231" t="s">
        <v>710</v>
      </c>
      <c r="F5740" s="231" t="s">
        <v>48</v>
      </c>
      <c r="G5740" s="231" t="s">
        <v>521</v>
      </c>
      <c r="H5740" s="231" t="s">
        <v>796</v>
      </c>
      <c r="I5740" s="203">
        <v>818.97</v>
      </c>
      <c r="J5740" s="203">
        <v>476.75</v>
      </c>
      <c r="K5740" s="203">
        <v>0</v>
      </c>
      <c r="L5740" s="203">
        <v>342.22</v>
      </c>
      <c r="M5740" s="231"/>
    </row>
    <row r="5741" spans="1:13">
      <c r="A5741" s="231" t="s">
        <v>794</v>
      </c>
      <c r="B5741" s="231" t="s">
        <v>707</v>
      </c>
      <c r="C5741" s="231" t="s">
        <v>2344</v>
      </c>
      <c r="D5741" s="231" t="s">
        <v>513</v>
      </c>
      <c r="E5741" s="231" t="s">
        <v>710</v>
      </c>
      <c r="F5741" s="231" t="s">
        <v>48</v>
      </c>
      <c r="G5741" s="231" t="s">
        <v>521</v>
      </c>
      <c r="H5741" s="231" t="s">
        <v>796</v>
      </c>
      <c r="I5741" s="203">
        <v>4.5999999999999996</v>
      </c>
      <c r="J5741" s="203">
        <v>4.5999999999999996</v>
      </c>
      <c r="K5741" s="203">
        <v>0</v>
      </c>
      <c r="L5741" s="203">
        <v>0</v>
      </c>
      <c r="M5741" s="231"/>
    </row>
    <row r="5742" spans="1:13">
      <c r="A5742" s="231" t="s">
        <v>794</v>
      </c>
      <c r="B5742" s="231" t="s">
        <v>242</v>
      </c>
      <c r="C5742" s="231" t="s">
        <v>2344</v>
      </c>
      <c r="D5742" s="231" t="s">
        <v>513</v>
      </c>
      <c r="E5742" s="231" t="s">
        <v>710</v>
      </c>
      <c r="F5742" s="231" t="s">
        <v>48</v>
      </c>
      <c r="G5742" s="231" t="s">
        <v>521</v>
      </c>
      <c r="H5742" s="231" t="s">
        <v>796</v>
      </c>
      <c r="I5742" s="203">
        <v>7326</v>
      </c>
      <c r="J5742" s="203">
        <v>0</v>
      </c>
      <c r="K5742" s="203">
        <v>0</v>
      </c>
      <c r="L5742" s="203">
        <v>7326</v>
      </c>
      <c r="M5742" s="231"/>
    </row>
    <row r="5743" spans="1:13">
      <c r="A5743" s="231" t="s">
        <v>794</v>
      </c>
      <c r="B5743" s="231" t="s">
        <v>243</v>
      </c>
      <c r="C5743" s="231" t="s">
        <v>2345</v>
      </c>
      <c r="D5743" s="231" t="s">
        <v>513</v>
      </c>
      <c r="E5743" s="231" t="s">
        <v>710</v>
      </c>
      <c r="F5743" s="231" t="s">
        <v>48</v>
      </c>
      <c r="G5743" s="231" t="s">
        <v>521</v>
      </c>
      <c r="H5743" s="231" t="s">
        <v>796</v>
      </c>
      <c r="I5743" s="203">
        <v>27.76</v>
      </c>
      <c r="J5743" s="203">
        <v>27.76</v>
      </c>
      <c r="K5743" s="203">
        <v>0</v>
      </c>
      <c r="L5743" s="203">
        <v>0</v>
      </c>
      <c r="M5743" s="231"/>
    </row>
    <row r="5744" spans="1:13">
      <c r="A5744" s="231" t="s">
        <v>794</v>
      </c>
      <c r="B5744" s="231" t="s">
        <v>706</v>
      </c>
      <c r="C5744" s="231" t="s">
        <v>794</v>
      </c>
      <c r="D5744" s="231" t="s">
        <v>513</v>
      </c>
      <c r="E5744" s="231" t="s">
        <v>710</v>
      </c>
      <c r="F5744" s="231" t="s">
        <v>48</v>
      </c>
      <c r="G5744" s="231" t="s">
        <v>521</v>
      </c>
      <c r="H5744" s="231" t="s">
        <v>796</v>
      </c>
      <c r="I5744" s="203">
        <v>1628.4</v>
      </c>
      <c r="J5744" s="203">
        <v>2753.3</v>
      </c>
      <c r="K5744" s="203">
        <v>0</v>
      </c>
      <c r="L5744" s="203">
        <v>-1124.9000000000001</v>
      </c>
      <c r="M5744" s="231"/>
    </row>
    <row r="5745" spans="1:13">
      <c r="A5745" s="231" t="s">
        <v>794</v>
      </c>
      <c r="B5745" s="231" t="s">
        <v>706</v>
      </c>
      <c r="C5745" s="231" t="s">
        <v>812</v>
      </c>
      <c r="D5745" s="231" t="s">
        <v>513</v>
      </c>
      <c r="E5745" s="231" t="s">
        <v>710</v>
      </c>
      <c r="F5745" s="231" t="s">
        <v>48</v>
      </c>
      <c r="G5745" s="231" t="s">
        <v>521</v>
      </c>
      <c r="H5745" s="231" t="s">
        <v>796</v>
      </c>
      <c r="I5745" s="203">
        <v>453.43</v>
      </c>
      <c r="J5745" s="203">
        <v>686.46</v>
      </c>
      <c r="K5745" s="203">
        <v>0</v>
      </c>
      <c r="L5745" s="203">
        <v>-233.03</v>
      </c>
      <c r="M5745" s="231"/>
    </row>
    <row r="5746" spans="1:13">
      <c r="A5746" s="231" t="s">
        <v>794</v>
      </c>
      <c r="B5746" s="231" t="s">
        <v>706</v>
      </c>
      <c r="C5746" s="231" t="s">
        <v>2345</v>
      </c>
      <c r="D5746" s="231" t="s">
        <v>513</v>
      </c>
      <c r="E5746" s="231" t="s">
        <v>710</v>
      </c>
      <c r="F5746" s="231" t="s">
        <v>48</v>
      </c>
      <c r="G5746" s="231" t="s">
        <v>521</v>
      </c>
      <c r="H5746" s="231" t="s">
        <v>796</v>
      </c>
      <c r="I5746" s="203">
        <v>3419.48</v>
      </c>
      <c r="J5746" s="203">
        <v>3419.48</v>
      </c>
      <c r="K5746" s="203">
        <v>0</v>
      </c>
      <c r="L5746" s="203">
        <v>0</v>
      </c>
      <c r="M5746" s="231"/>
    </row>
    <row r="5747" spans="1:13">
      <c r="A5747" s="231" t="s">
        <v>794</v>
      </c>
      <c r="B5747" s="231" t="s">
        <v>703</v>
      </c>
      <c r="C5747" s="231" t="s">
        <v>794</v>
      </c>
      <c r="D5747" s="231" t="s">
        <v>708</v>
      </c>
      <c r="E5747" s="231" t="s">
        <v>2087</v>
      </c>
      <c r="F5747" s="231" t="s">
        <v>48</v>
      </c>
      <c r="G5747" s="231" t="s">
        <v>521</v>
      </c>
      <c r="H5747" s="231" t="s">
        <v>796</v>
      </c>
      <c r="I5747" s="203">
        <v>23609.91</v>
      </c>
      <c r="J5747" s="203">
        <v>22766.76</v>
      </c>
      <c r="K5747" s="203">
        <v>843.15</v>
      </c>
      <c r="L5747" s="203">
        <v>0</v>
      </c>
      <c r="M5747" s="231"/>
    </row>
    <row r="5748" spans="1:13">
      <c r="A5748" s="231" t="s">
        <v>794</v>
      </c>
      <c r="B5748" s="231" t="s">
        <v>703</v>
      </c>
      <c r="C5748" s="231" t="s">
        <v>812</v>
      </c>
      <c r="D5748" s="231" t="s">
        <v>708</v>
      </c>
      <c r="E5748" s="231" t="s">
        <v>2087</v>
      </c>
      <c r="F5748" s="231" t="s">
        <v>48</v>
      </c>
      <c r="G5748" s="231" t="s">
        <v>521</v>
      </c>
      <c r="H5748" s="231" t="s">
        <v>796</v>
      </c>
      <c r="I5748" s="203">
        <v>18740</v>
      </c>
      <c r="J5748" s="203">
        <v>18550.18</v>
      </c>
      <c r="K5748" s="203">
        <v>175.63</v>
      </c>
      <c r="L5748" s="203">
        <v>14.19</v>
      </c>
      <c r="M5748" s="231"/>
    </row>
    <row r="5749" spans="1:13">
      <c r="A5749" s="231" t="s">
        <v>794</v>
      </c>
      <c r="B5749" s="231" t="s">
        <v>703</v>
      </c>
      <c r="C5749" s="231" t="s">
        <v>794</v>
      </c>
      <c r="D5749" s="231" t="s">
        <v>513</v>
      </c>
      <c r="E5749" s="231" t="s">
        <v>2087</v>
      </c>
      <c r="F5749" s="231" t="s">
        <v>48</v>
      </c>
      <c r="G5749" s="231" t="s">
        <v>521</v>
      </c>
      <c r="H5749" s="231" t="s">
        <v>796</v>
      </c>
      <c r="I5749" s="203">
        <v>31281.599999999999</v>
      </c>
      <c r="J5749" s="203">
        <v>30164.400000000001</v>
      </c>
      <c r="K5749" s="203">
        <v>1117.2</v>
      </c>
      <c r="L5749" s="203">
        <v>0</v>
      </c>
      <c r="M5749" s="231"/>
    </row>
    <row r="5750" spans="1:13">
      <c r="A5750" s="231" t="s">
        <v>794</v>
      </c>
      <c r="B5750" s="231" t="s">
        <v>703</v>
      </c>
      <c r="C5750" s="231" t="s">
        <v>812</v>
      </c>
      <c r="D5750" s="231" t="s">
        <v>513</v>
      </c>
      <c r="E5750" s="231" t="s">
        <v>2087</v>
      </c>
      <c r="F5750" s="231" t="s">
        <v>48</v>
      </c>
      <c r="G5750" s="231" t="s">
        <v>521</v>
      </c>
      <c r="H5750" s="231" t="s">
        <v>796</v>
      </c>
      <c r="I5750" s="203">
        <v>20623</v>
      </c>
      <c r="J5750" s="203">
        <v>20389.650000000001</v>
      </c>
      <c r="K5750" s="203">
        <v>232.58</v>
      </c>
      <c r="L5750" s="203">
        <v>0.77</v>
      </c>
      <c r="M5750" s="231"/>
    </row>
    <row r="5751" spans="1:13">
      <c r="A5751" s="231" t="s">
        <v>794</v>
      </c>
      <c r="B5751" s="231" t="s">
        <v>703</v>
      </c>
      <c r="C5751" s="231" t="s">
        <v>794</v>
      </c>
      <c r="D5751" s="231" t="s">
        <v>465</v>
      </c>
      <c r="E5751" s="231" t="s">
        <v>1087</v>
      </c>
      <c r="F5751" s="231" t="s">
        <v>48</v>
      </c>
      <c r="G5751" s="231" t="s">
        <v>521</v>
      </c>
      <c r="H5751" s="231" t="s">
        <v>796</v>
      </c>
      <c r="I5751" s="203">
        <v>463627.73</v>
      </c>
      <c r="J5751" s="203">
        <v>396783.23</v>
      </c>
      <c r="K5751" s="203">
        <v>66816.800000000003</v>
      </c>
      <c r="L5751" s="203">
        <v>27.7</v>
      </c>
      <c r="M5751" s="231"/>
    </row>
    <row r="5752" spans="1:13">
      <c r="A5752" s="231" t="s">
        <v>794</v>
      </c>
      <c r="B5752" s="231" t="s">
        <v>703</v>
      </c>
      <c r="C5752" s="231" t="s">
        <v>812</v>
      </c>
      <c r="D5752" s="231" t="s">
        <v>465</v>
      </c>
      <c r="E5752" s="231" t="s">
        <v>1087</v>
      </c>
      <c r="F5752" s="231" t="s">
        <v>48</v>
      </c>
      <c r="G5752" s="231" t="s">
        <v>521</v>
      </c>
      <c r="H5752" s="231" t="s">
        <v>796</v>
      </c>
      <c r="I5752" s="203">
        <v>169141.5</v>
      </c>
      <c r="J5752" s="203">
        <v>155941.81</v>
      </c>
      <c r="K5752" s="203">
        <v>13857.49</v>
      </c>
      <c r="L5752" s="203">
        <v>-657.8</v>
      </c>
      <c r="M5752" s="231"/>
    </row>
    <row r="5753" spans="1:13">
      <c r="A5753" s="231" t="s">
        <v>794</v>
      </c>
      <c r="B5753" s="231" t="s">
        <v>703</v>
      </c>
      <c r="C5753" s="231" t="s">
        <v>794</v>
      </c>
      <c r="D5753" s="231" t="s">
        <v>834</v>
      </c>
      <c r="E5753" s="231" t="s">
        <v>1087</v>
      </c>
      <c r="F5753" s="231" t="s">
        <v>48</v>
      </c>
      <c r="G5753" s="231" t="s">
        <v>521</v>
      </c>
      <c r="H5753" s="231" t="s">
        <v>796</v>
      </c>
      <c r="I5753" s="203">
        <v>1161529.27</v>
      </c>
      <c r="J5753" s="203">
        <v>970427.43</v>
      </c>
      <c r="K5753" s="203">
        <v>159258.67000000001</v>
      </c>
      <c r="L5753" s="203">
        <v>31843.17</v>
      </c>
      <c r="M5753" s="231"/>
    </row>
    <row r="5754" spans="1:13">
      <c r="A5754" s="231" t="s">
        <v>794</v>
      </c>
      <c r="B5754" s="231" t="s">
        <v>703</v>
      </c>
      <c r="C5754" s="231" t="s">
        <v>812</v>
      </c>
      <c r="D5754" s="231" t="s">
        <v>834</v>
      </c>
      <c r="E5754" s="231" t="s">
        <v>1087</v>
      </c>
      <c r="F5754" s="231" t="s">
        <v>48</v>
      </c>
      <c r="G5754" s="231" t="s">
        <v>521</v>
      </c>
      <c r="H5754" s="231" t="s">
        <v>796</v>
      </c>
      <c r="I5754" s="203">
        <v>462072.33</v>
      </c>
      <c r="J5754" s="203">
        <v>411175.58</v>
      </c>
      <c r="K5754" s="203">
        <v>34009.269999999997</v>
      </c>
      <c r="L5754" s="203">
        <v>16887.48</v>
      </c>
      <c r="M5754" s="231"/>
    </row>
    <row r="5755" spans="1:13">
      <c r="A5755" s="231" t="s">
        <v>794</v>
      </c>
      <c r="B5755" s="231" t="s">
        <v>703</v>
      </c>
      <c r="C5755" s="231" t="s">
        <v>2341</v>
      </c>
      <c r="D5755" s="231" t="s">
        <v>834</v>
      </c>
      <c r="E5755" s="231" t="s">
        <v>1087</v>
      </c>
      <c r="F5755" s="231" t="s">
        <v>48</v>
      </c>
      <c r="G5755" s="231" t="s">
        <v>521</v>
      </c>
      <c r="H5755" s="231" t="s">
        <v>796</v>
      </c>
      <c r="I5755" s="203">
        <v>12000</v>
      </c>
      <c r="J5755" s="203">
        <v>12861.29</v>
      </c>
      <c r="K5755" s="203">
        <v>0</v>
      </c>
      <c r="L5755" s="203">
        <v>-861.29</v>
      </c>
      <c r="M5755" s="231"/>
    </row>
    <row r="5756" spans="1:13">
      <c r="A5756" s="231" t="s">
        <v>794</v>
      </c>
      <c r="B5756" s="231" t="s">
        <v>703</v>
      </c>
      <c r="C5756" s="231" t="s">
        <v>2341</v>
      </c>
      <c r="D5756" s="231" t="s">
        <v>834</v>
      </c>
      <c r="E5756" s="231" t="s">
        <v>1087</v>
      </c>
      <c r="F5756" s="231" t="s">
        <v>48</v>
      </c>
      <c r="G5756" s="231" t="s">
        <v>521</v>
      </c>
      <c r="H5756" s="231" t="s">
        <v>796</v>
      </c>
      <c r="I5756" s="203">
        <v>9260</v>
      </c>
      <c r="J5756" s="203">
        <v>9260</v>
      </c>
      <c r="K5756" s="203">
        <v>0</v>
      </c>
      <c r="L5756" s="203">
        <v>0</v>
      </c>
      <c r="M5756" s="231"/>
    </row>
    <row r="5757" spans="1:13">
      <c r="A5757" s="231" t="s">
        <v>794</v>
      </c>
      <c r="B5757" s="231" t="s">
        <v>703</v>
      </c>
      <c r="C5757" s="231" t="s">
        <v>2344</v>
      </c>
      <c r="D5757" s="231" t="s">
        <v>834</v>
      </c>
      <c r="E5757" s="231" t="s">
        <v>1087</v>
      </c>
      <c r="F5757" s="231" t="s">
        <v>48</v>
      </c>
      <c r="G5757" s="231" t="s">
        <v>521</v>
      </c>
      <c r="H5757" s="231" t="s">
        <v>796</v>
      </c>
      <c r="I5757" s="203">
        <v>3780</v>
      </c>
      <c r="J5757" s="203">
        <v>3780</v>
      </c>
      <c r="K5757" s="203">
        <v>0</v>
      </c>
      <c r="L5757" s="203">
        <v>0</v>
      </c>
      <c r="M5757" s="231"/>
    </row>
    <row r="5758" spans="1:13">
      <c r="A5758" s="231" t="s">
        <v>794</v>
      </c>
      <c r="B5758" s="231" t="s">
        <v>702</v>
      </c>
      <c r="C5758" s="231" t="s">
        <v>794</v>
      </c>
      <c r="D5758" s="231" t="s">
        <v>834</v>
      </c>
      <c r="E5758" s="231" t="s">
        <v>1087</v>
      </c>
      <c r="F5758" s="231" t="s">
        <v>48</v>
      </c>
      <c r="G5758" s="231" t="s">
        <v>521</v>
      </c>
      <c r="H5758" s="231" t="s">
        <v>796</v>
      </c>
      <c r="I5758" s="203">
        <v>1705.19</v>
      </c>
      <c r="J5758" s="203">
        <v>1799.36</v>
      </c>
      <c r="K5758" s="203">
        <v>0</v>
      </c>
      <c r="L5758" s="203">
        <v>-94.17</v>
      </c>
      <c r="M5758" s="231"/>
    </row>
    <row r="5759" spans="1:13">
      <c r="A5759" s="231" t="s">
        <v>794</v>
      </c>
      <c r="B5759" s="231" t="s">
        <v>702</v>
      </c>
      <c r="C5759" s="231" t="s">
        <v>812</v>
      </c>
      <c r="D5759" s="231" t="s">
        <v>834</v>
      </c>
      <c r="E5759" s="231" t="s">
        <v>1087</v>
      </c>
      <c r="F5759" s="231" t="s">
        <v>48</v>
      </c>
      <c r="G5759" s="231" t="s">
        <v>521</v>
      </c>
      <c r="H5759" s="231" t="s">
        <v>796</v>
      </c>
      <c r="I5759" s="203">
        <v>228.98</v>
      </c>
      <c r="J5759" s="203">
        <v>153.86000000000001</v>
      </c>
      <c r="K5759" s="203">
        <v>0</v>
      </c>
      <c r="L5759" s="203">
        <v>75.12</v>
      </c>
      <c r="M5759" s="231"/>
    </row>
    <row r="5760" spans="1:13">
      <c r="A5760" s="231" t="s">
        <v>794</v>
      </c>
      <c r="B5760" s="231" t="s">
        <v>702</v>
      </c>
      <c r="C5760" s="231" t="s">
        <v>2341</v>
      </c>
      <c r="D5760" s="231" t="s">
        <v>834</v>
      </c>
      <c r="E5760" s="231" t="s">
        <v>1087</v>
      </c>
      <c r="F5760" s="231" t="s">
        <v>48</v>
      </c>
      <c r="G5760" s="231" t="s">
        <v>521</v>
      </c>
      <c r="H5760" s="231" t="s">
        <v>796</v>
      </c>
      <c r="I5760" s="203">
        <v>21468.71</v>
      </c>
      <c r="J5760" s="203">
        <v>3031.12</v>
      </c>
      <c r="K5760" s="203">
        <v>1917.65</v>
      </c>
      <c r="L5760" s="203">
        <v>16519.939999999999</v>
      </c>
      <c r="M5760" s="231"/>
    </row>
    <row r="5761" spans="1:13">
      <c r="A5761" s="231" t="s">
        <v>794</v>
      </c>
      <c r="B5761" s="231" t="s">
        <v>702</v>
      </c>
      <c r="C5761" s="231" t="s">
        <v>2341</v>
      </c>
      <c r="D5761" s="231" t="s">
        <v>834</v>
      </c>
      <c r="E5761" s="231" t="s">
        <v>1087</v>
      </c>
      <c r="F5761" s="231" t="s">
        <v>48</v>
      </c>
      <c r="G5761" s="231" t="s">
        <v>521</v>
      </c>
      <c r="H5761" s="231" t="s">
        <v>796</v>
      </c>
      <c r="I5761" s="203">
        <v>11971.29</v>
      </c>
      <c r="J5761" s="203">
        <v>1888.34</v>
      </c>
      <c r="K5761" s="203">
        <v>10082.950000000001</v>
      </c>
      <c r="L5761" s="203">
        <v>0</v>
      </c>
      <c r="M5761" s="231"/>
    </row>
    <row r="5762" spans="1:13">
      <c r="A5762" s="231" t="s">
        <v>794</v>
      </c>
      <c r="B5762" s="231" t="s">
        <v>833</v>
      </c>
      <c r="C5762" s="231" t="s">
        <v>794</v>
      </c>
      <c r="D5762" s="231" t="s">
        <v>844</v>
      </c>
      <c r="E5762" s="231" t="s">
        <v>1967</v>
      </c>
      <c r="F5762" s="231" t="s">
        <v>48</v>
      </c>
      <c r="G5762" s="231" t="s">
        <v>521</v>
      </c>
      <c r="H5762" s="231" t="s">
        <v>796</v>
      </c>
      <c r="I5762" s="203">
        <v>64456.97</v>
      </c>
      <c r="J5762" s="203">
        <v>54949.13</v>
      </c>
      <c r="K5762" s="203">
        <v>10742.84</v>
      </c>
      <c r="L5762" s="203">
        <v>-1235</v>
      </c>
      <c r="M5762" s="231"/>
    </row>
    <row r="5763" spans="1:13">
      <c r="A5763" s="231" t="s">
        <v>794</v>
      </c>
      <c r="B5763" s="231" t="s">
        <v>833</v>
      </c>
      <c r="C5763" s="231" t="s">
        <v>794</v>
      </c>
      <c r="D5763" s="231" t="s">
        <v>844</v>
      </c>
      <c r="E5763" s="231" t="s">
        <v>1967</v>
      </c>
      <c r="F5763" s="231" t="s">
        <v>48</v>
      </c>
      <c r="G5763" s="231" t="s">
        <v>521</v>
      </c>
      <c r="H5763" s="231" t="s">
        <v>796</v>
      </c>
      <c r="I5763" s="203">
        <v>57160.51</v>
      </c>
      <c r="J5763" s="203">
        <v>55170.09</v>
      </c>
      <c r="K5763" s="203">
        <v>2053.52</v>
      </c>
      <c r="L5763" s="203">
        <v>-63.1</v>
      </c>
      <c r="M5763" s="231"/>
    </row>
    <row r="5764" spans="1:13">
      <c r="A5764" s="231" t="s">
        <v>794</v>
      </c>
      <c r="B5764" s="231" t="s">
        <v>833</v>
      </c>
      <c r="C5764" s="231" t="s">
        <v>812</v>
      </c>
      <c r="D5764" s="231" t="s">
        <v>844</v>
      </c>
      <c r="E5764" s="231" t="s">
        <v>1967</v>
      </c>
      <c r="F5764" s="231" t="s">
        <v>48</v>
      </c>
      <c r="G5764" s="231" t="s">
        <v>521</v>
      </c>
      <c r="H5764" s="231" t="s">
        <v>796</v>
      </c>
      <c r="I5764" s="203">
        <v>53523.78</v>
      </c>
      <c r="J5764" s="203">
        <v>51327.02</v>
      </c>
      <c r="K5764" s="203">
        <v>2657.49</v>
      </c>
      <c r="L5764" s="203">
        <v>-460.73</v>
      </c>
      <c r="M5764" s="231"/>
    </row>
    <row r="5765" spans="1:13">
      <c r="A5765" s="231" t="s">
        <v>794</v>
      </c>
      <c r="B5765" s="231" t="s">
        <v>833</v>
      </c>
      <c r="C5765" s="231" t="s">
        <v>2345</v>
      </c>
      <c r="D5765" s="231" t="s">
        <v>844</v>
      </c>
      <c r="E5765" s="231" t="s">
        <v>1967</v>
      </c>
      <c r="F5765" s="231" t="s">
        <v>48</v>
      </c>
      <c r="G5765" s="231" t="s">
        <v>521</v>
      </c>
      <c r="H5765" s="231" t="s">
        <v>796</v>
      </c>
      <c r="I5765" s="203">
        <v>0</v>
      </c>
      <c r="J5765" s="203">
        <v>4687.24</v>
      </c>
      <c r="K5765" s="203">
        <v>0</v>
      </c>
      <c r="L5765" s="203">
        <v>-4687.24</v>
      </c>
      <c r="M5765" s="231"/>
    </row>
    <row r="5766" spans="1:13">
      <c r="A5766" s="231" t="s">
        <v>794</v>
      </c>
      <c r="B5766" s="231" t="s">
        <v>707</v>
      </c>
      <c r="C5766" s="231" t="s">
        <v>794</v>
      </c>
      <c r="D5766" s="231" t="s">
        <v>844</v>
      </c>
      <c r="E5766" s="231" t="s">
        <v>1967</v>
      </c>
      <c r="F5766" s="231" t="s">
        <v>48</v>
      </c>
      <c r="G5766" s="231" t="s">
        <v>521</v>
      </c>
      <c r="H5766" s="231" t="s">
        <v>796</v>
      </c>
      <c r="I5766" s="203">
        <v>80961.73</v>
      </c>
      <c r="J5766" s="203">
        <v>71127.97</v>
      </c>
      <c r="K5766" s="203">
        <v>9833.76</v>
      </c>
      <c r="L5766" s="203">
        <v>0</v>
      </c>
      <c r="M5766" s="231"/>
    </row>
    <row r="5767" spans="1:13">
      <c r="A5767" s="231" t="s">
        <v>794</v>
      </c>
      <c r="B5767" s="231" t="s">
        <v>707</v>
      </c>
      <c r="C5767" s="231" t="s">
        <v>812</v>
      </c>
      <c r="D5767" s="231" t="s">
        <v>844</v>
      </c>
      <c r="E5767" s="231" t="s">
        <v>1967</v>
      </c>
      <c r="F5767" s="231" t="s">
        <v>48</v>
      </c>
      <c r="G5767" s="231" t="s">
        <v>521</v>
      </c>
      <c r="H5767" s="231" t="s">
        <v>796</v>
      </c>
      <c r="I5767" s="203">
        <v>25711.040000000001</v>
      </c>
      <c r="J5767" s="203">
        <v>24088.87</v>
      </c>
      <c r="K5767" s="203">
        <v>2042.09</v>
      </c>
      <c r="L5767" s="203">
        <v>-419.92</v>
      </c>
      <c r="M5767" s="231"/>
    </row>
    <row r="5768" spans="1:13">
      <c r="A5768" s="231" t="s">
        <v>794</v>
      </c>
      <c r="B5768" s="231" t="s">
        <v>367</v>
      </c>
      <c r="C5768" s="231" t="s">
        <v>794</v>
      </c>
      <c r="D5768" s="231" t="s">
        <v>50</v>
      </c>
      <c r="E5768" s="231" t="s">
        <v>730</v>
      </c>
      <c r="F5768" s="231" t="s">
        <v>48</v>
      </c>
      <c r="G5768" s="231" t="s">
        <v>521</v>
      </c>
      <c r="H5768" s="231" t="s">
        <v>796</v>
      </c>
      <c r="I5768" s="203">
        <v>0</v>
      </c>
      <c r="J5768" s="203">
        <v>32512.77</v>
      </c>
      <c r="K5768" s="203">
        <v>0</v>
      </c>
      <c r="L5768" s="203">
        <v>-32512.77</v>
      </c>
      <c r="M5768" s="231"/>
    </row>
    <row r="5769" spans="1:13">
      <c r="A5769" s="231" t="s">
        <v>794</v>
      </c>
      <c r="B5769" s="231" t="s">
        <v>367</v>
      </c>
      <c r="C5769" s="231" t="s">
        <v>812</v>
      </c>
      <c r="D5769" s="231" t="s">
        <v>50</v>
      </c>
      <c r="E5769" s="231" t="s">
        <v>730</v>
      </c>
      <c r="F5769" s="231" t="s">
        <v>48</v>
      </c>
      <c r="G5769" s="231" t="s">
        <v>521</v>
      </c>
      <c r="H5769" s="231" t="s">
        <v>796</v>
      </c>
      <c r="I5769" s="203">
        <v>0</v>
      </c>
      <c r="J5769" s="203">
        <v>2818.12</v>
      </c>
      <c r="K5769" s="203">
        <v>0</v>
      </c>
      <c r="L5769" s="203">
        <v>-2818.12</v>
      </c>
      <c r="M5769" s="231"/>
    </row>
    <row r="5770" spans="1:13">
      <c r="A5770" s="231" t="s">
        <v>794</v>
      </c>
      <c r="B5770" s="231" t="s">
        <v>808</v>
      </c>
      <c r="C5770" s="231" t="s">
        <v>2343</v>
      </c>
      <c r="D5770" s="231" t="s">
        <v>800</v>
      </c>
      <c r="E5770" s="231" t="s">
        <v>830</v>
      </c>
      <c r="F5770" s="231" t="s">
        <v>48</v>
      </c>
      <c r="G5770" s="231" t="s">
        <v>521</v>
      </c>
      <c r="H5770" s="231" t="s">
        <v>796</v>
      </c>
      <c r="I5770" s="203">
        <v>2356.48</v>
      </c>
      <c r="J5770" s="203">
        <v>0</v>
      </c>
      <c r="K5770" s="203">
        <v>0</v>
      </c>
      <c r="L5770" s="203">
        <v>2356.48</v>
      </c>
      <c r="M5770" s="231"/>
    </row>
    <row r="5771" spans="1:13">
      <c r="A5771" s="231" t="s">
        <v>794</v>
      </c>
      <c r="B5771" s="231" t="s">
        <v>833</v>
      </c>
      <c r="C5771" s="231" t="s">
        <v>2341</v>
      </c>
      <c r="D5771" s="231" t="s">
        <v>465</v>
      </c>
      <c r="E5771" s="231" t="s">
        <v>521</v>
      </c>
      <c r="F5771" s="231" t="s">
        <v>480</v>
      </c>
      <c r="G5771" s="231" t="s">
        <v>521</v>
      </c>
      <c r="H5771" s="231" t="s">
        <v>796</v>
      </c>
      <c r="I5771" s="203">
        <v>48590.26</v>
      </c>
      <c r="J5771" s="203">
        <v>48590.26</v>
      </c>
      <c r="K5771" s="203">
        <v>0</v>
      </c>
      <c r="L5771" s="203">
        <v>0</v>
      </c>
      <c r="M5771" s="231"/>
    </row>
    <row r="5772" spans="1:13">
      <c r="A5772" s="231" t="s">
        <v>794</v>
      </c>
      <c r="B5772" s="231" t="s">
        <v>833</v>
      </c>
      <c r="C5772" s="231" t="s">
        <v>2341</v>
      </c>
      <c r="D5772" s="231" t="s">
        <v>465</v>
      </c>
      <c r="E5772" s="231" t="s">
        <v>521</v>
      </c>
      <c r="F5772" s="231" t="s">
        <v>480</v>
      </c>
      <c r="G5772" s="231" t="s">
        <v>521</v>
      </c>
      <c r="H5772" s="231" t="s">
        <v>796</v>
      </c>
      <c r="I5772" s="203">
        <v>283.77</v>
      </c>
      <c r="J5772" s="203">
        <v>0</v>
      </c>
      <c r="K5772" s="203">
        <v>283.77</v>
      </c>
      <c r="L5772" s="203">
        <v>0</v>
      </c>
      <c r="M5772" s="231"/>
    </row>
    <row r="5773" spans="1:13">
      <c r="A5773" s="231" t="s">
        <v>794</v>
      </c>
      <c r="B5773" s="231" t="s">
        <v>833</v>
      </c>
      <c r="C5773" s="231" t="s">
        <v>2341</v>
      </c>
      <c r="D5773" s="231" t="s">
        <v>465</v>
      </c>
      <c r="E5773" s="231" t="s">
        <v>521</v>
      </c>
      <c r="F5773" s="231" t="s">
        <v>480</v>
      </c>
      <c r="G5773" s="231" t="s">
        <v>521</v>
      </c>
      <c r="H5773" s="231" t="s">
        <v>796</v>
      </c>
      <c r="I5773" s="203">
        <v>149</v>
      </c>
      <c r="J5773" s="203">
        <v>149</v>
      </c>
      <c r="K5773" s="203">
        <v>0</v>
      </c>
      <c r="L5773" s="203">
        <v>0</v>
      </c>
      <c r="M5773" s="231"/>
    </row>
    <row r="5774" spans="1:13">
      <c r="A5774" s="231" t="s">
        <v>794</v>
      </c>
      <c r="B5774" s="231" t="s">
        <v>833</v>
      </c>
      <c r="C5774" s="231" t="s">
        <v>2342</v>
      </c>
      <c r="D5774" s="231" t="s">
        <v>465</v>
      </c>
      <c r="E5774" s="231" t="s">
        <v>521</v>
      </c>
      <c r="F5774" s="231" t="s">
        <v>480</v>
      </c>
      <c r="G5774" s="231" t="s">
        <v>521</v>
      </c>
      <c r="H5774" s="231" t="s">
        <v>796</v>
      </c>
      <c r="I5774" s="203">
        <v>414.21</v>
      </c>
      <c r="J5774" s="203">
        <v>610.74</v>
      </c>
      <c r="K5774" s="203">
        <v>0</v>
      </c>
      <c r="L5774" s="203">
        <v>-196.53</v>
      </c>
      <c r="M5774" s="231"/>
    </row>
    <row r="5775" spans="1:13">
      <c r="A5775" s="231" t="s">
        <v>794</v>
      </c>
      <c r="B5775" s="231" t="s">
        <v>833</v>
      </c>
      <c r="C5775" s="231" t="s">
        <v>2343</v>
      </c>
      <c r="D5775" s="231" t="s">
        <v>465</v>
      </c>
      <c r="E5775" s="231" t="s">
        <v>521</v>
      </c>
      <c r="F5775" s="231" t="s">
        <v>480</v>
      </c>
      <c r="G5775" s="231" t="s">
        <v>521</v>
      </c>
      <c r="H5775" s="231" t="s">
        <v>796</v>
      </c>
      <c r="I5775" s="203">
        <v>120254.24</v>
      </c>
      <c r="J5775" s="203">
        <v>4294.6000000000004</v>
      </c>
      <c r="K5775" s="203">
        <v>0</v>
      </c>
      <c r="L5775" s="203">
        <v>115959.64</v>
      </c>
      <c r="M5775" s="231"/>
    </row>
    <row r="5776" spans="1:13">
      <c r="A5776" s="231" t="s">
        <v>794</v>
      </c>
      <c r="B5776" s="231" t="s">
        <v>833</v>
      </c>
      <c r="C5776" s="231" t="s">
        <v>2345</v>
      </c>
      <c r="D5776" s="231" t="s">
        <v>465</v>
      </c>
      <c r="E5776" s="231" t="s">
        <v>521</v>
      </c>
      <c r="F5776" s="231" t="s">
        <v>480</v>
      </c>
      <c r="G5776" s="231" t="s">
        <v>521</v>
      </c>
      <c r="H5776" s="231" t="s">
        <v>796</v>
      </c>
      <c r="I5776" s="203">
        <v>350</v>
      </c>
      <c r="J5776" s="203">
        <v>350</v>
      </c>
      <c r="K5776" s="203">
        <v>0</v>
      </c>
      <c r="L5776" s="203">
        <v>0</v>
      </c>
      <c r="M5776" s="231"/>
    </row>
    <row r="5777" spans="1:13">
      <c r="A5777" s="231" t="s">
        <v>794</v>
      </c>
      <c r="B5777" s="231" t="s">
        <v>808</v>
      </c>
      <c r="C5777" s="231" t="s">
        <v>2341</v>
      </c>
      <c r="D5777" s="231" t="s">
        <v>708</v>
      </c>
      <c r="E5777" s="231" t="s">
        <v>1005</v>
      </c>
      <c r="F5777" s="231" t="s">
        <v>48</v>
      </c>
      <c r="G5777" s="231" t="s">
        <v>521</v>
      </c>
      <c r="H5777" s="231" t="s">
        <v>796</v>
      </c>
      <c r="I5777" s="203">
        <v>1994.16</v>
      </c>
      <c r="J5777" s="203">
        <v>1994.16</v>
      </c>
      <c r="K5777" s="203">
        <v>0</v>
      </c>
      <c r="L5777" s="203">
        <v>0</v>
      </c>
      <c r="M5777" s="231"/>
    </row>
    <row r="5778" spans="1:13">
      <c r="A5778" s="231" t="s">
        <v>794</v>
      </c>
      <c r="B5778" s="231" t="s">
        <v>366</v>
      </c>
      <c r="C5778" s="231" t="s">
        <v>2345</v>
      </c>
      <c r="D5778" s="231" t="s">
        <v>708</v>
      </c>
      <c r="E5778" s="231" t="s">
        <v>1005</v>
      </c>
      <c r="F5778" s="231" t="s">
        <v>48</v>
      </c>
      <c r="G5778" s="231" t="s">
        <v>521</v>
      </c>
      <c r="H5778" s="231" t="s">
        <v>796</v>
      </c>
      <c r="I5778" s="203">
        <v>5.84</v>
      </c>
      <c r="J5778" s="203">
        <v>0</v>
      </c>
      <c r="K5778" s="203">
        <v>0</v>
      </c>
      <c r="L5778" s="203">
        <v>5.84</v>
      </c>
      <c r="M5778" s="231"/>
    </row>
    <row r="5779" spans="1:13">
      <c r="A5779" s="231" t="s">
        <v>794</v>
      </c>
      <c r="B5779" s="231" t="s">
        <v>366</v>
      </c>
      <c r="C5779" s="231" t="s">
        <v>2345</v>
      </c>
      <c r="D5779" s="231" t="s">
        <v>513</v>
      </c>
      <c r="E5779" s="231" t="s">
        <v>1005</v>
      </c>
      <c r="F5779" s="231" t="s">
        <v>48</v>
      </c>
      <c r="G5779" s="231" t="s">
        <v>521</v>
      </c>
      <c r="H5779" s="231" t="s">
        <v>796</v>
      </c>
      <c r="I5779" s="203">
        <v>2000</v>
      </c>
      <c r="J5779" s="203">
        <v>0</v>
      </c>
      <c r="K5779" s="203">
        <v>0</v>
      </c>
      <c r="L5779" s="203">
        <v>2000</v>
      </c>
      <c r="M5779" s="231"/>
    </row>
    <row r="5780" spans="1:13">
      <c r="A5780" s="231" t="s">
        <v>794</v>
      </c>
      <c r="B5780" s="231" t="s">
        <v>244</v>
      </c>
      <c r="C5780" s="231" t="s">
        <v>794</v>
      </c>
      <c r="D5780" s="231" t="s">
        <v>708</v>
      </c>
      <c r="E5780" s="231" t="s">
        <v>2082</v>
      </c>
      <c r="F5780" s="231" t="s">
        <v>48</v>
      </c>
      <c r="G5780" s="231" t="s">
        <v>521</v>
      </c>
      <c r="H5780" s="231" t="s">
        <v>796</v>
      </c>
      <c r="I5780" s="203">
        <v>49047.99</v>
      </c>
      <c r="J5780" s="203">
        <v>44960.65</v>
      </c>
      <c r="K5780" s="203">
        <v>4087.34</v>
      </c>
      <c r="L5780" s="203">
        <v>0</v>
      </c>
      <c r="M5780" s="231"/>
    </row>
    <row r="5781" spans="1:13">
      <c r="A5781" s="231" t="s">
        <v>794</v>
      </c>
      <c r="B5781" s="231" t="s">
        <v>244</v>
      </c>
      <c r="C5781" s="231" t="s">
        <v>812</v>
      </c>
      <c r="D5781" s="231" t="s">
        <v>708</v>
      </c>
      <c r="E5781" s="231" t="s">
        <v>2082</v>
      </c>
      <c r="F5781" s="231" t="s">
        <v>48</v>
      </c>
      <c r="G5781" s="231" t="s">
        <v>521</v>
      </c>
      <c r="H5781" s="231" t="s">
        <v>796</v>
      </c>
      <c r="I5781" s="203">
        <v>24516.07</v>
      </c>
      <c r="J5781" s="203">
        <v>23690.639999999999</v>
      </c>
      <c r="K5781" s="203">
        <v>849.36</v>
      </c>
      <c r="L5781" s="203">
        <v>-23.93</v>
      </c>
      <c r="M5781" s="231"/>
    </row>
    <row r="5782" spans="1:13">
      <c r="A5782" s="231" t="s">
        <v>794</v>
      </c>
      <c r="B5782" s="231" t="s">
        <v>244</v>
      </c>
      <c r="C5782" s="231" t="s">
        <v>794</v>
      </c>
      <c r="D5782" s="231" t="s">
        <v>513</v>
      </c>
      <c r="E5782" s="231" t="s">
        <v>2082</v>
      </c>
      <c r="F5782" s="231" t="s">
        <v>48</v>
      </c>
      <c r="G5782" s="231" t="s">
        <v>521</v>
      </c>
      <c r="H5782" s="231" t="s">
        <v>796</v>
      </c>
      <c r="I5782" s="203">
        <v>44046</v>
      </c>
      <c r="J5782" s="203">
        <v>31766.99</v>
      </c>
      <c r="K5782" s="203">
        <v>0</v>
      </c>
      <c r="L5782" s="203">
        <v>12279.01</v>
      </c>
      <c r="M5782" s="231"/>
    </row>
    <row r="5783" spans="1:13">
      <c r="A5783" s="231" t="s">
        <v>794</v>
      </c>
      <c r="B5783" s="231" t="s">
        <v>244</v>
      </c>
      <c r="C5783" s="231" t="s">
        <v>812</v>
      </c>
      <c r="D5783" s="231" t="s">
        <v>513</v>
      </c>
      <c r="E5783" s="231" t="s">
        <v>2082</v>
      </c>
      <c r="F5783" s="231" t="s">
        <v>48</v>
      </c>
      <c r="G5783" s="231" t="s">
        <v>521</v>
      </c>
      <c r="H5783" s="231" t="s">
        <v>796</v>
      </c>
      <c r="I5783" s="203">
        <v>19291.5</v>
      </c>
      <c r="J5783" s="203">
        <v>13002.56</v>
      </c>
      <c r="K5783" s="203">
        <v>0</v>
      </c>
      <c r="L5783" s="203">
        <v>6288.94</v>
      </c>
      <c r="M5783" s="231"/>
    </row>
    <row r="5784" spans="1:13">
      <c r="A5784" s="231" t="s">
        <v>794</v>
      </c>
      <c r="B5784" s="231" t="s">
        <v>702</v>
      </c>
      <c r="C5784" s="231" t="s">
        <v>2341</v>
      </c>
      <c r="D5784" s="231" t="s">
        <v>700</v>
      </c>
      <c r="E5784" s="231" t="s">
        <v>1087</v>
      </c>
      <c r="F5784" s="231" t="s">
        <v>48</v>
      </c>
      <c r="G5784" s="231" t="s">
        <v>521</v>
      </c>
      <c r="H5784" s="231" t="s">
        <v>796</v>
      </c>
      <c r="I5784" s="203">
        <v>1061585.78</v>
      </c>
      <c r="J5784" s="203">
        <v>0</v>
      </c>
      <c r="K5784" s="203">
        <v>0</v>
      </c>
      <c r="L5784" s="203">
        <v>1061585.78</v>
      </c>
      <c r="M5784" s="231"/>
    </row>
    <row r="5785" spans="1:13">
      <c r="A5785" s="231" t="s">
        <v>794</v>
      </c>
      <c r="B5785" s="231" t="s">
        <v>366</v>
      </c>
      <c r="C5785" s="231" t="s">
        <v>2345</v>
      </c>
      <c r="D5785" s="231" t="s">
        <v>22</v>
      </c>
      <c r="E5785" s="231" t="s">
        <v>1005</v>
      </c>
      <c r="F5785" s="231" t="s">
        <v>48</v>
      </c>
      <c r="G5785" s="231" t="s">
        <v>521</v>
      </c>
      <c r="H5785" s="231" t="s">
        <v>796</v>
      </c>
      <c r="I5785" s="203">
        <v>2000</v>
      </c>
      <c r="J5785" s="203">
        <v>0</v>
      </c>
      <c r="K5785" s="203">
        <v>0</v>
      </c>
      <c r="L5785" s="203">
        <v>2000</v>
      </c>
      <c r="M5785" s="231"/>
    </row>
    <row r="5786" spans="1:13">
      <c r="A5786" s="231" t="s">
        <v>794</v>
      </c>
      <c r="B5786" s="231" t="s">
        <v>808</v>
      </c>
      <c r="C5786" s="231" t="s">
        <v>794</v>
      </c>
      <c r="D5786" s="231" t="s">
        <v>1044</v>
      </c>
      <c r="E5786" s="231" t="s">
        <v>2305</v>
      </c>
      <c r="F5786" s="231" t="s">
        <v>48</v>
      </c>
      <c r="G5786" s="231" t="s">
        <v>521</v>
      </c>
      <c r="H5786" s="231" t="s">
        <v>796</v>
      </c>
      <c r="I5786" s="203">
        <v>77880</v>
      </c>
      <c r="J5786" s="203">
        <v>43604.26</v>
      </c>
      <c r="K5786" s="203">
        <v>0</v>
      </c>
      <c r="L5786" s="203">
        <v>34275.74</v>
      </c>
      <c r="M5786" s="231"/>
    </row>
    <row r="5787" spans="1:13">
      <c r="A5787" s="231" t="s">
        <v>794</v>
      </c>
      <c r="B5787" s="231" t="s">
        <v>808</v>
      </c>
      <c r="C5787" s="231" t="s">
        <v>812</v>
      </c>
      <c r="D5787" s="231" t="s">
        <v>1044</v>
      </c>
      <c r="E5787" s="231" t="s">
        <v>2305</v>
      </c>
      <c r="F5787" s="231" t="s">
        <v>48</v>
      </c>
      <c r="G5787" s="231" t="s">
        <v>521</v>
      </c>
      <c r="H5787" s="231" t="s">
        <v>796</v>
      </c>
      <c r="I5787" s="203">
        <v>16195.47</v>
      </c>
      <c r="J5787" s="203">
        <v>10440.19</v>
      </c>
      <c r="K5787" s="203">
        <v>0</v>
      </c>
      <c r="L5787" s="203">
        <v>5755.28</v>
      </c>
      <c r="M5787" s="231"/>
    </row>
    <row r="5788" spans="1:13">
      <c r="A5788" s="231" t="s">
        <v>794</v>
      </c>
      <c r="B5788" s="231" t="s">
        <v>808</v>
      </c>
      <c r="C5788" s="231" t="s">
        <v>2343</v>
      </c>
      <c r="D5788" s="231" t="s">
        <v>22</v>
      </c>
      <c r="E5788" s="231" t="s">
        <v>999</v>
      </c>
      <c r="F5788" s="231" t="s">
        <v>48</v>
      </c>
      <c r="G5788" s="231" t="s">
        <v>521</v>
      </c>
      <c r="H5788" s="231" t="s">
        <v>796</v>
      </c>
      <c r="I5788" s="203">
        <v>27885</v>
      </c>
      <c r="J5788" s="203">
        <v>0</v>
      </c>
      <c r="K5788" s="203">
        <v>0</v>
      </c>
      <c r="L5788" s="203">
        <v>27885</v>
      </c>
      <c r="M5788" s="231"/>
    </row>
    <row r="5789" spans="1:13">
      <c r="A5789" s="231" t="s">
        <v>794</v>
      </c>
      <c r="B5789" s="231" t="s">
        <v>808</v>
      </c>
      <c r="C5789" s="231" t="s">
        <v>2341</v>
      </c>
      <c r="D5789" s="231" t="s">
        <v>708</v>
      </c>
      <c r="E5789" s="231" t="s">
        <v>999</v>
      </c>
      <c r="F5789" s="231" t="s">
        <v>48</v>
      </c>
      <c r="G5789" s="231" t="s">
        <v>521</v>
      </c>
      <c r="H5789" s="231" t="s">
        <v>796</v>
      </c>
      <c r="I5789" s="203">
        <v>3600</v>
      </c>
      <c r="J5789" s="203">
        <v>3600</v>
      </c>
      <c r="K5789" s="203">
        <v>0</v>
      </c>
      <c r="L5789" s="203">
        <v>0</v>
      </c>
      <c r="M5789" s="231"/>
    </row>
    <row r="5790" spans="1:13">
      <c r="A5790" s="231" t="s">
        <v>794</v>
      </c>
      <c r="B5790" s="231" t="s">
        <v>808</v>
      </c>
      <c r="C5790" s="231" t="s">
        <v>2343</v>
      </c>
      <c r="D5790" s="231" t="s">
        <v>708</v>
      </c>
      <c r="E5790" s="231" t="s">
        <v>999</v>
      </c>
      <c r="F5790" s="231" t="s">
        <v>48</v>
      </c>
      <c r="G5790" s="231" t="s">
        <v>521</v>
      </c>
      <c r="H5790" s="231" t="s">
        <v>796</v>
      </c>
      <c r="I5790" s="203">
        <v>21111</v>
      </c>
      <c r="J5790" s="203">
        <v>0</v>
      </c>
      <c r="K5790" s="203">
        <v>0</v>
      </c>
      <c r="L5790" s="203">
        <v>21111</v>
      </c>
      <c r="M5790" s="231"/>
    </row>
    <row r="5791" spans="1:13">
      <c r="A5791" s="231" t="s">
        <v>794</v>
      </c>
      <c r="B5791" s="231" t="s">
        <v>808</v>
      </c>
      <c r="C5791" s="231" t="s">
        <v>2344</v>
      </c>
      <c r="D5791" s="231" t="s">
        <v>708</v>
      </c>
      <c r="E5791" s="231" t="s">
        <v>999</v>
      </c>
      <c r="F5791" s="231" t="s">
        <v>48</v>
      </c>
      <c r="G5791" s="231" t="s">
        <v>521</v>
      </c>
      <c r="H5791" s="231" t="s">
        <v>796</v>
      </c>
      <c r="I5791" s="203">
        <v>18200</v>
      </c>
      <c r="J5791" s="203">
        <v>17850</v>
      </c>
      <c r="K5791" s="203">
        <v>0</v>
      </c>
      <c r="L5791" s="203">
        <v>350</v>
      </c>
      <c r="M5791" s="231"/>
    </row>
    <row r="5792" spans="1:13">
      <c r="A5792" s="231" t="s">
        <v>794</v>
      </c>
      <c r="B5792" s="231" t="s">
        <v>702</v>
      </c>
      <c r="C5792" s="231" t="s">
        <v>2341</v>
      </c>
      <c r="D5792" s="231" t="s">
        <v>708</v>
      </c>
      <c r="E5792" s="231" t="s">
        <v>999</v>
      </c>
      <c r="F5792" s="231" t="s">
        <v>48</v>
      </c>
      <c r="G5792" s="231" t="s">
        <v>521</v>
      </c>
      <c r="H5792" s="231" t="s">
        <v>796</v>
      </c>
      <c r="I5792" s="203">
        <v>3610</v>
      </c>
      <c r="J5792" s="203">
        <v>0</v>
      </c>
      <c r="K5792" s="203">
        <v>0</v>
      </c>
      <c r="L5792" s="203">
        <v>3610</v>
      </c>
      <c r="M5792" s="231"/>
    </row>
    <row r="5793" spans="1:13">
      <c r="A5793" s="231" t="s">
        <v>794</v>
      </c>
      <c r="B5793" s="231" t="s">
        <v>808</v>
      </c>
      <c r="C5793" s="231" t="s">
        <v>2344</v>
      </c>
      <c r="D5793" s="231" t="s">
        <v>513</v>
      </c>
      <c r="E5793" s="231" t="s">
        <v>999</v>
      </c>
      <c r="F5793" s="231" t="s">
        <v>48</v>
      </c>
      <c r="G5793" s="231" t="s">
        <v>521</v>
      </c>
      <c r="H5793" s="231" t="s">
        <v>796</v>
      </c>
      <c r="I5793" s="203">
        <v>15300</v>
      </c>
      <c r="J5793" s="203">
        <v>15300</v>
      </c>
      <c r="K5793" s="203">
        <v>0</v>
      </c>
      <c r="L5793" s="203">
        <v>0</v>
      </c>
      <c r="M5793" s="231"/>
    </row>
    <row r="5794" spans="1:13">
      <c r="A5794" s="231" t="s">
        <v>794</v>
      </c>
      <c r="B5794" s="231" t="s">
        <v>833</v>
      </c>
      <c r="C5794" s="231" t="s">
        <v>794</v>
      </c>
      <c r="D5794" s="231" t="s">
        <v>513</v>
      </c>
      <c r="E5794" s="231" t="s">
        <v>999</v>
      </c>
      <c r="F5794" s="231" t="s">
        <v>48</v>
      </c>
      <c r="G5794" s="231" t="s">
        <v>521</v>
      </c>
      <c r="H5794" s="231" t="s">
        <v>796</v>
      </c>
      <c r="I5794" s="203">
        <v>12283.37</v>
      </c>
      <c r="J5794" s="203">
        <v>11843.42</v>
      </c>
      <c r="K5794" s="203">
        <v>439.95</v>
      </c>
      <c r="L5794" s="203">
        <v>0</v>
      </c>
      <c r="M5794" s="231"/>
    </row>
    <row r="5795" spans="1:13">
      <c r="A5795" s="231" t="s">
        <v>794</v>
      </c>
      <c r="B5795" s="231" t="s">
        <v>833</v>
      </c>
      <c r="C5795" s="231" t="s">
        <v>812</v>
      </c>
      <c r="D5795" s="231" t="s">
        <v>513</v>
      </c>
      <c r="E5795" s="231" t="s">
        <v>999</v>
      </c>
      <c r="F5795" s="231" t="s">
        <v>48</v>
      </c>
      <c r="G5795" s="231" t="s">
        <v>521</v>
      </c>
      <c r="H5795" s="231" t="s">
        <v>796</v>
      </c>
      <c r="I5795" s="203">
        <v>6113.44</v>
      </c>
      <c r="J5795" s="203">
        <v>6319.46</v>
      </c>
      <c r="K5795" s="203">
        <v>91.65</v>
      </c>
      <c r="L5795" s="203">
        <v>-297.67</v>
      </c>
      <c r="M5795" s="231"/>
    </row>
    <row r="5796" spans="1:13">
      <c r="A5796" s="231" t="s">
        <v>794</v>
      </c>
      <c r="B5796" s="231" t="s">
        <v>833</v>
      </c>
      <c r="C5796" s="231" t="s">
        <v>2345</v>
      </c>
      <c r="D5796" s="231" t="s">
        <v>513</v>
      </c>
      <c r="E5796" s="231" t="s">
        <v>999</v>
      </c>
      <c r="F5796" s="231" t="s">
        <v>48</v>
      </c>
      <c r="G5796" s="231" t="s">
        <v>521</v>
      </c>
      <c r="H5796" s="231" t="s">
        <v>796</v>
      </c>
      <c r="I5796" s="203">
        <v>560.19000000000005</v>
      </c>
      <c r="J5796" s="203">
        <v>620.01</v>
      </c>
      <c r="K5796" s="203">
        <v>0</v>
      </c>
      <c r="L5796" s="203">
        <v>-59.82</v>
      </c>
      <c r="M5796" s="231"/>
    </row>
    <row r="5797" spans="1:13">
      <c r="A5797" s="231" t="s">
        <v>794</v>
      </c>
      <c r="B5797" s="231" t="s">
        <v>808</v>
      </c>
      <c r="C5797" s="231" t="s">
        <v>794</v>
      </c>
      <c r="D5797" s="231" t="s">
        <v>708</v>
      </c>
      <c r="E5797" s="231" t="s">
        <v>2086</v>
      </c>
      <c r="F5797" s="231" t="s">
        <v>48</v>
      </c>
      <c r="G5797" s="231" t="s">
        <v>521</v>
      </c>
      <c r="H5797" s="231" t="s">
        <v>796</v>
      </c>
      <c r="I5797" s="203">
        <v>1000</v>
      </c>
      <c r="J5797" s="203">
        <v>29156.25</v>
      </c>
      <c r="K5797" s="203">
        <v>0</v>
      </c>
      <c r="L5797" s="203">
        <v>-28156.25</v>
      </c>
      <c r="M5797" s="231"/>
    </row>
    <row r="5798" spans="1:13">
      <c r="A5798" s="231" t="s">
        <v>794</v>
      </c>
      <c r="B5798" s="231" t="s">
        <v>808</v>
      </c>
      <c r="C5798" s="231" t="s">
        <v>812</v>
      </c>
      <c r="D5798" s="231" t="s">
        <v>708</v>
      </c>
      <c r="E5798" s="231" t="s">
        <v>2086</v>
      </c>
      <c r="F5798" s="231" t="s">
        <v>48</v>
      </c>
      <c r="G5798" s="231" t="s">
        <v>521</v>
      </c>
      <c r="H5798" s="231" t="s">
        <v>796</v>
      </c>
      <c r="I5798" s="203">
        <v>216.82</v>
      </c>
      <c r="J5798" s="203">
        <v>6324.49</v>
      </c>
      <c r="K5798" s="203">
        <v>0</v>
      </c>
      <c r="L5798" s="203">
        <v>-6107.67</v>
      </c>
      <c r="M5798" s="231"/>
    </row>
    <row r="5799" spans="1:13">
      <c r="A5799" s="231" t="s">
        <v>794</v>
      </c>
      <c r="B5799" s="231" t="s">
        <v>808</v>
      </c>
      <c r="C5799" s="231" t="s">
        <v>2341</v>
      </c>
      <c r="D5799" s="231" t="s">
        <v>708</v>
      </c>
      <c r="E5799" s="231" t="s">
        <v>2086</v>
      </c>
      <c r="F5799" s="231" t="s">
        <v>48</v>
      </c>
      <c r="G5799" s="231" t="s">
        <v>521</v>
      </c>
      <c r="H5799" s="231" t="s">
        <v>796</v>
      </c>
      <c r="I5799" s="203">
        <v>3000</v>
      </c>
      <c r="J5799" s="203">
        <v>2000</v>
      </c>
      <c r="K5799" s="203">
        <v>2000</v>
      </c>
      <c r="L5799" s="203">
        <v>-1000</v>
      </c>
      <c r="M5799" s="231"/>
    </row>
    <row r="5800" spans="1:13">
      <c r="A5800" s="231" t="s">
        <v>794</v>
      </c>
      <c r="B5800" s="231" t="s">
        <v>808</v>
      </c>
      <c r="C5800" s="231" t="s">
        <v>794</v>
      </c>
      <c r="D5800" s="231" t="s">
        <v>513</v>
      </c>
      <c r="E5800" s="231" t="s">
        <v>2086</v>
      </c>
      <c r="F5800" s="231" t="s">
        <v>48</v>
      </c>
      <c r="G5800" s="231" t="s">
        <v>521</v>
      </c>
      <c r="H5800" s="231" t="s">
        <v>796</v>
      </c>
      <c r="I5800" s="203">
        <v>6958</v>
      </c>
      <c r="J5800" s="203">
        <v>38685</v>
      </c>
      <c r="K5800" s="203">
        <v>0</v>
      </c>
      <c r="L5800" s="203">
        <v>-31727</v>
      </c>
      <c r="M5800" s="231"/>
    </row>
    <row r="5801" spans="1:13">
      <c r="A5801" s="231" t="s">
        <v>794</v>
      </c>
      <c r="B5801" s="231" t="s">
        <v>808</v>
      </c>
      <c r="C5801" s="231" t="s">
        <v>812</v>
      </c>
      <c r="D5801" s="231" t="s">
        <v>513</v>
      </c>
      <c r="E5801" s="231" t="s">
        <v>2086</v>
      </c>
      <c r="F5801" s="231" t="s">
        <v>48</v>
      </c>
      <c r="G5801" s="231" t="s">
        <v>521</v>
      </c>
      <c r="H5801" s="231" t="s">
        <v>796</v>
      </c>
      <c r="I5801" s="203">
        <v>1587.01</v>
      </c>
      <c r="J5801" s="203">
        <v>8468.35</v>
      </c>
      <c r="K5801" s="203">
        <v>0</v>
      </c>
      <c r="L5801" s="203">
        <v>-6881.34</v>
      </c>
      <c r="M5801" s="231"/>
    </row>
    <row r="5802" spans="1:13">
      <c r="A5802" s="231" t="s">
        <v>794</v>
      </c>
      <c r="B5802" s="231" t="s">
        <v>808</v>
      </c>
      <c r="C5802" s="231" t="s">
        <v>2341</v>
      </c>
      <c r="D5802" s="231" t="s">
        <v>513</v>
      </c>
      <c r="E5802" s="231" t="s">
        <v>2086</v>
      </c>
      <c r="F5802" s="231" t="s">
        <v>48</v>
      </c>
      <c r="G5802" s="231" t="s">
        <v>521</v>
      </c>
      <c r="H5802" s="231" t="s">
        <v>796</v>
      </c>
      <c r="I5802" s="203">
        <v>1250</v>
      </c>
      <c r="J5802" s="203">
        <v>1250</v>
      </c>
      <c r="K5802" s="203">
        <v>0</v>
      </c>
      <c r="L5802" s="203">
        <v>0</v>
      </c>
      <c r="M5802" s="231"/>
    </row>
    <row r="5803" spans="1:13">
      <c r="A5803" s="231" t="s">
        <v>794</v>
      </c>
      <c r="B5803" s="231" t="s">
        <v>808</v>
      </c>
      <c r="C5803" s="231" t="s">
        <v>794</v>
      </c>
      <c r="D5803" s="231" t="s">
        <v>708</v>
      </c>
      <c r="E5803" s="231" t="s">
        <v>1967</v>
      </c>
      <c r="F5803" s="231" t="s">
        <v>48</v>
      </c>
      <c r="G5803" s="231" t="s">
        <v>521</v>
      </c>
      <c r="H5803" s="231" t="s">
        <v>796</v>
      </c>
      <c r="I5803" s="203">
        <v>52022.01</v>
      </c>
      <c r="J5803" s="203">
        <v>52022</v>
      </c>
      <c r="K5803" s="203">
        <v>0</v>
      </c>
      <c r="L5803" s="203">
        <v>0.01</v>
      </c>
      <c r="M5803" s="231"/>
    </row>
    <row r="5804" spans="1:13">
      <c r="A5804" s="231" t="s">
        <v>794</v>
      </c>
      <c r="B5804" s="231" t="s">
        <v>808</v>
      </c>
      <c r="C5804" s="231" t="s">
        <v>812</v>
      </c>
      <c r="D5804" s="231" t="s">
        <v>708</v>
      </c>
      <c r="E5804" s="231" t="s">
        <v>1967</v>
      </c>
      <c r="F5804" s="231" t="s">
        <v>48</v>
      </c>
      <c r="G5804" s="231" t="s">
        <v>521</v>
      </c>
      <c r="H5804" s="231" t="s">
        <v>796</v>
      </c>
      <c r="I5804" s="203">
        <v>21091.62</v>
      </c>
      <c r="J5804" s="203">
        <v>21338.95</v>
      </c>
      <c r="K5804" s="203">
        <v>0</v>
      </c>
      <c r="L5804" s="203">
        <v>-247.33</v>
      </c>
      <c r="M5804" s="231"/>
    </row>
    <row r="5805" spans="1:13">
      <c r="A5805" s="231" t="s">
        <v>794</v>
      </c>
      <c r="B5805" s="231" t="s">
        <v>808</v>
      </c>
      <c r="C5805" s="231" t="s">
        <v>2345</v>
      </c>
      <c r="D5805" s="231" t="s">
        <v>708</v>
      </c>
      <c r="E5805" s="231" t="s">
        <v>1967</v>
      </c>
      <c r="F5805" s="231" t="s">
        <v>48</v>
      </c>
      <c r="G5805" s="231" t="s">
        <v>521</v>
      </c>
      <c r="H5805" s="231" t="s">
        <v>796</v>
      </c>
      <c r="I5805" s="203">
        <v>499.94</v>
      </c>
      <c r="J5805" s="203">
        <v>857.04</v>
      </c>
      <c r="K5805" s="203">
        <v>0</v>
      </c>
      <c r="L5805" s="203">
        <v>-357.1</v>
      </c>
      <c r="M5805" s="231"/>
    </row>
    <row r="5806" spans="1:13">
      <c r="A5806" s="231" t="s">
        <v>794</v>
      </c>
      <c r="B5806" s="231" t="s">
        <v>833</v>
      </c>
      <c r="C5806" s="231" t="s">
        <v>794</v>
      </c>
      <c r="D5806" s="231" t="s">
        <v>18</v>
      </c>
      <c r="E5806" s="231" t="s">
        <v>1967</v>
      </c>
      <c r="F5806" s="231" t="s">
        <v>48</v>
      </c>
      <c r="G5806" s="231" t="s">
        <v>521</v>
      </c>
      <c r="H5806" s="231" t="s">
        <v>796</v>
      </c>
      <c r="I5806" s="203">
        <v>34532.400000000001</v>
      </c>
      <c r="J5806" s="203">
        <v>29142.48</v>
      </c>
      <c r="K5806" s="203">
        <v>5755.4</v>
      </c>
      <c r="L5806" s="203">
        <v>-365.48</v>
      </c>
      <c r="M5806" s="231"/>
    </row>
    <row r="5807" spans="1:13">
      <c r="A5807" s="231" t="s">
        <v>794</v>
      </c>
      <c r="B5807" s="231" t="s">
        <v>833</v>
      </c>
      <c r="C5807" s="231" t="s">
        <v>794</v>
      </c>
      <c r="D5807" s="231" t="s">
        <v>18</v>
      </c>
      <c r="E5807" s="231" t="s">
        <v>1967</v>
      </c>
      <c r="F5807" s="231" t="s">
        <v>48</v>
      </c>
      <c r="G5807" s="231" t="s">
        <v>521</v>
      </c>
      <c r="H5807" s="231" t="s">
        <v>796</v>
      </c>
      <c r="I5807" s="203">
        <v>24634.44</v>
      </c>
      <c r="J5807" s="203">
        <v>23754.97</v>
      </c>
      <c r="K5807" s="203">
        <v>879.79</v>
      </c>
      <c r="L5807" s="203">
        <v>-0.32</v>
      </c>
      <c r="M5807" s="231"/>
    </row>
    <row r="5808" spans="1:13">
      <c r="A5808" s="231" t="s">
        <v>794</v>
      </c>
      <c r="B5808" s="231" t="s">
        <v>833</v>
      </c>
      <c r="C5808" s="231" t="s">
        <v>812</v>
      </c>
      <c r="D5808" s="231" t="s">
        <v>18</v>
      </c>
      <c r="E5808" s="231" t="s">
        <v>1967</v>
      </c>
      <c r="F5808" s="231" t="s">
        <v>48</v>
      </c>
      <c r="G5808" s="231" t="s">
        <v>521</v>
      </c>
      <c r="H5808" s="231" t="s">
        <v>796</v>
      </c>
      <c r="I5808" s="203">
        <v>27555.88</v>
      </c>
      <c r="J5808" s="203">
        <v>26551.05</v>
      </c>
      <c r="K5808" s="203">
        <v>1377.69</v>
      </c>
      <c r="L5808" s="203">
        <v>-372.86</v>
      </c>
      <c r="M5808" s="231"/>
    </row>
    <row r="5809" spans="1:13">
      <c r="A5809" s="231" t="s">
        <v>794</v>
      </c>
      <c r="B5809" s="231" t="s">
        <v>833</v>
      </c>
      <c r="C5809" s="231" t="s">
        <v>2345</v>
      </c>
      <c r="D5809" s="231" t="s">
        <v>18</v>
      </c>
      <c r="E5809" s="231" t="s">
        <v>1967</v>
      </c>
      <c r="F5809" s="231" t="s">
        <v>48</v>
      </c>
      <c r="G5809" s="231" t="s">
        <v>521</v>
      </c>
      <c r="H5809" s="231" t="s">
        <v>796</v>
      </c>
      <c r="I5809" s="203">
        <v>0</v>
      </c>
      <c r="J5809" s="203">
        <v>2270.63</v>
      </c>
      <c r="K5809" s="203">
        <v>0</v>
      </c>
      <c r="L5809" s="203">
        <v>-2270.63</v>
      </c>
      <c r="M5809" s="231"/>
    </row>
    <row r="5810" spans="1:13">
      <c r="A5810" s="231" t="s">
        <v>794</v>
      </c>
      <c r="B5810" s="231" t="s">
        <v>808</v>
      </c>
      <c r="C5810" s="231" t="s">
        <v>794</v>
      </c>
      <c r="D5810" s="231" t="s">
        <v>2303</v>
      </c>
      <c r="E5810" s="231" t="s">
        <v>2305</v>
      </c>
      <c r="F5810" s="231" t="s">
        <v>48</v>
      </c>
      <c r="G5810" s="231" t="s">
        <v>521</v>
      </c>
      <c r="H5810" s="231" t="s">
        <v>796</v>
      </c>
      <c r="I5810" s="203">
        <v>67120</v>
      </c>
      <c r="J5810" s="203">
        <v>67120</v>
      </c>
      <c r="K5810" s="203">
        <v>0</v>
      </c>
      <c r="L5810" s="203">
        <v>0</v>
      </c>
      <c r="M5810" s="231"/>
    </row>
    <row r="5811" spans="1:13">
      <c r="A5811" s="231" t="s">
        <v>794</v>
      </c>
      <c r="B5811" s="231" t="s">
        <v>808</v>
      </c>
      <c r="C5811" s="231" t="s">
        <v>812</v>
      </c>
      <c r="D5811" s="231" t="s">
        <v>2303</v>
      </c>
      <c r="E5811" s="231" t="s">
        <v>2305</v>
      </c>
      <c r="F5811" s="231" t="s">
        <v>48</v>
      </c>
      <c r="G5811" s="231" t="s">
        <v>521</v>
      </c>
      <c r="H5811" s="231" t="s">
        <v>796</v>
      </c>
      <c r="I5811" s="203">
        <v>15144.53</v>
      </c>
      <c r="J5811" s="203">
        <v>15827.63</v>
      </c>
      <c r="K5811" s="203">
        <v>0</v>
      </c>
      <c r="L5811" s="203">
        <v>-683.1</v>
      </c>
      <c r="M5811" s="231"/>
    </row>
    <row r="5812" spans="1:13">
      <c r="A5812" s="231" t="s">
        <v>794</v>
      </c>
      <c r="B5812" s="231" t="s">
        <v>833</v>
      </c>
      <c r="C5812" s="231" t="s">
        <v>794</v>
      </c>
      <c r="D5812" s="231" t="s">
        <v>835</v>
      </c>
      <c r="E5812" s="231" t="s">
        <v>1967</v>
      </c>
      <c r="F5812" s="231" t="s">
        <v>48</v>
      </c>
      <c r="G5812" s="231" t="s">
        <v>521</v>
      </c>
      <c r="H5812" s="231" t="s">
        <v>796</v>
      </c>
      <c r="I5812" s="203">
        <v>48065.2</v>
      </c>
      <c r="J5812" s="203">
        <v>40615.18</v>
      </c>
      <c r="K5812" s="203">
        <v>8230.32</v>
      </c>
      <c r="L5812" s="203">
        <v>-780.3</v>
      </c>
      <c r="M5812" s="231"/>
    </row>
    <row r="5813" spans="1:13">
      <c r="A5813" s="231" t="s">
        <v>794</v>
      </c>
      <c r="B5813" s="231" t="s">
        <v>833</v>
      </c>
      <c r="C5813" s="231" t="s">
        <v>794</v>
      </c>
      <c r="D5813" s="231" t="s">
        <v>835</v>
      </c>
      <c r="E5813" s="231" t="s">
        <v>1967</v>
      </c>
      <c r="F5813" s="231" t="s">
        <v>48</v>
      </c>
      <c r="G5813" s="231" t="s">
        <v>521</v>
      </c>
      <c r="H5813" s="231" t="s">
        <v>796</v>
      </c>
      <c r="I5813" s="203">
        <v>39469.870000000003</v>
      </c>
      <c r="J5813" s="203">
        <v>37400.26</v>
      </c>
      <c r="K5813" s="203">
        <v>1725.15</v>
      </c>
      <c r="L5813" s="203">
        <v>344.46</v>
      </c>
      <c r="M5813" s="231"/>
    </row>
    <row r="5814" spans="1:13">
      <c r="A5814" s="231" t="s">
        <v>794</v>
      </c>
      <c r="B5814" s="231" t="s">
        <v>833</v>
      </c>
      <c r="C5814" s="231" t="s">
        <v>812</v>
      </c>
      <c r="D5814" s="231" t="s">
        <v>835</v>
      </c>
      <c r="E5814" s="231" t="s">
        <v>1967</v>
      </c>
      <c r="F5814" s="231" t="s">
        <v>48</v>
      </c>
      <c r="G5814" s="231" t="s">
        <v>521</v>
      </c>
      <c r="H5814" s="231" t="s">
        <v>796</v>
      </c>
      <c r="I5814" s="203">
        <v>39155.93</v>
      </c>
      <c r="J5814" s="203">
        <v>37165.730000000003</v>
      </c>
      <c r="K5814" s="203">
        <v>2067.5</v>
      </c>
      <c r="L5814" s="203">
        <v>-77.3</v>
      </c>
      <c r="M5814" s="231"/>
    </row>
    <row r="5815" spans="1:13">
      <c r="A5815" s="231" t="s">
        <v>794</v>
      </c>
      <c r="B5815" s="231" t="s">
        <v>833</v>
      </c>
      <c r="C5815" s="231" t="s">
        <v>2345</v>
      </c>
      <c r="D5815" s="231" t="s">
        <v>835</v>
      </c>
      <c r="E5815" s="231" t="s">
        <v>1967</v>
      </c>
      <c r="F5815" s="231" t="s">
        <v>48</v>
      </c>
      <c r="G5815" s="231" t="s">
        <v>521</v>
      </c>
      <c r="H5815" s="231" t="s">
        <v>796</v>
      </c>
      <c r="I5815" s="203">
        <v>5992.63</v>
      </c>
      <c r="J5815" s="203">
        <v>8602.17</v>
      </c>
      <c r="K5815" s="203">
        <v>0</v>
      </c>
      <c r="L5815" s="203">
        <v>-2609.54</v>
      </c>
      <c r="M5815" s="231"/>
    </row>
    <row r="5816" spans="1:13">
      <c r="A5816" s="231" t="s">
        <v>794</v>
      </c>
      <c r="B5816" s="231" t="s">
        <v>808</v>
      </c>
      <c r="C5816" s="231" t="s">
        <v>794</v>
      </c>
      <c r="D5816" s="231" t="s">
        <v>513</v>
      </c>
      <c r="E5816" s="231" t="s">
        <v>1967</v>
      </c>
      <c r="F5816" s="231" t="s">
        <v>48</v>
      </c>
      <c r="G5816" s="231" t="s">
        <v>521</v>
      </c>
      <c r="H5816" s="231" t="s">
        <v>796</v>
      </c>
      <c r="I5816" s="203">
        <v>52061.99</v>
      </c>
      <c r="J5816" s="203">
        <v>43839.99</v>
      </c>
      <c r="K5816" s="203">
        <v>8222</v>
      </c>
      <c r="L5816" s="203">
        <v>0</v>
      </c>
      <c r="M5816" s="231"/>
    </row>
    <row r="5817" spans="1:13">
      <c r="A5817" s="231" t="s">
        <v>794</v>
      </c>
      <c r="B5817" s="231" t="s">
        <v>808</v>
      </c>
      <c r="C5817" s="231" t="s">
        <v>812</v>
      </c>
      <c r="D5817" s="231" t="s">
        <v>513</v>
      </c>
      <c r="E5817" s="231" t="s">
        <v>1967</v>
      </c>
      <c r="F5817" s="231" t="s">
        <v>48</v>
      </c>
      <c r="G5817" s="231" t="s">
        <v>521</v>
      </c>
      <c r="H5817" s="231" t="s">
        <v>796</v>
      </c>
      <c r="I5817" s="203">
        <v>18632.03</v>
      </c>
      <c r="J5817" s="203">
        <v>17168.349999999999</v>
      </c>
      <c r="K5817" s="203">
        <v>1706.52</v>
      </c>
      <c r="L5817" s="203">
        <v>-242.84</v>
      </c>
      <c r="M5817" s="231"/>
    </row>
    <row r="5818" spans="1:13">
      <c r="A5818" s="231" t="s">
        <v>794</v>
      </c>
      <c r="B5818" s="231" t="s">
        <v>808</v>
      </c>
      <c r="C5818" s="231" t="s">
        <v>2345</v>
      </c>
      <c r="D5818" s="231" t="s">
        <v>513</v>
      </c>
      <c r="E5818" s="231" t="s">
        <v>1967</v>
      </c>
      <c r="F5818" s="231" t="s">
        <v>48</v>
      </c>
      <c r="G5818" s="231" t="s">
        <v>521</v>
      </c>
      <c r="H5818" s="231" t="s">
        <v>796</v>
      </c>
      <c r="I5818" s="203">
        <v>214.26</v>
      </c>
      <c r="J5818" s="203">
        <v>642.78</v>
      </c>
      <c r="K5818" s="203">
        <v>0</v>
      </c>
      <c r="L5818" s="203">
        <v>-428.52</v>
      </c>
      <c r="M5818" s="231"/>
    </row>
    <row r="5819" spans="1:13">
      <c r="A5819" s="231" t="s">
        <v>794</v>
      </c>
      <c r="B5819" s="231" t="s">
        <v>833</v>
      </c>
      <c r="C5819" s="231" t="s">
        <v>2345</v>
      </c>
      <c r="D5819" s="231" t="s">
        <v>513</v>
      </c>
      <c r="E5819" s="231" t="s">
        <v>1967</v>
      </c>
      <c r="F5819" s="231" t="s">
        <v>48</v>
      </c>
      <c r="G5819" s="231" t="s">
        <v>521</v>
      </c>
      <c r="H5819" s="231" t="s">
        <v>796</v>
      </c>
      <c r="I5819" s="203">
        <v>2065.4499999999998</v>
      </c>
      <c r="J5819" s="203">
        <v>2065.4499999999998</v>
      </c>
      <c r="K5819" s="203">
        <v>0</v>
      </c>
      <c r="L5819" s="203">
        <v>0</v>
      </c>
      <c r="M5819" s="231"/>
    </row>
    <row r="5820" spans="1:13">
      <c r="A5820" s="231" t="s">
        <v>794</v>
      </c>
      <c r="B5820" s="231" t="s">
        <v>806</v>
      </c>
      <c r="C5820" s="231" t="s">
        <v>794</v>
      </c>
      <c r="D5820" s="231" t="s">
        <v>708</v>
      </c>
      <c r="E5820" s="231" t="s">
        <v>828</v>
      </c>
      <c r="F5820" s="231" t="s">
        <v>48</v>
      </c>
      <c r="G5820" s="231" t="s">
        <v>521</v>
      </c>
      <c r="H5820" s="231" t="s">
        <v>796</v>
      </c>
      <c r="I5820" s="203">
        <v>0</v>
      </c>
      <c r="J5820" s="203">
        <v>5712.5</v>
      </c>
      <c r="K5820" s="203">
        <v>0</v>
      </c>
      <c r="L5820" s="203">
        <v>-5712.5</v>
      </c>
      <c r="M5820" s="231"/>
    </row>
    <row r="5821" spans="1:13">
      <c r="A5821" s="231" t="s">
        <v>794</v>
      </c>
      <c r="B5821" s="231" t="s">
        <v>806</v>
      </c>
      <c r="C5821" s="231" t="s">
        <v>812</v>
      </c>
      <c r="D5821" s="231" t="s">
        <v>708</v>
      </c>
      <c r="E5821" s="231" t="s">
        <v>828</v>
      </c>
      <c r="F5821" s="231" t="s">
        <v>48</v>
      </c>
      <c r="G5821" s="231" t="s">
        <v>521</v>
      </c>
      <c r="H5821" s="231" t="s">
        <v>796</v>
      </c>
      <c r="I5821" s="203">
        <v>53.72</v>
      </c>
      <c r="J5821" s="203">
        <v>457</v>
      </c>
      <c r="K5821" s="203">
        <v>0</v>
      </c>
      <c r="L5821" s="203">
        <v>-403.28</v>
      </c>
      <c r="M5821" s="231"/>
    </row>
    <row r="5822" spans="1:13">
      <c r="A5822" s="231" t="s">
        <v>794</v>
      </c>
      <c r="B5822" s="231" t="s">
        <v>806</v>
      </c>
      <c r="C5822" s="231" t="s">
        <v>2341</v>
      </c>
      <c r="D5822" s="231" t="s">
        <v>708</v>
      </c>
      <c r="E5822" s="231" t="s">
        <v>828</v>
      </c>
      <c r="F5822" s="231" t="s">
        <v>48</v>
      </c>
      <c r="G5822" s="231" t="s">
        <v>521</v>
      </c>
      <c r="H5822" s="231" t="s">
        <v>796</v>
      </c>
      <c r="I5822" s="203">
        <v>90.39</v>
      </c>
      <c r="J5822" s="203">
        <v>0</v>
      </c>
      <c r="K5822" s="203">
        <v>0</v>
      </c>
      <c r="L5822" s="203">
        <v>90.39</v>
      </c>
      <c r="M5822" s="231"/>
    </row>
    <row r="5823" spans="1:13">
      <c r="A5823" s="231" t="s">
        <v>794</v>
      </c>
      <c r="B5823" s="231" t="s">
        <v>702</v>
      </c>
      <c r="C5823" s="231" t="s">
        <v>794</v>
      </c>
      <c r="D5823" s="231" t="s">
        <v>708</v>
      </c>
      <c r="E5823" s="231" t="s">
        <v>828</v>
      </c>
      <c r="F5823" s="231" t="s">
        <v>48</v>
      </c>
      <c r="G5823" s="231" t="s">
        <v>521</v>
      </c>
      <c r="H5823" s="231" t="s">
        <v>796</v>
      </c>
      <c r="I5823" s="203">
        <v>62105.54</v>
      </c>
      <c r="J5823" s="203">
        <v>52210.48</v>
      </c>
      <c r="K5823" s="203">
        <v>9841.32</v>
      </c>
      <c r="L5823" s="203">
        <v>53.74</v>
      </c>
      <c r="M5823" s="231"/>
    </row>
    <row r="5824" spans="1:13">
      <c r="A5824" s="231" t="s">
        <v>794</v>
      </c>
      <c r="B5824" s="231" t="s">
        <v>702</v>
      </c>
      <c r="C5824" s="231" t="s">
        <v>812</v>
      </c>
      <c r="D5824" s="231" t="s">
        <v>708</v>
      </c>
      <c r="E5824" s="231" t="s">
        <v>828</v>
      </c>
      <c r="F5824" s="231" t="s">
        <v>48</v>
      </c>
      <c r="G5824" s="231" t="s">
        <v>521</v>
      </c>
      <c r="H5824" s="231" t="s">
        <v>796</v>
      </c>
      <c r="I5824" s="203">
        <v>23840.19</v>
      </c>
      <c r="J5824" s="203">
        <v>21864.97</v>
      </c>
      <c r="K5824" s="203">
        <v>2042.68</v>
      </c>
      <c r="L5824" s="203">
        <v>-67.459999999999994</v>
      </c>
      <c r="M5824" s="231"/>
    </row>
    <row r="5825" spans="1:13">
      <c r="A5825" s="231" t="s">
        <v>794</v>
      </c>
      <c r="B5825" s="231" t="s">
        <v>702</v>
      </c>
      <c r="C5825" s="231" t="s">
        <v>2345</v>
      </c>
      <c r="D5825" s="231" t="s">
        <v>708</v>
      </c>
      <c r="E5825" s="231" t="s">
        <v>828</v>
      </c>
      <c r="F5825" s="231" t="s">
        <v>48</v>
      </c>
      <c r="G5825" s="231" t="s">
        <v>521</v>
      </c>
      <c r="H5825" s="231" t="s">
        <v>796</v>
      </c>
      <c r="I5825" s="203">
        <v>1142.73</v>
      </c>
      <c r="J5825" s="203">
        <v>1314.14</v>
      </c>
      <c r="K5825" s="203">
        <v>0</v>
      </c>
      <c r="L5825" s="203">
        <v>-171.41</v>
      </c>
      <c r="M5825" s="231"/>
    </row>
    <row r="5826" spans="1:13">
      <c r="A5826" s="231" t="s">
        <v>794</v>
      </c>
      <c r="B5826" s="231" t="s">
        <v>806</v>
      </c>
      <c r="C5826" s="231" t="s">
        <v>794</v>
      </c>
      <c r="D5826" s="231" t="s">
        <v>513</v>
      </c>
      <c r="E5826" s="231" t="s">
        <v>828</v>
      </c>
      <c r="F5826" s="231" t="s">
        <v>48</v>
      </c>
      <c r="G5826" s="231" t="s">
        <v>521</v>
      </c>
      <c r="H5826" s="231" t="s">
        <v>796</v>
      </c>
      <c r="I5826" s="203">
        <v>13412.49</v>
      </c>
      <c r="J5826" s="203">
        <v>6256.25</v>
      </c>
      <c r="K5826" s="203">
        <v>0</v>
      </c>
      <c r="L5826" s="203">
        <v>7156.24</v>
      </c>
      <c r="M5826" s="231"/>
    </row>
    <row r="5827" spans="1:13">
      <c r="A5827" s="231" t="s">
        <v>794</v>
      </c>
      <c r="B5827" s="231" t="s">
        <v>806</v>
      </c>
      <c r="C5827" s="231" t="s">
        <v>812</v>
      </c>
      <c r="D5827" s="231" t="s">
        <v>513</v>
      </c>
      <c r="E5827" s="231" t="s">
        <v>828</v>
      </c>
      <c r="F5827" s="231" t="s">
        <v>48</v>
      </c>
      <c r="G5827" s="231" t="s">
        <v>521</v>
      </c>
      <c r="H5827" s="231" t="s">
        <v>796</v>
      </c>
      <c r="I5827" s="203">
        <v>16684.45</v>
      </c>
      <c r="J5827" s="203">
        <v>500.49</v>
      </c>
      <c r="K5827" s="203">
        <v>0</v>
      </c>
      <c r="L5827" s="203">
        <v>16183.96</v>
      </c>
      <c r="M5827" s="231"/>
    </row>
    <row r="5828" spans="1:13">
      <c r="A5828" s="231" t="s">
        <v>794</v>
      </c>
      <c r="B5828" s="231" t="s">
        <v>806</v>
      </c>
      <c r="C5828" s="231" t="s">
        <v>2344</v>
      </c>
      <c r="D5828" s="231" t="s">
        <v>513</v>
      </c>
      <c r="E5828" s="231" t="s">
        <v>828</v>
      </c>
      <c r="F5828" s="231" t="s">
        <v>48</v>
      </c>
      <c r="G5828" s="231" t="s">
        <v>521</v>
      </c>
      <c r="H5828" s="231" t="s">
        <v>796</v>
      </c>
      <c r="I5828" s="203">
        <v>40800</v>
      </c>
      <c r="J5828" s="203">
        <v>40800</v>
      </c>
      <c r="K5828" s="203">
        <v>0</v>
      </c>
      <c r="L5828" s="203">
        <v>0</v>
      </c>
      <c r="M5828" s="231"/>
    </row>
    <row r="5829" spans="1:13">
      <c r="A5829" s="231" t="s">
        <v>794</v>
      </c>
      <c r="B5829" s="231" t="s">
        <v>806</v>
      </c>
      <c r="C5829" s="231" t="s">
        <v>2344</v>
      </c>
      <c r="D5829" s="231" t="s">
        <v>513</v>
      </c>
      <c r="E5829" s="231" t="s">
        <v>828</v>
      </c>
      <c r="F5829" s="231" t="s">
        <v>48</v>
      </c>
      <c r="G5829" s="231" t="s">
        <v>521</v>
      </c>
      <c r="H5829" s="231" t="s">
        <v>796</v>
      </c>
      <c r="I5829" s="203">
        <v>50530.75</v>
      </c>
      <c r="J5829" s="203">
        <v>0</v>
      </c>
      <c r="K5829" s="203">
        <v>0</v>
      </c>
      <c r="L5829" s="203">
        <v>50530.75</v>
      </c>
      <c r="M5829" s="231"/>
    </row>
    <row r="5830" spans="1:13">
      <c r="A5830" s="231" t="s">
        <v>794</v>
      </c>
      <c r="B5830" s="231" t="s">
        <v>704</v>
      </c>
      <c r="C5830" s="231" t="s">
        <v>812</v>
      </c>
      <c r="D5830" s="231" t="s">
        <v>513</v>
      </c>
      <c r="E5830" s="231" t="s">
        <v>828</v>
      </c>
      <c r="F5830" s="231" t="s">
        <v>48</v>
      </c>
      <c r="G5830" s="231" t="s">
        <v>521</v>
      </c>
      <c r="H5830" s="231" t="s">
        <v>796</v>
      </c>
      <c r="I5830" s="203">
        <v>16856.29</v>
      </c>
      <c r="J5830" s="203">
        <v>0</v>
      </c>
      <c r="K5830" s="203">
        <v>0</v>
      </c>
      <c r="L5830" s="203">
        <v>16856.29</v>
      </c>
      <c r="M5830" s="231"/>
    </row>
    <row r="5831" spans="1:13">
      <c r="A5831" s="231" t="s">
        <v>794</v>
      </c>
      <c r="B5831" s="231" t="s">
        <v>702</v>
      </c>
      <c r="C5831" s="231" t="s">
        <v>794</v>
      </c>
      <c r="D5831" s="231" t="s">
        <v>513</v>
      </c>
      <c r="E5831" s="231" t="s">
        <v>828</v>
      </c>
      <c r="F5831" s="231" t="s">
        <v>48</v>
      </c>
      <c r="G5831" s="231" t="s">
        <v>521</v>
      </c>
      <c r="H5831" s="231" t="s">
        <v>796</v>
      </c>
      <c r="I5831" s="203">
        <v>42240</v>
      </c>
      <c r="J5831" s="203">
        <v>35557.26</v>
      </c>
      <c r="K5831" s="203">
        <v>6674.64</v>
      </c>
      <c r="L5831" s="203">
        <v>8.1</v>
      </c>
      <c r="M5831" s="231"/>
    </row>
    <row r="5832" spans="1:13">
      <c r="A5832" s="231" t="s">
        <v>794</v>
      </c>
      <c r="B5832" s="231" t="s">
        <v>702</v>
      </c>
      <c r="C5832" s="231" t="s">
        <v>812</v>
      </c>
      <c r="D5832" s="231" t="s">
        <v>513</v>
      </c>
      <c r="E5832" s="231" t="s">
        <v>828</v>
      </c>
      <c r="F5832" s="231" t="s">
        <v>48</v>
      </c>
      <c r="G5832" s="231" t="s">
        <v>521</v>
      </c>
      <c r="H5832" s="231" t="s">
        <v>796</v>
      </c>
      <c r="I5832" s="203">
        <v>15000</v>
      </c>
      <c r="J5832" s="203">
        <v>13668.51</v>
      </c>
      <c r="K5832" s="203">
        <v>1385.4</v>
      </c>
      <c r="L5832" s="203">
        <v>-53.91</v>
      </c>
      <c r="M5832" s="231"/>
    </row>
    <row r="5833" spans="1:13">
      <c r="A5833" s="231" t="s">
        <v>794</v>
      </c>
      <c r="B5833" s="231" t="s">
        <v>702</v>
      </c>
      <c r="C5833" s="231" t="s">
        <v>2345</v>
      </c>
      <c r="D5833" s="231" t="s">
        <v>513</v>
      </c>
      <c r="E5833" s="231" t="s">
        <v>828</v>
      </c>
      <c r="F5833" s="231" t="s">
        <v>48</v>
      </c>
      <c r="G5833" s="231" t="s">
        <v>521</v>
      </c>
      <c r="H5833" s="231" t="s">
        <v>796</v>
      </c>
      <c r="I5833" s="203">
        <v>582.79999999999995</v>
      </c>
      <c r="J5833" s="203">
        <v>708.51</v>
      </c>
      <c r="K5833" s="203">
        <v>0</v>
      </c>
      <c r="L5833" s="203">
        <v>-125.71</v>
      </c>
      <c r="M5833" s="231"/>
    </row>
    <row r="5834" spans="1:13">
      <c r="A5834" s="231" t="s">
        <v>794</v>
      </c>
      <c r="B5834" s="231" t="s">
        <v>806</v>
      </c>
      <c r="C5834" s="231" t="s">
        <v>794</v>
      </c>
      <c r="D5834" s="231" t="s">
        <v>22</v>
      </c>
      <c r="E5834" s="231" t="s">
        <v>828</v>
      </c>
      <c r="F5834" s="231" t="s">
        <v>48</v>
      </c>
      <c r="G5834" s="231" t="s">
        <v>521</v>
      </c>
      <c r="H5834" s="231" t="s">
        <v>796</v>
      </c>
      <c r="I5834" s="203">
        <v>11325</v>
      </c>
      <c r="J5834" s="203">
        <v>11325</v>
      </c>
      <c r="K5834" s="203">
        <v>0</v>
      </c>
      <c r="L5834" s="203">
        <v>0</v>
      </c>
      <c r="M5834" s="231"/>
    </row>
    <row r="5835" spans="1:13">
      <c r="A5835" s="231" t="s">
        <v>794</v>
      </c>
      <c r="B5835" s="231" t="s">
        <v>806</v>
      </c>
      <c r="C5835" s="231" t="s">
        <v>812</v>
      </c>
      <c r="D5835" s="231" t="s">
        <v>22</v>
      </c>
      <c r="E5835" s="231" t="s">
        <v>828</v>
      </c>
      <c r="F5835" s="231" t="s">
        <v>48</v>
      </c>
      <c r="G5835" s="231" t="s">
        <v>521</v>
      </c>
      <c r="H5835" s="231" t="s">
        <v>796</v>
      </c>
      <c r="I5835" s="203">
        <v>0</v>
      </c>
      <c r="J5835" s="203">
        <v>906.01</v>
      </c>
      <c r="K5835" s="203">
        <v>0</v>
      </c>
      <c r="L5835" s="203">
        <v>-906.01</v>
      </c>
      <c r="M5835" s="231"/>
    </row>
    <row r="5836" spans="1:13">
      <c r="A5836" s="231" t="s">
        <v>794</v>
      </c>
      <c r="B5836" s="231" t="s">
        <v>806</v>
      </c>
      <c r="C5836" s="231" t="s">
        <v>2341</v>
      </c>
      <c r="D5836" s="231" t="s">
        <v>22</v>
      </c>
      <c r="E5836" s="231" t="s">
        <v>828</v>
      </c>
      <c r="F5836" s="231" t="s">
        <v>48</v>
      </c>
      <c r="G5836" s="231" t="s">
        <v>521</v>
      </c>
      <c r="H5836" s="231" t="s">
        <v>796</v>
      </c>
      <c r="I5836" s="203">
        <v>7595.45</v>
      </c>
      <c r="J5836" s="203">
        <v>0</v>
      </c>
      <c r="K5836" s="203">
        <v>0</v>
      </c>
      <c r="L5836" s="203">
        <v>7595.45</v>
      </c>
      <c r="M5836" s="231"/>
    </row>
    <row r="5837" spans="1:13">
      <c r="A5837" s="231" t="s">
        <v>794</v>
      </c>
      <c r="B5837" s="231" t="s">
        <v>806</v>
      </c>
      <c r="C5837" s="231" t="s">
        <v>2343</v>
      </c>
      <c r="D5837" s="231" t="s">
        <v>22</v>
      </c>
      <c r="E5837" s="231" t="s">
        <v>828</v>
      </c>
      <c r="F5837" s="231" t="s">
        <v>48</v>
      </c>
      <c r="G5837" s="231" t="s">
        <v>521</v>
      </c>
      <c r="H5837" s="231" t="s">
        <v>796</v>
      </c>
      <c r="I5837" s="203">
        <v>908.14</v>
      </c>
      <c r="J5837" s="203">
        <v>348.6</v>
      </c>
      <c r="K5837" s="203">
        <v>0</v>
      </c>
      <c r="L5837" s="203">
        <v>559.54</v>
      </c>
      <c r="M5837" s="231"/>
    </row>
    <row r="5838" spans="1:13">
      <c r="A5838" s="231" t="s">
        <v>794</v>
      </c>
      <c r="B5838" s="231" t="s">
        <v>806</v>
      </c>
      <c r="C5838" s="231" t="s">
        <v>2343</v>
      </c>
      <c r="D5838" s="231" t="s">
        <v>22</v>
      </c>
      <c r="E5838" s="231" t="s">
        <v>828</v>
      </c>
      <c r="F5838" s="231" t="s">
        <v>48</v>
      </c>
      <c r="G5838" s="231" t="s">
        <v>521</v>
      </c>
      <c r="H5838" s="231" t="s">
        <v>796</v>
      </c>
      <c r="I5838" s="203">
        <v>10728.73</v>
      </c>
      <c r="J5838" s="203">
        <v>853.12</v>
      </c>
      <c r="K5838" s="203">
        <v>0</v>
      </c>
      <c r="L5838" s="203">
        <v>9875.61</v>
      </c>
      <c r="M5838" s="231"/>
    </row>
    <row r="5839" spans="1:13">
      <c r="A5839" s="231" t="s">
        <v>794</v>
      </c>
      <c r="B5839" s="231" t="s">
        <v>806</v>
      </c>
      <c r="C5839" s="231" t="s">
        <v>2344</v>
      </c>
      <c r="D5839" s="231" t="s">
        <v>22</v>
      </c>
      <c r="E5839" s="231" t="s">
        <v>828</v>
      </c>
      <c r="F5839" s="231" t="s">
        <v>48</v>
      </c>
      <c r="G5839" s="231" t="s">
        <v>521</v>
      </c>
      <c r="H5839" s="231" t="s">
        <v>796</v>
      </c>
      <c r="I5839" s="203">
        <v>848.79</v>
      </c>
      <c r="J5839" s="203">
        <v>0</v>
      </c>
      <c r="K5839" s="203">
        <v>0</v>
      </c>
      <c r="L5839" s="203">
        <v>848.79</v>
      </c>
      <c r="M5839" s="231"/>
    </row>
    <row r="5840" spans="1:13">
      <c r="A5840" s="231" t="s">
        <v>794</v>
      </c>
      <c r="B5840" s="231" t="s">
        <v>806</v>
      </c>
      <c r="C5840" s="231" t="s">
        <v>2344</v>
      </c>
      <c r="D5840" s="231" t="s">
        <v>22</v>
      </c>
      <c r="E5840" s="231" t="s">
        <v>828</v>
      </c>
      <c r="F5840" s="231" t="s">
        <v>48</v>
      </c>
      <c r="G5840" s="231" t="s">
        <v>521</v>
      </c>
      <c r="H5840" s="231" t="s">
        <v>796</v>
      </c>
      <c r="I5840" s="203">
        <v>11090</v>
      </c>
      <c r="J5840" s="203">
        <v>0</v>
      </c>
      <c r="K5840" s="203">
        <v>0</v>
      </c>
      <c r="L5840" s="203">
        <v>11090</v>
      </c>
      <c r="M5840" s="231"/>
    </row>
    <row r="5841" spans="1:13">
      <c r="A5841" s="231" t="s">
        <v>794</v>
      </c>
      <c r="B5841" s="231" t="s">
        <v>806</v>
      </c>
      <c r="C5841" s="231" t="s">
        <v>2344</v>
      </c>
      <c r="D5841" s="231" t="s">
        <v>22</v>
      </c>
      <c r="E5841" s="231" t="s">
        <v>828</v>
      </c>
      <c r="F5841" s="231" t="s">
        <v>48</v>
      </c>
      <c r="G5841" s="231" t="s">
        <v>521</v>
      </c>
      <c r="H5841" s="231" t="s">
        <v>796</v>
      </c>
      <c r="I5841" s="203">
        <v>107736.28</v>
      </c>
      <c r="J5841" s="203">
        <v>78150</v>
      </c>
      <c r="K5841" s="203">
        <v>0</v>
      </c>
      <c r="L5841" s="203">
        <v>29586.28</v>
      </c>
      <c r="M5841" s="231"/>
    </row>
    <row r="5842" spans="1:13">
      <c r="A5842" s="231" t="s">
        <v>794</v>
      </c>
      <c r="B5842" s="231" t="s">
        <v>806</v>
      </c>
      <c r="C5842" s="231" t="s">
        <v>2344</v>
      </c>
      <c r="D5842" s="231" t="s">
        <v>22</v>
      </c>
      <c r="E5842" s="231" t="s">
        <v>828</v>
      </c>
      <c r="F5842" s="231" t="s">
        <v>48</v>
      </c>
      <c r="G5842" s="231" t="s">
        <v>521</v>
      </c>
      <c r="H5842" s="231" t="s">
        <v>796</v>
      </c>
      <c r="I5842" s="203">
        <v>18000</v>
      </c>
      <c r="J5842" s="203">
        <v>7376.28</v>
      </c>
      <c r="K5842" s="203">
        <v>0</v>
      </c>
      <c r="L5842" s="203">
        <v>10623.72</v>
      </c>
      <c r="M5842" s="231"/>
    </row>
    <row r="5843" spans="1:13">
      <c r="A5843" s="231" t="s">
        <v>794</v>
      </c>
      <c r="B5843" s="231" t="s">
        <v>703</v>
      </c>
      <c r="C5843" s="231" t="s">
        <v>794</v>
      </c>
      <c r="D5843" s="231" t="s">
        <v>853</v>
      </c>
      <c r="E5843" s="231" t="s">
        <v>2092</v>
      </c>
      <c r="F5843" s="231" t="s">
        <v>48</v>
      </c>
      <c r="G5843" s="231" t="s">
        <v>521</v>
      </c>
      <c r="H5843" s="231" t="s">
        <v>796</v>
      </c>
      <c r="I5843" s="203">
        <v>43690</v>
      </c>
      <c r="J5843" s="203">
        <v>36773.839999999997</v>
      </c>
      <c r="K5843" s="203">
        <v>6898.32</v>
      </c>
      <c r="L5843" s="203">
        <v>17.84</v>
      </c>
      <c r="M5843" s="231"/>
    </row>
    <row r="5844" spans="1:13">
      <c r="A5844" s="231" t="s">
        <v>794</v>
      </c>
      <c r="B5844" s="231" t="s">
        <v>703</v>
      </c>
      <c r="C5844" s="231" t="s">
        <v>812</v>
      </c>
      <c r="D5844" s="231" t="s">
        <v>853</v>
      </c>
      <c r="E5844" s="231" t="s">
        <v>2092</v>
      </c>
      <c r="F5844" s="231" t="s">
        <v>48</v>
      </c>
      <c r="G5844" s="231" t="s">
        <v>521</v>
      </c>
      <c r="H5844" s="231" t="s">
        <v>796</v>
      </c>
      <c r="I5844" s="203">
        <v>17123.099999999999</v>
      </c>
      <c r="J5844" s="203">
        <v>15720.94</v>
      </c>
      <c r="K5844" s="203">
        <v>1431.8</v>
      </c>
      <c r="L5844" s="203">
        <v>-29.64</v>
      </c>
      <c r="M5844" s="231"/>
    </row>
    <row r="5845" spans="1:13">
      <c r="A5845" s="231" t="s">
        <v>794</v>
      </c>
      <c r="B5845" s="231" t="s">
        <v>808</v>
      </c>
      <c r="C5845" s="231" t="s">
        <v>2341</v>
      </c>
      <c r="D5845" s="231" t="s">
        <v>342</v>
      </c>
      <c r="E5845" s="231" t="s">
        <v>296</v>
      </c>
      <c r="F5845" s="231" t="s">
        <v>48</v>
      </c>
      <c r="G5845" s="231" t="s">
        <v>521</v>
      </c>
      <c r="H5845" s="231" t="s">
        <v>991</v>
      </c>
      <c r="I5845" s="203">
        <v>1111.22</v>
      </c>
      <c r="J5845" s="203">
        <v>468</v>
      </c>
      <c r="K5845" s="203">
        <v>0</v>
      </c>
      <c r="L5845" s="203">
        <v>643.22</v>
      </c>
      <c r="M5845" s="231"/>
    </row>
    <row r="5846" spans="1:13">
      <c r="A5846" s="231" t="s">
        <v>794</v>
      </c>
      <c r="B5846" s="231" t="s">
        <v>808</v>
      </c>
      <c r="C5846" s="231" t="s">
        <v>2343</v>
      </c>
      <c r="D5846" s="231" t="s">
        <v>342</v>
      </c>
      <c r="E5846" s="231" t="s">
        <v>296</v>
      </c>
      <c r="F5846" s="231" t="s">
        <v>48</v>
      </c>
      <c r="G5846" s="231" t="s">
        <v>521</v>
      </c>
      <c r="H5846" s="231" t="s">
        <v>991</v>
      </c>
      <c r="I5846" s="203">
        <v>238.71</v>
      </c>
      <c r="J5846" s="203">
        <v>238.71</v>
      </c>
      <c r="K5846" s="203">
        <v>0</v>
      </c>
      <c r="L5846" s="203">
        <v>0</v>
      </c>
      <c r="M5846" s="231"/>
    </row>
    <row r="5847" spans="1:13">
      <c r="A5847" s="231" t="s">
        <v>794</v>
      </c>
      <c r="B5847" s="231" t="s">
        <v>808</v>
      </c>
      <c r="C5847" s="231" t="s">
        <v>812</v>
      </c>
      <c r="D5847" s="231" t="s">
        <v>21</v>
      </c>
      <c r="E5847" s="231" t="s">
        <v>296</v>
      </c>
      <c r="F5847" s="231" t="s">
        <v>48</v>
      </c>
      <c r="G5847" s="231" t="s">
        <v>521</v>
      </c>
      <c r="H5847" s="231" t="s">
        <v>991</v>
      </c>
      <c r="I5847" s="203">
        <v>1706.48</v>
      </c>
      <c r="J5847" s="203">
        <v>0</v>
      </c>
      <c r="K5847" s="203">
        <v>0</v>
      </c>
      <c r="L5847" s="203">
        <v>1706.48</v>
      </c>
      <c r="M5847" s="231"/>
    </row>
    <row r="5848" spans="1:13">
      <c r="A5848" s="231" t="s">
        <v>794</v>
      </c>
      <c r="B5848" s="231" t="s">
        <v>808</v>
      </c>
      <c r="C5848" s="231" t="s">
        <v>2343</v>
      </c>
      <c r="D5848" s="231" t="s">
        <v>835</v>
      </c>
      <c r="E5848" s="231" t="s">
        <v>296</v>
      </c>
      <c r="F5848" s="231" t="s">
        <v>48</v>
      </c>
      <c r="G5848" s="231" t="s">
        <v>521</v>
      </c>
      <c r="H5848" s="231" t="s">
        <v>991</v>
      </c>
      <c r="I5848" s="203">
        <v>159.99</v>
      </c>
      <c r="J5848" s="203">
        <v>159.99</v>
      </c>
      <c r="K5848" s="203">
        <v>0</v>
      </c>
      <c r="L5848" s="203">
        <v>0</v>
      </c>
      <c r="M5848" s="231"/>
    </row>
    <row r="5849" spans="1:13">
      <c r="A5849" s="231" t="s">
        <v>794</v>
      </c>
      <c r="B5849" s="231" t="s">
        <v>808</v>
      </c>
      <c r="C5849" s="231" t="s">
        <v>2344</v>
      </c>
      <c r="D5849" s="231" t="s">
        <v>835</v>
      </c>
      <c r="E5849" s="231" t="s">
        <v>296</v>
      </c>
      <c r="F5849" s="231" t="s">
        <v>48</v>
      </c>
      <c r="G5849" s="231" t="s">
        <v>521</v>
      </c>
      <c r="H5849" s="231" t="s">
        <v>991</v>
      </c>
      <c r="I5849" s="203">
        <v>231.76</v>
      </c>
      <c r="J5849" s="203">
        <v>230.72</v>
      </c>
      <c r="K5849" s="203">
        <v>0</v>
      </c>
      <c r="L5849" s="203">
        <v>1.04</v>
      </c>
      <c r="M5849" s="231"/>
    </row>
    <row r="5850" spans="1:13">
      <c r="A5850" s="231" t="s">
        <v>794</v>
      </c>
      <c r="B5850" s="231" t="s">
        <v>702</v>
      </c>
      <c r="C5850" s="231" t="s">
        <v>2341</v>
      </c>
      <c r="D5850" s="231" t="s">
        <v>398</v>
      </c>
      <c r="E5850" s="231" t="s">
        <v>296</v>
      </c>
      <c r="F5850" s="231" t="s">
        <v>48</v>
      </c>
      <c r="G5850" s="231" t="s">
        <v>521</v>
      </c>
      <c r="H5850" s="231" t="s">
        <v>991</v>
      </c>
      <c r="I5850" s="203">
        <v>189.24</v>
      </c>
      <c r="J5850" s="203">
        <v>0</v>
      </c>
      <c r="K5850" s="203">
        <v>0</v>
      </c>
      <c r="L5850" s="203">
        <v>189.24</v>
      </c>
      <c r="M5850" s="231"/>
    </row>
    <row r="5851" spans="1:13">
      <c r="A5851" s="231" t="s">
        <v>794</v>
      </c>
      <c r="B5851" s="231" t="s">
        <v>808</v>
      </c>
      <c r="C5851" s="231" t="s">
        <v>2343</v>
      </c>
      <c r="D5851" s="231" t="s">
        <v>827</v>
      </c>
      <c r="E5851" s="231" t="s">
        <v>296</v>
      </c>
      <c r="F5851" s="231" t="s">
        <v>48</v>
      </c>
      <c r="G5851" s="231" t="s">
        <v>521</v>
      </c>
      <c r="H5851" s="231" t="s">
        <v>991</v>
      </c>
      <c r="I5851" s="203">
        <v>1253.3800000000001</v>
      </c>
      <c r="J5851" s="203">
        <v>0</v>
      </c>
      <c r="K5851" s="203">
        <v>0</v>
      </c>
      <c r="L5851" s="203">
        <v>1253.3800000000001</v>
      </c>
      <c r="M5851" s="231"/>
    </row>
    <row r="5852" spans="1:13">
      <c r="A5852" s="231" t="s">
        <v>794</v>
      </c>
      <c r="B5852" s="231" t="s">
        <v>808</v>
      </c>
      <c r="C5852" s="231" t="s">
        <v>812</v>
      </c>
      <c r="D5852" s="231" t="s">
        <v>384</v>
      </c>
      <c r="E5852" s="231" t="s">
        <v>296</v>
      </c>
      <c r="F5852" s="231" t="s">
        <v>48</v>
      </c>
      <c r="G5852" s="231" t="s">
        <v>521</v>
      </c>
      <c r="H5852" s="231" t="s">
        <v>991</v>
      </c>
      <c r="I5852" s="203">
        <v>1732.93</v>
      </c>
      <c r="J5852" s="203">
        <v>0</v>
      </c>
      <c r="K5852" s="203">
        <v>0</v>
      </c>
      <c r="L5852" s="203">
        <v>1732.93</v>
      </c>
      <c r="M5852" s="231"/>
    </row>
    <row r="5853" spans="1:13">
      <c r="A5853" s="231" t="s">
        <v>794</v>
      </c>
      <c r="B5853" s="231" t="s">
        <v>808</v>
      </c>
      <c r="C5853" s="231" t="s">
        <v>2343</v>
      </c>
      <c r="D5853" s="231" t="s">
        <v>384</v>
      </c>
      <c r="E5853" s="231" t="s">
        <v>296</v>
      </c>
      <c r="F5853" s="231" t="s">
        <v>48</v>
      </c>
      <c r="G5853" s="231" t="s">
        <v>521</v>
      </c>
      <c r="H5853" s="231" t="s">
        <v>991</v>
      </c>
      <c r="I5853" s="203">
        <v>689.09</v>
      </c>
      <c r="J5853" s="203">
        <v>0</v>
      </c>
      <c r="K5853" s="203">
        <v>0</v>
      </c>
      <c r="L5853" s="203">
        <v>689.09</v>
      </c>
      <c r="M5853" s="231"/>
    </row>
    <row r="5854" spans="1:13">
      <c r="A5854" s="231" t="s">
        <v>794</v>
      </c>
      <c r="B5854" s="231" t="s">
        <v>808</v>
      </c>
      <c r="C5854" s="231" t="s">
        <v>2345</v>
      </c>
      <c r="D5854" s="231" t="s">
        <v>384</v>
      </c>
      <c r="E5854" s="231" t="s">
        <v>296</v>
      </c>
      <c r="F5854" s="231" t="s">
        <v>48</v>
      </c>
      <c r="G5854" s="231" t="s">
        <v>521</v>
      </c>
      <c r="H5854" s="231" t="s">
        <v>991</v>
      </c>
      <c r="I5854" s="203">
        <v>600</v>
      </c>
      <c r="J5854" s="203">
        <v>571.36</v>
      </c>
      <c r="K5854" s="203">
        <v>0</v>
      </c>
      <c r="L5854" s="203">
        <v>28.64</v>
      </c>
      <c r="M5854" s="231"/>
    </row>
    <row r="5855" spans="1:13">
      <c r="A5855" s="231" t="s">
        <v>794</v>
      </c>
      <c r="B5855" s="231" t="s">
        <v>808</v>
      </c>
      <c r="C5855" s="231" t="s">
        <v>794</v>
      </c>
      <c r="D5855" s="231" t="s">
        <v>22</v>
      </c>
      <c r="E5855" s="231" t="s">
        <v>296</v>
      </c>
      <c r="F5855" s="231" t="s">
        <v>48</v>
      </c>
      <c r="G5855" s="231" t="s">
        <v>521</v>
      </c>
      <c r="H5855" s="231" t="s">
        <v>991</v>
      </c>
      <c r="I5855" s="203">
        <v>0</v>
      </c>
      <c r="J5855" s="203">
        <v>327.39999999999998</v>
      </c>
      <c r="K5855" s="203">
        <v>0</v>
      </c>
      <c r="L5855" s="203">
        <v>-327.39999999999998</v>
      </c>
      <c r="M5855" s="231"/>
    </row>
    <row r="5856" spans="1:13">
      <c r="A5856" s="231" t="s">
        <v>794</v>
      </c>
      <c r="B5856" s="231" t="s">
        <v>808</v>
      </c>
      <c r="C5856" s="231" t="s">
        <v>812</v>
      </c>
      <c r="D5856" s="231" t="s">
        <v>22</v>
      </c>
      <c r="E5856" s="231" t="s">
        <v>296</v>
      </c>
      <c r="F5856" s="231" t="s">
        <v>48</v>
      </c>
      <c r="G5856" s="231" t="s">
        <v>521</v>
      </c>
      <c r="H5856" s="231" t="s">
        <v>991</v>
      </c>
      <c r="I5856" s="203">
        <v>0</v>
      </c>
      <c r="J5856" s="203">
        <v>72.16</v>
      </c>
      <c r="K5856" s="203">
        <v>0</v>
      </c>
      <c r="L5856" s="203">
        <v>-72.16</v>
      </c>
      <c r="M5856" s="231"/>
    </row>
    <row r="5857" spans="1:13">
      <c r="A5857" s="231" t="s">
        <v>794</v>
      </c>
      <c r="B5857" s="231" t="s">
        <v>702</v>
      </c>
      <c r="C5857" s="231" t="s">
        <v>2341</v>
      </c>
      <c r="D5857" s="231" t="s">
        <v>22</v>
      </c>
      <c r="E5857" s="231" t="s">
        <v>296</v>
      </c>
      <c r="F5857" s="231" t="s">
        <v>48</v>
      </c>
      <c r="G5857" s="231" t="s">
        <v>521</v>
      </c>
      <c r="H5857" s="231" t="s">
        <v>991</v>
      </c>
      <c r="I5857" s="203">
        <v>343.3</v>
      </c>
      <c r="J5857" s="203">
        <v>1155.71</v>
      </c>
      <c r="K5857" s="203">
        <v>0</v>
      </c>
      <c r="L5857" s="203">
        <v>-812.41</v>
      </c>
      <c r="M5857" s="231"/>
    </row>
    <row r="5858" spans="1:13">
      <c r="A5858" s="231" t="s">
        <v>794</v>
      </c>
      <c r="B5858" s="231" t="s">
        <v>808</v>
      </c>
      <c r="C5858" s="231" t="s">
        <v>2343</v>
      </c>
      <c r="D5858" s="231" t="s">
        <v>29</v>
      </c>
      <c r="E5858" s="231" t="s">
        <v>296</v>
      </c>
      <c r="F5858" s="231" t="s">
        <v>48</v>
      </c>
      <c r="G5858" s="231" t="s">
        <v>521</v>
      </c>
      <c r="H5858" s="231" t="s">
        <v>991</v>
      </c>
      <c r="I5858" s="203">
        <v>1659.52</v>
      </c>
      <c r="J5858" s="203">
        <v>0</v>
      </c>
      <c r="K5858" s="203">
        <v>0</v>
      </c>
      <c r="L5858" s="203">
        <v>1659.52</v>
      </c>
      <c r="M5858" s="231"/>
    </row>
    <row r="5859" spans="1:13">
      <c r="A5859" s="231" t="s">
        <v>794</v>
      </c>
      <c r="B5859" s="231" t="s">
        <v>808</v>
      </c>
      <c r="C5859" s="231" t="s">
        <v>812</v>
      </c>
      <c r="D5859" s="231" t="s">
        <v>19</v>
      </c>
      <c r="E5859" s="231" t="s">
        <v>296</v>
      </c>
      <c r="F5859" s="231" t="s">
        <v>48</v>
      </c>
      <c r="G5859" s="231" t="s">
        <v>521</v>
      </c>
      <c r="H5859" s="231" t="s">
        <v>991</v>
      </c>
      <c r="I5859" s="203">
        <v>2753.32</v>
      </c>
      <c r="J5859" s="203">
        <v>0</v>
      </c>
      <c r="K5859" s="203">
        <v>0</v>
      </c>
      <c r="L5859" s="203">
        <v>2753.32</v>
      </c>
      <c r="M5859" s="231"/>
    </row>
    <row r="5860" spans="1:13">
      <c r="A5860" s="231" t="s">
        <v>794</v>
      </c>
      <c r="B5860" s="231" t="s">
        <v>808</v>
      </c>
      <c r="C5860" s="231" t="s">
        <v>2343</v>
      </c>
      <c r="D5860" s="231" t="s">
        <v>400</v>
      </c>
      <c r="E5860" s="231" t="s">
        <v>296</v>
      </c>
      <c r="F5860" s="231" t="s">
        <v>48</v>
      </c>
      <c r="G5860" s="231" t="s">
        <v>521</v>
      </c>
      <c r="H5860" s="231" t="s">
        <v>991</v>
      </c>
      <c r="I5860" s="203">
        <v>144.83000000000001</v>
      </c>
      <c r="J5860" s="203">
        <v>0</v>
      </c>
      <c r="K5860" s="203">
        <v>0</v>
      </c>
      <c r="L5860" s="203">
        <v>144.83000000000001</v>
      </c>
      <c r="M5860" s="231"/>
    </row>
    <row r="5861" spans="1:13">
      <c r="A5861" s="231" t="s">
        <v>794</v>
      </c>
      <c r="B5861" s="231" t="s">
        <v>808</v>
      </c>
      <c r="C5861" s="231" t="s">
        <v>812</v>
      </c>
      <c r="D5861" s="231" t="s">
        <v>816</v>
      </c>
      <c r="E5861" s="231" t="s">
        <v>296</v>
      </c>
      <c r="F5861" s="231" t="s">
        <v>48</v>
      </c>
      <c r="G5861" s="231" t="s">
        <v>521</v>
      </c>
      <c r="H5861" s="231" t="s">
        <v>991</v>
      </c>
      <c r="I5861" s="203">
        <v>3868.38</v>
      </c>
      <c r="J5861" s="203">
        <v>0</v>
      </c>
      <c r="K5861" s="203">
        <v>0</v>
      </c>
      <c r="L5861" s="203">
        <v>3868.38</v>
      </c>
      <c r="M5861" s="231"/>
    </row>
    <row r="5862" spans="1:13">
      <c r="A5862" s="231" t="s">
        <v>794</v>
      </c>
      <c r="B5862" s="231" t="s">
        <v>808</v>
      </c>
      <c r="C5862" s="231" t="s">
        <v>794</v>
      </c>
      <c r="D5862" s="231" t="s">
        <v>851</v>
      </c>
      <c r="E5862" s="231" t="s">
        <v>296</v>
      </c>
      <c r="F5862" s="231" t="s">
        <v>48</v>
      </c>
      <c r="G5862" s="231" t="s">
        <v>521</v>
      </c>
      <c r="H5862" s="231" t="s">
        <v>991</v>
      </c>
      <c r="I5862" s="203">
        <v>1465.81</v>
      </c>
      <c r="J5862" s="203">
        <v>0</v>
      </c>
      <c r="K5862" s="203">
        <v>0</v>
      </c>
      <c r="L5862" s="203">
        <v>1465.81</v>
      </c>
      <c r="M5862" s="231"/>
    </row>
    <row r="5863" spans="1:13">
      <c r="A5863" s="231" t="s">
        <v>794</v>
      </c>
      <c r="B5863" s="231" t="s">
        <v>808</v>
      </c>
      <c r="C5863" s="231" t="s">
        <v>812</v>
      </c>
      <c r="D5863" s="231" t="s">
        <v>36</v>
      </c>
      <c r="E5863" s="231" t="s">
        <v>296</v>
      </c>
      <c r="F5863" s="231" t="s">
        <v>48</v>
      </c>
      <c r="G5863" s="231" t="s">
        <v>521</v>
      </c>
      <c r="H5863" s="231" t="s">
        <v>991</v>
      </c>
      <c r="I5863" s="203">
        <v>2046.57</v>
      </c>
      <c r="J5863" s="203">
        <v>0</v>
      </c>
      <c r="K5863" s="203">
        <v>0</v>
      </c>
      <c r="L5863" s="203">
        <v>2046.57</v>
      </c>
      <c r="M5863" s="231"/>
    </row>
    <row r="5864" spans="1:13">
      <c r="A5864" s="231" t="s">
        <v>794</v>
      </c>
      <c r="B5864" s="231" t="s">
        <v>808</v>
      </c>
      <c r="C5864" s="231" t="s">
        <v>812</v>
      </c>
      <c r="D5864" s="231" t="s">
        <v>134</v>
      </c>
      <c r="E5864" s="231" t="s">
        <v>296</v>
      </c>
      <c r="F5864" s="231" t="s">
        <v>48</v>
      </c>
      <c r="G5864" s="231" t="s">
        <v>521</v>
      </c>
      <c r="H5864" s="231" t="s">
        <v>991</v>
      </c>
      <c r="I5864" s="203">
        <v>447.2</v>
      </c>
      <c r="J5864" s="203">
        <v>0</v>
      </c>
      <c r="K5864" s="203">
        <v>0</v>
      </c>
      <c r="L5864" s="203">
        <v>447.2</v>
      </c>
      <c r="M5864" s="231"/>
    </row>
    <row r="5865" spans="1:13">
      <c r="A5865" s="231" t="s">
        <v>794</v>
      </c>
      <c r="B5865" s="231" t="s">
        <v>808</v>
      </c>
      <c r="C5865" s="231" t="s">
        <v>812</v>
      </c>
      <c r="D5865" s="231" t="s">
        <v>382</v>
      </c>
      <c r="E5865" s="231" t="s">
        <v>296</v>
      </c>
      <c r="F5865" s="231" t="s">
        <v>48</v>
      </c>
      <c r="G5865" s="231" t="s">
        <v>521</v>
      </c>
      <c r="H5865" s="231" t="s">
        <v>991</v>
      </c>
      <c r="I5865" s="203">
        <v>2845.83</v>
      </c>
      <c r="J5865" s="203">
        <v>0</v>
      </c>
      <c r="K5865" s="203">
        <v>0</v>
      </c>
      <c r="L5865" s="203">
        <v>2845.83</v>
      </c>
      <c r="M5865" s="231"/>
    </row>
    <row r="5866" spans="1:13">
      <c r="A5866" s="231" t="s">
        <v>794</v>
      </c>
      <c r="B5866" s="231" t="s">
        <v>808</v>
      </c>
      <c r="C5866" s="231" t="s">
        <v>812</v>
      </c>
      <c r="D5866" s="231" t="s">
        <v>210</v>
      </c>
      <c r="E5866" s="231" t="s">
        <v>296</v>
      </c>
      <c r="F5866" s="231" t="s">
        <v>48</v>
      </c>
      <c r="G5866" s="231" t="s">
        <v>521</v>
      </c>
      <c r="H5866" s="231" t="s">
        <v>991</v>
      </c>
      <c r="I5866" s="203">
        <v>4335</v>
      </c>
      <c r="J5866" s="203">
        <v>0</v>
      </c>
      <c r="K5866" s="203">
        <v>0</v>
      </c>
      <c r="L5866" s="203">
        <v>4335</v>
      </c>
      <c r="M5866" s="231"/>
    </row>
    <row r="5867" spans="1:13">
      <c r="A5867" s="231" t="s">
        <v>794</v>
      </c>
      <c r="B5867" s="231" t="s">
        <v>808</v>
      </c>
      <c r="C5867" s="231" t="s">
        <v>812</v>
      </c>
      <c r="D5867" s="231" t="s">
        <v>380</v>
      </c>
      <c r="E5867" s="231" t="s">
        <v>296</v>
      </c>
      <c r="F5867" s="231" t="s">
        <v>48</v>
      </c>
      <c r="G5867" s="231" t="s">
        <v>521</v>
      </c>
      <c r="H5867" s="231" t="s">
        <v>991</v>
      </c>
      <c r="I5867" s="203">
        <v>4048.87</v>
      </c>
      <c r="J5867" s="203">
        <v>0</v>
      </c>
      <c r="K5867" s="203">
        <v>0</v>
      </c>
      <c r="L5867" s="203">
        <v>4048.87</v>
      </c>
      <c r="M5867" s="231"/>
    </row>
    <row r="5868" spans="1:13">
      <c r="A5868" s="231" t="s">
        <v>794</v>
      </c>
      <c r="B5868" s="231" t="s">
        <v>808</v>
      </c>
      <c r="C5868" s="231" t="s">
        <v>2341</v>
      </c>
      <c r="D5868" s="231" t="s">
        <v>800</v>
      </c>
      <c r="E5868" s="231" t="s">
        <v>296</v>
      </c>
      <c r="F5868" s="231" t="s">
        <v>48</v>
      </c>
      <c r="G5868" s="231" t="s">
        <v>521</v>
      </c>
      <c r="H5868" s="231" t="s">
        <v>991</v>
      </c>
      <c r="I5868" s="203">
        <v>480.46</v>
      </c>
      <c r="J5868" s="203">
        <v>348.7</v>
      </c>
      <c r="K5868" s="203">
        <v>0</v>
      </c>
      <c r="L5868" s="203">
        <v>131.76</v>
      </c>
      <c r="M5868" s="231"/>
    </row>
    <row r="5869" spans="1:13">
      <c r="A5869" s="231" t="s">
        <v>794</v>
      </c>
      <c r="B5869" s="231" t="s">
        <v>808</v>
      </c>
      <c r="C5869" s="231" t="s">
        <v>2345</v>
      </c>
      <c r="D5869" s="231" t="s">
        <v>800</v>
      </c>
      <c r="E5869" s="231" t="s">
        <v>296</v>
      </c>
      <c r="F5869" s="231" t="s">
        <v>48</v>
      </c>
      <c r="G5869" s="231" t="s">
        <v>521</v>
      </c>
      <c r="H5869" s="231" t="s">
        <v>991</v>
      </c>
      <c r="I5869" s="203">
        <v>524</v>
      </c>
      <c r="J5869" s="203">
        <v>524</v>
      </c>
      <c r="K5869" s="203">
        <v>0</v>
      </c>
      <c r="L5869" s="203">
        <v>0</v>
      </c>
      <c r="M5869" s="231"/>
    </row>
    <row r="5870" spans="1:13">
      <c r="A5870" s="231" t="s">
        <v>794</v>
      </c>
      <c r="B5870" s="231" t="s">
        <v>808</v>
      </c>
      <c r="C5870" s="231" t="s">
        <v>2345</v>
      </c>
      <c r="D5870" s="231" t="s">
        <v>800</v>
      </c>
      <c r="E5870" s="231" t="s">
        <v>296</v>
      </c>
      <c r="F5870" s="231" t="s">
        <v>48</v>
      </c>
      <c r="G5870" s="231" t="s">
        <v>521</v>
      </c>
      <c r="H5870" s="231" t="s">
        <v>991</v>
      </c>
      <c r="I5870" s="203">
        <v>357.1</v>
      </c>
      <c r="J5870" s="203">
        <v>357.1</v>
      </c>
      <c r="K5870" s="203">
        <v>0</v>
      </c>
      <c r="L5870" s="203">
        <v>0</v>
      </c>
      <c r="M5870" s="231"/>
    </row>
    <row r="5871" spans="1:13">
      <c r="A5871" s="231" t="s">
        <v>794</v>
      </c>
      <c r="B5871" s="231" t="s">
        <v>808</v>
      </c>
      <c r="C5871" s="231" t="s">
        <v>812</v>
      </c>
      <c r="D5871" s="231" t="s">
        <v>1044</v>
      </c>
      <c r="E5871" s="231" t="s">
        <v>296</v>
      </c>
      <c r="F5871" s="231" t="s">
        <v>48</v>
      </c>
      <c r="G5871" s="231" t="s">
        <v>521</v>
      </c>
      <c r="H5871" s="231" t="s">
        <v>991</v>
      </c>
      <c r="I5871" s="203">
        <v>873.24</v>
      </c>
      <c r="J5871" s="203">
        <v>0</v>
      </c>
      <c r="K5871" s="203">
        <v>0</v>
      </c>
      <c r="L5871" s="203">
        <v>873.24</v>
      </c>
      <c r="M5871" s="231"/>
    </row>
    <row r="5872" spans="1:13">
      <c r="A5872" s="231" t="s">
        <v>794</v>
      </c>
      <c r="B5872" s="231" t="s">
        <v>808</v>
      </c>
      <c r="C5872" s="231" t="s">
        <v>2341</v>
      </c>
      <c r="D5872" s="231" t="s">
        <v>1044</v>
      </c>
      <c r="E5872" s="231" t="s">
        <v>296</v>
      </c>
      <c r="F5872" s="231" t="s">
        <v>48</v>
      </c>
      <c r="G5872" s="231" t="s">
        <v>521</v>
      </c>
      <c r="H5872" s="231" t="s">
        <v>991</v>
      </c>
      <c r="I5872" s="203">
        <v>859.63</v>
      </c>
      <c r="J5872" s="203">
        <v>689.18</v>
      </c>
      <c r="K5872" s="203">
        <v>0</v>
      </c>
      <c r="L5872" s="203">
        <v>170.45</v>
      </c>
      <c r="M5872" s="231"/>
    </row>
    <row r="5873" spans="1:13">
      <c r="A5873" s="231" t="s">
        <v>794</v>
      </c>
      <c r="B5873" s="231" t="s">
        <v>808</v>
      </c>
      <c r="C5873" s="231" t="s">
        <v>2343</v>
      </c>
      <c r="D5873" s="231" t="s">
        <v>1044</v>
      </c>
      <c r="E5873" s="231" t="s">
        <v>296</v>
      </c>
      <c r="F5873" s="231" t="s">
        <v>48</v>
      </c>
      <c r="G5873" s="231" t="s">
        <v>521</v>
      </c>
      <c r="H5873" s="231" t="s">
        <v>991</v>
      </c>
      <c r="I5873" s="203">
        <v>362.58</v>
      </c>
      <c r="J5873" s="203">
        <v>99.64</v>
      </c>
      <c r="K5873" s="203">
        <v>0</v>
      </c>
      <c r="L5873" s="203">
        <v>262.94</v>
      </c>
      <c r="M5873" s="231"/>
    </row>
    <row r="5874" spans="1:13">
      <c r="A5874" s="231" t="s">
        <v>794</v>
      </c>
      <c r="B5874" s="231" t="s">
        <v>808</v>
      </c>
      <c r="C5874" s="231" t="s">
        <v>812</v>
      </c>
      <c r="D5874" s="231" t="s">
        <v>2303</v>
      </c>
      <c r="E5874" s="231" t="s">
        <v>296</v>
      </c>
      <c r="F5874" s="231" t="s">
        <v>48</v>
      </c>
      <c r="G5874" s="231" t="s">
        <v>521</v>
      </c>
      <c r="H5874" s="231" t="s">
        <v>991</v>
      </c>
      <c r="I5874" s="203">
        <v>201.05</v>
      </c>
      <c r="J5874" s="203">
        <v>0</v>
      </c>
      <c r="K5874" s="203">
        <v>0</v>
      </c>
      <c r="L5874" s="203">
        <v>201.05</v>
      </c>
      <c r="M5874" s="231"/>
    </row>
    <row r="5875" spans="1:13">
      <c r="A5875" s="231" t="s">
        <v>794</v>
      </c>
      <c r="B5875" s="231" t="s">
        <v>808</v>
      </c>
      <c r="C5875" s="231" t="s">
        <v>2341</v>
      </c>
      <c r="D5875" s="231" t="s">
        <v>2303</v>
      </c>
      <c r="E5875" s="231" t="s">
        <v>296</v>
      </c>
      <c r="F5875" s="231" t="s">
        <v>48</v>
      </c>
      <c r="G5875" s="231" t="s">
        <v>521</v>
      </c>
      <c r="H5875" s="231" t="s">
        <v>991</v>
      </c>
      <c r="I5875" s="203">
        <v>1308.75</v>
      </c>
      <c r="J5875" s="203">
        <v>0</v>
      </c>
      <c r="K5875" s="203">
        <v>0</v>
      </c>
      <c r="L5875" s="203">
        <v>1308.75</v>
      </c>
      <c r="M5875" s="231"/>
    </row>
    <row r="5876" spans="1:13">
      <c r="A5876" s="231" t="s">
        <v>794</v>
      </c>
      <c r="B5876" s="231" t="s">
        <v>808</v>
      </c>
      <c r="C5876" s="231" t="s">
        <v>812</v>
      </c>
      <c r="D5876" s="231" t="s">
        <v>855</v>
      </c>
      <c r="E5876" s="231" t="s">
        <v>296</v>
      </c>
      <c r="F5876" s="231" t="s">
        <v>48</v>
      </c>
      <c r="G5876" s="231" t="s">
        <v>521</v>
      </c>
      <c r="H5876" s="231" t="s">
        <v>991</v>
      </c>
      <c r="I5876" s="203">
        <v>95.03</v>
      </c>
      <c r="J5876" s="203">
        <v>0</v>
      </c>
      <c r="K5876" s="203">
        <v>0</v>
      </c>
      <c r="L5876" s="203">
        <v>95.03</v>
      </c>
      <c r="M5876" s="231"/>
    </row>
    <row r="5877" spans="1:13">
      <c r="A5877" s="231" t="s">
        <v>794</v>
      </c>
      <c r="B5877" s="231" t="s">
        <v>804</v>
      </c>
      <c r="C5877" s="231" t="s">
        <v>794</v>
      </c>
      <c r="D5877" s="231" t="s">
        <v>513</v>
      </c>
      <c r="E5877" s="231" t="s">
        <v>338</v>
      </c>
      <c r="F5877" s="231" t="s">
        <v>48</v>
      </c>
      <c r="G5877" s="231" t="s">
        <v>521</v>
      </c>
      <c r="H5877" s="231" t="s">
        <v>796</v>
      </c>
      <c r="I5877" s="203">
        <v>2078.52</v>
      </c>
      <c r="J5877" s="203">
        <v>2020.38</v>
      </c>
      <c r="K5877" s="203">
        <v>0</v>
      </c>
      <c r="L5877" s="203">
        <v>58.14</v>
      </c>
      <c r="M5877" s="231"/>
    </row>
    <row r="5878" spans="1:13">
      <c r="A5878" s="231" t="s">
        <v>794</v>
      </c>
      <c r="B5878" s="231" t="s">
        <v>804</v>
      </c>
      <c r="C5878" s="231" t="s">
        <v>812</v>
      </c>
      <c r="D5878" s="231" t="s">
        <v>513</v>
      </c>
      <c r="E5878" s="231" t="s">
        <v>338</v>
      </c>
      <c r="F5878" s="231" t="s">
        <v>48</v>
      </c>
      <c r="G5878" s="231" t="s">
        <v>521</v>
      </c>
      <c r="H5878" s="231" t="s">
        <v>796</v>
      </c>
      <c r="I5878" s="203">
        <v>500</v>
      </c>
      <c r="J5878" s="203">
        <v>465.74</v>
      </c>
      <c r="K5878" s="203">
        <v>0</v>
      </c>
      <c r="L5878" s="203">
        <v>34.26</v>
      </c>
      <c r="M5878" s="231"/>
    </row>
    <row r="5879" spans="1:13">
      <c r="A5879" s="231" t="s">
        <v>794</v>
      </c>
      <c r="B5879" s="231" t="s">
        <v>804</v>
      </c>
      <c r="C5879" s="231" t="s">
        <v>2343</v>
      </c>
      <c r="D5879" s="231" t="s">
        <v>513</v>
      </c>
      <c r="E5879" s="231" t="s">
        <v>338</v>
      </c>
      <c r="F5879" s="231" t="s">
        <v>48</v>
      </c>
      <c r="G5879" s="231" t="s">
        <v>521</v>
      </c>
      <c r="H5879" s="231" t="s">
        <v>796</v>
      </c>
      <c r="I5879" s="203">
        <v>2611.4</v>
      </c>
      <c r="J5879" s="203">
        <v>0</v>
      </c>
      <c r="K5879" s="203">
        <v>0</v>
      </c>
      <c r="L5879" s="203">
        <v>2611.4</v>
      </c>
      <c r="M5879" s="231"/>
    </row>
    <row r="5880" spans="1:13">
      <c r="A5880" s="231" t="s">
        <v>794</v>
      </c>
      <c r="B5880" s="231" t="s">
        <v>706</v>
      </c>
      <c r="C5880" s="231" t="s">
        <v>2345</v>
      </c>
      <c r="D5880" s="231" t="s">
        <v>513</v>
      </c>
      <c r="E5880" s="231" t="s">
        <v>338</v>
      </c>
      <c r="F5880" s="231" t="s">
        <v>48</v>
      </c>
      <c r="G5880" s="231" t="s">
        <v>521</v>
      </c>
      <c r="H5880" s="231" t="s">
        <v>796</v>
      </c>
      <c r="I5880" s="203">
        <v>326.10000000000002</v>
      </c>
      <c r="J5880" s="203">
        <v>198.6</v>
      </c>
      <c r="K5880" s="203">
        <v>0</v>
      </c>
      <c r="L5880" s="203">
        <v>127.5</v>
      </c>
      <c r="M5880" s="231"/>
    </row>
    <row r="5881" spans="1:13">
      <c r="A5881" s="231" t="s">
        <v>794</v>
      </c>
      <c r="B5881" s="231" t="s">
        <v>808</v>
      </c>
      <c r="C5881" s="231" t="s">
        <v>794</v>
      </c>
      <c r="D5881" s="231" t="s">
        <v>382</v>
      </c>
      <c r="E5881" s="231" t="s">
        <v>2297</v>
      </c>
      <c r="F5881" s="231" t="s">
        <v>48</v>
      </c>
      <c r="G5881" s="231" t="s">
        <v>521</v>
      </c>
      <c r="H5881" s="231" t="s">
        <v>796</v>
      </c>
      <c r="I5881" s="203">
        <v>264.72000000000003</v>
      </c>
      <c r="J5881" s="203">
        <v>264.72000000000003</v>
      </c>
      <c r="K5881" s="203">
        <v>0</v>
      </c>
      <c r="L5881" s="203">
        <v>0</v>
      </c>
      <c r="M5881" s="231"/>
    </row>
    <row r="5882" spans="1:13">
      <c r="A5882" s="231" t="s">
        <v>794</v>
      </c>
      <c r="B5882" s="231" t="s">
        <v>808</v>
      </c>
      <c r="C5882" s="231" t="s">
        <v>812</v>
      </c>
      <c r="D5882" s="231" t="s">
        <v>382</v>
      </c>
      <c r="E5882" s="231" t="s">
        <v>2297</v>
      </c>
      <c r="F5882" s="231" t="s">
        <v>48</v>
      </c>
      <c r="G5882" s="231" t="s">
        <v>521</v>
      </c>
      <c r="H5882" s="231" t="s">
        <v>796</v>
      </c>
      <c r="I5882" s="203">
        <v>58.32</v>
      </c>
      <c r="J5882" s="203">
        <v>58.32</v>
      </c>
      <c r="K5882" s="203">
        <v>0</v>
      </c>
      <c r="L5882" s="203">
        <v>0</v>
      </c>
      <c r="M5882" s="231"/>
    </row>
    <row r="5883" spans="1:13">
      <c r="A5883" s="231" t="s">
        <v>794</v>
      </c>
      <c r="B5883" s="231" t="s">
        <v>808</v>
      </c>
      <c r="C5883" s="231" t="s">
        <v>794</v>
      </c>
      <c r="D5883" s="231" t="s">
        <v>708</v>
      </c>
      <c r="E5883" s="231" t="s">
        <v>2297</v>
      </c>
      <c r="F5883" s="231" t="s">
        <v>48</v>
      </c>
      <c r="G5883" s="231" t="s">
        <v>521</v>
      </c>
      <c r="H5883" s="231" t="s">
        <v>796</v>
      </c>
      <c r="I5883" s="203">
        <v>380.54</v>
      </c>
      <c r="J5883" s="203">
        <v>380.54</v>
      </c>
      <c r="K5883" s="203">
        <v>0</v>
      </c>
      <c r="L5883" s="203">
        <v>0</v>
      </c>
      <c r="M5883" s="231"/>
    </row>
    <row r="5884" spans="1:13">
      <c r="A5884" s="231" t="s">
        <v>794</v>
      </c>
      <c r="B5884" s="231" t="s">
        <v>808</v>
      </c>
      <c r="C5884" s="231" t="s">
        <v>812</v>
      </c>
      <c r="D5884" s="231" t="s">
        <v>708</v>
      </c>
      <c r="E5884" s="231" t="s">
        <v>2297</v>
      </c>
      <c r="F5884" s="231" t="s">
        <v>48</v>
      </c>
      <c r="G5884" s="231" t="s">
        <v>521</v>
      </c>
      <c r="H5884" s="231" t="s">
        <v>796</v>
      </c>
      <c r="I5884" s="203">
        <v>83.83</v>
      </c>
      <c r="J5884" s="203">
        <v>83.83</v>
      </c>
      <c r="K5884" s="203">
        <v>0</v>
      </c>
      <c r="L5884" s="203">
        <v>0</v>
      </c>
      <c r="M5884" s="231"/>
    </row>
    <row r="5885" spans="1:13">
      <c r="A5885" s="231" t="s">
        <v>794</v>
      </c>
      <c r="B5885" s="231" t="s">
        <v>808</v>
      </c>
      <c r="C5885" s="231" t="s">
        <v>794</v>
      </c>
      <c r="D5885" s="231" t="s">
        <v>513</v>
      </c>
      <c r="E5885" s="231" t="s">
        <v>2297</v>
      </c>
      <c r="F5885" s="231" t="s">
        <v>48</v>
      </c>
      <c r="G5885" s="231" t="s">
        <v>521</v>
      </c>
      <c r="H5885" s="231" t="s">
        <v>796</v>
      </c>
      <c r="I5885" s="203">
        <v>694.89</v>
      </c>
      <c r="J5885" s="203">
        <v>694.89</v>
      </c>
      <c r="K5885" s="203">
        <v>0</v>
      </c>
      <c r="L5885" s="203">
        <v>0</v>
      </c>
      <c r="M5885" s="231"/>
    </row>
    <row r="5886" spans="1:13">
      <c r="A5886" s="231" t="s">
        <v>794</v>
      </c>
      <c r="B5886" s="231" t="s">
        <v>808</v>
      </c>
      <c r="C5886" s="231" t="s">
        <v>812</v>
      </c>
      <c r="D5886" s="231" t="s">
        <v>513</v>
      </c>
      <c r="E5886" s="231" t="s">
        <v>2297</v>
      </c>
      <c r="F5886" s="231" t="s">
        <v>48</v>
      </c>
      <c r="G5886" s="231" t="s">
        <v>521</v>
      </c>
      <c r="H5886" s="231" t="s">
        <v>796</v>
      </c>
      <c r="I5886" s="203">
        <v>153.08000000000001</v>
      </c>
      <c r="J5886" s="203">
        <v>153.08000000000001</v>
      </c>
      <c r="K5886" s="203">
        <v>0</v>
      </c>
      <c r="L5886" s="203">
        <v>0</v>
      </c>
      <c r="M5886" s="231"/>
    </row>
    <row r="5887" spans="1:13">
      <c r="A5887" s="231" t="s">
        <v>794</v>
      </c>
      <c r="B5887" s="231" t="s">
        <v>703</v>
      </c>
      <c r="C5887" s="231" t="s">
        <v>2341</v>
      </c>
      <c r="D5887" s="231" t="s">
        <v>1101</v>
      </c>
      <c r="E5887" s="231" t="s">
        <v>1087</v>
      </c>
      <c r="F5887" s="231" t="s">
        <v>48</v>
      </c>
      <c r="G5887" s="231" t="s">
        <v>521</v>
      </c>
      <c r="H5887" s="231" t="s">
        <v>796</v>
      </c>
      <c r="I5887" s="203">
        <v>850</v>
      </c>
      <c r="J5887" s="203">
        <v>345.73</v>
      </c>
      <c r="K5887" s="203">
        <v>0</v>
      </c>
      <c r="L5887" s="203">
        <v>504.27</v>
      </c>
      <c r="M5887" s="231"/>
    </row>
    <row r="5888" spans="1:13">
      <c r="A5888" s="231" t="s">
        <v>794</v>
      </c>
      <c r="B5888" s="231" t="s">
        <v>703</v>
      </c>
      <c r="C5888" s="231" t="s">
        <v>2341</v>
      </c>
      <c r="D5888" s="231" t="s">
        <v>1101</v>
      </c>
      <c r="E5888" s="231" t="s">
        <v>1087</v>
      </c>
      <c r="F5888" s="231" t="s">
        <v>48</v>
      </c>
      <c r="G5888" s="231" t="s">
        <v>521</v>
      </c>
      <c r="H5888" s="231" t="s">
        <v>796</v>
      </c>
      <c r="I5888" s="203">
        <v>43540</v>
      </c>
      <c r="J5888" s="203">
        <v>40540</v>
      </c>
      <c r="K5888" s="203">
        <v>0</v>
      </c>
      <c r="L5888" s="203">
        <v>3000</v>
      </c>
      <c r="M5888" s="231"/>
    </row>
    <row r="5889" spans="1:13">
      <c r="A5889" s="231" t="s">
        <v>794</v>
      </c>
      <c r="B5889" s="231" t="s">
        <v>703</v>
      </c>
      <c r="C5889" s="231" t="s">
        <v>2341</v>
      </c>
      <c r="D5889" s="231" t="s">
        <v>1101</v>
      </c>
      <c r="E5889" s="231" t="s">
        <v>1087</v>
      </c>
      <c r="F5889" s="231" t="s">
        <v>48</v>
      </c>
      <c r="G5889" s="231" t="s">
        <v>521</v>
      </c>
      <c r="H5889" s="231" t="s">
        <v>796</v>
      </c>
      <c r="I5889" s="203">
        <v>103123.25</v>
      </c>
      <c r="J5889" s="203">
        <v>79766.94</v>
      </c>
      <c r="K5889" s="203">
        <v>11357.5</v>
      </c>
      <c r="L5889" s="203">
        <v>11998.81</v>
      </c>
      <c r="M5889" s="231"/>
    </row>
    <row r="5890" spans="1:13">
      <c r="A5890" s="231" t="s">
        <v>794</v>
      </c>
      <c r="B5890" s="231" t="s">
        <v>703</v>
      </c>
      <c r="C5890" s="231" t="s">
        <v>2343</v>
      </c>
      <c r="D5890" s="231" t="s">
        <v>1101</v>
      </c>
      <c r="E5890" s="231" t="s">
        <v>1087</v>
      </c>
      <c r="F5890" s="231" t="s">
        <v>48</v>
      </c>
      <c r="G5890" s="231" t="s">
        <v>521</v>
      </c>
      <c r="H5890" s="231" t="s">
        <v>796</v>
      </c>
      <c r="I5890" s="203">
        <v>4095.36</v>
      </c>
      <c r="J5890" s="203">
        <v>3657.86</v>
      </c>
      <c r="K5890" s="203">
        <v>0</v>
      </c>
      <c r="L5890" s="203">
        <v>437.5</v>
      </c>
      <c r="M5890" s="231"/>
    </row>
    <row r="5891" spans="1:13">
      <c r="A5891" s="231" t="s">
        <v>794</v>
      </c>
      <c r="B5891" s="231" t="s">
        <v>704</v>
      </c>
      <c r="C5891" s="231" t="s">
        <v>794</v>
      </c>
      <c r="D5891" s="231" t="s">
        <v>1101</v>
      </c>
      <c r="E5891" s="231" t="s">
        <v>1087</v>
      </c>
      <c r="F5891" s="231" t="s">
        <v>48</v>
      </c>
      <c r="G5891" s="231" t="s">
        <v>521</v>
      </c>
      <c r="H5891" s="231" t="s">
        <v>796</v>
      </c>
      <c r="I5891" s="203">
        <v>84232</v>
      </c>
      <c r="J5891" s="203">
        <v>77165</v>
      </c>
      <c r="K5891" s="203">
        <v>7015</v>
      </c>
      <c r="L5891" s="203">
        <v>52</v>
      </c>
      <c r="M5891" s="231"/>
    </row>
    <row r="5892" spans="1:13">
      <c r="A5892" s="231" t="s">
        <v>794</v>
      </c>
      <c r="B5892" s="231" t="s">
        <v>704</v>
      </c>
      <c r="C5892" s="231" t="s">
        <v>812</v>
      </c>
      <c r="D5892" s="231" t="s">
        <v>1101</v>
      </c>
      <c r="E5892" s="231" t="s">
        <v>1087</v>
      </c>
      <c r="F5892" s="231" t="s">
        <v>48</v>
      </c>
      <c r="G5892" s="231" t="s">
        <v>521</v>
      </c>
      <c r="H5892" s="231" t="s">
        <v>796</v>
      </c>
      <c r="I5892" s="203">
        <v>26515.56</v>
      </c>
      <c r="J5892" s="203">
        <v>24879.34</v>
      </c>
      <c r="K5892" s="203">
        <v>1456.98</v>
      </c>
      <c r="L5892" s="203">
        <v>179.24</v>
      </c>
      <c r="M5892" s="231"/>
    </row>
    <row r="5893" spans="1:13">
      <c r="A5893" s="231" t="s">
        <v>794</v>
      </c>
      <c r="B5893" s="231" t="s">
        <v>702</v>
      </c>
      <c r="C5893" s="231" t="s">
        <v>794</v>
      </c>
      <c r="D5893" s="231" t="s">
        <v>1101</v>
      </c>
      <c r="E5893" s="231" t="s">
        <v>1087</v>
      </c>
      <c r="F5893" s="231" t="s">
        <v>48</v>
      </c>
      <c r="G5893" s="231" t="s">
        <v>521</v>
      </c>
      <c r="H5893" s="231" t="s">
        <v>796</v>
      </c>
      <c r="I5893" s="203">
        <v>3390.3</v>
      </c>
      <c r="J5893" s="203">
        <v>3390.3</v>
      </c>
      <c r="K5893" s="203">
        <v>0</v>
      </c>
      <c r="L5893" s="203">
        <v>0</v>
      </c>
      <c r="M5893" s="231"/>
    </row>
    <row r="5894" spans="1:13">
      <c r="A5894" s="231" t="s">
        <v>794</v>
      </c>
      <c r="B5894" s="231" t="s">
        <v>702</v>
      </c>
      <c r="C5894" s="231" t="s">
        <v>812</v>
      </c>
      <c r="D5894" s="231" t="s">
        <v>1101</v>
      </c>
      <c r="E5894" s="231" t="s">
        <v>1087</v>
      </c>
      <c r="F5894" s="231" t="s">
        <v>48</v>
      </c>
      <c r="G5894" s="231" t="s">
        <v>521</v>
      </c>
      <c r="H5894" s="231" t="s">
        <v>796</v>
      </c>
      <c r="I5894" s="203">
        <v>723.99</v>
      </c>
      <c r="J5894" s="203">
        <v>704.9</v>
      </c>
      <c r="K5894" s="203">
        <v>0</v>
      </c>
      <c r="L5894" s="203">
        <v>19.09</v>
      </c>
      <c r="M5894" s="231"/>
    </row>
    <row r="5895" spans="1:13">
      <c r="A5895" s="231" t="s">
        <v>794</v>
      </c>
      <c r="B5895" s="231" t="s">
        <v>702</v>
      </c>
      <c r="C5895" s="231" t="s">
        <v>2341</v>
      </c>
      <c r="D5895" s="231" t="s">
        <v>1101</v>
      </c>
      <c r="E5895" s="231" t="s">
        <v>1087</v>
      </c>
      <c r="F5895" s="231" t="s">
        <v>48</v>
      </c>
      <c r="G5895" s="231" t="s">
        <v>521</v>
      </c>
      <c r="H5895" s="231" t="s">
        <v>796</v>
      </c>
      <c r="I5895" s="203">
        <v>39887.93</v>
      </c>
      <c r="J5895" s="203">
        <v>21475</v>
      </c>
      <c r="K5895" s="203">
        <v>0</v>
      </c>
      <c r="L5895" s="203">
        <v>18412.93</v>
      </c>
      <c r="M5895" s="231"/>
    </row>
    <row r="5896" spans="1:13">
      <c r="A5896" s="231" t="s">
        <v>794</v>
      </c>
      <c r="B5896" s="231" t="s">
        <v>702</v>
      </c>
      <c r="C5896" s="231" t="s">
        <v>2341</v>
      </c>
      <c r="D5896" s="231" t="s">
        <v>1101</v>
      </c>
      <c r="E5896" s="231" t="s">
        <v>1087</v>
      </c>
      <c r="F5896" s="231" t="s">
        <v>48</v>
      </c>
      <c r="G5896" s="231" t="s">
        <v>521</v>
      </c>
      <c r="H5896" s="231" t="s">
        <v>796</v>
      </c>
      <c r="I5896" s="203">
        <v>3723.88</v>
      </c>
      <c r="J5896" s="203">
        <v>0</v>
      </c>
      <c r="K5896" s="203">
        <v>0</v>
      </c>
      <c r="L5896" s="203">
        <v>3723.88</v>
      </c>
      <c r="M5896" s="231"/>
    </row>
    <row r="5897" spans="1:13">
      <c r="A5897" s="231" t="s">
        <v>794</v>
      </c>
      <c r="B5897" s="231" t="s">
        <v>702</v>
      </c>
      <c r="C5897" s="231" t="s">
        <v>2341</v>
      </c>
      <c r="D5897" s="231" t="s">
        <v>1101</v>
      </c>
      <c r="E5897" s="231" t="s">
        <v>1087</v>
      </c>
      <c r="F5897" s="231" t="s">
        <v>48</v>
      </c>
      <c r="G5897" s="231" t="s">
        <v>521</v>
      </c>
      <c r="H5897" s="231" t="s">
        <v>796</v>
      </c>
      <c r="I5897" s="203">
        <v>5918.2</v>
      </c>
      <c r="J5897" s="203">
        <v>0</v>
      </c>
      <c r="K5897" s="203">
        <v>0</v>
      </c>
      <c r="L5897" s="203">
        <v>5918.2</v>
      </c>
      <c r="M5897" s="231"/>
    </row>
    <row r="5898" spans="1:13">
      <c r="A5898" s="231" t="s">
        <v>794</v>
      </c>
      <c r="B5898" s="231" t="s">
        <v>702</v>
      </c>
      <c r="C5898" s="231" t="s">
        <v>2345</v>
      </c>
      <c r="D5898" s="231" t="s">
        <v>1101</v>
      </c>
      <c r="E5898" s="231" t="s">
        <v>1087</v>
      </c>
      <c r="F5898" s="231" t="s">
        <v>48</v>
      </c>
      <c r="G5898" s="231" t="s">
        <v>521</v>
      </c>
      <c r="H5898" s="231" t="s">
        <v>796</v>
      </c>
      <c r="I5898" s="203">
        <v>3656.71</v>
      </c>
      <c r="J5898" s="203">
        <v>3656.71</v>
      </c>
      <c r="K5898" s="203">
        <v>0</v>
      </c>
      <c r="L5898" s="203">
        <v>0</v>
      </c>
      <c r="M5898" s="231"/>
    </row>
    <row r="5899" spans="1:13">
      <c r="A5899" s="231" t="s">
        <v>794</v>
      </c>
      <c r="B5899" s="231" t="s">
        <v>808</v>
      </c>
      <c r="C5899" s="231" t="s">
        <v>2343</v>
      </c>
      <c r="D5899" s="231" t="s">
        <v>21</v>
      </c>
      <c r="E5899" s="231" t="s">
        <v>2304</v>
      </c>
      <c r="F5899" s="231" t="s">
        <v>48</v>
      </c>
      <c r="G5899" s="231" t="s">
        <v>521</v>
      </c>
      <c r="H5899" s="231" t="s">
        <v>796</v>
      </c>
      <c r="I5899" s="203">
        <v>6687.52</v>
      </c>
      <c r="J5899" s="203">
        <v>0</v>
      </c>
      <c r="K5899" s="203">
        <v>0</v>
      </c>
      <c r="L5899" s="203">
        <v>6687.52</v>
      </c>
      <c r="M5899" s="231"/>
    </row>
    <row r="5900" spans="1:13">
      <c r="A5900" s="231" t="s">
        <v>794</v>
      </c>
      <c r="B5900" s="231" t="s">
        <v>804</v>
      </c>
      <c r="C5900" s="231" t="s">
        <v>794</v>
      </c>
      <c r="D5900" s="231" t="s">
        <v>21</v>
      </c>
      <c r="E5900" s="231" t="s">
        <v>2304</v>
      </c>
      <c r="F5900" s="231" t="s">
        <v>48</v>
      </c>
      <c r="G5900" s="231" t="s">
        <v>521</v>
      </c>
      <c r="H5900" s="231" t="s">
        <v>796</v>
      </c>
      <c r="I5900" s="203">
        <v>656.11</v>
      </c>
      <c r="J5900" s="203">
        <v>0</v>
      </c>
      <c r="K5900" s="203">
        <v>0</v>
      </c>
      <c r="L5900" s="203">
        <v>656.11</v>
      </c>
      <c r="M5900" s="231"/>
    </row>
    <row r="5901" spans="1:13">
      <c r="A5901" s="231" t="s">
        <v>794</v>
      </c>
      <c r="B5901" s="231" t="s">
        <v>804</v>
      </c>
      <c r="C5901" s="231" t="s">
        <v>812</v>
      </c>
      <c r="D5901" s="231" t="s">
        <v>21</v>
      </c>
      <c r="E5901" s="231" t="s">
        <v>2304</v>
      </c>
      <c r="F5901" s="231" t="s">
        <v>48</v>
      </c>
      <c r="G5901" s="231" t="s">
        <v>521</v>
      </c>
      <c r="H5901" s="231" t="s">
        <v>796</v>
      </c>
      <c r="I5901" s="203">
        <v>174.84</v>
      </c>
      <c r="J5901" s="203">
        <v>0</v>
      </c>
      <c r="K5901" s="203">
        <v>0</v>
      </c>
      <c r="L5901" s="203">
        <v>174.84</v>
      </c>
      <c r="M5901" s="231"/>
    </row>
    <row r="5902" spans="1:13">
      <c r="A5902" s="231" t="s">
        <v>794</v>
      </c>
      <c r="B5902" s="231" t="s">
        <v>808</v>
      </c>
      <c r="C5902" s="231" t="s">
        <v>812</v>
      </c>
      <c r="D5902" s="231" t="s">
        <v>398</v>
      </c>
      <c r="E5902" s="231" t="s">
        <v>2304</v>
      </c>
      <c r="F5902" s="231" t="s">
        <v>48</v>
      </c>
      <c r="G5902" s="231" t="s">
        <v>521</v>
      </c>
      <c r="H5902" s="231" t="s">
        <v>796</v>
      </c>
      <c r="I5902" s="203">
        <v>0.25</v>
      </c>
      <c r="J5902" s="203">
        <v>0</v>
      </c>
      <c r="K5902" s="203">
        <v>0</v>
      </c>
      <c r="L5902" s="203">
        <v>0.25</v>
      </c>
      <c r="M5902" s="231"/>
    </row>
    <row r="5903" spans="1:13">
      <c r="A5903" s="231" t="s">
        <v>794</v>
      </c>
      <c r="B5903" s="231" t="s">
        <v>806</v>
      </c>
      <c r="C5903" s="231" t="s">
        <v>2344</v>
      </c>
      <c r="D5903" s="231" t="s">
        <v>398</v>
      </c>
      <c r="E5903" s="231" t="s">
        <v>2304</v>
      </c>
      <c r="F5903" s="231" t="s">
        <v>48</v>
      </c>
      <c r="G5903" s="231" t="s">
        <v>521</v>
      </c>
      <c r="H5903" s="231" t="s">
        <v>796</v>
      </c>
      <c r="I5903" s="203">
        <v>275.13</v>
      </c>
      <c r="J5903" s="203">
        <v>0</v>
      </c>
      <c r="K5903" s="203">
        <v>0</v>
      </c>
      <c r="L5903" s="203">
        <v>275.13</v>
      </c>
      <c r="M5903" s="231"/>
    </row>
    <row r="5904" spans="1:13">
      <c r="A5904" s="231" t="s">
        <v>794</v>
      </c>
      <c r="B5904" s="231" t="s">
        <v>808</v>
      </c>
      <c r="C5904" s="231" t="s">
        <v>2341</v>
      </c>
      <c r="D5904" s="231" t="s">
        <v>818</v>
      </c>
      <c r="E5904" s="231" t="s">
        <v>2304</v>
      </c>
      <c r="F5904" s="231" t="s">
        <v>48</v>
      </c>
      <c r="G5904" s="231" t="s">
        <v>521</v>
      </c>
      <c r="H5904" s="231" t="s">
        <v>796</v>
      </c>
      <c r="I5904" s="203">
        <v>6467.6</v>
      </c>
      <c r="J5904" s="203">
        <v>0</v>
      </c>
      <c r="K5904" s="203">
        <v>0</v>
      </c>
      <c r="L5904" s="203">
        <v>6467.6</v>
      </c>
      <c r="M5904" s="231"/>
    </row>
    <row r="5905" spans="1:13">
      <c r="A5905" s="231" t="s">
        <v>794</v>
      </c>
      <c r="B5905" s="231" t="s">
        <v>808</v>
      </c>
      <c r="C5905" s="231" t="s">
        <v>2343</v>
      </c>
      <c r="D5905" s="231" t="s">
        <v>818</v>
      </c>
      <c r="E5905" s="231" t="s">
        <v>2304</v>
      </c>
      <c r="F5905" s="231" t="s">
        <v>48</v>
      </c>
      <c r="G5905" s="231" t="s">
        <v>521</v>
      </c>
      <c r="H5905" s="231" t="s">
        <v>796</v>
      </c>
      <c r="I5905" s="203">
        <v>3557.88</v>
      </c>
      <c r="J5905" s="203">
        <v>0</v>
      </c>
      <c r="K5905" s="203">
        <v>0</v>
      </c>
      <c r="L5905" s="203">
        <v>3557.88</v>
      </c>
      <c r="M5905" s="231"/>
    </row>
    <row r="5906" spans="1:13">
      <c r="A5906" s="231" t="s">
        <v>794</v>
      </c>
      <c r="B5906" s="231" t="s">
        <v>808</v>
      </c>
      <c r="C5906" s="231" t="s">
        <v>2345</v>
      </c>
      <c r="D5906" s="231" t="s">
        <v>818</v>
      </c>
      <c r="E5906" s="231" t="s">
        <v>2304</v>
      </c>
      <c r="F5906" s="231" t="s">
        <v>48</v>
      </c>
      <c r="G5906" s="231" t="s">
        <v>521</v>
      </c>
      <c r="H5906" s="231" t="s">
        <v>796</v>
      </c>
      <c r="I5906" s="203">
        <v>580.75</v>
      </c>
      <c r="J5906" s="203">
        <v>0</v>
      </c>
      <c r="K5906" s="203">
        <v>0</v>
      </c>
      <c r="L5906" s="203">
        <v>580.75</v>
      </c>
      <c r="M5906" s="231"/>
    </row>
    <row r="5907" spans="1:13">
      <c r="A5907" s="231" t="s">
        <v>794</v>
      </c>
      <c r="B5907" s="231" t="s">
        <v>808</v>
      </c>
      <c r="C5907" s="231" t="s">
        <v>2341</v>
      </c>
      <c r="D5907" s="231" t="s">
        <v>708</v>
      </c>
      <c r="E5907" s="231" t="s">
        <v>830</v>
      </c>
      <c r="F5907" s="231" t="s">
        <v>48</v>
      </c>
      <c r="G5907" s="231" t="s">
        <v>521</v>
      </c>
      <c r="H5907" s="231" t="s">
        <v>796</v>
      </c>
      <c r="I5907" s="203">
        <v>1331.26</v>
      </c>
      <c r="J5907" s="203">
        <v>1090.95</v>
      </c>
      <c r="K5907" s="203">
        <v>0</v>
      </c>
      <c r="L5907" s="203">
        <v>240.31</v>
      </c>
      <c r="M5907" s="231"/>
    </row>
    <row r="5908" spans="1:13">
      <c r="A5908" s="231" t="s">
        <v>794</v>
      </c>
      <c r="B5908" s="231" t="s">
        <v>808</v>
      </c>
      <c r="C5908" s="231" t="s">
        <v>2343</v>
      </c>
      <c r="D5908" s="231" t="s">
        <v>708</v>
      </c>
      <c r="E5908" s="231" t="s">
        <v>830</v>
      </c>
      <c r="F5908" s="231" t="s">
        <v>48</v>
      </c>
      <c r="G5908" s="231" t="s">
        <v>521</v>
      </c>
      <c r="H5908" s="231" t="s">
        <v>796</v>
      </c>
      <c r="I5908" s="203">
        <v>5235.43</v>
      </c>
      <c r="J5908" s="203">
        <v>0</v>
      </c>
      <c r="K5908" s="203">
        <v>0</v>
      </c>
      <c r="L5908" s="203">
        <v>5235.43</v>
      </c>
      <c r="M5908" s="231"/>
    </row>
    <row r="5909" spans="1:13">
      <c r="A5909" s="231" t="s">
        <v>794</v>
      </c>
      <c r="B5909" s="231" t="s">
        <v>707</v>
      </c>
      <c r="C5909" s="231" t="s">
        <v>2341</v>
      </c>
      <c r="D5909" s="231" t="s">
        <v>708</v>
      </c>
      <c r="E5909" s="231" t="s">
        <v>830</v>
      </c>
      <c r="F5909" s="231" t="s">
        <v>48</v>
      </c>
      <c r="G5909" s="231" t="s">
        <v>521</v>
      </c>
      <c r="H5909" s="231" t="s">
        <v>796</v>
      </c>
      <c r="I5909" s="203">
        <v>219.14</v>
      </c>
      <c r="J5909" s="203">
        <v>0</v>
      </c>
      <c r="K5909" s="203">
        <v>0</v>
      </c>
      <c r="L5909" s="203">
        <v>219.14</v>
      </c>
      <c r="M5909" s="231"/>
    </row>
    <row r="5910" spans="1:13">
      <c r="A5910" s="231" t="s">
        <v>794</v>
      </c>
      <c r="B5910" s="231" t="s">
        <v>808</v>
      </c>
      <c r="C5910" s="231" t="s">
        <v>2343</v>
      </c>
      <c r="D5910" s="231" t="s">
        <v>513</v>
      </c>
      <c r="E5910" s="231" t="s">
        <v>830</v>
      </c>
      <c r="F5910" s="231" t="s">
        <v>48</v>
      </c>
      <c r="G5910" s="231" t="s">
        <v>521</v>
      </c>
      <c r="H5910" s="231" t="s">
        <v>796</v>
      </c>
      <c r="I5910" s="203">
        <v>7042</v>
      </c>
      <c r="J5910" s="203">
        <v>0</v>
      </c>
      <c r="K5910" s="203">
        <v>0</v>
      </c>
      <c r="L5910" s="203">
        <v>7042</v>
      </c>
      <c r="M5910" s="231"/>
    </row>
    <row r="5911" spans="1:13">
      <c r="A5911" s="231" t="s">
        <v>794</v>
      </c>
      <c r="B5911" s="231" t="s">
        <v>702</v>
      </c>
      <c r="C5911" s="231" t="s">
        <v>2341</v>
      </c>
      <c r="D5911" s="231" t="s">
        <v>513</v>
      </c>
      <c r="E5911" s="231" t="s">
        <v>830</v>
      </c>
      <c r="F5911" s="231" t="s">
        <v>48</v>
      </c>
      <c r="G5911" s="231" t="s">
        <v>521</v>
      </c>
      <c r="H5911" s="231" t="s">
        <v>796</v>
      </c>
      <c r="I5911" s="203">
        <v>687.58</v>
      </c>
      <c r="J5911" s="203">
        <v>687.58</v>
      </c>
      <c r="K5911" s="203">
        <v>0</v>
      </c>
      <c r="L5911" s="203">
        <v>0</v>
      </c>
      <c r="M5911" s="231"/>
    </row>
    <row r="5912" spans="1:13">
      <c r="A5912" s="231" t="s">
        <v>794</v>
      </c>
      <c r="B5912" s="231" t="s">
        <v>702</v>
      </c>
      <c r="C5912" s="231" t="s">
        <v>2345</v>
      </c>
      <c r="D5912" s="231" t="s">
        <v>513</v>
      </c>
      <c r="E5912" s="231" t="s">
        <v>830</v>
      </c>
      <c r="F5912" s="231" t="s">
        <v>48</v>
      </c>
      <c r="G5912" s="231" t="s">
        <v>521</v>
      </c>
      <c r="H5912" s="231" t="s">
        <v>796</v>
      </c>
      <c r="I5912" s="203">
        <v>142.84</v>
      </c>
      <c r="J5912" s="203">
        <v>142.84</v>
      </c>
      <c r="K5912" s="203">
        <v>0</v>
      </c>
      <c r="L5912" s="203">
        <v>0</v>
      </c>
      <c r="M5912" s="231"/>
    </row>
    <row r="5913" spans="1:13">
      <c r="A5913" s="231" t="s">
        <v>794</v>
      </c>
      <c r="B5913" s="231" t="s">
        <v>808</v>
      </c>
      <c r="C5913" s="231" t="s">
        <v>794</v>
      </c>
      <c r="D5913" s="231" t="s">
        <v>708</v>
      </c>
      <c r="E5913" s="231" t="s">
        <v>1004</v>
      </c>
      <c r="F5913" s="231" t="s">
        <v>48</v>
      </c>
      <c r="G5913" s="231" t="s">
        <v>521</v>
      </c>
      <c r="H5913" s="231" t="s">
        <v>796</v>
      </c>
      <c r="I5913" s="203">
        <v>13770</v>
      </c>
      <c r="J5913" s="203">
        <v>12665.24</v>
      </c>
      <c r="K5913" s="203">
        <v>0</v>
      </c>
      <c r="L5913" s="203">
        <v>1104.76</v>
      </c>
      <c r="M5913" s="231"/>
    </row>
    <row r="5914" spans="1:13">
      <c r="A5914" s="231" t="s">
        <v>794</v>
      </c>
      <c r="B5914" s="231" t="s">
        <v>808</v>
      </c>
      <c r="C5914" s="231" t="s">
        <v>812</v>
      </c>
      <c r="D5914" s="231" t="s">
        <v>708</v>
      </c>
      <c r="E5914" s="231" t="s">
        <v>1004</v>
      </c>
      <c r="F5914" s="231" t="s">
        <v>48</v>
      </c>
      <c r="G5914" s="231" t="s">
        <v>521</v>
      </c>
      <c r="H5914" s="231" t="s">
        <v>796</v>
      </c>
      <c r="I5914" s="203">
        <v>3550</v>
      </c>
      <c r="J5914" s="203">
        <v>306</v>
      </c>
      <c r="K5914" s="203">
        <v>0</v>
      </c>
      <c r="L5914" s="203">
        <v>3244</v>
      </c>
      <c r="M5914" s="231"/>
    </row>
    <row r="5915" spans="1:13">
      <c r="A5915" s="231" t="s">
        <v>794</v>
      </c>
      <c r="B5915" s="231" t="s">
        <v>808</v>
      </c>
      <c r="C5915" s="231" t="s">
        <v>2343</v>
      </c>
      <c r="D5915" s="231" t="s">
        <v>708</v>
      </c>
      <c r="E5915" s="231" t="s">
        <v>1004</v>
      </c>
      <c r="F5915" s="231" t="s">
        <v>48</v>
      </c>
      <c r="G5915" s="231" t="s">
        <v>521</v>
      </c>
      <c r="H5915" s="231" t="s">
        <v>796</v>
      </c>
      <c r="I5915" s="203">
        <v>2680</v>
      </c>
      <c r="J5915" s="203">
        <v>0</v>
      </c>
      <c r="K5915" s="203">
        <v>0</v>
      </c>
      <c r="L5915" s="203">
        <v>2680</v>
      </c>
      <c r="M5915" s="231"/>
    </row>
    <row r="5916" spans="1:13">
      <c r="A5916" s="231" t="s">
        <v>794</v>
      </c>
      <c r="B5916" s="231" t="s">
        <v>804</v>
      </c>
      <c r="C5916" s="231" t="s">
        <v>794</v>
      </c>
      <c r="D5916" s="231" t="s">
        <v>708</v>
      </c>
      <c r="E5916" s="231" t="s">
        <v>338</v>
      </c>
      <c r="F5916" s="231" t="s">
        <v>48</v>
      </c>
      <c r="G5916" s="231" t="s">
        <v>521</v>
      </c>
      <c r="H5916" s="231" t="s">
        <v>796</v>
      </c>
      <c r="I5916" s="203">
        <v>76.739999999999995</v>
      </c>
      <c r="J5916" s="203">
        <v>0</v>
      </c>
      <c r="K5916" s="203">
        <v>0</v>
      </c>
      <c r="L5916" s="203">
        <v>76.739999999999995</v>
      </c>
      <c r="M5916" s="231"/>
    </row>
    <row r="5917" spans="1:13">
      <c r="A5917" s="231" t="s">
        <v>794</v>
      </c>
      <c r="B5917" s="231" t="s">
        <v>804</v>
      </c>
      <c r="C5917" s="231" t="s">
        <v>812</v>
      </c>
      <c r="D5917" s="231" t="s">
        <v>708</v>
      </c>
      <c r="E5917" s="231" t="s">
        <v>338</v>
      </c>
      <c r="F5917" s="231" t="s">
        <v>48</v>
      </c>
      <c r="G5917" s="231" t="s">
        <v>521</v>
      </c>
      <c r="H5917" s="231" t="s">
        <v>796</v>
      </c>
      <c r="I5917" s="203">
        <v>35.270000000000003</v>
      </c>
      <c r="J5917" s="203">
        <v>0</v>
      </c>
      <c r="K5917" s="203">
        <v>0</v>
      </c>
      <c r="L5917" s="203">
        <v>35.270000000000003</v>
      </c>
      <c r="M5917" s="231"/>
    </row>
    <row r="5918" spans="1:13">
      <c r="A5918" s="231" t="s">
        <v>794</v>
      </c>
      <c r="B5918" s="231" t="s">
        <v>804</v>
      </c>
      <c r="C5918" s="231" t="s">
        <v>2341</v>
      </c>
      <c r="D5918" s="231" t="s">
        <v>708</v>
      </c>
      <c r="E5918" s="231" t="s">
        <v>338</v>
      </c>
      <c r="F5918" s="231" t="s">
        <v>48</v>
      </c>
      <c r="G5918" s="231" t="s">
        <v>521</v>
      </c>
      <c r="H5918" s="231" t="s">
        <v>796</v>
      </c>
      <c r="I5918" s="203">
        <v>200</v>
      </c>
      <c r="J5918" s="203">
        <v>0</v>
      </c>
      <c r="K5918" s="203">
        <v>0</v>
      </c>
      <c r="L5918" s="203">
        <v>200</v>
      </c>
      <c r="M5918" s="231"/>
    </row>
    <row r="5919" spans="1:13">
      <c r="A5919" s="231" t="s">
        <v>794</v>
      </c>
      <c r="B5919" s="231" t="s">
        <v>804</v>
      </c>
      <c r="C5919" s="231" t="s">
        <v>2343</v>
      </c>
      <c r="D5919" s="231" t="s">
        <v>708</v>
      </c>
      <c r="E5919" s="231" t="s">
        <v>338</v>
      </c>
      <c r="F5919" s="231" t="s">
        <v>48</v>
      </c>
      <c r="G5919" s="231" t="s">
        <v>521</v>
      </c>
      <c r="H5919" s="231" t="s">
        <v>796</v>
      </c>
      <c r="I5919" s="203">
        <v>7022.4</v>
      </c>
      <c r="J5919" s="203">
        <v>139.9</v>
      </c>
      <c r="K5919" s="203">
        <v>0</v>
      </c>
      <c r="L5919" s="203">
        <v>6882.5</v>
      </c>
      <c r="M5919" s="231"/>
    </row>
    <row r="5920" spans="1:13">
      <c r="A5920" s="231" t="s">
        <v>794</v>
      </c>
      <c r="B5920" s="231" t="s">
        <v>804</v>
      </c>
      <c r="C5920" s="231" t="s">
        <v>2344</v>
      </c>
      <c r="D5920" s="231" t="s">
        <v>708</v>
      </c>
      <c r="E5920" s="231" t="s">
        <v>338</v>
      </c>
      <c r="F5920" s="231" t="s">
        <v>48</v>
      </c>
      <c r="G5920" s="231" t="s">
        <v>521</v>
      </c>
      <c r="H5920" s="231" t="s">
        <v>796</v>
      </c>
      <c r="I5920" s="203">
        <v>42.95</v>
      </c>
      <c r="J5920" s="203">
        <v>0</v>
      </c>
      <c r="K5920" s="203">
        <v>0</v>
      </c>
      <c r="L5920" s="203">
        <v>42.95</v>
      </c>
      <c r="M5920" s="231"/>
    </row>
    <row r="5921" spans="1:13">
      <c r="A5921" s="231" t="s">
        <v>794</v>
      </c>
      <c r="B5921" s="231" t="s">
        <v>706</v>
      </c>
      <c r="C5921" s="231" t="s">
        <v>2345</v>
      </c>
      <c r="D5921" s="231" t="s">
        <v>708</v>
      </c>
      <c r="E5921" s="231" t="s">
        <v>338</v>
      </c>
      <c r="F5921" s="231" t="s">
        <v>48</v>
      </c>
      <c r="G5921" s="231" t="s">
        <v>521</v>
      </c>
      <c r="H5921" s="231" t="s">
        <v>796</v>
      </c>
      <c r="I5921" s="203">
        <v>486.6</v>
      </c>
      <c r="J5921" s="203">
        <v>243.6</v>
      </c>
      <c r="K5921" s="203">
        <v>0</v>
      </c>
      <c r="L5921" s="203">
        <v>243</v>
      </c>
      <c r="M5921" s="231"/>
    </row>
    <row r="5922" spans="1:13">
      <c r="A5922" s="231" t="s">
        <v>794</v>
      </c>
      <c r="B5922" s="231" t="s">
        <v>808</v>
      </c>
      <c r="C5922" s="231" t="s">
        <v>794</v>
      </c>
      <c r="D5922" s="231" t="s">
        <v>464</v>
      </c>
      <c r="E5922" s="231" t="s">
        <v>263</v>
      </c>
      <c r="F5922" s="231" t="s">
        <v>48</v>
      </c>
      <c r="G5922" s="231" t="s">
        <v>521</v>
      </c>
      <c r="H5922" s="231" t="s">
        <v>796</v>
      </c>
      <c r="I5922" s="203">
        <v>4600</v>
      </c>
      <c r="J5922" s="203">
        <v>4293</v>
      </c>
      <c r="K5922" s="203">
        <v>252</v>
      </c>
      <c r="L5922" s="203">
        <v>55</v>
      </c>
      <c r="M5922" s="231"/>
    </row>
    <row r="5923" spans="1:13">
      <c r="A5923" s="231" t="s">
        <v>794</v>
      </c>
      <c r="B5923" s="231" t="s">
        <v>808</v>
      </c>
      <c r="C5923" s="231" t="s">
        <v>812</v>
      </c>
      <c r="D5923" s="231" t="s">
        <v>464</v>
      </c>
      <c r="E5923" s="231" t="s">
        <v>263</v>
      </c>
      <c r="F5923" s="231" t="s">
        <v>48</v>
      </c>
      <c r="G5923" s="231" t="s">
        <v>521</v>
      </c>
      <c r="H5923" s="231" t="s">
        <v>796</v>
      </c>
      <c r="I5923" s="203">
        <v>1000</v>
      </c>
      <c r="J5923" s="203">
        <v>974</v>
      </c>
      <c r="K5923" s="203">
        <v>51.86</v>
      </c>
      <c r="L5923" s="203">
        <v>-25.86</v>
      </c>
      <c r="M5923" s="231"/>
    </row>
    <row r="5924" spans="1:13">
      <c r="A5924" s="231" t="s">
        <v>794</v>
      </c>
      <c r="B5924" s="231" t="s">
        <v>808</v>
      </c>
      <c r="C5924" s="231" t="s">
        <v>2345</v>
      </c>
      <c r="D5924" s="231" t="s">
        <v>464</v>
      </c>
      <c r="E5924" s="231" t="s">
        <v>263</v>
      </c>
      <c r="F5924" s="231" t="s">
        <v>48</v>
      </c>
      <c r="G5924" s="231" t="s">
        <v>521</v>
      </c>
      <c r="H5924" s="231" t="s">
        <v>796</v>
      </c>
      <c r="I5924" s="203">
        <v>1350</v>
      </c>
      <c r="J5924" s="203">
        <v>0</v>
      </c>
      <c r="K5924" s="203">
        <v>0</v>
      </c>
      <c r="L5924" s="203">
        <v>1350</v>
      </c>
      <c r="M5924" s="231"/>
    </row>
    <row r="5925" spans="1:13">
      <c r="A5925" s="231" t="s">
        <v>794</v>
      </c>
      <c r="B5925" s="231" t="s">
        <v>833</v>
      </c>
      <c r="C5925" s="231" t="s">
        <v>794</v>
      </c>
      <c r="D5925" s="231" t="s">
        <v>464</v>
      </c>
      <c r="E5925" s="231" t="s">
        <v>263</v>
      </c>
      <c r="F5925" s="231" t="s">
        <v>48</v>
      </c>
      <c r="G5925" s="231" t="s">
        <v>521</v>
      </c>
      <c r="H5925" s="231" t="s">
        <v>796</v>
      </c>
      <c r="I5925" s="203">
        <v>13976.8</v>
      </c>
      <c r="J5925" s="203">
        <v>11398.36</v>
      </c>
      <c r="K5925" s="203">
        <v>2785.84</v>
      </c>
      <c r="L5925" s="203">
        <v>-207.4</v>
      </c>
      <c r="M5925" s="231"/>
    </row>
    <row r="5926" spans="1:13">
      <c r="A5926" s="231" t="s">
        <v>794</v>
      </c>
      <c r="B5926" s="231" t="s">
        <v>833</v>
      </c>
      <c r="C5926" s="231" t="s">
        <v>794</v>
      </c>
      <c r="D5926" s="231" t="s">
        <v>464</v>
      </c>
      <c r="E5926" s="231" t="s">
        <v>263</v>
      </c>
      <c r="F5926" s="231" t="s">
        <v>48</v>
      </c>
      <c r="G5926" s="231" t="s">
        <v>521</v>
      </c>
      <c r="H5926" s="231" t="s">
        <v>796</v>
      </c>
      <c r="I5926" s="203">
        <v>6170.75</v>
      </c>
      <c r="J5926" s="203">
        <v>5900.38</v>
      </c>
      <c r="K5926" s="203">
        <v>213.85</v>
      </c>
      <c r="L5926" s="203">
        <v>56.52</v>
      </c>
      <c r="M5926" s="231"/>
    </row>
    <row r="5927" spans="1:13">
      <c r="A5927" s="231" t="s">
        <v>794</v>
      </c>
      <c r="B5927" s="231" t="s">
        <v>833</v>
      </c>
      <c r="C5927" s="231" t="s">
        <v>812</v>
      </c>
      <c r="D5927" s="231" t="s">
        <v>464</v>
      </c>
      <c r="E5927" s="231" t="s">
        <v>263</v>
      </c>
      <c r="F5927" s="231" t="s">
        <v>48</v>
      </c>
      <c r="G5927" s="231" t="s">
        <v>521</v>
      </c>
      <c r="H5927" s="231" t="s">
        <v>796</v>
      </c>
      <c r="I5927" s="203">
        <v>7446.35</v>
      </c>
      <c r="J5927" s="203">
        <v>7154.52</v>
      </c>
      <c r="K5927" s="203">
        <v>607.46</v>
      </c>
      <c r="L5927" s="203">
        <v>-315.63</v>
      </c>
      <c r="M5927" s="231"/>
    </row>
    <row r="5928" spans="1:13">
      <c r="A5928" s="231" t="s">
        <v>794</v>
      </c>
      <c r="B5928" s="231" t="s">
        <v>833</v>
      </c>
      <c r="C5928" s="231" t="s">
        <v>2345</v>
      </c>
      <c r="D5928" s="231" t="s">
        <v>464</v>
      </c>
      <c r="E5928" s="231" t="s">
        <v>263</v>
      </c>
      <c r="F5928" s="231" t="s">
        <v>48</v>
      </c>
      <c r="G5928" s="231" t="s">
        <v>521</v>
      </c>
      <c r="H5928" s="231" t="s">
        <v>796</v>
      </c>
      <c r="I5928" s="203">
        <v>42.85</v>
      </c>
      <c r="J5928" s="203">
        <v>2717.8</v>
      </c>
      <c r="K5928" s="203">
        <v>0</v>
      </c>
      <c r="L5928" s="203">
        <v>-2674.95</v>
      </c>
      <c r="M5928" s="231"/>
    </row>
    <row r="5929" spans="1:13">
      <c r="A5929" s="231" t="s">
        <v>794</v>
      </c>
      <c r="B5929" s="231" t="s">
        <v>707</v>
      </c>
      <c r="C5929" s="231" t="s">
        <v>794</v>
      </c>
      <c r="D5929" s="231" t="s">
        <v>464</v>
      </c>
      <c r="E5929" s="231" t="s">
        <v>263</v>
      </c>
      <c r="F5929" s="231" t="s">
        <v>48</v>
      </c>
      <c r="G5929" s="231" t="s">
        <v>521</v>
      </c>
      <c r="H5929" s="231" t="s">
        <v>796</v>
      </c>
      <c r="I5929" s="203">
        <v>1275</v>
      </c>
      <c r="J5929" s="203">
        <v>1275</v>
      </c>
      <c r="K5929" s="203">
        <v>0</v>
      </c>
      <c r="L5929" s="203">
        <v>0</v>
      </c>
      <c r="M5929" s="231"/>
    </row>
    <row r="5930" spans="1:13">
      <c r="A5930" s="231" t="s">
        <v>794</v>
      </c>
      <c r="B5930" s="231" t="s">
        <v>707</v>
      </c>
      <c r="C5930" s="231" t="s">
        <v>812</v>
      </c>
      <c r="D5930" s="231" t="s">
        <v>464</v>
      </c>
      <c r="E5930" s="231" t="s">
        <v>263</v>
      </c>
      <c r="F5930" s="231" t="s">
        <v>48</v>
      </c>
      <c r="G5930" s="231" t="s">
        <v>521</v>
      </c>
      <c r="H5930" s="231" t="s">
        <v>796</v>
      </c>
      <c r="I5930" s="203">
        <v>306.01</v>
      </c>
      <c r="J5930" s="203">
        <v>293.88</v>
      </c>
      <c r="K5930" s="203">
        <v>0</v>
      </c>
      <c r="L5930" s="203">
        <v>12.13</v>
      </c>
      <c r="M5930" s="231"/>
    </row>
    <row r="5931" spans="1:13">
      <c r="A5931" s="231" t="s">
        <v>794</v>
      </c>
      <c r="B5931" s="231" t="s">
        <v>706</v>
      </c>
      <c r="C5931" s="231" t="s">
        <v>2345</v>
      </c>
      <c r="D5931" s="231" t="s">
        <v>464</v>
      </c>
      <c r="E5931" s="231" t="s">
        <v>263</v>
      </c>
      <c r="F5931" s="231" t="s">
        <v>48</v>
      </c>
      <c r="G5931" s="231" t="s">
        <v>521</v>
      </c>
      <c r="H5931" s="231" t="s">
        <v>796</v>
      </c>
      <c r="I5931" s="203">
        <v>11353.19</v>
      </c>
      <c r="J5931" s="203">
        <v>9994.43</v>
      </c>
      <c r="K5931" s="203">
        <v>0</v>
      </c>
      <c r="L5931" s="203">
        <v>1358.76</v>
      </c>
      <c r="M5931" s="231"/>
    </row>
    <row r="5932" spans="1:13">
      <c r="A5932" s="231" t="s">
        <v>794</v>
      </c>
      <c r="B5932" s="231" t="s">
        <v>367</v>
      </c>
      <c r="C5932" s="231" t="s">
        <v>794</v>
      </c>
      <c r="D5932" s="231" t="s">
        <v>464</v>
      </c>
      <c r="E5932" s="231" t="s">
        <v>263</v>
      </c>
      <c r="F5932" s="231" t="s">
        <v>48</v>
      </c>
      <c r="G5932" s="231" t="s">
        <v>521</v>
      </c>
      <c r="H5932" s="231" t="s">
        <v>796</v>
      </c>
      <c r="I5932" s="203">
        <v>64404.35</v>
      </c>
      <c r="J5932" s="203">
        <v>35183.79</v>
      </c>
      <c r="K5932" s="203">
        <v>6802</v>
      </c>
      <c r="L5932" s="203">
        <v>22418.560000000001</v>
      </c>
      <c r="M5932" s="231"/>
    </row>
    <row r="5933" spans="1:13">
      <c r="A5933" s="231" t="s">
        <v>794</v>
      </c>
      <c r="B5933" s="231" t="s">
        <v>367</v>
      </c>
      <c r="C5933" s="231" t="s">
        <v>794</v>
      </c>
      <c r="D5933" s="231" t="s">
        <v>464</v>
      </c>
      <c r="E5933" s="231" t="s">
        <v>263</v>
      </c>
      <c r="F5933" s="231" t="s">
        <v>48</v>
      </c>
      <c r="G5933" s="231" t="s">
        <v>521</v>
      </c>
      <c r="H5933" s="231" t="s">
        <v>796</v>
      </c>
      <c r="I5933" s="203">
        <v>75806.3</v>
      </c>
      <c r="J5933" s="203">
        <v>49408.35</v>
      </c>
      <c r="K5933" s="203">
        <v>1766.52</v>
      </c>
      <c r="L5933" s="203">
        <v>24631.43</v>
      </c>
      <c r="M5933" s="231"/>
    </row>
    <row r="5934" spans="1:13">
      <c r="A5934" s="231" t="s">
        <v>794</v>
      </c>
      <c r="B5934" s="231" t="s">
        <v>367</v>
      </c>
      <c r="C5934" s="231" t="s">
        <v>812</v>
      </c>
      <c r="D5934" s="231" t="s">
        <v>464</v>
      </c>
      <c r="E5934" s="231" t="s">
        <v>263</v>
      </c>
      <c r="F5934" s="231" t="s">
        <v>48</v>
      </c>
      <c r="G5934" s="231" t="s">
        <v>521</v>
      </c>
      <c r="H5934" s="231" t="s">
        <v>796</v>
      </c>
      <c r="I5934" s="203">
        <v>64761.75</v>
      </c>
      <c r="J5934" s="203">
        <v>29366.36</v>
      </c>
      <c r="K5934" s="203">
        <v>1775.37</v>
      </c>
      <c r="L5934" s="203">
        <v>33620.019999999997</v>
      </c>
      <c r="M5934" s="231"/>
    </row>
    <row r="5935" spans="1:13">
      <c r="A5935" s="231" t="s">
        <v>794</v>
      </c>
      <c r="B5935" s="231" t="s">
        <v>367</v>
      </c>
      <c r="C5935" s="231" t="s">
        <v>2341</v>
      </c>
      <c r="D5935" s="231" t="s">
        <v>464</v>
      </c>
      <c r="E5935" s="231" t="s">
        <v>263</v>
      </c>
      <c r="F5935" s="231" t="s">
        <v>48</v>
      </c>
      <c r="G5935" s="231" t="s">
        <v>521</v>
      </c>
      <c r="H5935" s="231" t="s">
        <v>796</v>
      </c>
      <c r="I5935" s="203">
        <v>6705.32</v>
      </c>
      <c r="J5935" s="203">
        <v>5660.4</v>
      </c>
      <c r="K5935" s="203">
        <v>995</v>
      </c>
      <c r="L5935" s="203">
        <v>49.92</v>
      </c>
      <c r="M5935" s="231"/>
    </row>
    <row r="5936" spans="1:13">
      <c r="A5936" s="231" t="s">
        <v>794</v>
      </c>
      <c r="B5936" s="231" t="s">
        <v>367</v>
      </c>
      <c r="C5936" s="231" t="s">
        <v>2343</v>
      </c>
      <c r="D5936" s="231" t="s">
        <v>464</v>
      </c>
      <c r="E5936" s="231" t="s">
        <v>263</v>
      </c>
      <c r="F5936" s="231" t="s">
        <v>48</v>
      </c>
      <c r="G5936" s="231" t="s">
        <v>521</v>
      </c>
      <c r="H5936" s="231" t="s">
        <v>796</v>
      </c>
      <c r="I5936" s="203">
        <v>132492.76999999999</v>
      </c>
      <c r="J5936" s="203">
        <v>14552.78</v>
      </c>
      <c r="K5936" s="203">
        <v>2389</v>
      </c>
      <c r="L5936" s="203">
        <v>115550.99</v>
      </c>
      <c r="M5936" s="231"/>
    </row>
    <row r="5937" spans="1:13">
      <c r="A5937" s="231" t="s">
        <v>794</v>
      </c>
      <c r="B5937" s="231" t="s">
        <v>367</v>
      </c>
      <c r="C5937" s="231" t="s">
        <v>2344</v>
      </c>
      <c r="D5937" s="231" t="s">
        <v>464</v>
      </c>
      <c r="E5937" s="231" t="s">
        <v>263</v>
      </c>
      <c r="F5937" s="231" t="s">
        <v>48</v>
      </c>
      <c r="G5937" s="231" t="s">
        <v>521</v>
      </c>
      <c r="H5937" s="231" t="s">
        <v>796</v>
      </c>
      <c r="I5937" s="203">
        <v>845.89</v>
      </c>
      <c r="J5937" s="203">
        <v>805.73</v>
      </c>
      <c r="K5937" s="203">
        <v>0</v>
      </c>
      <c r="L5937" s="203">
        <v>40.159999999999997</v>
      </c>
      <c r="M5937" s="231"/>
    </row>
    <row r="5938" spans="1:13">
      <c r="A5938" s="231" t="s">
        <v>794</v>
      </c>
      <c r="B5938" s="231" t="s">
        <v>703</v>
      </c>
      <c r="C5938" s="231" t="s">
        <v>794</v>
      </c>
      <c r="D5938" s="231" t="s">
        <v>2095</v>
      </c>
      <c r="E5938" s="231" t="s">
        <v>1967</v>
      </c>
      <c r="F5938" s="231" t="s">
        <v>48</v>
      </c>
      <c r="G5938" s="231" t="s">
        <v>521</v>
      </c>
      <c r="H5938" s="231" t="s">
        <v>796</v>
      </c>
      <c r="I5938" s="203">
        <v>204.23</v>
      </c>
      <c r="J5938" s="203">
        <v>2219.25</v>
      </c>
      <c r="K5938" s="203">
        <v>0</v>
      </c>
      <c r="L5938" s="203">
        <v>-2015.02</v>
      </c>
      <c r="M5938" s="231"/>
    </row>
    <row r="5939" spans="1:13">
      <c r="A5939" s="231" t="s">
        <v>794</v>
      </c>
      <c r="B5939" s="231" t="s">
        <v>703</v>
      </c>
      <c r="C5939" s="231" t="s">
        <v>812</v>
      </c>
      <c r="D5939" s="231" t="s">
        <v>2095</v>
      </c>
      <c r="E5939" s="231" t="s">
        <v>1967</v>
      </c>
      <c r="F5939" s="231" t="s">
        <v>48</v>
      </c>
      <c r="G5939" s="231" t="s">
        <v>521</v>
      </c>
      <c r="H5939" s="231" t="s">
        <v>796</v>
      </c>
      <c r="I5939" s="203">
        <v>47.53</v>
      </c>
      <c r="J5939" s="203">
        <v>499.45</v>
      </c>
      <c r="K5939" s="203">
        <v>0</v>
      </c>
      <c r="L5939" s="203">
        <v>-451.92</v>
      </c>
      <c r="M5939" s="231"/>
    </row>
    <row r="5940" spans="1:13">
      <c r="A5940" s="231" t="s">
        <v>794</v>
      </c>
      <c r="B5940" s="231" t="s">
        <v>808</v>
      </c>
      <c r="C5940" s="231" t="s">
        <v>812</v>
      </c>
      <c r="D5940" s="231" t="s">
        <v>855</v>
      </c>
      <c r="E5940" s="231" t="s">
        <v>296</v>
      </c>
      <c r="F5940" s="231" t="s">
        <v>48</v>
      </c>
      <c r="G5940" s="231" t="s">
        <v>521</v>
      </c>
      <c r="H5940" s="231" t="s">
        <v>990</v>
      </c>
      <c r="I5940" s="203">
        <v>128.4</v>
      </c>
      <c r="J5940" s="203">
        <v>0</v>
      </c>
      <c r="K5940" s="203">
        <v>0</v>
      </c>
      <c r="L5940" s="203">
        <v>128.4</v>
      </c>
      <c r="M5940" s="231"/>
    </row>
    <row r="5941" spans="1:13">
      <c r="A5941" s="231" t="s">
        <v>794</v>
      </c>
      <c r="B5941" s="231" t="s">
        <v>808</v>
      </c>
      <c r="C5941" s="231" t="s">
        <v>2341</v>
      </c>
      <c r="D5941" s="231" t="s">
        <v>342</v>
      </c>
      <c r="E5941" s="231" t="s">
        <v>296</v>
      </c>
      <c r="F5941" s="231" t="s">
        <v>48</v>
      </c>
      <c r="G5941" s="231" t="s">
        <v>521</v>
      </c>
      <c r="H5941" s="231" t="s">
        <v>990</v>
      </c>
      <c r="I5941" s="203">
        <v>508.9</v>
      </c>
      <c r="J5941" s="203">
        <v>200</v>
      </c>
      <c r="K5941" s="203">
        <v>0</v>
      </c>
      <c r="L5941" s="203">
        <v>308.89999999999998</v>
      </c>
      <c r="M5941" s="231"/>
    </row>
    <row r="5942" spans="1:13">
      <c r="A5942" s="231" t="s">
        <v>794</v>
      </c>
      <c r="B5942" s="231" t="s">
        <v>808</v>
      </c>
      <c r="C5942" s="231" t="s">
        <v>2343</v>
      </c>
      <c r="D5942" s="231" t="s">
        <v>342</v>
      </c>
      <c r="E5942" s="231" t="s">
        <v>296</v>
      </c>
      <c r="F5942" s="231" t="s">
        <v>48</v>
      </c>
      <c r="G5942" s="231" t="s">
        <v>521</v>
      </c>
      <c r="H5942" s="231" t="s">
        <v>990</v>
      </c>
      <c r="I5942" s="203">
        <v>600</v>
      </c>
      <c r="J5942" s="203">
        <v>304.43</v>
      </c>
      <c r="K5942" s="203">
        <v>0</v>
      </c>
      <c r="L5942" s="203">
        <v>295.57</v>
      </c>
      <c r="M5942" s="231"/>
    </row>
    <row r="5943" spans="1:13">
      <c r="A5943" s="231" t="s">
        <v>794</v>
      </c>
      <c r="B5943" s="231" t="s">
        <v>808</v>
      </c>
      <c r="C5943" s="231" t="s">
        <v>812</v>
      </c>
      <c r="D5943" s="231" t="s">
        <v>21</v>
      </c>
      <c r="E5943" s="231" t="s">
        <v>296</v>
      </c>
      <c r="F5943" s="231" t="s">
        <v>48</v>
      </c>
      <c r="G5943" s="231" t="s">
        <v>521</v>
      </c>
      <c r="H5943" s="231" t="s">
        <v>990</v>
      </c>
      <c r="I5943" s="203">
        <v>1723.59</v>
      </c>
      <c r="J5943" s="203">
        <v>0</v>
      </c>
      <c r="K5943" s="203">
        <v>0</v>
      </c>
      <c r="L5943" s="203">
        <v>1723.59</v>
      </c>
      <c r="M5943" s="231"/>
    </row>
    <row r="5944" spans="1:13">
      <c r="A5944" s="231" t="s">
        <v>794</v>
      </c>
      <c r="B5944" s="231" t="s">
        <v>808</v>
      </c>
      <c r="C5944" s="231" t="s">
        <v>2341</v>
      </c>
      <c r="D5944" s="231" t="s">
        <v>818</v>
      </c>
      <c r="E5944" s="231" t="s">
        <v>296</v>
      </c>
      <c r="F5944" s="231" t="s">
        <v>48</v>
      </c>
      <c r="G5944" s="231" t="s">
        <v>521</v>
      </c>
      <c r="H5944" s="231" t="s">
        <v>990</v>
      </c>
      <c r="I5944" s="203">
        <v>397</v>
      </c>
      <c r="J5944" s="203">
        <v>397</v>
      </c>
      <c r="K5944" s="203">
        <v>0</v>
      </c>
      <c r="L5944" s="203">
        <v>0</v>
      </c>
      <c r="M5944" s="231"/>
    </row>
    <row r="5945" spans="1:13">
      <c r="A5945" s="231" t="s">
        <v>794</v>
      </c>
      <c r="B5945" s="231" t="s">
        <v>808</v>
      </c>
      <c r="C5945" s="231" t="s">
        <v>2343</v>
      </c>
      <c r="D5945" s="231" t="s">
        <v>818</v>
      </c>
      <c r="E5945" s="231" t="s">
        <v>296</v>
      </c>
      <c r="F5945" s="231" t="s">
        <v>48</v>
      </c>
      <c r="G5945" s="231" t="s">
        <v>521</v>
      </c>
      <c r="H5945" s="231" t="s">
        <v>990</v>
      </c>
      <c r="I5945" s="203">
        <v>5898.02</v>
      </c>
      <c r="J5945" s="203">
        <v>674.63</v>
      </c>
      <c r="K5945" s="203">
        <v>0</v>
      </c>
      <c r="L5945" s="203">
        <v>5223.3900000000003</v>
      </c>
      <c r="M5945" s="231"/>
    </row>
    <row r="5946" spans="1:13">
      <c r="A5946" s="231" t="s">
        <v>794</v>
      </c>
      <c r="B5946" s="231" t="s">
        <v>702</v>
      </c>
      <c r="C5946" s="231" t="s">
        <v>2341</v>
      </c>
      <c r="D5946" s="231" t="s">
        <v>818</v>
      </c>
      <c r="E5946" s="231" t="s">
        <v>296</v>
      </c>
      <c r="F5946" s="231" t="s">
        <v>48</v>
      </c>
      <c r="G5946" s="231" t="s">
        <v>521</v>
      </c>
      <c r="H5946" s="231" t="s">
        <v>990</v>
      </c>
      <c r="I5946" s="203">
        <v>221.2</v>
      </c>
      <c r="J5946" s="203">
        <v>221.2</v>
      </c>
      <c r="K5946" s="203">
        <v>0</v>
      </c>
      <c r="L5946" s="203">
        <v>0</v>
      </c>
      <c r="M5946" s="231"/>
    </row>
    <row r="5947" spans="1:13">
      <c r="A5947" s="231" t="s">
        <v>794</v>
      </c>
      <c r="B5947" s="231" t="s">
        <v>808</v>
      </c>
      <c r="C5947" s="231" t="s">
        <v>2341</v>
      </c>
      <c r="D5947" s="231" t="s">
        <v>835</v>
      </c>
      <c r="E5947" s="231" t="s">
        <v>296</v>
      </c>
      <c r="F5947" s="231" t="s">
        <v>48</v>
      </c>
      <c r="G5947" s="231" t="s">
        <v>521</v>
      </c>
      <c r="H5947" s="231" t="s">
        <v>990</v>
      </c>
      <c r="I5947" s="203">
        <v>99.99</v>
      </c>
      <c r="J5947" s="203">
        <v>99.99</v>
      </c>
      <c r="K5947" s="203">
        <v>0</v>
      </c>
      <c r="L5947" s="203">
        <v>0</v>
      </c>
      <c r="M5947" s="231"/>
    </row>
    <row r="5948" spans="1:13">
      <c r="A5948" s="231" t="s">
        <v>794</v>
      </c>
      <c r="B5948" s="231" t="s">
        <v>808</v>
      </c>
      <c r="C5948" s="231" t="s">
        <v>2343</v>
      </c>
      <c r="D5948" s="231" t="s">
        <v>835</v>
      </c>
      <c r="E5948" s="231" t="s">
        <v>296</v>
      </c>
      <c r="F5948" s="231" t="s">
        <v>48</v>
      </c>
      <c r="G5948" s="231" t="s">
        <v>521</v>
      </c>
      <c r="H5948" s="231" t="s">
        <v>990</v>
      </c>
      <c r="I5948" s="203">
        <v>62.54</v>
      </c>
      <c r="J5948" s="203">
        <v>62.54</v>
      </c>
      <c r="K5948" s="203">
        <v>0</v>
      </c>
      <c r="L5948" s="203">
        <v>0</v>
      </c>
      <c r="M5948" s="231"/>
    </row>
    <row r="5949" spans="1:13">
      <c r="A5949" s="231" t="s">
        <v>794</v>
      </c>
      <c r="B5949" s="231" t="s">
        <v>808</v>
      </c>
      <c r="C5949" s="231" t="s">
        <v>2344</v>
      </c>
      <c r="D5949" s="231" t="s">
        <v>835</v>
      </c>
      <c r="E5949" s="231" t="s">
        <v>296</v>
      </c>
      <c r="F5949" s="231" t="s">
        <v>48</v>
      </c>
      <c r="G5949" s="231" t="s">
        <v>521</v>
      </c>
      <c r="H5949" s="231" t="s">
        <v>990</v>
      </c>
      <c r="I5949" s="203">
        <v>20098.099999999999</v>
      </c>
      <c r="J5949" s="203">
        <v>20098.099999999999</v>
      </c>
      <c r="K5949" s="203">
        <v>0</v>
      </c>
      <c r="L5949" s="203">
        <v>0</v>
      </c>
      <c r="M5949" s="231"/>
    </row>
    <row r="5950" spans="1:13">
      <c r="A5950" s="231" t="s">
        <v>794</v>
      </c>
      <c r="B5950" s="231" t="s">
        <v>702</v>
      </c>
      <c r="C5950" s="231" t="s">
        <v>2341</v>
      </c>
      <c r="D5950" s="231" t="s">
        <v>835</v>
      </c>
      <c r="E5950" s="231" t="s">
        <v>296</v>
      </c>
      <c r="F5950" s="231" t="s">
        <v>48</v>
      </c>
      <c r="G5950" s="231" t="s">
        <v>521</v>
      </c>
      <c r="H5950" s="231" t="s">
        <v>990</v>
      </c>
      <c r="I5950" s="203">
        <v>3114.87</v>
      </c>
      <c r="J5950" s="203">
        <v>3114.87</v>
      </c>
      <c r="K5950" s="203">
        <v>0</v>
      </c>
      <c r="L5950" s="203">
        <v>0</v>
      </c>
      <c r="M5950" s="231"/>
    </row>
    <row r="5951" spans="1:13">
      <c r="A5951" s="231" t="s">
        <v>794</v>
      </c>
      <c r="B5951" s="231" t="s">
        <v>808</v>
      </c>
      <c r="C5951" s="231" t="s">
        <v>812</v>
      </c>
      <c r="D5951" s="231" t="s">
        <v>827</v>
      </c>
      <c r="E5951" s="231" t="s">
        <v>296</v>
      </c>
      <c r="F5951" s="231" t="s">
        <v>48</v>
      </c>
      <c r="G5951" s="231" t="s">
        <v>521</v>
      </c>
      <c r="H5951" s="231" t="s">
        <v>990</v>
      </c>
      <c r="I5951" s="203">
        <v>127.01</v>
      </c>
      <c r="J5951" s="203">
        <v>0</v>
      </c>
      <c r="K5951" s="203">
        <v>0</v>
      </c>
      <c r="L5951" s="203">
        <v>127.01</v>
      </c>
      <c r="M5951" s="231"/>
    </row>
    <row r="5952" spans="1:13">
      <c r="A5952" s="231" t="s">
        <v>794</v>
      </c>
      <c r="B5952" s="231" t="s">
        <v>808</v>
      </c>
      <c r="C5952" s="231" t="s">
        <v>2341</v>
      </c>
      <c r="D5952" s="231" t="s">
        <v>827</v>
      </c>
      <c r="E5952" s="231" t="s">
        <v>296</v>
      </c>
      <c r="F5952" s="231" t="s">
        <v>48</v>
      </c>
      <c r="G5952" s="231" t="s">
        <v>521</v>
      </c>
      <c r="H5952" s="231" t="s">
        <v>990</v>
      </c>
      <c r="I5952" s="203">
        <v>3200</v>
      </c>
      <c r="J5952" s="203">
        <v>3160.92</v>
      </c>
      <c r="K5952" s="203">
        <v>0</v>
      </c>
      <c r="L5952" s="203">
        <v>39.08</v>
      </c>
      <c r="M5952" s="231"/>
    </row>
    <row r="5953" spans="1:13">
      <c r="A5953" s="231" t="s">
        <v>794</v>
      </c>
      <c r="B5953" s="231" t="s">
        <v>808</v>
      </c>
      <c r="C5953" s="231" t="s">
        <v>2343</v>
      </c>
      <c r="D5953" s="231" t="s">
        <v>827</v>
      </c>
      <c r="E5953" s="231" t="s">
        <v>296</v>
      </c>
      <c r="F5953" s="231" t="s">
        <v>48</v>
      </c>
      <c r="G5953" s="231" t="s">
        <v>521</v>
      </c>
      <c r="H5953" s="231" t="s">
        <v>990</v>
      </c>
      <c r="I5953" s="203">
        <v>388.95</v>
      </c>
      <c r="J5953" s="203">
        <v>0</v>
      </c>
      <c r="K5953" s="203">
        <v>0</v>
      </c>
      <c r="L5953" s="203">
        <v>388.95</v>
      </c>
      <c r="M5953" s="231"/>
    </row>
    <row r="5954" spans="1:13">
      <c r="A5954" s="231" t="s">
        <v>794</v>
      </c>
      <c r="B5954" s="231" t="s">
        <v>808</v>
      </c>
      <c r="C5954" s="231" t="s">
        <v>812</v>
      </c>
      <c r="D5954" s="231" t="s">
        <v>384</v>
      </c>
      <c r="E5954" s="231" t="s">
        <v>296</v>
      </c>
      <c r="F5954" s="231" t="s">
        <v>48</v>
      </c>
      <c r="G5954" s="231" t="s">
        <v>521</v>
      </c>
      <c r="H5954" s="231" t="s">
        <v>990</v>
      </c>
      <c r="I5954" s="203">
        <v>523.77</v>
      </c>
      <c r="J5954" s="203">
        <v>0</v>
      </c>
      <c r="K5954" s="203">
        <v>0</v>
      </c>
      <c r="L5954" s="203">
        <v>523.77</v>
      </c>
      <c r="M5954" s="231"/>
    </row>
    <row r="5955" spans="1:13">
      <c r="A5955" s="231" t="s">
        <v>794</v>
      </c>
      <c r="B5955" s="231" t="s">
        <v>808</v>
      </c>
      <c r="C5955" s="231" t="s">
        <v>2341</v>
      </c>
      <c r="D5955" s="231" t="s">
        <v>384</v>
      </c>
      <c r="E5955" s="231" t="s">
        <v>296</v>
      </c>
      <c r="F5955" s="231" t="s">
        <v>48</v>
      </c>
      <c r="G5955" s="231" t="s">
        <v>521</v>
      </c>
      <c r="H5955" s="231" t="s">
        <v>990</v>
      </c>
      <c r="I5955" s="203">
        <v>2432.56</v>
      </c>
      <c r="J5955" s="203">
        <v>886</v>
      </c>
      <c r="K5955" s="203">
        <v>0</v>
      </c>
      <c r="L5955" s="203">
        <v>1546.56</v>
      </c>
      <c r="M5955" s="231"/>
    </row>
    <row r="5956" spans="1:13">
      <c r="A5956" s="231" t="s">
        <v>794</v>
      </c>
      <c r="B5956" s="231" t="s">
        <v>808</v>
      </c>
      <c r="C5956" s="231" t="s">
        <v>812</v>
      </c>
      <c r="D5956" s="231" t="s">
        <v>136</v>
      </c>
      <c r="E5956" s="231" t="s">
        <v>296</v>
      </c>
      <c r="F5956" s="231" t="s">
        <v>48</v>
      </c>
      <c r="G5956" s="231" t="s">
        <v>521</v>
      </c>
      <c r="H5956" s="231" t="s">
        <v>990</v>
      </c>
      <c r="I5956" s="203">
        <v>1154.32</v>
      </c>
      <c r="J5956" s="203">
        <v>0</v>
      </c>
      <c r="K5956" s="203">
        <v>0</v>
      </c>
      <c r="L5956" s="203">
        <v>1154.32</v>
      </c>
      <c r="M5956" s="231"/>
    </row>
    <row r="5957" spans="1:13">
      <c r="A5957" s="231" t="s">
        <v>794</v>
      </c>
      <c r="B5957" s="231" t="s">
        <v>808</v>
      </c>
      <c r="C5957" s="231" t="s">
        <v>794</v>
      </c>
      <c r="D5957" s="231" t="s">
        <v>22</v>
      </c>
      <c r="E5957" s="231" t="s">
        <v>296</v>
      </c>
      <c r="F5957" s="231" t="s">
        <v>48</v>
      </c>
      <c r="G5957" s="231" t="s">
        <v>521</v>
      </c>
      <c r="H5957" s="231" t="s">
        <v>990</v>
      </c>
      <c r="I5957" s="203">
        <v>0</v>
      </c>
      <c r="J5957" s="203">
        <v>4449.99</v>
      </c>
      <c r="K5957" s="203">
        <v>0</v>
      </c>
      <c r="L5957" s="203">
        <v>-4449.99</v>
      </c>
      <c r="M5957" s="231"/>
    </row>
    <row r="5958" spans="1:13">
      <c r="A5958" s="231" t="s">
        <v>794</v>
      </c>
      <c r="B5958" s="231" t="s">
        <v>808</v>
      </c>
      <c r="C5958" s="231" t="s">
        <v>812</v>
      </c>
      <c r="D5958" s="231" t="s">
        <v>22</v>
      </c>
      <c r="E5958" s="231" t="s">
        <v>296</v>
      </c>
      <c r="F5958" s="231" t="s">
        <v>48</v>
      </c>
      <c r="G5958" s="231" t="s">
        <v>521</v>
      </c>
      <c r="H5958" s="231" t="s">
        <v>990</v>
      </c>
      <c r="I5958" s="203">
        <v>2261.13</v>
      </c>
      <c r="J5958" s="203">
        <v>980.79</v>
      </c>
      <c r="K5958" s="203">
        <v>0</v>
      </c>
      <c r="L5958" s="203">
        <v>1280.3399999999999</v>
      </c>
      <c r="M5958" s="231"/>
    </row>
    <row r="5959" spans="1:13">
      <c r="A5959" s="231" t="s">
        <v>794</v>
      </c>
      <c r="B5959" s="231" t="s">
        <v>808</v>
      </c>
      <c r="C5959" s="231" t="s">
        <v>2343</v>
      </c>
      <c r="D5959" s="231" t="s">
        <v>22</v>
      </c>
      <c r="E5959" s="231" t="s">
        <v>296</v>
      </c>
      <c r="F5959" s="231" t="s">
        <v>48</v>
      </c>
      <c r="G5959" s="231" t="s">
        <v>521</v>
      </c>
      <c r="H5959" s="231" t="s">
        <v>990</v>
      </c>
      <c r="I5959" s="203">
        <v>4254.25</v>
      </c>
      <c r="J5959" s="203">
        <v>0</v>
      </c>
      <c r="K5959" s="203">
        <v>0</v>
      </c>
      <c r="L5959" s="203">
        <v>4254.25</v>
      </c>
      <c r="M5959" s="231"/>
    </row>
    <row r="5960" spans="1:13">
      <c r="A5960" s="231" t="s">
        <v>794</v>
      </c>
      <c r="B5960" s="231" t="s">
        <v>702</v>
      </c>
      <c r="C5960" s="231" t="s">
        <v>2341</v>
      </c>
      <c r="D5960" s="231" t="s">
        <v>22</v>
      </c>
      <c r="E5960" s="231" t="s">
        <v>296</v>
      </c>
      <c r="F5960" s="231" t="s">
        <v>48</v>
      </c>
      <c r="G5960" s="231" t="s">
        <v>521</v>
      </c>
      <c r="H5960" s="231" t="s">
        <v>990</v>
      </c>
      <c r="I5960" s="203">
        <v>868.67</v>
      </c>
      <c r="J5960" s="203">
        <v>0</v>
      </c>
      <c r="K5960" s="203">
        <v>0</v>
      </c>
      <c r="L5960" s="203">
        <v>868.67</v>
      </c>
      <c r="M5960" s="231"/>
    </row>
    <row r="5961" spans="1:13">
      <c r="A5961" s="231" t="s">
        <v>794</v>
      </c>
      <c r="B5961" s="231" t="s">
        <v>808</v>
      </c>
      <c r="C5961" s="231" t="s">
        <v>812</v>
      </c>
      <c r="D5961" s="231" t="s">
        <v>29</v>
      </c>
      <c r="E5961" s="231" t="s">
        <v>296</v>
      </c>
      <c r="F5961" s="231" t="s">
        <v>48</v>
      </c>
      <c r="G5961" s="231" t="s">
        <v>521</v>
      </c>
      <c r="H5961" s="231" t="s">
        <v>990</v>
      </c>
      <c r="I5961" s="203">
        <v>2335.9</v>
      </c>
      <c r="J5961" s="203">
        <v>0</v>
      </c>
      <c r="K5961" s="203">
        <v>0</v>
      </c>
      <c r="L5961" s="203">
        <v>2335.9</v>
      </c>
      <c r="M5961" s="231"/>
    </row>
    <row r="5962" spans="1:13">
      <c r="A5962" s="231" t="s">
        <v>794</v>
      </c>
      <c r="B5962" s="231" t="s">
        <v>808</v>
      </c>
      <c r="C5962" s="231" t="s">
        <v>812</v>
      </c>
      <c r="D5962" s="231" t="s">
        <v>19</v>
      </c>
      <c r="E5962" s="231" t="s">
        <v>296</v>
      </c>
      <c r="F5962" s="231" t="s">
        <v>48</v>
      </c>
      <c r="G5962" s="231" t="s">
        <v>521</v>
      </c>
      <c r="H5962" s="231" t="s">
        <v>990</v>
      </c>
      <c r="I5962" s="203">
        <v>1269.79</v>
      </c>
      <c r="J5962" s="203">
        <v>0</v>
      </c>
      <c r="K5962" s="203">
        <v>0</v>
      </c>
      <c r="L5962" s="203">
        <v>1269.79</v>
      </c>
      <c r="M5962" s="231"/>
    </row>
    <row r="5963" spans="1:13">
      <c r="A5963" s="231" t="s">
        <v>794</v>
      </c>
      <c r="B5963" s="231" t="s">
        <v>808</v>
      </c>
      <c r="C5963" s="231" t="s">
        <v>2343</v>
      </c>
      <c r="D5963" s="231" t="s">
        <v>400</v>
      </c>
      <c r="E5963" s="231" t="s">
        <v>296</v>
      </c>
      <c r="F5963" s="231" t="s">
        <v>48</v>
      </c>
      <c r="G5963" s="231" t="s">
        <v>521</v>
      </c>
      <c r="H5963" s="231" t="s">
        <v>990</v>
      </c>
      <c r="I5963" s="203">
        <v>24.64</v>
      </c>
      <c r="J5963" s="203">
        <v>0</v>
      </c>
      <c r="K5963" s="203">
        <v>0</v>
      </c>
      <c r="L5963" s="203">
        <v>24.64</v>
      </c>
      <c r="M5963" s="231"/>
    </row>
    <row r="5964" spans="1:13">
      <c r="A5964" s="231" t="s">
        <v>794</v>
      </c>
      <c r="B5964" s="231" t="s">
        <v>808</v>
      </c>
      <c r="C5964" s="231" t="s">
        <v>812</v>
      </c>
      <c r="D5964" s="231" t="s">
        <v>134</v>
      </c>
      <c r="E5964" s="231" t="s">
        <v>296</v>
      </c>
      <c r="F5964" s="231" t="s">
        <v>48</v>
      </c>
      <c r="G5964" s="231" t="s">
        <v>521</v>
      </c>
      <c r="H5964" s="231" t="s">
        <v>990</v>
      </c>
      <c r="I5964" s="203">
        <v>2656.8</v>
      </c>
      <c r="J5964" s="203">
        <v>0</v>
      </c>
      <c r="K5964" s="203">
        <v>0</v>
      </c>
      <c r="L5964" s="203">
        <v>2656.8</v>
      </c>
      <c r="M5964" s="231"/>
    </row>
    <row r="5965" spans="1:13">
      <c r="A5965" s="231" t="s">
        <v>794</v>
      </c>
      <c r="B5965" s="231" t="s">
        <v>808</v>
      </c>
      <c r="C5965" s="231" t="s">
        <v>812</v>
      </c>
      <c r="D5965" s="231" t="s">
        <v>295</v>
      </c>
      <c r="E5965" s="231" t="s">
        <v>296</v>
      </c>
      <c r="F5965" s="231" t="s">
        <v>48</v>
      </c>
      <c r="G5965" s="231" t="s">
        <v>521</v>
      </c>
      <c r="H5965" s="231" t="s">
        <v>990</v>
      </c>
      <c r="I5965" s="203">
        <v>1781.99</v>
      </c>
      <c r="J5965" s="203">
        <v>0</v>
      </c>
      <c r="K5965" s="203">
        <v>0</v>
      </c>
      <c r="L5965" s="203">
        <v>1781.99</v>
      </c>
      <c r="M5965" s="231"/>
    </row>
    <row r="5966" spans="1:13">
      <c r="A5966" s="231" t="s">
        <v>794</v>
      </c>
      <c r="B5966" s="231" t="s">
        <v>808</v>
      </c>
      <c r="C5966" s="231" t="s">
        <v>812</v>
      </c>
      <c r="D5966" s="231" t="s">
        <v>382</v>
      </c>
      <c r="E5966" s="231" t="s">
        <v>296</v>
      </c>
      <c r="F5966" s="231" t="s">
        <v>48</v>
      </c>
      <c r="G5966" s="231" t="s">
        <v>521</v>
      </c>
      <c r="H5966" s="231" t="s">
        <v>990</v>
      </c>
      <c r="I5966" s="203">
        <v>3947.76</v>
      </c>
      <c r="J5966" s="203">
        <v>0</v>
      </c>
      <c r="K5966" s="203">
        <v>0</v>
      </c>
      <c r="L5966" s="203">
        <v>3947.76</v>
      </c>
      <c r="M5966" s="231"/>
    </row>
    <row r="5967" spans="1:13">
      <c r="A5967" s="231" t="s">
        <v>794</v>
      </c>
      <c r="B5967" s="231" t="s">
        <v>808</v>
      </c>
      <c r="C5967" s="231" t="s">
        <v>812</v>
      </c>
      <c r="D5967" s="231" t="s">
        <v>210</v>
      </c>
      <c r="E5967" s="231" t="s">
        <v>296</v>
      </c>
      <c r="F5967" s="231" t="s">
        <v>48</v>
      </c>
      <c r="G5967" s="231" t="s">
        <v>521</v>
      </c>
      <c r="H5967" s="231" t="s">
        <v>990</v>
      </c>
      <c r="I5967" s="203">
        <v>4422.07</v>
      </c>
      <c r="J5967" s="203">
        <v>0</v>
      </c>
      <c r="K5967" s="203">
        <v>0</v>
      </c>
      <c r="L5967" s="203">
        <v>4422.07</v>
      </c>
      <c r="M5967" s="231"/>
    </row>
    <row r="5968" spans="1:13">
      <c r="A5968" s="231" t="s">
        <v>794</v>
      </c>
      <c r="B5968" s="231" t="s">
        <v>808</v>
      </c>
      <c r="C5968" s="231" t="s">
        <v>812</v>
      </c>
      <c r="D5968" s="231" t="s">
        <v>403</v>
      </c>
      <c r="E5968" s="231" t="s">
        <v>296</v>
      </c>
      <c r="F5968" s="231" t="s">
        <v>48</v>
      </c>
      <c r="G5968" s="231" t="s">
        <v>521</v>
      </c>
      <c r="H5968" s="231" t="s">
        <v>990</v>
      </c>
      <c r="I5968" s="203">
        <v>1670.8</v>
      </c>
      <c r="J5968" s="203">
        <v>0</v>
      </c>
      <c r="K5968" s="203">
        <v>0</v>
      </c>
      <c r="L5968" s="203">
        <v>1670.8</v>
      </c>
      <c r="M5968" s="231"/>
    </row>
    <row r="5969" spans="1:13">
      <c r="A5969" s="231" t="s">
        <v>794</v>
      </c>
      <c r="B5969" s="231" t="s">
        <v>808</v>
      </c>
      <c r="C5969" s="231" t="s">
        <v>2344</v>
      </c>
      <c r="D5969" s="231" t="s">
        <v>403</v>
      </c>
      <c r="E5969" s="231" t="s">
        <v>296</v>
      </c>
      <c r="F5969" s="231" t="s">
        <v>48</v>
      </c>
      <c r="G5969" s="231" t="s">
        <v>521</v>
      </c>
      <c r="H5969" s="231" t="s">
        <v>990</v>
      </c>
      <c r="I5969" s="203">
        <v>800</v>
      </c>
      <c r="J5969" s="203">
        <v>0</v>
      </c>
      <c r="K5969" s="203">
        <v>0</v>
      </c>
      <c r="L5969" s="203">
        <v>800</v>
      </c>
      <c r="M5969" s="231"/>
    </row>
    <row r="5970" spans="1:13">
      <c r="A5970" s="231" t="s">
        <v>794</v>
      </c>
      <c r="B5970" s="231" t="s">
        <v>702</v>
      </c>
      <c r="C5970" s="231" t="s">
        <v>2341</v>
      </c>
      <c r="D5970" s="231" t="s">
        <v>403</v>
      </c>
      <c r="E5970" s="231" t="s">
        <v>296</v>
      </c>
      <c r="F5970" s="231" t="s">
        <v>48</v>
      </c>
      <c r="G5970" s="231" t="s">
        <v>521</v>
      </c>
      <c r="H5970" s="231" t="s">
        <v>990</v>
      </c>
      <c r="I5970" s="203">
        <v>1500</v>
      </c>
      <c r="J5970" s="203">
        <v>1039.58</v>
      </c>
      <c r="K5970" s="203">
        <v>0</v>
      </c>
      <c r="L5970" s="203">
        <v>460.42</v>
      </c>
      <c r="M5970" s="231"/>
    </row>
    <row r="5971" spans="1:13">
      <c r="A5971" s="231" t="s">
        <v>794</v>
      </c>
      <c r="B5971" s="231" t="s">
        <v>808</v>
      </c>
      <c r="C5971" s="231" t="s">
        <v>812</v>
      </c>
      <c r="D5971" s="231" t="s">
        <v>195</v>
      </c>
      <c r="E5971" s="231" t="s">
        <v>296</v>
      </c>
      <c r="F5971" s="231" t="s">
        <v>48</v>
      </c>
      <c r="G5971" s="231" t="s">
        <v>521</v>
      </c>
      <c r="H5971" s="231" t="s">
        <v>990</v>
      </c>
      <c r="I5971" s="203">
        <v>1001.64</v>
      </c>
      <c r="J5971" s="203">
        <v>0</v>
      </c>
      <c r="K5971" s="203">
        <v>0</v>
      </c>
      <c r="L5971" s="203">
        <v>1001.64</v>
      </c>
      <c r="M5971" s="231"/>
    </row>
    <row r="5972" spans="1:13">
      <c r="A5972" s="231" t="s">
        <v>794</v>
      </c>
      <c r="B5972" s="231" t="s">
        <v>808</v>
      </c>
      <c r="C5972" s="231" t="s">
        <v>812</v>
      </c>
      <c r="D5972" s="231" t="s">
        <v>839</v>
      </c>
      <c r="E5972" s="231" t="s">
        <v>296</v>
      </c>
      <c r="F5972" s="231" t="s">
        <v>48</v>
      </c>
      <c r="G5972" s="231" t="s">
        <v>521</v>
      </c>
      <c r="H5972" s="231" t="s">
        <v>990</v>
      </c>
      <c r="I5972" s="203">
        <v>5213.75</v>
      </c>
      <c r="J5972" s="203">
        <v>0</v>
      </c>
      <c r="K5972" s="203">
        <v>0</v>
      </c>
      <c r="L5972" s="203">
        <v>5213.75</v>
      </c>
      <c r="M5972" s="231"/>
    </row>
    <row r="5973" spans="1:13">
      <c r="A5973" s="231" t="s">
        <v>794</v>
      </c>
      <c r="B5973" s="231" t="s">
        <v>808</v>
      </c>
      <c r="C5973" s="231" t="s">
        <v>2343</v>
      </c>
      <c r="D5973" s="231" t="s">
        <v>839</v>
      </c>
      <c r="E5973" s="231" t="s">
        <v>296</v>
      </c>
      <c r="F5973" s="231" t="s">
        <v>48</v>
      </c>
      <c r="G5973" s="231" t="s">
        <v>521</v>
      </c>
      <c r="H5973" s="231" t="s">
        <v>990</v>
      </c>
      <c r="I5973" s="203">
        <v>5433.9</v>
      </c>
      <c r="J5973" s="203">
        <v>0</v>
      </c>
      <c r="K5973" s="203">
        <v>0</v>
      </c>
      <c r="L5973" s="203">
        <v>5433.9</v>
      </c>
      <c r="M5973" s="231"/>
    </row>
    <row r="5974" spans="1:13">
      <c r="A5974" s="231" t="s">
        <v>794</v>
      </c>
      <c r="B5974" s="231" t="s">
        <v>242</v>
      </c>
      <c r="C5974" s="231" t="s">
        <v>2344</v>
      </c>
      <c r="D5974" s="231" t="s">
        <v>839</v>
      </c>
      <c r="E5974" s="231" t="s">
        <v>296</v>
      </c>
      <c r="F5974" s="231" t="s">
        <v>48</v>
      </c>
      <c r="G5974" s="231" t="s">
        <v>521</v>
      </c>
      <c r="H5974" s="231" t="s">
        <v>990</v>
      </c>
      <c r="I5974" s="203">
        <v>598.35</v>
      </c>
      <c r="J5974" s="203">
        <v>0</v>
      </c>
      <c r="K5974" s="203">
        <v>0</v>
      </c>
      <c r="L5974" s="203">
        <v>598.35</v>
      </c>
      <c r="M5974" s="231"/>
    </row>
    <row r="5975" spans="1:13">
      <c r="A5975" s="231" t="s">
        <v>794</v>
      </c>
      <c r="B5975" s="231" t="s">
        <v>808</v>
      </c>
      <c r="C5975" s="231" t="s">
        <v>812</v>
      </c>
      <c r="D5975" s="231" t="s">
        <v>380</v>
      </c>
      <c r="E5975" s="231" t="s">
        <v>296</v>
      </c>
      <c r="F5975" s="231" t="s">
        <v>48</v>
      </c>
      <c r="G5975" s="231" t="s">
        <v>521</v>
      </c>
      <c r="H5975" s="231" t="s">
        <v>990</v>
      </c>
      <c r="I5975" s="203">
        <v>3518.34</v>
      </c>
      <c r="J5975" s="203">
        <v>0</v>
      </c>
      <c r="K5975" s="203">
        <v>0</v>
      </c>
      <c r="L5975" s="203">
        <v>3518.34</v>
      </c>
      <c r="M5975" s="231"/>
    </row>
    <row r="5976" spans="1:13">
      <c r="A5976" s="231" t="s">
        <v>794</v>
      </c>
      <c r="B5976" s="231" t="s">
        <v>808</v>
      </c>
      <c r="C5976" s="231" t="s">
        <v>2343</v>
      </c>
      <c r="D5976" s="231" t="s">
        <v>380</v>
      </c>
      <c r="E5976" s="231" t="s">
        <v>296</v>
      </c>
      <c r="F5976" s="231" t="s">
        <v>48</v>
      </c>
      <c r="G5976" s="231" t="s">
        <v>521</v>
      </c>
      <c r="H5976" s="231" t="s">
        <v>990</v>
      </c>
      <c r="I5976" s="203">
        <v>13984.7</v>
      </c>
      <c r="J5976" s="203">
        <v>1207</v>
      </c>
      <c r="K5976" s="203">
        <v>0</v>
      </c>
      <c r="L5976" s="203">
        <v>12777.7</v>
      </c>
      <c r="M5976" s="231"/>
    </row>
    <row r="5977" spans="1:13">
      <c r="A5977" s="231" t="s">
        <v>794</v>
      </c>
      <c r="B5977" s="231" t="s">
        <v>808</v>
      </c>
      <c r="C5977" s="231" t="s">
        <v>812</v>
      </c>
      <c r="D5977" s="231" t="s">
        <v>800</v>
      </c>
      <c r="E5977" s="231" t="s">
        <v>296</v>
      </c>
      <c r="F5977" s="231" t="s">
        <v>48</v>
      </c>
      <c r="G5977" s="231" t="s">
        <v>521</v>
      </c>
      <c r="H5977" s="231" t="s">
        <v>990</v>
      </c>
      <c r="I5977" s="203">
        <v>150.91999999999999</v>
      </c>
      <c r="J5977" s="203">
        <v>0</v>
      </c>
      <c r="K5977" s="203">
        <v>0</v>
      </c>
      <c r="L5977" s="203">
        <v>150.91999999999999</v>
      </c>
      <c r="M5977" s="231"/>
    </row>
    <row r="5978" spans="1:13">
      <c r="A5978" s="231" t="s">
        <v>794</v>
      </c>
      <c r="B5978" s="231" t="s">
        <v>808</v>
      </c>
      <c r="C5978" s="231" t="s">
        <v>2343</v>
      </c>
      <c r="D5978" s="231" t="s">
        <v>800</v>
      </c>
      <c r="E5978" s="231" t="s">
        <v>296</v>
      </c>
      <c r="F5978" s="231" t="s">
        <v>48</v>
      </c>
      <c r="G5978" s="231" t="s">
        <v>521</v>
      </c>
      <c r="H5978" s="231" t="s">
        <v>990</v>
      </c>
      <c r="I5978" s="203">
        <v>3428.1</v>
      </c>
      <c r="J5978" s="203">
        <v>607.20000000000005</v>
      </c>
      <c r="K5978" s="203">
        <v>0</v>
      </c>
      <c r="L5978" s="203">
        <v>2820.9</v>
      </c>
      <c r="M5978" s="231"/>
    </row>
    <row r="5979" spans="1:13">
      <c r="A5979" s="231" t="s">
        <v>794</v>
      </c>
      <c r="B5979" s="231" t="s">
        <v>808</v>
      </c>
      <c r="C5979" s="231" t="s">
        <v>2345</v>
      </c>
      <c r="D5979" s="231" t="s">
        <v>800</v>
      </c>
      <c r="E5979" s="231" t="s">
        <v>296</v>
      </c>
      <c r="F5979" s="231" t="s">
        <v>48</v>
      </c>
      <c r="G5979" s="231" t="s">
        <v>521</v>
      </c>
      <c r="H5979" s="231" t="s">
        <v>990</v>
      </c>
      <c r="I5979" s="203">
        <v>270</v>
      </c>
      <c r="J5979" s="203">
        <v>285.68</v>
      </c>
      <c r="K5979" s="203">
        <v>0</v>
      </c>
      <c r="L5979" s="203">
        <v>-15.68</v>
      </c>
      <c r="M5979" s="231"/>
    </row>
    <row r="5980" spans="1:13">
      <c r="A5980" s="231" t="s">
        <v>794</v>
      </c>
      <c r="B5980" s="231" t="s">
        <v>808</v>
      </c>
      <c r="C5980" s="231" t="s">
        <v>2341</v>
      </c>
      <c r="D5980" s="231" t="s">
        <v>513</v>
      </c>
      <c r="E5980" s="231" t="s">
        <v>296</v>
      </c>
      <c r="F5980" s="231" t="s">
        <v>48</v>
      </c>
      <c r="G5980" s="231" t="s">
        <v>521</v>
      </c>
      <c r="H5980" s="231" t="s">
        <v>990</v>
      </c>
      <c r="I5980" s="203">
        <v>2475.1999999999998</v>
      </c>
      <c r="J5980" s="203">
        <v>0</v>
      </c>
      <c r="K5980" s="203">
        <v>0</v>
      </c>
      <c r="L5980" s="203">
        <v>2475.1999999999998</v>
      </c>
      <c r="M5980" s="231"/>
    </row>
    <row r="5981" spans="1:13">
      <c r="A5981" s="231" t="s">
        <v>794</v>
      </c>
      <c r="B5981" s="231" t="s">
        <v>808</v>
      </c>
      <c r="C5981" s="231" t="s">
        <v>2341</v>
      </c>
      <c r="D5981" s="231" t="s">
        <v>1044</v>
      </c>
      <c r="E5981" s="231" t="s">
        <v>296</v>
      </c>
      <c r="F5981" s="231" t="s">
        <v>48</v>
      </c>
      <c r="G5981" s="231" t="s">
        <v>521</v>
      </c>
      <c r="H5981" s="231" t="s">
        <v>990</v>
      </c>
      <c r="I5981" s="203">
        <v>241.97</v>
      </c>
      <c r="J5981" s="203">
        <v>0</v>
      </c>
      <c r="K5981" s="203">
        <v>0</v>
      </c>
      <c r="L5981" s="203">
        <v>241.97</v>
      </c>
      <c r="M5981" s="231"/>
    </row>
    <row r="5982" spans="1:13">
      <c r="A5982" s="231" t="s">
        <v>794</v>
      </c>
      <c r="B5982" s="231" t="s">
        <v>808</v>
      </c>
      <c r="C5982" s="231" t="s">
        <v>812</v>
      </c>
      <c r="D5982" s="231" t="s">
        <v>2303</v>
      </c>
      <c r="E5982" s="231" t="s">
        <v>296</v>
      </c>
      <c r="F5982" s="231" t="s">
        <v>48</v>
      </c>
      <c r="G5982" s="231" t="s">
        <v>521</v>
      </c>
      <c r="H5982" s="231" t="s">
        <v>990</v>
      </c>
      <c r="I5982" s="203">
        <v>1.1000000000000001</v>
      </c>
      <c r="J5982" s="203">
        <v>0</v>
      </c>
      <c r="K5982" s="203">
        <v>0</v>
      </c>
      <c r="L5982" s="203">
        <v>1.1000000000000001</v>
      </c>
      <c r="M5982" s="231"/>
    </row>
    <row r="5983" spans="1:13">
      <c r="A5983" s="231" t="s">
        <v>794</v>
      </c>
      <c r="B5983" s="231" t="s">
        <v>808</v>
      </c>
      <c r="C5983" s="231" t="s">
        <v>2341</v>
      </c>
      <c r="D5983" s="231" t="s">
        <v>2303</v>
      </c>
      <c r="E5983" s="231" t="s">
        <v>296</v>
      </c>
      <c r="F5983" s="231" t="s">
        <v>48</v>
      </c>
      <c r="G5983" s="231" t="s">
        <v>521</v>
      </c>
      <c r="H5983" s="231" t="s">
        <v>990</v>
      </c>
      <c r="I5983" s="203">
        <v>178.6</v>
      </c>
      <c r="J5983" s="203">
        <v>0</v>
      </c>
      <c r="K5983" s="203">
        <v>0</v>
      </c>
      <c r="L5983" s="203">
        <v>178.6</v>
      </c>
      <c r="M5983" s="231"/>
    </row>
    <row r="5984" spans="1:13">
      <c r="A5984" s="231" t="s">
        <v>794</v>
      </c>
      <c r="B5984" s="231" t="s">
        <v>808</v>
      </c>
      <c r="C5984" s="231" t="s">
        <v>812</v>
      </c>
      <c r="D5984" s="231" t="s">
        <v>36</v>
      </c>
      <c r="E5984" s="231" t="s">
        <v>296</v>
      </c>
      <c r="F5984" s="231" t="s">
        <v>48</v>
      </c>
      <c r="G5984" s="231" t="s">
        <v>521</v>
      </c>
      <c r="H5984" s="231" t="s">
        <v>990</v>
      </c>
      <c r="I5984" s="203">
        <v>2285.1799999999998</v>
      </c>
      <c r="J5984" s="203">
        <v>0</v>
      </c>
      <c r="K5984" s="203">
        <v>0</v>
      </c>
      <c r="L5984" s="203">
        <v>2285.1799999999998</v>
      </c>
      <c r="M5984" s="231"/>
    </row>
    <row r="5985" spans="1:13">
      <c r="A5985" s="231" t="s">
        <v>794</v>
      </c>
      <c r="B5985" s="231" t="s">
        <v>833</v>
      </c>
      <c r="C5985" s="231" t="s">
        <v>794</v>
      </c>
      <c r="D5985" s="231" t="s">
        <v>861</v>
      </c>
      <c r="E5985" s="231" t="s">
        <v>521</v>
      </c>
      <c r="F5985" s="231" t="s">
        <v>48</v>
      </c>
      <c r="G5985" s="231" t="s">
        <v>521</v>
      </c>
      <c r="H5985" s="231" t="s">
        <v>796</v>
      </c>
      <c r="I5985" s="203">
        <v>469551</v>
      </c>
      <c r="J5985" s="203">
        <v>399578.76</v>
      </c>
      <c r="K5985" s="203">
        <v>76418.36</v>
      </c>
      <c r="L5985" s="203">
        <v>-6446.12</v>
      </c>
      <c r="M5985" s="231"/>
    </row>
    <row r="5986" spans="1:13">
      <c r="A5986" s="231" t="s">
        <v>794</v>
      </c>
      <c r="B5986" s="231" t="s">
        <v>833</v>
      </c>
      <c r="C5986" s="231" t="s">
        <v>794</v>
      </c>
      <c r="D5986" s="231" t="s">
        <v>861</v>
      </c>
      <c r="E5986" s="231" t="s">
        <v>521</v>
      </c>
      <c r="F5986" s="231" t="s">
        <v>48</v>
      </c>
      <c r="G5986" s="231" t="s">
        <v>521</v>
      </c>
      <c r="H5986" s="231" t="s">
        <v>796</v>
      </c>
      <c r="I5986" s="203">
        <v>227203.4</v>
      </c>
      <c r="J5986" s="203">
        <v>159193.31</v>
      </c>
      <c r="K5986" s="203">
        <v>5883.65</v>
      </c>
      <c r="L5986" s="203">
        <v>62126.44</v>
      </c>
      <c r="M5986" s="231"/>
    </row>
    <row r="5987" spans="1:13">
      <c r="A5987" s="231" t="s">
        <v>794</v>
      </c>
      <c r="B5987" s="231" t="s">
        <v>833</v>
      </c>
      <c r="C5987" s="231" t="s">
        <v>812</v>
      </c>
      <c r="D5987" s="231" t="s">
        <v>861</v>
      </c>
      <c r="E5987" s="231" t="s">
        <v>521</v>
      </c>
      <c r="F5987" s="231" t="s">
        <v>48</v>
      </c>
      <c r="G5987" s="231" t="s">
        <v>521</v>
      </c>
      <c r="H5987" s="231" t="s">
        <v>796</v>
      </c>
      <c r="I5987" s="203">
        <v>301009</v>
      </c>
      <c r="J5987" s="203">
        <v>256564.34</v>
      </c>
      <c r="K5987" s="203">
        <v>17997.21</v>
      </c>
      <c r="L5987" s="203">
        <v>26447.45</v>
      </c>
      <c r="M5987" s="231"/>
    </row>
    <row r="5988" spans="1:13">
      <c r="A5988" s="231" t="s">
        <v>794</v>
      </c>
      <c r="B5988" s="231" t="s">
        <v>833</v>
      </c>
      <c r="C5988" s="231" t="s">
        <v>2341</v>
      </c>
      <c r="D5988" s="231" t="s">
        <v>861</v>
      </c>
      <c r="E5988" s="231" t="s">
        <v>521</v>
      </c>
      <c r="F5988" s="231" t="s">
        <v>48</v>
      </c>
      <c r="G5988" s="231" t="s">
        <v>521</v>
      </c>
      <c r="H5988" s="231" t="s">
        <v>796</v>
      </c>
      <c r="I5988" s="203">
        <v>957.34</v>
      </c>
      <c r="J5988" s="203">
        <v>753.34</v>
      </c>
      <c r="K5988" s="203">
        <v>0</v>
      </c>
      <c r="L5988" s="203">
        <v>204</v>
      </c>
      <c r="M5988" s="231"/>
    </row>
    <row r="5989" spans="1:13">
      <c r="A5989" s="231" t="s">
        <v>794</v>
      </c>
      <c r="B5989" s="231" t="s">
        <v>833</v>
      </c>
      <c r="C5989" s="231" t="s">
        <v>2345</v>
      </c>
      <c r="D5989" s="231" t="s">
        <v>861</v>
      </c>
      <c r="E5989" s="231" t="s">
        <v>521</v>
      </c>
      <c r="F5989" s="231" t="s">
        <v>48</v>
      </c>
      <c r="G5989" s="231" t="s">
        <v>521</v>
      </c>
      <c r="H5989" s="231" t="s">
        <v>796</v>
      </c>
      <c r="I5989" s="203">
        <v>17752.259999999998</v>
      </c>
      <c r="J5989" s="203">
        <v>20356.13</v>
      </c>
      <c r="K5989" s="203">
        <v>0</v>
      </c>
      <c r="L5989" s="203">
        <v>-2603.87</v>
      </c>
      <c r="M5989" s="231"/>
    </row>
    <row r="5990" spans="1:13">
      <c r="A5990" s="231" t="s">
        <v>794</v>
      </c>
      <c r="B5990" s="231" t="s">
        <v>703</v>
      </c>
      <c r="C5990" s="231" t="s">
        <v>794</v>
      </c>
      <c r="D5990" s="231" t="s">
        <v>861</v>
      </c>
      <c r="E5990" s="231" t="s">
        <v>521</v>
      </c>
      <c r="F5990" s="231" t="s">
        <v>48</v>
      </c>
      <c r="G5990" s="231" t="s">
        <v>521</v>
      </c>
      <c r="H5990" s="231" t="s">
        <v>796</v>
      </c>
      <c r="I5990" s="203">
        <v>18169.59</v>
      </c>
      <c r="J5990" s="203">
        <v>0</v>
      </c>
      <c r="K5990" s="203">
        <v>0</v>
      </c>
      <c r="L5990" s="203">
        <v>18169.59</v>
      </c>
      <c r="M5990" s="231"/>
    </row>
    <row r="5991" spans="1:13">
      <c r="A5991" s="231" t="s">
        <v>794</v>
      </c>
      <c r="B5991" s="231" t="s">
        <v>703</v>
      </c>
      <c r="C5991" s="231" t="s">
        <v>812</v>
      </c>
      <c r="D5991" s="231" t="s">
        <v>861</v>
      </c>
      <c r="E5991" s="231" t="s">
        <v>521</v>
      </c>
      <c r="F5991" s="231" t="s">
        <v>48</v>
      </c>
      <c r="G5991" s="231" t="s">
        <v>521</v>
      </c>
      <c r="H5991" s="231" t="s">
        <v>796</v>
      </c>
      <c r="I5991" s="203">
        <v>13768.08</v>
      </c>
      <c r="J5991" s="203">
        <v>370.43</v>
      </c>
      <c r="K5991" s="203">
        <v>0</v>
      </c>
      <c r="L5991" s="203">
        <v>13397.65</v>
      </c>
      <c r="M5991" s="231"/>
    </row>
    <row r="5992" spans="1:13">
      <c r="A5992" s="231" t="s">
        <v>794</v>
      </c>
      <c r="B5992" s="231" t="s">
        <v>704</v>
      </c>
      <c r="C5992" s="231" t="s">
        <v>794</v>
      </c>
      <c r="D5992" s="231" t="s">
        <v>861</v>
      </c>
      <c r="E5992" s="231" t="s">
        <v>521</v>
      </c>
      <c r="F5992" s="231" t="s">
        <v>48</v>
      </c>
      <c r="G5992" s="231" t="s">
        <v>521</v>
      </c>
      <c r="H5992" s="231" t="s">
        <v>796</v>
      </c>
      <c r="I5992" s="203">
        <v>119770.9</v>
      </c>
      <c r="J5992" s="203">
        <v>109790</v>
      </c>
      <c r="K5992" s="203">
        <v>9980.9</v>
      </c>
      <c r="L5992" s="203">
        <v>0</v>
      </c>
      <c r="M5992" s="231"/>
    </row>
    <row r="5993" spans="1:13">
      <c r="A5993" s="231" t="s">
        <v>794</v>
      </c>
      <c r="B5993" s="231" t="s">
        <v>704</v>
      </c>
      <c r="C5993" s="231" t="s">
        <v>812</v>
      </c>
      <c r="D5993" s="231" t="s">
        <v>861</v>
      </c>
      <c r="E5993" s="231" t="s">
        <v>521</v>
      </c>
      <c r="F5993" s="231" t="s">
        <v>48</v>
      </c>
      <c r="G5993" s="231" t="s">
        <v>521</v>
      </c>
      <c r="H5993" s="231" t="s">
        <v>796</v>
      </c>
      <c r="I5993" s="203">
        <v>44000</v>
      </c>
      <c r="J5993" s="203">
        <v>42498.39</v>
      </c>
      <c r="K5993" s="203">
        <v>2073.1799999999998</v>
      </c>
      <c r="L5993" s="203">
        <v>-571.57000000000005</v>
      </c>
      <c r="M5993" s="231"/>
    </row>
    <row r="5994" spans="1:13">
      <c r="A5994" s="231" t="s">
        <v>794</v>
      </c>
      <c r="B5994" s="231" t="s">
        <v>707</v>
      </c>
      <c r="C5994" s="231" t="s">
        <v>2341</v>
      </c>
      <c r="D5994" s="231" t="s">
        <v>861</v>
      </c>
      <c r="E5994" s="231" t="s">
        <v>521</v>
      </c>
      <c r="F5994" s="231" t="s">
        <v>48</v>
      </c>
      <c r="G5994" s="231" t="s">
        <v>521</v>
      </c>
      <c r="H5994" s="231" t="s">
        <v>796</v>
      </c>
      <c r="I5994" s="203">
        <v>458.46</v>
      </c>
      <c r="J5994" s="203">
        <v>0</v>
      </c>
      <c r="K5994" s="203">
        <v>0</v>
      </c>
      <c r="L5994" s="203">
        <v>458.46</v>
      </c>
      <c r="M5994" s="231"/>
    </row>
    <row r="5995" spans="1:13">
      <c r="A5995" s="231" t="s">
        <v>794</v>
      </c>
      <c r="B5995" s="231" t="s">
        <v>706</v>
      </c>
      <c r="C5995" s="231" t="s">
        <v>794</v>
      </c>
      <c r="D5995" s="231" t="s">
        <v>861</v>
      </c>
      <c r="E5995" s="231" t="s">
        <v>521</v>
      </c>
      <c r="F5995" s="231" t="s">
        <v>48</v>
      </c>
      <c r="G5995" s="231" t="s">
        <v>521</v>
      </c>
      <c r="H5995" s="231" t="s">
        <v>796</v>
      </c>
      <c r="I5995" s="203">
        <v>43667.11</v>
      </c>
      <c r="J5995" s="203">
        <v>39027.11</v>
      </c>
      <c r="K5995" s="203">
        <v>4640</v>
      </c>
      <c r="L5995" s="203">
        <v>0</v>
      </c>
      <c r="M5995" s="231"/>
    </row>
    <row r="5996" spans="1:13">
      <c r="A5996" s="231" t="s">
        <v>794</v>
      </c>
      <c r="B5996" s="231" t="s">
        <v>706</v>
      </c>
      <c r="C5996" s="231" t="s">
        <v>812</v>
      </c>
      <c r="D5996" s="231" t="s">
        <v>861</v>
      </c>
      <c r="E5996" s="231" t="s">
        <v>521</v>
      </c>
      <c r="F5996" s="231" t="s">
        <v>48</v>
      </c>
      <c r="G5996" s="231" t="s">
        <v>521</v>
      </c>
      <c r="H5996" s="231" t="s">
        <v>796</v>
      </c>
      <c r="I5996" s="203">
        <v>18000</v>
      </c>
      <c r="J5996" s="203">
        <v>16974.73</v>
      </c>
      <c r="K5996" s="203">
        <v>1071.27</v>
      </c>
      <c r="L5996" s="203">
        <v>-46</v>
      </c>
      <c r="M5996" s="231"/>
    </row>
    <row r="5997" spans="1:13">
      <c r="A5997" s="231" t="s">
        <v>794</v>
      </c>
      <c r="B5997" s="231" t="s">
        <v>706</v>
      </c>
      <c r="C5997" s="231" t="s">
        <v>2343</v>
      </c>
      <c r="D5997" s="231" t="s">
        <v>861</v>
      </c>
      <c r="E5997" s="231" t="s">
        <v>521</v>
      </c>
      <c r="F5997" s="231" t="s">
        <v>48</v>
      </c>
      <c r="G5997" s="231" t="s">
        <v>521</v>
      </c>
      <c r="H5997" s="231" t="s">
        <v>796</v>
      </c>
      <c r="I5997" s="203">
        <v>750</v>
      </c>
      <c r="J5997" s="203">
        <v>0</v>
      </c>
      <c r="K5997" s="203">
        <v>0</v>
      </c>
      <c r="L5997" s="203">
        <v>750</v>
      </c>
      <c r="M5997" s="231"/>
    </row>
    <row r="5998" spans="1:13">
      <c r="A5998" s="231" t="s">
        <v>794</v>
      </c>
      <c r="B5998" s="231" t="s">
        <v>808</v>
      </c>
      <c r="C5998" s="231" t="s">
        <v>794</v>
      </c>
      <c r="D5998" s="231" t="s">
        <v>513</v>
      </c>
      <c r="E5998" s="231" t="s">
        <v>263</v>
      </c>
      <c r="F5998" s="231" t="s">
        <v>48</v>
      </c>
      <c r="G5998" s="231" t="s">
        <v>521</v>
      </c>
      <c r="H5998" s="231" t="s">
        <v>796</v>
      </c>
      <c r="I5998" s="203">
        <v>6724.45</v>
      </c>
      <c r="J5998" s="203">
        <v>4642.33</v>
      </c>
      <c r="K5998" s="203">
        <v>1002.72</v>
      </c>
      <c r="L5998" s="203">
        <v>1079.4000000000001</v>
      </c>
      <c r="M5998" s="231"/>
    </row>
    <row r="5999" spans="1:13">
      <c r="A5999" s="231" t="s">
        <v>794</v>
      </c>
      <c r="B5999" s="231" t="s">
        <v>808</v>
      </c>
      <c r="C5999" s="231" t="s">
        <v>812</v>
      </c>
      <c r="D5999" s="231" t="s">
        <v>513</v>
      </c>
      <c r="E5999" s="231" t="s">
        <v>263</v>
      </c>
      <c r="F5999" s="231" t="s">
        <v>48</v>
      </c>
      <c r="G5999" s="231" t="s">
        <v>521</v>
      </c>
      <c r="H5999" s="231" t="s">
        <v>796</v>
      </c>
      <c r="I5999" s="203">
        <v>3393.24</v>
      </c>
      <c r="J5999" s="203">
        <v>2335.58</v>
      </c>
      <c r="K5999" s="203">
        <v>208.12</v>
      </c>
      <c r="L5999" s="203">
        <v>849.54</v>
      </c>
      <c r="M5999" s="231"/>
    </row>
    <row r="6000" spans="1:13">
      <c r="A6000" s="231" t="s">
        <v>794</v>
      </c>
      <c r="B6000" s="231" t="s">
        <v>808</v>
      </c>
      <c r="C6000" s="231" t="s">
        <v>2345</v>
      </c>
      <c r="D6000" s="231" t="s">
        <v>513</v>
      </c>
      <c r="E6000" s="231" t="s">
        <v>263</v>
      </c>
      <c r="F6000" s="231" t="s">
        <v>48</v>
      </c>
      <c r="G6000" s="231" t="s">
        <v>521</v>
      </c>
      <c r="H6000" s="231" t="s">
        <v>796</v>
      </c>
      <c r="I6000" s="203">
        <v>141.43</v>
      </c>
      <c r="J6000" s="203">
        <v>152.13999999999999</v>
      </c>
      <c r="K6000" s="203">
        <v>0</v>
      </c>
      <c r="L6000" s="203">
        <v>-10.71</v>
      </c>
      <c r="M6000" s="231"/>
    </row>
    <row r="6001" spans="1:13">
      <c r="A6001" s="231" t="s">
        <v>794</v>
      </c>
      <c r="B6001" s="231" t="s">
        <v>833</v>
      </c>
      <c r="C6001" s="231" t="s">
        <v>794</v>
      </c>
      <c r="D6001" s="231" t="s">
        <v>513</v>
      </c>
      <c r="E6001" s="231" t="s">
        <v>263</v>
      </c>
      <c r="F6001" s="231" t="s">
        <v>48</v>
      </c>
      <c r="G6001" s="231" t="s">
        <v>521</v>
      </c>
      <c r="H6001" s="231" t="s">
        <v>796</v>
      </c>
      <c r="I6001" s="203">
        <v>54784.5</v>
      </c>
      <c r="J6001" s="203">
        <v>46352.480000000003</v>
      </c>
      <c r="K6001" s="203">
        <v>8674.52</v>
      </c>
      <c r="L6001" s="203">
        <v>-242.5</v>
      </c>
      <c r="M6001" s="231"/>
    </row>
    <row r="6002" spans="1:13">
      <c r="A6002" s="231" t="s">
        <v>794</v>
      </c>
      <c r="B6002" s="231" t="s">
        <v>833</v>
      </c>
      <c r="C6002" s="231" t="s">
        <v>794</v>
      </c>
      <c r="D6002" s="231" t="s">
        <v>513</v>
      </c>
      <c r="E6002" s="231" t="s">
        <v>263</v>
      </c>
      <c r="F6002" s="231" t="s">
        <v>48</v>
      </c>
      <c r="G6002" s="231" t="s">
        <v>521</v>
      </c>
      <c r="H6002" s="231" t="s">
        <v>796</v>
      </c>
      <c r="I6002" s="203">
        <v>6954.22</v>
      </c>
      <c r="J6002" s="203">
        <v>6632.45</v>
      </c>
      <c r="K6002" s="203">
        <v>246.37</v>
      </c>
      <c r="L6002" s="203">
        <v>75.400000000000006</v>
      </c>
      <c r="M6002" s="231"/>
    </row>
    <row r="6003" spans="1:13">
      <c r="A6003" s="231" t="s">
        <v>794</v>
      </c>
      <c r="B6003" s="231" t="s">
        <v>833</v>
      </c>
      <c r="C6003" s="231" t="s">
        <v>812</v>
      </c>
      <c r="D6003" s="231" t="s">
        <v>513</v>
      </c>
      <c r="E6003" s="231" t="s">
        <v>263</v>
      </c>
      <c r="F6003" s="231" t="s">
        <v>48</v>
      </c>
      <c r="G6003" s="231" t="s">
        <v>521</v>
      </c>
      <c r="H6003" s="231" t="s">
        <v>796</v>
      </c>
      <c r="I6003" s="203">
        <v>23153.59</v>
      </c>
      <c r="J6003" s="203">
        <v>21428.62</v>
      </c>
      <c r="K6003" s="203">
        <v>1851.87</v>
      </c>
      <c r="L6003" s="203">
        <v>-126.9</v>
      </c>
      <c r="M6003" s="231"/>
    </row>
    <row r="6004" spans="1:13">
      <c r="A6004" s="231" t="s">
        <v>794</v>
      </c>
      <c r="B6004" s="231" t="s">
        <v>833</v>
      </c>
      <c r="C6004" s="231" t="s">
        <v>2345</v>
      </c>
      <c r="D6004" s="231" t="s">
        <v>513</v>
      </c>
      <c r="E6004" s="231" t="s">
        <v>263</v>
      </c>
      <c r="F6004" s="231" t="s">
        <v>48</v>
      </c>
      <c r="G6004" s="231" t="s">
        <v>521</v>
      </c>
      <c r="H6004" s="231" t="s">
        <v>796</v>
      </c>
      <c r="I6004" s="203">
        <v>599.39</v>
      </c>
      <c r="J6004" s="203">
        <v>1061.4100000000001</v>
      </c>
      <c r="K6004" s="203">
        <v>0</v>
      </c>
      <c r="L6004" s="203">
        <v>-462.02</v>
      </c>
      <c r="M6004" s="231"/>
    </row>
    <row r="6005" spans="1:13">
      <c r="A6005" s="231" t="s">
        <v>794</v>
      </c>
      <c r="B6005" s="231" t="s">
        <v>702</v>
      </c>
      <c r="C6005" s="231" t="s">
        <v>794</v>
      </c>
      <c r="D6005" s="231" t="s">
        <v>513</v>
      </c>
      <c r="E6005" s="231" t="s">
        <v>263</v>
      </c>
      <c r="F6005" s="231" t="s">
        <v>48</v>
      </c>
      <c r="G6005" s="231" t="s">
        <v>521</v>
      </c>
      <c r="H6005" s="231" t="s">
        <v>796</v>
      </c>
      <c r="I6005" s="203">
        <v>10573.5</v>
      </c>
      <c r="J6005" s="203">
        <v>8889.41</v>
      </c>
      <c r="K6005" s="203">
        <v>1668.68</v>
      </c>
      <c r="L6005" s="203">
        <v>15.41</v>
      </c>
      <c r="M6005" s="231"/>
    </row>
    <row r="6006" spans="1:13">
      <c r="A6006" s="231" t="s">
        <v>794</v>
      </c>
      <c r="B6006" s="231" t="s">
        <v>702</v>
      </c>
      <c r="C6006" s="231" t="s">
        <v>812</v>
      </c>
      <c r="D6006" s="231" t="s">
        <v>513</v>
      </c>
      <c r="E6006" s="231" t="s">
        <v>263</v>
      </c>
      <c r="F6006" s="231" t="s">
        <v>48</v>
      </c>
      <c r="G6006" s="231" t="s">
        <v>521</v>
      </c>
      <c r="H6006" s="231" t="s">
        <v>796</v>
      </c>
      <c r="I6006" s="203">
        <v>3876.29</v>
      </c>
      <c r="J6006" s="203">
        <v>3489.4</v>
      </c>
      <c r="K6006" s="203">
        <v>346.36</v>
      </c>
      <c r="L6006" s="203">
        <v>40.53</v>
      </c>
      <c r="M6006" s="231"/>
    </row>
    <row r="6007" spans="1:13">
      <c r="A6007" s="231" t="s">
        <v>794</v>
      </c>
      <c r="B6007" s="231" t="s">
        <v>702</v>
      </c>
      <c r="C6007" s="231" t="s">
        <v>2345</v>
      </c>
      <c r="D6007" s="231" t="s">
        <v>513</v>
      </c>
      <c r="E6007" s="231" t="s">
        <v>263</v>
      </c>
      <c r="F6007" s="231" t="s">
        <v>48</v>
      </c>
      <c r="G6007" s="231" t="s">
        <v>521</v>
      </c>
      <c r="H6007" s="231" t="s">
        <v>796</v>
      </c>
      <c r="I6007" s="203">
        <v>145.68</v>
      </c>
      <c r="J6007" s="203">
        <v>177.1</v>
      </c>
      <c r="K6007" s="203">
        <v>0</v>
      </c>
      <c r="L6007" s="203">
        <v>-31.42</v>
      </c>
      <c r="M6007" s="231"/>
    </row>
    <row r="6008" spans="1:13">
      <c r="A6008" s="231" t="s">
        <v>794</v>
      </c>
      <c r="B6008" s="231" t="s">
        <v>706</v>
      </c>
      <c r="C6008" s="231" t="s">
        <v>2345</v>
      </c>
      <c r="D6008" s="231" t="s">
        <v>513</v>
      </c>
      <c r="E6008" s="231" t="s">
        <v>263</v>
      </c>
      <c r="F6008" s="231" t="s">
        <v>48</v>
      </c>
      <c r="G6008" s="231" t="s">
        <v>521</v>
      </c>
      <c r="H6008" s="231" t="s">
        <v>796</v>
      </c>
      <c r="I6008" s="203">
        <v>25726.76</v>
      </c>
      <c r="J6008" s="203">
        <v>17487.55</v>
      </c>
      <c r="K6008" s="203">
        <v>0</v>
      </c>
      <c r="L6008" s="203">
        <v>8239.2099999999991</v>
      </c>
      <c r="M6008" s="231"/>
    </row>
    <row r="6009" spans="1:13">
      <c r="A6009" s="231" t="s">
        <v>794</v>
      </c>
      <c r="B6009" s="231" t="s">
        <v>367</v>
      </c>
      <c r="C6009" s="231" t="s">
        <v>794</v>
      </c>
      <c r="D6009" s="231" t="s">
        <v>513</v>
      </c>
      <c r="E6009" s="231" t="s">
        <v>263</v>
      </c>
      <c r="F6009" s="231" t="s">
        <v>48</v>
      </c>
      <c r="G6009" s="231" t="s">
        <v>521</v>
      </c>
      <c r="H6009" s="231" t="s">
        <v>796</v>
      </c>
      <c r="I6009" s="203">
        <v>40566.94</v>
      </c>
      <c r="J6009" s="203">
        <v>26832.080000000002</v>
      </c>
      <c r="K6009" s="203">
        <v>5955.8</v>
      </c>
      <c r="L6009" s="203">
        <v>7779.06</v>
      </c>
      <c r="M6009" s="231"/>
    </row>
    <row r="6010" spans="1:13">
      <c r="A6010" s="231" t="s">
        <v>794</v>
      </c>
      <c r="B6010" s="231" t="s">
        <v>367</v>
      </c>
      <c r="C6010" s="231" t="s">
        <v>794</v>
      </c>
      <c r="D6010" s="231" t="s">
        <v>513</v>
      </c>
      <c r="E6010" s="231" t="s">
        <v>263</v>
      </c>
      <c r="F6010" s="231" t="s">
        <v>48</v>
      </c>
      <c r="G6010" s="231" t="s">
        <v>521</v>
      </c>
      <c r="H6010" s="231" t="s">
        <v>796</v>
      </c>
      <c r="I6010" s="203">
        <v>168641.26</v>
      </c>
      <c r="J6010" s="203">
        <v>122447.06</v>
      </c>
      <c r="K6010" s="203">
        <v>4214.29</v>
      </c>
      <c r="L6010" s="203">
        <v>41979.91</v>
      </c>
      <c r="M6010" s="231"/>
    </row>
    <row r="6011" spans="1:13">
      <c r="A6011" s="231" t="s">
        <v>794</v>
      </c>
      <c r="B6011" s="231" t="s">
        <v>367</v>
      </c>
      <c r="C6011" s="231" t="s">
        <v>812</v>
      </c>
      <c r="D6011" s="231" t="s">
        <v>513</v>
      </c>
      <c r="E6011" s="231" t="s">
        <v>263</v>
      </c>
      <c r="F6011" s="231" t="s">
        <v>48</v>
      </c>
      <c r="G6011" s="231" t="s">
        <v>521</v>
      </c>
      <c r="H6011" s="231" t="s">
        <v>796</v>
      </c>
      <c r="I6011" s="203">
        <v>91738.54</v>
      </c>
      <c r="J6011" s="203">
        <v>68324.460000000006</v>
      </c>
      <c r="K6011" s="203">
        <v>2109.4</v>
      </c>
      <c r="L6011" s="203">
        <v>21304.68</v>
      </c>
      <c r="M6011" s="231"/>
    </row>
    <row r="6012" spans="1:13">
      <c r="A6012" s="231" t="s">
        <v>794</v>
      </c>
      <c r="B6012" s="231" t="s">
        <v>367</v>
      </c>
      <c r="C6012" s="231" t="s">
        <v>2341</v>
      </c>
      <c r="D6012" s="231" t="s">
        <v>513</v>
      </c>
      <c r="E6012" s="231" t="s">
        <v>263</v>
      </c>
      <c r="F6012" s="231" t="s">
        <v>48</v>
      </c>
      <c r="G6012" s="231" t="s">
        <v>521</v>
      </c>
      <c r="H6012" s="231" t="s">
        <v>796</v>
      </c>
      <c r="I6012" s="203">
        <v>4515</v>
      </c>
      <c r="J6012" s="203">
        <v>0</v>
      </c>
      <c r="K6012" s="203">
        <v>0</v>
      </c>
      <c r="L6012" s="203">
        <v>4515</v>
      </c>
      <c r="M6012" s="231"/>
    </row>
    <row r="6013" spans="1:13">
      <c r="A6013" s="231" t="s">
        <v>794</v>
      </c>
      <c r="B6013" s="231" t="s">
        <v>367</v>
      </c>
      <c r="C6013" s="231" t="s">
        <v>2341</v>
      </c>
      <c r="D6013" s="231" t="s">
        <v>513</v>
      </c>
      <c r="E6013" s="231" t="s">
        <v>263</v>
      </c>
      <c r="F6013" s="231" t="s">
        <v>48</v>
      </c>
      <c r="G6013" s="231" t="s">
        <v>521</v>
      </c>
      <c r="H6013" s="231" t="s">
        <v>796</v>
      </c>
      <c r="I6013" s="203">
        <v>7300</v>
      </c>
      <c r="J6013" s="203">
        <v>0</v>
      </c>
      <c r="K6013" s="203">
        <v>0</v>
      </c>
      <c r="L6013" s="203">
        <v>7300</v>
      </c>
      <c r="M6013" s="231"/>
    </row>
    <row r="6014" spans="1:13">
      <c r="A6014" s="231" t="s">
        <v>794</v>
      </c>
      <c r="B6014" s="231" t="s">
        <v>367</v>
      </c>
      <c r="C6014" s="231" t="s">
        <v>2343</v>
      </c>
      <c r="D6014" s="231" t="s">
        <v>513</v>
      </c>
      <c r="E6014" s="231" t="s">
        <v>263</v>
      </c>
      <c r="F6014" s="231" t="s">
        <v>48</v>
      </c>
      <c r="G6014" s="231" t="s">
        <v>521</v>
      </c>
      <c r="H6014" s="231" t="s">
        <v>796</v>
      </c>
      <c r="I6014" s="203">
        <v>20329.87</v>
      </c>
      <c r="J6014" s="203">
        <v>13502.75</v>
      </c>
      <c r="K6014" s="203">
        <v>122.24</v>
      </c>
      <c r="L6014" s="203">
        <v>6704.88</v>
      </c>
      <c r="M6014" s="231"/>
    </row>
    <row r="6015" spans="1:13">
      <c r="A6015" s="231" t="s">
        <v>794</v>
      </c>
      <c r="B6015" s="231" t="s">
        <v>808</v>
      </c>
      <c r="C6015" s="231" t="s">
        <v>794</v>
      </c>
      <c r="D6015" s="231" t="s">
        <v>844</v>
      </c>
      <c r="E6015" s="231" t="s">
        <v>836</v>
      </c>
      <c r="F6015" s="231" t="s">
        <v>48</v>
      </c>
      <c r="G6015" s="231" t="s">
        <v>521</v>
      </c>
      <c r="H6015" s="231" t="s">
        <v>796</v>
      </c>
      <c r="I6015" s="203">
        <v>42252</v>
      </c>
      <c r="J6015" s="203">
        <v>32274.58</v>
      </c>
      <c r="K6015" s="203">
        <v>6424.6</v>
      </c>
      <c r="L6015" s="203">
        <v>3552.82</v>
      </c>
      <c r="M6015" s="231"/>
    </row>
    <row r="6016" spans="1:13">
      <c r="A6016" s="231" t="s">
        <v>794</v>
      </c>
      <c r="B6016" s="231" t="s">
        <v>808</v>
      </c>
      <c r="C6016" s="231" t="s">
        <v>812</v>
      </c>
      <c r="D6016" s="231" t="s">
        <v>844</v>
      </c>
      <c r="E6016" s="231" t="s">
        <v>836</v>
      </c>
      <c r="F6016" s="231" t="s">
        <v>48</v>
      </c>
      <c r="G6016" s="231" t="s">
        <v>521</v>
      </c>
      <c r="H6016" s="231" t="s">
        <v>796</v>
      </c>
      <c r="I6016" s="203">
        <v>17634.580000000002</v>
      </c>
      <c r="J6016" s="203">
        <v>12964.21</v>
      </c>
      <c r="K6016" s="203">
        <v>1333.44</v>
      </c>
      <c r="L6016" s="203">
        <v>3336.93</v>
      </c>
      <c r="M6016" s="231"/>
    </row>
    <row r="6017" spans="1:13">
      <c r="A6017" s="231" t="s">
        <v>794</v>
      </c>
      <c r="B6017" s="231" t="s">
        <v>808</v>
      </c>
      <c r="C6017" s="231" t="s">
        <v>2345</v>
      </c>
      <c r="D6017" s="231" t="s">
        <v>844</v>
      </c>
      <c r="E6017" s="231" t="s">
        <v>836</v>
      </c>
      <c r="F6017" s="231" t="s">
        <v>48</v>
      </c>
      <c r="G6017" s="231" t="s">
        <v>521</v>
      </c>
      <c r="H6017" s="231" t="s">
        <v>796</v>
      </c>
      <c r="I6017" s="203">
        <v>111.42</v>
      </c>
      <c r="J6017" s="203">
        <v>222.84</v>
      </c>
      <c r="K6017" s="203">
        <v>0</v>
      </c>
      <c r="L6017" s="203">
        <v>-111.42</v>
      </c>
      <c r="M6017" s="231"/>
    </row>
    <row r="6018" spans="1:13">
      <c r="A6018" s="231" t="s">
        <v>794</v>
      </c>
      <c r="B6018" s="231" t="s">
        <v>808</v>
      </c>
      <c r="C6018" s="231" t="s">
        <v>794</v>
      </c>
      <c r="D6018" s="231" t="s">
        <v>398</v>
      </c>
      <c r="E6018" s="231" t="s">
        <v>836</v>
      </c>
      <c r="F6018" s="231" t="s">
        <v>48</v>
      </c>
      <c r="G6018" s="231" t="s">
        <v>521</v>
      </c>
      <c r="H6018" s="231" t="s">
        <v>796</v>
      </c>
      <c r="I6018" s="203">
        <v>156354</v>
      </c>
      <c r="J6018" s="203">
        <v>125973.14</v>
      </c>
      <c r="K6018" s="203">
        <v>24506.240000000002</v>
      </c>
      <c r="L6018" s="203">
        <v>5874.62</v>
      </c>
      <c r="M6018" s="231"/>
    </row>
    <row r="6019" spans="1:13">
      <c r="A6019" s="231" t="s">
        <v>794</v>
      </c>
      <c r="B6019" s="231" t="s">
        <v>808</v>
      </c>
      <c r="C6019" s="231" t="s">
        <v>812</v>
      </c>
      <c r="D6019" s="231" t="s">
        <v>398</v>
      </c>
      <c r="E6019" s="231" t="s">
        <v>836</v>
      </c>
      <c r="F6019" s="231" t="s">
        <v>48</v>
      </c>
      <c r="G6019" s="231" t="s">
        <v>521</v>
      </c>
      <c r="H6019" s="231" t="s">
        <v>796</v>
      </c>
      <c r="I6019" s="203">
        <v>65146.1</v>
      </c>
      <c r="J6019" s="203">
        <v>57647.18</v>
      </c>
      <c r="K6019" s="203">
        <v>5086.5600000000004</v>
      </c>
      <c r="L6019" s="203">
        <v>2412.36</v>
      </c>
      <c r="M6019" s="231"/>
    </row>
    <row r="6020" spans="1:13">
      <c r="A6020" s="231" t="s">
        <v>794</v>
      </c>
      <c r="B6020" s="231" t="s">
        <v>808</v>
      </c>
      <c r="C6020" s="231" t="s">
        <v>2345</v>
      </c>
      <c r="D6020" s="231" t="s">
        <v>398</v>
      </c>
      <c r="E6020" s="231" t="s">
        <v>836</v>
      </c>
      <c r="F6020" s="231" t="s">
        <v>48</v>
      </c>
      <c r="G6020" s="231" t="s">
        <v>521</v>
      </c>
      <c r="H6020" s="231" t="s">
        <v>796</v>
      </c>
      <c r="I6020" s="203">
        <v>2086.9</v>
      </c>
      <c r="J6020" s="203">
        <v>2086.9</v>
      </c>
      <c r="K6020" s="203">
        <v>0</v>
      </c>
      <c r="L6020" s="203">
        <v>0</v>
      </c>
      <c r="M6020" s="231"/>
    </row>
    <row r="6021" spans="1:13">
      <c r="A6021" s="231" t="s">
        <v>794</v>
      </c>
      <c r="B6021" s="231" t="s">
        <v>808</v>
      </c>
      <c r="C6021" s="231" t="s">
        <v>794</v>
      </c>
      <c r="D6021" s="231" t="s">
        <v>845</v>
      </c>
      <c r="E6021" s="231" t="s">
        <v>521</v>
      </c>
      <c r="F6021" s="231" t="s">
        <v>48</v>
      </c>
      <c r="G6021" s="231" t="s">
        <v>521</v>
      </c>
      <c r="H6021" s="231" t="s">
        <v>796</v>
      </c>
      <c r="I6021" s="203">
        <v>5613818</v>
      </c>
      <c r="J6021" s="203">
        <v>4721876.13</v>
      </c>
      <c r="K6021" s="203">
        <v>850799.72</v>
      </c>
      <c r="L6021" s="203">
        <v>41142.15</v>
      </c>
      <c r="M6021" s="231"/>
    </row>
    <row r="6022" spans="1:13">
      <c r="A6022" s="231" t="s">
        <v>794</v>
      </c>
      <c r="B6022" s="231" t="s">
        <v>808</v>
      </c>
      <c r="C6022" s="231" t="s">
        <v>794</v>
      </c>
      <c r="D6022" s="231" t="s">
        <v>845</v>
      </c>
      <c r="E6022" s="231" t="s">
        <v>521</v>
      </c>
      <c r="F6022" s="231" t="s">
        <v>48</v>
      </c>
      <c r="G6022" s="231" t="s">
        <v>521</v>
      </c>
      <c r="H6022" s="231" t="s">
        <v>796</v>
      </c>
      <c r="I6022" s="203">
        <v>84307</v>
      </c>
      <c r="J6022" s="203">
        <v>75543.97</v>
      </c>
      <c r="K6022" s="203">
        <v>2882.5</v>
      </c>
      <c r="L6022" s="203">
        <v>5880.53</v>
      </c>
      <c r="M6022" s="231"/>
    </row>
    <row r="6023" spans="1:13">
      <c r="A6023" s="231" t="s">
        <v>794</v>
      </c>
      <c r="B6023" s="231" t="s">
        <v>808</v>
      </c>
      <c r="C6023" s="231" t="s">
        <v>812</v>
      </c>
      <c r="D6023" s="231" t="s">
        <v>845</v>
      </c>
      <c r="E6023" s="231" t="s">
        <v>521</v>
      </c>
      <c r="F6023" s="231" t="s">
        <v>48</v>
      </c>
      <c r="G6023" s="231" t="s">
        <v>521</v>
      </c>
      <c r="H6023" s="231" t="s">
        <v>796</v>
      </c>
      <c r="I6023" s="203">
        <v>2322936</v>
      </c>
      <c r="J6023" s="203">
        <v>2172384.04</v>
      </c>
      <c r="K6023" s="203">
        <v>178195.84</v>
      </c>
      <c r="L6023" s="203">
        <v>-27643.88</v>
      </c>
      <c r="M6023" s="231"/>
    </row>
    <row r="6024" spans="1:13">
      <c r="A6024" s="231" t="s">
        <v>794</v>
      </c>
      <c r="B6024" s="231" t="s">
        <v>808</v>
      </c>
      <c r="C6024" s="231" t="s">
        <v>2341</v>
      </c>
      <c r="D6024" s="231" t="s">
        <v>845</v>
      </c>
      <c r="E6024" s="231" t="s">
        <v>521</v>
      </c>
      <c r="F6024" s="231" t="s">
        <v>48</v>
      </c>
      <c r="G6024" s="231" t="s">
        <v>521</v>
      </c>
      <c r="H6024" s="231" t="s">
        <v>796</v>
      </c>
      <c r="I6024" s="203">
        <v>15807.94</v>
      </c>
      <c r="J6024" s="203">
        <v>10493.88</v>
      </c>
      <c r="K6024" s="203">
        <v>5314.06</v>
      </c>
      <c r="L6024" s="203">
        <v>0</v>
      </c>
      <c r="M6024" s="231"/>
    </row>
    <row r="6025" spans="1:13">
      <c r="A6025" s="231" t="s">
        <v>794</v>
      </c>
      <c r="B6025" s="231" t="s">
        <v>808</v>
      </c>
      <c r="C6025" s="231" t="s">
        <v>2341</v>
      </c>
      <c r="D6025" s="231" t="s">
        <v>845</v>
      </c>
      <c r="E6025" s="231" t="s">
        <v>521</v>
      </c>
      <c r="F6025" s="231" t="s">
        <v>48</v>
      </c>
      <c r="G6025" s="231" t="s">
        <v>521</v>
      </c>
      <c r="H6025" s="231" t="s">
        <v>796</v>
      </c>
      <c r="I6025" s="203">
        <v>15654.04</v>
      </c>
      <c r="J6025" s="203">
        <v>7436.56</v>
      </c>
      <c r="K6025" s="203">
        <v>8279.48</v>
      </c>
      <c r="L6025" s="203">
        <v>-62</v>
      </c>
      <c r="M6025" s="231"/>
    </row>
    <row r="6026" spans="1:13">
      <c r="A6026" s="231" t="s">
        <v>794</v>
      </c>
      <c r="B6026" s="231" t="s">
        <v>808</v>
      </c>
      <c r="C6026" s="231" t="s">
        <v>2341</v>
      </c>
      <c r="D6026" s="231" t="s">
        <v>845</v>
      </c>
      <c r="E6026" s="231" t="s">
        <v>521</v>
      </c>
      <c r="F6026" s="231" t="s">
        <v>48</v>
      </c>
      <c r="G6026" s="231" t="s">
        <v>521</v>
      </c>
      <c r="H6026" s="231" t="s">
        <v>796</v>
      </c>
      <c r="I6026" s="203">
        <v>665</v>
      </c>
      <c r="J6026" s="203">
        <v>565</v>
      </c>
      <c r="K6026" s="203">
        <v>0</v>
      </c>
      <c r="L6026" s="203">
        <v>100</v>
      </c>
      <c r="M6026" s="231"/>
    </row>
    <row r="6027" spans="1:13">
      <c r="A6027" s="231" t="s">
        <v>794</v>
      </c>
      <c r="B6027" s="231" t="s">
        <v>808</v>
      </c>
      <c r="C6027" s="231" t="s">
        <v>2343</v>
      </c>
      <c r="D6027" s="231" t="s">
        <v>845</v>
      </c>
      <c r="E6027" s="231" t="s">
        <v>521</v>
      </c>
      <c r="F6027" s="231" t="s">
        <v>48</v>
      </c>
      <c r="G6027" s="231" t="s">
        <v>521</v>
      </c>
      <c r="H6027" s="231" t="s">
        <v>796</v>
      </c>
      <c r="I6027" s="203">
        <v>55272.05</v>
      </c>
      <c r="J6027" s="203">
        <v>27215.07</v>
      </c>
      <c r="K6027" s="203">
        <v>259.82</v>
      </c>
      <c r="L6027" s="203">
        <v>27797.16</v>
      </c>
      <c r="M6027" s="231"/>
    </row>
    <row r="6028" spans="1:13">
      <c r="A6028" s="231" t="s">
        <v>794</v>
      </c>
      <c r="B6028" s="231" t="s">
        <v>808</v>
      </c>
      <c r="C6028" s="231" t="s">
        <v>2343</v>
      </c>
      <c r="D6028" s="231" t="s">
        <v>845</v>
      </c>
      <c r="E6028" s="231" t="s">
        <v>521</v>
      </c>
      <c r="F6028" s="231" t="s">
        <v>48</v>
      </c>
      <c r="G6028" s="231" t="s">
        <v>521</v>
      </c>
      <c r="H6028" s="231" t="s">
        <v>796</v>
      </c>
      <c r="I6028" s="203">
        <v>1500</v>
      </c>
      <c r="J6028" s="203">
        <v>1438.73</v>
      </c>
      <c r="K6028" s="203">
        <v>0</v>
      </c>
      <c r="L6028" s="203">
        <v>61.27</v>
      </c>
      <c r="M6028" s="231"/>
    </row>
    <row r="6029" spans="1:13">
      <c r="A6029" s="231" t="s">
        <v>794</v>
      </c>
      <c r="B6029" s="231" t="s">
        <v>808</v>
      </c>
      <c r="C6029" s="231" t="s">
        <v>2343</v>
      </c>
      <c r="D6029" s="231" t="s">
        <v>845</v>
      </c>
      <c r="E6029" s="231" t="s">
        <v>521</v>
      </c>
      <c r="F6029" s="231" t="s">
        <v>48</v>
      </c>
      <c r="G6029" s="231" t="s">
        <v>521</v>
      </c>
      <c r="H6029" s="231" t="s">
        <v>796</v>
      </c>
      <c r="I6029" s="203">
        <v>196030.59</v>
      </c>
      <c r="J6029" s="203">
        <v>194944.32</v>
      </c>
      <c r="K6029" s="203">
        <v>1086.27</v>
      </c>
      <c r="L6029" s="203">
        <v>0</v>
      </c>
      <c r="M6029" s="231"/>
    </row>
    <row r="6030" spans="1:13">
      <c r="A6030" s="231" t="s">
        <v>794</v>
      </c>
      <c r="B6030" s="231" t="s">
        <v>808</v>
      </c>
      <c r="C6030" s="231" t="s">
        <v>2344</v>
      </c>
      <c r="D6030" s="231" t="s">
        <v>845</v>
      </c>
      <c r="E6030" s="231" t="s">
        <v>521</v>
      </c>
      <c r="F6030" s="231" t="s">
        <v>48</v>
      </c>
      <c r="G6030" s="231" t="s">
        <v>521</v>
      </c>
      <c r="H6030" s="231" t="s">
        <v>796</v>
      </c>
      <c r="I6030" s="203">
        <v>2900</v>
      </c>
      <c r="J6030" s="203">
        <v>2016.1</v>
      </c>
      <c r="K6030" s="203">
        <v>0</v>
      </c>
      <c r="L6030" s="203">
        <v>883.9</v>
      </c>
      <c r="M6030" s="231"/>
    </row>
    <row r="6031" spans="1:13">
      <c r="A6031" s="231" t="s">
        <v>794</v>
      </c>
      <c r="B6031" s="231" t="s">
        <v>808</v>
      </c>
      <c r="C6031" s="231" t="s">
        <v>2344</v>
      </c>
      <c r="D6031" s="231" t="s">
        <v>845</v>
      </c>
      <c r="E6031" s="231" t="s">
        <v>521</v>
      </c>
      <c r="F6031" s="231" t="s">
        <v>48</v>
      </c>
      <c r="G6031" s="231" t="s">
        <v>521</v>
      </c>
      <c r="H6031" s="231" t="s">
        <v>796</v>
      </c>
      <c r="I6031" s="203">
        <v>49.99</v>
      </c>
      <c r="J6031" s="203">
        <v>49.99</v>
      </c>
      <c r="K6031" s="203">
        <v>0</v>
      </c>
      <c r="L6031" s="203">
        <v>0</v>
      </c>
      <c r="M6031" s="231"/>
    </row>
    <row r="6032" spans="1:13">
      <c r="A6032" s="231" t="s">
        <v>794</v>
      </c>
      <c r="B6032" s="231" t="s">
        <v>808</v>
      </c>
      <c r="C6032" s="231" t="s">
        <v>2345</v>
      </c>
      <c r="D6032" s="231" t="s">
        <v>845</v>
      </c>
      <c r="E6032" s="231" t="s">
        <v>521</v>
      </c>
      <c r="F6032" s="231" t="s">
        <v>48</v>
      </c>
      <c r="G6032" s="231" t="s">
        <v>521</v>
      </c>
      <c r="H6032" s="231" t="s">
        <v>796</v>
      </c>
      <c r="I6032" s="203">
        <v>559.4</v>
      </c>
      <c r="J6032" s="203">
        <v>559.4</v>
      </c>
      <c r="K6032" s="203">
        <v>0</v>
      </c>
      <c r="L6032" s="203">
        <v>0</v>
      </c>
      <c r="M6032" s="231"/>
    </row>
    <row r="6033" spans="1:13">
      <c r="A6033" s="231" t="s">
        <v>794</v>
      </c>
      <c r="B6033" s="231" t="s">
        <v>808</v>
      </c>
      <c r="C6033" s="231" t="s">
        <v>2345</v>
      </c>
      <c r="D6033" s="231" t="s">
        <v>845</v>
      </c>
      <c r="E6033" s="231" t="s">
        <v>521</v>
      </c>
      <c r="F6033" s="231" t="s">
        <v>48</v>
      </c>
      <c r="G6033" s="231" t="s">
        <v>521</v>
      </c>
      <c r="H6033" s="231" t="s">
        <v>796</v>
      </c>
      <c r="I6033" s="203">
        <v>123533</v>
      </c>
      <c r="J6033" s="203">
        <v>185956.09</v>
      </c>
      <c r="K6033" s="203">
        <v>0</v>
      </c>
      <c r="L6033" s="203">
        <v>-62423.09</v>
      </c>
      <c r="M6033" s="231"/>
    </row>
    <row r="6034" spans="1:13">
      <c r="A6034" s="231" t="s">
        <v>794</v>
      </c>
      <c r="B6034" s="231" t="s">
        <v>833</v>
      </c>
      <c r="C6034" s="231" t="s">
        <v>794</v>
      </c>
      <c r="D6034" s="231" t="s">
        <v>845</v>
      </c>
      <c r="E6034" s="231" t="s">
        <v>521</v>
      </c>
      <c r="F6034" s="231" t="s">
        <v>48</v>
      </c>
      <c r="G6034" s="231" t="s">
        <v>521</v>
      </c>
      <c r="H6034" s="231" t="s">
        <v>796</v>
      </c>
      <c r="I6034" s="203">
        <v>335966</v>
      </c>
      <c r="J6034" s="203">
        <v>281531.57</v>
      </c>
      <c r="K6034" s="203">
        <v>51379.88</v>
      </c>
      <c r="L6034" s="203">
        <v>3054.55</v>
      </c>
      <c r="M6034" s="231"/>
    </row>
    <row r="6035" spans="1:13">
      <c r="A6035" s="231" t="s">
        <v>794</v>
      </c>
      <c r="B6035" s="231" t="s">
        <v>833</v>
      </c>
      <c r="C6035" s="231" t="s">
        <v>794</v>
      </c>
      <c r="D6035" s="231" t="s">
        <v>845</v>
      </c>
      <c r="E6035" s="231" t="s">
        <v>521</v>
      </c>
      <c r="F6035" s="231" t="s">
        <v>48</v>
      </c>
      <c r="G6035" s="231" t="s">
        <v>521</v>
      </c>
      <c r="H6035" s="231" t="s">
        <v>796</v>
      </c>
      <c r="I6035" s="203">
        <v>75289</v>
      </c>
      <c r="J6035" s="203">
        <v>71964.13</v>
      </c>
      <c r="K6035" s="203">
        <v>2667.52</v>
      </c>
      <c r="L6035" s="203">
        <v>657.35</v>
      </c>
      <c r="M6035" s="231"/>
    </row>
    <row r="6036" spans="1:13">
      <c r="A6036" s="231" t="s">
        <v>794</v>
      </c>
      <c r="B6036" s="231" t="s">
        <v>833</v>
      </c>
      <c r="C6036" s="231" t="s">
        <v>812</v>
      </c>
      <c r="D6036" s="231" t="s">
        <v>845</v>
      </c>
      <c r="E6036" s="231" t="s">
        <v>521</v>
      </c>
      <c r="F6036" s="231" t="s">
        <v>48</v>
      </c>
      <c r="G6036" s="231" t="s">
        <v>521</v>
      </c>
      <c r="H6036" s="231" t="s">
        <v>796</v>
      </c>
      <c r="I6036" s="203">
        <v>198573</v>
      </c>
      <c r="J6036" s="203">
        <v>180874.59</v>
      </c>
      <c r="K6036" s="203">
        <v>11219.94</v>
      </c>
      <c r="L6036" s="203">
        <v>6478.47</v>
      </c>
      <c r="M6036" s="231"/>
    </row>
    <row r="6037" spans="1:13">
      <c r="A6037" s="231" t="s">
        <v>794</v>
      </c>
      <c r="B6037" s="231" t="s">
        <v>833</v>
      </c>
      <c r="C6037" s="231" t="s">
        <v>2345</v>
      </c>
      <c r="D6037" s="231" t="s">
        <v>845</v>
      </c>
      <c r="E6037" s="231" t="s">
        <v>521</v>
      </c>
      <c r="F6037" s="231" t="s">
        <v>48</v>
      </c>
      <c r="G6037" s="231" t="s">
        <v>521</v>
      </c>
      <c r="H6037" s="231" t="s">
        <v>796</v>
      </c>
      <c r="I6037" s="203">
        <v>3690.04</v>
      </c>
      <c r="J6037" s="203">
        <v>21845.37</v>
      </c>
      <c r="K6037" s="203">
        <v>0</v>
      </c>
      <c r="L6037" s="203">
        <v>-18155.330000000002</v>
      </c>
      <c r="M6037" s="231"/>
    </row>
    <row r="6038" spans="1:13">
      <c r="A6038" s="231" t="s">
        <v>794</v>
      </c>
      <c r="B6038" s="231" t="s">
        <v>703</v>
      </c>
      <c r="C6038" s="231" t="s">
        <v>794</v>
      </c>
      <c r="D6038" s="231" t="s">
        <v>845</v>
      </c>
      <c r="E6038" s="231" t="s">
        <v>521</v>
      </c>
      <c r="F6038" s="231" t="s">
        <v>48</v>
      </c>
      <c r="G6038" s="231" t="s">
        <v>521</v>
      </c>
      <c r="H6038" s="231" t="s">
        <v>796</v>
      </c>
      <c r="I6038" s="203">
        <v>219280</v>
      </c>
      <c r="J6038" s="203">
        <v>186707.82</v>
      </c>
      <c r="K6038" s="203">
        <v>25671.16</v>
      </c>
      <c r="L6038" s="203">
        <v>6901.02</v>
      </c>
      <c r="M6038" s="231"/>
    </row>
    <row r="6039" spans="1:13">
      <c r="A6039" s="231" t="s">
        <v>794</v>
      </c>
      <c r="B6039" s="231" t="s">
        <v>703</v>
      </c>
      <c r="C6039" s="231" t="s">
        <v>794</v>
      </c>
      <c r="D6039" s="231" t="s">
        <v>845</v>
      </c>
      <c r="E6039" s="231" t="s">
        <v>521</v>
      </c>
      <c r="F6039" s="231" t="s">
        <v>48</v>
      </c>
      <c r="G6039" s="231" t="s">
        <v>521</v>
      </c>
      <c r="H6039" s="231" t="s">
        <v>796</v>
      </c>
      <c r="I6039" s="203">
        <v>106021</v>
      </c>
      <c r="J6039" s="203">
        <v>95830.95</v>
      </c>
      <c r="K6039" s="203">
        <v>10079.07</v>
      </c>
      <c r="L6039" s="203">
        <v>110.98</v>
      </c>
      <c r="M6039" s="231"/>
    </row>
    <row r="6040" spans="1:13">
      <c r="A6040" s="231" t="s">
        <v>794</v>
      </c>
      <c r="B6040" s="231" t="s">
        <v>703</v>
      </c>
      <c r="C6040" s="231" t="s">
        <v>812</v>
      </c>
      <c r="D6040" s="231" t="s">
        <v>845</v>
      </c>
      <c r="E6040" s="231" t="s">
        <v>521</v>
      </c>
      <c r="F6040" s="231" t="s">
        <v>48</v>
      </c>
      <c r="G6040" s="231" t="s">
        <v>521</v>
      </c>
      <c r="H6040" s="231" t="s">
        <v>796</v>
      </c>
      <c r="I6040" s="203">
        <v>129960</v>
      </c>
      <c r="J6040" s="203">
        <v>122912.8</v>
      </c>
      <c r="K6040" s="203">
        <v>7418.3</v>
      </c>
      <c r="L6040" s="203">
        <v>-371.1</v>
      </c>
      <c r="M6040" s="231"/>
    </row>
    <row r="6041" spans="1:13">
      <c r="A6041" s="231" t="s">
        <v>794</v>
      </c>
      <c r="B6041" s="231" t="s">
        <v>703</v>
      </c>
      <c r="C6041" s="231" t="s">
        <v>2343</v>
      </c>
      <c r="D6041" s="231" t="s">
        <v>845</v>
      </c>
      <c r="E6041" s="231" t="s">
        <v>521</v>
      </c>
      <c r="F6041" s="231" t="s">
        <v>48</v>
      </c>
      <c r="G6041" s="231" t="s">
        <v>521</v>
      </c>
      <c r="H6041" s="231" t="s">
        <v>796</v>
      </c>
      <c r="I6041" s="203">
        <v>3438</v>
      </c>
      <c r="J6041" s="203">
        <v>1666.12</v>
      </c>
      <c r="K6041" s="203">
        <v>38.53</v>
      </c>
      <c r="L6041" s="203">
        <v>1733.35</v>
      </c>
      <c r="M6041" s="231"/>
    </row>
    <row r="6042" spans="1:13">
      <c r="A6042" s="231" t="s">
        <v>794</v>
      </c>
      <c r="B6042" s="231" t="s">
        <v>701</v>
      </c>
      <c r="C6042" s="231" t="s">
        <v>794</v>
      </c>
      <c r="D6042" s="231" t="s">
        <v>845</v>
      </c>
      <c r="E6042" s="231" t="s">
        <v>521</v>
      </c>
      <c r="F6042" s="231" t="s">
        <v>48</v>
      </c>
      <c r="G6042" s="231" t="s">
        <v>521</v>
      </c>
      <c r="H6042" s="231" t="s">
        <v>796</v>
      </c>
      <c r="I6042" s="203">
        <v>63473</v>
      </c>
      <c r="J6042" s="203">
        <v>63473</v>
      </c>
      <c r="K6042" s="203">
        <v>0</v>
      </c>
      <c r="L6042" s="203">
        <v>0</v>
      </c>
      <c r="M6042" s="231"/>
    </row>
    <row r="6043" spans="1:13">
      <c r="A6043" s="231" t="s">
        <v>794</v>
      </c>
      <c r="B6043" s="231" t="s">
        <v>701</v>
      </c>
      <c r="C6043" s="231" t="s">
        <v>794</v>
      </c>
      <c r="D6043" s="231" t="s">
        <v>845</v>
      </c>
      <c r="E6043" s="231" t="s">
        <v>521</v>
      </c>
      <c r="F6043" s="231" t="s">
        <v>48</v>
      </c>
      <c r="G6043" s="231" t="s">
        <v>521</v>
      </c>
      <c r="H6043" s="231" t="s">
        <v>796</v>
      </c>
      <c r="I6043" s="203">
        <v>57840.65</v>
      </c>
      <c r="J6043" s="203">
        <v>54402.18</v>
      </c>
      <c r="K6043" s="203">
        <v>2052.75</v>
      </c>
      <c r="L6043" s="203">
        <v>1385.72</v>
      </c>
      <c r="M6043" s="231"/>
    </row>
    <row r="6044" spans="1:13">
      <c r="A6044" s="231" t="s">
        <v>794</v>
      </c>
      <c r="B6044" s="231" t="s">
        <v>701</v>
      </c>
      <c r="C6044" s="231" t="s">
        <v>812</v>
      </c>
      <c r="D6044" s="231" t="s">
        <v>845</v>
      </c>
      <c r="E6044" s="231" t="s">
        <v>521</v>
      </c>
      <c r="F6044" s="231" t="s">
        <v>48</v>
      </c>
      <c r="G6044" s="231" t="s">
        <v>521</v>
      </c>
      <c r="H6044" s="231" t="s">
        <v>796</v>
      </c>
      <c r="I6044" s="203">
        <v>49700</v>
      </c>
      <c r="J6044" s="203">
        <v>49719.54</v>
      </c>
      <c r="K6044" s="203">
        <v>427.38</v>
      </c>
      <c r="L6044" s="203">
        <v>-446.92</v>
      </c>
      <c r="M6044" s="231"/>
    </row>
    <row r="6045" spans="1:13">
      <c r="A6045" s="231" t="s">
        <v>794</v>
      </c>
      <c r="B6045" s="231" t="s">
        <v>701</v>
      </c>
      <c r="C6045" s="231" t="s">
        <v>2341</v>
      </c>
      <c r="D6045" s="231" t="s">
        <v>845</v>
      </c>
      <c r="E6045" s="231" t="s">
        <v>521</v>
      </c>
      <c r="F6045" s="231" t="s">
        <v>48</v>
      </c>
      <c r="G6045" s="231" t="s">
        <v>521</v>
      </c>
      <c r="H6045" s="231" t="s">
        <v>796</v>
      </c>
      <c r="I6045" s="203">
        <v>462.53</v>
      </c>
      <c r="J6045" s="203">
        <v>242.53</v>
      </c>
      <c r="K6045" s="203">
        <v>0</v>
      </c>
      <c r="L6045" s="203">
        <v>220</v>
      </c>
      <c r="M6045" s="231"/>
    </row>
    <row r="6046" spans="1:13">
      <c r="A6046" s="231" t="s">
        <v>794</v>
      </c>
      <c r="B6046" s="231" t="s">
        <v>701</v>
      </c>
      <c r="C6046" s="231" t="s">
        <v>2343</v>
      </c>
      <c r="D6046" s="231" t="s">
        <v>845</v>
      </c>
      <c r="E6046" s="231" t="s">
        <v>521</v>
      </c>
      <c r="F6046" s="231" t="s">
        <v>48</v>
      </c>
      <c r="G6046" s="231" t="s">
        <v>521</v>
      </c>
      <c r="H6046" s="231" t="s">
        <v>796</v>
      </c>
      <c r="I6046" s="203">
        <v>9078.52</v>
      </c>
      <c r="J6046" s="203">
        <v>6950.21</v>
      </c>
      <c r="K6046" s="203">
        <v>140.22999999999999</v>
      </c>
      <c r="L6046" s="203">
        <v>1988.08</v>
      </c>
      <c r="M6046" s="231"/>
    </row>
    <row r="6047" spans="1:13">
      <c r="A6047" s="231" t="s">
        <v>794</v>
      </c>
      <c r="B6047" s="231" t="s">
        <v>701</v>
      </c>
      <c r="C6047" s="231" t="s">
        <v>2344</v>
      </c>
      <c r="D6047" s="231" t="s">
        <v>845</v>
      </c>
      <c r="E6047" s="231" t="s">
        <v>521</v>
      </c>
      <c r="F6047" s="231" t="s">
        <v>48</v>
      </c>
      <c r="G6047" s="231" t="s">
        <v>521</v>
      </c>
      <c r="H6047" s="231" t="s">
        <v>796</v>
      </c>
      <c r="I6047" s="203">
        <v>3827.48</v>
      </c>
      <c r="J6047" s="203">
        <v>2708.12</v>
      </c>
      <c r="K6047" s="203">
        <v>627.79</v>
      </c>
      <c r="L6047" s="203">
        <v>491.57</v>
      </c>
      <c r="M6047" s="231"/>
    </row>
    <row r="6048" spans="1:13">
      <c r="A6048" s="231" t="s">
        <v>794</v>
      </c>
      <c r="B6048" s="231" t="s">
        <v>701</v>
      </c>
      <c r="C6048" s="231" t="s">
        <v>2345</v>
      </c>
      <c r="D6048" s="231" t="s">
        <v>845</v>
      </c>
      <c r="E6048" s="231" t="s">
        <v>521</v>
      </c>
      <c r="F6048" s="231" t="s">
        <v>48</v>
      </c>
      <c r="G6048" s="231" t="s">
        <v>521</v>
      </c>
      <c r="H6048" s="231" t="s">
        <v>796</v>
      </c>
      <c r="I6048" s="203">
        <v>75</v>
      </c>
      <c r="J6048" s="203">
        <v>75</v>
      </c>
      <c r="K6048" s="203">
        <v>0</v>
      </c>
      <c r="L6048" s="203">
        <v>0</v>
      </c>
      <c r="M6048" s="231"/>
    </row>
    <row r="6049" spans="1:13">
      <c r="A6049" s="231" t="s">
        <v>794</v>
      </c>
      <c r="B6049" s="231" t="s">
        <v>701</v>
      </c>
      <c r="C6049" s="231" t="s">
        <v>2345</v>
      </c>
      <c r="D6049" s="231" t="s">
        <v>845</v>
      </c>
      <c r="E6049" s="231" t="s">
        <v>521</v>
      </c>
      <c r="F6049" s="231" t="s">
        <v>48</v>
      </c>
      <c r="G6049" s="231" t="s">
        <v>521</v>
      </c>
      <c r="H6049" s="231" t="s">
        <v>796</v>
      </c>
      <c r="I6049" s="203">
        <v>85.71</v>
      </c>
      <c r="J6049" s="203">
        <v>499.95</v>
      </c>
      <c r="K6049" s="203">
        <v>0</v>
      </c>
      <c r="L6049" s="203">
        <v>-414.24</v>
      </c>
      <c r="M6049" s="231"/>
    </row>
    <row r="6050" spans="1:13">
      <c r="A6050" s="231" t="s">
        <v>794</v>
      </c>
      <c r="B6050" s="231" t="s">
        <v>707</v>
      </c>
      <c r="C6050" s="231" t="s">
        <v>794</v>
      </c>
      <c r="D6050" s="231" t="s">
        <v>845</v>
      </c>
      <c r="E6050" s="231" t="s">
        <v>521</v>
      </c>
      <c r="F6050" s="231" t="s">
        <v>48</v>
      </c>
      <c r="G6050" s="231" t="s">
        <v>521</v>
      </c>
      <c r="H6050" s="231" t="s">
        <v>796</v>
      </c>
      <c r="I6050" s="203">
        <v>529543.81999999995</v>
      </c>
      <c r="J6050" s="203">
        <v>483687.05</v>
      </c>
      <c r="K6050" s="203">
        <v>45856.77</v>
      </c>
      <c r="L6050" s="203">
        <v>0</v>
      </c>
      <c r="M6050" s="231"/>
    </row>
    <row r="6051" spans="1:13">
      <c r="A6051" s="231" t="s">
        <v>794</v>
      </c>
      <c r="B6051" s="231" t="s">
        <v>707</v>
      </c>
      <c r="C6051" s="231" t="s">
        <v>794</v>
      </c>
      <c r="D6051" s="231" t="s">
        <v>845</v>
      </c>
      <c r="E6051" s="231" t="s">
        <v>521</v>
      </c>
      <c r="F6051" s="231" t="s">
        <v>48</v>
      </c>
      <c r="G6051" s="231" t="s">
        <v>521</v>
      </c>
      <c r="H6051" s="231" t="s">
        <v>796</v>
      </c>
      <c r="I6051" s="203">
        <v>110236</v>
      </c>
      <c r="J6051" s="203">
        <v>103438.31</v>
      </c>
      <c r="K6051" s="203">
        <v>6467.08</v>
      </c>
      <c r="L6051" s="203">
        <v>330.61</v>
      </c>
      <c r="M6051" s="231"/>
    </row>
    <row r="6052" spans="1:13">
      <c r="A6052" s="231" t="s">
        <v>794</v>
      </c>
      <c r="B6052" s="231" t="s">
        <v>707</v>
      </c>
      <c r="C6052" s="231" t="s">
        <v>812</v>
      </c>
      <c r="D6052" s="231" t="s">
        <v>845</v>
      </c>
      <c r="E6052" s="231" t="s">
        <v>521</v>
      </c>
      <c r="F6052" s="231" t="s">
        <v>48</v>
      </c>
      <c r="G6052" s="231" t="s">
        <v>521</v>
      </c>
      <c r="H6052" s="231" t="s">
        <v>796</v>
      </c>
      <c r="I6052" s="203">
        <v>241653.81</v>
      </c>
      <c r="J6052" s="203">
        <v>234331.37</v>
      </c>
      <c r="K6052" s="203">
        <v>10854.99</v>
      </c>
      <c r="L6052" s="203">
        <v>-3532.55</v>
      </c>
      <c r="M6052" s="231"/>
    </row>
    <row r="6053" spans="1:13">
      <c r="A6053" s="231" t="s">
        <v>794</v>
      </c>
      <c r="B6053" s="231" t="s">
        <v>707</v>
      </c>
      <c r="C6053" s="231" t="s">
        <v>2341</v>
      </c>
      <c r="D6053" s="231" t="s">
        <v>845</v>
      </c>
      <c r="E6053" s="231" t="s">
        <v>521</v>
      </c>
      <c r="F6053" s="231" t="s">
        <v>48</v>
      </c>
      <c r="G6053" s="231" t="s">
        <v>521</v>
      </c>
      <c r="H6053" s="231" t="s">
        <v>796</v>
      </c>
      <c r="I6053" s="203">
        <v>882</v>
      </c>
      <c r="J6053" s="203">
        <v>63.52</v>
      </c>
      <c r="K6053" s="203">
        <v>0</v>
      </c>
      <c r="L6053" s="203">
        <v>818.48</v>
      </c>
      <c r="M6053" s="231"/>
    </row>
    <row r="6054" spans="1:13">
      <c r="A6054" s="231" t="s">
        <v>794</v>
      </c>
      <c r="B6054" s="231" t="s">
        <v>707</v>
      </c>
      <c r="C6054" s="231" t="s">
        <v>2341</v>
      </c>
      <c r="D6054" s="231" t="s">
        <v>845</v>
      </c>
      <c r="E6054" s="231" t="s">
        <v>521</v>
      </c>
      <c r="F6054" s="231" t="s">
        <v>48</v>
      </c>
      <c r="G6054" s="231" t="s">
        <v>521</v>
      </c>
      <c r="H6054" s="231" t="s">
        <v>796</v>
      </c>
      <c r="I6054" s="203">
        <v>2750</v>
      </c>
      <c r="J6054" s="203">
        <v>0</v>
      </c>
      <c r="K6054" s="203">
        <v>0</v>
      </c>
      <c r="L6054" s="203">
        <v>2750</v>
      </c>
      <c r="M6054" s="231"/>
    </row>
    <row r="6055" spans="1:13">
      <c r="A6055" s="231" t="s">
        <v>794</v>
      </c>
      <c r="B6055" s="231" t="s">
        <v>707</v>
      </c>
      <c r="C6055" s="231" t="s">
        <v>2341</v>
      </c>
      <c r="D6055" s="231" t="s">
        <v>845</v>
      </c>
      <c r="E6055" s="231" t="s">
        <v>521</v>
      </c>
      <c r="F6055" s="231" t="s">
        <v>48</v>
      </c>
      <c r="G6055" s="231" t="s">
        <v>521</v>
      </c>
      <c r="H6055" s="231" t="s">
        <v>796</v>
      </c>
      <c r="I6055" s="203">
        <v>386</v>
      </c>
      <c r="J6055" s="203">
        <v>321</v>
      </c>
      <c r="K6055" s="203">
        <v>0</v>
      </c>
      <c r="L6055" s="203">
        <v>65</v>
      </c>
      <c r="M6055" s="231"/>
    </row>
    <row r="6056" spans="1:13">
      <c r="A6056" s="231" t="s">
        <v>794</v>
      </c>
      <c r="B6056" s="231" t="s">
        <v>707</v>
      </c>
      <c r="C6056" s="231" t="s">
        <v>2341</v>
      </c>
      <c r="D6056" s="231" t="s">
        <v>845</v>
      </c>
      <c r="E6056" s="231" t="s">
        <v>521</v>
      </c>
      <c r="F6056" s="231" t="s">
        <v>48</v>
      </c>
      <c r="G6056" s="231" t="s">
        <v>521</v>
      </c>
      <c r="H6056" s="231" t="s">
        <v>796</v>
      </c>
      <c r="I6056" s="203">
        <v>4625</v>
      </c>
      <c r="J6056" s="203">
        <v>628.86</v>
      </c>
      <c r="K6056" s="203">
        <v>0</v>
      </c>
      <c r="L6056" s="203">
        <v>3996.14</v>
      </c>
      <c r="M6056" s="231"/>
    </row>
    <row r="6057" spans="1:13">
      <c r="A6057" s="231" t="s">
        <v>794</v>
      </c>
      <c r="B6057" s="231" t="s">
        <v>707</v>
      </c>
      <c r="C6057" s="231" t="s">
        <v>2341</v>
      </c>
      <c r="D6057" s="231" t="s">
        <v>845</v>
      </c>
      <c r="E6057" s="231" t="s">
        <v>521</v>
      </c>
      <c r="F6057" s="231" t="s">
        <v>48</v>
      </c>
      <c r="G6057" s="231" t="s">
        <v>521</v>
      </c>
      <c r="H6057" s="231" t="s">
        <v>796</v>
      </c>
      <c r="I6057" s="203">
        <v>650</v>
      </c>
      <c r="J6057" s="203">
        <v>715</v>
      </c>
      <c r="K6057" s="203">
        <v>0</v>
      </c>
      <c r="L6057" s="203">
        <v>-65</v>
      </c>
      <c r="M6057" s="231"/>
    </row>
    <row r="6058" spans="1:13">
      <c r="A6058" s="231" t="s">
        <v>794</v>
      </c>
      <c r="B6058" s="231" t="s">
        <v>707</v>
      </c>
      <c r="C6058" s="231" t="s">
        <v>2343</v>
      </c>
      <c r="D6058" s="231" t="s">
        <v>845</v>
      </c>
      <c r="E6058" s="231" t="s">
        <v>521</v>
      </c>
      <c r="F6058" s="231" t="s">
        <v>48</v>
      </c>
      <c r="G6058" s="231" t="s">
        <v>521</v>
      </c>
      <c r="H6058" s="231" t="s">
        <v>796</v>
      </c>
      <c r="I6058" s="203">
        <v>8273.02</v>
      </c>
      <c r="J6058" s="203">
        <v>1635.62</v>
      </c>
      <c r="K6058" s="203">
        <v>0</v>
      </c>
      <c r="L6058" s="203">
        <v>6637.4</v>
      </c>
      <c r="M6058" s="231"/>
    </row>
    <row r="6059" spans="1:13">
      <c r="A6059" s="231" t="s">
        <v>794</v>
      </c>
      <c r="B6059" s="231" t="s">
        <v>707</v>
      </c>
      <c r="C6059" s="231" t="s">
        <v>2345</v>
      </c>
      <c r="D6059" s="231" t="s">
        <v>845</v>
      </c>
      <c r="E6059" s="231" t="s">
        <v>521</v>
      </c>
      <c r="F6059" s="231" t="s">
        <v>48</v>
      </c>
      <c r="G6059" s="231" t="s">
        <v>521</v>
      </c>
      <c r="H6059" s="231" t="s">
        <v>796</v>
      </c>
      <c r="I6059" s="203">
        <v>1785</v>
      </c>
      <c r="J6059" s="203">
        <v>1400</v>
      </c>
      <c r="K6059" s="203">
        <v>0</v>
      </c>
      <c r="L6059" s="203">
        <v>385</v>
      </c>
      <c r="M6059" s="231"/>
    </row>
    <row r="6060" spans="1:13">
      <c r="A6060" s="231" t="s">
        <v>794</v>
      </c>
      <c r="B6060" s="231" t="s">
        <v>706</v>
      </c>
      <c r="C6060" s="231" t="s">
        <v>794</v>
      </c>
      <c r="D6060" s="231" t="s">
        <v>845</v>
      </c>
      <c r="E6060" s="231" t="s">
        <v>521</v>
      </c>
      <c r="F6060" s="231" t="s">
        <v>48</v>
      </c>
      <c r="G6060" s="231" t="s">
        <v>521</v>
      </c>
      <c r="H6060" s="231" t="s">
        <v>796</v>
      </c>
      <c r="I6060" s="203">
        <v>428830.44</v>
      </c>
      <c r="J6060" s="203">
        <v>379379.28</v>
      </c>
      <c r="K6060" s="203">
        <v>50608.480000000003</v>
      </c>
      <c r="L6060" s="203">
        <v>-1157.32</v>
      </c>
      <c r="M6060" s="231"/>
    </row>
    <row r="6061" spans="1:13">
      <c r="A6061" s="231" t="s">
        <v>794</v>
      </c>
      <c r="B6061" s="231" t="s">
        <v>706</v>
      </c>
      <c r="C6061" s="231" t="s">
        <v>812</v>
      </c>
      <c r="D6061" s="231" t="s">
        <v>845</v>
      </c>
      <c r="E6061" s="231" t="s">
        <v>521</v>
      </c>
      <c r="F6061" s="231" t="s">
        <v>48</v>
      </c>
      <c r="G6061" s="231" t="s">
        <v>521</v>
      </c>
      <c r="H6061" s="231" t="s">
        <v>796</v>
      </c>
      <c r="I6061" s="203">
        <v>189902</v>
      </c>
      <c r="J6061" s="203">
        <v>184443.46</v>
      </c>
      <c r="K6061" s="203">
        <v>12805.08</v>
      </c>
      <c r="L6061" s="203">
        <v>-7346.54</v>
      </c>
      <c r="M6061" s="231"/>
    </row>
    <row r="6062" spans="1:13">
      <c r="A6062" s="231" t="s">
        <v>794</v>
      </c>
      <c r="B6062" s="231" t="s">
        <v>706</v>
      </c>
      <c r="C6062" s="231" t="s">
        <v>2341</v>
      </c>
      <c r="D6062" s="231" t="s">
        <v>845</v>
      </c>
      <c r="E6062" s="231" t="s">
        <v>521</v>
      </c>
      <c r="F6062" s="231" t="s">
        <v>48</v>
      </c>
      <c r="G6062" s="231" t="s">
        <v>521</v>
      </c>
      <c r="H6062" s="231" t="s">
        <v>796</v>
      </c>
      <c r="I6062" s="203">
        <v>16175</v>
      </c>
      <c r="J6062" s="203">
        <v>15652.43</v>
      </c>
      <c r="K6062" s="203">
        <v>0</v>
      </c>
      <c r="L6062" s="203">
        <v>522.57000000000005</v>
      </c>
      <c r="M6062" s="231"/>
    </row>
    <row r="6063" spans="1:13">
      <c r="A6063" s="231" t="s">
        <v>794</v>
      </c>
      <c r="B6063" s="231" t="s">
        <v>706</v>
      </c>
      <c r="C6063" s="231" t="s">
        <v>2341</v>
      </c>
      <c r="D6063" s="231" t="s">
        <v>845</v>
      </c>
      <c r="E6063" s="231" t="s">
        <v>521</v>
      </c>
      <c r="F6063" s="231" t="s">
        <v>48</v>
      </c>
      <c r="G6063" s="231" t="s">
        <v>521</v>
      </c>
      <c r="H6063" s="231" t="s">
        <v>796</v>
      </c>
      <c r="I6063" s="203">
        <v>17570.13</v>
      </c>
      <c r="J6063" s="203">
        <v>15149.46</v>
      </c>
      <c r="K6063" s="203">
        <v>2420.67</v>
      </c>
      <c r="L6063" s="203">
        <v>0</v>
      </c>
      <c r="M6063" s="231"/>
    </row>
    <row r="6064" spans="1:13">
      <c r="A6064" s="231" t="s">
        <v>794</v>
      </c>
      <c r="B6064" s="231" t="s">
        <v>706</v>
      </c>
      <c r="C6064" s="231" t="s">
        <v>2341</v>
      </c>
      <c r="D6064" s="231" t="s">
        <v>845</v>
      </c>
      <c r="E6064" s="231" t="s">
        <v>521</v>
      </c>
      <c r="F6064" s="231" t="s">
        <v>48</v>
      </c>
      <c r="G6064" s="231" t="s">
        <v>521</v>
      </c>
      <c r="H6064" s="231" t="s">
        <v>796</v>
      </c>
      <c r="I6064" s="203">
        <v>1985.23</v>
      </c>
      <c r="J6064" s="203">
        <v>1239.73</v>
      </c>
      <c r="K6064" s="203">
        <v>24</v>
      </c>
      <c r="L6064" s="203">
        <v>721.5</v>
      </c>
      <c r="M6064" s="231"/>
    </row>
    <row r="6065" spans="1:13">
      <c r="A6065" s="231" t="s">
        <v>794</v>
      </c>
      <c r="B6065" s="231" t="s">
        <v>706</v>
      </c>
      <c r="C6065" s="231" t="s">
        <v>2342</v>
      </c>
      <c r="D6065" s="231" t="s">
        <v>845</v>
      </c>
      <c r="E6065" s="231" t="s">
        <v>521</v>
      </c>
      <c r="F6065" s="231" t="s">
        <v>48</v>
      </c>
      <c r="G6065" s="231" t="s">
        <v>521</v>
      </c>
      <c r="H6065" s="231" t="s">
        <v>796</v>
      </c>
      <c r="I6065" s="203">
        <v>1691</v>
      </c>
      <c r="J6065" s="203">
        <v>1681.97</v>
      </c>
      <c r="K6065" s="203">
        <v>0</v>
      </c>
      <c r="L6065" s="203">
        <v>9.0299999999999994</v>
      </c>
      <c r="M6065" s="231"/>
    </row>
    <row r="6066" spans="1:13">
      <c r="A6066" s="231" t="s">
        <v>794</v>
      </c>
      <c r="B6066" s="231" t="s">
        <v>706</v>
      </c>
      <c r="C6066" s="231" t="s">
        <v>2342</v>
      </c>
      <c r="D6066" s="231" t="s">
        <v>845</v>
      </c>
      <c r="E6066" s="231" t="s">
        <v>521</v>
      </c>
      <c r="F6066" s="231" t="s">
        <v>48</v>
      </c>
      <c r="G6066" s="231" t="s">
        <v>521</v>
      </c>
      <c r="H6066" s="231" t="s">
        <v>796</v>
      </c>
      <c r="I6066" s="203">
        <v>194618</v>
      </c>
      <c r="J6066" s="203">
        <v>151550.79</v>
      </c>
      <c r="K6066" s="203">
        <v>0</v>
      </c>
      <c r="L6066" s="203">
        <v>43067.21</v>
      </c>
      <c r="M6066" s="231"/>
    </row>
    <row r="6067" spans="1:13">
      <c r="A6067" s="231" t="s">
        <v>794</v>
      </c>
      <c r="B6067" s="231" t="s">
        <v>706</v>
      </c>
      <c r="C6067" s="231" t="s">
        <v>2343</v>
      </c>
      <c r="D6067" s="231" t="s">
        <v>845</v>
      </c>
      <c r="E6067" s="231" t="s">
        <v>521</v>
      </c>
      <c r="F6067" s="231" t="s">
        <v>48</v>
      </c>
      <c r="G6067" s="231" t="s">
        <v>521</v>
      </c>
      <c r="H6067" s="231" t="s">
        <v>796</v>
      </c>
      <c r="I6067" s="203">
        <v>51783.37</v>
      </c>
      <c r="J6067" s="203">
        <v>47317.94</v>
      </c>
      <c r="K6067" s="203">
        <v>1364.25</v>
      </c>
      <c r="L6067" s="203">
        <v>3101.18</v>
      </c>
      <c r="M6067" s="231"/>
    </row>
    <row r="6068" spans="1:13">
      <c r="A6068" s="231" t="s">
        <v>794</v>
      </c>
      <c r="B6068" s="231" t="s">
        <v>706</v>
      </c>
      <c r="C6068" s="231" t="s">
        <v>2344</v>
      </c>
      <c r="D6068" s="231" t="s">
        <v>845</v>
      </c>
      <c r="E6068" s="231" t="s">
        <v>521</v>
      </c>
      <c r="F6068" s="231" t="s">
        <v>48</v>
      </c>
      <c r="G6068" s="231" t="s">
        <v>521</v>
      </c>
      <c r="H6068" s="231" t="s">
        <v>796</v>
      </c>
      <c r="I6068" s="203">
        <v>3839.95</v>
      </c>
      <c r="J6068" s="203">
        <v>3822.41</v>
      </c>
      <c r="K6068" s="203">
        <v>0</v>
      </c>
      <c r="L6068" s="203">
        <v>17.54</v>
      </c>
      <c r="M6068" s="231"/>
    </row>
    <row r="6069" spans="1:13">
      <c r="A6069" s="231" t="s">
        <v>794</v>
      </c>
      <c r="B6069" s="231" t="s">
        <v>706</v>
      </c>
      <c r="C6069" s="231" t="s">
        <v>2345</v>
      </c>
      <c r="D6069" s="231" t="s">
        <v>845</v>
      </c>
      <c r="E6069" s="231" t="s">
        <v>521</v>
      </c>
      <c r="F6069" s="231" t="s">
        <v>48</v>
      </c>
      <c r="G6069" s="231" t="s">
        <v>521</v>
      </c>
      <c r="H6069" s="231" t="s">
        <v>796</v>
      </c>
      <c r="I6069" s="203">
        <v>205.4</v>
      </c>
      <c r="J6069" s="203">
        <v>125</v>
      </c>
      <c r="K6069" s="203">
        <v>0</v>
      </c>
      <c r="L6069" s="203">
        <v>80.400000000000006</v>
      </c>
      <c r="M6069" s="231"/>
    </row>
    <row r="6070" spans="1:13">
      <c r="A6070" s="231" t="s">
        <v>794</v>
      </c>
      <c r="B6070" s="231" t="s">
        <v>709</v>
      </c>
      <c r="C6070" s="231" t="s">
        <v>794</v>
      </c>
      <c r="D6070" s="231" t="s">
        <v>845</v>
      </c>
      <c r="E6070" s="231" t="s">
        <v>521</v>
      </c>
      <c r="F6070" s="231" t="s">
        <v>48</v>
      </c>
      <c r="G6070" s="231" t="s">
        <v>521</v>
      </c>
      <c r="H6070" s="231" t="s">
        <v>796</v>
      </c>
      <c r="I6070" s="203">
        <v>64574</v>
      </c>
      <c r="J6070" s="203">
        <v>59192.84</v>
      </c>
      <c r="K6070" s="203">
        <v>5381.16</v>
      </c>
      <c r="L6070" s="203">
        <v>0</v>
      </c>
      <c r="M6070" s="231"/>
    </row>
    <row r="6071" spans="1:13">
      <c r="A6071" s="231" t="s">
        <v>794</v>
      </c>
      <c r="B6071" s="231" t="s">
        <v>709</v>
      </c>
      <c r="C6071" s="231" t="s">
        <v>812</v>
      </c>
      <c r="D6071" s="231" t="s">
        <v>845</v>
      </c>
      <c r="E6071" s="231" t="s">
        <v>521</v>
      </c>
      <c r="F6071" s="231" t="s">
        <v>48</v>
      </c>
      <c r="G6071" s="231" t="s">
        <v>521</v>
      </c>
      <c r="H6071" s="231" t="s">
        <v>796</v>
      </c>
      <c r="I6071" s="203">
        <v>21835</v>
      </c>
      <c r="J6071" s="203">
        <v>20923.5</v>
      </c>
      <c r="K6071" s="203">
        <v>1117.9000000000001</v>
      </c>
      <c r="L6071" s="203">
        <v>-206.4</v>
      </c>
      <c r="M6071" s="231"/>
    </row>
    <row r="6072" spans="1:13">
      <c r="A6072" s="231" t="s">
        <v>794</v>
      </c>
      <c r="B6072" s="231" t="s">
        <v>709</v>
      </c>
      <c r="C6072" s="231" t="s">
        <v>2341</v>
      </c>
      <c r="D6072" s="231" t="s">
        <v>845</v>
      </c>
      <c r="E6072" s="231" t="s">
        <v>521</v>
      </c>
      <c r="F6072" s="231" t="s">
        <v>48</v>
      </c>
      <c r="G6072" s="231" t="s">
        <v>521</v>
      </c>
      <c r="H6072" s="231" t="s">
        <v>796</v>
      </c>
      <c r="I6072" s="203">
        <v>1919.76</v>
      </c>
      <c r="J6072" s="203">
        <v>1919.76</v>
      </c>
      <c r="K6072" s="203">
        <v>0</v>
      </c>
      <c r="L6072" s="203">
        <v>0</v>
      </c>
      <c r="M6072" s="231"/>
    </row>
    <row r="6073" spans="1:13">
      <c r="A6073" s="231" t="s">
        <v>794</v>
      </c>
      <c r="B6073" s="231" t="s">
        <v>709</v>
      </c>
      <c r="C6073" s="231" t="s">
        <v>2341</v>
      </c>
      <c r="D6073" s="231" t="s">
        <v>845</v>
      </c>
      <c r="E6073" s="231" t="s">
        <v>521</v>
      </c>
      <c r="F6073" s="231" t="s">
        <v>48</v>
      </c>
      <c r="G6073" s="231" t="s">
        <v>521</v>
      </c>
      <c r="H6073" s="231" t="s">
        <v>796</v>
      </c>
      <c r="I6073" s="203">
        <v>200</v>
      </c>
      <c r="J6073" s="203">
        <v>200</v>
      </c>
      <c r="K6073" s="203">
        <v>0</v>
      </c>
      <c r="L6073" s="203">
        <v>0</v>
      </c>
      <c r="M6073" s="231"/>
    </row>
    <row r="6074" spans="1:13">
      <c r="A6074" s="231" t="s">
        <v>794</v>
      </c>
      <c r="B6074" s="231" t="s">
        <v>709</v>
      </c>
      <c r="C6074" s="231" t="s">
        <v>2343</v>
      </c>
      <c r="D6074" s="231" t="s">
        <v>845</v>
      </c>
      <c r="E6074" s="231" t="s">
        <v>521</v>
      </c>
      <c r="F6074" s="231" t="s">
        <v>48</v>
      </c>
      <c r="G6074" s="231" t="s">
        <v>521</v>
      </c>
      <c r="H6074" s="231" t="s">
        <v>796</v>
      </c>
      <c r="I6074" s="203">
        <v>12174.24</v>
      </c>
      <c r="J6074" s="203">
        <v>0</v>
      </c>
      <c r="K6074" s="203">
        <v>0</v>
      </c>
      <c r="L6074" s="203">
        <v>12174.24</v>
      </c>
      <c r="M6074" s="231"/>
    </row>
    <row r="6075" spans="1:13">
      <c r="A6075" s="231" t="s">
        <v>794</v>
      </c>
      <c r="B6075" s="231" t="s">
        <v>808</v>
      </c>
      <c r="C6075" s="231" t="s">
        <v>794</v>
      </c>
      <c r="D6075" s="231" t="s">
        <v>799</v>
      </c>
      <c r="E6075" s="231" t="s">
        <v>521</v>
      </c>
      <c r="F6075" s="231" t="s">
        <v>48</v>
      </c>
      <c r="G6075" s="231" t="s">
        <v>521</v>
      </c>
      <c r="H6075" s="231" t="s">
        <v>796</v>
      </c>
      <c r="I6075" s="203">
        <v>4736670.5</v>
      </c>
      <c r="J6075" s="203">
        <v>4020716.47</v>
      </c>
      <c r="K6075" s="203">
        <v>693911.24</v>
      </c>
      <c r="L6075" s="203">
        <v>22042.79</v>
      </c>
      <c r="M6075" s="231"/>
    </row>
    <row r="6076" spans="1:13">
      <c r="A6076" s="231" t="s">
        <v>794</v>
      </c>
      <c r="B6076" s="231" t="s">
        <v>808</v>
      </c>
      <c r="C6076" s="231" t="s">
        <v>812</v>
      </c>
      <c r="D6076" s="231" t="s">
        <v>799</v>
      </c>
      <c r="E6076" s="231" t="s">
        <v>521</v>
      </c>
      <c r="F6076" s="231" t="s">
        <v>48</v>
      </c>
      <c r="G6076" s="231" t="s">
        <v>521</v>
      </c>
      <c r="H6076" s="231" t="s">
        <v>796</v>
      </c>
      <c r="I6076" s="203">
        <v>1853685.85</v>
      </c>
      <c r="J6076" s="203">
        <v>1722367.44</v>
      </c>
      <c r="K6076" s="203">
        <v>144026.68</v>
      </c>
      <c r="L6076" s="203">
        <v>-12708.27</v>
      </c>
      <c r="M6076" s="231"/>
    </row>
    <row r="6077" spans="1:13">
      <c r="A6077" s="231" t="s">
        <v>794</v>
      </c>
      <c r="B6077" s="231" t="s">
        <v>808</v>
      </c>
      <c r="C6077" s="231" t="s">
        <v>2341</v>
      </c>
      <c r="D6077" s="231" t="s">
        <v>799</v>
      </c>
      <c r="E6077" s="231" t="s">
        <v>521</v>
      </c>
      <c r="F6077" s="231" t="s">
        <v>48</v>
      </c>
      <c r="G6077" s="231" t="s">
        <v>521</v>
      </c>
      <c r="H6077" s="231" t="s">
        <v>796</v>
      </c>
      <c r="I6077" s="203">
        <v>12460.78</v>
      </c>
      <c r="J6077" s="203">
        <v>10670.4</v>
      </c>
      <c r="K6077" s="203">
        <v>1790.38</v>
      </c>
      <c r="L6077" s="203">
        <v>0</v>
      </c>
      <c r="M6077" s="231"/>
    </row>
    <row r="6078" spans="1:13">
      <c r="A6078" s="231" t="s">
        <v>794</v>
      </c>
      <c r="B6078" s="231" t="s">
        <v>808</v>
      </c>
      <c r="C6078" s="231" t="s">
        <v>2343</v>
      </c>
      <c r="D6078" s="231" t="s">
        <v>799</v>
      </c>
      <c r="E6078" s="231" t="s">
        <v>521</v>
      </c>
      <c r="F6078" s="231" t="s">
        <v>48</v>
      </c>
      <c r="G6078" s="231" t="s">
        <v>521</v>
      </c>
      <c r="H6078" s="231" t="s">
        <v>796</v>
      </c>
      <c r="I6078" s="203">
        <v>36496.33</v>
      </c>
      <c r="J6078" s="203">
        <v>17698.849999999999</v>
      </c>
      <c r="K6078" s="203">
        <v>11563.18</v>
      </c>
      <c r="L6078" s="203">
        <v>7234.3</v>
      </c>
      <c r="M6078" s="231"/>
    </row>
    <row r="6079" spans="1:13">
      <c r="A6079" s="231" t="s">
        <v>794</v>
      </c>
      <c r="B6079" s="231" t="s">
        <v>808</v>
      </c>
      <c r="C6079" s="231" t="s">
        <v>2343</v>
      </c>
      <c r="D6079" s="231" t="s">
        <v>799</v>
      </c>
      <c r="E6079" s="231" t="s">
        <v>521</v>
      </c>
      <c r="F6079" s="231" t="s">
        <v>48</v>
      </c>
      <c r="G6079" s="231" t="s">
        <v>521</v>
      </c>
      <c r="H6079" s="231" t="s">
        <v>796</v>
      </c>
      <c r="I6079" s="203">
        <v>4515.45</v>
      </c>
      <c r="J6079" s="203">
        <v>3711.04</v>
      </c>
      <c r="K6079" s="203">
        <v>0</v>
      </c>
      <c r="L6079" s="203">
        <v>804.41</v>
      </c>
      <c r="M6079" s="231"/>
    </row>
    <row r="6080" spans="1:13">
      <c r="A6080" s="231" t="s">
        <v>794</v>
      </c>
      <c r="B6080" s="231" t="s">
        <v>808</v>
      </c>
      <c r="C6080" s="231" t="s">
        <v>2343</v>
      </c>
      <c r="D6080" s="231" t="s">
        <v>799</v>
      </c>
      <c r="E6080" s="231" t="s">
        <v>521</v>
      </c>
      <c r="F6080" s="231" t="s">
        <v>48</v>
      </c>
      <c r="G6080" s="231" t="s">
        <v>521</v>
      </c>
      <c r="H6080" s="231" t="s">
        <v>796</v>
      </c>
      <c r="I6080" s="203">
        <v>226913.64</v>
      </c>
      <c r="J6080" s="203">
        <v>212082.13</v>
      </c>
      <c r="K6080" s="203">
        <v>14831.51</v>
      </c>
      <c r="L6080" s="203">
        <v>0</v>
      </c>
      <c r="M6080" s="231"/>
    </row>
    <row r="6081" spans="1:13">
      <c r="A6081" s="231" t="s">
        <v>794</v>
      </c>
      <c r="B6081" s="231" t="s">
        <v>808</v>
      </c>
      <c r="C6081" s="231" t="s">
        <v>2344</v>
      </c>
      <c r="D6081" s="231" t="s">
        <v>799</v>
      </c>
      <c r="E6081" s="231" t="s">
        <v>521</v>
      </c>
      <c r="F6081" s="231" t="s">
        <v>48</v>
      </c>
      <c r="G6081" s="231" t="s">
        <v>521</v>
      </c>
      <c r="H6081" s="231" t="s">
        <v>796</v>
      </c>
      <c r="I6081" s="203">
        <v>4905.9399999999996</v>
      </c>
      <c r="J6081" s="203">
        <v>527.97</v>
      </c>
      <c r="K6081" s="203">
        <v>1158.48</v>
      </c>
      <c r="L6081" s="203">
        <v>3219.49</v>
      </c>
      <c r="M6081" s="231"/>
    </row>
    <row r="6082" spans="1:13">
      <c r="A6082" s="231" t="s">
        <v>794</v>
      </c>
      <c r="B6082" s="231" t="s">
        <v>808</v>
      </c>
      <c r="C6082" s="231" t="s">
        <v>2344</v>
      </c>
      <c r="D6082" s="231" t="s">
        <v>799</v>
      </c>
      <c r="E6082" s="231" t="s">
        <v>521</v>
      </c>
      <c r="F6082" s="231" t="s">
        <v>48</v>
      </c>
      <c r="G6082" s="231" t="s">
        <v>521</v>
      </c>
      <c r="H6082" s="231" t="s">
        <v>796</v>
      </c>
      <c r="I6082" s="203">
        <v>2000</v>
      </c>
      <c r="J6082" s="203">
        <v>0</v>
      </c>
      <c r="K6082" s="203">
        <v>0</v>
      </c>
      <c r="L6082" s="203">
        <v>2000</v>
      </c>
      <c r="M6082" s="231"/>
    </row>
    <row r="6083" spans="1:13">
      <c r="A6083" s="231" t="s">
        <v>794</v>
      </c>
      <c r="B6083" s="231" t="s">
        <v>808</v>
      </c>
      <c r="C6083" s="231" t="s">
        <v>2345</v>
      </c>
      <c r="D6083" s="231" t="s">
        <v>799</v>
      </c>
      <c r="E6083" s="231" t="s">
        <v>521</v>
      </c>
      <c r="F6083" s="231" t="s">
        <v>48</v>
      </c>
      <c r="G6083" s="231" t="s">
        <v>521</v>
      </c>
      <c r="H6083" s="231" t="s">
        <v>796</v>
      </c>
      <c r="I6083" s="203">
        <v>640.4</v>
      </c>
      <c r="J6083" s="203">
        <v>640.4</v>
      </c>
      <c r="K6083" s="203">
        <v>0</v>
      </c>
      <c r="L6083" s="203">
        <v>0</v>
      </c>
      <c r="M6083" s="231"/>
    </row>
    <row r="6084" spans="1:13">
      <c r="A6084" s="231" t="s">
        <v>794</v>
      </c>
      <c r="B6084" s="231" t="s">
        <v>808</v>
      </c>
      <c r="C6084" s="231" t="s">
        <v>2345</v>
      </c>
      <c r="D6084" s="231" t="s">
        <v>799</v>
      </c>
      <c r="E6084" s="231" t="s">
        <v>521</v>
      </c>
      <c r="F6084" s="231" t="s">
        <v>48</v>
      </c>
      <c r="G6084" s="231" t="s">
        <v>521</v>
      </c>
      <c r="H6084" s="231" t="s">
        <v>796</v>
      </c>
      <c r="I6084" s="203">
        <v>117236</v>
      </c>
      <c r="J6084" s="203">
        <v>161853.79999999999</v>
      </c>
      <c r="K6084" s="203">
        <v>0</v>
      </c>
      <c r="L6084" s="203">
        <v>-44617.8</v>
      </c>
      <c r="M6084" s="231"/>
    </row>
    <row r="6085" spans="1:13">
      <c r="A6085" s="231" t="s">
        <v>794</v>
      </c>
      <c r="B6085" s="231" t="s">
        <v>833</v>
      </c>
      <c r="C6085" s="231" t="s">
        <v>794</v>
      </c>
      <c r="D6085" s="231" t="s">
        <v>799</v>
      </c>
      <c r="E6085" s="231" t="s">
        <v>521</v>
      </c>
      <c r="F6085" s="231" t="s">
        <v>48</v>
      </c>
      <c r="G6085" s="231" t="s">
        <v>521</v>
      </c>
      <c r="H6085" s="231" t="s">
        <v>796</v>
      </c>
      <c r="I6085" s="203">
        <v>727763</v>
      </c>
      <c r="J6085" s="203">
        <v>636674.86</v>
      </c>
      <c r="K6085" s="203">
        <v>92600.320000000007</v>
      </c>
      <c r="L6085" s="203">
        <v>-1512.18</v>
      </c>
      <c r="M6085" s="231"/>
    </row>
    <row r="6086" spans="1:13">
      <c r="A6086" s="231" t="s">
        <v>794</v>
      </c>
      <c r="B6086" s="231" t="s">
        <v>833</v>
      </c>
      <c r="C6086" s="231" t="s">
        <v>794</v>
      </c>
      <c r="D6086" s="231" t="s">
        <v>799</v>
      </c>
      <c r="E6086" s="231" t="s">
        <v>521</v>
      </c>
      <c r="F6086" s="231" t="s">
        <v>48</v>
      </c>
      <c r="G6086" s="231" t="s">
        <v>521</v>
      </c>
      <c r="H6086" s="231" t="s">
        <v>796</v>
      </c>
      <c r="I6086" s="203">
        <v>143577</v>
      </c>
      <c r="J6086" s="203">
        <v>148903.85999999999</v>
      </c>
      <c r="K6086" s="203">
        <v>5895.52</v>
      </c>
      <c r="L6086" s="203">
        <v>-11222.38</v>
      </c>
      <c r="M6086" s="231"/>
    </row>
    <row r="6087" spans="1:13">
      <c r="A6087" s="231" t="s">
        <v>794</v>
      </c>
      <c r="B6087" s="231" t="s">
        <v>833</v>
      </c>
      <c r="C6087" s="231" t="s">
        <v>812</v>
      </c>
      <c r="D6087" s="231" t="s">
        <v>799</v>
      </c>
      <c r="E6087" s="231" t="s">
        <v>521</v>
      </c>
      <c r="F6087" s="231" t="s">
        <v>48</v>
      </c>
      <c r="G6087" s="231" t="s">
        <v>521</v>
      </c>
      <c r="H6087" s="231" t="s">
        <v>796</v>
      </c>
      <c r="I6087" s="203">
        <v>377097</v>
      </c>
      <c r="J6087" s="203">
        <v>358220.37</v>
      </c>
      <c r="K6087" s="203">
        <v>21215.48</v>
      </c>
      <c r="L6087" s="203">
        <v>-2338.85</v>
      </c>
      <c r="M6087" s="231"/>
    </row>
    <row r="6088" spans="1:13">
      <c r="A6088" s="231" t="s">
        <v>794</v>
      </c>
      <c r="B6088" s="231" t="s">
        <v>833</v>
      </c>
      <c r="C6088" s="231" t="s">
        <v>2345</v>
      </c>
      <c r="D6088" s="231" t="s">
        <v>799</v>
      </c>
      <c r="E6088" s="231" t="s">
        <v>521</v>
      </c>
      <c r="F6088" s="231" t="s">
        <v>48</v>
      </c>
      <c r="G6088" s="231" t="s">
        <v>521</v>
      </c>
      <c r="H6088" s="231" t="s">
        <v>796</v>
      </c>
      <c r="I6088" s="203">
        <v>17547.5</v>
      </c>
      <c r="J6088" s="203">
        <v>26276.13</v>
      </c>
      <c r="K6088" s="203">
        <v>0</v>
      </c>
      <c r="L6088" s="203">
        <v>-8728.6299999999992</v>
      </c>
      <c r="M6088" s="231"/>
    </row>
    <row r="6089" spans="1:13">
      <c r="A6089" s="231" t="s">
        <v>794</v>
      </c>
      <c r="B6089" s="231" t="s">
        <v>806</v>
      </c>
      <c r="C6089" s="231" t="s">
        <v>794</v>
      </c>
      <c r="D6089" s="231" t="s">
        <v>799</v>
      </c>
      <c r="E6089" s="231" t="s">
        <v>521</v>
      </c>
      <c r="F6089" s="231" t="s">
        <v>48</v>
      </c>
      <c r="G6089" s="231" t="s">
        <v>521</v>
      </c>
      <c r="H6089" s="231" t="s">
        <v>796</v>
      </c>
      <c r="I6089" s="203">
        <v>367934</v>
      </c>
      <c r="J6089" s="203">
        <v>307865.03999999998</v>
      </c>
      <c r="K6089" s="203">
        <v>60068.959999999999</v>
      </c>
      <c r="L6089" s="203">
        <v>0</v>
      </c>
      <c r="M6089" s="231"/>
    </row>
    <row r="6090" spans="1:13">
      <c r="A6090" s="231" t="s">
        <v>794</v>
      </c>
      <c r="B6090" s="231" t="s">
        <v>806</v>
      </c>
      <c r="C6090" s="231" t="s">
        <v>812</v>
      </c>
      <c r="D6090" s="231" t="s">
        <v>799</v>
      </c>
      <c r="E6090" s="231" t="s">
        <v>521</v>
      </c>
      <c r="F6090" s="231" t="s">
        <v>48</v>
      </c>
      <c r="G6090" s="231" t="s">
        <v>521</v>
      </c>
      <c r="H6090" s="231" t="s">
        <v>796</v>
      </c>
      <c r="I6090" s="203">
        <v>141840.64000000001</v>
      </c>
      <c r="J6090" s="203">
        <v>131460.98000000001</v>
      </c>
      <c r="K6090" s="203">
        <v>12467.92</v>
      </c>
      <c r="L6090" s="203">
        <v>-2088.2600000000002</v>
      </c>
      <c r="M6090" s="231"/>
    </row>
    <row r="6091" spans="1:13">
      <c r="A6091" s="231" t="s">
        <v>794</v>
      </c>
      <c r="B6091" s="231" t="s">
        <v>806</v>
      </c>
      <c r="C6091" s="231" t="s">
        <v>2341</v>
      </c>
      <c r="D6091" s="231" t="s">
        <v>799</v>
      </c>
      <c r="E6091" s="231" t="s">
        <v>521</v>
      </c>
      <c r="F6091" s="231" t="s">
        <v>48</v>
      </c>
      <c r="G6091" s="231" t="s">
        <v>521</v>
      </c>
      <c r="H6091" s="231" t="s">
        <v>796</v>
      </c>
      <c r="I6091" s="203">
        <v>300</v>
      </c>
      <c r="J6091" s="203">
        <v>300</v>
      </c>
      <c r="K6091" s="203">
        <v>0</v>
      </c>
      <c r="L6091" s="203">
        <v>0</v>
      </c>
      <c r="M6091" s="231"/>
    </row>
    <row r="6092" spans="1:13">
      <c r="A6092" s="231" t="s">
        <v>794</v>
      </c>
      <c r="B6092" s="231" t="s">
        <v>806</v>
      </c>
      <c r="C6092" s="231" t="s">
        <v>2341</v>
      </c>
      <c r="D6092" s="231" t="s">
        <v>799</v>
      </c>
      <c r="E6092" s="231" t="s">
        <v>521</v>
      </c>
      <c r="F6092" s="231" t="s">
        <v>48</v>
      </c>
      <c r="G6092" s="231" t="s">
        <v>521</v>
      </c>
      <c r="H6092" s="231" t="s">
        <v>796</v>
      </c>
      <c r="I6092" s="203">
        <v>1208.8800000000001</v>
      </c>
      <c r="J6092" s="203">
        <v>206.88</v>
      </c>
      <c r="K6092" s="203">
        <v>0</v>
      </c>
      <c r="L6092" s="203">
        <v>1002</v>
      </c>
      <c r="M6092" s="231"/>
    </row>
    <row r="6093" spans="1:13">
      <c r="A6093" s="231" t="s">
        <v>794</v>
      </c>
      <c r="B6093" s="231" t="s">
        <v>806</v>
      </c>
      <c r="C6093" s="231" t="s">
        <v>2341</v>
      </c>
      <c r="D6093" s="231" t="s">
        <v>799</v>
      </c>
      <c r="E6093" s="231" t="s">
        <v>521</v>
      </c>
      <c r="F6093" s="231" t="s">
        <v>48</v>
      </c>
      <c r="G6093" s="231" t="s">
        <v>521</v>
      </c>
      <c r="H6093" s="231" t="s">
        <v>796</v>
      </c>
      <c r="I6093" s="203">
        <v>1100</v>
      </c>
      <c r="J6093" s="203">
        <v>1100</v>
      </c>
      <c r="K6093" s="203">
        <v>0</v>
      </c>
      <c r="L6093" s="203">
        <v>0</v>
      </c>
      <c r="M6093" s="231"/>
    </row>
    <row r="6094" spans="1:13">
      <c r="A6094" s="231" t="s">
        <v>794</v>
      </c>
      <c r="B6094" s="231" t="s">
        <v>806</v>
      </c>
      <c r="C6094" s="231" t="s">
        <v>2343</v>
      </c>
      <c r="D6094" s="231" t="s">
        <v>799</v>
      </c>
      <c r="E6094" s="231" t="s">
        <v>521</v>
      </c>
      <c r="F6094" s="231" t="s">
        <v>48</v>
      </c>
      <c r="G6094" s="231" t="s">
        <v>521</v>
      </c>
      <c r="H6094" s="231" t="s">
        <v>796</v>
      </c>
      <c r="I6094" s="203">
        <v>9078.2900000000009</v>
      </c>
      <c r="J6094" s="203">
        <v>3799.32</v>
      </c>
      <c r="K6094" s="203">
        <v>0</v>
      </c>
      <c r="L6094" s="203">
        <v>5278.97</v>
      </c>
      <c r="M6094" s="231"/>
    </row>
    <row r="6095" spans="1:13">
      <c r="A6095" s="231" t="s">
        <v>794</v>
      </c>
      <c r="B6095" s="231" t="s">
        <v>806</v>
      </c>
      <c r="C6095" s="231" t="s">
        <v>2344</v>
      </c>
      <c r="D6095" s="231" t="s">
        <v>799</v>
      </c>
      <c r="E6095" s="231" t="s">
        <v>521</v>
      </c>
      <c r="F6095" s="231" t="s">
        <v>48</v>
      </c>
      <c r="G6095" s="231" t="s">
        <v>521</v>
      </c>
      <c r="H6095" s="231" t="s">
        <v>796</v>
      </c>
      <c r="I6095" s="203">
        <v>6579.92</v>
      </c>
      <c r="J6095" s="203">
        <v>3634.7</v>
      </c>
      <c r="K6095" s="203">
        <v>4172.71</v>
      </c>
      <c r="L6095" s="203">
        <v>-1227.49</v>
      </c>
      <c r="M6095" s="231"/>
    </row>
    <row r="6096" spans="1:13">
      <c r="A6096" s="231" t="s">
        <v>794</v>
      </c>
      <c r="B6096" s="231" t="s">
        <v>806</v>
      </c>
      <c r="C6096" s="231" t="s">
        <v>2345</v>
      </c>
      <c r="D6096" s="231" t="s">
        <v>799</v>
      </c>
      <c r="E6096" s="231" t="s">
        <v>521</v>
      </c>
      <c r="F6096" s="231" t="s">
        <v>48</v>
      </c>
      <c r="G6096" s="231" t="s">
        <v>521</v>
      </c>
      <c r="H6096" s="231" t="s">
        <v>796</v>
      </c>
      <c r="I6096" s="203">
        <v>3528.15</v>
      </c>
      <c r="J6096" s="203">
        <v>6756.34</v>
      </c>
      <c r="K6096" s="203">
        <v>0</v>
      </c>
      <c r="L6096" s="203">
        <v>-3228.19</v>
      </c>
      <c r="M6096" s="231"/>
    </row>
    <row r="6097" spans="1:13">
      <c r="A6097" s="231" t="s">
        <v>794</v>
      </c>
      <c r="B6097" s="231" t="s">
        <v>703</v>
      </c>
      <c r="C6097" s="231" t="s">
        <v>794</v>
      </c>
      <c r="D6097" s="231" t="s">
        <v>799</v>
      </c>
      <c r="E6097" s="231" t="s">
        <v>521</v>
      </c>
      <c r="F6097" s="231" t="s">
        <v>48</v>
      </c>
      <c r="G6097" s="231" t="s">
        <v>521</v>
      </c>
      <c r="H6097" s="231" t="s">
        <v>796</v>
      </c>
      <c r="I6097" s="203">
        <v>389247</v>
      </c>
      <c r="J6097" s="203">
        <v>324421.37</v>
      </c>
      <c r="K6097" s="203">
        <v>62956.4</v>
      </c>
      <c r="L6097" s="203">
        <v>1869.23</v>
      </c>
      <c r="M6097" s="231"/>
    </row>
    <row r="6098" spans="1:13">
      <c r="A6098" s="231" t="s">
        <v>794</v>
      </c>
      <c r="B6098" s="231" t="s">
        <v>703</v>
      </c>
      <c r="C6098" s="231" t="s">
        <v>794</v>
      </c>
      <c r="D6098" s="231" t="s">
        <v>799</v>
      </c>
      <c r="E6098" s="231" t="s">
        <v>521</v>
      </c>
      <c r="F6098" s="231" t="s">
        <v>48</v>
      </c>
      <c r="G6098" s="231" t="s">
        <v>521</v>
      </c>
      <c r="H6098" s="231" t="s">
        <v>796</v>
      </c>
      <c r="I6098" s="203">
        <v>122952.01</v>
      </c>
      <c r="J6098" s="203">
        <v>112015.63</v>
      </c>
      <c r="K6098" s="203">
        <v>12062.96</v>
      </c>
      <c r="L6098" s="203">
        <v>-1126.58</v>
      </c>
      <c r="M6098" s="231"/>
    </row>
    <row r="6099" spans="1:13">
      <c r="A6099" s="231" t="s">
        <v>794</v>
      </c>
      <c r="B6099" s="231" t="s">
        <v>703</v>
      </c>
      <c r="C6099" s="231" t="s">
        <v>812</v>
      </c>
      <c r="D6099" s="231" t="s">
        <v>799</v>
      </c>
      <c r="E6099" s="231" t="s">
        <v>521</v>
      </c>
      <c r="F6099" s="231" t="s">
        <v>48</v>
      </c>
      <c r="G6099" s="231" t="s">
        <v>521</v>
      </c>
      <c r="H6099" s="231" t="s">
        <v>796</v>
      </c>
      <c r="I6099" s="203">
        <v>214172</v>
      </c>
      <c r="J6099" s="203">
        <v>200537.34</v>
      </c>
      <c r="K6099" s="203">
        <v>15568.14</v>
      </c>
      <c r="L6099" s="203">
        <v>-1933.48</v>
      </c>
      <c r="M6099" s="231"/>
    </row>
    <row r="6100" spans="1:13">
      <c r="A6100" s="231" t="s">
        <v>794</v>
      </c>
      <c r="B6100" s="231" t="s">
        <v>703</v>
      </c>
      <c r="C6100" s="231" t="s">
        <v>2343</v>
      </c>
      <c r="D6100" s="231" t="s">
        <v>799</v>
      </c>
      <c r="E6100" s="231" t="s">
        <v>521</v>
      </c>
      <c r="F6100" s="231" t="s">
        <v>48</v>
      </c>
      <c r="G6100" s="231" t="s">
        <v>521</v>
      </c>
      <c r="H6100" s="231" t="s">
        <v>796</v>
      </c>
      <c r="I6100" s="203">
        <v>3855</v>
      </c>
      <c r="J6100" s="203">
        <v>27.75</v>
      </c>
      <c r="K6100" s="203">
        <v>2150.79</v>
      </c>
      <c r="L6100" s="203">
        <v>1676.46</v>
      </c>
      <c r="M6100" s="231"/>
    </row>
    <row r="6101" spans="1:13">
      <c r="A6101" s="231" t="s">
        <v>794</v>
      </c>
      <c r="B6101" s="231" t="s">
        <v>701</v>
      </c>
      <c r="C6101" s="231" t="s">
        <v>794</v>
      </c>
      <c r="D6101" s="231" t="s">
        <v>799</v>
      </c>
      <c r="E6101" s="231" t="s">
        <v>521</v>
      </c>
      <c r="F6101" s="231" t="s">
        <v>48</v>
      </c>
      <c r="G6101" s="231" t="s">
        <v>521</v>
      </c>
      <c r="H6101" s="231" t="s">
        <v>796</v>
      </c>
      <c r="I6101" s="203">
        <v>62798</v>
      </c>
      <c r="J6101" s="203">
        <v>51178.239999999998</v>
      </c>
      <c r="K6101" s="203">
        <v>10466.32</v>
      </c>
      <c r="L6101" s="203">
        <v>1153.44</v>
      </c>
      <c r="M6101" s="231"/>
    </row>
    <row r="6102" spans="1:13">
      <c r="A6102" s="231" t="s">
        <v>794</v>
      </c>
      <c r="B6102" s="231" t="s">
        <v>701</v>
      </c>
      <c r="C6102" s="231" t="s">
        <v>794</v>
      </c>
      <c r="D6102" s="231" t="s">
        <v>799</v>
      </c>
      <c r="E6102" s="231" t="s">
        <v>521</v>
      </c>
      <c r="F6102" s="231" t="s">
        <v>48</v>
      </c>
      <c r="G6102" s="231" t="s">
        <v>521</v>
      </c>
      <c r="H6102" s="231" t="s">
        <v>796</v>
      </c>
      <c r="I6102" s="203">
        <v>62876</v>
      </c>
      <c r="J6102" s="203">
        <v>59725.97</v>
      </c>
      <c r="K6102" s="203">
        <v>2216.38</v>
      </c>
      <c r="L6102" s="203">
        <v>933.65</v>
      </c>
      <c r="M6102" s="231"/>
    </row>
    <row r="6103" spans="1:13">
      <c r="A6103" s="231" t="s">
        <v>794</v>
      </c>
      <c r="B6103" s="231" t="s">
        <v>701</v>
      </c>
      <c r="C6103" s="231" t="s">
        <v>812</v>
      </c>
      <c r="D6103" s="231" t="s">
        <v>799</v>
      </c>
      <c r="E6103" s="231" t="s">
        <v>521</v>
      </c>
      <c r="F6103" s="231" t="s">
        <v>48</v>
      </c>
      <c r="G6103" s="231" t="s">
        <v>521</v>
      </c>
      <c r="H6103" s="231" t="s">
        <v>796</v>
      </c>
      <c r="I6103" s="203">
        <v>63813.93</v>
      </c>
      <c r="J6103" s="203">
        <v>61644.23</v>
      </c>
      <c r="K6103" s="203">
        <v>2634.12</v>
      </c>
      <c r="L6103" s="203">
        <v>-464.42</v>
      </c>
      <c r="M6103" s="231"/>
    </row>
    <row r="6104" spans="1:13">
      <c r="A6104" s="231" t="s">
        <v>794</v>
      </c>
      <c r="B6104" s="231" t="s">
        <v>701</v>
      </c>
      <c r="C6104" s="231" t="s">
        <v>2341</v>
      </c>
      <c r="D6104" s="231" t="s">
        <v>799</v>
      </c>
      <c r="E6104" s="231" t="s">
        <v>521</v>
      </c>
      <c r="F6104" s="231" t="s">
        <v>48</v>
      </c>
      <c r="G6104" s="231" t="s">
        <v>521</v>
      </c>
      <c r="H6104" s="231" t="s">
        <v>796</v>
      </c>
      <c r="I6104" s="203">
        <v>14000</v>
      </c>
      <c r="J6104" s="203">
        <v>6404.14</v>
      </c>
      <c r="K6104" s="203">
        <v>7595.86</v>
      </c>
      <c r="L6104" s="203">
        <v>0</v>
      </c>
      <c r="M6104" s="231"/>
    </row>
    <row r="6105" spans="1:13">
      <c r="A6105" s="231" t="s">
        <v>794</v>
      </c>
      <c r="B6105" s="231" t="s">
        <v>701</v>
      </c>
      <c r="C6105" s="231" t="s">
        <v>2341</v>
      </c>
      <c r="D6105" s="231" t="s">
        <v>799</v>
      </c>
      <c r="E6105" s="231" t="s">
        <v>521</v>
      </c>
      <c r="F6105" s="231" t="s">
        <v>48</v>
      </c>
      <c r="G6105" s="231" t="s">
        <v>521</v>
      </c>
      <c r="H6105" s="231" t="s">
        <v>796</v>
      </c>
      <c r="I6105" s="203">
        <v>212.54</v>
      </c>
      <c r="J6105" s="203">
        <v>212.54</v>
      </c>
      <c r="K6105" s="203">
        <v>0</v>
      </c>
      <c r="L6105" s="203">
        <v>0</v>
      </c>
      <c r="M6105" s="231"/>
    </row>
    <row r="6106" spans="1:13">
      <c r="A6106" s="231" t="s">
        <v>794</v>
      </c>
      <c r="B6106" s="231" t="s">
        <v>701</v>
      </c>
      <c r="C6106" s="231" t="s">
        <v>2343</v>
      </c>
      <c r="D6106" s="231" t="s">
        <v>799</v>
      </c>
      <c r="E6106" s="231" t="s">
        <v>521</v>
      </c>
      <c r="F6106" s="231" t="s">
        <v>48</v>
      </c>
      <c r="G6106" s="231" t="s">
        <v>521</v>
      </c>
      <c r="H6106" s="231" t="s">
        <v>796</v>
      </c>
      <c r="I6106" s="203">
        <v>3634.13</v>
      </c>
      <c r="J6106" s="203">
        <v>3627.21</v>
      </c>
      <c r="K6106" s="203">
        <v>0</v>
      </c>
      <c r="L6106" s="203">
        <v>6.92</v>
      </c>
      <c r="M6106" s="231"/>
    </row>
    <row r="6107" spans="1:13">
      <c r="A6107" s="231" t="s">
        <v>794</v>
      </c>
      <c r="B6107" s="231" t="s">
        <v>701</v>
      </c>
      <c r="C6107" s="231" t="s">
        <v>2344</v>
      </c>
      <c r="D6107" s="231" t="s">
        <v>799</v>
      </c>
      <c r="E6107" s="231" t="s">
        <v>521</v>
      </c>
      <c r="F6107" s="231" t="s">
        <v>48</v>
      </c>
      <c r="G6107" s="231" t="s">
        <v>521</v>
      </c>
      <c r="H6107" s="231" t="s">
        <v>796</v>
      </c>
      <c r="I6107" s="203">
        <v>6323.73</v>
      </c>
      <c r="J6107" s="203">
        <v>6323.73</v>
      </c>
      <c r="K6107" s="203">
        <v>0</v>
      </c>
      <c r="L6107" s="203">
        <v>0</v>
      </c>
      <c r="M6107" s="231"/>
    </row>
    <row r="6108" spans="1:13">
      <c r="A6108" s="231" t="s">
        <v>794</v>
      </c>
      <c r="B6108" s="231" t="s">
        <v>701</v>
      </c>
      <c r="C6108" s="231" t="s">
        <v>2344</v>
      </c>
      <c r="D6108" s="231" t="s">
        <v>799</v>
      </c>
      <c r="E6108" s="231" t="s">
        <v>521</v>
      </c>
      <c r="F6108" s="231" t="s">
        <v>48</v>
      </c>
      <c r="G6108" s="231" t="s">
        <v>521</v>
      </c>
      <c r="H6108" s="231" t="s">
        <v>796</v>
      </c>
      <c r="I6108" s="203">
        <v>171.85</v>
      </c>
      <c r="J6108" s="203">
        <v>171.85</v>
      </c>
      <c r="K6108" s="203">
        <v>0</v>
      </c>
      <c r="L6108" s="203">
        <v>0</v>
      </c>
      <c r="M6108" s="231"/>
    </row>
    <row r="6109" spans="1:13">
      <c r="A6109" s="231" t="s">
        <v>794</v>
      </c>
      <c r="B6109" s="231" t="s">
        <v>701</v>
      </c>
      <c r="C6109" s="231" t="s">
        <v>2345</v>
      </c>
      <c r="D6109" s="231" t="s">
        <v>799</v>
      </c>
      <c r="E6109" s="231" t="s">
        <v>521</v>
      </c>
      <c r="F6109" s="231" t="s">
        <v>48</v>
      </c>
      <c r="G6109" s="231" t="s">
        <v>521</v>
      </c>
      <c r="H6109" s="231" t="s">
        <v>796</v>
      </c>
      <c r="I6109" s="203">
        <v>528.51</v>
      </c>
      <c r="J6109" s="203">
        <v>1385.55</v>
      </c>
      <c r="K6109" s="203">
        <v>0</v>
      </c>
      <c r="L6109" s="203">
        <v>-857.04</v>
      </c>
      <c r="M6109" s="231"/>
    </row>
    <row r="6110" spans="1:13">
      <c r="A6110" s="231" t="s">
        <v>794</v>
      </c>
      <c r="B6110" s="231" t="s">
        <v>704</v>
      </c>
      <c r="C6110" s="231" t="s">
        <v>794</v>
      </c>
      <c r="D6110" s="231" t="s">
        <v>799</v>
      </c>
      <c r="E6110" s="231" t="s">
        <v>521</v>
      </c>
      <c r="F6110" s="231" t="s">
        <v>48</v>
      </c>
      <c r="G6110" s="231" t="s">
        <v>521</v>
      </c>
      <c r="H6110" s="231" t="s">
        <v>796</v>
      </c>
      <c r="I6110" s="203">
        <v>14442</v>
      </c>
      <c r="J6110" s="203">
        <v>11769.58</v>
      </c>
      <c r="K6110" s="203">
        <v>2353.92</v>
      </c>
      <c r="L6110" s="203">
        <v>318.5</v>
      </c>
      <c r="M6110" s="231"/>
    </row>
    <row r="6111" spans="1:13">
      <c r="A6111" s="231" t="s">
        <v>794</v>
      </c>
      <c r="B6111" s="231" t="s">
        <v>704</v>
      </c>
      <c r="C6111" s="231" t="s">
        <v>812</v>
      </c>
      <c r="D6111" s="231" t="s">
        <v>799</v>
      </c>
      <c r="E6111" s="231" t="s">
        <v>521</v>
      </c>
      <c r="F6111" s="231" t="s">
        <v>48</v>
      </c>
      <c r="G6111" s="231" t="s">
        <v>521</v>
      </c>
      <c r="H6111" s="231" t="s">
        <v>796</v>
      </c>
      <c r="I6111" s="203">
        <v>5264</v>
      </c>
      <c r="J6111" s="203">
        <v>4156.1899999999996</v>
      </c>
      <c r="K6111" s="203">
        <v>488.6</v>
      </c>
      <c r="L6111" s="203">
        <v>619.21</v>
      </c>
      <c r="M6111" s="231"/>
    </row>
    <row r="6112" spans="1:13">
      <c r="A6112" s="231" t="s">
        <v>794</v>
      </c>
      <c r="B6112" s="231" t="s">
        <v>707</v>
      </c>
      <c r="C6112" s="231" t="s">
        <v>794</v>
      </c>
      <c r="D6112" s="231" t="s">
        <v>799</v>
      </c>
      <c r="E6112" s="231" t="s">
        <v>521</v>
      </c>
      <c r="F6112" s="231" t="s">
        <v>48</v>
      </c>
      <c r="G6112" s="231" t="s">
        <v>521</v>
      </c>
      <c r="H6112" s="231" t="s">
        <v>796</v>
      </c>
      <c r="I6112" s="203">
        <v>738547.84</v>
      </c>
      <c r="J6112" s="203">
        <v>675544.48</v>
      </c>
      <c r="K6112" s="203">
        <v>63003.360000000001</v>
      </c>
      <c r="L6112" s="203">
        <v>0</v>
      </c>
      <c r="M6112" s="231"/>
    </row>
    <row r="6113" spans="1:13">
      <c r="A6113" s="231" t="s">
        <v>794</v>
      </c>
      <c r="B6113" s="231" t="s">
        <v>707</v>
      </c>
      <c r="C6113" s="231" t="s">
        <v>794</v>
      </c>
      <c r="D6113" s="231" t="s">
        <v>799</v>
      </c>
      <c r="E6113" s="231" t="s">
        <v>521</v>
      </c>
      <c r="F6113" s="231" t="s">
        <v>48</v>
      </c>
      <c r="G6113" s="231" t="s">
        <v>521</v>
      </c>
      <c r="H6113" s="231" t="s">
        <v>796</v>
      </c>
      <c r="I6113" s="203">
        <v>59256</v>
      </c>
      <c r="J6113" s="203">
        <v>53590.09</v>
      </c>
      <c r="K6113" s="203">
        <v>4766.68</v>
      </c>
      <c r="L6113" s="203">
        <v>899.23</v>
      </c>
      <c r="M6113" s="231"/>
    </row>
    <row r="6114" spans="1:13">
      <c r="A6114" s="231" t="s">
        <v>794</v>
      </c>
      <c r="B6114" s="231" t="s">
        <v>707</v>
      </c>
      <c r="C6114" s="231" t="s">
        <v>812</v>
      </c>
      <c r="D6114" s="231" t="s">
        <v>799</v>
      </c>
      <c r="E6114" s="231" t="s">
        <v>521</v>
      </c>
      <c r="F6114" s="231" t="s">
        <v>48</v>
      </c>
      <c r="G6114" s="231" t="s">
        <v>521</v>
      </c>
      <c r="H6114" s="231" t="s">
        <v>796</v>
      </c>
      <c r="I6114" s="203">
        <v>277077</v>
      </c>
      <c r="J6114" s="203">
        <v>267543.23</v>
      </c>
      <c r="K6114" s="203">
        <v>14067.67</v>
      </c>
      <c r="L6114" s="203">
        <v>-4533.8999999999996</v>
      </c>
      <c r="M6114" s="231"/>
    </row>
    <row r="6115" spans="1:13">
      <c r="A6115" s="231" t="s">
        <v>794</v>
      </c>
      <c r="B6115" s="231" t="s">
        <v>707</v>
      </c>
      <c r="C6115" s="231" t="s">
        <v>2341</v>
      </c>
      <c r="D6115" s="231" t="s">
        <v>799</v>
      </c>
      <c r="E6115" s="231" t="s">
        <v>521</v>
      </c>
      <c r="F6115" s="231" t="s">
        <v>48</v>
      </c>
      <c r="G6115" s="231" t="s">
        <v>521</v>
      </c>
      <c r="H6115" s="231" t="s">
        <v>796</v>
      </c>
      <c r="I6115" s="203">
        <v>1331.71</v>
      </c>
      <c r="J6115" s="203">
        <v>0</v>
      </c>
      <c r="K6115" s="203">
        <v>0</v>
      </c>
      <c r="L6115" s="203">
        <v>1331.71</v>
      </c>
      <c r="M6115" s="231"/>
    </row>
    <row r="6116" spans="1:13">
      <c r="A6116" s="231" t="s">
        <v>794</v>
      </c>
      <c r="B6116" s="231" t="s">
        <v>707</v>
      </c>
      <c r="C6116" s="231" t="s">
        <v>2341</v>
      </c>
      <c r="D6116" s="231" t="s">
        <v>799</v>
      </c>
      <c r="E6116" s="231" t="s">
        <v>521</v>
      </c>
      <c r="F6116" s="231" t="s">
        <v>48</v>
      </c>
      <c r="G6116" s="231" t="s">
        <v>521</v>
      </c>
      <c r="H6116" s="231" t="s">
        <v>796</v>
      </c>
      <c r="I6116" s="203">
        <v>1509</v>
      </c>
      <c r="J6116" s="203">
        <v>0</v>
      </c>
      <c r="K6116" s="203">
        <v>0</v>
      </c>
      <c r="L6116" s="203">
        <v>1509</v>
      </c>
      <c r="M6116" s="231"/>
    </row>
    <row r="6117" spans="1:13">
      <c r="A6117" s="231" t="s">
        <v>794</v>
      </c>
      <c r="B6117" s="231" t="s">
        <v>707</v>
      </c>
      <c r="C6117" s="231" t="s">
        <v>2341</v>
      </c>
      <c r="D6117" s="231" t="s">
        <v>799</v>
      </c>
      <c r="E6117" s="231" t="s">
        <v>521</v>
      </c>
      <c r="F6117" s="231" t="s">
        <v>48</v>
      </c>
      <c r="G6117" s="231" t="s">
        <v>521</v>
      </c>
      <c r="H6117" s="231" t="s">
        <v>796</v>
      </c>
      <c r="I6117" s="203">
        <v>10332.790000000001</v>
      </c>
      <c r="J6117" s="203">
        <v>1834.86</v>
      </c>
      <c r="K6117" s="203">
        <v>5247.93</v>
      </c>
      <c r="L6117" s="203">
        <v>3250</v>
      </c>
      <c r="M6117" s="231"/>
    </row>
    <row r="6118" spans="1:13">
      <c r="A6118" s="231" t="s">
        <v>794</v>
      </c>
      <c r="B6118" s="231" t="s">
        <v>707</v>
      </c>
      <c r="C6118" s="231" t="s">
        <v>2341</v>
      </c>
      <c r="D6118" s="231" t="s">
        <v>799</v>
      </c>
      <c r="E6118" s="231" t="s">
        <v>521</v>
      </c>
      <c r="F6118" s="231" t="s">
        <v>48</v>
      </c>
      <c r="G6118" s="231" t="s">
        <v>521</v>
      </c>
      <c r="H6118" s="231" t="s">
        <v>796</v>
      </c>
      <c r="I6118" s="203">
        <v>27097.9</v>
      </c>
      <c r="J6118" s="203">
        <v>18981.919999999998</v>
      </c>
      <c r="K6118" s="203">
        <v>7607.98</v>
      </c>
      <c r="L6118" s="203">
        <v>508</v>
      </c>
      <c r="M6118" s="231"/>
    </row>
    <row r="6119" spans="1:13">
      <c r="A6119" s="231" t="s">
        <v>794</v>
      </c>
      <c r="B6119" s="231" t="s">
        <v>707</v>
      </c>
      <c r="C6119" s="231" t="s">
        <v>2341</v>
      </c>
      <c r="D6119" s="231" t="s">
        <v>799</v>
      </c>
      <c r="E6119" s="231" t="s">
        <v>521</v>
      </c>
      <c r="F6119" s="231" t="s">
        <v>48</v>
      </c>
      <c r="G6119" s="231" t="s">
        <v>521</v>
      </c>
      <c r="H6119" s="231" t="s">
        <v>796</v>
      </c>
      <c r="I6119" s="203">
        <v>427.6</v>
      </c>
      <c r="J6119" s="203">
        <v>583.6</v>
      </c>
      <c r="K6119" s="203">
        <v>0</v>
      </c>
      <c r="L6119" s="203">
        <v>-156</v>
      </c>
      <c r="M6119" s="231"/>
    </row>
    <row r="6120" spans="1:13">
      <c r="A6120" s="231" t="s">
        <v>794</v>
      </c>
      <c r="B6120" s="231" t="s">
        <v>707</v>
      </c>
      <c r="C6120" s="231" t="s">
        <v>2341</v>
      </c>
      <c r="D6120" s="231" t="s">
        <v>799</v>
      </c>
      <c r="E6120" s="231" t="s">
        <v>521</v>
      </c>
      <c r="F6120" s="231" t="s">
        <v>48</v>
      </c>
      <c r="G6120" s="231" t="s">
        <v>521</v>
      </c>
      <c r="H6120" s="231" t="s">
        <v>796</v>
      </c>
      <c r="I6120" s="203">
        <v>1290.81</v>
      </c>
      <c r="J6120" s="203">
        <v>1290.81</v>
      </c>
      <c r="K6120" s="203">
        <v>0</v>
      </c>
      <c r="L6120" s="203">
        <v>0</v>
      </c>
      <c r="M6120" s="231"/>
    </row>
    <row r="6121" spans="1:13">
      <c r="A6121" s="231" t="s">
        <v>794</v>
      </c>
      <c r="B6121" s="231" t="s">
        <v>707</v>
      </c>
      <c r="C6121" s="231" t="s">
        <v>2343</v>
      </c>
      <c r="D6121" s="231" t="s">
        <v>799</v>
      </c>
      <c r="E6121" s="231" t="s">
        <v>521</v>
      </c>
      <c r="F6121" s="231" t="s">
        <v>48</v>
      </c>
      <c r="G6121" s="231" t="s">
        <v>521</v>
      </c>
      <c r="H6121" s="231" t="s">
        <v>796</v>
      </c>
      <c r="I6121" s="203">
        <v>10154.75</v>
      </c>
      <c r="J6121" s="203">
        <v>8811.4599999999991</v>
      </c>
      <c r="K6121" s="203">
        <v>0</v>
      </c>
      <c r="L6121" s="203">
        <v>1343.29</v>
      </c>
      <c r="M6121" s="231"/>
    </row>
    <row r="6122" spans="1:13">
      <c r="A6122" s="231" t="s">
        <v>794</v>
      </c>
      <c r="B6122" s="231" t="s">
        <v>707</v>
      </c>
      <c r="C6122" s="231" t="s">
        <v>2343</v>
      </c>
      <c r="D6122" s="231" t="s">
        <v>799</v>
      </c>
      <c r="E6122" s="231" t="s">
        <v>521</v>
      </c>
      <c r="F6122" s="231" t="s">
        <v>48</v>
      </c>
      <c r="G6122" s="231" t="s">
        <v>521</v>
      </c>
      <c r="H6122" s="231" t="s">
        <v>796</v>
      </c>
      <c r="I6122" s="203">
        <v>659.05</v>
      </c>
      <c r="J6122" s="203">
        <v>659.05</v>
      </c>
      <c r="K6122" s="203">
        <v>0</v>
      </c>
      <c r="L6122" s="203">
        <v>0</v>
      </c>
      <c r="M6122" s="231"/>
    </row>
    <row r="6123" spans="1:13">
      <c r="A6123" s="231" t="s">
        <v>794</v>
      </c>
      <c r="B6123" s="231" t="s">
        <v>707</v>
      </c>
      <c r="C6123" s="231" t="s">
        <v>2344</v>
      </c>
      <c r="D6123" s="231" t="s">
        <v>799</v>
      </c>
      <c r="E6123" s="231" t="s">
        <v>521</v>
      </c>
      <c r="F6123" s="231" t="s">
        <v>48</v>
      </c>
      <c r="G6123" s="231" t="s">
        <v>521</v>
      </c>
      <c r="H6123" s="231" t="s">
        <v>796</v>
      </c>
      <c r="I6123" s="203">
        <v>702.34</v>
      </c>
      <c r="J6123" s="203">
        <v>702.34</v>
      </c>
      <c r="K6123" s="203">
        <v>0</v>
      </c>
      <c r="L6123" s="203">
        <v>0</v>
      </c>
      <c r="M6123" s="231"/>
    </row>
    <row r="6124" spans="1:13">
      <c r="A6124" s="231" t="s">
        <v>794</v>
      </c>
      <c r="B6124" s="231" t="s">
        <v>707</v>
      </c>
      <c r="C6124" s="231" t="s">
        <v>2344</v>
      </c>
      <c r="D6124" s="231" t="s">
        <v>799</v>
      </c>
      <c r="E6124" s="231" t="s">
        <v>521</v>
      </c>
      <c r="F6124" s="231" t="s">
        <v>48</v>
      </c>
      <c r="G6124" s="231" t="s">
        <v>521</v>
      </c>
      <c r="H6124" s="231" t="s">
        <v>796</v>
      </c>
      <c r="I6124" s="203">
        <v>3604.94</v>
      </c>
      <c r="J6124" s="203">
        <v>3454.94</v>
      </c>
      <c r="K6124" s="203">
        <v>0</v>
      </c>
      <c r="L6124" s="203">
        <v>150</v>
      </c>
      <c r="M6124" s="231"/>
    </row>
    <row r="6125" spans="1:13">
      <c r="A6125" s="231" t="s">
        <v>794</v>
      </c>
      <c r="B6125" s="231" t="s">
        <v>707</v>
      </c>
      <c r="C6125" s="231" t="s">
        <v>2344</v>
      </c>
      <c r="D6125" s="231" t="s">
        <v>799</v>
      </c>
      <c r="E6125" s="231" t="s">
        <v>521</v>
      </c>
      <c r="F6125" s="231" t="s">
        <v>48</v>
      </c>
      <c r="G6125" s="231" t="s">
        <v>521</v>
      </c>
      <c r="H6125" s="231" t="s">
        <v>796</v>
      </c>
      <c r="I6125" s="203">
        <v>444.95</v>
      </c>
      <c r="J6125" s="203">
        <v>444.95</v>
      </c>
      <c r="K6125" s="203">
        <v>0</v>
      </c>
      <c r="L6125" s="203">
        <v>0</v>
      </c>
      <c r="M6125" s="231"/>
    </row>
    <row r="6126" spans="1:13">
      <c r="A6126" s="231" t="s">
        <v>794</v>
      </c>
      <c r="B6126" s="231" t="s">
        <v>707</v>
      </c>
      <c r="C6126" s="231" t="s">
        <v>2345</v>
      </c>
      <c r="D6126" s="231" t="s">
        <v>799</v>
      </c>
      <c r="E6126" s="231" t="s">
        <v>521</v>
      </c>
      <c r="F6126" s="231" t="s">
        <v>48</v>
      </c>
      <c r="G6126" s="231" t="s">
        <v>521</v>
      </c>
      <c r="H6126" s="231" t="s">
        <v>796</v>
      </c>
      <c r="I6126" s="203">
        <v>1908</v>
      </c>
      <c r="J6126" s="203">
        <v>1908</v>
      </c>
      <c r="K6126" s="203">
        <v>0</v>
      </c>
      <c r="L6126" s="203">
        <v>0</v>
      </c>
      <c r="M6126" s="231"/>
    </row>
    <row r="6127" spans="1:13">
      <c r="A6127" s="231" t="s">
        <v>794</v>
      </c>
      <c r="B6127" s="231" t="s">
        <v>706</v>
      </c>
      <c r="C6127" s="231" t="s">
        <v>794</v>
      </c>
      <c r="D6127" s="231" t="s">
        <v>799</v>
      </c>
      <c r="E6127" s="231" t="s">
        <v>521</v>
      </c>
      <c r="F6127" s="231" t="s">
        <v>48</v>
      </c>
      <c r="G6127" s="231" t="s">
        <v>521</v>
      </c>
      <c r="H6127" s="231" t="s">
        <v>796</v>
      </c>
      <c r="I6127" s="203">
        <v>617318</v>
      </c>
      <c r="J6127" s="203">
        <v>546097.17000000004</v>
      </c>
      <c r="K6127" s="203">
        <v>71159.039999999994</v>
      </c>
      <c r="L6127" s="203">
        <v>61.79</v>
      </c>
      <c r="M6127" s="231"/>
    </row>
    <row r="6128" spans="1:13">
      <c r="A6128" s="231" t="s">
        <v>794</v>
      </c>
      <c r="B6128" s="231" t="s">
        <v>706</v>
      </c>
      <c r="C6128" s="231" t="s">
        <v>812</v>
      </c>
      <c r="D6128" s="231" t="s">
        <v>799</v>
      </c>
      <c r="E6128" s="231" t="s">
        <v>521</v>
      </c>
      <c r="F6128" s="231" t="s">
        <v>48</v>
      </c>
      <c r="G6128" s="231" t="s">
        <v>521</v>
      </c>
      <c r="H6128" s="231" t="s">
        <v>796</v>
      </c>
      <c r="I6128" s="203">
        <v>279420</v>
      </c>
      <c r="J6128" s="203">
        <v>264636.64</v>
      </c>
      <c r="K6128" s="203">
        <v>17554.259999999998</v>
      </c>
      <c r="L6128" s="203">
        <v>-2770.9</v>
      </c>
      <c r="M6128" s="231"/>
    </row>
    <row r="6129" spans="1:13">
      <c r="A6129" s="231" t="s">
        <v>794</v>
      </c>
      <c r="B6129" s="231" t="s">
        <v>706</v>
      </c>
      <c r="C6129" s="231" t="s">
        <v>2341</v>
      </c>
      <c r="D6129" s="231" t="s">
        <v>799</v>
      </c>
      <c r="E6129" s="231" t="s">
        <v>521</v>
      </c>
      <c r="F6129" s="231" t="s">
        <v>48</v>
      </c>
      <c r="G6129" s="231" t="s">
        <v>521</v>
      </c>
      <c r="H6129" s="231" t="s">
        <v>796</v>
      </c>
      <c r="I6129" s="203">
        <v>31063.06</v>
      </c>
      <c r="J6129" s="203">
        <v>31063.06</v>
      </c>
      <c r="K6129" s="203">
        <v>0</v>
      </c>
      <c r="L6129" s="203">
        <v>0</v>
      </c>
      <c r="M6129" s="231"/>
    </row>
    <row r="6130" spans="1:13">
      <c r="A6130" s="231" t="s">
        <v>794</v>
      </c>
      <c r="B6130" s="231" t="s">
        <v>706</v>
      </c>
      <c r="C6130" s="231" t="s">
        <v>2341</v>
      </c>
      <c r="D6130" s="231" t="s">
        <v>799</v>
      </c>
      <c r="E6130" s="231" t="s">
        <v>521</v>
      </c>
      <c r="F6130" s="231" t="s">
        <v>48</v>
      </c>
      <c r="G6130" s="231" t="s">
        <v>521</v>
      </c>
      <c r="H6130" s="231" t="s">
        <v>796</v>
      </c>
      <c r="I6130" s="203">
        <v>18786.919999999998</v>
      </c>
      <c r="J6130" s="203">
        <v>15969.95</v>
      </c>
      <c r="K6130" s="203">
        <v>2816.97</v>
      </c>
      <c r="L6130" s="203">
        <v>0</v>
      </c>
      <c r="M6130" s="231"/>
    </row>
    <row r="6131" spans="1:13">
      <c r="A6131" s="231" t="s">
        <v>794</v>
      </c>
      <c r="B6131" s="231" t="s">
        <v>706</v>
      </c>
      <c r="C6131" s="231" t="s">
        <v>2341</v>
      </c>
      <c r="D6131" s="231" t="s">
        <v>799</v>
      </c>
      <c r="E6131" s="231" t="s">
        <v>521</v>
      </c>
      <c r="F6131" s="231" t="s">
        <v>48</v>
      </c>
      <c r="G6131" s="231" t="s">
        <v>521</v>
      </c>
      <c r="H6131" s="231" t="s">
        <v>796</v>
      </c>
      <c r="I6131" s="203">
        <v>12744.12</v>
      </c>
      <c r="J6131" s="203">
        <v>5129.96</v>
      </c>
      <c r="K6131" s="203">
        <v>28</v>
      </c>
      <c r="L6131" s="203">
        <v>7586.16</v>
      </c>
      <c r="M6131" s="231"/>
    </row>
    <row r="6132" spans="1:13">
      <c r="A6132" s="231" t="s">
        <v>794</v>
      </c>
      <c r="B6132" s="231" t="s">
        <v>706</v>
      </c>
      <c r="C6132" s="231" t="s">
        <v>2342</v>
      </c>
      <c r="D6132" s="231" t="s">
        <v>799</v>
      </c>
      <c r="E6132" s="231" t="s">
        <v>521</v>
      </c>
      <c r="F6132" s="231" t="s">
        <v>48</v>
      </c>
      <c r="G6132" s="231" t="s">
        <v>521</v>
      </c>
      <c r="H6132" s="231" t="s">
        <v>796</v>
      </c>
      <c r="I6132" s="203">
        <v>3265.93</v>
      </c>
      <c r="J6132" s="203">
        <v>3265.93</v>
      </c>
      <c r="K6132" s="203">
        <v>0</v>
      </c>
      <c r="L6132" s="203">
        <v>0</v>
      </c>
      <c r="M6132" s="231"/>
    </row>
    <row r="6133" spans="1:13">
      <c r="A6133" s="231" t="s">
        <v>794</v>
      </c>
      <c r="B6133" s="231" t="s">
        <v>706</v>
      </c>
      <c r="C6133" s="231" t="s">
        <v>2342</v>
      </c>
      <c r="D6133" s="231" t="s">
        <v>799</v>
      </c>
      <c r="E6133" s="231" t="s">
        <v>521</v>
      </c>
      <c r="F6133" s="231" t="s">
        <v>48</v>
      </c>
      <c r="G6133" s="231" t="s">
        <v>521</v>
      </c>
      <c r="H6133" s="231" t="s">
        <v>796</v>
      </c>
      <c r="I6133" s="203">
        <v>256094</v>
      </c>
      <c r="J6133" s="203">
        <v>211975.49</v>
      </c>
      <c r="K6133" s="203">
        <v>0</v>
      </c>
      <c r="L6133" s="203">
        <v>44118.51</v>
      </c>
      <c r="M6133" s="231"/>
    </row>
    <row r="6134" spans="1:13">
      <c r="A6134" s="231" t="s">
        <v>794</v>
      </c>
      <c r="B6134" s="231" t="s">
        <v>706</v>
      </c>
      <c r="C6134" s="231" t="s">
        <v>2342</v>
      </c>
      <c r="D6134" s="231" t="s">
        <v>799</v>
      </c>
      <c r="E6134" s="231" t="s">
        <v>521</v>
      </c>
      <c r="F6134" s="231" t="s">
        <v>48</v>
      </c>
      <c r="G6134" s="231" t="s">
        <v>521</v>
      </c>
      <c r="H6134" s="231" t="s">
        <v>796</v>
      </c>
      <c r="I6134" s="203">
        <v>939</v>
      </c>
      <c r="J6134" s="203">
        <v>1317.58</v>
      </c>
      <c r="K6134" s="203">
        <v>0</v>
      </c>
      <c r="L6134" s="203">
        <v>-378.58</v>
      </c>
      <c r="M6134" s="231"/>
    </row>
    <row r="6135" spans="1:13">
      <c r="A6135" s="231" t="s">
        <v>794</v>
      </c>
      <c r="B6135" s="231" t="s">
        <v>706</v>
      </c>
      <c r="C6135" s="231" t="s">
        <v>2342</v>
      </c>
      <c r="D6135" s="231" t="s">
        <v>799</v>
      </c>
      <c r="E6135" s="231" t="s">
        <v>521</v>
      </c>
      <c r="F6135" s="231" t="s">
        <v>48</v>
      </c>
      <c r="G6135" s="231" t="s">
        <v>521</v>
      </c>
      <c r="H6135" s="231" t="s">
        <v>796</v>
      </c>
      <c r="I6135" s="203">
        <v>200</v>
      </c>
      <c r="J6135" s="203">
        <v>112.54</v>
      </c>
      <c r="K6135" s="203">
        <v>0</v>
      </c>
      <c r="L6135" s="203">
        <v>87.46</v>
      </c>
      <c r="M6135" s="231"/>
    </row>
    <row r="6136" spans="1:13">
      <c r="A6136" s="231" t="s">
        <v>794</v>
      </c>
      <c r="B6136" s="231" t="s">
        <v>706</v>
      </c>
      <c r="C6136" s="231" t="s">
        <v>2343</v>
      </c>
      <c r="D6136" s="231" t="s">
        <v>799</v>
      </c>
      <c r="E6136" s="231" t="s">
        <v>521</v>
      </c>
      <c r="F6136" s="231" t="s">
        <v>48</v>
      </c>
      <c r="G6136" s="231" t="s">
        <v>521</v>
      </c>
      <c r="H6136" s="231" t="s">
        <v>796</v>
      </c>
      <c r="I6136" s="203">
        <v>53941.599999999999</v>
      </c>
      <c r="J6136" s="203">
        <v>45715.11</v>
      </c>
      <c r="K6136" s="203">
        <v>340.92</v>
      </c>
      <c r="L6136" s="203">
        <v>7885.57</v>
      </c>
      <c r="M6136" s="231"/>
    </row>
    <row r="6137" spans="1:13">
      <c r="A6137" s="231" t="s">
        <v>794</v>
      </c>
      <c r="B6137" s="231" t="s">
        <v>706</v>
      </c>
      <c r="C6137" s="231" t="s">
        <v>2344</v>
      </c>
      <c r="D6137" s="231" t="s">
        <v>799</v>
      </c>
      <c r="E6137" s="231" t="s">
        <v>521</v>
      </c>
      <c r="F6137" s="231" t="s">
        <v>48</v>
      </c>
      <c r="G6137" s="231" t="s">
        <v>521</v>
      </c>
      <c r="H6137" s="231" t="s">
        <v>796</v>
      </c>
      <c r="I6137" s="203">
        <v>3000</v>
      </c>
      <c r="J6137" s="203">
        <v>2611.84</v>
      </c>
      <c r="K6137" s="203">
        <v>0</v>
      </c>
      <c r="L6137" s="203">
        <v>388.16</v>
      </c>
      <c r="M6137" s="231"/>
    </row>
    <row r="6138" spans="1:13">
      <c r="A6138" s="231" t="s">
        <v>794</v>
      </c>
      <c r="B6138" s="231" t="s">
        <v>706</v>
      </c>
      <c r="C6138" s="231" t="s">
        <v>2345</v>
      </c>
      <c r="D6138" s="231" t="s">
        <v>799</v>
      </c>
      <c r="E6138" s="231" t="s">
        <v>521</v>
      </c>
      <c r="F6138" s="231" t="s">
        <v>48</v>
      </c>
      <c r="G6138" s="231" t="s">
        <v>521</v>
      </c>
      <c r="H6138" s="231" t="s">
        <v>796</v>
      </c>
      <c r="I6138" s="203">
        <v>520.49</v>
      </c>
      <c r="J6138" s="203">
        <v>520.49</v>
      </c>
      <c r="K6138" s="203">
        <v>0</v>
      </c>
      <c r="L6138" s="203">
        <v>0</v>
      </c>
      <c r="M6138" s="231"/>
    </row>
    <row r="6139" spans="1:13">
      <c r="A6139" s="231" t="s">
        <v>794</v>
      </c>
      <c r="B6139" s="231" t="s">
        <v>706</v>
      </c>
      <c r="C6139" s="231" t="s">
        <v>2345</v>
      </c>
      <c r="D6139" s="231" t="s">
        <v>799</v>
      </c>
      <c r="E6139" s="231" t="s">
        <v>521</v>
      </c>
      <c r="F6139" s="231" t="s">
        <v>48</v>
      </c>
      <c r="G6139" s="231" t="s">
        <v>521</v>
      </c>
      <c r="H6139" s="231" t="s">
        <v>796</v>
      </c>
      <c r="I6139" s="203">
        <v>50.83</v>
      </c>
      <c r="J6139" s="203">
        <v>0</v>
      </c>
      <c r="K6139" s="203">
        <v>0</v>
      </c>
      <c r="L6139" s="203">
        <v>50.83</v>
      </c>
      <c r="M6139" s="231"/>
    </row>
    <row r="6140" spans="1:13">
      <c r="A6140" s="231" t="s">
        <v>794</v>
      </c>
      <c r="B6140" s="231" t="s">
        <v>709</v>
      </c>
      <c r="C6140" s="231" t="s">
        <v>794</v>
      </c>
      <c r="D6140" s="231" t="s">
        <v>799</v>
      </c>
      <c r="E6140" s="231" t="s">
        <v>521</v>
      </c>
      <c r="F6140" s="231" t="s">
        <v>48</v>
      </c>
      <c r="G6140" s="231" t="s">
        <v>521</v>
      </c>
      <c r="H6140" s="231" t="s">
        <v>796</v>
      </c>
      <c r="I6140" s="203">
        <v>71263</v>
      </c>
      <c r="J6140" s="203">
        <v>64839.68</v>
      </c>
      <c r="K6140" s="203">
        <v>5894.52</v>
      </c>
      <c r="L6140" s="203">
        <v>528.79999999999995</v>
      </c>
      <c r="M6140" s="231"/>
    </row>
    <row r="6141" spans="1:13">
      <c r="A6141" s="231" t="s">
        <v>794</v>
      </c>
      <c r="B6141" s="231" t="s">
        <v>709</v>
      </c>
      <c r="C6141" s="231" t="s">
        <v>812</v>
      </c>
      <c r="D6141" s="231" t="s">
        <v>799</v>
      </c>
      <c r="E6141" s="231" t="s">
        <v>521</v>
      </c>
      <c r="F6141" s="231" t="s">
        <v>48</v>
      </c>
      <c r="G6141" s="231" t="s">
        <v>521</v>
      </c>
      <c r="H6141" s="231" t="s">
        <v>796</v>
      </c>
      <c r="I6141" s="203">
        <v>29488</v>
      </c>
      <c r="J6141" s="203">
        <v>28381.25</v>
      </c>
      <c r="K6141" s="203">
        <v>1222.5999999999999</v>
      </c>
      <c r="L6141" s="203">
        <v>-115.85</v>
      </c>
      <c r="M6141" s="231"/>
    </row>
    <row r="6142" spans="1:13">
      <c r="A6142" s="231" t="s">
        <v>794</v>
      </c>
      <c r="B6142" s="231" t="s">
        <v>709</v>
      </c>
      <c r="C6142" s="231" t="s">
        <v>2341</v>
      </c>
      <c r="D6142" s="231" t="s">
        <v>799</v>
      </c>
      <c r="E6142" s="231" t="s">
        <v>521</v>
      </c>
      <c r="F6142" s="231" t="s">
        <v>48</v>
      </c>
      <c r="G6142" s="231" t="s">
        <v>521</v>
      </c>
      <c r="H6142" s="231" t="s">
        <v>796</v>
      </c>
      <c r="I6142" s="203">
        <v>3444.3</v>
      </c>
      <c r="J6142" s="203">
        <v>3444.3</v>
      </c>
      <c r="K6142" s="203">
        <v>0</v>
      </c>
      <c r="L6142" s="203">
        <v>0</v>
      </c>
      <c r="M6142" s="231"/>
    </row>
    <row r="6143" spans="1:13">
      <c r="A6143" s="231" t="s">
        <v>794</v>
      </c>
      <c r="B6143" s="231" t="s">
        <v>709</v>
      </c>
      <c r="C6143" s="231" t="s">
        <v>2341</v>
      </c>
      <c r="D6143" s="231" t="s">
        <v>799</v>
      </c>
      <c r="E6143" s="231" t="s">
        <v>521</v>
      </c>
      <c r="F6143" s="231" t="s">
        <v>48</v>
      </c>
      <c r="G6143" s="231" t="s">
        <v>521</v>
      </c>
      <c r="H6143" s="231" t="s">
        <v>796</v>
      </c>
      <c r="I6143" s="203">
        <v>4000</v>
      </c>
      <c r="J6143" s="203">
        <v>3293.06</v>
      </c>
      <c r="K6143" s="203">
        <v>0</v>
      </c>
      <c r="L6143" s="203">
        <v>706.94</v>
      </c>
      <c r="M6143" s="231"/>
    </row>
    <row r="6144" spans="1:13">
      <c r="A6144" s="231" t="s">
        <v>794</v>
      </c>
      <c r="B6144" s="231" t="s">
        <v>709</v>
      </c>
      <c r="C6144" s="231" t="s">
        <v>2343</v>
      </c>
      <c r="D6144" s="231" t="s">
        <v>799</v>
      </c>
      <c r="E6144" s="231" t="s">
        <v>521</v>
      </c>
      <c r="F6144" s="231" t="s">
        <v>48</v>
      </c>
      <c r="G6144" s="231" t="s">
        <v>521</v>
      </c>
      <c r="H6144" s="231" t="s">
        <v>796</v>
      </c>
      <c r="I6144" s="203">
        <v>5399.7</v>
      </c>
      <c r="J6144" s="203">
        <v>1486.26</v>
      </c>
      <c r="K6144" s="203">
        <v>0</v>
      </c>
      <c r="L6144" s="203">
        <v>3913.44</v>
      </c>
      <c r="M6144" s="231"/>
    </row>
    <row r="6145" spans="1:13">
      <c r="A6145" s="231" t="s">
        <v>794</v>
      </c>
      <c r="B6145" s="231" t="s">
        <v>709</v>
      </c>
      <c r="C6145" s="231" t="s">
        <v>2344</v>
      </c>
      <c r="D6145" s="231" t="s">
        <v>799</v>
      </c>
      <c r="E6145" s="231" t="s">
        <v>521</v>
      </c>
      <c r="F6145" s="231" t="s">
        <v>48</v>
      </c>
      <c r="G6145" s="231" t="s">
        <v>521</v>
      </c>
      <c r="H6145" s="231" t="s">
        <v>796</v>
      </c>
      <c r="I6145" s="203">
        <v>4000</v>
      </c>
      <c r="J6145" s="203">
        <v>3599.27</v>
      </c>
      <c r="K6145" s="203">
        <v>0</v>
      </c>
      <c r="L6145" s="203">
        <v>400.73</v>
      </c>
      <c r="M6145" s="231"/>
    </row>
    <row r="6146" spans="1:13">
      <c r="A6146" s="231" t="s">
        <v>794</v>
      </c>
      <c r="B6146" s="231" t="s">
        <v>703</v>
      </c>
      <c r="C6146" s="231" t="s">
        <v>794</v>
      </c>
      <c r="D6146" s="231" t="s">
        <v>22</v>
      </c>
      <c r="E6146" s="231" t="s">
        <v>1097</v>
      </c>
      <c r="F6146" s="231" t="s">
        <v>48</v>
      </c>
      <c r="G6146" s="231" t="s">
        <v>521</v>
      </c>
      <c r="H6146" s="231" t="s">
        <v>796</v>
      </c>
      <c r="I6146" s="203">
        <v>4780</v>
      </c>
      <c r="J6146" s="203">
        <v>1459.38</v>
      </c>
      <c r="K6146" s="203">
        <v>0</v>
      </c>
      <c r="L6146" s="203">
        <v>3320.62</v>
      </c>
      <c r="M6146" s="231"/>
    </row>
    <row r="6147" spans="1:13">
      <c r="A6147" s="231" t="s">
        <v>794</v>
      </c>
      <c r="B6147" s="231" t="s">
        <v>703</v>
      </c>
      <c r="C6147" s="231" t="s">
        <v>812</v>
      </c>
      <c r="D6147" s="231" t="s">
        <v>22</v>
      </c>
      <c r="E6147" s="231" t="s">
        <v>1097</v>
      </c>
      <c r="F6147" s="231" t="s">
        <v>48</v>
      </c>
      <c r="G6147" s="231" t="s">
        <v>521</v>
      </c>
      <c r="H6147" s="231" t="s">
        <v>796</v>
      </c>
      <c r="I6147" s="203">
        <v>1052</v>
      </c>
      <c r="J6147" s="203">
        <v>336.37</v>
      </c>
      <c r="K6147" s="203">
        <v>0</v>
      </c>
      <c r="L6147" s="203">
        <v>715.63</v>
      </c>
      <c r="M6147" s="231"/>
    </row>
    <row r="6148" spans="1:13">
      <c r="A6148" s="231" t="s">
        <v>794</v>
      </c>
      <c r="B6148" s="231" t="s">
        <v>703</v>
      </c>
      <c r="C6148" s="231" t="s">
        <v>794</v>
      </c>
      <c r="D6148" s="231" t="s">
        <v>708</v>
      </c>
      <c r="E6148" s="231" t="s">
        <v>1097</v>
      </c>
      <c r="F6148" s="231" t="s">
        <v>48</v>
      </c>
      <c r="G6148" s="231" t="s">
        <v>521</v>
      </c>
      <c r="H6148" s="231" t="s">
        <v>796</v>
      </c>
      <c r="I6148" s="203">
        <v>4780</v>
      </c>
      <c r="J6148" s="203">
        <v>2209.17</v>
      </c>
      <c r="K6148" s="203">
        <v>0</v>
      </c>
      <c r="L6148" s="203">
        <v>2570.83</v>
      </c>
      <c r="M6148" s="231"/>
    </row>
    <row r="6149" spans="1:13">
      <c r="A6149" s="231" t="s">
        <v>794</v>
      </c>
      <c r="B6149" s="231" t="s">
        <v>703</v>
      </c>
      <c r="C6149" s="231" t="s">
        <v>812</v>
      </c>
      <c r="D6149" s="231" t="s">
        <v>708</v>
      </c>
      <c r="E6149" s="231" t="s">
        <v>1097</v>
      </c>
      <c r="F6149" s="231" t="s">
        <v>48</v>
      </c>
      <c r="G6149" s="231" t="s">
        <v>521</v>
      </c>
      <c r="H6149" s="231" t="s">
        <v>796</v>
      </c>
      <c r="I6149" s="203">
        <v>1052</v>
      </c>
      <c r="J6149" s="203">
        <v>509.22</v>
      </c>
      <c r="K6149" s="203">
        <v>0</v>
      </c>
      <c r="L6149" s="203">
        <v>542.78</v>
      </c>
      <c r="M6149" s="231"/>
    </row>
    <row r="6150" spans="1:13">
      <c r="A6150" s="231" t="s">
        <v>794</v>
      </c>
      <c r="B6150" s="231" t="s">
        <v>703</v>
      </c>
      <c r="C6150" s="231" t="s">
        <v>794</v>
      </c>
      <c r="D6150" s="231" t="s">
        <v>513</v>
      </c>
      <c r="E6150" s="231" t="s">
        <v>1097</v>
      </c>
      <c r="F6150" s="231" t="s">
        <v>48</v>
      </c>
      <c r="G6150" s="231" t="s">
        <v>521</v>
      </c>
      <c r="H6150" s="231" t="s">
        <v>796</v>
      </c>
      <c r="I6150" s="203">
        <v>4780</v>
      </c>
      <c r="J6150" s="203">
        <v>0</v>
      </c>
      <c r="K6150" s="203">
        <v>0</v>
      </c>
      <c r="L6150" s="203">
        <v>4780</v>
      </c>
      <c r="M6150" s="231"/>
    </row>
    <row r="6151" spans="1:13">
      <c r="A6151" s="231" t="s">
        <v>794</v>
      </c>
      <c r="B6151" s="231" t="s">
        <v>703</v>
      </c>
      <c r="C6151" s="231" t="s">
        <v>812</v>
      </c>
      <c r="D6151" s="231" t="s">
        <v>513</v>
      </c>
      <c r="E6151" s="231" t="s">
        <v>1097</v>
      </c>
      <c r="F6151" s="231" t="s">
        <v>48</v>
      </c>
      <c r="G6151" s="231" t="s">
        <v>521</v>
      </c>
      <c r="H6151" s="231" t="s">
        <v>796</v>
      </c>
      <c r="I6151" s="203">
        <v>1052</v>
      </c>
      <c r="J6151" s="203">
        <v>0</v>
      </c>
      <c r="K6151" s="203">
        <v>0</v>
      </c>
      <c r="L6151" s="203">
        <v>1052</v>
      </c>
      <c r="M6151" s="231"/>
    </row>
    <row r="6152" spans="1:13">
      <c r="A6152" s="231" t="s">
        <v>794</v>
      </c>
      <c r="B6152" s="231" t="s">
        <v>833</v>
      </c>
      <c r="C6152" s="231" t="s">
        <v>794</v>
      </c>
      <c r="D6152" s="231" t="s">
        <v>861</v>
      </c>
      <c r="E6152" s="231" t="s">
        <v>521</v>
      </c>
      <c r="F6152" s="231" t="s">
        <v>480</v>
      </c>
      <c r="G6152" s="231" t="s">
        <v>521</v>
      </c>
      <c r="H6152" s="231" t="s">
        <v>796</v>
      </c>
      <c r="I6152" s="203">
        <v>6484.46</v>
      </c>
      <c r="J6152" s="203">
        <v>6484.46</v>
      </c>
      <c r="K6152" s="203">
        <v>0</v>
      </c>
      <c r="L6152" s="203">
        <v>0</v>
      </c>
      <c r="M6152" s="231"/>
    </row>
    <row r="6153" spans="1:13">
      <c r="A6153" s="231" t="s">
        <v>794</v>
      </c>
      <c r="B6153" s="231" t="s">
        <v>833</v>
      </c>
      <c r="C6153" s="231" t="s">
        <v>794</v>
      </c>
      <c r="D6153" s="231" t="s">
        <v>861</v>
      </c>
      <c r="E6153" s="231" t="s">
        <v>521</v>
      </c>
      <c r="F6153" s="231" t="s">
        <v>480</v>
      </c>
      <c r="G6153" s="231" t="s">
        <v>521</v>
      </c>
      <c r="H6153" s="231" t="s">
        <v>796</v>
      </c>
      <c r="I6153" s="203">
        <v>166870.98000000001</v>
      </c>
      <c r="J6153" s="203">
        <v>162242.56</v>
      </c>
      <c r="K6153" s="203">
        <v>5883.65</v>
      </c>
      <c r="L6153" s="203">
        <v>-1255.23</v>
      </c>
      <c r="M6153" s="231"/>
    </row>
    <row r="6154" spans="1:13">
      <c r="A6154" s="231" t="s">
        <v>794</v>
      </c>
      <c r="B6154" s="231" t="s">
        <v>833</v>
      </c>
      <c r="C6154" s="231" t="s">
        <v>812</v>
      </c>
      <c r="D6154" s="231" t="s">
        <v>861</v>
      </c>
      <c r="E6154" s="231" t="s">
        <v>521</v>
      </c>
      <c r="F6154" s="231" t="s">
        <v>480</v>
      </c>
      <c r="G6154" s="231" t="s">
        <v>521</v>
      </c>
      <c r="H6154" s="231" t="s">
        <v>796</v>
      </c>
      <c r="I6154" s="203">
        <v>84879.29</v>
      </c>
      <c r="J6154" s="203">
        <v>84065.86</v>
      </c>
      <c r="K6154" s="203">
        <v>1379.45</v>
      </c>
      <c r="L6154" s="203">
        <v>-566.02</v>
      </c>
      <c r="M6154" s="231"/>
    </row>
    <row r="6155" spans="1:13">
      <c r="A6155" s="231" t="s">
        <v>794</v>
      </c>
      <c r="B6155" s="231" t="s">
        <v>833</v>
      </c>
      <c r="C6155" s="231" t="s">
        <v>2341</v>
      </c>
      <c r="D6155" s="231" t="s">
        <v>861</v>
      </c>
      <c r="E6155" s="231" t="s">
        <v>521</v>
      </c>
      <c r="F6155" s="231" t="s">
        <v>480</v>
      </c>
      <c r="G6155" s="231" t="s">
        <v>521</v>
      </c>
      <c r="H6155" s="231" t="s">
        <v>796</v>
      </c>
      <c r="I6155" s="203">
        <v>32628.94</v>
      </c>
      <c r="J6155" s="203">
        <v>36741.51</v>
      </c>
      <c r="K6155" s="203">
        <v>0</v>
      </c>
      <c r="L6155" s="203">
        <v>-4112.57</v>
      </c>
      <c r="M6155" s="231"/>
    </row>
    <row r="6156" spans="1:13">
      <c r="A6156" s="231" t="s">
        <v>794</v>
      </c>
      <c r="B6156" s="231" t="s">
        <v>833</v>
      </c>
      <c r="C6156" s="231" t="s">
        <v>2341</v>
      </c>
      <c r="D6156" s="231" t="s">
        <v>861</v>
      </c>
      <c r="E6156" s="231" t="s">
        <v>521</v>
      </c>
      <c r="F6156" s="231" t="s">
        <v>480</v>
      </c>
      <c r="G6156" s="231" t="s">
        <v>521</v>
      </c>
      <c r="H6156" s="231" t="s">
        <v>796</v>
      </c>
      <c r="I6156" s="203">
        <v>0</v>
      </c>
      <c r="J6156" s="203">
        <v>8954.52</v>
      </c>
      <c r="K6156" s="203">
        <v>5166.0600000000004</v>
      </c>
      <c r="L6156" s="203">
        <v>-14120.58</v>
      </c>
      <c r="M6156" s="231"/>
    </row>
    <row r="6157" spans="1:13">
      <c r="A6157" s="231" t="s">
        <v>794</v>
      </c>
      <c r="B6157" s="231" t="s">
        <v>833</v>
      </c>
      <c r="C6157" s="231" t="s">
        <v>2341</v>
      </c>
      <c r="D6157" s="231" t="s">
        <v>861</v>
      </c>
      <c r="E6157" s="231" t="s">
        <v>521</v>
      </c>
      <c r="F6157" s="231" t="s">
        <v>480</v>
      </c>
      <c r="G6157" s="231" t="s">
        <v>521</v>
      </c>
      <c r="H6157" s="231" t="s">
        <v>796</v>
      </c>
      <c r="I6157" s="203">
        <v>4655.7299999999996</v>
      </c>
      <c r="J6157" s="203">
        <v>4349.16</v>
      </c>
      <c r="K6157" s="203">
        <v>476.57</v>
      </c>
      <c r="L6157" s="203">
        <v>-170</v>
      </c>
      <c r="M6157" s="231"/>
    </row>
    <row r="6158" spans="1:13">
      <c r="A6158" s="231" t="s">
        <v>794</v>
      </c>
      <c r="B6158" s="231" t="s">
        <v>833</v>
      </c>
      <c r="C6158" s="231" t="s">
        <v>2341</v>
      </c>
      <c r="D6158" s="231" t="s">
        <v>861</v>
      </c>
      <c r="E6158" s="231" t="s">
        <v>521</v>
      </c>
      <c r="F6158" s="231" t="s">
        <v>480</v>
      </c>
      <c r="G6158" s="231" t="s">
        <v>521</v>
      </c>
      <c r="H6158" s="231" t="s">
        <v>796</v>
      </c>
      <c r="I6158" s="203">
        <v>0</v>
      </c>
      <c r="J6158" s="203">
        <v>591.29999999999995</v>
      </c>
      <c r="K6158" s="203">
        <v>0</v>
      </c>
      <c r="L6158" s="203">
        <v>-591.29999999999995</v>
      </c>
      <c r="M6158" s="231"/>
    </row>
    <row r="6159" spans="1:13">
      <c r="A6159" s="231" t="s">
        <v>794</v>
      </c>
      <c r="B6159" s="231" t="s">
        <v>833</v>
      </c>
      <c r="C6159" s="231" t="s">
        <v>2342</v>
      </c>
      <c r="D6159" s="231" t="s">
        <v>861</v>
      </c>
      <c r="E6159" s="231" t="s">
        <v>521</v>
      </c>
      <c r="F6159" s="231" t="s">
        <v>480</v>
      </c>
      <c r="G6159" s="231" t="s">
        <v>521</v>
      </c>
      <c r="H6159" s="231" t="s">
        <v>796</v>
      </c>
      <c r="I6159" s="203">
        <v>5362.25</v>
      </c>
      <c r="J6159" s="203">
        <v>7073.98</v>
      </c>
      <c r="K6159" s="203">
        <v>0</v>
      </c>
      <c r="L6159" s="203">
        <v>-1711.73</v>
      </c>
      <c r="M6159" s="231"/>
    </row>
    <row r="6160" spans="1:13">
      <c r="A6160" s="231" t="s">
        <v>794</v>
      </c>
      <c r="B6160" s="231" t="s">
        <v>833</v>
      </c>
      <c r="C6160" s="231" t="s">
        <v>2343</v>
      </c>
      <c r="D6160" s="231" t="s">
        <v>861</v>
      </c>
      <c r="E6160" s="231" t="s">
        <v>521</v>
      </c>
      <c r="F6160" s="231" t="s">
        <v>480</v>
      </c>
      <c r="G6160" s="231" t="s">
        <v>521</v>
      </c>
      <c r="H6160" s="231" t="s">
        <v>796</v>
      </c>
      <c r="I6160" s="203">
        <v>56441.54</v>
      </c>
      <c r="J6160" s="203">
        <v>5035.8900000000003</v>
      </c>
      <c r="K6160" s="203">
        <v>0</v>
      </c>
      <c r="L6160" s="203">
        <v>51405.65</v>
      </c>
      <c r="M6160" s="231"/>
    </row>
    <row r="6161" spans="1:13">
      <c r="A6161" s="231" t="s">
        <v>794</v>
      </c>
      <c r="B6161" s="231" t="s">
        <v>833</v>
      </c>
      <c r="C6161" s="231" t="s">
        <v>2344</v>
      </c>
      <c r="D6161" s="231" t="s">
        <v>861</v>
      </c>
      <c r="E6161" s="231" t="s">
        <v>521</v>
      </c>
      <c r="F6161" s="231" t="s">
        <v>480</v>
      </c>
      <c r="G6161" s="231" t="s">
        <v>521</v>
      </c>
      <c r="H6161" s="231" t="s">
        <v>796</v>
      </c>
      <c r="I6161" s="203">
        <v>1049</v>
      </c>
      <c r="J6161" s="203">
        <v>1038</v>
      </c>
      <c r="K6161" s="203">
        <v>0</v>
      </c>
      <c r="L6161" s="203">
        <v>11</v>
      </c>
      <c r="M6161" s="231"/>
    </row>
    <row r="6162" spans="1:13">
      <c r="A6162" s="231" t="s">
        <v>794</v>
      </c>
      <c r="B6162" s="231" t="s">
        <v>833</v>
      </c>
      <c r="C6162" s="231" t="s">
        <v>2345</v>
      </c>
      <c r="D6162" s="231" t="s">
        <v>861</v>
      </c>
      <c r="E6162" s="231" t="s">
        <v>521</v>
      </c>
      <c r="F6162" s="231" t="s">
        <v>480</v>
      </c>
      <c r="G6162" s="231" t="s">
        <v>521</v>
      </c>
      <c r="H6162" s="231" t="s">
        <v>796</v>
      </c>
      <c r="I6162" s="203">
        <v>288.75</v>
      </c>
      <c r="J6162" s="203">
        <v>288.75</v>
      </c>
      <c r="K6162" s="203">
        <v>0</v>
      </c>
      <c r="L6162" s="203">
        <v>0</v>
      </c>
      <c r="M6162" s="231"/>
    </row>
    <row r="6163" spans="1:13">
      <c r="A6163" s="231" t="s">
        <v>794</v>
      </c>
      <c r="B6163" s="231" t="s">
        <v>833</v>
      </c>
      <c r="C6163" s="231" t="s">
        <v>2345</v>
      </c>
      <c r="D6163" s="231" t="s">
        <v>861</v>
      </c>
      <c r="E6163" s="231" t="s">
        <v>521</v>
      </c>
      <c r="F6163" s="231" t="s">
        <v>480</v>
      </c>
      <c r="G6163" s="231" t="s">
        <v>521</v>
      </c>
      <c r="H6163" s="231" t="s">
        <v>796</v>
      </c>
      <c r="I6163" s="203">
        <v>0</v>
      </c>
      <c r="J6163" s="203">
        <v>71.44</v>
      </c>
      <c r="K6163" s="203">
        <v>0</v>
      </c>
      <c r="L6163" s="203">
        <v>-71.44</v>
      </c>
      <c r="M6163" s="231"/>
    </row>
    <row r="6164" spans="1:13">
      <c r="A6164" s="231" t="s">
        <v>794</v>
      </c>
      <c r="B6164" s="231" t="s">
        <v>703</v>
      </c>
      <c r="C6164" s="231" t="s">
        <v>794</v>
      </c>
      <c r="D6164" s="231" t="s">
        <v>861</v>
      </c>
      <c r="E6164" s="231" t="s">
        <v>521</v>
      </c>
      <c r="F6164" s="231" t="s">
        <v>480</v>
      </c>
      <c r="G6164" s="231" t="s">
        <v>521</v>
      </c>
      <c r="H6164" s="231" t="s">
        <v>796</v>
      </c>
      <c r="I6164" s="203">
        <v>48531</v>
      </c>
      <c r="J6164" s="203">
        <v>44486.74</v>
      </c>
      <c r="K6164" s="203">
        <v>4044.26</v>
      </c>
      <c r="L6164" s="203">
        <v>0</v>
      </c>
      <c r="M6164" s="231"/>
    </row>
    <row r="6165" spans="1:13">
      <c r="A6165" s="231" t="s">
        <v>794</v>
      </c>
      <c r="B6165" s="231" t="s">
        <v>703</v>
      </c>
      <c r="C6165" s="231" t="s">
        <v>812</v>
      </c>
      <c r="D6165" s="231" t="s">
        <v>861</v>
      </c>
      <c r="E6165" s="231" t="s">
        <v>521</v>
      </c>
      <c r="F6165" s="231" t="s">
        <v>480</v>
      </c>
      <c r="G6165" s="231" t="s">
        <v>521</v>
      </c>
      <c r="H6165" s="231" t="s">
        <v>796</v>
      </c>
      <c r="I6165" s="203">
        <v>18853.93</v>
      </c>
      <c r="J6165" s="203">
        <v>17047.61</v>
      </c>
      <c r="K6165" s="203">
        <v>840.4</v>
      </c>
      <c r="L6165" s="203">
        <v>965.92</v>
      </c>
      <c r="M6165" s="231"/>
    </row>
    <row r="6166" spans="1:13">
      <c r="A6166" s="231" t="s">
        <v>794</v>
      </c>
      <c r="B6166" s="231" t="s">
        <v>703</v>
      </c>
      <c r="C6166" s="231" t="s">
        <v>794</v>
      </c>
      <c r="D6166" s="231" t="s">
        <v>1100</v>
      </c>
      <c r="E6166" s="231" t="s">
        <v>1087</v>
      </c>
      <c r="F6166" s="231" t="s">
        <v>48</v>
      </c>
      <c r="G6166" s="231" t="s">
        <v>521</v>
      </c>
      <c r="H6166" s="231" t="s">
        <v>796</v>
      </c>
      <c r="I6166" s="203">
        <v>134583</v>
      </c>
      <c r="J6166" s="203">
        <v>120951.19</v>
      </c>
      <c r="K6166" s="203">
        <v>15537</v>
      </c>
      <c r="L6166" s="203">
        <v>-1905.19</v>
      </c>
      <c r="M6166" s="231"/>
    </row>
    <row r="6167" spans="1:13">
      <c r="A6167" s="231" t="s">
        <v>794</v>
      </c>
      <c r="B6167" s="231" t="s">
        <v>703</v>
      </c>
      <c r="C6167" s="231" t="s">
        <v>812</v>
      </c>
      <c r="D6167" s="231" t="s">
        <v>1100</v>
      </c>
      <c r="E6167" s="231" t="s">
        <v>1087</v>
      </c>
      <c r="F6167" s="231" t="s">
        <v>48</v>
      </c>
      <c r="G6167" s="231" t="s">
        <v>521</v>
      </c>
      <c r="H6167" s="231" t="s">
        <v>796</v>
      </c>
      <c r="I6167" s="203">
        <v>43784</v>
      </c>
      <c r="J6167" s="203">
        <v>40930.07</v>
      </c>
      <c r="K6167" s="203">
        <v>3201.3</v>
      </c>
      <c r="L6167" s="203">
        <v>-347.37</v>
      </c>
      <c r="M6167" s="231"/>
    </row>
    <row r="6168" spans="1:13">
      <c r="A6168" s="231" t="s">
        <v>794</v>
      </c>
      <c r="B6168" s="231" t="s">
        <v>833</v>
      </c>
      <c r="C6168" s="231" t="s">
        <v>794</v>
      </c>
      <c r="D6168" s="231" t="s">
        <v>799</v>
      </c>
      <c r="E6168" s="231" t="s">
        <v>1967</v>
      </c>
      <c r="F6168" s="231" t="s">
        <v>48</v>
      </c>
      <c r="G6168" s="231" t="s">
        <v>521</v>
      </c>
      <c r="H6168" s="231" t="s">
        <v>796</v>
      </c>
      <c r="I6168" s="203">
        <v>15073.7</v>
      </c>
      <c r="J6168" s="203">
        <v>12846.42</v>
      </c>
      <c r="K6168" s="203">
        <v>2512.2800000000002</v>
      </c>
      <c r="L6168" s="203">
        <v>-285</v>
      </c>
      <c r="M6168" s="231"/>
    </row>
    <row r="6169" spans="1:13">
      <c r="A6169" s="231" t="s">
        <v>794</v>
      </c>
      <c r="B6169" s="231" t="s">
        <v>833</v>
      </c>
      <c r="C6169" s="231" t="s">
        <v>794</v>
      </c>
      <c r="D6169" s="231" t="s">
        <v>799</v>
      </c>
      <c r="E6169" s="231" t="s">
        <v>1967</v>
      </c>
      <c r="F6169" s="231" t="s">
        <v>48</v>
      </c>
      <c r="G6169" s="231" t="s">
        <v>521</v>
      </c>
      <c r="H6169" s="231" t="s">
        <v>796</v>
      </c>
      <c r="I6169" s="203">
        <v>10557.32</v>
      </c>
      <c r="J6169" s="203">
        <v>10194.9</v>
      </c>
      <c r="K6169" s="203">
        <v>377.05</v>
      </c>
      <c r="L6169" s="203">
        <v>-14.63</v>
      </c>
      <c r="M6169" s="231"/>
    </row>
    <row r="6170" spans="1:13">
      <c r="A6170" s="231" t="s">
        <v>794</v>
      </c>
      <c r="B6170" s="231" t="s">
        <v>833</v>
      </c>
      <c r="C6170" s="231" t="s">
        <v>812</v>
      </c>
      <c r="D6170" s="231" t="s">
        <v>799</v>
      </c>
      <c r="E6170" s="231" t="s">
        <v>1967</v>
      </c>
      <c r="F6170" s="231" t="s">
        <v>48</v>
      </c>
      <c r="G6170" s="231" t="s">
        <v>521</v>
      </c>
      <c r="H6170" s="231" t="s">
        <v>796</v>
      </c>
      <c r="I6170" s="203">
        <v>11519.77</v>
      </c>
      <c r="J6170" s="203">
        <v>11000.79</v>
      </c>
      <c r="K6170" s="203">
        <v>599.91999999999996</v>
      </c>
      <c r="L6170" s="203">
        <v>-80.94</v>
      </c>
      <c r="M6170" s="231"/>
    </row>
    <row r="6171" spans="1:13">
      <c r="A6171" s="231" t="s">
        <v>794</v>
      </c>
      <c r="B6171" s="231" t="s">
        <v>833</v>
      </c>
      <c r="C6171" s="231" t="s">
        <v>2345</v>
      </c>
      <c r="D6171" s="231" t="s">
        <v>799</v>
      </c>
      <c r="E6171" s="231" t="s">
        <v>1967</v>
      </c>
      <c r="F6171" s="231" t="s">
        <v>48</v>
      </c>
      <c r="G6171" s="231" t="s">
        <v>521</v>
      </c>
      <c r="H6171" s="231" t="s">
        <v>796</v>
      </c>
      <c r="I6171" s="203">
        <v>85.72</v>
      </c>
      <c r="J6171" s="203">
        <v>251.99</v>
      </c>
      <c r="K6171" s="203">
        <v>0</v>
      </c>
      <c r="L6171" s="203">
        <v>-166.27</v>
      </c>
      <c r="M6171" s="231"/>
    </row>
    <row r="6172" spans="1:13">
      <c r="A6172" s="231" t="s">
        <v>794</v>
      </c>
      <c r="B6172" s="231" t="s">
        <v>702</v>
      </c>
      <c r="C6172" s="231" t="s">
        <v>794</v>
      </c>
      <c r="D6172" s="231" t="s">
        <v>799</v>
      </c>
      <c r="E6172" s="231" t="s">
        <v>1098</v>
      </c>
      <c r="F6172" s="231" t="s">
        <v>48</v>
      </c>
      <c r="G6172" s="231" t="s">
        <v>521</v>
      </c>
      <c r="H6172" s="231" t="s">
        <v>796</v>
      </c>
      <c r="I6172" s="203">
        <v>64006.99</v>
      </c>
      <c r="J6172" s="203">
        <v>53794.15</v>
      </c>
      <c r="K6172" s="203">
        <v>10212.84</v>
      </c>
      <c r="L6172" s="203">
        <v>0</v>
      </c>
      <c r="M6172" s="231"/>
    </row>
    <row r="6173" spans="1:13">
      <c r="A6173" s="231" t="s">
        <v>794</v>
      </c>
      <c r="B6173" s="231" t="s">
        <v>702</v>
      </c>
      <c r="C6173" s="231" t="s">
        <v>812</v>
      </c>
      <c r="D6173" s="231" t="s">
        <v>799</v>
      </c>
      <c r="E6173" s="231" t="s">
        <v>1098</v>
      </c>
      <c r="F6173" s="231" t="s">
        <v>48</v>
      </c>
      <c r="G6173" s="231" t="s">
        <v>521</v>
      </c>
      <c r="H6173" s="231" t="s">
        <v>796</v>
      </c>
      <c r="I6173" s="203">
        <v>27803.3</v>
      </c>
      <c r="J6173" s="203">
        <v>25734.92</v>
      </c>
      <c r="K6173" s="203">
        <v>2119.8000000000002</v>
      </c>
      <c r="L6173" s="203">
        <v>-51.42</v>
      </c>
      <c r="M6173" s="231"/>
    </row>
    <row r="6174" spans="1:13">
      <c r="A6174" s="231" t="s">
        <v>794</v>
      </c>
      <c r="B6174" s="231" t="s">
        <v>808</v>
      </c>
      <c r="C6174" s="231" t="s">
        <v>794</v>
      </c>
      <c r="D6174" s="231" t="s">
        <v>845</v>
      </c>
      <c r="E6174" s="231" t="s">
        <v>1098</v>
      </c>
      <c r="F6174" s="231" t="s">
        <v>48</v>
      </c>
      <c r="G6174" s="231" t="s">
        <v>521</v>
      </c>
      <c r="H6174" s="231" t="s">
        <v>796</v>
      </c>
      <c r="I6174" s="203">
        <v>915.29</v>
      </c>
      <c r="J6174" s="203">
        <v>915.29</v>
      </c>
      <c r="K6174" s="203">
        <v>0</v>
      </c>
      <c r="L6174" s="203">
        <v>0</v>
      </c>
      <c r="M6174" s="231"/>
    </row>
    <row r="6175" spans="1:13">
      <c r="A6175" s="231" t="s">
        <v>794</v>
      </c>
      <c r="B6175" s="231" t="s">
        <v>808</v>
      </c>
      <c r="C6175" s="231" t="s">
        <v>812</v>
      </c>
      <c r="D6175" s="231" t="s">
        <v>845</v>
      </c>
      <c r="E6175" s="231" t="s">
        <v>1098</v>
      </c>
      <c r="F6175" s="231" t="s">
        <v>48</v>
      </c>
      <c r="G6175" s="231" t="s">
        <v>521</v>
      </c>
      <c r="H6175" s="231" t="s">
        <v>796</v>
      </c>
      <c r="I6175" s="203">
        <v>312.93</v>
      </c>
      <c r="J6175" s="203">
        <v>210.94</v>
      </c>
      <c r="K6175" s="203">
        <v>0</v>
      </c>
      <c r="L6175" s="203">
        <v>101.99</v>
      </c>
      <c r="M6175" s="231"/>
    </row>
    <row r="6176" spans="1:13">
      <c r="A6176" s="231" t="s">
        <v>794</v>
      </c>
      <c r="B6176" s="231" t="s">
        <v>702</v>
      </c>
      <c r="C6176" s="231" t="s">
        <v>794</v>
      </c>
      <c r="D6176" s="231" t="s">
        <v>845</v>
      </c>
      <c r="E6176" s="231" t="s">
        <v>1098</v>
      </c>
      <c r="F6176" s="231" t="s">
        <v>48</v>
      </c>
      <c r="G6176" s="231" t="s">
        <v>521</v>
      </c>
      <c r="H6176" s="231" t="s">
        <v>796</v>
      </c>
      <c r="I6176" s="203">
        <v>56993.01</v>
      </c>
      <c r="J6176" s="203">
        <v>47949.17</v>
      </c>
      <c r="K6176" s="203">
        <v>9043.84</v>
      </c>
      <c r="L6176" s="203">
        <v>0</v>
      </c>
      <c r="M6176" s="231"/>
    </row>
    <row r="6177" spans="1:13">
      <c r="A6177" s="231" t="s">
        <v>794</v>
      </c>
      <c r="B6177" s="231" t="s">
        <v>702</v>
      </c>
      <c r="C6177" s="231" t="s">
        <v>812</v>
      </c>
      <c r="D6177" s="231" t="s">
        <v>845</v>
      </c>
      <c r="E6177" s="231" t="s">
        <v>1098</v>
      </c>
      <c r="F6177" s="231" t="s">
        <v>48</v>
      </c>
      <c r="G6177" s="231" t="s">
        <v>521</v>
      </c>
      <c r="H6177" s="231" t="s">
        <v>796</v>
      </c>
      <c r="I6177" s="203">
        <v>19897.63</v>
      </c>
      <c r="J6177" s="203">
        <v>18061.169999999998</v>
      </c>
      <c r="K6177" s="203">
        <v>1877.12</v>
      </c>
      <c r="L6177" s="203">
        <v>-40.659999999999997</v>
      </c>
      <c r="M6177" s="231"/>
    </row>
    <row r="6178" spans="1:13">
      <c r="A6178" s="231" t="s">
        <v>794</v>
      </c>
      <c r="B6178" s="231" t="s">
        <v>808</v>
      </c>
      <c r="C6178" s="231" t="s">
        <v>794</v>
      </c>
      <c r="D6178" s="231" t="s">
        <v>845</v>
      </c>
      <c r="E6178" s="231" t="s">
        <v>1967</v>
      </c>
      <c r="F6178" s="231" t="s">
        <v>48</v>
      </c>
      <c r="G6178" s="231" t="s">
        <v>521</v>
      </c>
      <c r="H6178" s="231" t="s">
        <v>796</v>
      </c>
      <c r="I6178" s="203">
        <v>108639.32</v>
      </c>
      <c r="J6178" s="203">
        <v>90255.26</v>
      </c>
      <c r="K6178" s="203">
        <v>18290.2</v>
      </c>
      <c r="L6178" s="203">
        <v>93.86</v>
      </c>
      <c r="M6178" s="231"/>
    </row>
    <row r="6179" spans="1:13">
      <c r="A6179" s="231" t="s">
        <v>794</v>
      </c>
      <c r="B6179" s="231" t="s">
        <v>808</v>
      </c>
      <c r="C6179" s="231" t="s">
        <v>812</v>
      </c>
      <c r="D6179" s="231" t="s">
        <v>845</v>
      </c>
      <c r="E6179" s="231" t="s">
        <v>1967</v>
      </c>
      <c r="F6179" s="231" t="s">
        <v>48</v>
      </c>
      <c r="G6179" s="231" t="s">
        <v>521</v>
      </c>
      <c r="H6179" s="231" t="s">
        <v>796</v>
      </c>
      <c r="I6179" s="203">
        <v>43809.9</v>
      </c>
      <c r="J6179" s="203">
        <v>40955.660000000003</v>
      </c>
      <c r="K6179" s="203">
        <v>3796.56</v>
      </c>
      <c r="L6179" s="203">
        <v>-942.32</v>
      </c>
      <c r="M6179" s="231"/>
    </row>
    <row r="6180" spans="1:13">
      <c r="A6180" s="231" t="s">
        <v>794</v>
      </c>
      <c r="B6180" s="231" t="s">
        <v>808</v>
      </c>
      <c r="C6180" s="231" t="s">
        <v>2345</v>
      </c>
      <c r="D6180" s="231" t="s">
        <v>845</v>
      </c>
      <c r="E6180" s="231" t="s">
        <v>1967</v>
      </c>
      <c r="F6180" s="231" t="s">
        <v>48</v>
      </c>
      <c r="G6180" s="231" t="s">
        <v>521</v>
      </c>
      <c r="H6180" s="231" t="s">
        <v>796</v>
      </c>
      <c r="I6180" s="203">
        <v>999.88</v>
      </c>
      <c r="J6180" s="203">
        <v>2460.83</v>
      </c>
      <c r="K6180" s="203">
        <v>0</v>
      </c>
      <c r="L6180" s="203">
        <v>-1460.95</v>
      </c>
      <c r="M6180" s="231"/>
    </row>
    <row r="6181" spans="1:13">
      <c r="A6181" s="231" t="s">
        <v>794</v>
      </c>
      <c r="B6181" s="231" t="s">
        <v>808</v>
      </c>
      <c r="C6181" s="231" t="s">
        <v>794</v>
      </c>
      <c r="D6181" s="231" t="s">
        <v>799</v>
      </c>
      <c r="E6181" s="231" t="s">
        <v>2090</v>
      </c>
      <c r="F6181" s="231" t="s">
        <v>48</v>
      </c>
      <c r="G6181" s="231" t="s">
        <v>521</v>
      </c>
      <c r="H6181" s="231" t="s">
        <v>796</v>
      </c>
      <c r="I6181" s="203">
        <v>48225.09</v>
      </c>
      <c r="J6181" s="203">
        <v>40710.730000000003</v>
      </c>
      <c r="K6181" s="203">
        <v>7514.36</v>
      </c>
      <c r="L6181" s="203">
        <v>0</v>
      </c>
      <c r="M6181" s="231"/>
    </row>
    <row r="6182" spans="1:13">
      <c r="A6182" s="231" t="s">
        <v>794</v>
      </c>
      <c r="B6182" s="231" t="s">
        <v>808</v>
      </c>
      <c r="C6182" s="231" t="s">
        <v>812</v>
      </c>
      <c r="D6182" s="231" t="s">
        <v>799</v>
      </c>
      <c r="E6182" s="231" t="s">
        <v>2090</v>
      </c>
      <c r="F6182" s="231" t="s">
        <v>48</v>
      </c>
      <c r="G6182" s="231" t="s">
        <v>521</v>
      </c>
      <c r="H6182" s="231" t="s">
        <v>796</v>
      </c>
      <c r="I6182" s="203">
        <v>18931.57</v>
      </c>
      <c r="J6182" s="203">
        <v>17406.599999999999</v>
      </c>
      <c r="K6182" s="203">
        <v>1559.76</v>
      </c>
      <c r="L6182" s="203">
        <v>-34.79</v>
      </c>
      <c r="M6182" s="231"/>
    </row>
    <row r="6183" spans="1:13">
      <c r="A6183" s="231" t="s">
        <v>794</v>
      </c>
      <c r="B6183" s="231" t="s">
        <v>808</v>
      </c>
      <c r="C6183" s="231" t="s">
        <v>794</v>
      </c>
      <c r="D6183" s="231" t="s">
        <v>820</v>
      </c>
      <c r="E6183" s="231" t="s">
        <v>521</v>
      </c>
      <c r="F6183" s="231" t="s">
        <v>48</v>
      </c>
      <c r="G6183" s="231" t="s">
        <v>521</v>
      </c>
      <c r="H6183" s="231" t="s">
        <v>796</v>
      </c>
      <c r="I6183" s="203">
        <v>4433138</v>
      </c>
      <c r="J6183" s="203">
        <v>3786095.04</v>
      </c>
      <c r="K6183" s="203">
        <v>669644.96</v>
      </c>
      <c r="L6183" s="203">
        <v>-22602</v>
      </c>
      <c r="M6183" s="231"/>
    </row>
    <row r="6184" spans="1:13">
      <c r="A6184" s="231" t="s">
        <v>794</v>
      </c>
      <c r="B6184" s="231" t="s">
        <v>808</v>
      </c>
      <c r="C6184" s="231" t="s">
        <v>812</v>
      </c>
      <c r="D6184" s="231" t="s">
        <v>820</v>
      </c>
      <c r="E6184" s="231" t="s">
        <v>521</v>
      </c>
      <c r="F6184" s="231" t="s">
        <v>48</v>
      </c>
      <c r="G6184" s="231" t="s">
        <v>521</v>
      </c>
      <c r="H6184" s="231" t="s">
        <v>796</v>
      </c>
      <c r="I6184" s="203">
        <v>1728354</v>
      </c>
      <c r="J6184" s="203">
        <v>1618467.48</v>
      </c>
      <c r="K6184" s="203">
        <v>140632.72</v>
      </c>
      <c r="L6184" s="203">
        <v>-30746.2</v>
      </c>
      <c r="M6184" s="231"/>
    </row>
    <row r="6185" spans="1:13">
      <c r="A6185" s="231" t="s">
        <v>794</v>
      </c>
      <c r="B6185" s="231" t="s">
        <v>808</v>
      </c>
      <c r="C6185" s="231" t="s">
        <v>2341</v>
      </c>
      <c r="D6185" s="231" t="s">
        <v>820</v>
      </c>
      <c r="E6185" s="231" t="s">
        <v>521</v>
      </c>
      <c r="F6185" s="231" t="s">
        <v>48</v>
      </c>
      <c r="G6185" s="231" t="s">
        <v>521</v>
      </c>
      <c r="H6185" s="231" t="s">
        <v>796</v>
      </c>
      <c r="I6185" s="203">
        <v>20816.48</v>
      </c>
      <c r="J6185" s="203">
        <v>19761.009999999998</v>
      </c>
      <c r="K6185" s="203">
        <v>1005.47</v>
      </c>
      <c r="L6185" s="203">
        <v>50</v>
      </c>
      <c r="M6185" s="231"/>
    </row>
    <row r="6186" spans="1:13">
      <c r="A6186" s="231" t="s">
        <v>794</v>
      </c>
      <c r="B6186" s="231" t="s">
        <v>808</v>
      </c>
      <c r="C6186" s="231" t="s">
        <v>2341</v>
      </c>
      <c r="D6186" s="231" t="s">
        <v>820</v>
      </c>
      <c r="E6186" s="231" t="s">
        <v>521</v>
      </c>
      <c r="F6186" s="231" t="s">
        <v>48</v>
      </c>
      <c r="G6186" s="231" t="s">
        <v>521</v>
      </c>
      <c r="H6186" s="231" t="s">
        <v>796</v>
      </c>
      <c r="I6186" s="203">
        <v>15912.46</v>
      </c>
      <c r="J6186" s="203">
        <v>15684</v>
      </c>
      <c r="K6186" s="203">
        <v>0</v>
      </c>
      <c r="L6186" s="203">
        <v>228.46</v>
      </c>
      <c r="M6186" s="231"/>
    </row>
    <row r="6187" spans="1:13">
      <c r="A6187" s="231" t="s">
        <v>794</v>
      </c>
      <c r="B6187" s="231" t="s">
        <v>808</v>
      </c>
      <c r="C6187" s="231" t="s">
        <v>2341</v>
      </c>
      <c r="D6187" s="231" t="s">
        <v>820</v>
      </c>
      <c r="E6187" s="231" t="s">
        <v>521</v>
      </c>
      <c r="F6187" s="231" t="s">
        <v>48</v>
      </c>
      <c r="G6187" s="231" t="s">
        <v>521</v>
      </c>
      <c r="H6187" s="231" t="s">
        <v>796</v>
      </c>
      <c r="I6187" s="203">
        <v>389.8</v>
      </c>
      <c r="J6187" s="203">
        <v>389.17</v>
      </c>
      <c r="K6187" s="203">
        <v>0</v>
      </c>
      <c r="L6187" s="203">
        <v>0.63</v>
      </c>
      <c r="M6187" s="231"/>
    </row>
    <row r="6188" spans="1:13">
      <c r="A6188" s="231" t="s">
        <v>794</v>
      </c>
      <c r="B6188" s="231" t="s">
        <v>808</v>
      </c>
      <c r="C6188" s="231" t="s">
        <v>2341</v>
      </c>
      <c r="D6188" s="231" t="s">
        <v>820</v>
      </c>
      <c r="E6188" s="231" t="s">
        <v>521</v>
      </c>
      <c r="F6188" s="231" t="s">
        <v>48</v>
      </c>
      <c r="G6188" s="231" t="s">
        <v>521</v>
      </c>
      <c r="H6188" s="231" t="s">
        <v>796</v>
      </c>
      <c r="I6188" s="203">
        <v>1495.4</v>
      </c>
      <c r="J6188" s="203">
        <v>959.63</v>
      </c>
      <c r="K6188" s="203">
        <v>0</v>
      </c>
      <c r="L6188" s="203">
        <v>535.77</v>
      </c>
      <c r="M6188" s="231"/>
    </row>
    <row r="6189" spans="1:13">
      <c r="A6189" s="231" t="s">
        <v>794</v>
      </c>
      <c r="B6189" s="231" t="s">
        <v>808</v>
      </c>
      <c r="C6189" s="231" t="s">
        <v>2343</v>
      </c>
      <c r="D6189" s="231" t="s">
        <v>820</v>
      </c>
      <c r="E6189" s="231" t="s">
        <v>521</v>
      </c>
      <c r="F6189" s="231" t="s">
        <v>48</v>
      </c>
      <c r="G6189" s="231" t="s">
        <v>521</v>
      </c>
      <c r="H6189" s="231" t="s">
        <v>796</v>
      </c>
      <c r="I6189" s="203">
        <v>52112.95</v>
      </c>
      <c r="J6189" s="203">
        <v>29786.57</v>
      </c>
      <c r="K6189" s="203">
        <v>5991.07</v>
      </c>
      <c r="L6189" s="203">
        <v>16335.31</v>
      </c>
      <c r="M6189" s="231"/>
    </row>
    <row r="6190" spans="1:13">
      <c r="A6190" s="231" t="s">
        <v>794</v>
      </c>
      <c r="B6190" s="231" t="s">
        <v>808</v>
      </c>
      <c r="C6190" s="231" t="s">
        <v>2343</v>
      </c>
      <c r="D6190" s="231" t="s">
        <v>820</v>
      </c>
      <c r="E6190" s="231" t="s">
        <v>521</v>
      </c>
      <c r="F6190" s="231" t="s">
        <v>48</v>
      </c>
      <c r="G6190" s="231" t="s">
        <v>521</v>
      </c>
      <c r="H6190" s="231" t="s">
        <v>796</v>
      </c>
      <c r="I6190" s="203">
        <v>1495</v>
      </c>
      <c r="J6190" s="203">
        <v>1177.55</v>
      </c>
      <c r="K6190" s="203">
        <v>0</v>
      </c>
      <c r="L6190" s="203">
        <v>317.45</v>
      </c>
      <c r="M6190" s="231"/>
    </row>
    <row r="6191" spans="1:13">
      <c r="A6191" s="231" t="s">
        <v>794</v>
      </c>
      <c r="B6191" s="231" t="s">
        <v>808</v>
      </c>
      <c r="C6191" s="231" t="s">
        <v>2343</v>
      </c>
      <c r="D6191" s="231" t="s">
        <v>820</v>
      </c>
      <c r="E6191" s="231" t="s">
        <v>521</v>
      </c>
      <c r="F6191" s="231" t="s">
        <v>48</v>
      </c>
      <c r="G6191" s="231" t="s">
        <v>521</v>
      </c>
      <c r="H6191" s="231" t="s">
        <v>796</v>
      </c>
      <c r="I6191" s="203">
        <v>118013.27</v>
      </c>
      <c r="J6191" s="203">
        <v>114498.25</v>
      </c>
      <c r="K6191" s="203">
        <v>3515.02</v>
      </c>
      <c r="L6191" s="203">
        <v>0</v>
      </c>
      <c r="M6191" s="231"/>
    </row>
    <row r="6192" spans="1:13">
      <c r="A6192" s="231" t="s">
        <v>794</v>
      </c>
      <c r="B6192" s="231" t="s">
        <v>808</v>
      </c>
      <c r="C6192" s="231" t="s">
        <v>2344</v>
      </c>
      <c r="D6192" s="231" t="s">
        <v>820</v>
      </c>
      <c r="E6192" s="231" t="s">
        <v>521</v>
      </c>
      <c r="F6192" s="231" t="s">
        <v>48</v>
      </c>
      <c r="G6192" s="231" t="s">
        <v>521</v>
      </c>
      <c r="H6192" s="231" t="s">
        <v>796</v>
      </c>
      <c r="I6192" s="203">
        <v>1100</v>
      </c>
      <c r="J6192" s="203">
        <v>963.58</v>
      </c>
      <c r="K6192" s="203">
        <v>0</v>
      </c>
      <c r="L6192" s="203">
        <v>136.41999999999999</v>
      </c>
      <c r="M6192" s="231"/>
    </row>
    <row r="6193" spans="1:13">
      <c r="A6193" s="231" t="s">
        <v>794</v>
      </c>
      <c r="B6193" s="231" t="s">
        <v>808</v>
      </c>
      <c r="C6193" s="231" t="s">
        <v>2345</v>
      </c>
      <c r="D6193" s="231" t="s">
        <v>820</v>
      </c>
      <c r="E6193" s="231" t="s">
        <v>521</v>
      </c>
      <c r="F6193" s="231" t="s">
        <v>48</v>
      </c>
      <c r="G6193" s="231" t="s">
        <v>521</v>
      </c>
      <c r="H6193" s="231" t="s">
        <v>796</v>
      </c>
      <c r="I6193" s="203">
        <v>640.4</v>
      </c>
      <c r="J6193" s="203">
        <v>640.4</v>
      </c>
      <c r="K6193" s="203">
        <v>0</v>
      </c>
      <c r="L6193" s="203">
        <v>0</v>
      </c>
      <c r="M6193" s="231"/>
    </row>
    <row r="6194" spans="1:13">
      <c r="A6194" s="231" t="s">
        <v>794</v>
      </c>
      <c r="B6194" s="231" t="s">
        <v>808</v>
      </c>
      <c r="C6194" s="231" t="s">
        <v>2345</v>
      </c>
      <c r="D6194" s="231" t="s">
        <v>820</v>
      </c>
      <c r="E6194" s="231" t="s">
        <v>521</v>
      </c>
      <c r="F6194" s="231" t="s">
        <v>48</v>
      </c>
      <c r="G6194" s="231" t="s">
        <v>521</v>
      </c>
      <c r="H6194" s="231" t="s">
        <v>796</v>
      </c>
      <c r="I6194" s="203">
        <v>89342</v>
      </c>
      <c r="J6194" s="203">
        <v>153104.35</v>
      </c>
      <c r="K6194" s="203">
        <v>0</v>
      </c>
      <c r="L6194" s="203">
        <v>-63762.35</v>
      </c>
      <c r="M6194" s="231"/>
    </row>
    <row r="6195" spans="1:13">
      <c r="A6195" s="231" t="s">
        <v>794</v>
      </c>
      <c r="B6195" s="231" t="s">
        <v>833</v>
      </c>
      <c r="C6195" s="231" t="s">
        <v>794</v>
      </c>
      <c r="D6195" s="231" t="s">
        <v>820</v>
      </c>
      <c r="E6195" s="231" t="s">
        <v>521</v>
      </c>
      <c r="F6195" s="231" t="s">
        <v>48</v>
      </c>
      <c r="G6195" s="231" t="s">
        <v>521</v>
      </c>
      <c r="H6195" s="231" t="s">
        <v>796</v>
      </c>
      <c r="I6195" s="203">
        <v>505000</v>
      </c>
      <c r="J6195" s="203">
        <v>417404.35</v>
      </c>
      <c r="K6195" s="203">
        <v>80310.2</v>
      </c>
      <c r="L6195" s="203">
        <v>7285.45</v>
      </c>
      <c r="M6195" s="231"/>
    </row>
    <row r="6196" spans="1:13">
      <c r="A6196" s="231" t="s">
        <v>794</v>
      </c>
      <c r="B6196" s="231" t="s">
        <v>833</v>
      </c>
      <c r="C6196" s="231" t="s">
        <v>794</v>
      </c>
      <c r="D6196" s="231" t="s">
        <v>820</v>
      </c>
      <c r="E6196" s="231" t="s">
        <v>521</v>
      </c>
      <c r="F6196" s="231" t="s">
        <v>48</v>
      </c>
      <c r="G6196" s="231" t="s">
        <v>521</v>
      </c>
      <c r="H6196" s="231" t="s">
        <v>796</v>
      </c>
      <c r="I6196" s="203">
        <v>98367</v>
      </c>
      <c r="J6196" s="203">
        <v>91536.37</v>
      </c>
      <c r="K6196" s="203">
        <v>3871.07</v>
      </c>
      <c r="L6196" s="203">
        <v>2959.56</v>
      </c>
      <c r="M6196" s="231"/>
    </row>
    <row r="6197" spans="1:13">
      <c r="A6197" s="231" t="s">
        <v>794</v>
      </c>
      <c r="B6197" s="231" t="s">
        <v>833</v>
      </c>
      <c r="C6197" s="231" t="s">
        <v>812</v>
      </c>
      <c r="D6197" s="231" t="s">
        <v>820</v>
      </c>
      <c r="E6197" s="231" t="s">
        <v>521</v>
      </c>
      <c r="F6197" s="231" t="s">
        <v>48</v>
      </c>
      <c r="G6197" s="231" t="s">
        <v>521</v>
      </c>
      <c r="H6197" s="231" t="s">
        <v>796</v>
      </c>
      <c r="I6197" s="203">
        <v>276819</v>
      </c>
      <c r="J6197" s="203">
        <v>251086</v>
      </c>
      <c r="K6197" s="203">
        <v>17474.95</v>
      </c>
      <c r="L6197" s="203">
        <v>8258.0499999999993</v>
      </c>
      <c r="M6197" s="231"/>
    </row>
    <row r="6198" spans="1:13">
      <c r="A6198" s="231" t="s">
        <v>794</v>
      </c>
      <c r="B6198" s="231" t="s">
        <v>833</v>
      </c>
      <c r="C6198" s="231" t="s">
        <v>2345</v>
      </c>
      <c r="D6198" s="231" t="s">
        <v>820</v>
      </c>
      <c r="E6198" s="231" t="s">
        <v>521</v>
      </c>
      <c r="F6198" s="231" t="s">
        <v>48</v>
      </c>
      <c r="G6198" s="231" t="s">
        <v>521</v>
      </c>
      <c r="H6198" s="231" t="s">
        <v>796</v>
      </c>
      <c r="I6198" s="203">
        <v>33323.589999999997</v>
      </c>
      <c r="J6198" s="203">
        <v>78076.19</v>
      </c>
      <c r="K6198" s="203">
        <v>0</v>
      </c>
      <c r="L6198" s="203">
        <v>-44752.6</v>
      </c>
      <c r="M6198" s="231"/>
    </row>
    <row r="6199" spans="1:13">
      <c r="A6199" s="231" t="s">
        <v>794</v>
      </c>
      <c r="B6199" s="231" t="s">
        <v>806</v>
      </c>
      <c r="C6199" s="231" t="s">
        <v>794</v>
      </c>
      <c r="D6199" s="231" t="s">
        <v>820</v>
      </c>
      <c r="E6199" s="231" t="s">
        <v>521</v>
      </c>
      <c r="F6199" s="231" t="s">
        <v>48</v>
      </c>
      <c r="G6199" s="231" t="s">
        <v>521</v>
      </c>
      <c r="H6199" s="231" t="s">
        <v>796</v>
      </c>
      <c r="I6199" s="203">
        <v>379842.69</v>
      </c>
      <c r="J6199" s="203">
        <v>336236.87</v>
      </c>
      <c r="K6199" s="203">
        <v>43605.8</v>
      </c>
      <c r="L6199" s="203">
        <v>0.02</v>
      </c>
      <c r="M6199" s="231"/>
    </row>
    <row r="6200" spans="1:13">
      <c r="A6200" s="231" t="s">
        <v>794</v>
      </c>
      <c r="B6200" s="231" t="s">
        <v>806</v>
      </c>
      <c r="C6200" s="231" t="s">
        <v>812</v>
      </c>
      <c r="D6200" s="231" t="s">
        <v>820</v>
      </c>
      <c r="E6200" s="231" t="s">
        <v>521</v>
      </c>
      <c r="F6200" s="231" t="s">
        <v>48</v>
      </c>
      <c r="G6200" s="231" t="s">
        <v>521</v>
      </c>
      <c r="H6200" s="231" t="s">
        <v>796</v>
      </c>
      <c r="I6200" s="203">
        <v>149263.37</v>
      </c>
      <c r="J6200" s="203">
        <v>142466.91</v>
      </c>
      <c r="K6200" s="203">
        <v>9050.84</v>
      </c>
      <c r="L6200" s="203">
        <v>-2254.38</v>
      </c>
      <c r="M6200" s="231"/>
    </row>
    <row r="6201" spans="1:13">
      <c r="A6201" s="231" t="s">
        <v>794</v>
      </c>
      <c r="B6201" s="231" t="s">
        <v>806</v>
      </c>
      <c r="C6201" s="231" t="s">
        <v>2341</v>
      </c>
      <c r="D6201" s="231" t="s">
        <v>820</v>
      </c>
      <c r="E6201" s="231" t="s">
        <v>521</v>
      </c>
      <c r="F6201" s="231" t="s">
        <v>48</v>
      </c>
      <c r="G6201" s="231" t="s">
        <v>521</v>
      </c>
      <c r="H6201" s="231" t="s">
        <v>796</v>
      </c>
      <c r="I6201" s="203">
        <v>133.44999999999999</v>
      </c>
      <c r="J6201" s="203">
        <v>133.44999999999999</v>
      </c>
      <c r="K6201" s="203">
        <v>0</v>
      </c>
      <c r="L6201" s="203">
        <v>0</v>
      </c>
      <c r="M6201" s="231"/>
    </row>
    <row r="6202" spans="1:13">
      <c r="A6202" s="231" t="s">
        <v>794</v>
      </c>
      <c r="B6202" s="231" t="s">
        <v>806</v>
      </c>
      <c r="C6202" s="231" t="s">
        <v>2341</v>
      </c>
      <c r="D6202" s="231" t="s">
        <v>820</v>
      </c>
      <c r="E6202" s="231" t="s">
        <v>521</v>
      </c>
      <c r="F6202" s="231" t="s">
        <v>48</v>
      </c>
      <c r="G6202" s="231" t="s">
        <v>521</v>
      </c>
      <c r="H6202" s="231" t="s">
        <v>796</v>
      </c>
      <c r="I6202" s="203">
        <v>50</v>
      </c>
      <c r="J6202" s="203">
        <v>0</v>
      </c>
      <c r="K6202" s="203">
        <v>0</v>
      </c>
      <c r="L6202" s="203">
        <v>50</v>
      </c>
      <c r="M6202" s="231"/>
    </row>
    <row r="6203" spans="1:13">
      <c r="A6203" s="231" t="s">
        <v>794</v>
      </c>
      <c r="B6203" s="231" t="s">
        <v>806</v>
      </c>
      <c r="C6203" s="231" t="s">
        <v>2341</v>
      </c>
      <c r="D6203" s="231" t="s">
        <v>820</v>
      </c>
      <c r="E6203" s="231" t="s">
        <v>521</v>
      </c>
      <c r="F6203" s="231" t="s">
        <v>48</v>
      </c>
      <c r="G6203" s="231" t="s">
        <v>521</v>
      </c>
      <c r="H6203" s="231" t="s">
        <v>796</v>
      </c>
      <c r="I6203" s="203">
        <v>398</v>
      </c>
      <c r="J6203" s="203">
        <v>199</v>
      </c>
      <c r="K6203" s="203">
        <v>0</v>
      </c>
      <c r="L6203" s="203">
        <v>199</v>
      </c>
      <c r="M6203" s="231"/>
    </row>
    <row r="6204" spans="1:13">
      <c r="A6204" s="231" t="s">
        <v>794</v>
      </c>
      <c r="B6204" s="231" t="s">
        <v>806</v>
      </c>
      <c r="C6204" s="231" t="s">
        <v>2341</v>
      </c>
      <c r="D6204" s="231" t="s">
        <v>820</v>
      </c>
      <c r="E6204" s="231" t="s">
        <v>521</v>
      </c>
      <c r="F6204" s="231" t="s">
        <v>48</v>
      </c>
      <c r="G6204" s="231" t="s">
        <v>521</v>
      </c>
      <c r="H6204" s="231" t="s">
        <v>796</v>
      </c>
      <c r="I6204" s="203">
        <v>260</v>
      </c>
      <c r="J6204" s="203">
        <v>260</v>
      </c>
      <c r="K6204" s="203">
        <v>0</v>
      </c>
      <c r="L6204" s="203">
        <v>0</v>
      </c>
      <c r="M6204" s="231"/>
    </row>
    <row r="6205" spans="1:13">
      <c r="A6205" s="231" t="s">
        <v>794</v>
      </c>
      <c r="B6205" s="231" t="s">
        <v>806</v>
      </c>
      <c r="C6205" s="231" t="s">
        <v>2343</v>
      </c>
      <c r="D6205" s="231" t="s">
        <v>820</v>
      </c>
      <c r="E6205" s="231" t="s">
        <v>521</v>
      </c>
      <c r="F6205" s="231" t="s">
        <v>48</v>
      </c>
      <c r="G6205" s="231" t="s">
        <v>521</v>
      </c>
      <c r="H6205" s="231" t="s">
        <v>796</v>
      </c>
      <c r="I6205" s="203">
        <v>13089.32</v>
      </c>
      <c r="J6205" s="203">
        <v>8893.84</v>
      </c>
      <c r="K6205" s="203">
        <v>437.38</v>
      </c>
      <c r="L6205" s="203">
        <v>3758.1</v>
      </c>
      <c r="M6205" s="231"/>
    </row>
    <row r="6206" spans="1:13">
      <c r="A6206" s="231" t="s">
        <v>794</v>
      </c>
      <c r="B6206" s="231" t="s">
        <v>806</v>
      </c>
      <c r="C6206" s="231" t="s">
        <v>2343</v>
      </c>
      <c r="D6206" s="231" t="s">
        <v>820</v>
      </c>
      <c r="E6206" s="231" t="s">
        <v>521</v>
      </c>
      <c r="F6206" s="231" t="s">
        <v>48</v>
      </c>
      <c r="G6206" s="231" t="s">
        <v>521</v>
      </c>
      <c r="H6206" s="231" t="s">
        <v>796</v>
      </c>
      <c r="I6206" s="203">
        <v>275</v>
      </c>
      <c r="J6206" s="203">
        <v>0</v>
      </c>
      <c r="K6206" s="203">
        <v>0</v>
      </c>
      <c r="L6206" s="203">
        <v>275</v>
      </c>
      <c r="M6206" s="231"/>
    </row>
    <row r="6207" spans="1:13">
      <c r="A6207" s="231" t="s">
        <v>794</v>
      </c>
      <c r="B6207" s="231" t="s">
        <v>806</v>
      </c>
      <c r="C6207" s="231" t="s">
        <v>2344</v>
      </c>
      <c r="D6207" s="231" t="s">
        <v>820</v>
      </c>
      <c r="E6207" s="231" t="s">
        <v>521</v>
      </c>
      <c r="F6207" s="231" t="s">
        <v>48</v>
      </c>
      <c r="G6207" s="231" t="s">
        <v>521</v>
      </c>
      <c r="H6207" s="231" t="s">
        <v>796</v>
      </c>
      <c r="I6207" s="203">
        <v>1292</v>
      </c>
      <c r="J6207" s="203">
        <v>646</v>
      </c>
      <c r="K6207" s="203">
        <v>0</v>
      </c>
      <c r="L6207" s="203">
        <v>646</v>
      </c>
      <c r="M6207" s="231"/>
    </row>
    <row r="6208" spans="1:13">
      <c r="A6208" s="231" t="s">
        <v>794</v>
      </c>
      <c r="B6208" s="231" t="s">
        <v>806</v>
      </c>
      <c r="C6208" s="231" t="s">
        <v>2344</v>
      </c>
      <c r="D6208" s="231" t="s">
        <v>820</v>
      </c>
      <c r="E6208" s="231" t="s">
        <v>521</v>
      </c>
      <c r="F6208" s="231" t="s">
        <v>48</v>
      </c>
      <c r="G6208" s="231" t="s">
        <v>521</v>
      </c>
      <c r="H6208" s="231" t="s">
        <v>796</v>
      </c>
      <c r="I6208" s="203">
        <v>1487.64</v>
      </c>
      <c r="J6208" s="203">
        <v>979.82</v>
      </c>
      <c r="K6208" s="203">
        <v>0</v>
      </c>
      <c r="L6208" s="203">
        <v>507.82</v>
      </c>
      <c r="M6208" s="231"/>
    </row>
    <row r="6209" spans="1:13">
      <c r="A6209" s="231" t="s">
        <v>794</v>
      </c>
      <c r="B6209" s="231" t="s">
        <v>806</v>
      </c>
      <c r="C6209" s="231" t="s">
        <v>2345</v>
      </c>
      <c r="D6209" s="231" t="s">
        <v>820</v>
      </c>
      <c r="E6209" s="231" t="s">
        <v>521</v>
      </c>
      <c r="F6209" s="231" t="s">
        <v>48</v>
      </c>
      <c r="G6209" s="231" t="s">
        <v>521</v>
      </c>
      <c r="H6209" s="231" t="s">
        <v>796</v>
      </c>
      <c r="I6209" s="203">
        <v>6370.67</v>
      </c>
      <c r="J6209" s="203">
        <v>7370.55</v>
      </c>
      <c r="K6209" s="203">
        <v>0</v>
      </c>
      <c r="L6209" s="203">
        <v>-999.88</v>
      </c>
      <c r="M6209" s="231"/>
    </row>
    <row r="6210" spans="1:13">
      <c r="A6210" s="231" t="s">
        <v>794</v>
      </c>
      <c r="B6210" s="231" t="s">
        <v>703</v>
      </c>
      <c r="C6210" s="231" t="s">
        <v>794</v>
      </c>
      <c r="D6210" s="231" t="s">
        <v>820</v>
      </c>
      <c r="E6210" s="231" t="s">
        <v>521</v>
      </c>
      <c r="F6210" s="231" t="s">
        <v>48</v>
      </c>
      <c r="G6210" s="231" t="s">
        <v>521</v>
      </c>
      <c r="H6210" s="231" t="s">
        <v>796</v>
      </c>
      <c r="I6210" s="203">
        <v>466267.98</v>
      </c>
      <c r="J6210" s="203">
        <v>402814.42</v>
      </c>
      <c r="K6210" s="203">
        <v>63453.56</v>
      </c>
      <c r="L6210" s="203">
        <v>0</v>
      </c>
      <c r="M6210" s="231"/>
    </row>
    <row r="6211" spans="1:13">
      <c r="A6211" s="231" t="s">
        <v>794</v>
      </c>
      <c r="B6211" s="231" t="s">
        <v>703</v>
      </c>
      <c r="C6211" s="231" t="s">
        <v>794</v>
      </c>
      <c r="D6211" s="231" t="s">
        <v>820</v>
      </c>
      <c r="E6211" s="231" t="s">
        <v>521</v>
      </c>
      <c r="F6211" s="231" t="s">
        <v>48</v>
      </c>
      <c r="G6211" s="231" t="s">
        <v>521</v>
      </c>
      <c r="H6211" s="231" t="s">
        <v>796</v>
      </c>
      <c r="I6211" s="203">
        <v>114863</v>
      </c>
      <c r="J6211" s="203">
        <v>98973.97</v>
      </c>
      <c r="K6211" s="203">
        <v>13414.24</v>
      </c>
      <c r="L6211" s="203">
        <v>2474.79</v>
      </c>
      <c r="M6211" s="231"/>
    </row>
    <row r="6212" spans="1:13">
      <c r="A6212" s="231" t="s">
        <v>794</v>
      </c>
      <c r="B6212" s="231" t="s">
        <v>703</v>
      </c>
      <c r="C6212" s="231" t="s">
        <v>812</v>
      </c>
      <c r="D6212" s="231" t="s">
        <v>820</v>
      </c>
      <c r="E6212" s="231" t="s">
        <v>521</v>
      </c>
      <c r="F6212" s="231" t="s">
        <v>48</v>
      </c>
      <c r="G6212" s="231" t="s">
        <v>521</v>
      </c>
      <c r="H6212" s="231" t="s">
        <v>796</v>
      </c>
      <c r="I6212" s="203">
        <v>232699</v>
      </c>
      <c r="J6212" s="203">
        <v>218286.95</v>
      </c>
      <c r="K6212" s="203">
        <v>17014.23</v>
      </c>
      <c r="L6212" s="203">
        <v>-2602.1799999999998</v>
      </c>
      <c r="M6212" s="231"/>
    </row>
    <row r="6213" spans="1:13">
      <c r="A6213" s="231" t="s">
        <v>794</v>
      </c>
      <c r="B6213" s="231" t="s">
        <v>703</v>
      </c>
      <c r="C6213" s="231" t="s">
        <v>2343</v>
      </c>
      <c r="D6213" s="231" t="s">
        <v>820</v>
      </c>
      <c r="E6213" s="231" t="s">
        <v>521</v>
      </c>
      <c r="F6213" s="231" t="s">
        <v>48</v>
      </c>
      <c r="G6213" s="231" t="s">
        <v>521</v>
      </c>
      <c r="H6213" s="231" t="s">
        <v>796</v>
      </c>
      <c r="I6213" s="203">
        <v>3600</v>
      </c>
      <c r="J6213" s="203">
        <v>55.5</v>
      </c>
      <c r="K6213" s="203">
        <v>0</v>
      </c>
      <c r="L6213" s="203">
        <v>3544.5</v>
      </c>
      <c r="M6213" s="231"/>
    </row>
    <row r="6214" spans="1:13">
      <c r="A6214" s="231" t="s">
        <v>794</v>
      </c>
      <c r="B6214" s="231" t="s">
        <v>701</v>
      </c>
      <c r="C6214" s="231" t="s">
        <v>794</v>
      </c>
      <c r="D6214" s="231" t="s">
        <v>820</v>
      </c>
      <c r="E6214" s="231" t="s">
        <v>521</v>
      </c>
      <c r="F6214" s="231" t="s">
        <v>48</v>
      </c>
      <c r="G6214" s="231" t="s">
        <v>521</v>
      </c>
      <c r="H6214" s="231" t="s">
        <v>796</v>
      </c>
      <c r="I6214" s="203">
        <v>62248</v>
      </c>
      <c r="J6214" s="203">
        <v>51873.32</v>
      </c>
      <c r="K6214" s="203">
        <v>10374.68</v>
      </c>
      <c r="L6214" s="203">
        <v>0</v>
      </c>
      <c r="M6214" s="231"/>
    </row>
    <row r="6215" spans="1:13">
      <c r="A6215" s="231" t="s">
        <v>794</v>
      </c>
      <c r="B6215" s="231" t="s">
        <v>701</v>
      </c>
      <c r="C6215" s="231" t="s">
        <v>794</v>
      </c>
      <c r="D6215" s="231" t="s">
        <v>820</v>
      </c>
      <c r="E6215" s="231" t="s">
        <v>521</v>
      </c>
      <c r="F6215" s="231" t="s">
        <v>48</v>
      </c>
      <c r="G6215" s="231" t="s">
        <v>521</v>
      </c>
      <c r="H6215" s="231" t="s">
        <v>796</v>
      </c>
      <c r="I6215" s="203">
        <v>24103</v>
      </c>
      <c r="J6215" s="203">
        <v>22599.21</v>
      </c>
      <c r="K6215" s="203">
        <v>840.52</v>
      </c>
      <c r="L6215" s="203">
        <v>663.27</v>
      </c>
      <c r="M6215" s="231"/>
    </row>
    <row r="6216" spans="1:13">
      <c r="A6216" s="231" t="s">
        <v>794</v>
      </c>
      <c r="B6216" s="231" t="s">
        <v>701</v>
      </c>
      <c r="C6216" s="231" t="s">
        <v>812</v>
      </c>
      <c r="D6216" s="231" t="s">
        <v>820</v>
      </c>
      <c r="E6216" s="231" t="s">
        <v>521</v>
      </c>
      <c r="F6216" s="231" t="s">
        <v>48</v>
      </c>
      <c r="G6216" s="231" t="s">
        <v>521</v>
      </c>
      <c r="H6216" s="231" t="s">
        <v>796</v>
      </c>
      <c r="I6216" s="203">
        <v>39645.129999999997</v>
      </c>
      <c r="J6216" s="203">
        <v>37670.14</v>
      </c>
      <c r="K6216" s="203">
        <v>2328.44</v>
      </c>
      <c r="L6216" s="203">
        <v>-353.45</v>
      </c>
      <c r="M6216" s="231"/>
    </row>
    <row r="6217" spans="1:13">
      <c r="A6217" s="231" t="s">
        <v>794</v>
      </c>
      <c r="B6217" s="231" t="s">
        <v>701</v>
      </c>
      <c r="C6217" s="231" t="s">
        <v>2341</v>
      </c>
      <c r="D6217" s="231" t="s">
        <v>820</v>
      </c>
      <c r="E6217" s="231" t="s">
        <v>521</v>
      </c>
      <c r="F6217" s="231" t="s">
        <v>48</v>
      </c>
      <c r="G6217" s="231" t="s">
        <v>521</v>
      </c>
      <c r="H6217" s="231" t="s">
        <v>796</v>
      </c>
      <c r="I6217" s="203">
        <v>547.41999999999996</v>
      </c>
      <c r="J6217" s="203">
        <v>547.41999999999996</v>
      </c>
      <c r="K6217" s="203">
        <v>0</v>
      </c>
      <c r="L6217" s="203">
        <v>0</v>
      </c>
      <c r="M6217" s="231"/>
    </row>
    <row r="6218" spans="1:13">
      <c r="A6218" s="231" t="s">
        <v>794</v>
      </c>
      <c r="B6218" s="231" t="s">
        <v>701</v>
      </c>
      <c r="C6218" s="231" t="s">
        <v>2343</v>
      </c>
      <c r="D6218" s="231" t="s">
        <v>820</v>
      </c>
      <c r="E6218" s="231" t="s">
        <v>521</v>
      </c>
      <c r="F6218" s="231" t="s">
        <v>48</v>
      </c>
      <c r="G6218" s="231" t="s">
        <v>521</v>
      </c>
      <c r="H6218" s="231" t="s">
        <v>796</v>
      </c>
      <c r="I6218" s="203">
        <v>7175.17</v>
      </c>
      <c r="J6218" s="203">
        <v>1596.61</v>
      </c>
      <c r="K6218" s="203">
        <v>0</v>
      </c>
      <c r="L6218" s="203">
        <v>5578.56</v>
      </c>
      <c r="M6218" s="231"/>
    </row>
    <row r="6219" spans="1:13">
      <c r="A6219" s="231" t="s">
        <v>794</v>
      </c>
      <c r="B6219" s="231" t="s">
        <v>701</v>
      </c>
      <c r="C6219" s="231" t="s">
        <v>2344</v>
      </c>
      <c r="D6219" s="231" t="s">
        <v>820</v>
      </c>
      <c r="E6219" s="231" t="s">
        <v>521</v>
      </c>
      <c r="F6219" s="231" t="s">
        <v>48</v>
      </c>
      <c r="G6219" s="231" t="s">
        <v>521</v>
      </c>
      <c r="H6219" s="231" t="s">
        <v>796</v>
      </c>
      <c r="I6219" s="203">
        <v>5099.41</v>
      </c>
      <c r="J6219" s="203">
        <v>5099.41</v>
      </c>
      <c r="K6219" s="203">
        <v>0</v>
      </c>
      <c r="L6219" s="203">
        <v>0</v>
      </c>
      <c r="M6219" s="231"/>
    </row>
    <row r="6220" spans="1:13">
      <c r="A6220" s="231" t="s">
        <v>794</v>
      </c>
      <c r="B6220" s="231" t="s">
        <v>701</v>
      </c>
      <c r="C6220" s="231" t="s">
        <v>2344</v>
      </c>
      <c r="D6220" s="231" t="s">
        <v>820</v>
      </c>
      <c r="E6220" s="231" t="s">
        <v>521</v>
      </c>
      <c r="F6220" s="231" t="s">
        <v>48</v>
      </c>
      <c r="G6220" s="231" t="s">
        <v>521</v>
      </c>
      <c r="H6220" s="231" t="s">
        <v>796</v>
      </c>
      <c r="I6220" s="203">
        <v>858</v>
      </c>
      <c r="J6220" s="203">
        <v>858</v>
      </c>
      <c r="K6220" s="203">
        <v>0</v>
      </c>
      <c r="L6220" s="203">
        <v>0</v>
      </c>
      <c r="M6220" s="231"/>
    </row>
    <row r="6221" spans="1:13">
      <c r="A6221" s="231" t="s">
        <v>794</v>
      </c>
      <c r="B6221" s="231" t="s">
        <v>704</v>
      </c>
      <c r="C6221" s="231" t="s">
        <v>794</v>
      </c>
      <c r="D6221" s="231" t="s">
        <v>820</v>
      </c>
      <c r="E6221" s="231" t="s">
        <v>521</v>
      </c>
      <c r="F6221" s="231" t="s">
        <v>48</v>
      </c>
      <c r="G6221" s="231" t="s">
        <v>521</v>
      </c>
      <c r="H6221" s="231" t="s">
        <v>796</v>
      </c>
      <c r="I6221" s="203">
        <v>14442</v>
      </c>
      <c r="J6221" s="203">
        <v>11654.59</v>
      </c>
      <c r="K6221" s="203">
        <v>2330.92</v>
      </c>
      <c r="L6221" s="203">
        <v>456.49</v>
      </c>
      <c r="M6221" s="231"/>
    </row>
    <row r="6222" spans="1:13">
      <c r="A6222" s="231" t="s">
        <v>794</v>
      </c>
      <c r="B6222" s="231" t="s">
        <v>704</v>
      </c>
      <c r="C6222" s="231" t="s">
        <v>812</v>
      </c>
      <c r="D6222" s="231" t="s">
        <v>820</v>
      </c>
      <c r="E6222" s="231" t="s">
        <v>521</v>
      </c>
      <c r="F6222" s="231" t="s">
        <v>48</v>
      </c>
      <c r="G6222" s="231" t="s">
        <v>521</v>
      </c>
      <c r="H6222" s="231" t="s">
        <v>796</v>
      </c>
      <c r="I6222" s="203">
        <v>5882.63</v>
      </c>
      <c r="J6222" s="203">
        <v>5377.25</v>
      </c>
      <c r="K6222" s="203">
        <v>483.8</v>
      </c>
      <c r="L6222" s="203">
        <v>21.58</v>
      </c>
      <c r="M6222" s="231"/>
    </row>
    <row r="6223" spans="1:13">
      <c r="A6223" s="231" t="s">
        <v>794</v>
      </c>
      <c r="B6223" s="231" t="s">
        <v>707</v>
      </c>
      <c r="C6223" s="231" t="s">
        <v>794</v>
      </c>
      <c r="D6223" s="231" t="s">
        <v>820</v>
      </c>
      <c r="E6223" s="231" t="s">
        <v>521</v>
      </c>
      <c r="F6223" s="231" t="s">
        <v>48</v>
      </c>
      <c r="G6223" s="231" t="s">
        <v>521</v>
      </c>
      <c r="H6223" s="231" t="s">
        <v>796</v>
      </c>
      <c r="I6223" s="203">
        <v>719529.16</v>
      </c>
      <c r="J6223" s="203">
        <v>653574.11</v>
      </c>
      <c r="K6223" s="203">
        <v>65955.05</v>
      </c>
      <c r="L6223" s="203">
        <v>0</v>
      </c>
      <c r="M6223" s="231"/>
    </row>
    <row r="6224" spans="1:13">
      <c r="A6224" s="231" t="s">
        <v>794</v>
      </c>
      <c r="B6224" s="231" t="s">
        <v>707</v>
      </c>
      <c r="C6224" s="231" t="s">
        <v>794</v>
      </c>
      <c r="D6224" s="231" t="s">
        <v>820</v>
      </c>
      <c r="E6224" s="231" t="s">
        <v>521</v>
      </c>
      <c r="F6224" s="231" t="s">
        <v>48</v>
      </c>
      <c r="G6224" s="231" t="s">
        <v>521</v>
      </c>
      <c r="H6224" s="231" t="s">
        <v>796</v>
      </c>
      <c r="I6224" s="203">
        <v>102118</v>
      </c>
      <c r="J6224" s="203">
        <v>95718.8</v>
      </c>
      <c r="K6224" s="203">
        <v>6155.23</v>
      </c>
      <c r="L6224" s="203">
        <v>243.97</v>
      </c>
      <c r="M6224" s="231"/>
    </row>
    <row r="6225" spans="1:13">
      <c r="A6225" s="231" t="s">
        <v>794</v>
      </c>
      <c r="B6225" s="231" t="s">
        <v>707</v>
      </c>
      <c r="C6225" s="231" t="s">
        <v>812</v>
      </c>
      <c r="D6225" s="231" t="s">
        <v>820</v>
      </c>
      <c r="E6225" s="231" t="s">
        <v>521</v>
      </c>
      <c r="F6225" s="231" t="s">
        <v>48</v>
      </c>
      <c r="G6225" s="231" t="s">
        <v>521</v>
      </c>
      <c r="H6225" s="231" t="s">
        <v>796</v>
      </c>
      <c r="I6225" s="203">
        <v>299378.74</v>
      </c>
      <c r="J6225" s="203">
        <v>289284.33</v>
      </c>
      <c r="K6225" s="203">
        <v>14963.8</v>
      </c>
      <c r="L6225" s="203">
        <v>-4869.3900000000003</v>
      </c>
      <c r="M6225" s="231"/>
    </row>
    <row r="6226" spans="1:13">
      <c r="A6226" s="231" t="s">
        <v>794</v>
      </c>
      <c r="B6226" s="231" t="s">
        <v>707</v>
      </c>
      <c r="C6226" s="231" t="s">
        <v>2341</v>
      </c>
      <c r="D6226" s="231" t="s">
        <v>820</v>
      </c>
      <c r="E6226" s="231" t="s">
        <v>521</v>
      </c>
      <c r="F6226" s="231" t="s">
        <v>48</v>
      </c>
      <c r="G6226" s="231" t="s">
        <v>521</v>
      </c>
      <c r="H6226" s="231" t="s">
        <v>796</v>
      </c>
      <c r="I6226" s="203">
        <v>1167</v>
      </c>
      <c r="J6226" s="203">
        <v>0</v>
      </c>
      <c r="K6226" s="203">
        <v>0</v>
      </c>
      <c r="L6226" s="203">
        <v>1167</v>
      </c>
      <c r="M6226" s="231"/>
    </row>
    <row r="6227" spans="1:13">
      <c r="A6227" s="231" t="s">
        <v>794</v>
      </c>
      <c r="B6227" s="231" t="s">
        <v>707</v>
      </c>
      <c r="C6227" s="231" t="s">
        <v>2341</v>
      </c>
      <c r="D6227" s="231" t="s">
        <v>820</v>
      </c>
      <c r="E6227" s="231" t="s">
        <v>521</v>
      </c>
      <c r="F6227" s="231" t="s">
        <v>48</v>
      </c>
      <c r="G6227" s="231" t="s">
        <v>521</v>
      </c>
      <c r="H6227" s="231" t="s">
        <v>796</v>
      </c>
      <c r="I6227" s="203">
        <v>2880</v>
      </c>
      <c r="J6227" s="203">
        <v>0</v>
      </c>
      <c r="K6227" s="203">
        <v>0</v>
      </c>
      <c r="L6227" s="203">
        <v>2880</v>
      </c>
      <c r="M6227" s="231"/>
    </row>
    <row r="6228" spans="1:13">
      <c r="A6228" s="231" t="s">
        <v>794</v>
      </c>
      <c r="B6228" s="231" t="s">
        <v>707</v>
      </c>
      <c r="C6228" s="231" t="s">
        <v>2341</v>
      </c>
      <c r="D6228" s="231" t="s">
        <v>820</v>
      </c>
      <c r="E6228" s="231" t="s">
        <v>521</v>
      </c>
      <c r="F6228" s="231" t="s">
        <v>48</v>
      </c>
      <c r="G6228" s="231" t="s">
        <v>521</v>
      </c>
      <c r="H6228" s="231" t="s">
        <v>796</v>
      </c>
      <c r="I6228" s="203">
        <v>33383.160000000003</v>
      </c>
      <c r="J6228" s="203">
        <v>2163.4699999999998</v>
      </c>
      <c r="K6228" s="203">
        <v>14219.17</v>
      </c>
      <c r="L6228" s="203">
        <v>17000.52</v>
      </c>
      <c r="M6228" s="231"/>
    </row>
    <row r="6229" spans="1:13">
      <c r="A6229" s="231" t="s">
        <v>794</v>
      </c>
      <c r="B6229" s="231" t="s">
        <v>707</v>
      </c>
      <c r="C6229" s="231" t="s">
        <v>2341</v>
      </c>
      <c r="D6229" s="231" t="s">
        <v>820</v>
      </c>
      <c r="E6229" s="231" t="s">
        <v>521</v>
      </c>
      <c r="F6229" s="231" t="s">
        <v>48</v>
      </c>
      <c r="G6229" s="231" t="s">
        <v>521</v>
      </c>
      <c r="H6229" s="231" t="s">
        <v>796</v>
      </c>
      <c r="I6229" s="203">
        <v>1820</v>
      </c>
      <c r="J6229" s="203">
        <v>0</v>
      </c>
      <c r="K6229" s="203">
        <v>0</v>
      </c>
      <c r="L6229" s="203">
        <v>1820</v>
      </c>
      <c r="M6229" s="231"/>
    </row>
    <row r="6230" spans="1:13">
      <c r="A6230" s="231" t="s">
        <v>794</v>
      </c>
      <c r="B6230" s="231" t="s">
        <v>707</v>
      </c>
      <c r="C6230" s="231" t="s">
        <v>2341</v>
      </c>
      <c r="D6230" s="231" t="s">
        <v>820</v>
      </c>
      <c r="E6230" s="231" t="s">
        <v>521</v>
      </c>
      <c r="F6230" s="231" t="s">
        <v>48</v>
      </c>
      <c r="G6230" s="231" t="s">
        <v>521</v>
      </c>
      <c r="H6230" s="231" t="s">
        <v>796</v>
      </c>
      <c r="I6230" s="203">
        <v>625.23</v>
      </c>
      <c r="J6230" s="203">
        <v>701.35</v>
      </c>
      <c r="K6230" s="203">
        <v>0</v>
      </c>
      <c r="L6230" s="203">
        <v>-76.12</v>
      </c>
      <c r="M6230" s="231"/>
    </row>
    <row r="6231" spans="1:13">
      <c r="A6231" s="231" t="s">
        <v>794</v>
      </c>
      <c r="B6231" s="231" t="s">
        <v>707</v>
      </c>
      <c r="C6231" s="231" t="s">
        <v>2343</v>
      </c>
      <c r="D6231" s="231" t="s">
        <v>820</v>
      </c>
      <c r="E6231" s="231" t="s">
        <v>521</v>
      </c>
      <c r="F6231" s="231" t="s">
        <v>48</v>
      </c>
      <c r="G6231" s="231" t="s">
        <v>521</v>
      </c>
      <c r="H6231" s="231" t="s">
        <v>796</v>
      </c>
      <c r="I6231" s="203">
        <v>2030.77</v>
      </c>
      <c r="J6231" s="203">
        <v>30.79</v>
      </c>
      <c r="K6231" s="203">
        <v>0</v>
      </c>
      <c r="L6231" s="203">
        <v>1999.98</v>
      </c>
      <c r="M6231" s="231"/>
    </row>
    <row r="6232" spans="1:13">
      <c r="A6232" s="231" t="s">
        <v>794</v>
      </c>
      <c r="B6232" s="231" t="s">
        <v>707</v>
      </c>
      <c r="C6232" s="231" t="s">
        <v>2344</v>
      </c>
      <c r="D6232" s="231" t="s">
        <v>820</v>
      </c>
      <c r="E6232" s="231" t="s">
        <v>521</v>
      </c>
      <c r="F6232" s="231" t="s">
        <v>48</v>
      </c>
      <c r="G6232" s="231" t="s">
        <v>521</v>
      </c>
      <c r="H6232" s="231" t="s">
        <v>796</v>
      </c>
      <c r="I6232" s="203">
        <v>1700</v>
      </c>
      <c r="J6232" s="203">
        <v>1614</v>
      </c>
      <c r="K6232" s="203">
        <v>0</v>
      </c>
      <c r="L6232" s="203">
        <v>86</v>
      </c>
      <c r="M6232" s="231"/>
    </row>
    <row r="6233" spans="1:13">
      <c r="A6233" s="231" t="s">
        <v>794</v>
      </c>
      <c r="B6233" s="231" t="s">
        <v>707</v>
      </c>
      <c r="C6233" s="231" t="s">
        <v>2345</v>
      </c>
      <c r="D6233" s="231" t="s">
        <v>820</v>
      </c>
      <c r="E6233" s="231" t="s">
        <v>521</v>
      </c>
      <c r="F6233" s="231" t="s">
        <v>48</v>
      </c>
      <c r="G6233" s="231" t="s">
        <v>521</v>
      </c>
      <c r="H6233" s="231" t="s">
        <v>796</v>
      </c>
      <c r="I6233" s="203">
        <v>1400</v>
      </c>
      <c r="J6233" s="203">
        <v>1400</v>
      </c>
      <c r="K6233" s="203">
        <v>0</v>
      </c>
      <c r="L6233" s="203">
        <v>0</v>
      </c>
      <c r="M6233" s="231"/>
    </row>
    <row r="6234" spans="1:13">
      <c r="A6234" s="231" t="s">
        <v>794</v>
      </c>
      <c r="B6234" s="231" t="s">
        <v>706</v>
      </c>
      <c r="C6234" s="231" t="s">
        <v>794</v>
      </c>
      <c r="D6234" s="231" t="s">
        <v>820</v>
      </c>
      <c r="E6234" s="231" t="s">
        <v>521</v>
      </c>
      <c r="F6234" s="231" t="s">
        <v>48</v>
      </c>
      <c r="G6234" s="231" t="s">
        <v>521</v>
      </c>
      <c r="H6234" s="231" t="s">
        <v>796</v>
      </c>
      <c r="I6234" s="203">
        <v>423864.75</v>
      </c>
      <c r="J6234" s="203">
        <v>374823.34</v>
      </c>
      <c r="K6234" s="203">
        <v>58657.72</v>
      </c>
      <c r="L6234" s="203">
        <v>-9616.31</v>
      </c>
      <c r="M6234" s="231"/>
    </row>
    <row r="6235" spans="1:13">
      <c r="A6235" s="231" t="s">
        <v>794</v>
      </c>
      <c r="B6235" s="231" t="s">
        <v>706</v>
      </c>
      <c r="C6235" s="231" t="s">
        <v>812</v>
      </c>
      <c r="D6235" s="231" t="s">
        <v>820</v>
      </c>
      <c r="E6235" s="231" t="s">
        <v>521</v>
      </c>
      <c r="F6235" s="231" t="s">
        <v>48</v>
      </c>
      <c r="G6235" s="231" t="s">
        <v>521</v>
      </c>
      <c r="H6235" s="231" t="s">
        <v>796</v>
      </c>
      <c r="I6235" s="203">
        <v>202682</v>
      </c>
      <c r="J6235" s="203">
        <v>191718.6</v>
      </c>
      <c r="K6235" s="203">
        <v>15906.73</v>
      </c>
      <c r="L6235" s="203">
        <v>-4943.33</v>
      </c>
      <c r="M6235" s="231"/>
    </row>
    <row r="6236" spans="1:13">
      <c r="A6236" s="231" t="s">
        <v>794</v>
      </c>
      <c r="B6236" s="231" t="s">
        <v>706</v>
      </c>
      <c r="C6236" s="231" t="s">
        <v>2341</v>
      </c>
      <c r="D6236" s="231" t="s">
        <v>820</v>
      </c>
      <c r="E6236" s="231" t="s">
        <v>521</v>
      </c>
      <c r="F6236" s="231" t="s">
        <v>48</v>
      </c>
      <c r="G6236" s="231" t="s">
        <v>521</v>
      </c>
      <c r="H6236" s="231" t="s">
        <v>796</v>
      </c>
      <c r="I6236" s="203">
        <v>9075.19</v>
      </c>
      <c r="J6236" s="203">
        <v>8696</v>
      </c>
      <c r="K6236" s="203">
        <v>0</v>
      </c>
      <c r="L6236" s="203">
        <v>379.19</v>
      </c>
      <c r="M6236" s="231"/>
    </row>
    <row r="6237" spans="1:13">
      <c r="A6237" s="231" t="s">
        <v>794</v>
      </c>
      <c r="B6237" s="231" t="s">
        <v>706</v>
      </c>
      <c r="C6237" s="231" t="s">
        <v>2341</v>
      </c>
      <c r="D6237" s="231" t="s">
        <v>820</v>
      </c>
      <c r="E6237" s="231" t="s">
        <v>521</v>
      </c>
      <c r="F6237" s="231" t="s">
        <v>48</v>
      </c>
      <c r="G6237" s="231" t="s">
        <v>521</v>
      </c>
      <c r="H6237" s="231" t="s">
        <v>796</v>
      </c>
      <c r="I6237" s="203">
        <v>1853.57</v>
      </c>
      <c r="J6237" s="203">
        <v>1853.57</v>
      </c>
      <c r="K6237" s="203">
        <v>0</v>
      </c>
      <c r="L6237" s="203">
        <v>0</v>
      </c>
      <c r="M6237" s="231"/>
    </row>
    <row r="6238" spans="1:13">
      <c r="A6238" s="231" t="s">
        <v>794</v>
      </c>
      <c r="B6238" s="231" t="s">
        <v>706</v>
      </c>
      <c r="C6238" s="231" t="s">
        <v>2341</v>
      </c>
      <c r="D6238" s="231" t="s">
        <v>820</v>
      </c>
      <c r="E6238" s="231" t="s">
        <v>521</v>
      </c>
      <c r="F6238" s="231" t="s">
        <v>48</v>
      </c>
      <c r="G6238" s="231" t="s">
        <v>521</v>
      </c>
      <c r="H6238" s="231" t="s">
        <v>796</v>
      </c>
      <c r="I6238" s="203">
        <v>18390</v>
      </c>
      <c r="J6238" s="203">
        <v>17085.41</v>
      </c>
      <c r="K6238" s="203">
        <v>0</v>
      </c>
      <c r="L6238" s="203">
        <v>1304.5899999999999</v>
      </c>
      <c r="M6238" s="231"/>
    </row>
    <row r="6239" spans="1:13">
      <c r="A6239" s="231" t="s">
        <v>794</v>
      </c>
      <c r="B6239" s="231" t="s">
        <v>706</v>
      </c>
      <c r="C6239" s="231" t="s">
        <v>2341</v>
      </c>
      <c r="D6239" s="231" t="s">
        <v>820</v>
      </c>
      <c r="E6239" s="231" t="s">
        <v>521</v>
      </c>
      <c r="F6239" s="231" t="s">
        <v>48</v>
      </c>
      <c r="G6239" s="231" t="s">
        <v>521</v>
      </c>
      <c r="H6239" s="231" t="s">
        <v>796</v>
      </c>
      <c r="I6239" s="203">
        <v>15046.05</v>
      </c>
      <c r="J6239" s="203">
        <v>12835.77</v>
      </c>
      <c r="K6239" s="203">
        <v>2210.2800000000002</v>
      </c>
      <c r="L6239" s="203">
        <v>0</v>
      </c>
      <c r="M6239" s="231"/>
    </row>
    <row r="6240" spans="1:13">
      <c r="A6240" s="231" t="s">
        <v>794</v>
      </c>
      <c r="B6240" s="231" t="s">
        <v>706</v>
      </c>
      <c r="C6240" s="231" t="s">
        <v>2341</v>
      </c>
      <c r="D6240" s="231" t="s">
        <v>820</v>
      </c>
      <c r="E6240" s="231" t="s">
        <v>521</v>
      </c>
      <c r="F6240" s="231" t="s">
        <v>48</v>
      </c>
      <c r="G6240" s="231" t="s">
        <v>521</v>
      </c>
      <c r="H6240" s="231" t="s">
        <v>796</v>
      </c>
      <c r="I6240" s="203">
        <v>105466.76</v>
      </c>
      <c r="J6240" s="203">
        <v>98455.3</v>
      </c>
      <c r="K6240" s="203">
        <v>4352</v>
      </c>
      <c r="L6240" s="203">
        <v>2659.46</v>
      </c>
      <c r="M6240" s="231"/>
    </row>
    <row r="6241" spans="1:13">
      <c r="A6241" s="231" t="s">
        <v>794</v>
      </c>
      <c r="B6241" s="231" t="s">
        <v>706</v>
      </c>
      <c r="C6241" s="231" t="s">
        <v>2342</v>
      </c>
      <c r="D6241" s="231" t="s">
        <v>820</v>
      </c>
      <c r="E6241" s="231" t="s">
        <v>521</v>
      </c>
      <c r="F6241" s="231" t="s">
        <v>48</v>
      </c>
      <c r="G6241" s="231" t="s">
        <v>521</v>
      </c>
      <c r="H6241" s="231" t="s">
        <v>796</v>
      </c>
      <c r="I6241" s="203">
        <v>259192</v>
      </c>
      <c r="J6241" s="203">
        <v>215021.08</v>
      </c>
      <c r="K6241" s="203">
        <v>0</v>
      </c>
      <c r="L6241" s="203">
        <v>44170.92</v>
      </c>
      <c r="M6241" s="231"/>
    </row>
    <row r="6242" spans="1:13">
      <c r="A6242" s="231" t="s">
        <v>794</v>
      </c>
      <c r="B6242" s="231" t="s">
        <v>706</v>
      </c>
      <c r="C6242" s="231" t="s">
        <v>2342</v>
      </c>
      <c r="D6242" s="231" t="s">
        <v>820</v>
      </c>
      <c r="E6242" s="231" t="s">
        <v>521</v>
      </c>
      <c r="F6242" s="231" t="s">
        <v>48</v>
      </c>
      <c r="G6242" s="231" t="s">
        <v>521</v>
      </c>
      <c r="H6242" s="231" t="s">
        <v>796</v>
      </c>
      <c r="I6242" s="203">
        <v>461.84</v>
      </c>
      <c r="J6242" s="203">
        <v>460.56</v>
      </c>
      <c r="K6242" s="203">
        <v>0</v>
      </c>
      <c r="L6242" s="203">
        <v>1.28</v>
      </c>
      <c r="M6242" s="231"/>
    </row>
    <row r="6243" spans="1:13">
      <c r="A6243" s="231" t="s">
        <v>794</v>
      </c>
      <c r="B6243" s="231" t="s">
        <v>706</v>
      </c>
      <c r="C6243" s="231" t="s">
        <v>2342</v>
      </c>
      <c r="D6243" s="231" t="s">
        <v>820</v>
      </c>
      <c r="E6243" s="231" t="s">
        <v>521</v>
      </c>
      <c r="F6243" s="231" t="s">
        <v>48</v>
      </c>
      <c r="G6243" s="231" t="s">
        <v>521</v>
      </c>
      <c r="H6243" s="231" t="s">
        <v>796</v>
      </c>
      <c r="I6243" s="203">
        <v>516.23</v>
      </c>
      <c r="J6243" s="203">
        <v>464.56</v>
      </c>
      <c r="K6243" s="203">
        <v>0</v>
      </c>
      <c r="L6243" s="203">
        <v>51.67</v>
      </c>
      <c r="M6243" s="231"/>
    </row>
    <row r="6244" spans="1:13">
      <c r="A6244" s="231" t="s">
        <v>794</v>
      </c>
      <c r="B6244" s="231" t="s">
        <v>706</v>
      </c>
      <c r="C6244" s="231" t="s">
        <v>2343</v>
      </c>
      <c r="D6244" s="231" t="s">
        <v>820</v>
      </c>
      <c r="E6244" s="231" t="s">
        <v>521</v>
      </c>
      <c r="F6244" s="231" t="s">
        <v>48</v>
      </c>
      <c r="G6244" s="231" t="s">
        <v>521</v>
      </c>
      <c r="H6244" s="231" t="s">
        <v>796</v>
      </c>
      <c r="I6244" s="203">
        <v>54780.26</v>
      </c>
      <c r="J6244" s="203">
        <v>54748.79</v>
      </c>
      <c r="K6244" s="203">
        <v>1016.95</v>
      </c>
      <c r="L6244" s="203">
        <v>-985.48</v>
      </c>
      <c r="M6244" s="231"/>
    </row>
    <row r="6245" spans="1:13">
      <c r="A6245" s="231" t="s">
        <v>794</v>
      </c>
      <c r="B6245" s="231" t="s">
        <v>706</v>
      </c>
      <c r="C6245" s="231" t="s">
        <v>2344</v>
      </c>
      <c r="D6245" s="231" t="s">
        <v>820</v>
      </c>
      <c r="E6245" s="231" t="s">
        <v>521</v>
      </c>
      <c r="F6245" s="231" t="s">
        <v>48</v>
      </c>
      <c r="G6245" s="231" t="s">
        <v>521</v>
      </c>
      <c r="H6245" s="231" t="s">
        <v>796</v>
      </c>
      <c r="I6245" s="203">
        <v>621.9</v>
      </c>
      <c r="J6245" s="203">
        <v>621.9</v>
      </c>
      <c r="K6245" s="203">
        <v>0</v>
      </c>
      <c r="L6245" s="203">
        <v>0</v>
      </c>
      <c r="M6245" s="231"/>
    </row>
    <row r="6246" spans="1:13">
      <c r="A6246" s="231" t="s">
        <v>794</v>
      </c>
      <c r="B6246" s="231" t="s">
        <v>709</v>
      </c>
      <c r="C6246" s="231" t="s">
        <v>794</v>
      </c>
      <c r="D6246" s="231" t="s">
        <v>820</v>
      </c>
      <c r="E6246" s="231" t="s">
        <v>521</v>
      </c>
      <c r="F6246" s="231" t="s">
        <v>48</v>
      </c>
      <c r="G6246" s="231" t="s">
        <v>521</v>
      </c>
      <c r="H6246" s="231" t="s">
        <v>796</v>
      </c>
      <c r="I6246" s="203">
        <v>70263</v>
      </c>
      <c r="J6246" s="203">
        <v>64071.35</v>
      </c>
      <c r="K6246" s="203">
        <v>5824.66</v>
      </c>
      <c r="L6246" s="203">
        <v>366.99</v>
      </c>
      <c r="M6246" s="231"/>
    </row>
    <row r="6247" spans="1:13">
      <c r="A6247" s="231" t="s">
        <v>794</v>
      </c>
      <c r="B6247" s="231" t="s">
        <v>709</v>
      </c>
      <c r="C6247" s="231" t="s">
        <v>812</v>
      </c>
      <c r="D6247" s="231" t="s">
        <v>820</v>
      </c>
      <c r="E6247" s="231" t="s">
        <v>521</v>
      </c>
      <c r="F6247" s="231" t="s">
        <v>48</v>
      </c>
      <c r="G6247" s="231" t="s">
        <v>521</v>
      </c>
      <c r="H6247" s="231" t="s">
        <v>796</v>
      </c>
      <c r="I6247" s="203">
        <v>23188</v>
      </c>
      <c r="J6247" s="203">
        <v>22000.84</v>
      </c>
      <c r="K6247" s="203">
        <v>1209.8599999999999</v>
      </c>
      <c r="L6247" s="203">
        <v>-22.7</v>
      </c>
      <c r="M6247" s="231"/>
    </row>
    <row r="6248" spans="1:13">
      <c r="A6248" s="231" t="s">
        <v>794</v>
      </c>
      <c r="B6248" s="231" t="s">
        <v>709</v>
      </c>
      <c r="C6248" s="231" t="s">
        <v>2341</v>
      </c>
      <c r="D6248" s="231" t="s">
        <v>820</v>
      </c>
      <c r="E6248" s="231" t="s">
        <v>521</v>
      </c>
      <c r="F6248" s="231" t="s">
        <v>48</v>
      </c>
      <c r="G6248" s="231" t="s">
        <v>521</v>
      </c>
      <c r="H6248" s="231" t="s">
        <v>796</v>
      </c>
      <c r="I6248" s="203">
        <v>14512.78</v>
      </c>
      <c r="J6248" s="203">
        <v>9866.32</v>
      </c>
      <c r="K6248" s="203">
        <v>4646.46</v>
      </c>
      <c r="L6248" s="203">
        <v>0</v>
      </c>
      <c r="M6248" s="231"/>
    </row>
    <row r="6249" spans="1:13">
      <c r="A6249" s="231" t="s">
        <v>794</v>
      </c>
      <c r="B6249" s="231" t="s">
        <v>709</v>
      </c>
      <c r="C6249" s="231" t="s">
        <v>2341</v>
      </c>
      <c r="D6249" s="231" t="s">
        <v>820</v>
      </c>
      <c r="E6249" s="231" t="s">
        <v>521</v>
      </c>
      <c r="F6249" s="231" t="s">
        <v>48</v>
      </c>
      <c r="G6249" s="231" t="s">
        <v>521</v>
      </c>
      <c r="H6249" s="231" t="s">
        <v>796</v>
      </c>
      <c r="I6249" s="203">
        <v>2004.75</v>
      </c>
      <c r="J6249" s="203">
        <v>2004.75</v>
      </c>
      <c r="K6249" s="203">
        <v>0</v>
      </c>
      <c r="L6249" s="203">
        <v>0</v>
      </c>
      <c r="M6249" s="231"/>
    </row>
    <row r="6250" spans="1:13">
      <c r="A6250" s="231" t="s">
        <v>794</v>
      </c>
      <c r="B6250" s="231" t="s">
        <v>709</v>
      </c>
      <c r="C6250" s="231" t="s">
        <v>2343</v>
      </c>
      <c r="D6250" s="231" t="s">
        <v>820</v>
      </c>
      <c r="E6250" s="231" t="s">
        <v>521</v>
      </c>
      <c r="F6250" s="231" t="s">
        <v>48</v>
      </c>
      <c r="G6250" s="231" t="s">
        <v>521</v>
      </c>
      <c r="H6250" s="231" t="s">
        <v>796</v>
      </c>
      <c r="I6250" s="203">
        <v>331.95</v>
      </c>
      <c r="J6250" s="203">
        <v>331.95</v>
      </c>
      <c r="K6250" s="203">
        <v>0</v>
      </c>
      <c r="L6250" s="203">
        <v>0</v>
      </c>
      <c r="M6250" s="231"/>
    </row>
    <row r="6251" spans="1:13">
      <c r="A6251" s="231" t="s">
        <v>794</v>
      </c>
      <c r="B6251" s="231" t="s">
        <v>704</v>
      </c>
      <c r="C6251" s="231" t="s">
        <v>794</v>
      </c>
      <c r="D6251" s="231" t="s">
        <v>705</v>
      </c>
      <c r="E6251" s="231" t="s">
        <v>521</v>
      </c>
      <c r="F6251" s="231" t="s">
        <v>48</v>
      </c>
      <c r="G6251" s="231" t="s">
        <v>521</v>
      </c>
      <c r="H6251" s="231" t="s">
        <v>796</v>
      </c>
      <c r="I6251" s="203">
        <v>53505.06</v>
      </c>
      <c r="J6251" s="203">
        <v>49081.72</v>
      </c>
      <c r="K6251" s="203">
        <v>4423.34</v>
      </c>
      <c r="L6251" s="203">
        <v>0</v>
      </c>
      <c r="M6251" s="231"/>
    </row>
    <row r="6252" spans="1:13">
      <c r="A6252" s="231" t="s">
        <v>794</v>
      </c>
      <c r="B6252" s="231" t="s">
        <v>704</v>
      </c>
      <c r="C6252" s="231" t="s">
        <v>812</v>
      </c>
      <c r="D6252" s="231" t="s">
        <v>705</v>
      </c>
      <c r="E6252" s="231" t="s">
        <v>521</v>
      </c>
      <c r="F6252" s="231" t="s">
        <v>48</v>
      </c>
      <c r="G6252" s="231" t="s">
        <v>521</v>
      </c>
      <c r="H6252" s="231" t="s">
        <v>796</v>
      </c>
      <c r="I6252" s="203">
        <v>19543</v>
      </c>
      <c r="J6252" s="203">
        <v>18355.169999999998</v>
      </c>
      <c r="K6252" s="203">
        <v>919.08</v>
      </c>
      <c r="L6252" s="203">
        <v>268.75</v>
      </c>
      <c r="M6252" s="231"/>
    </row>
    <row r="6253" spans="1:13">
      <c r="A6253" s="231" t="s">
        <v>794</v>
      </c>
      <c r="B6253" s="231" t="s">
        <v>704</v>
      </c>
      <c r="C6253" s="231" t="s">
        <v>2341</v>
      </c>
      <c r="D6253" s="231" t="s">
        <v>705</v>
      </c>
      <c r="E6253" s="231" t="s">
        <v>521</v>
      </c>
      <c r="F6253" s="231" t="s">
        <v>48</v>
      </c>
      <c r="G6253" s="231" t="s">
        <v>521</v>
      </c>
      <c r="H6253" s="231" t="s">
        <v>796</v>
      </c>
      <c r="I6253" s="203">
        <v>9</v>
      </c>
      <c r="J6253" s="203">
        <v>0</v>
      </c>
      <c r="K6253" s="203">
        <v>0</v>
      </c>
      <c r="L6253" s="203">
        <v>9</v>
      </c>
      <c r="M6253" s="231"/>
    </row>
    <row r="6254" spans="1:13">
      <c r="A6254" s="231" t="s">
        <v>794</v>
      </c>
      <c r="B6254" s="231" t="s">
        <v>704</v>
      </c>
      <c r="C6254" s="231" t="s">
        <v>2341</v>
      </c>
      <c r="D6254" s="231" t="s">
        <v>705</v>
      </c>
      <c r="E6254" s="231" t="s">
        <v>521</v>
      </c>
      <c r="F6254" s="231" t="s">
        <v>48</v>
      </c>
      <c r="G6254" s="231" t="s">
        <v>521</v>
      </c>
      <c r="H6254" s="231" t="s">
        <v>796</v>
      </c>
      <c r="I6254" s="203">
        <v>507</v>
      </c>
      <c r="J6254" s="203">
        <v>287</v>
      </c>
      <c r="K6254" s="203">
        <v>0</v>
      </c>
      <c r="L6254" s="203">
        <v>220</v>
      </c>
      <c r="M6254" s="231"/>
    </row>
    <row r="6255" spans="1:13">
      <c r="A6255" s="231" t="s">
        <v>794</v>
      </c>
      <c r="B6255" s="231" t="s">
        <v>704</v>
      </c>
      <c r="C6255" s="231" t="s">
        <v>2343</v>
      </c>
      <c r="D6255" s="231" t="s">
        <v>705</v>
      </c>
      <c r="E6255" s="231" t="s">
        <v>521</v>
      </c>
      <c r="F6255" s="231" t="s">
        <v>48</v>
      </c>
      <c r="G6255" s="231" t="s">
        <v>521</v>
      </c>
      <c r="H6255" s="231" t="s">
        <v>796</v>
      </c>
      <c r="I6255" s="203">
        <v>1160</v>
      </c>
      <c r="J6255" s="203">
        <v>974.05</v>
      </c>
      <c r="K6255" s="203">
        <v>0</v>
      </c>
      <c r="L6255" s="203">
        <v>185.95</v>
      </c>
      <c r="M6255" s="231"/>
    </row>
    <row r="6256" spans="1:13">
      <c r="A6256" s="231" t="s">
        <v>794</v>
      </c>
      <c r="B6256" s="231" t="s">
        <v>704</v>
      </c>
      <c r="C6256" s="231" t="s">
        <v>2343</v>
      </c>
      <c r="D6256" s="231" t="s">
        <v>705</v>
      </c>
      <c r="E6256" s="231" t="s">
        <v>521</v>
      </c>
      <c r="F6256" s="231" t="s">
        <v>48</v>
      </c>
      <c r="G6256" s="231" t="s">
        <v>521</v>
      </c>
      <c r="H6256" s="231" t="s">
        <v>796</v>
      </c>
      <c r="I6256" s="203">
        <v>414</v>
      </c>
      <c r="J6256" s="203">
        <v>545.52</v>
      </c>
      <c r="K6256" s="203">
        <v>0</v>
      </c>
      <c r="L6256" s="203">
        <v>-131.52000000000001</v>
      </c>
      <c r="M6256" s="231"/>
    </row>
    <row r="6257" spans="1:13">
      <c r="A6257" s="231" t="s">
        <v>794</v>
      </c>
      <c r="B6257" s="231" t="s">
        <v>704</v>
      </c>
      <c r="C6257" s="231" t="s">
        <v>2344</v>
      </c>
      <c r="D6257" s="231" t="s">
        <v>705</v>
      </c>
      <c r="E6257" s="231" t="s">
        <v>521</v>
      </c>
      <c r="F6257" s="231" t="s">
        <v>48</v>
      </c>
      <c r="G6257" s="231" t="s">
        <v>521</v>
      </c>
      <c r="H6257" s="231" t="s">
        <v>796</v>
      </c>
      <c r="I6257" s="203">
        <v>568</v>
      </c>
      <c r="J6257" s="203">
        <v>284.98</v>
      </c>
      <c r="K6257" s="203">
        <v>0</v>
      </c>
      <c r="L6257" s="203">
        <v>283.02</v>
      </c>
      <c r="M6257" s="231"/>
    </row>
    <row r="6258" spans="1:13">
      <c r="A6258" s="231" t="s">
        <v>794</v>
      </c>
      <c r="B6258" s="231" t="s">
        <v>704</v>
      </c>
      <c r="C6258" s="231" t="s">
        <v>2344</v>
      </c>
      <c r="D6258" s="231" t="s">
        <v>705</v>
      </c>
      <c r="E6258" s="231" t="s">
        <v>521</v>
      </c>
      <c r="F6258" s="231" t="s">
        <v>48</v>
      </c>
      <c r="G6258" s="231" t="s">
        <v>521</v>
      </c>
      <c r="H6258" s="231" t="s">
        <v>796</v>
      </c>
      <c r="I6258" s="203">
        <v>15</v>
      </c>
      <c r="J6258" s="203">
        <v>0</v>
      </c>
      <c r="K6258" s="203">
        <v>0</v>
      </c>
      <c r="L6258" s="203">
        <v>15</v>
      </c>
      <c r="M6258" s="231"/>
    </row>
    <row r="6259" spans="1:13">
      <c r="A6259" s="231" t="s">
        <v>794</v>
      </c>
      <c r="B6259" s="231" t="s">
        <v>808</v>
      </c>
      <c r="C6259" s="231" t="s">
        <v>794</v>
      </c>
      <c r="D6259" s="231" t="s">
        <v>799</v>
      </c>
      <c r="E6259" s="231" t="s">
        <v>2093</v>
      </c>
      <c r="F6259" s="231" t="s">
        <v>48</v>
      </c>
      <c r="G6259" s="231" t="s">
        <v>521</v>
      </c>
      <c r="H6259" s="231" t="s">
        <v>796</v>
      </c>
      <c r="I6259" s="203">
        <v>28707.56</v>
      </c>
      <c r="J6259" s="203">
        <v>27725.81</v>
      </c>
      <c r="K6259" s="203">
        <v>981.75</v>
      </c>
      <c r="L6259" s="203">
        <v>0</v>
      </c>
      <c r="M6259" s="231"/>
    </row>
    <row r="6260" spans="1:13">
      <c r="A6260" s="231" t="s">
        <v>794</v>
      </c>
      <c r="B6260" s="231" t="s">
        <v>808</v>
      </c>
      <c r="C6260" s="231" t="s">
        <v>812</v>
      </c>
      <c r="D6260" s="231" t="s">
        <v>799</v>
      </c>
      <c r="E6260" s="231" t="s">
        <v>2093</v>
      </c>
      <c r="F6260" s="231" t="s">
        <v>48</v>
      </c>
      <c r="G6260" s="231" t="s">
        <v>521</v>
      </c>
      <c r="H6260" s="231" t="s">
        <v>796</v>
      </c>
      <c r="I6260" s="203">
        <v>11093</v>
      </c>
      <c r="J6260" s="203">
        <v>10979.39</v>
      </c>
      <c r="K6260" s="203">
        <v>134.13</v>
      </c>
      <c r="L6260" s="203">
        <v>-20.52</v>
      </c>
      <c r="M6260" s="231"/>
    </row>
    <row r="6261" spans="1:13">
      <c r="A6261" s="231" t="s">
        <v>794</v>
      </c>
      <c r="B6261" s="231" t="s">
        <v>703</v>
      </c>
      <c r="C6261" s="231" t="s">
        <v>794</v>
      </c>
      <c r="D6261" s="231" t="s">
        <v>845</v>
      </c>
      <c r="E6261" s="231" t="s">
        <v>2092</v>
      </c>
      <c r="F6261" s="231" t="s">
        <v>48</v>
      </c>
      <c r="G6261" s="231" t="s">
        <v>521</v>
      </c>
      <c r="H6261" s="231" t="s">
        <v>796</v>
      </c>
      <c r="I6261" s="203">
        <v>41884.99</v>
      </c>
      <c r="J6261" s="203">
        <v>35320.83</v>
      </c>
      <c r="K6261" s="203">
        <v>6564.16</v>
      </c>
      <c r="L6261" s="203">
        <v>0</v>
      </c>
      <c r="M6261" s="231"/>
    </row>
    <row r="6262" spans="1:13">
      <c r="A6262" s="231" t="s">
        <v>794</v>
      </c>
      <c r="B6262" s="231" t="s">
        <v>703</v>
      </c>
      <c r="C6262" s="231" t="s">
        <v>812</v>
      </c>
      <c r="D6262" s="231" t="s">
        <v>845</v>
      </c>
      <c r="E6262" s="231" t="s">
        <v>2092</v>
      </c>
      <c r="F6262" s="231" t="s">
        <v>48</v>
      </c>
      <c r="G6262" s="231" t="s">
        <v>521</v>
      </c>
      <c r="H6262" s="231" t="s">
        <v>796</v>
      </c>
      <c r="I6262" s="203">
        <v>17091.28</v>
      </c>
      <c r="J6262" s="203">
        <v>15757.18</v>
      </c>
      <c r="K6262" s="203">
        <v>1362.4</v>
      </c>
      <c r="L6262" s="203">
        <v>-28.3</v>
      </c>
      <c r="M6262" s="231"/>
    </row>
    <row r="6263" spans="1:13">
      <c r="A6263" s="231" t="s">
        <v>794</v>
      </c>
      <c r="B6263" s="231" t="s">
        <v>703</v>
      </c>
      <c r="C6263" s="231" t="s">
        <v>794</v>
      </c>
      <c r="D6263" s="231" t="s">
        <v>799</v>
      </c>
      <c r="E6263" s="231" t="s">
        <v>2092</v>
      </c>
      <c r="F6263" s="231" t="s">
        <v>48</v>
      </c>
      <c r="G6263" s="231" t="s">
        <v>521</v>
      </c>
      <c r="H6263" s="231" t="s">
        <v>796</v>
      </c>
      <c r="I6263" s="203">
        <v>41124.01</v>
      </c>
      <c r="J6263" s="203">
        <v>34686.69</v>
      </c>
      <c r="K6263" s="203">
        <v>6437.32</v>
      </c>
      <c r="L6263" s="203">
        <v>0</v>
      </c>
      <c r="M6263" s="231"/>
    </row>
    <row r="6264" spans="1:13">
      <c r="A6264" s="231" t="s">
        <v>794</v>
      </c>
      <c r="B6264" s="231" t="s">
        <v>703</v>
      </c>
      <c r="C6264" s="231" t="s">
        <v>812</v>
      </c>
      <c r="D6264" s="231" t="s">
        <v>799</v>
      </c>
      <c r="E6264" s="231" t="s">
        <v>2092</v>
      </c>
      <c r="F6264" s="231" t="s">
        <v>48</v>
      </c>
      <c r="G6264" s="231" t="s">
        <v>521</v>
      </c>
      <c r="H6264" s="231" t="s">
        <v>796</v>
      </c>
      <c r="I6264" s="203">
        <v>22706.17</v>
      </c>
      <c r="J6264" s="203">
        <v>21379.9</v>
      </c>
      <c r="K6264" s="203">
        <v>1336.16</v>
      </c>
      <c r="L6264" s="203">
        <v>-9.89</v>
      </c>
      <c r="M6264" s="231"/>
    </row>
    <row r="6265" spans="1:13">
      <c r="A6265" s="231" t="s">
        <v>794</v>
      </c>
      <c r="B6265" s="231" t="s">
        <v>808</v>
      </c>
      <c r="C6265" s="231" t="s">
        <v>794</v>
      </c>
      <c r="D6265" s="231" t="s">
        <v>799</v>
      </c>
      <c r="E6265" s="231" t="s">
        <v>2086</v>
      </c>
      <c r="F6265" s="231" t="s">
        <v>48</v>
      </c>
      <c r="G6265" s="231" t="s">
        <v>521</v>
      </c>
      <c r="H6265" s="231" t="s">
        <v>796</v>
      </c>
      <c r="I6265" s="203">
        <v>103888</v>
      </c>
      <c r="J6265" s="203">
        <v>177258</v>
      </c>
      <c r="K6265" s="203">
        <v>0</v>
      </c>
      <c r="L6265" s="203">
        <v>-73370</v>
      </c>
      <c r="M6265" s="231"/>
    </row>
    <row r="6266" spans="1:13">
      <c r="A6266" s="231" t="s">
        <v>794</v>
      </c>
      <c r="B6266" s="231" t="s">
        <v>808</v>
      </c>
      <c r="C6266" s="231" t="s">
        <v>812</v>
      </c>
      <c r="D6266" s="231" t="s">
        <v>799</v>
      </c>
      <c r="E6266" s="231" t="s">
        <v>2086</v>
      </c>
      <c r="F6266" s="231" t="s">
        <v>48</v>
      </c>
      <c r="G6266" s="231" t="s">
        <v>521</v>
      </c>
      <c r="H6266" s="231" t="s">
        <v>796</v>
      </c>
      <c r="I6266" s="203">
        <v>23154.32</v>
      </c>
      <c r="J6266" s="203">
        <v>39065.040000000001</v>
      </c>
      <c r="K6266" s="203">
        <v>0</v>
      </c>
      <c r="L6266" s="203">
        <v>-15910.72</v>
      </c>
      <c r="M6266" s="231"/>
    </row>
    <row r="6267" spans="1:13">
      <c r="A6267" s="231" t="s">
        <v>794</v>
      </c>
      <c r="B6267" s="231" t="s">
        <v>808</v>
      </c>
      <c r="C6267" s="231" t="s">
        <v>2341</v>
      </c>
      <c r="D6267" s="231" t="s">
        <v>799</v>
      </c>
      <c r="E6267" s="231" t="s">
        <v>2086</v>
      </c>
      <c r="F6267" s="231" t="s">
        <v>48</v>
      </c>
      <c r="G6267" s="231" t="s">
        <v>521</v>
      </c>
      <c r="H6267" s="231" t="s">
        <v>796</v>
      </c>
      <c r="I6267" s="203">
        <v>72825</v>
      </c>
      <c r="J6267" s="203">
        <v>72825</v>
      </c>
      <c r="K6267" s="203">
        <v>39000</v>
      </c>
      <c r="L6267" s="203">
        <v>-39000</v>
      </c>
      <c r="M6267" s="231"/>
    </row>
    <row r="6268" spans="1:13">
      <c r="A6268" s="231" t="s">
        <v>794</v>
      </c>
      <c r="B6268" s="231" t="s">
        <v>703</v>
      </c>
      <c r="C6268" s="231" t="s">
        <v>794</v>
      </c>
      <c r="D6268" s="231" t="s">
        <v>845</v>
      </c>
      <c r="E6268" s="231" t="s">
        <v>2087</v>
      </c>
      <c r="F6268" s="231" t="s">
        <v>48</v>
      </c>
      <c r="G6268" s="231" t="s">
        <v>521</v>
      </c>
      <c r="H6268" s="231" t="s">
        <v>796</v>
      </c>
      <c r="I6268" s="203">
        <v>31281.599999999999</v>
      </c>
      <c r="J6268" s="203">
        <v>30164.400000000001</v>
      </c>
      <c r="K6268" s="203">
        <v>1117.2</v>
      </c>
      <c r="L6268" s="203">
        <v>0</v>
      </c>
      <c r="M6268" s="231"/>
    </row>
    <row r="6269" spans="1:13">
      <c r="A6269" s="231" t="s">
        <v>794</v>
      </c>
      <c r="B6269" s="231" t="s">
        <v>703</v>
      </c>
      <c r="C6269" s="231" t="s">
        <v>812</v>
      </c>
      <c r="D6269" s="231" t="s">
        <v>845</v>
      </c>
      <c r="E6269" s="231" t="s">
        <v>2087</v>
      </c>
      <c r="F6269" s="231" t="s">
        <v>48</v>
      </c>
      <c r="G6269" s="231" t="s">
        <v>521</v>
      </c>
      <c r="H6269" s="231" t="s">
        <v>796</v>
      </c>
      <c r="I6269" s="203">
        <v>14353</v>
      </c>
      <c r="J6269" s="203">
        <v>14138.25</v>
      </c>
      <c r="K6269" s="203">
        <v>232.58</v>
      </c>
      <c r="L6269" s="203">
        <v>-17.829999999999998</v>
      </c>
      <c r="M6269" s="231"/>
    </row>
    <row r="6270" spans="1:13">
      <c r="A6270" s="231" t="s">
        <v>794</v>
      </c>
      <c r="B6270" s="231" t="s">
        <v>808</v>
      </c>
      <c r="C6270" s="231" t="s">
        <v>2341</v>
      </c>
      <c r="D6270" s="231" t="s">
        <v>799</v>
      </c>
      <c r="E6270" s="231" t="s">
        <v>338</v>
      </c>
      <c r="F6270" s="231" t="s">
        <v>48</v>
      </c>
      <c r="G6270" s="231" t="s">
        <v>521</v>
      </c>
      <c r="H6270" s="231" t="s">
        <v>796</v>
      </c>
      <c r="I6270" s="203">
        <v>26251.39</v>
      </c>
      <c r="J6270" s="203">
        <v>20600</v>
      </c>
      <c r="K6270" s="203">
        <v>0</v>
      </c>
      <c r="L6270" s="203">
        <v>5651.39</v>
      </c>
      <c r="M6270" s="231"/>
    </row>
    <row r="6271" spans="1:13">
      <c r="A6271" s="231" t="s">
        <v>794</v>
      </c>
      <c r="B6271" s="231" t="s">
        <v>804</v>
      </c>
      <c r="C6271" s="231" t="s">
        <v>794</v>
      </c>
      <c r="D6271" s="231" t="s">
        <v>799</v>
      </c>
      <c r="E6271" s="231" t="s">
        <v>338</v>
      </c>
      <c r="F6271" s="231" t="s">
        <v>48</v>
      </c>
      <c r="G6271" s="231" t="s">
        <v>521</v>
      </c>
      <c r="H6271" s="231" t="s">
        <v>796</v>
      </c>
      <c r="I6271" s="203">
        <v>8270.91</v>
      </c>
      <c r="J6271" s="203">
        <v>7962.37</v>
      </c>
      <c r="K6271" s="203">
        <v>0</v>
      </c>
      <c r="L6271" s="203">
        <v>308.54000000000002</v>
      </c>
      <c r="M6271" s="231"/>
    </row>
    <row r="6272" spans="1:13">
      <c r="A6272" s="231" t="s">
        <v>794</v>
      </c>
      <c r="B6272" s="231" t="s">
        <v>804</v>
      </c>
      <c r="C6272" s="231" t="s">
        <v>812</v>
      </c>
      <c r="D6272" s="231" t="s">
        <v>799</v>
      </c>
      <c r="E6272" s="231" t="s">
        <v>338</v>
      </c>
      <c r="F6272" s="231" t="s">
        <v>48</v>
      </c>
      <c r="G6272" s="231" t="s">
        <v>521</v>
      </c>
      <c r="H6272" s="231" t="s">
        <v>796</v>
      </c>
      <c r="I6272" s="203">
        <v>2000</v>
      </c>
      <c r="J6272" s="203">
        <v>1834.22</v>
      </c>
      <c r="K6272" s="203">
        <v>0</v>
      </c>
      <c r="L6272" s="203">
        <v>165.78</v>
      </c>
      <c r="M6272" s="231"/>
    </row>
    <row r="6273" spans="1:13">
      <c r="A6273" s="231" t="s">
        <v>794</v>
      </c>
      <c r="B6273" s="231" t="s">
        <v>804</v>
      </c>
      <c r="C6273" s="231" t="s">
        <v>2341</v>
      </c>
      <c r="D6273" s="231" t="s">
        <v>799</v>
      </c>
      <c r="E6273" s="231" t="s">
        <v>338</v>
      </c>
      <c r="F6273" s="231" t="s">
        <v>48</v>
      </c>
      <c r="G6273" s="231" t="s">
        <v>521</v>
      </c>
      <c r="H6273" s="231" t="s">
        <v>796</v>
      </c>
      <c r="I6273" s="203">
        <v>21900</v>
      </c>
      <c r="J6273" s="203">
        <v>15500</v>
      </c>
      <c r="K6273" s="203">
        <v>0</v>
      </c>
      <c r="L6273" s="203">
        <v>6400</v>
      </c>
      <c r="M6273" s="231"/>
    </row>
    <row r="6274" spans="1:13">
      <c r="A6274" s="231" t="s">
        <v>794</v>
      </c>
      <c r="B6274" s="231" t="s">
        <v>804</v>
      </c>
      <c r="C6274" s="231" t="s">
        <v>2341</v>
      </c>
      <c r="D6274" s="231" t="s">
        <v>799</v>
      </c>
      <c r="E6274" s="231" t="s">
        <v>338</v>
      </c>
      <c r="F6274" s="231" t="s">
        <v>48</v>
      </c>
      <c r="G6274" s="231" t="s">
        <v>521</v>
      </c>
      <c r="H6274" s="231" t="s">
        <v>796</v>
      </c>
      <c r="I6274" s="203">
        <v>12609.05</v>
      </c>
      <c r="J6274" s="203">
        <v>0</v>
      </c>
      <c r="K6274" s="203">
        <v>0</v>
      </c>
      <c r="L6274" s="203">
        <v>12609.05</v>
      </c>
      <c r="M6274" s="231"/>
    </row>
    <row r="6275" spans="1:13">
      <c r="A6275" s="231" t="s">
        <v>794</v>
      </c>
      <c r="B6275" s="231" t="s">
        <v>804</v>
      </c>
      <c r="C6275" s="231" t="s">
        <v>2343</v>
      </c>
      <c r="D6275" s="231" t="s">
        <v>799</v>
      </c>
      <c r="E6275" s="231" t="s">
        <v>338</v>
      </c>
      <c r="F6275" s="231" t="s">
        <v>48</v>
      </c>
      <c r="G6275" s="231" t="s">
        <v>521</v>
      </c>
      <c r="H6275" s="231" t="s">
        <v>796</v>
      </c>
      <c r="I6275" s="203">
        <v>20784.93</v>
      </c>
      <c r="J6275" s="203">
        <v>0</v>
      </c>
      <c r="K6275" s="203">
        <v>0</v>
      </c>
      <c r="L6275" s="203">
        <v>20784.93</v>
      </c>
      <c r="M6275" s="231"/>
    </row>
    <row r="6276" spans="1:13">
      <c r="A6276" s="231" t="s">
        <v>794</v>
      </c>
      <c r="B6276" s="231" t="s">
        <v>804</v>
      </c>
      <c r="C6276" s="231" t="s">
        <v>2344</v>
      </c>
      <c r="D6276" s="231" t="s">
        <v>799</v>
      </c>
      <c r="E6276" s="231" t="s">
        <v>338</v>
      </c>
      <c r="F6276" s="231" t="s">
        <v>48</v>
      </c>
      <c r="G6276" s="231" t="s">
        <v>521</v>
      </c>
      <c r="H6276" s="231" t="s">
        <v>796</v>
      </c>
      <c r="I6276" s="203">
        <v>10993</v>
      </c>
      <c r="J6276" s="203">
        <v>9004</v>
      </c>
      <c r="K6276" s="203">
        <v>0</v>
      </c>
      <c r="L6276" s="203">
        <v>1989</v>
      </c>
      <c r="M6276" s="231"/>
    </row>
    <row r="6277" spans="1:13">
      <c r="A6277" s="231" t="s">
        <v>794</v>
      </c>
      <c r="B6277" s="231" t="s">
        <v>804</v>
      </c>
      <c r="C6277" s="231" t="s">
        <v>2344</v>
      </c>
      <c r="D6277" s="231" t="s">
        <v>799</v>
      </c>
      <c r="E6277" s="231" t="s">
        <v>338</v>
      </c>
      <c r="F6277" s="231" t="s">
        <v>48</v>
      </c>
      <c r="G6277" s="231" t="s">
        <v>521</v>
      </c>
      <c r="H6277" s="231" t="s">
        <v>796</v>
      </c>
      <c r="I6277" s="203">
        <v>2225.0100000000002</v>
      </c>
      <c r="J6277" s="203">
        <v>0</v>
      </c>
      <c r="K6277" s="203">
        <v>0</v>
      </c>
      <c r="L6277" s="203">
        <v>2225.0100000000002</v>
      </c>
      <c r="M6277" s="231"/>
    </row>
    <row r="6278" spans="1:13">
      <c r="A6278" s="231" t="s">
        <v>794</v>
      </c>
      <c r="B6278" s="231" t="s">
        <v>242</v>
      </c>
      <c r="C6278" s="231" t="s">
        <v>2344</v>
      </c>
      <c r="D6278" s="231" t="s">
        <v>799</v>
      </c>
      <c r="E6278" s="231" t="s">
        <v>338</v>
      </c>
      <c r="F6278" s="231" t="s">
        <v>48</v>
      </c>
      <c r="G6278" s="231" t="s">
        <v>521</v>
      </c>
      <c r="H6278" s="231" t="s">
        <v>796</v>
      </c>
      <c r="I6278" s="203">
        <v>18795.52</v>
      </c>
      <c r="J6278" s="203">
        <v>18221.14</v>
      </c>
      <c r="K6278" s="203">
        <v>0</v>
      </c>
      <c r="L6278" s="203">
        <v>574.38</v>
      </c>
      <c r="M6278" s="231"/>
    </row>
    <row r="6279" spans="1:13">
      <c r="A6279" s="231" t="s">
        <v>794</v>
      </c>
      <c r="B6279" s="231" t="s">
        <v>706</v>
      </c>
      <c r="C6279" s="231" t="s">
        <v>2345</v>
      </c>
      <c r="D6279" s="231" t="s">
        <v>799</v>
      </c>
      <c r="E6279" s="231" t="s">
        <v>338</v>
      </c>
      <c r="F6279" s="231" t="s">
        <v>48</v>
      </c>
      <c r="G6279" s="231" t="s">
        <v>521</v>
      </c>
      <c r="H6279" s="231" t="s">
        <v>796</v>
      </c>
      <c r="I6279" s="203">
        <v>4323.53</v>
      </c>
      <c r="J6279" s="203">
        <v>3562.74</v>
      </c>
      <c r="K6279" s="203">
        <v>0</v>
      </c>
      <c r="L6279" s="203">
        <v>760.79</v>
      </c>
      <c r="M6279" s="231"/>
    </row>
    <row r="6280" spans="1:13">
      <c r="A6280" s="231" t="s">
        <v>794</v>
      </c>
      <c r="B6280" s="231" t="s">
        <v>808</v>
      </c>
      <c r="C6280" s="231" t="s">
        <v>2341</v>
      </c>
      <c r="D6280" s="231" t="s">
        <v>2268</v>
      </c>
      <c r="E6280" s="231" t="s">
        <v>521</v>
      </c>
      <c r="F6280" s="231" t="s">
        <v>48</v>
      </c>
      <c r="G6280" s="231" t="s">
        <v>521</v>
      </c>
      <c r="H6280" s="231" t="s">
        <v>796</v>
      </c>
      <c r="I6280" s="203">
        <v>829.63</v>
      </c>
      <c r="J6280" s="203">
        <v>420</v>
      </c>
      <c r="K6280" s="203">
        <v>0</v>
      </c>
      <c r="L6280" s="203">
        <v>409.63</v>
      </c>
      <c r="M6280" s="231"/>
    </row>
    <row r="6281" spans="1:13">
      <c r="A6281" s="231" t="s">
        <v>794</v>
      </c>
      <c r="B6281" s="231" t="s">
        <v>808</v>
      </c>
      <c r="C6281" s="231" t="s">
        <v>2343</v>
      </c>
      <c r="D6281" s="231" t="s">
        <v>2268</v>
      </c>
      <c r="E6281" s="231" t="s">
        <v>521</v>
      </c>
      <c r="F6281" s="231" t="s">
        <v>48</v>
      </c>
      <c r="G6281" s="231" t="s">
        <v>521</v>
      </c>
      <c r="H6281" s="231" t="s">
        <v>796</v>
      </c>
      <c r="I6281" s="203">
        <v>100</v>
      </c>
      <c r="J6281" s="203">
        <v>0</v>
      </c>
      <c r="K6281" s="203">
        <v>0</v>
      </c>
      <c r="L6281" s="203">
        <v>100</v>
      </c>
      <c r="M6281" s="231"/>
    </row>
    <row r="6282" spans="1:13">
      <c r="A6282" s="231" t="s">
        <v>794</v>
      </c>
      <c r="B6282" s="231" t="s">
        <v>703</v>
      </c>
      <c r="C6282" s="231" t="s">
        <v>794</v>
      </c>
      <c r="D6282" s="231" t="s">
        <v>2268</v>
      </c>
      <c r="E6282" s="231" t="s">
        <v>521</v>
      </c>
      <c r="F6282" s="231" t="s">
        <v>48</v>
      </c>
      <c r="G6282" s="231" t="s">
        <v>521</v>
      </c>
      <c r="H6282" s="231" t="s">
        <v>796</v>
      </c>
      <c r="I6282" s="203">
        <v>40481.519999999997</v>
      </c>
      <c r="J6282" s="203">
        <v>32001.200000000001</v>
      </c>
      <c r="K6282" s="203">
        <v>7680.32</v>
      </c>
      <c r="L6282" s="203">
        <v>800</v>
      </c>
      <c r="M6282" s="231"/>
    </row>
    <row r="6283" spans="1:13">
      <c r="A6283" s="231" t="s">
        <v>794</v>
      </c>
      <c r="B6283" s="231" t="s">
        <v>703</v>
      </c>
      <c r="C6283" s="231" t="s">
        <v>812</v>
      </c>
      <c r="D6283" s="231" t="s">
        <v>2268</v>
      </c>
      <c r="E6283" s="231" t="s">
        <v>521</v>
      </c>
      <c r="F6283" s="231" t="s">
        <v>48</v>
      </c>
      <c r="G6283" s="231" t="s">
        <v>521</v>
      </c>
      <c r="H6283" s="231" t="s">
        <v>796</v>
      </c>
      <c r="I6283" s="203">
        <v>14890.76</v>
      </c>
      <c r="J6283" s="203">
        <v>13526.6</v>
      </c>
      <c r="K6283" s="203">
        <v>1594.16</v>
      </c>
      <c r="L6283" s="203">
        <v>-230</v>
      </c>
      <c r="M6283" s="231"/>
    </row>
    <row r="6284" spans="1:13">
      <c r="A6284" s="231" t="s">
        <v>794</v>
      </c>
      <c r="B6284" s="231" t="s">
        <v>365</v>
      </c>
      <c r="C6284" s="231" t="s">
        <v>2341</v>
      </c>
      <c r="D6284" s="231" t="s">
        <v>2268</v>
      </c>
      <c r="E6284" s="231" t="s">
        <v>521</v>
      </c>
      <c r="F6284" s="231" t="s">
        <v>48</v>
      </c>
      <c r="G6284" s="231" t="s">
        <v>521</v>
      </c>
      <c r="H6284" s="231" t="s">
        <v>796</v>
      </c>
      <c r="I6284" s="203">
        <v>1637.37</v>
      </c>
      <c r="J6284" s="203">
        <v>1886.7</v>
      </c>
      <c r="K6284" s="203">
        <v>284.76</v>
      </c>
      <c r="L6284" s="203">
        <v>-534.09</v>
      </c>
      <c r="M6284" s="231"/>
    </row>
    <row r="6285" spans="1:13">
      <c r="A6285" s="231" t="s">
        <v>794</v>
      </c>
      <c r="B6285" s="231" t="s">
        <v>365</v>
      </c>
      <c r="C6285" s="231" t="s">
        <v>2341</v>
      </c>
      <c r="D6285" s="231" t="s">
        <v>2268</v>
      </c>
      <c r="E6285" s="231" t="s">
        <v>521</v>
      </c>
      <c r="F6285" s="231" t="s">
        <v>48</v>
      </c>
      <c r="G6285" s="231" t="s">
        <v>521</v>
      </c>
      <c r="H6285" s="231" t="s">
        <v>796</v>
      </c>
      <c r="I6285" s="203">
        <v>133</v>
      </c>
      <c r="J6285" s="203">
        <v>0</v>
      </c>
      <c r="K6285" s="203">
        <v>0</v>
      </c>
      <c r="L6285" s="203">
        <v>133</v>
      </c>
      <c r="M6285" s="231"/>
    </row>
    <row r="6286" spans="1:13">
      <c r="A6286" s="231" t="s">
        <v>794</v>
      </c>
      <c r="B6286" s="231" t="s">
        <v>365</v>
      </c>
      <c r="C6286" s="231" t="s">
        <v>2343</v>
      </c>
      <c r="D6286" s="231" t="s">
        <v>2268</v>
      </c>
      <c r="E6286" s="231" t="s">
        <v>521</v>
      </c>
      <c r="F6286" s="231" t="s">
        <v>48</v>
      </c>
      <c r="G6286" s="231" t="s">
        <v>521</v>
      </c>
      <c r="H6286" s="231" t="s">
        <v>796</v>
      </c>
      <c r="I6286" s="203">
        <v>12</v>
      </c>
      <c r="J6286" s="203">
        <v>0</v>
      </c>
      <c r="K6286" s="203">
        <v>0</v>
      </c>
      <c r="L6286" s="203">
        <v>12</v>
      </c>
      <c r="M6286" s="231"/>
    </row>
    <row r="6287" spans="1:13">
      <c r="A6287" s="231" t="s">
        <v>794</v>
      </c>
      <c r="B6287" s="231" t="s">
        <v>243</v>
      </c>
      <c r="C6287" s="231" t="s">
        <v>794</v>
      </c>
      <c r="D6287" s="231" t="s">
        <v>2268</v>
      </c>
      <c r="E6287" s="231" t="s">
        <v>521</v>
      </c>
      <c r="F6287" s="231" t="s">
        <v>48</v>
      </c>
      <c r="G6287" s="231" t="s">
        <v>521</v>
      </c>
      <c r="H6287" s="231" t="s">
        <v>796</v>
      </c>
      <c r="I6287" s="203">
        <v>180491</v>
      </c>
      <c r="J6287" s="203">
        <v>164785.69</v>
      </c>
      <c r="K6287" s="203">
        <v>14980.52</v>
      </c>
      <c r="L6287" s="203">
        <v>724.79</v>
      </c>
      <c r="M6287" s="231"/>
    </row>
    <row r="6288" spans="1:13">
      <c r="A6288" s="231" t="s">
        <v>794</v>
      </c>
      <c r="B6288" s="231" t="s">
        <v>243</v>
      </c>
      <c r="C6288" s="231" t="s">
        <v>812</v>
      </c>
      <c r="D6288" s="231" t="s">
        <v>2268</v>
      </c>
      <c r="E6288" s="231" t="s">
        <v>521</v>
      </c>
      <c r="F6288" s="231" t="s">
        <v>48</v>
      </c>
      <c r="G6288" s="231" t="s">
        <v>521</v>
      </c>
      <c r="H6288" s="231" t="s">
        <v>796</v>
      </c>
      <c r="I6288" s="203">
        <v>66432</v>
      </c>
      <c r="J6288" s="203">
        <v>62538.39</v>
      </c>
      <c r="K6288" s="203">
        <v>4039.82</v>
      </c>
      <c r="L6288" s="203">
        <v>-146.21</v>
      </c>
      <c r="M6288" s="231"/>
    </row>
    <row r="6289" spans="1:13">
      <c r="A6289" s="231" t="s">
        <v>794</v>
      </c>
      <c r="B6289" s="231" t="s">
        <v>243</v>
      </c>
      <c r="C6289" s="231" t="s">
        <v>2341</v>
      </c>
      <c r="D6289" s="231" t="s">
        <v>2268</v>
      </c>
      <c r="E6289" s="231" t="s">
        <v>521</v>
      </c>
      <c r="F6289" s="231" t="s">
        <v>48</v>
      </c>
      <c r="G6289" s="231" t="s">
        <v>521</v>
      </c>
      <c r="H6289" s="231" t="s">
        <v>796</v>
      </c>
      <c r="I6289" s="203">
        <v>8193</v>
      </c>
      <c r="J6289" s="203">
        <v>5620</v>
      </c>
      <c r="K6289" s="203">
        <v>0</v>
      </c>
      <c r="L6289" s="203">
        <v>2573</v>
      </c>
      <c r="M6289" s="231"/>
    </row>
    <row r="6290" spans="1:13">
      <c r="A6290" s="231" t="s">
        <v>794</v>
      </c>
      <c r="B6290" s="231" t="s">
        <v>243</v>
      </c>
      <c r="C6290" s="231" t="s">
        <v>2343</v>
      </c>
      <c r="D6290" s="231" t="s">
        <v>2268</v>
      </c>
      <c r="E6290" s="231" t="s">
        <v>521</v>
      </c>
      <c r="F6290" s="231" t="s">
        <v>48</v>
      </c>
      <c r="G6290" s="231" t="s">
        <v>521</v>
      </c>
      <c r="H6290" s="231" t="s">
        <v>796</v>
      </c>
      <c r="I6290" s="203">
        <v>259</v>
      </c>
      <c r="J6290" s="203">
        <v>194.15</v>
      </c>
      <c r="K6290" s="203">
        <v>0</v>
      </c>
      <c r="L6290" s="203">
        <v>64.849999999999994</v>
      </c>
      <c r="M6290" s="231"/>
    </row>
    <row r="6291" spans="1:13">
      <c r="A6291" s="231" t="s">
        <v>794</v>
      </c>
      <c r="B6291" s="231" t="s">
        <v>243</v>
      </c>
      <c r="C6291" s="231" t="s">
        <v>2345</v>
      </c>
      <c r="D6291" s="231" t="s">
        <v>2268</v>
      </c>
      <c r="E6291" s="231" t="s">
        <v>521</v>
      </c>
      <c r="F6291" s="231" t="s">
        <v>48</v>
      </c>
      <c r="G6291" s="231" t="s">
        <v>521</v>
      </c>
      <c r="H6291" s="231" t="s">
        <v>796</v>
      </c>
      <c r="I6291" s="203">
        <v>25</v>
      </c>
      <c r="J6291" s="203">
        <v>0</v>
      </c>
      <c r="K6291" s="203">
        <v>0</v>
      </c>
      <c r="L6291" s="203">
        <v>25</v>
      </c>
      <c r="M6291" s="231"/>
    </row>
    <row r="6292" spans="1:13">
      <c r="A6292" s="231" t="s">
        <v>794</v>
      </c>
      <c r="B6292" s="231" t="s">
        <v>703</v>
      </c>
      <c r="C6292" s="231" t="s">
        <v>794</v>
      </c>
      <c r="D6292" s="231" t="s">
        <v>896</v>
      </c>
      <c r="E6292" s="231" t="s">
        <v>521</v>
      </c>
      <c r="F6292" s="231" t="s">
        <v>48</v>
      </c>
      <c r="G6292" s="231" t="s">
        <v>521</v>
      </c>
      <c r="H6292" s="231" t="s">
        <v>796</v>
      </c>
      <c r="I6292" s="203">
        <v>76018.009999999995</v>
      </c>
      <c r="J6292" s="203">
        <v>63348.33</v>
      </c>
      <c r="K6292" s="203">
        <v>12669.68</v>
      </c>
      <c r="L6292" s="203">
        <v>0</v>
      </c>
      <c r="M6292" s="231"/>
    </row>
    <row r="6293" spans="1:13">
      <c r="A6293" s="231" t="s">
        <v>794</v>
      </c>
      <c r="B6293" s="231" t="s">
        <v>703</v>
      </c>
      <c r="C6293" s="231" t="s">
        <v>812</v>
      </c>
      <c r="D6293" s="231" t="s">
        <v>896</v>
      </c>
      <c r="E6293" s="231" t="s">
        <v>521</v>
      </c>
      <c r="F6293" s="231" t="s">
        <v>48</v>
      </c>
      <c r="G6293" s="231" t="s">
        <v>521</v>
      </c>
      <c r="H6293" s="231" t="s">
        <v>796</v>
      </c>
      <c r="I6293" s="203">
        <v>25317.919999999998</v>
      </c>
      <c r="J6293" s="203">
        <v>23069.7</v>
      </c>
      <c r="K6293" s="203">
        <v>2629.76</v>
      </c>
      <c r="L6293" s="203">
        <v>-381.54</v>
      </c>
      <c r="M6293" s="231"/>
    </row>
    <row r="6294" spans="1:13">
      <c r="A6294" s="231" t="s">
        <v>794</v>
      </c>
      <c r="B6294" s="231" t="s">
        <v>703</v>
      </c>
      <c r="C6294" s="231" t="s">
        <v>2341</v>
      </c>
      <c r="D6294" s="231" t="s">
        <v>896</v>
      </c>
      <c r="E6294" s="231" t="s">
        <v>521</v>
      </c>
      <c r="F6294" s="231" t="s">
        <v>48</v>
      </c>
      <c r="G6294" s="231" t="s">
        <v>521</v>
      </c>
      <c r="H6294" s="231" t="s">
        <v>796</v>
      </c>
      <c r="I6294" s="203">
        <v>145000</v>
      </c>
      <c r="J6294" s="203">
        <v>95874</v>
      </c>
      <c r="K6294" s="203">
        <v>48662</v>
      </c>
      <c r="L6294" s="203">
        <v>464</v>
      </c>
      <c r="M6294" s="231"/>
    </row>
    <row r="6295" spans="1:13">
      <c r="A6295" s="231" t="s">
        <v>794</v>
      </c>
      <c r="B6295" s="231" t="s">
        <v>703</v>
      </c>
      <c r="C6295" s="231" t="s">
        <v>2341</v>
      </c>
      <c r="D6295" s="231" t="s">
        <v>896</v>
      </c>
      <c r="E6295" s="231" t="s">
        <v>521</v>
      </c>
      <c r="F6295" s="231" t="s">
        <v>48</v>
      </c>
      <c r="G6295" s="231" t="s">
        <v>521</v>
      </c>
      <c r="H6295" s="231" t="s">
        <v>796</v>
      </c>
      <c r="I6295" s="203">
        <v>4107699</v>
      </c>
      <c r="J6295" s="203">
        <v>4063416.52</v>
      </c>
      <c r="K6295" s="203">
        <v>79671.75</v>
      </c>
      <c r="L6295" s="203">
        <v>-35389.269999999997</v>
      </c>
      <c r="M6295" s="231"/>
    </row>
    <row r="6296" spans="1:13">
      <c r="A6296" s="231" t="s">
        <v>794</v>
      </c>
      <c r="B6296" s="231" t="s">
        <v>704</v>
      </c>
      <c r="C6296" s="231" t="s">
        <v>2341</v>
      </c>
      <c r="D6296" s="231" t="s">
        <v>896</v>
      </c>
      <c r="E6296" s="231" t="s">
        <v>521</v>
      </c>
      <c r="F6296" s="231" t="s">
        <v>48</v>
      </c>
      <c r="G6296" s="231" t="s">
        <v>521</v>
      </c>
      <c r="H6296" s="231" t="s">
        <v>796</v>
      </c>
      <c r="I6296" s="203">
        <v>7600</v>
      </c>
      <c r="J6296" s="203">
        <v>322.58999999999997</v>
      </c>
      <c r="K6296" s="203">
        <v>1776.74</v>
      </c>
      <c r="L6296" s="203">
        <v>5500.67</v>
      </c>
      <c r="M6296" s="231"/>
    </row>
    <row r="6297" spans="1:13">
      <c r="A6297" s="231" t="s">
        <v>794</v>
      </c>
      <c r="B6297" s="231" t="s">
        <v>704</v>
      </c>
      <c r="C6297" s="231" t="s">
        <v>2341</v>
      </c>
      <c r="D6297" s="231" t="s">
        <v>896</v>
      </c>
      <c r="E6297" s="231" t="s">
        <v>521</v>
      </c>
      <c r="F6297" s="231" t="s">
        <v>48</v>
      </c>
      <c r="G6297" s="231" t="s">
        <v>521</v>
      </c>
      <c r="H6297" s="231" t="s">
        <v>796</v>
      </c>
      <c r="I6297" s="203">
        <v>64</v>
      </c>
      <c r="J6297" s="203">
        <v>0</v>
      </c>
      <c r="K6297" s="203">
        <v>0</v>
      </c>
      <c r="L6297" s="203">
        <v>64</v>
      </c>
      <c r="M6297" s="231"/>
    </row>
    <row r="6298" spans="1:13">
      <c r="A6298" s="231" t="s">
        <v>794</v>
      </c>
      <c r="B6298" s="231" t="s">
        <v>704</v>
      </c>
      <c r="C6298" s="231" t="s">
        <v>2341</v>
      </c>
      <c r="D6298" s="231" t="s">
        <v>896</v>
      </c>
      <c r="E6298" s="231" t="s">
        <v>521</v>
      </c>
      <c r="F6298" s="231" t="s">
        <v>48</v>
      </c>
      <c r="G6298" s="231" t="s">
        <v>521</v>
      </c>
      <c r="H6298" s="231" t="s">
        <v>796</v>
      </c>
      <c r="I6298" s="203">
        <v>35</v>
      </c>
      <c r="J6298" s="203">
        <v>0</v>
      </c>
      <c r="K6298" s="203">
        <v>0</v>
      </c>
      <c r="L6298" s="203">
        <v>35</v>
      </c>
      <c r="M6298" s="231"/>
    </row>
    <row r="6299" spans="1:13">
      <c r="A6299" s="231" t="s">
        <v>794</v>
      </c>
      <c r="B6299" s="231" t="s">
        <v>704</v>
      </c>
      <c r="C6299" s="231" t="s">
        <v>2343</v>
      </c>
      <c r="D6299" s="231" t="s">
        <v>896</v>
      </c>
      <c r="E6299" s="231" t="s">
        <v>521</v>
      </c>
      <c r="F6299" s="231" t="s">
        <v>48</v>
      </c>
      <c r="G6299" s="231" t="s">
        <v>521</v>
      </c>
      <c r="H6299" s="231" t="s">
        <v>796</v>
      </c>
      <c r="I6299" s="203">
        <v>4367.51</v>
      </c>
      <c r="J6299" s="203">
        <v>2807.72</v>
      </c>
      <c r="K6299" s="203">
        <v>60</v>
      </c>
      <c r="L6299" s="203">
        <v>1499.79</v>
      </c>
      <c r="M6299" s="231"/>
    </row>
    <row r="6300" spans="1:13">
      <c r="A6300" s="231" t="s">
        <v>794</v>
      </c>
      <c r="B6300" s="231" t="s">
        <v>704</v>
      </c>
      <c r="C6300" s="231" t="s">
        <v>2343</v>
      </c>
      <c r="D6300" s="231" t="s">
        <v>896</v>
      </c>
      <c r="E6300" s="231" t="s">
        <v>521</v>
      </c>
      <c r="F6300" s="231" t="s">
        <v>48</v>
      </c>
      <c r="G6300" s="231" t="s">
        <v>521</v>
      </c>
      <c r="H6300" s="231" t="s">
        <v>796</v>
      </c>
      <c r="I6300" s="203">
        <v>76</v>
      </c>
      <c r="J6300" s="203">
        <v>0</v>
      </c>
      <c r="K6300" s="203">
        <v>0</v>
      </c>
      <c r="L6300" s="203">
        <v>76</v>
      </c>
      <c r="M6300" s="231"/>
    </row>
    <row r="6301" spans="1:13">
      <c r="A6301" s="231" t="s">
        <v>794</v>
      </c>
      <c r="B6301" s="231" t="s">
        <v>704</v>
      </c>
      <c r="C6301" s="231" t="s">
        <v>2344</v>
      </c>
      <c r="D6301" s="231" t="s">
        <v>896</v>
      </c>
      <c r="E6301" s="231" t="s">
        <v>521</v>
      </c>
      <c r="F6301" s="231" t="s">
        <v>48</v>
      </c>
      <c r="G6301" s="231" t="s">
        <v>521</v>
      </c>
      <c r="H6301" s="231" t="s">
        <v>796</v>
      </c>
      <c r="I6301" s="203">
        <v>169.49</v>
      </c>
      <c r="J6301" s="203">
        <v>169.49</v>
      </c>
      <c r="K6301" s="203">
        <v>0</v>
      </c>
      <c r="L6301" s="203">
        <v>0</v>
      </c>
      <c r="M6301" s="231"/>
    </row>
    <row r="6302" spans="1:13">
      <c r="A6302" s="231" t="s">
        <v>794</v>
      </c>
      <c r="B6302" s="231" t="s">
        <v>704</v>
      </c>
      <c r="C6302" s="231" t="s">
        <v>2345</v>
      </c>
      <c r="D6302" s="231" t="s">
        <v>896</v>
      </c>
      <c r="E6302" s="231" t="s">
        <v>521</v>
      </c>
      <c r="F6302" s="231" t="s">
        <v>48</v>
      </c>
      <c r="G6302" s="231" t="s">
        <v>521</v>
      </c>
      <c r="H6302" s="231" t="s">
        <v>796</v>
      </c>
      <c r="I6302" s="203">
        <v>3850</v>
      </c>
      <c r="J6302" s="203">
        <v>3600</v>
      </c>
      <c r="K6302" s="203">
        <v>0</v>
      </c>
      <c r="L6302" s="203">
        <v>250</v>
      </c>
      <c r="M6302" s="231"/>
    </row>
    <row r="6303" spans="1:13">
      <c r="A6303" s="231" t="s">
        <v>794</v>
      </c>
      <c r="B6303" s="231" t="s">
        <v>702</v>
      </c>
      <c r="C6303" s="231" t="s">
        <v>2345</v>
      </c>
      <c r="D6303" s="231" t="s">
        <v>896</v>
      </c>
      <c r="E6303" s="231" t="s">
        <v>521</v>
      </c>
      <c r="F6303" s="231" t="s">
        <v>48</v>
      </c>
      <c r="G6303" s="231" t="s">
        <v>521</v>
      </c>
      <c r="H6303" s="231" t="s">
        <v>796</v>
      </c>
      <c r="I6303" s="203">
        <v>1970</v>
      </c>
      <c r="J6303" s="203">
        <v>0</v>
      </c>
      <c r="K6303" s="203">
        <v>0</v>
      </c>
      <c r="L6303" s="203">
        <v>1970</v>
      </c>
      <c r="M6303" s="231"/>
    </row>
    <row r="6304" spans="1:13">
      <c r="A6304" s="231" t="s">
        <v>794</v>
      </c>
      <c r="B6304" s="231" t="s">
        <v>365</v>
      </c>
      <c r="C6304" s="231" t="s">
        <v>794</v>
      </c>
      <c r="D6304" s="231" t="s">
        <v>896</v>
      </c>
      <c r="E6304" s="231" t="s">
        <v>521</v>
      </c>
      <c r="F6304" s="231" t="s">
        <v>48</v>
      </c>
      <c r="G6304" s="231" t="s">
        <v>521</v>
      </c>
      <c r="H6304" s="231" t="s">
        <v>796</v>
      </c>
      <c r="I6304" s="203">
        <v>223941</v>
      </c>
      <c r="J6304" s="203">
        <v>204516.11</v>
      </c>
      <c r="K6304" s="203">
        <v>18647.759999999998</v>
      </c>
      <c r="L6304" s="203">
        <v>777.13</v>
      </c>
      <c r="M6304" s="231"/>
    </row>
    <row r="6305" spans="1:13">
      <c r="A6305" s="231" t="s">
        <v>794</v>
      </c>
      <c r="B6305" s="231" t="s">
        <v>365</v>
      </c>
      <c r="C6305" s="231" t="s">
        <v>812</v>
      </c>
      <c r="D6305" s="231" t="s">
        <v>896</v>
      </c>
      <c r="E6305" s="231" t="s">
        <v>521</v>
      </c>
      <c r="F6305" s="231" t="s">
        <v>48</v>
      </c>
      <c r="G6305" s="231" t="s">
        <v>521</v>
      </c>
      <c r="H6305" s="231" t="s">
        <v>796</v>
      </c>
      <c r="I6305" s="203">
        <v>84434.53</v>
      </c>
      <c r="J6305" s="203">
        <v>80795.63</v>
      </c>
      <c r="K6305" s="203">
        <v>4924.66</v>
      </c>
      <c r="L6305" s="203">
        <v>-1285.76</v>
      </c>
      <c r="M6305" s="231"/>
    </row>
    <row r="6306" spans="1:13">
      <c r="A6306" s="231" t="s">
        <v>794</v>
      </c>
      <c r="B6306" s="231" t="s">
        <v>365</v>
      </c>
      <c r="C6306" s="231" t="s">
        <v>2341</v>
      </c>
      <c r="D6306" s="231" t="s">
        <v>896</v>
      </c>
      <c r="E6306" s="231" t="s">
        <v>521</v>
      </c>
      <c r="F6306" s="231" t="s">
        <v>48</v>
      </c>
      <c r="G6306" s="231" t="s">
        <v>521</v>
      </c>
      <c r="H6306" s="231" t="s">
        <v>796</v>
      </c>
      <c r="I6306" s="203">
        <v>19662</v>
      </c>
      <c r="J6306" s="203">
        <v>0</v>
      </c>
      <c r="K6306" s="203">
        <v>0</v>
      </c>
      <c r="L6306" s="203">
        <v>19662</v>
      </c>
      <c r="M6306" s="231"/>
    </row>
    <row r="6307" spans="1:13">
      <c r="A6307" s="231" t="s">
        <v>794</v>
      </c>
      <c r="B6307" s="231" t="s">
        <v>706</v>
      </c>
      <c r="C6307" s="231" t="s">
        <v>794</v>
      </c>
      <c r="D6307" s="231" t="s">
        <v>896</v>
      </c>
      <c r="E6307" s="231" t="s">
        <v>521</v>
      </c>
      <c r="F6307" s="231" t="s">
        <v>48</v>
      </c>
      <c r="G6307" s="231" t="s">
        <v>521</v>
      </c>
      <c r="H6307" s="231" t="s">
        <v>796</v>
      </c>
      <c r="I6307" s="203">
        <v>125263.32</v>
      </c>
      <c r="J6307" s="203">
        <v>114824.7</v>
      </c>
      <c r="K6307" s="203">
        <v>10438.620000000001</v>
      </c>
      <c r="L6307" s="203">
        <v>0</v>
      </c>
      <c r="M6307" s="231"/>
    </row>
    <row r="6308" spans="1:13">
      <c r="A6308" s="231" t="s">
        <v>794</v>
      </c>
      <c r="B6308" s="231" t="s">
        <v>706</v>
      </c>
      <c r="C6308" s="231" t="s">
        <v>812</v>
      </c>
      <c r="D6308" s="231" t="s">
        <v>896</v>
      </c>
      <c r="E6308" s="231" t="s">
        <v>521</v>
      </c>
      <c r="F6308" s="231" t="s">
        <v>48</v>
      </c>
      <c r="G6308" s="231" t="s">
        <v>521</v>
      </c>
      <c r="H6308" s="231" t="s">
        <v>796</v>
      </c>
      <c r="I6308" s="203">
        <v>45263.41</v>
      </c>
      <c r="J6308" s="203">
        <v>43148.42</v>
      </c>
      <c r="K6308" s="203">
        <v>2829.48</v>
      </c>
      <c r="L6308" s="203">
        <v>-714.49</v>
      </c>
      <c r="M6308" s="231"/>
    </row>
    <row r="6309" spans="1:13">
      <c r="A6309" s="231" t="s">
        <v>794</v>
      </c>
      <c r="B6309" s="231" t="s">
        <v>244</v>
      </c>
      <c r="C6309" s="231" t="s">
        <v>794</v>
      </c>
      <c r="D6309" s="231" t="s">
        <v>845</v>
      </c>
      <c r="E6309" s="231" t="s">
        <v>2082</v>
      </c>
      <c r="F6309" s="231" t="s">
        <v>48</v>
      </c>
      <c r="G6309" s="231" t="s">
        <v>521</v>
      </c>
      <c r="H6309" s="231" t="s">
        <v>796</v>
      </c>
      <c r="I6309" s="203">
        <v>49539.99</v>
      </c>
      <c r="J6309" s="203">
        <v>45411.65</v>
      </c>
      <c r="K6309" s="203">
        <v>4128.34</v>
      </c>
      <c r="L6309" s="203">
        <v>0</v>
      </c>
      <c r="M6309" s="231"/>
    </row>
    <row r="6310" spans="1:13">
      <c r="A6310" s="231" t="s">
        <v>794</v>
      </c>
      <c r="B6310" s="231" t="s">
        <v>244</v>
      </c>
      <c r="C6310" s="231" t="s">
        <v>812</v>
      </c>
      <c r="D6310" s="231" t="s">
        <v>845</v>
      </c>
      <c r="E6310" s="231" t="s">
        <v>2082</v>
      </c>
      <c r="F6310" s="231" t="s">
        <v>48</v>
      </c>
      <c r="G6310" s="231" t="s">
        <v>521</v>
      </c>
      <c r="H6310" s="231" t="s">
        <v>796</v>
      </c>
      <c r="I6310" s="203">
        <v>19681.96</v>
      </c>
      <c r="J6310" s="203">
        <v>18863.099999999999</v>
      </c>
      <c r="K6310" s="203">
        <v>857.84</v>
      </c>
      <c r="L6310" s="203">
        <v>-38.979999999999997</v>
      </c>
      <c r="M6310" s="231"/>
    </row>
    <row r="6311" spans="1:13">
      <c r="A6311" s="231" t="s">
        <v>794</v>
      </c>
      <c r="B6311" s="231" t="s">
        <v>244</v>
      </c>
      <c r="C6311" s="231" t="s">
        <v>794</v>
      </c>
      <c r="D6311" s="231" t="s">
        <v>799</v>
      </c>
      <c r="E6311" s="231" t="s">
        <v>2082</v>
      </c>
      <c r="F6311" s="231" t="s">
        <v>48</v>
      </c>
      <c r="G6311" s="231" t="s">
        <v>521</v>
      </c>
      <c r="H6311" s="231" t="s">
        <v>796</v>
      </c>
      <c r="I6311" s="203">
        <v>47604</v>
      </c>
      <c r="J6311" s="203">
        <v>43637</v>
      </c>
      <c r="K6311" s="203">
        <v>3967</v>
      </c>
      <c r="L6311" s="203">
        <v>0</v>
      </c>
      <c r="M6311" s="231"/>
    </row>
    <row r="6312" spans="1:13">
      <c r="A6312" s="231" t="s">
        <v>794</v>
      </c>
      <c r="B6312" s="231" t="s">
        <v>244</v>
      </c>
      <c r="C6312" s="231" t="s">
        <v>812</v>
      </c>
      <c r="D6312" s="231" t="s">
        <v>799</v>
      </c>
      <c r="E6312" s="231" t="s">
        <v>2082</v>
      </c>
      <c r="F6312" s="231" t="s">
        <v>48</v>
      </c>
      <c r="G6312" s="231" t="s">
        <v>521</v>
      </c>
      <c r="H6312" s="231" t="s">
        <v>796</v>
      </c>
      <c r="I6312" s="203">
        <v>18044.27</v>
      </c>
      <c r="J6312" s="203">
        <v>17254.43</v>
      </c>
      <c r="K6312" s="203">
        <v>824.38</v>
      </c>
      <c r="L6312" s="203">
        <v>-34.54</v>
      </c>
      <c r="M6312" s="231"/>
    </row>
    <row r="6313" spans="1:13">
      <c r="A6313" s="231" t="s">
        <v>794</v>
      </c>
      <c r="B6313" s="231" t="s">
        <v>808</v>
      </c>
      <c r="C6313" s="231" t="s">
        <v>2341</v>
      </c>
      <c r="D6313" s="231" t="s">
        <v>22</v>
      </c>
      <c r="E6313" s="231" t="s">
        <v>338</v>
      </c>
      <c r="F6313" s="231" t="s">
        <v>48</v>
      </c>
      <c r="G6313" s="231" t="s">
        <v>521</v>
      </c>
      <c r="H6313" s="231" t="s">
        <v>796</v>
      </c>
      <c r="I6313" s="203">
        <v>1819.12</v>
      </c>
      <c r="J6313" s="203">
        <v>0</v>
      </c>
      <c r="K6313" s="203">
        <v>0</v>
      </c>
      <c r="L6313" s="203">
        <v>1819.12</v>
      </c>
      <c r="M6313" s="231"/>
    </row>
    <row r="6314" spans="1:13">
      <c r="A6314" s="231" t="s">
        <v>794</v>
      </c>
      <c r="B6314" s="231" t="s">
        <v>804</v>
      </c>
      <c r="C6314" s="231" t="s">
        <v>794</v>
      </c>
      <c r="D6314" s="231" t="s">
        <v>22</v>
      </c>
      <c r="E6314" s="231" t="s">
        <v>338</v>
      </c>
      <c r="F6314" s="231" t="s">
        <v>48</v>
      </c>
      <c r="G6314" s="231" t="s">
        <v>521</v>
      </c>
      <c r="H6314" s="231" t="s">
        <v>796</v>
      </c>
      <c r="I6314" s="203">
        <v>1984.32</v>
      </c>
      <c r="J6314" s="203">
        <v>1984.32</v>
      </c>
      <c r="K6314" s="203">
        <v>0</v>
      </c>
      <c r="L6314" s="203">
        <v>0</v>
      </c>
      <c r="M6314" s="231"/>
    </row>
    <row r="6315" spans="1:13">
      <c r="A6315" s="231" t="s">
        <v>794</v>
      </c>
      <c r="B6315" s="231" t="s">
        <v>804</v>
      </c>
      <c r="C6315" s="231" t="s">
        <v>812</v>
      </c>
      <c r="D6315" s="231" t="s">
        <v>22</v>
      </c>
      <c r="E6315" s="231" t="s">
        <v>338</v>
      </c>
      <c r="F6315" s="231" t="s">
        <v>48</v>
      </c>
      <c r="G6315" s="231" t="s">
        <v>521</v>
      </c>
      <c r="H6315" s="231" t="s">
        <v>796</v>
      </c>
      <c r="I6315" s="203">
        <v>464.99</v>
      </c>
      <c r="J6315" s="203">
        <v>457.36</v>
      </c>
      <c r="K6315" s="203">
        <v>0</v>
      </c>
      <c r="L6315" s="203">
        <v>7.63</v>
      </c>
      <c r="M6315" s="231"/>
    </row>
    <row r="6316" spans="1:13">
      <c r="A6316" s="231" t="s">
        <v>794</v>
      </c>
      <c r="B6316" s="231" t="s">
        <v>804</v>
      </c>
      <c r="C6316" s="231" t="s">
        <v>2343</v>
      </c>
      <c r="D6316" s="231" t="s">
        <v>22</v>
      </c>
      <c r="E6316" s="231" t="s">
        <v>338</v>
      </c>
      <c r="F6316" s="231" t="s">
        <v>48</v>
      </c>
      <c r="G6316" s="231" t="s">
        <v>521</v>
      </c>
      <c r="H6316" s="231" t="s">
        <v>796</v>
      </c>
      <c r="I6316" s="203">
        <v>4992.24</v>
      </c>
      <c r="J6316" s="203">
        <v>0</v>
      </c>
      <c r="K6316" s="203">
        <v>0</v>
      </c>
      <c r="L6316" s="203">
        <v>4992.24</v>
      </c>
      <c r="M6316" s="231"/>
    </row>
    <row r="6317" spans="1:13">
      <c r="A6317" s="231" t="s">
        <v>794</v>
      </c>
      <c r="B6317" s="231" t="s">
        <v>706</v>
      </c>
      <c r="C6317" s="231" t="s">
        <v>2345</v>
      </c>
      <c r="D6317" s="231" t="s">
        <v>22</v>
      </c>
      <c r="E6317" s="231" t="s">
        <v>338</v>
      </c>
      <c r="F6317" s="231" t="s">
        <v>48</v>
      </c>
      <c r="G6317" s="231" t="s">
        <v>521</v>
      </c>
      <c r="H6317" s="231" t="s">
        <v>796</v>
      </c>
      <c r="I6317" s="203">
        <v>71.400000000000006</v>
      </c>
      <c r="J6317" s="203">
        <v>71.400000000000006</v>
      </c>
      <c r="K6317" s="203">
        <v>0</v>
      </c>
      <c r="L6317" s="203">
        <v>0</v>
      </c>
      <c r="M6317" s="231"/>
    </row>
    <row r="6318" spans="1:13">
      <c r="A6318" s="231" t="s">
        <v>794</v>
      </c>
      <c r="B6318" s="231" t="s">
        <v>804</v>
      </c>
      <c r="C6318" s="231" t="s">
        <v>794</v>
      </c>
      <c r="D6318" s="231" t="s">
        <v>853</v>
      </c>
      <c r="E6318" s="231" t="s">
        <v>338</v>
      </c>
      <c r="F6318" s="231" t="s">
        <v>48</v>
      </c>
      <c r="G6318" s="231" t="s">
        <v>521</v>
      </c>
      <c r="H6318" s="231" t="s">
        <v>796</v>
      </c>
      <c r="I6318" s="203">
        <v>1918.4</v>
      </c>
      <c r="J6318" s="203">
        <v>0</v>
      </c>
      <c r="K6318" s="203">
        <v>0</v>
      </c>
      <c r="L6318" s="203">
        <v>1918.4</v>
      </c>
      <c r="M6318" s="231"/>
    </row>
    <row r="6319" spans="1:13">
      <c r="A6319" s="231" t="s">
        <v>794</v>
      </c>
      <c r="B6319" s="231" t="s">
        <v>804</v>
      </c>
      <c r="C6319" s="231" t="s">
        <v>812</v>
      </c>
      <c r="D6319" s="231" t="s">
        <v>853</v>
      </c>
      <c r="E6319" s="231" t="s">
        <v>338</v>
      </c>
      <c r="F6319" s="231" t="s">
        <v>48</v>
      </c>
      <c r="G6319" s="231" t="s">
        <v>521</v>
      </c>
      <c r="H6319" s="231" t="s">
        <v>796</v>
      </c>
      <c r="I6319" s="203">
        <v>982.68</v>
      </c>
      <c r="J6319" s="203">
        <v>0</v>
      </c>
      <c r="K6319" s="203">
        <v>0</v>
      </c>
      <c r="L6319" s="203">
        <v>982.68</v>
      </c>
      <c r="M6319" s="231"/>
    </row>
    <row r="6320" spans="1:13">
      <c r="A6320" s="231" t="s">
        <v>794</v>
      </c>
      <c r="B6320" s="231" t="s">
        <v>808</v>
      </c>
      <c r="C6320" s="231" t="s">
        <v>794</v>
      </c>
      <c r="D6320" s="231" t="s">
        <v>799</v>
      </c>
      <c r="E6320" s="231" t="s">
        <v>710</v>
      </c>
      <c r="F6320" s="231" t="s">
        <v>48</v>
      </c>
      <c r="G6320" s="231" t="s">
        <v>521</v>
      </c>
      <c r="H6320" s="231" t="s">
        <v>796</v>
      </c>
      <c r="I6320" s="203">
        <v>16544.580000000002</v>
      </c>
      <c r="J6320" s="203">
        <v>2142.2800000000002</v>
      </c>
      <c r="K6320" s="203">
        <v>0</v>
      </c>
      <c r="L6320" s="203">
        <v>14402.3</v>
      </c>
      <c r="M6320" s="231"/>
    </row>
    <row r="6321" spans="1:13">
      <c r="A6321" s="231" t="s">
        <v>794</v>
      </c>
      <c r="B6321" s="231" t="s">
        <v>808</v>
      </c>
      <c r="C6321" s="231" t="s">
        <v>812</v>
      </c>
      <c r="D6321" s="231" t="s">
        <v>799</v>
      </c>
      <c r="E6321" s="231" t="s">
        <v>710</v>
      </c>
      <c r="F6321" s="231" t="s">
        <v>48</v>
      </c>
      <c r="G6321" s="231" t="s">
        <v>521</v>
      </c>
      <c r="H6321" s="231" t="s">
        <v>796</v>
      </c>
      <c r="I6321" s="203">
        <v>514.20000000000005</v>
      </c>
      <c r="J6321" s="203">
        <v>493.79</v>
      </c>
      <c r="K6321" s="203">
        <v>0</v>
      </c>
      <c r="L6321" s="203">
        <v>20.41</v>
      </c>
      <c r="M6321" s="231"/>
    </row>
    <row r="6322" spans="1:13">
      <c r="A6322" s="231" t="s">
        <v>794</v>
      </c>
      <c r="B6322" s="231" t="s">
        <v>808</v>
      </c>
      <c r="C6322" s="231" t="s">
        <v>2341</v>
      </c>
      <c r="D6322" s="231" t="s">
        <v>799</v>
      </c>
      <c r="E6322" s="231" t="s">
        <v>710</v>
      </c>
      <c r="F6322" s="231" t="s">
        <v>48</v>
      </c>
      <c r="G6322" s="231" t="s">
        <v>521</v>
      </c>
      <c r="H6322" s="231" t="s">
        <v>796</v>
      </c>
      <c r="I6322" s="203">
        <v>13250.91</v>
      </c>
      <c r="J6322" s="203">
        <v>10100.15</v>
      </c>
      <c r="K6322" s="203">
        <v>0</v>
      </c>
      <c r="L6322" s="203">
        <v>3150.76</v>
      </c>
      <c r="M6322" s="231"/>
    </row>
    <row r="6323" spans="1:13">
      <c r="A6323" s="231" t="s">
        <v>794</v>
      </c>
      <c r="B6323" s="231" t="s">
        <v>808</v>
      </c>
      <c r="C6323" s="231" t="s">
        <v>2341</v>
      </c>
      <c r="D6323" s="231" t="s">
        <v>799</v>
      </c>
      <c r="E6323" s="231" t="s">
        <v>710</v>
      </c>
      <c r="F6323" s="231" t="s">
        <v>48</v>
      </c>
      <c r="G6323" s="231" t="s">
        <v>521</v>
      </c>
      <c r="H6323" s="231" t="s">
        <v>796</v>
      </c>
      <c r="I6323" s="203">
        <v>300</v>
      </c>
      <c r="J6323" s="203">
        <v>0</v>
      </c>
      <c r="K6323" s="203">
        <v>0</v>
      </c>
      <c r="L6323" s="203">
        <v>300</v>
      </c>
      <c r="M6323" s="231"/>
    </row>
    <row r="6324" spans="1:13">
      <c r="A6324" s="231" t="s">
        <v>794</v>
      </c>
      <c r="B6324" s="231" t="s">
        <v>808</v>
      </c>
      <c r="C6324" s="231" t="s">
        <v>2341</v>
      </c>
      <c r="D6324" s="231" t="s">
        <v>799</v>
      </c>
      <c r="E6324" s="231" t="s">
        <v>710</v>
      </c>
      <c r="F6324" s="231" t="s">
        <v>48</v>
      </c>
      <c r="G6324" s="231" t="s">
        <v>521</v>
      </c>
      <c r="H6324" s="231" t="s">
        <v>796</v>
      </c>
      <c r="I6324" s="203">
        <v>242.25</v>
      </c>
      <c r="J6324" s="203">
        <v>0</v>
      </c>
      <c r="K6324" s="203">
        <v>0</v>
      </c>
      <c r="L6324" s="203">
        <v>242.25</v>
      </c>
      <c r="M6324" s="231"/>
    </row>
    <row r="6325" spans="1:13">
      <c r="A6325" s="231" t="s">
        <v>794</v>
      </c>
      <c r="B6325" s="231" t="s">
        <v>808</v>
      </c>
      <c r="C6325" s="231" t="s">
        <v>2343</v>
      </c>
      <c r="D6325" s="231" t="s">
        <v>799</v>
      </c>
      <c r="E6325" s="231" t="s">
        <v>710</v>
      </c>
      <c r="F6325" s="231" t="s">
        <v>48</v>
      </c>
      <c r="G6325" s="231" t="s">
        <v>521</v>
      </c>
      <c r="H6325" s="231" t="s">
        <v>796</v>
      </c>
      <c r="I6325" s="203">
        <v>88412.85</v>
      </c>
      <c r="J6325" s="203">
        <v>2334.86</v>
      </c>
      <c r="K6325" s="203">
        <v>0</v>
      </c>
      <c r="L6325" s="203">
        <v>86077.99</v>
      </c>
      <c r="M6325" s="231"/>
    </row>
    <row r="6326" spans="1:13">
      <c r="A6326" s="231" t="s">
        <v>794</v>
      </c>
      <c r="B6326" s="231" t="s">
        <v>808</v>
      </c>
      <c r="C6326" s="231" t="s">
        <v>2344</v>
      </c>
      <c r="D6326" s="231" t="s">
        <v>799</v>
      </c>
      <c r="E6326" s="231" t="s">
        <v>710</v>
      </c>
      <c r="F6326" s="231" t="s">
        <v>48</v>
      </c>
      <c r="G6326" s="231" t="s">
        <v>521</v>
      </c>
      <c r="H6326" s="231" t="s">
        <v>796</v>
      </c>
      <c r="I6326" s="203">
        <v>3158</v>
      </c>
      <c r="J6326" s="203">
        <v>0</v>
      </c>
      <c r="K6326" s="203">
        <v>0</v>
      </c>
      <c r="L6326" s="203">
        <v>3158</v>
      </c>
      <c r="M6326" s="231"/>
    </row>
    <row r="6327" spans="1:13">
      <c r="A6327" s="231" t="s">
        <v>794</v>
      </c>
      <c r="B6327" s="231" t="s">
        <v>808</v>
      </c>
      <c r="C6327" s="231" t="s">
        <v>2344</v>
      </c>
      <c r="D6327" s="231" t="s">
        <v>799</v>
      </c>
      <c r="E6327" s="231" t="s">
        <v>710</v>
      </c>
      <c r="F6327" s="231" t="s">
        <v>48</v>
      </c>
      <c r="G6327" s="231" t="s">
        <v>521</v>
      </c>
      <c r="H6327" s="231" t="s">
        <v>796</v>
      </c>
      <c r="I6327" s="203">
        <v>3058</v>
      </c>
      <c r="J6327" s="203">
        <v>3058</v>
      </c>
      <c r="K6327" s="203">
        <v>0</v>
      </c>
      <c r="L6327" s="203">
        <v>0</v>
      </c>
      <c r="M6327" s="231"/>
    </row>
    <row r="6328" spans="1:13">
      <c r="A6328" s="231" t="s">
        <v>794</v>
      </c>
      <c r="B6328" s="231" t="s">
        <v>808</v>
      </c>
      <c r="C6328" s="231" t="s">
        <v>2344</v>
      </c>
      <c r="D6328" s="231" t="s">
        <v>799</v>
      </c>
      <c r="E6328" s="231" t="s">
        <v>710</v>
      </c>
      <c r="F6328" s="231" t="s">
        <v>48</v>
      </c>
      <c r="G6328" s="231" t="s">
        <v>521</v>
      </c>
      <c r="H6328" s="231" t="s">
        <v>796</v>
      </c>
      <c r="I6328" s="203">
        <v>5000</v>
      </c>
      <c r="J6328" s="203">
        <v>0</v>
      </c>
      <c r="K6328" s="203">
        <v>0</v>
      </c>
      <c r="L6328" s="203">
        <v>5000</v>
      </c>
      <c r="M6328" s="231"/>
    </row>
    <row r="6329" spans="1:13">
      <c r="A6329" s="231" t="s">
        <v>794</v>
      </c>
      <c r="B6329" s="231" t="s">
        <v>808</v>
      </c>
      <c r="C6329" s="231" t="s">
        <v>2344</v>
      </c>
      <c r="D6329" s="231" t="s">
        <v>799</v>
      </c>
      <c r="E6329" s="231" t="s">
        <v>710</v>
      </c>
      <c r="F6329" s="231" t="s">
        <v>48</v>
      </c>
      <c r="G6329" s="231" t="s">
        <v>521</v>
      </c>
      <c r="H6329" s="231" t="s">
        <v>796</v>
      </c>
      <c r="I6329" s="203">
        <v>40000</v>
      </c>
      <c r="J6329" s="203">
        <v>38163</v>
      </c>
      <c r="K6329" s="203">
        <v>0</v>
      </c>
      <c r="L6329" s="203">
        <v>1837</v>
      </c>
      <c r="M6329" s="231"/>
    </row>
    <row r="6330" spans="1:13">
      <c r="A6330" s="231" t="s">
        <v>794</v>
      </c>
      <c r="B6330" s="231" t="s">
        <v>808</v>
      </c>
      <c r="C6330" s="231" t="s">
        <v>2344</v>
      </c>
      <c r="D6330" s="231" t="s">
        <v>799</v>
      </c>
      <c r="E6330" s="231" t="s">
        <v>710</v>
      </c>
      <c r="F6330" s="231" t="s">
        <v>48</v>
      </c>
      <c r="G6330" s="231" t="s">
        <v>521</v>
      </c>
      <c r="H6330" s="231" t="s">
        <v>796</v>
      </c>
      <c r="I6330" s="203">
        <v>14650</v>
      </c>
      <c r="J6330" s="203">
        <v>13300</v>
      </c>
      <c r="K6330" s="203">
        <v>0</v>
      </c>
      <c r="L6330" s="203">
        <v>1350</v>
      </c>
      <c r="M6330" s="231"/>
    </row>
    <row r="6331" spans="1:13">
      <c r="A6331" s="231" t="s">
        <v>794</v>
      </c>
      <c r="B6331" s="231" t="s">
        <v>808</v>
      </c>
      <c r="C6331" s="231" t="s">
        <v>2345</v>
      </c>
      <c r="D6331" s="231" t="s">
        <v>799</v>
      </c>
      <c r="E6331" s="231" t="s">
        <v>710</v>
      </c>
      <c r="F6331" s="231" t="s">
        <v>48</v>
      </c>
      <c r="G6331" s="231" t="s">
        <v>521</v>
      </c>
      <c r="H6331" s="231" t="s">
        <v>796</v>
      </c>
      <c r="I6331" s="203">
        <v>12704.5</v>
      </c>
      <c r="J6331" s="203">
        <v>7784.79</v>
      </c>
      <c r="K6331" s="203">
        <v>0</v>
      </c>
      <c r="L6331" s="203">
        <v>4919.71</v>
      </c>
      <c r="M6331" s="231"/>
    </row>
    <row r="6332" spans="1:13">
      <c r="A6332" s="231" t="s">
        <v>794</v>
      </c>
      <c r="B6332" s="231" t="s">
        <v>833</v>
      </c>
      <c r="C6332" s="231" t="s">
        <v>2345</v>
      </c>
      <c r="D6332" s="231" t="s">
        <v>799</v>
      </c>
      <c r="E6332" s="231" t="s">
        <v>710</v>
      </c>
      <c r="F6332" s="231" t="s">
        <v>48</v>
      </c>
      <c r="G6332" s="231" t="s">
        <v>521</v>
      </c>
      <c r="H6332" s="231" t="s">
        <v>796</v>
      </c>
      <c r="I6332" s="203">
        <v>214.26</v>
      </c>
      <c r="J6332" s="203">
        <v>214.26</v>
      </c>
      <c r="K6332" s="203">
        <v>0</v>
      </c>
      <c r="L6332" s="203">
        <v>0</v>
      </c>
      <c r="M6332" s="231"/>
    </row>
    <row r="6333" spans="1:13">
      <c r="A6333" s="231" t="s">
        <v>794</v>
      </c>
      <c r="B6333" s="231" t="s">
        <v>806</v>
      </c>
      <c r="C6333" s="231" t="s">
        <v>2343</v>
      </c>
      <c r="D6333" s="231" t="s">
        <v>799</v>
      </c>
      <c r="E6333" s="231" t="s">
        <v>710</v>
      </c>
      <c r="F6333" s="231" t="s">
        <v>48</v>
      </c>
      <c r="G6333" s="231" t="s">
        <v>521</v>
      </c>
      <c r="H6333" s="231" t="s">
        <v>796</v>
      </c>
      <c r="I6333" s="203">
        <v>300</v>
      </c>
      <c r="J6333" s="203">
        <v>0</v>
      </c>
      <c r="K6333" s="203">
        <v>0</v>
      </c>
      <c r="L6333" s="203">
        <v>300</v>
      </c>
      <c r="M6333" s="231"/>
    </row>
    <row r="6334" spans="1:13">
      <c r="A6334" s="231" t="s">
        <v>794</v>
      </c>
      <c r="B6334" s="231" t="s">
        <v>804</v>
      </c>
      <c r="C6334" s="231" t="s">
        <v>794</v>
      </c>
      <c r="D6334" s="231" t="s">
        <v>799</v>
      </c>
      <c r="E6334" s="231" t="s">
        <v>710</v>
      </c>
      <c r="F6334" s="231" t="s">
        <v>48</v>
      </c>
      <c r="G6334" s="231" t="s">
        <v>521</v>
      </c>
      <c r="H6334" s="231" t="s">
        <v>796</v>
      </c>
      <c r="I6334" s="203">
        <v>3931.32</v>
      </c>
      <c r="J6334" s="203">
        <v>1000</v>
      </c>
      <c r="K6334" s="203">
        <v>0</v>
      </c>
      <c r="L6334" s="203">
        <v>2931.32</v>
      </c>
      <c r="M6334" s="231"/>
    </row>
    <row r="6335" spans="1:13">
      <c r="A6335" s="231" t="s">
        <v>794</v>
      </c>
      <c r="B6335" s="231" t="s">
        <v>804</v>
      </c>
      <c r="C6335" s="231" t="s">
        <v>794</v>
      </c>
      <c r="D6335" s="231" t="s">
        <v>799</v>
      </c>
      <c r="E6335" s="231" t="s">
        <v>710</v>
      </c>
      <c r="F6335" s="231" t="s">
        <v>48</v>
      </c>
      <c r="G6335" s="231" t="s">
        <v>521</v>
      </c>
      <c r="H6335" s="231" t="s">
        <v>796</v>
      </c>
      <c r="I6335" s="203">
        <v>10286.969999999999</v>
      </c>
      <c r="J6335" s="203">
        <v>10286.969999999999</v>
      </c>
      <c r="K6335" s="203">
        <v>0</v>
      </c>
      <c r="L6335" s="203">
        <v>0</v>
      </c>
      <c r="M6335" s="231"/>
    </row>
    <row r="6336" spans="1:13">
      <c r="A6336" s="231" t="s">
        <v>794</v>
      </c>
      <c r="B6336" s="231" t="s">
        <v>804</v>
      </c>
      <c r="C6336" s="231" t="s">
        <v>812</v>
      </c>
      <c r="D6336" s="231" t="s">
        <v>799</v>
      </c>
      <c r="E6336" s="231" t="s">
        <v>710</v>
      </c>
      <c r="F6336" s="231" t="s">
        <v>48</v>
      </c>
      <c r="G6336" s="231" t="s">
        <v>521</v>
      </c>
      <c r="H6336" s="231" t="s">
        <v>796</v>
      </c>
      <c r="I6336" s="203">
        <v>2444.79</v>
      </c>
      <c r="J6336" s="203">
        <v>2444.79</v>
      </c>
      <c r="K6336" s="203">
        <v>0</v>
      </c>
      <c r="L6336" s="203">
        <v>0</v>
      </c>
      <c r="M6336" s="231"/>
    </row>
    <row r="6337" spans="1:13">
      <c r="A6337" s="231" t="s">
        <v>794</v>
      </c>
      <c r="B6337" s="231" t="s">
        <v>804</v>
      </c>
      <c r="C6337" s="231" t="s">
        <v>2341</v>
      </c>
      <c r="D6337" s="231" t="s">
        <v>799</v>
      </c>
      <c r="E6337" s="231" t="s">
        <v>710</v>
      </c>
      <c r="F6337" s="231" t="s">
        <v>48</v>
      </c>
      <c r="G6337" s="231" t="s">
        <v>521</v>
      </c>
      <c r="H6337" s="231" t="s">
        <v>796</v>
      </c>
      <c r="I6337" s="203">
        <v>51474.77</v>
      </c>
      <c r="J6337" s="203">
        <v>38038.04</v>
      </c>
      <c r="K6337" s="203">
        <v>0</v>
      </c>
      <c r="L6337" s="203">
        <v>13436.73</v>
      </c>
      <c r="M6337" s="231"/>
    </row>
    <row r="6338" spans="1:13">
      <c r="A6338" s="231" t="s">
        <v>794</v>
      </c>
      <c r="B6338" s="231" t="s">
        <v>804</v>
      </c>
      <c r="C6338" s="231" t="s">
        <v>2341</v>
      </c>
      <c r="D6338" s="231" t="s">
        <v>799</v>
      </c>
      <c r="E6338" s="231" t="s">
        <v>710</v>
      </c>
      <c r="F6338" s="231" t="s">
        <v>48</v>
      </c>
      <c r="G6338" s="231" t="s">
        <v>521</v>
      </c>
      <c r="H6338" s="231" t="s">
        <v>796</v>
      </c>
      <c r="I6338" s="203">
        <v>1200</v>
      </c>
      <c r="J6338" s="203">
        <v>1195.17</v>
      </c>
      <c r="K6338" s="203">
        <v>0</v>
      </c>
      <c r="L6338" s="203">
        <v>4.83</v>
      </c>
      <c r="M6338" s="231"/>
    </row>
    <row r="6339" spans="1:13">
      <c r="A6339" s="231" t="s">
        <v>794</v>
      </c>
      <c r="B6339" s="231" t="s">
        <v>804</v>
      </c>
      <c r="C6339" s="231" t="s">
        <v>2341</v>
      </c>
      <c r="D6339" s="231" t="s">
        <v>799</v>
      </c>
      <c r="E6339" s="231" t="s">
        <v>710</v>
      </c>
      <c r="F6339" s="231" t="s">
        <v>48</v>
      </c>
      <c r="G6339" s="231" t="s">
        <v>521</v>
      </c>
      <c r="H6339" s="231" t="s">
        <v>796</v>
      </c>
      <c r="I6339" s="203">
        <v>25990</v>
      </c>
      <c r="J6339" s="203">
        <v>25595</v>
      </c>
      <c r="K6339" s="203">
        <v>0</v>
      </c>
      <c r="L6339" s="203">
        <v>395</v>
      </c>
      <c r="M6339" s="231"/>
    </row>
    <row r="6340" spans="1:13">
      <c r="A6340" s="231" t="s">
        <v>794</v>
      </c>
      <c r="B6340" s="231" t="s">
        <v>804</v>
      </c>
      <c r="C6340" s="231" t="s">
        <v>2341</v>
      </c>
      <c r="D6340" s="231" t="s">
        <v>799</v>
      </c>
      <c r="E6340" s="231" t="s">
        <v>710</v>
      </c>
      <c r="F6340" s="231" t="s">
        <v>48</v>
      </c>
      <c r="G6340" s="231" t="s">
        <v>521</v>
      </c>
      <c r="H6340" s="231" t="s">
        <v>796</v>
      </c>
      <c r="I6340" s="203">
        <v>1101.6300000000001</v>
      </c>
      <c r="J6340" s="203">
        <v>2544.71</v>
      </c>
      <c r="K6340" s="203">
        <v>0</v>
      </c>
      <c r="L6340" s="203">
        <v>-1443.08</v>
      </c>
      <c r="M6340" s="231"/>
    </row>
    <row r="6341" spans="1:13">
      <c r="A6341" s="231" t="s">
        <v>794</v>
      </c>
      <c r="B6341" s="231" t="s">
        <v>804</v>
      </c>
      <c r="C6341" s="231" t="s">
        <v>2342</v>
      </c>
      <c r="D6341" s="231" t="s">
        <v>799</v>
      </c>
      <c r="E6341" s="231" t="s">
        <v>710</v>
      </c>
      <c r="F6341" s="231" t="s">
        <v>48</v>
      </c>
      <c r="G6341" s="231" t="s">
        <v>521</v>
      </c>
      <c r="H6341" s="231" t="s">
        <v>796</v>
      </c>
      <c r="I6341" s="203">
        <v>949.08</v>
      </c>
      <c r="J6341" s="203">
        <v>1036.3800000000001</v>
      </c>
      <c r="K6341" s="203">
        <v>0</v>
      </c>
      <c r="L6341" s="203">
        <v>-87.3</v>
      </c>
      <c r="M6341" s="231"/>
    </row>
    <row r="6342" spans="1:13">
      <c r="A6342" s="231" t="s">
        <v>794</v>
      </c>
      <c r="B6342" s="231" t="s">
        <v>804</v>
      </c>
      <c r="C6342" s="231" t="s">
        <v>2343</v>
      </c>
      <c r="D6342" s="231" t="s">
        <v>799</v>
      </c>
      <c r="E6342" s="231" t="s">
        <v>710</v>
      </c>
      <c r="F6342" s="231" t="s">
        <v>48</v>
      </c>
      <c r="G6342" s="231" t="s">
        <v>521</v>
      </c>
      <c r="H6342" s="231" t="s">
        <v>796</v>
      </c>
      <c r="I6342" s="203">
        <v>5231.6400000000003</v>
      </c>
      <c r="J6342" s="203">
        <v>2673.09</v>
      </c>
      <c r="K6342" s="203">
        <v>0</v>
      </c>
      <c r="L6342" s="203">
        <v>2558.5500000000002</v>
      </c>
      <c r="M6342" s="231"/>
    </row>
    <row r="6343" spans="1:13">
      <c r="A6343" s="231" t="s">
        <v>794</v>
      </c>
      <c r="B6343" s="231" t="s">
        <v>804</v>
      </c>
      <c r="C6343" s="231" t="s">
        <v>2344</v>
      </c>
      <c r="D6343" s="231" t="s">
        <v>799</v>
      </c>
      <c r="E6343" s="231" t="s">
        <v>710</v>
      </c>
      <c r="F6343" s="231" t="s">
        <v>48</v>
      </c>
      <c r="G6343" s="231" t="s">
        <v>521</v>
      </c>
      <c r="H6343" s="231" t="s">
        <v>796</v>
      </c>
      <c r="I6343" s="203">
        <v>5280.62</v>
      </c>
      <c r="J6343" s="203">
        <v>5280.62</v>
      </c>
      <c r="K6343" s="203">
        <v>0</v>
      </c>
      <c r="L6343" s="203">
        <v>0</v>
      </c>
      <c r="M6343" s="231"/>
    </row>
    <row r="6344" spans="1:13">
      <c r="A6344" s="231" t="s">
        <v>794</v>
      </c>
      <c r="B6344" s="231" t="s">
        <v>804</v>
      </c>
      <c r="C6344" s="231" t="s">
        <v>2344</v>
      </c>
      <c r="D6344" s="231" t="s">
        <v>799</v>
      </c>
      <c r="E6344" s="231" t="s">
        <v>710</v>
      </c>
      <c r="F6344" s="231" t="s">
        <v>48</v>
      </c>
      <c r="G6344" s="231" t="s">
        <v>521</v>
      </c>
      <c r="H6344" s="231" t="s">
        <v>796</v>
      </c>
      <c r="I6344" s="203">
        <v>8950</v>
      </c>
      <c r="J6344" s="203">
        <v>8950</v>
      </c>
      <c r="K6344" s="203">
        <v>0</v>
      </c>
      <c r="L6344" s="203">
        <v>0</v>
      </c>
      <c r="M6344" s="231"/>
    </row>
    <row r="6345" spans="1:13">
      <c r="A6345" s="231" t="s">
        <v>794</v>
      </c>
      <c r="B6345" s="231" t="s">
        <v>804</v>
      </c>
      <c r="C6345" s="231" t="s">
        <v>2345</v>
      </c>
      <c r="D6345" s="231" t="s">
        <v>799</v>
      </c>
      <c r="E6345" s="231" t="s">
        <v>710</v>
      </c>
      <c r="F6345" s="231" t="s">
        <v>48</v>
      </c>
      <c r="G6345" s="231" t="s">
        <v>521</v>
      </c>
      <c r="H6345" s="231" t="s">
        <v>796</v>
      </c>
      <c r="I6345" s="203">
        <v>226.5</v>
      </c>
      <c r="J6345" s="203">
        <v>226.5</v>
      </c>
      <c r="K6345" s="203">
        <v>0</v>
      </c>
      <c r="L6345" s="203">
        <v>0</v>
      </c>
      <c r="M6345" s="231"/>
    </row>
    <row r="6346" spans="1:13">
      <c r="A6346" s="231" t="s">
        <v>794</v>
      </c>
      <c r="B6346" s="231" t="s">
        <v>804</v>
      </c>
      <c r="C6346" s="231" t="s">
        <v>2345</v>
      </c>
      <c r="D6346" s="231" t="s">
        <v>799</v>
      </c>
      <c r="E6346" s="231" t="s">
        <v>710</v>
      </c>
      <c r="F6346" s="231" t="s">
        <v>48</v>
      </c>
      <c r="G6346" s="231" t="s">
        <v>521</v>
      </c>
      <c r="H6346" s="231" t="s">
        <v>796</v>
      </c>
      <c r="I6346" s="203">
        <v>6813.19</v>
      </c>
      <c r="J6346" s="203">
        <v>5542.21</v>
      </c>
      <c r="K6346" s="203">
        <v>0</v>
      </c>
      <c r="L6346" s="203">
        <v>1270.98</v>
      </c>
      <c r="M6346" s="231"/>
    </row>
    <row r="6347" spans="1:13">
      <c r="A6347" s="231" t="s">
        <v>794</v>
      </c>
      <c r="B6347" s="231" t="s">
        <v>701</v>
      </c>
      <c r="C6347" s="231" t="s">
        <v>2343</v>
      </c>
      <c r="D6347" s="231" t="s">
        <v>799</v>
      </c>
      <c r="E6347" s="231" t="s">
        <v>710</v>
      </c>
      <c r="F6347" s="231" t="s">
        <v>48</v>
      </c>
      <c r="G6347" s="231" t="s">
        <v>521</v>
      </c>
      <c r="H6347" s="231" t="s">
        <v>796</v>
      </c>
      <c r="I6347" s="203">
        <v>415.94</v>
      </c>
      <c r="J6347" s="203">
        <v>0</v>
      </c>
      <c r="K6347" s="203">
        <v>0</v>
      </c>
      <c r="L6347" s="203">
        <v>415.94</v>
      </c>
      <c r="M6347" s="231"/>
    </row>
    <row r="6348" spans="1:13">
      <c r="A6348" s="231" t="s">
        <v>794</v>
      </c>
      <c r="B6348" s="231" t="s">
        <v>702</v>
      </c>
      <c r="C6348" s="231" t="s">
        <v>2341</v>
      </c>
      <c r="D6348" s="231" t="s">
        <v>799</v>
      </c>
      <c r="E6348" s="231" t="s">
        <v>710</v>
      </c>
      <c r="F6348" s="231" t="s">
        <v>48</v>
      </c>
      <c r="G6348" s="231" t="s">
        <v>521</v>
      </c>
      <c r="H6348" s="231" t="s">
        <v>796</v>
      </c>
      <c r="I6348" s="203">
        <v>16646.16</v>
      </c>
      <c r="J6348" s="203">
        <v>12790.08</v>
      </c>
      <c r="K6348" s="203">
        <v>196</v>
      </c>
      <c r="L6348" s="203">
        <v>3660.08</v>
      </c>
      <c r="M6348" s="231"/>
    </row>
    <row r="6349" spans="1:13">
      <c r="A6349" s="231" t="s">
        <v>794</v>
      </c>
      <c r="B6349" s="231" t="s">
        <v>707</v>
      </c>
      <c r="C6349" s="231" t="s">
        <v>2343</v>
      </c>
      <c r="D6349" s="231" t="s">
        <v>799</v>
      </c>
      <c r="E6349" s="231" t="s">
        <v>710</v>
      </c>
      <c r="F6349" s="231" t="s">
        <v>48</v>
      </c>
      <c r="G6349" s="231" t="s">
        <v>521</v>
      </c>
      <c r="H6349" s="231" t="s">
        <v>796</v>
      </c>
      <c r="I6349" s="203">
        <v>6016</v>
      </c>
      <c r="J6349" s="203">
        <v>198.76</v>
      </c>
      <c r="K6349" s="203">
        <v>0</v>
      </c>
      <c r="L6349" s="203">
        <v>5817.24</v>
      </c>
      <c r="M6349" s="231"/>
    </row>
    <row r="6350" spans="1:13">
      <c r="A6350" s="231" t="s">
        <v>794</v>
      </c>
      <c r="B6350" s="231" t="s">
        <v>707</v>
      </c>
      <c r="C6350" s="231" t="s">
        <v>2344</v>
      </c>
      <c r="D6350" s="231" t="s">
        <v>799</v>
      </c>
      <c r="E6350" s="231" t="s">
        <v>710</v>
      </c>
      <c r="F6350" s="231" t="s">
        <v>48</v>
      </c>
      <c r="G6350" s="231" t="s">
        <v>521</v>
      </c>
      <c r="H6350" s="231" t="s">
        <v>796</v>
      </c>
      <c r="I6350" s="203">
        <v>6000</v>
      </c>
      <c r="J6350" s="203">
        <v>5900.56</v>
      </c>
      <c r="K6350" s="203">
        <v>0</v>
      </c>
      <c r="L6350" s="203">
        <v>99.44</v>
      </c>
      <c r="M6350" s="231"/>
    </row>
    <row r="6351" spans="1:13">
      <c r="A6351" s="231" t="s">
        <v>794</v>
      </c>
      <c r="B6351" s="231" t="s">
        <v>242</v>
      </c>
      <c r="C6351" s="231" t="s">
        <v>2344</v>
      </c>
      <c r="D6351" s="231" t="s">
        <v>799</v>
      </c>
      <c r="E6351" s="231" t="s">
        <v>710</v>
      </c>
      <c r="F6351" s="231" t="s">
        <v>48</v>
      </c>
      <c r="G6351" s="231" t="s">
        <v>521</v>
      </c>
      <c r="H6351" s="231" t="s">
        <v>796</v>
      </c>
      <c r="I6351" s="203">
        <v>35898.33</v>
      </c>
      <c r="J6351" s="203">
        <v>31094.99</v>
      </c>
      <c r="K6351" s="203">
        <v>0</v>
      </c>
      <c r="L6351" s="203">
        <v>4803.34</v>
      </c>
      <c r="M6351" s="231"/>
    </row>
    <row r="6352" spans="1:13">
      <c r="A6352" s="231" t="s">
        <v>794</v>
      </c>
      <c r="B6352" s="231" t="s">
        <v>242</v>
      </c>
      <c r="C6352" s="231" t="s">
        <v>2344</v>
      </c>
      <c r="D6352" s="231" t="s">
        <v>799</v>
      </c>
      <c r="E6352" s="231" t="s">
        <v>710</v>
      </c>
      <c r="F6352" s="231" t="s">
        <v>48</v>
      </c>
      <c r="G6352" s="231" t="s">
        <v>521</v>
      </c>
      <c r="H6352" s="231" t="s">
        <v>796</v>
      </c>
      <c r="I6352" s="203">
        <v>2251.7600000000002</v>
      </c>
      <c r="J6352" s="203">
        <v>126</v>
      </c>
      <c r="K6352" s="203">
        <v>0</v>
      </c>
      <c r="L6352" s="203">
        <v>2125.7600000000002</v>
      </c>
      <c r="M6352" s="231"/>
    </row>
    <row r="6353" spans="1:13">
      <c r="A6353" s="231" t="s">
        <v>794</v>
      </c>
      <c r="B6353" s="231" t="s">
        <v>243</v>
      </c>
      <c r="C6353" s="231" t="s">
        <v>2345</v>
      </c>
      <c r="D6353" s="231" t="s">
        <v>799</v>
      </c>
      <c r="E6353" s="231" t="s">
        <v>710</v>
      </c>
      <c r="F6353" s="231" t="s">
        <v>48</v>
      </c>
      <c r="G6353" s="231" t="s">
        <v>521</v>
      </c>
      <c r="H6353" s="231" t="s">
        <v>796</v>
      </c>
      <c r="I6353" s="203">
        <v>355.5</v>
      </c>
      <c r="J6353" s="203">
        <v>0</v>
      </c>
      <c r="K6353" s="203">
        <v>0</v>
      </c>
      <c r="L6353" s="203">
        <v>355.5</v>
      </c>
      <c r="M6353" s="231"/>
    </row>
    <row r="6354" spans="1:13">
      <c r="A6354" s="231" t="s">
        <v>794</v>
      </c>
      <c r="B6354" s="231" t="s">
        <v>706</v>
      </c>
      <c r="C6354" s="231" t="s">
        <v>794</v>
      </c>
      <c r="D6354" s="231" t="s">
        <v>799</v>
      </c>
      <c r="E6354" s="231" t="s">
        <v>710</v>
      </c>
      <c r="F6354" s="231" t="s">
        <v>48</v>
      </c>
      <c r="G6354" s="231" t="s">
        <v>521</v>
      </c>
      <c r="H6354" s="231" t="s">
        <v>796</v>
      </c>
      <c r="I6354" s="203">
        <v>146253.66</v>
      </c>
      <c r="J6354" s="203">
        <v>63025</v>
      </c>
      <c r="K6354" s="203">
        <v>2241.12</v>
      </c>
      <c r="L6354" s="203">
        <v>80987.539999999994</v>
      </c>
      <c r="M6354" s="231"/>
    </row>
    <row r="6355" spans="1:13">
      <c r="A6355" s="231" t="s">
        <v>794</v>
      </c>
      <c r="B6355" s="231" t="s">
        <v>706</v>
      </c>
      <c r="C6355" s="231" t="s">
        <v>794</v>
      </c>
      <c r="D6355" s="231" t="s">
        <v>799</v>
      </c>
      <c r="E6355" s="231" t="s">
        <v>710</v>
      </c>
      <c r="F6355" s="231" t="s">
        <v>48</v>
      </c>
      <c r="G6355" s="231" t="s">
        <v>521</v>
      </c>
      <c r="H6355" s="231" t="s">
        <v>796</v>
      </c>
      <c r="I6355" s="203">
        <v>740</v>
      </c>
      <c r="J6355" s="203">
        <v>0</v>
      </c>
      <c r="K6355" s="203">
        <v>0</v>
      </c>
      <c r="L6355" s="203">
        <v>740</v>
      </c>
      <c r="M6355" s="231"/>
    </row>
    <row r="6356" spans="1:13">
      <c r="A6356" s="231" t="s">
        <v>794</v>
      </c>
      <c r="B6356" s="231" t="s">
        <v>706</v>
      </c>
      <c r="C6356" s="231" t="s">
        <v>812</v>
      </c>
      <c r="D6356" s="231" t="s">
        <v>799</v>
      </c>
      <c r="E6356" s="231" t="s">
        <v>710</v>
      </c>
      <c r="F6356" s="231" t="s">
        <v>48</v>
      </c>
      <c r="G6356" s="231" t="s">
        <v>521</v>
      </c>
      <c r="H6356" s="231" t="s">
        <v>796</v>
      </c>
      <c r="I6356" s="203">
        <v>30507.18</v>
      </c>
      <c r="J6356" s="203">
        <v>30172.959999999999</v>
      </c>
      <c r="K6356" s="203">
        <v>466.52</v>
      </c>
      <c r="L6356" s="203">
        <v>-132.30000000000001</v>
      </c>
      <c r="M6356" s="231"/>
    </row>
    <row r="6357" spans="1:13">
      <c r="A6357" s="231" t="s">
        <v>794</v>
      </c>
      <c r="B6357" s="231" t="s">
        <v>706</v>
      </c>
      <c r="C6357" s="231" t="s">
        <v>2343</v>
      </c>
      <c r="D6357" s="231" t="s">
        <v>799</v>
      </c>
      <c r="E6357" s="231" t="s">
        <v>710</v>
      </c>
      <c r="F6357" s="231" t="s">
        <v>48</v>
      </c>
      <c r="G6357" s="231" t="s">
        <v>521</v>
      </c>
      <c r="H6357" s="231" t="s">
        <v>796</v>
      </c>
      <c r="I6357" s="203">
        <v>2464.62</v>
      </c>
      <c r="J6357" s="203">
        <v>363.49</v>
      </c>
      <c r="K6357" s="203">
        <v>0</v>
      </c>
      <c r="L6357" s="203">
        <v>2101.13</v>
      </c>
      <c r="M6357" s="231"/>
    </row>
    <row r="6358" spans="1:13">
      <c r="A6358" s="231" t="s">
        <v>794</v>
      </c>
      <c r="B6358" s="231" t="s">
        <v>706</v>
      </c>
      <c r="C6358" s="231" t="s">
        <v>2344</v>
      </c>
      <c r="D6358" s="231" t="s">
        <v>799</v>
      </c>
      <c r="E6358" s="231" t="s">
        <v>710</v>
      </c>
      <c r="F6358" s="231" t="s">
        <v>48</v>
      </c>
      <c r="G6358" s="231" t="s">
        <v>521</v>
      </c>
      <c r="H6358" s="231" t="s">
        <v>796</v>
      </c>
      <c r="I6358" s="203">
        <v>14709</v>
      </c>
      <c r="J6358" s="203">
        <v>9004</v>
      </c>
      <c r="K6358" s="203">
        <v>0</v>
      </c>
      <c r="L6358" s="203">
        <v>5705</v>
      </c>
      <c r="M6358" s="231"/>
    </row>
    <row r="6359" spans="1:13">
      <c r="A6359" s="231" t="s">
        <v>794</v>
      </c>
      <c r="B6359" s="231" t="s">
        <v>706</v>
      </c>
      <c r="C6359" s="231" t="s">
        <v>2344</v>
      </c>
      <c r="D6359" s="231" t="s">
        <v>799</v>
      </c>
      <c r="E6359" s="231" t="s">
        <v>710</v>
      </c>
      <c r="F6359" s="231" t="s">
        <v>48</v>
      </c>
      <c r="G6359" s="231" t="s">
        <v>521</v>
      </c>
      <c r="H6359" s="231" t="s">
        <v>796</v>
      </c>
      <c r="I6359" s="203">
        <v>2498.19</v>
      </c>
      <c r="J6359" s="203">
        <v>2498.19</v>
      </c>
      <c r="K6359" s="203">
        <v>0</v>
      </c>
      <c r="L6359" s="203">
        <v>0</v>
      </c>
      <c r="M6359" s="231"/>
    </row>
    <row r="6360" spans="1:13">
      <c r="A6360" s="231" t="s">
        <v>794</v>
      </c>
      <c r="B6360" s="231" t="s">
        <v>706</v>
      </c>
      <c r="C6360" s="231" t="s">
        <v>2344</v>
      </c>
      <c r="D6360" s="231" t="s">
        <v>799</v>
      </c>
      <c r="E6360" s="231" t="s">
        <v>710</v>
      </c>
      <c r="F6360" s="231" t="s">
        <v>48</v>
      </c>
      <c r="G6360" s="231" t="s">
        <v>521</v>
      </c>
      <c r="H6360" s="231" t="s">
        <v>796</v>
      </c>
      <c r="I6360" s="203">
        <v>1041.17</v>
      </c>
      <c r="J6360" s="203">
        <v>1041.17</v>
      </c>
      <c r="K6360" s="203">
        <v>0</v>
      </c>
      <c r="L6360" s="203">
        <v>0</v>
      </c>
      <c r="M6360" s="231"/>
    </row>
    <row r="6361" spans="1:13">
      <c r="A6361" s="231" t="s">
        <v>794</v>
      </c>
      <c r="B6361" s="231" t="s">
        <v>706</v>
      </c>
      <c r="C6361" s="231" t="s">
        <v>2345</v>
      </c>
      <c r="D6361" s="231" t="s">
        <v>799</v>
      </c>
      <c r="E6361" s="231" t="s">
        <v>710</v>
      </c>
      <c r="F6361" s="231" t="s">
        <v>48</v>
      </c>
      <c r="G6361" s="231" t="s">
        <v>521</v>
      </c>
      <c r="H6361" s="231" t="s">
        <v>796</v>
      </c>
      <c r="I6361" s="203">
        <v>5163.6000000000004</v>
      </c>
      <c r="J6361" s="203">
        <v>4803.6000000000004</v>
      </c>
      <c r="K6361" s="203">
        <v>0</v>
      </c>
      <c r="L6361" s="203">
        <v>360</v>
      </c>
      <c r="M6361" s="231"/>
    </row>
    <row r="6362" spans="1:13">
      <c r="A6362" s="231" t="s">
        <v>794</v>
      </c>
      <c r="B6362" s="231" t="s">
        <v>709</v>
      </c>
      <c r="C6362" s="231" t="s">
        <v>2341</v>
      </c>
      <c r="D6362" s="231" t="s">
        <v>799</v>
      </c>
      <c r="E6362" s="231" t="s">
        <v>710</v>
      </c>
      <c r="F6362" s="231" t="s">
        <v>48</v>
      </c>
      <c r="G6362" s="231" t="s">
        <v>521</v>
      </c>
      <c r="H6362" s="231" t="s">
        <v>796</v>
      </c>
      <c r="I6362" s="203">
        <v>3426.54</v>
      </c>
      <c r="J6362" s="203">
        <v>0</v>
      </c>
      <c r="K6362" s="203">
        <v>0</v>
      </c>
      <c r="L6362" s="203">
        <v>3426.54</v>
      </c>
      <c r="M6362" s="231"/>
    </row>
    <row r="6363" spans="1:13">
      <c r="A6363" s="231" t="s">
        <v>794</v>
      </c>
      <c r="B6363" s="231" t="s">
        <v>806</v>
      </c>
      <c r="C6363" s="231" t="s">
        <v>794</v>
      </c>
      <c r="D6363" s="231" t="s">
        <v>799</v>
      </c>
      <c r="E6363" s="231" t="s">
        <v>828</v>
      </c>
      <c r="F6363" s="231" t="s">
        <v>48</v>
      </c>
      <c r="G6363" s="231" t="s">
        <v>521</v>
      </c>
      <c r="H6363" s="231" t="s">
        <v>796</v>
      </c>
      <c r="I6363" s="203">
        <v>41450</v>
      </c>
      <c r="J6363" s="203">
        <v>41450</v>
      </c>
      <c r="K6363" s="203">
        <v>0</v>
      </c>
      <c r="L6363" s="203">
        <v>0</v>
      </c>
      <c r="M6363" s="231"/>
    </row>
    <row r="6364" spans="1:13">
      <c r="A6364" s="231" t="s">
        <v>794</v>
      </c>
      <c r="B6364" s="231" t="s">
        <v>806</v>
      </c>
      <c r="C6364" s="231" t="s">
        <v>812</v>
      </c>
      <c r="D6364" s="231" t="s">
        <v>799</v>
      </c>
      <c r="E6364" s="231" t="s">
        <v>828</v>
      </c>
      <c r="F6364" s="231" t="s">
        <v>48</v>
      </c>
      <c r="G6364" s="231" t="s">
        <v>521</v>
      </c>
      <c r="H6364" s="231" t="s">
        <v>796</v>
      </c>
      <c r="I6364" s="203">
        <v>5016</v>
      </c>
      <c r="J6364" s="203">
        <v>3315.97</v>
      </c>
      <c r="K6364" s="203">
        <v>0</v>
      </c>
      <c r="L6364" s="203">
        <v>1700.03</v>
      </c>
      <c r="M6364" s="231"/>
    </row>
    <row r="6365" spans="1:13">
      <c r="A6365" s="231" t="s">
        <v>794</v>
      </c>
      <c r="B6365" s="231" t="s">
        <v>806</v>
      </c>
      <c r="C6365" s="231" t="s">
        <v>2344</v>
      </c>
      <c r="D6365" s="231" t="s">
        <v>799</v>
      </c>
      <c r="E6365" s="231" t="s">
        <v>828</v>
      </c>
      <c r="F6365" s="231" t="s">
        <v>48</v>
      </c>
      <c r="G6365" s="231" t="s">
        <v>521</v>
      </c>
      <c r="H6365" s="231" t="s">
        <v>796</v>
      </c>
      <c r="I6365" s="203">
        <v>1137.1500000000001</v>
      </c>
      <c r="J6365" s="203">
        <v>1137.1500000000001</v>
      </c>
      <c r="K6365" s="203">
        <v>0</v>
      </c>
      <c r="L6365" s="203">
        <v>0</v>
      </c>
      <c r="M6365" s="231"/>
    </row>
    <row r="6366" spans="1:13">
      <c r="A6366" s="231" t="s">
        <v>794</v>
      </c>
      <c r="B6366" s="231" t="s">
        <v>704</v>
      </c>
      <c r="C6366" s="231" t="s">
        <v>794</v>
      </c>
      <c r="D6366" s="231" t="s">
        <v>799</v>
      </c>
      <c r="E6366" s="231" t="s">
        <v>828</v>
      </c>
      <c r="F6366" s="231" t="s">
        <v>48</v>
      </c>
      <c r="G6366" s="231" t="s">
        <v>521</v>
      </c>
      <c r="H6366" s="231" t="s">
        <v>796</v>
      </c>
      <c r="I6366" s="203">
        <v>56691.78</v>
      </c>
      <c r="J6366" s="203">
        <v>47077.919999999998</v>
      </c>
      <c r="K6366" s="203">
        <v>9415.6</v>
      </c>
      <c r="L6366" s="203">
        <v>198.26</v>
      </c>
      <c r="M6366" s="231"/>
    </row>
    <row r="6367" spans="1:13">
      <c r="A6367" s="231" t="s">
        <v>794</v>
      </c>
      <c r="B6367" s="231" t="s">
        <v>704</v>
      </c>
      <c r="C6367" s="231" t="s">
        <v>812</v>
      </c>
      <c r="D6367" s="231" t="s">
        <v>799</v>
      </c>
      <c r="E6367" s="231" t="s">
        <v>828</v>
      </c>
      <c r="F6367" s="231" t="s">
        <v>48</v>
      </c>
      <c r="G6367" s="231" t="s">
        <v>521</v>
      </c>
      <c r="H6367" s="231" t="s">
        <v>796</v>
      </c>
      <c r="I6367" s="203">
        <v>18213</v>
      </c>
      <c r="J6367" s="203">
        <v>16241.88</v>
      </c>
      <c r="K6367" s="203">
        <v>1954.32</v>
      </c>
      <c r="L6367" s="203">
        <v>16.8</v>
      </c>
      <c r="M6367" s="231"/>
    </row>
    <row r="6368" spans="1:13">
      <c r="A6368" s="231" t="s">
        <v>794</v>
      </c>
      <c r="B6368" s="231" t="s">
        <v>703</v>
      </c>
      <c r="C6368" s="231" t="s">
        <v>794</v>
      </c>
      <c r="D6368" s="231" t="s">
        <v>860</v>
      </c>
      <c r="E6368" s="231" t="s">
        <v>1087</v>
      </c>
      <c r="F6368" s="231" t="s">
        <v>48</v>
      </c>
      <c r="G6368" s="231" t="s">
        <v>521</v>
      </c>
      <c r="H6368" s="231" t="s">
        <v>796</v>
      </c>
      <c r="I6368" s="203">
        <v>65006</v>
      </c>
      <c r="J6368" s="203">
        <v>53898.1</v>
      </c>
      <c r="K6368" s="203">
        <v>10766.68</v>
      </c>
      <c r="L6368" s="203">
        <v>341.22</v>
      </c>
      <c r="M6368" s="231"/>
    </row>
    <row r="6369" spans="1:13">
      <c r="A6369" s="231" t="s">
        <v>794</v>
      </c>
      <c r="B6369" s="231" t="s">
        <v>703</v>
      </c>
      <c r="C6369" s="231" t="s">
        <v>812</v>
      </c>
      <c r="D6369" s="231" t="s">
        <v>860</v>
      </c>
      <c r="E6369" s="231" t="s">
        <v>1087</v>
      </c>
      <c r="F6369" s="231" t="s">
        <v>48</v>
      </c>
      <c r="G6369" s="231" t="s">
        <v>521</v>
      </c>
      <c r="H6369" s="231" t="s">
        <v>796</v>
      </c>
      <c r="I6369" s="203">
        <v>23037</v>
      </c>
      <c r="J6369" s="203">
        <v>20889.07</v>
      </c>
      <c r="K6369" s="203">
        <v>2234.7199999999998</v>
      </c>
      <c r="L6369" s="203">
        <v>-86.79</v>
      </c>
      <c r="M6369" s="231"/>
    </row>
    <row r="6370" spans="1:13">
      <c r="A6370" s="231" t="s">
        <v>794</v>
      </c>
      <c r="B6370" s="231" t="s">
        <v>703</v>
      </c>
      <c r="C6370" s="231" t="s">
        <v>2341</v>
      </c>
      <c r="D6370" s="231" t="s">
        <v>860</v>
      </c>
      <c r="E6370" s="231" t="s">
        <v>1087</v>
      </c>
      <c r="F6370" s="231" t="s">
        <v>48</v>
      </c>
      <c r="G6370" s="231" t="s">
        <v>521</v>
      </c>
      <c r="H6370" s="231" t="s">
        <v>796</v>
      </c>
      <c r="I6370" s="203">
        <v>29360.29</v>
      </c>
      <c r="J6370" s="203">
        <v>0</v>
      </c>
      <c r="K6370" s="203">
        <v>0</v>
      </c>
      <c r="L6370" s="203">
        <v>29360.29</v>
      </c>
      <c r="M6370" s="231"/>
    </row>
    <row r="6371" spans="1:13">
      <c r="A6371" s="231" t="s">
        <v>794</v>
      </c>
      <c r="B6371" s="231" t="s">
        <v>703</v>
      </c>
      <c r="C6371" s="231" t="s">
        <v>2341</v>
      </c>
      <c r="D6371" s="231" t="s">
        <v>860</v>
      </c>
      <c r="E6371" s="231" t="s">
        <v>1087</v>
      </c>
      <c r="F6371" s="231" t="s">
        <v>48</v>
      </c>
      <c r="G6371" s="231" t="s">
        <v>521</v>
      </c>
      <c r="H6371" s="231" t="s">
        <v>796</v>
      </c>
      <c r="I6371" s="203">
        <v>28016</v>
      </c>
      <c r="J6371" s="203">
        <v>0</v>
      </c>
      <c r="K6371" s="203">
        <v>0</v>
      </c>
      <c r="L6371" s="203">
        <v>28016</v>
      </c>
      <c r="M6371" s="231"/>
    </row>
    <row r="6372" spans="1:13">
      <c r="A6372" s="231" t="s">
        <v>794</v>
      </c>
      <c r="B6372" s="231" t="s">
        <v>703</v>
      </c>
      <c r="C6372" s="231" t="s">
        <v>794</v>
      </c>
      <c r="D6372" s="231" t="s">
        <v>1044</v>
      </c>
      <c r="E6372" s="231" t="s">
        <v>1097</v>
      </c>
      <c r="F6372" s="231" t="s">
        <v>48</v>
      </c>
      <c r="G6372" s="231" t="s">
        <v>521</v>
      </c>
      <c r="H6372" s="231" t="s">
        <v>796</v>
      </c>
      <c r="I6372" s="203">
        <v>0</v>
      </c>
      <c r="J6372" s="203">
        <v>4379.1000000000004</v>
      </c>
      <c r="K6372" s="203">
        <v>0</v>
      </c>
      <c r="L6372" s="203">
        <v>-4379.1000000000004</v>
      </c>
      <c r="M6372" s="231"/>
    </row>
    <row r="6373" spans="1:13">
      <c r="A6373" s="231" t="s">
        <v>794</v>
      </c>
      <c r="B6373" s="231" t="s">
        <v>703</v>
      </c>
      <c r="C6373" s="231" t="s">
        <v>812</v>
      </c>
      <c r="D6373" s="231" t="s">
        <v>1044</v>
      </c>
      <c r="E6373" s="231" t="s">
        <v>1097</v>
      </c>
      <c r="F6373" s="231" t="s">
        <v>48</v>
      </c>
      <c r="G6373" s="231" t="s">
        <v>521</v>
      </c>
      <c r="H6373" s="231" t="s">
        <v>796</v>
      </c>
      <c r="I6373" s="203">
        <v>0</v>
      </c>
      <c r="J6373" s="203">
        <v>1009.44</v>
      </c>
      <c r="K6373" s="203">
        <v>0</v>
      </c>
      <c r="L6373" s="203">
        <v>-1009.44</v>
      </c>
      <c r="M6373" s="231"/>
    </row>
    <row r="6374" spans="1:13">
      <c r="A6374" s="231" t="s">
        <v>794</v>
      </c>
      <c r="B6374" s="231" t="s">
        <v>703</v>
      </c>
      <c r="C6374" s="231" t="s">
        <v>794</v>
      </c>
      <c r="D6374" s="231" t="s">
        <v>845</v>
      </c>
      <c r="E6374" s="231" t="s">
        <v>1097</v>
      </c>
      <c r="F6374" s="231" t="s">
        <v>48</v>
      </c>
      <c r="G6374" s="231" t="s">
        <v>521</v>
      </c>
      <c r="H6374" s="231" t="s">
        <v>796</v>
      </c>
      <c r="I6374" s="203">
        <v>4780</v>
      </c>
      <c r="J6374" s="203">
        <v>1978.02</v>
      </c>
      <c r="K6374" s="203">
        <v>0</v>
      </c>
      <c r="L6374" s="203">
        <v>2801.98</v>
      </c>
      <c r="M6374" s="231"/>
    </row>
    <row r="6375" spans="1:13">
      <c r="A6375" s="231" t="s">
        <v>794</v>
      </c>
      <c r="B6375" s="231" t="s">
        <v>703</v>
      </c>
      <c r="C6375" s="231" t="s">
        <v>812</v>
      </c>
      <c r="D6375" s="231" t="s">
        <v>845</v>
      </c>
      <c r="E6375" s="231" t="s">
        <v>1097</v>
      </c>
      <c r="F6375" s="231" t="s">
        <v>48</v>
      </c>
      <c r="G6375" s="231" t="s">
        <v>521</v>
      </c>
      <c r="H6375" s="231" t="s">
        <v>796</v>
      </c>
      <c r="I6375" s="203">
        <v>1052</v>
      </c>
      <c r="J6375" s="203">
        <v>455.93</v>
      </c>
      <c r="K6375" s="203">
        <v>0</v>
      </c>
      <c r="L6375" s="203">
        <v>596.07000000000005</v>
      </c>
      <c r="M6375" s="231"/>
    </row>
    <row r="6376" spans="1:13">
      <c r="A6376" s="231" t="s">
        <v>794</v>
      </c>
      <c r="B6376" s="231" t="s">
        <v>703</v>
      </c>
      <c r="C6376" s="231" t="s">
        <v>794</v>
      </c>
      <c r="D6376" s="231" t="s">
        <v>799</v>
      </c>
      <c r="E6376" s="231" t="s">
        <v>1097</v>
      </c>
      <c r="F6376" s="231" t="s">
        <v>48</v>
      </c>
      <c r="G6376" s="231" t="s">
        <v>521</v>
      </c>
      <c r="H6376" s="231" t="s">
        <v>796</v>
      </c>
      <c r="I6376" s="203">
        <v>10080</v>
      </c>
      <c r="J6376" s="203">
        <v>266.74</v>
      </c>
      <c r="K6376" s="203">
        <v>0</v>
      </c>
      <c r="L6376" s="203">
        <v>9813.26</v>
      </c>
      <c r="M6376" s="231"/>
    </row>
    <row r="6377" spans="1:13">
      <c r="A6377" s="231" t="s">
        <v>794</v>
      </c>
      <c r="B6377" s="231" t="s">
        <v>703</v>
      </c>
      <c r="C6377" s="231" t="s">
        <v>812</v>
      </c>
      <c r="D6377" s="231" t="s">
        <v>799</v>
      </c>
      <c r="E6377" s="231" t="s">
        <v>1097</v>
      </c>
      <c r="F6377" s="231" t="s">
        <v>48</v>
      </c>
      <c r="G6377" s="231" t="s">
        <v>521</v>
      </c>
      <c r="H6377" s="231" t="s">
        <v>796</v>
      </c>
      <c r="I6377" s="203">
        <v>2218</v>
      </c>
      <c r="J6377" s="203">
        <v>61.47</v>
      </c>
      <c r="K6377" s="203">
        <v>0</v>
      </c>
      <c r="L6377" s="203">
        <v>2156.5300000000002</v>
      </c>
      <c r="M6377" s="231"/>
    </row>
    <row r="6378" spans="1:13">
      <c r="A6378" s="231" t="s">
        <v>794</v>
      </c>
      <c r="B6378" s="231" t="s">
        <v>808</v>
      </c>
      <c r="C6378" s="231" t="s">
        <v>2341</v>
      </c>
      <c r="D6378" s="231" t="s">
        <v>845</v>
      </c>
      <c r="E6378" s="231" t="s">
        <v>1005</v>
      </c>
      <c r="F6378" s="231" t="s">
        <v>48</v>
      </c>
      <c r="G6378" s="231" t="s">
        <v>521</v>
      </c>
      <c r="H6378" s="231" t="s">
        <v>796</v>
      </c>
      <c r="I6378" s="203">
        <v>2000</v>
      </c>
      <c r="J6378" s="203">
        <v>2000</v>
      </c>
      <c r="K6378" s="203">
        <v>0</v>
      </c>
      <c r="L6378" s="203">
        <v>0</v>
      </c>
      <c r="M6378" s="231"/>
    </row>
    <row r="6379" spans="1:13">
      <c r="A6379" s="231" t="s">
        <v>794</v>
      </c>
      <c r="B6379" s="231" t="s">
        <v>808</v>
      </c>
      <c r="C6379" s="231" t="s">
        <v>794</v>
      </c>
      <c r="D6379" s="231" t="s">
        <v>845</v>
      </c>
      <c r="E6379" s="231" t="s">
        <v>1004</v>
      </c>
      <c r="F6379" s="231" t="s">
        <v>48</v>
      </c>
      <c r="G6379" s="231" t="s">
        <v>521</v>
      </c>
      <c r="H6379" s="231" t="s">
        <v>796</v>
      </c>
      <c r="I6379" s="203">
        <v>18530.400000000001</v>
      </c>
      <c r="J6379" s="203">
        <v>15519.21</v>
      </c>
      <c r="K6379" s="203">
        <v>926.52</v>
      </c>
      <c r="L6379" s="203">
        <v>2084.67</v>
      </c>
      <c r="M6379" s="231"/>
    </row>
    <row r="6380" spans="1:13">
      <c r="A6380" s="231" t="s">
        <v>794</v>
      </c>
      <c r="B6380" s="231" t="s">
        <v>808</v>
      </c>
      <c r="C6380" s="231" t="s">
        <v>812</v>
      </c>
      <c r="D6380" s="231" t="s">
        <v>845</v>
      </c>
      <c r="E6380" s="231" t="s">
        <v>1004</v>
      </c>
      <c r="F6380" s="231" t="s">
        <v>48</v>
      </c>
      <c r="G6380" s="231" t="s">
        <v>521</v>
      </c>
      <c r="H6380" s="231" t="s">
        <v>796</v>
      </c>
      <c r="I6380" s="203">
        <v>3880.78</v>
      </c>
      <c r="J6380" s="203">
        <v>3530.31</v>
      </c>
      <c r="K6380" s="203">
        <v>190.67</v>
      </c>
      <c r="L6380" s="203">
        <v>159.80000000000001</v>
      </c>
      <c r="M6380" s="231"/>
    </row>
    <row r="6381" spans="1:13">
      <c r="A6381" s="231" t="s">
        <v>794</v>
      </c>
      <c r="B6381" s="231" t="s">
        <v>833</v>
      </c>
      <c r="C6381" s="231" t="s">
        <v>794</v>
      </c>
      <c r="D6381" s="231" t="s">
        <v>854</v>
      </c>
      <c r="E6381" s="231" t="s">
        <v>1004</v>
      </c>
      <c r="F6381" s="231" t="s">
        <v>48</v>
      </c>
      <c r="G6381" s="231" t="s">
        <v>521</v>
      </c>
      <c r="H6381" s="231" t="s">
        <v>796</v>
      </c>
      <c r="I6381" s="203">
        <v>34525.800000000003</v>
      </c>
      <c r="J6381" s="203">
        <v>3370.35</v>
      </c>
      <c r="K6381" s="203">
        <v>1233.07</v>
      </c>
      <c r="L6381" s="203">
        <v>29922.38</v>
      </c>
      <c r="M6381" s="231"/>
    </row>
    <row r="6382" spans="1:13">
      <c r="A6382" s="231" t="s">
        <v>794</v>
      </c>
      <c r="B6382" s="231" t="s">
        <v>833</v>
      </c>
      <c r="C6382" s="231" t="s">
        <v>812</v>
      </c>
      <c r="D6382" s="231" t="s">
        <v>854</v>
      </c>
      <c r="E6382" s="231" t="s">
        <v>1004</v>
      </c>
      <c r="F6382" s="231" t="s">
        <v>48</v>
      </c>
      <c r="G6382" s="231" t="s">
        <v>521</v>
      </c>
      <c r="H6382" s="231" t="s">
        <v>796</v>
      </c>
      <c r="I6382" s="203">
        <v>14044.51</v>
      </c>
      <c r="J6382" s="203">
        <v>1682.08</v>
      </c>
      <c r="K6382" s="203">
        <v>256.58999999999997</v>
      </c>
      <c r="L6382" s="203">
        <v>12105.84</v>
      </c>
      <c r="M6382" s="231"/>
    </row>
    <row r="6383" spans="1:13">
      <c r="A6383" s="231" t="s">
        <v>794</v>
      </c>
      <c r="B6383" s="231" t="s">
        <v>833</v>
      </c>
      <c r="C6383" s="231" t="s">
        <v>2345</v>
      </c>
      <c r="D6383" s="231" t="s">
        <v>854</v>
      </c>
      <c r="E6383" s="231" t="s">
        <v>1004</v>
      </c>
      <c r="F6383" s="231" t="s">
        <v>48</v>
      </c>
      <c r="G6383" s="231" t="s">
        <v>521</v>
      </c>
      <c r="H6383" s="231" t="s">
        <v>796</v>
      </c>
      <c r="I6383" s="203">
        <v>334.51</v>
      </c>
      <c r="J6383" s="203">
        <v>229.17</v>
      </c>
      <c r="K6383" s="203">
        <v>0</v>
      </c>
      <c r="L6383" s="203">
        <v>105.34</v>
      </c>
      <c r="M6383" s="231"/>
    </row>
    <row r="6384" spans="1:13">
      <c r="A6384" s="231" t="s">
        <v>794</v>
      </c>
      <c r="B6384" s="231" t="s">
        <v>702</v>
      </c>
      <c r="C6384" s="231" t="s">
        <v>2341</v>
      </c>
      <c r="D6384" s="231" t="s">
        <v>854</v>
      </c>
      <c r="E6384" s="231" t="s">
        <v>1004</v>
      </c>
      <c r="F6384" s="231" t="s">
        <v>48</v>
      </c>
      <c r="G6384" s="231" t="s">
        <v>521</v>
      </c>
      <c r="H6384" s="231" t="s">
        <v>796</v>
      </c>
      <c r="I6384" s="203">
        <v>1734.66</v>
      </c>
      <c r="J6384" s="203">
        <v>0</v>
      </c>
      <c r="K6384" s="203">
        <v>0</v>
      </c>
      <c r="L6384" s="203">
        <v>1734.66</v>
      </c>
      <c r="M6384" s="231"/>
    </row>
    <row r="6385" spans="1:13">
      <c r="A6385" s="231" t="s">
        <v>794</v>
      </c>
      <c r="B6385" s="231" t="s">
        <v>808</v>
      </c>
      <c r="C6385" s="231" t="s">
        <v>2345</v>
      </c>
      <c r="D6385" s="231" t="s">
        <v>845</v>
      </c>
      <c r="E6385" s="231" t="s">
        <v>999</v>
      </c>
      <c r="F6385" s="231" t="s">
        <v>48</v>
      </c>
      <c r="G6385" s="231" t="s">
        <v>521</v>
      </c>
      <c r="H6385" s="231" t="s">
        <v>796</v>
      </c>
      <c r="I6385" s="203">
        <v>25407</v>
      </c>
      <c r="J6385" s="203">
        <v>23273.45</v>
      </c>
      <c r="K6385" s="203">
        <v>0</v>
      </c>
      <c r="L6385" s="203">
        <v>2133.5500000000002</v>
      </c>
      <c r="M6385" s="231"/>
    </row>
    <row r="6386" spans="1:13">
      <c r="A6386" s="231" t="s">
        <v>794</v>
      </c>
      <c r="B6386" s="231" t="s">
        <v>808</v>
      </c>
      <c r="C6386" s="231" t="s">
        <v>2344</v>
      </c>
      <c r="D6386" s="231" t="s">
        <v>33</v>
      </c>
      <c r="E6386" s="231" t="s">
        <v>830</v>
      </c>
      <c r="F6386" s="231" t="s">
        <v>48</v>
      </c>
      <c r="G6386" s="231" t="s">
        <v>521</v>
      </c>
      <c r="H6386" s="231" t="s">
        <v>796</v>
      </c>
      <c r="I6386" s="203">
        <v>1883.4</v>
      </c>
      <c r="J6386" s="203">
        <v>871.92</v>
      </c>
      <c r="K6386" s="203">
        <v>1011.48</v>
      </c>
      <c r="L6386" s="203">
        <v>0</v>
      </c>
      <c r="M6386" s="231"/>
    </row>
    <row r="6387" spans="1:13">
      <c r="A6387" s="231" t="s">
        <v>794</v>
      </c>
      <c r="B6387" s="231" t="s">
        <v>806</v>
      </c>
      <c r="C6387" s="231" t="s">
        <v>2341</v>
      </c>
      <c r="D6387" s="231" t="s">
        <v>705</v>
      </c>
      <c r="E6387" s="231" t="s">
        <v>828</v>
      </c>
      <c r="F6387" s="231" t="s">
        <v>48</v>
      </c>
      <c r="G6387" s="231" t="s">
        <v>521</v>
      </c>
      <c r="H6387" s="231" t="s">
        <v>796</v>
      </c>
      <c r="I6387" s="203">
        <v>24500</v>
      </c>
      <c r="J6387" s="203">
        <v>36750</v>
      </c>
      <c r="K6387" s="203">
        <v>0</v>
      </c>
      <c r="L6387" s="203">
        <v>-12250</v>
      </c>
      <c r="M6387" s="231"/>
    </row>
    <row r="6388" spans="1:13">
      <c r="A6388" s="231" t="s">
        <v>794</v>
      </c>
      <c r="B6388" s="231" t="s">
        <v>704</v>
      </c>
      <c r="C6388" s="231" t="s">
        <v>794</v>
      </c>
      <c r="D6388" s="231" t="s">
        <v>705</v>
      </c>
      <c r="E6388" s="231" t="s">
        <v>828</v>
      </c>
      <c r="F6388" s="231" t="s">
        <v>48</v>
      </c>
      <c r="G6388" s="231" t="s">
        <v>521</v>
      </c>
      <c r="H6388" s="231" t="s">
        <v>796</v>
      </c>
      <c r="I6388" s="203">
        <v>0</v>
      </c>
      <c r="J6388" s="203">
        <v>315898.75</v>
      </c>
      <c r="K6388" s="203">
        <v>33803.760000000002</v>
      </c>
      <c r="L6388" s="203">
        <v>-349702.51</v>
      </c>
      <c r="M6388" s="231"/>
    </row>
    <row r="6389" spans="1:13">
      <c r="A6389" s="231" t="s">
        <v>794</v>
      </c>
      <c r="B6389" s="231" t="s">
        <v>704</v>
      </c>
      <c r="C6389" s="231" t="s">
        <v>812</v>
      </c>
      <c r="D6389" s="231" t="s">
        <v>705</v>
      </c>
      <c r="E6389" s="231" t="s">
        <v>828</v>
      </c>
      <c r="F6389" s="231" t="s">
        <v>48</v>
      </c>
      <c r="G6389" s="231" t="s">
        <v>521</v>
      </c>
      <c r="H6389" s="231" t="s">
        <v>796</v>
      </c>
      <c r="I6389" s="203">
        <v>0</v>
      </c>
      <c r="J6389" s="203">
        <v>117431.64</v>
      </c>
      <c r="K6389" s="203">
        <v>7015.58</v>
      </c>
      <c r="L6389" s="203">
        <v>-124447.22</v>
      </c>
      <c r="M6389" s="231"/>
    </row>
    <row r="6390" spans="1:13">
      <c r="A6390" s="231" t="s">
        <v>794</v>
      </c>
      <c r="B6390" s="231" t="s">
        <v>702</v>
      </c>
      <c r="C6390" s="231" t="s">
        <v>794</v>
      </c>
      <c r="D6390" s="231" t="s">
        <v>705</v>
      </c>
      <c r="E6390" s="231" t="s">
        <v>828</v>
      </c>
      <c r="F6390" s="231" t="s">
        <v>48</v>
      </c>
      <c r="G6390" s="231" t="s">
        <v>521</v>
      </c>
      <c r="H6390" s="231" t="s">
        <v>796</v>
      </c>
      <c r="I6390" s="203">
        <v>0</v>
      </c>
      <c r="J6390" s="203">
        <v>3780</v>
      </c>
      <c r="K6390" s="203">
        <v>0</v>
      </c>
      <c r="L6390" s="203">
        <v>-3780</v>
      </c>
      <c r="M6390" s="231"/>
    </row>
    <row r="6391" spans="1:13">
      <c r="A6391" s="231" t="s">
        <v>794</v>
      </c>
      <c r="B6391" s="231" t="s">
        <v>702</v>
      </c>
      <c r="C6391" s="231" t="s">
        <v>812</v>
      </c>
      <c r="D6391" s="231" t="s">
        <v>705</v>
      </c>
      <c r="E6391" s="231" t="s">
        <v>828</v>
      </c>
      <c r="F6391" s="231" t="s">
        <v>48</v>
      </c>
      <c r="G6391" s="231" t="s">
        <v>521</v>
      </c>
      <c r="H6391" s="231" t="s">
        <v>796</v>
      </c>
      <c r="I6391" s="203">
        <v>0</v>
      </c>
      <c r="J6391" s="203">
        <v>302.43</v>
      </c>
      <c r="K6391" s="203">
        <v>0</v>
      </c>
      <c r="L6391" s="203">
        <v>-302.43</v>
      </c>
      <c r="M6391" s="231"/>
    </row>
    <row r="6392" spans="1:13">
      <c r="A6392" s="231" t="s">
        <v>794</v>
      </c>
      <c r="B6392" s="231" t="s">
        <v>806</v>
      </c>
      <c r="C6392" s="231" t="s">
        <v>794</v>
      </c>
      <c r="D6392" s="231" t="s">
        <v>845</v>
      </c>
      <c r="E6392" s="231" t="s">
        <v>828</v>
      </c>
      <c r="F6392" s="231" t="s">
        <v>48</v>
      </c>
      <c r="G6392" s="231" t="s">
        <v>521</v>
      </c>
      <c r="H6392" s="231" t="s">
        <v>796</v>
      </c>
      <c r="I6392" s="203">
        <v>3606.25</v>
      </c>
      <c r="J6392" s="203">
        <v>3606.25</v>
      </c>
      <c r="K6392" s="203">
        <v>0</v>
      </c>
      <c r="L6392" s="203">
        <v>0</v>
      </c>
      <c r="M6392" s="231"/>
    </row>
    <row r="6393" spans="1:13">
      <c r="A6393" s="231" t="s">
        <v>794</v>
      </c>
      <c r="B6393" s="231" t="s">
        <v>806</v>
      </c>
      <c r="C6393" s="231" t="s">
        <v>812</v>
      </c>
      <c r="D6393" s="231" t="s">
        <v>845</v>
      </c>
      <c r="E6393" s="231" t="s">
        <v>828</v>
      </c>
      <c r="F6393" s="231" t="s">
        <v>48</v>
      </c>
      <c r="G6393" s="231" t="s">
        <v>521</v>
      </c>
      <c r="H6393" s="231" t="s">
        <v>796</v>
      </c>
      <c r="I6393" s="203">
        <v>0</v>
      </c>
      <c r="J6393" s="203">
        <v>288.5</v>
      </c>
      <c r="K6393" s="203">
        <v>0</v>
      </c>
      <c r="L6393" s="203">
        <v>-288.5</v>
      </c>
      <c r="M6393" s="231"/>
    </row>
    <row r="6394" spans="1:13">
      <c r="A6394" s="231" t="s">
        <v>794</v>
      </c>
      <c r="B6394" s="231" t="s">
        <v>806</v>
      </c>
      <c r="C6394" s="231" t="s">
        <v>2341</v>
      </c>
      <c r="D6394" s="231" t="s">
        <v>845</v>
      </c>
      <c r="E6394" s="231" t="s">
        <v>828</v>
      </c>
      <c r="F6394" s="231" t="s">
        <v>48</v>
      </c>
      <c r="G6394" s="231" t="s">
        <v>521</v>
      </c>
      <c r="H6394" s="231" t="s">
        <v>796</v>
      </c>
      <c r="I6394" s="203">
        <v>9226.17</v>
      </c>
      <c r="J6394" s="203">
        <v>0</v>
      </c>
      <c r="K6394" s="203">
        <v>0</v>
      </c>
      <c r="L6394" s="203">
        <v>9226.17</v>
      </c>
      <c r="M6394" s="231"/>
    </row>
    <row r="6395" spans="1:13">
      <c r="A6395" s="231" t="s">
        <v>794</v>
      </c>
      <c r="B6395" s="231" t="s">
        <v>806</v>
      </c>
      <c r="C6395" s="231" t="s">
        <v>2343</v>
      </c>
      <c r="D6395" s="231" t="s">
        <v>845</v>
      </c>
      <c r="E6395" s="231" t="s">
        <v>828</v>
      </c>
      <c r="F6395" s="231" t="s">
        <v>48</v>
      </c>
      <c r="G6395" s="231" t="s">
        <v>521</v>
      </c>
      <c r="H6395" s="231" t="s">
        <v>796</v>
      </c>
      <c r="I6395" s="203">
        <v>1299.08</v>
      </c>
      <c r="J6395" s="203">
        <v>0</v>
      </c>
      <c r="K6395" s="203">
        <v>0</v>
      </c>
      <c r="L6395" s="203">
        <v>1299.08</v>
      </c>
      <c r="M6395" s="231"/>
    </row>
    <row r="6396" spans="1:13">
      <c r="A6396" s="231" t="s">
        <v>794</v>
      </c>
      <c r="B6396" s="231" t="s">
        <v>806</v>
      </c>
      <c r="C6396" s="231" t="s">
        <v>2344</v>
      </c>
      <c r="D6396" s="231" t="s">
        <v>845</v>
      </c>
      <c r="E6396" s="231" t="s">
        <v>828</v>
      </c>
      <c r="F6396" s="231" t="s">
        <v>48</v>
      </c>
      <c r="G6396" s="231" t="s">
        <v>521</v>
      </c>
      <c r="H6396" s="231" t="s">
        <v>796</v>
      </c>
      <c r="I6396" s="203">
        <v>7500</v>
      </c>
      <c r="J6396" s="203">
        <v>0</v>
      </c>
      <c r="K6396" s="203">
        <v>0</v>
      </c>
      <c r="L6396" s="203">
        <v>7500</v>
      </c>
      <c r="M6396" s="231"/>
    </row>
    <row r="6397" spans="1:13">
      <c r="A6397" s="231" t="s">
        <v>794</v>
      </c>
      <c r="B6397" s="231" t="s">
        <v>806</v>
      </c>
      <c r="C6397" s="231" t="s">
        <v>2344</v>
      </c>
      <c r="D6397" s="231" t="s">
        <v>845</v>
      </c>
      <c r="E6397" s="231" t="s">
        <v>828</v>
      </c>
      <c r="F6397" s="231" t="s">
        <v>48</v>
      </c>
      <c r="G6397" s="231" t="s">
        <v>521</v>
      </c>
      <c r="H6397" s="231" t="s">
        <v>796</v>
      </c>
      <c r="I6397" s="203">
        <v>898.32</v>
      </c>
      <c r="J6397" s="203">
        <v>0</v>
      </c>
      <c r="K6397" s="203">
        <v>0</v>
      </c>
      <c r="L6397" s="203">
        <v>898.32</v>
      </c>
      <c r="M6397" s="231"/>
    </row>
    <row r="6398" spans="1:13">
      <c r="A6398" s="231" t="s">
        <v>794</v>
      </c>
      <c r="B6398" s="231" t="s">
        <v>806</v>
      </c>
      <c r="C6398" s="231" t="s">
        <v>2344</v>
      </c>
      <c r="D6398" s="231" t="s">
        <v>845</v>
      </c>
      <c r="E6398" s="231" t="s">
        <v>828</v>
      </c>
      <c r="F6398" s="231" t="s">
        <v>48</v>
      </c>
      <c r="G6398" s="231" t="s">
        <v>521</v>
      </c>
      <c r="H6398" s="231" t="s">
        <v>796</v>
      </c>
      <c r="I6398" s="203">
        <v>45236.23</v>
      </c>
      <c r="J6398" s="203">
        <v>24480</v>
      </c>
      <c r="K6398" s="203">
        <v>0</v>
      </c>
      <c r="L6398" s="203">
        <v>20756.23</v>
      </c>
      <c r="M6398" s="231"/>
    </row>
    <row r="6399" spans="1:13">
      <c r="A6399" s="231" t="s">
        <v>794</v>
      </c>
      <c r="B6399" s="231" t="s">
        <v>806</v>
      </c>
      <c r="C6399" s="231" t="s">
        <v>2344</v>
      </c>
      <c r="D6399" s="231" t="s">
        <v>845</v>
      </c>
      <c r="E6399" s="231" t="s">
        <v>828</v>
      </c>
      <c r="F6399" s="231" t="s">
        <v>48</v>
      </c>
      <c r="G6399" s="231" t="s">
        <v>521</v>
      </c>
      <c r="H6399" s="231" t="s">
        <v>796</v>
      </c>
      <c r="I6399" s="203">
        <v>2500</v>
      </c>
      <c r="J6399" s="203">
        <v>2500</v>
      </c>
      <c r="K6399" s="203">
        <v>0</v>
      </c>
      <c r="L6399" s="203">
        <v>0</v>
      </c>
      <c r="M6399" s="231"/>
    </row>
    <row r="6400" spans="1:13">
      <c r="A6400" s="231" t="s">
        <v>794</v>
      </c>
      <c r="B6400" s="231" t="s">
        <v>808</v>
      </c>
      <c r="C6400" s="231" t="s">
        <v>794</v>
      </c>
      <c r="D6400" s="231" t="s">
        <v>845</v>
      </c>
      <c r="E6400" s="231" t="s">
        <v>710</v>
      </c>
      <c r="F6400" s="231" t="s">
        <v>48</v>
      </c>
      <c r="G6400" s="231" t="s">
        <v>521</v>
      </c>
      <c r="H6400" s="231" t="s">
        <v>796</v>
      </c>
      <c r="I6400" s="203">
        <v>1092</v>
      </c>
      <c r="J6400" s="203">
        <v>1092</v>
      </c>
      <c r="K6400" s="203">
        <v>0</v>
      </c>
      <c r="L6400" s="203">
        <v>0</v>
      </c>
      <c r="M6400" s="231"/>
    </row>
    <row r="6401" spans="1:13">
      <c r="A6401" s="231" t="s">
        <v>794</v>
      </c>
      <c r="B6401" s="231" t="s">
        <v>808</v>
      </c>
      <c r="C6401" s="231" t="s">
        <v>812</v>
      </c>
      <c r="D6401" s="231" t="s">
        <v>845</v>
      </c>
      <c r="E6401" s="231" t="s">
        <v>710</v>
      </c>
      <c r="F6401" s="231" t="s">
        <v>48</v>
      </c>
      <c r="G6401" s="231" t="s">
        <v>521</v>
      </c>
      <c r="H6401" s="231" t="s">
        <v>796</v>
      </c>
      <c r="I6401" s="203">
        <v>107.38</v>
      </c>
      <c r="J6401" s="203">
        <v>98.49</v>
      </c>
      <c r="K6401" s="203">
        <v>0</v>
      </c>
      <c r="L6401" s="203">
        <v>8.89</v>
      </c>
      <c r="M6401" s="231"/>
    </row>
    <row r="6402" spans="1:13">
      <c r="A6402" s="231" t="s">
        <v>794</v>
      </c>
      <c r="B6402" s="231" t="s">
        <v>808</v>
      </c>
      <c r="C6402" s="231" t="s">
        <v>2341</v>
      </c>
      <c r="D6402" s="231" t="s">
        <v>845</v>
      </c>
      <c r="E6402" s="231" t="s">
        <v>710</v>
      </c>
      <c r="F6402" s="231" t="s">
        <v>48</v>
      </c>
      <c r="G6402" s="231" t="s">
        <v>521</v>
      </c>
      <c r="H6402" s="231" t="s">
        <v>796</v>
      </c>
      <c r="I6402" s="203">
        <v>8707.25</v>
      </c>
      <c r="J6402" s="203">
        <v>8707.25</v>
      </c>
      <c r="K6402" s="203">
        <v>0</v>
      </c>
      <c r="L6402" s="203">
        <v>0</v>
      </c>
      <c r="M6402" s="231"/>
    </row>
    <row r="6403" spans="1:13">
      <c r="A6403" s="231" t="s">
        <v>794</v>
      </c>
      <c r="B6403" s="231" t="s">
        <v>808</v>
      </c>
      <c r="C6403" s="231" t="s">
        <v>2341</v>
      </c>
      <c r="D6403" s="231" t="s">
        <v>845</v>
      </c>
      <c r="E6403" s="231" t="s">
        <v>710</v>
      </c>
      <c r="F6403" s="231" t="s">
        <v>48</v>
      </c>
      <c r="G6403" s="231" t="s">
        <v>521</v>
      </c>
      <c r="H6403" s="231" t="s">
        <v>796</v>
      </c>
      <c r="I6403" s="203">
        <v>5462.66</v>
      </c>
      <c r="J6403" s="203">
        <v>5441.14</v>
      </c>
      <c r="K6403" s="203">
        <v>0</v>
      </c>
      <c r="L6403" s="203">
        <v>21.52</v>
      </c>
      <c r="M6403" s="231"/>
    </row>
    <row r="6404" spans="1:13">
      <c r="A6404" s="231" t="s">
        <v>794</v>
      </c>
      <c r="B6404" s="231" t="s">
        <v>808</v>
      </c>
      <c r="C6404" s="231" t="s">
        <v>2341</v>
      </c>
      <c r="D6404" s="231" t="s">
        <v>845</v>
      </c>
      <c r="E6404" s="231" t="s">
        <v>710</v>
      </c>
      <c r="F6404" s="231" t="s">
        <v>48</v>
      </c>
      <c r="G6404" s="231" t="s">
        <v>521</v>
      </c>
      <c r="H6404" s="231" t="s">
        <v>796</v>
      </c>
      <c r="I6404" s="203">
        <v>13066.91</v>
      </c>
      <c r="J6404" s="203">
        <v>12130</v>
      </c>
      <c r="K6404" s="203">
        <v>0</v>
      </c>
      <c r="L6404" s="203">
        <v>936.91</v>
      </c>
      <c r="M6404" s="231"/>
    </row>
    <row r="6405" spans="1:13">
      <c r="A6405" s="231" t="s">
        <v>794</v>
      </c>
      <c r="B6405" s="231" t="s">
        <v>808</v>
      </c>
      <c r="C6405" s="231" t="s">
        <v>2343</v>
      </c>
      <c r="D6405" s="231" t="s">
        <v>845</v>
      </c>
      <c r="E6405" s="231" t="s">
        <v>710</v>
      </c>
      <c r="F6405" s="231" t="s">
        <v>48</v>
      </c>
      <c r="G6405" s="231" t="s">
        <v>521</v>
      </c>
      <c r="H6405" s="231" t="s">
        <v>796</v>
      </c>
      <c r="I6405" s="203">
        <v>139029.88</v>
      </c>
      <c r="J6405" s="203">
        <v>276.74</v>
      </c>
      <c r="K6405" s="203">
        <v>58.1</v>
      </c>
      <c r="L6405" s="203">
        <v>138695.04000000001</v>
      </c>
      <c r="M6405" s="231"/>
    </row>
    <row r="6406" spans="1:13">
      <c r="A6406" s="231" t="s">
        <v>794</v>
      </c>
      <c r="B6406" s="231" t="s">
        <v>808</v>
      </c>
      <c r="C6406" s="231" t="s">
        <v>2344</v>
      </c>
      <c r="D6406" s="231" t="s">
        <v>845</v>
      </c>
      <c r="E6406" s="231" t="s">
        <v>710</v>
      </c>
      <c r="F6406" s="231" t="s">
        <v>48</v>
      </c>
      <c r="G6406" s="231" t="s">
        <v>521</v>
      </c>
      <c r="H6406" s="231" t="s">
        <v>796</v>
      </c>
      <c r="I6406" s="203">
        <v>3200</v>
      </c>
      <c r="J6406" s="203">
        <v>0</v>
      </c>
      <c r="K6406" s="203">
        <v>0</v>
      </c>
      <c r="L6406" s="203">
        <v>3200</v>
      </c>
      <c r="M6406" s="231"/>
    </row>
    <row r="6407" spans="1:13">
      <c r="A6407" s="231" t="s">
        <v>794</v>
      </c>
      <c r="B6407" s="231" t="s">
        <v>808</v>
      </c>
      <c r="C6407" s="231" t="s">
        <v>2344</v>
      </c>
      <c r="D6407" s="231" t="s">
        <v>845</v>
      </c>
      <c r="E6407" s="231" t="s">
        <v>710</v>
      </c>
      <c r="F6407" s="231" t="s">
        <v>48</v>
      </c>
      <c r="G6407" s="231" t="s">
        <v>521</v>
      </c>
      <c r="H6407" s="231" t="s">
        <v>796</v>
      </c>
      <c r="I6407" s="203">
        <v>637.34</v>
      </c>
      <c r="J6407" s="203">
        <v>0</v>
      </c>
      <c r="K6407" s="203">
        <v>0</v>
      </c>
      <c r="L6407" s="203">
        <v>637.34</v>
      </c>
      <c r="M6407" s="231"/>
    </row>
    <row r="6408" spans="1:13">
      <c r="A6408" s="231" t="s">
        <v>794</v>
      </c>
      <c r="B6408" s="231" t="s">
        <v>808</v>
      </c>
      <c r="C6408" s="231" t="s">
        <v>2344</v>
      </c>
      <c r="D6408" s="231" t="s">
        <v>845</v>
      </c>
      <c r="E6408" s="231" t="s">
        <v>710</v>
      </c>
      <c r="F6408" s="231" t="s">
        <v>48</v>
      </c>
      <c r="G6408" s="231" t="s">
        <v>521</v>
      </c>
      <c r="H6408" s="231" t="s">
        <v>796</v>
      </c>
      <c r="I6408" s="203">
        <v>8151</v>
      </c>
      <c r="J6408" s="203">
        <v>1316</v>
      </c>
      <c r="K6408" s="203">
        <v>2115</v>
      </c>
      <c r="L6408" s="203">
        <v>4720</v>
      </c>
      <c r="M6408" s="231"/>
    </row>
    <row r="6409" spans="1:13">
      <c r="A6409" s="231" t="s">
        <v>794</v>
      </c>
      <c r="B6409" s="231" t="s">
        <v>808</v>
      </c>
      <c r="C6409" s="231" t="s">
        <v>2345</v>
      </c>
      <c r="D6409" s="231" t="s">
        <v>845</v>
      </c>
      <c r="E6409" s="231" t="s">
        <v>710</v>
      </c>
      <c r="F6409" s="231" t="s">
        <v>48</v>
      </c>
      <c r="G6409" s="231" t="s">
        <v>521</v>
      </c>
      <c r="H6409" s="231" t="s">
        <v>796</v>
      </c>
      <c r="I6409" s="203">
        <v>3471</v>
      </c>
      <c r="J6409" s="203">
        <v>385</v>
      </c>
      <c r="K6409" s="203">
        <v>0</v>
      </c>
      <c r="L6409" s="203">
        <v>3086</v>
      </c>
      <c r="M6409" s="231"/>
    </row>
    <row r="6410" spans="1:13">
      <c r="A6410" s="231" t="s">
        <v>794</v>
      </c>
      <c r="B6410" s="231" t="s">
        <v>808</v>
      </c>
      <c r="C6410" s="231" t="s">
        <v>2345</v>
      </c>
      <c r="D6410" s="231" t="s">
        <v>845</v>
      </c>
      <c r="E6410" s="231" t="s">
        <v>710</v>
      </c>
      <c r="F6410" s="231" t="s">
        <v>48</v>
      </c>
      <c r="G6410" s="231" t="s">
        <v>521</v>
      </c>
      <c r="H6410" s="231" t="s">
        <v>796</v>
      </c>
      <c r="I6410" s="203">
        <v>8989.41</v>
      </c>
      <c r="J6410" s="203">
        <v>8989.41</v>
      </c>
      <c r="K6410" s="203">
        <v>0</v>
      </c>
      <c r="L6410" s="203">
        <v>0</v>
      </c>
      <c r="M6410" s="231"/>
    </row>
    <row r="6411" spans="1:13">
      <c r="A6411" s="231" t="s">
        <v>794</v>
      </c>
      <c r="B6411" s="231" t="s">
        <v>804</v>
      </c>
      <c r="C6411" s="231" t="s">
        <v>2341</v>
      </c>
      <c r="D6411" s="231" t="s">
        <v>845</v>
      </c>
      <c r="E6411" s="231" t="s">
        <v>710</v>
      </c>
      <c r="F6411" s="231" t="s">
        <v>48</v>
      </c>
      <c r="G6411" s="231" t="s">
        <v>521</v>
      </c>
      <c r="H6411" s="231" t="s">
        <v>796</v>
      </c>
      <c r="I6411" s="203">
        <v>1564.44</v>
      </c>
      <c r="J6411" s="203">
        <v>0</v>
      </c>
      <c r="K6411" s="203">
        <v>0</v>
      </c>
      <c r="L6411" s="203">
        <v>1564.44</v>
      </c>
      <c r="M6411" s="231"/>
    </row>
    <row r="6412" spans="1:13">
      <c r="A6412" s="231" t="s">
        <v>794</v>
      </c>
      <c r="B6412" s="231" t="s">
        <v>702</v>
      </c>
      <c r="C6412" s="231" t="s">
        <v>2341</v>
      </c>
      <c r="D6412" s="231" t="s">
        <v>845</v>
      </c>
      <c r="E6412" s="231" t="s">
        <v>710</v>
      </c>
      <c r="F6412" s="231" t="s">
        <v>48</v>
      </c>
      <c r="G6412" s="231" t="s">
        <v>521</v>
      </c>
      <c r="H6412" s="231" t="s">
        <v>796</v>
      </c>
      <c r="I6412" s="203">
        <v>2353.29</v>
      </c>
      <c r="J6412" s="203">
        <v>0</v>
      </c>
      <c r="K6412" s="203">
        <v>0</v>
      </c>
      <c r="L6412" s="203">
        <v>2353.29</v>
      </c>
      <c r="M6412" s="231"/>
    </row>
    <row r="6413" spans="1:13">
      <c r="A6413" s="231" t="s">
        <v>794</v>
      </c>
      <c r="B6413" s="231" t="s">
        <v>707</v>
      </c>
      <c r="C6413" s="231" t="s">
        <v>794</v>
      </c>
      <c r="D6413" s="231" t="s">
        <v>845</v>
      </c>
      <c r="E6413" s="231" t="s">
        <v>710</v>
      </c>
      <c r="F6413" s="231" t="s">
        <v>48</v>
      </c>
      <c r="G6413" s="231" t="s">
        <v>521</v>
      </c>
      <c r="H6413" s="231" t="s">
        <v>796</v>
      </c>
      <c r="I6413" s="203">
        <v>577.07000000000005</v>
      </c>
      <c r="J6413" s="203">
        <v>577.07000000000005</v>
      </c>
      <c r="K6413" s="203">
        <v>0</v>
      </c>
      <c r="L6413" s="203">
        <v>0</v>
      </c>
      <c r="M6413" s="231"/>
    </row>
    <row r="6414" spans="1:13">
      <c r="A6414" s="231" t="s">
        <v>794</v>
      </c>
      <c r="B6414" s="231" t="s">
        <v>707</v>
      </c>
      <c r="C6414" s="231" t="s">
        <v>812</v>
      </c>
      <c r="D6414" s="231" t="s">
        <v>845</v>
      </c>
      <c r="E6414" s="231" t="s">
        <v>710</v>
      </c>
      <c r="F6414" s="231" t="s">
        <v>48</v>
      </c>
      <c r="G6414" s="231" t="s">
        <v>521</v>
      </c>
      <c r="H6414" s="231" t="s">
        <v>796</v>
      </c>
      <c r="I6414" s="203">
        <v>133.05000000000001</v>
      </c>
      <c r="J6414" s="203">
        <v>133.05000000000001</v>
      </c>
      <c r="K6414" s="203">
        <v>0</v>
      </c>
      <c r="L6414" s="203">
        <v>0</v>
      </c>
      <c r="M6414" s="231"/>
    </row>
    <row r="6415" spans="1:13">
      <c r="A6415" s="231" t="s">
        <v>794</v>
      </c>
      <c r="B6415" s="231" t="s">
        <v>707</v>
      </c>
      <c r="C6415" s="231" t="s">
        <v>2341</v>
      </c>
      <c r="D6415" s="231" t="s">
        <v>845</v>
      </c>
      <c r="E6415" s="231" t="s">
        <v>710</v>
      </c>
      <c r="F6415" s="231" t="s">
        <v>48</v>
      </c>
      <c r="G6415" s="231" t="s">
        <v>521</v>
      </c>
      <c r="H6415" s="231" t="s">
        <v>796</v>
      </c>
      <c r="I6415" s="203">
        <v>3967.48</v>
      </c>
      <c r="J6415" s="203">
        <v>1941.03</v>
      </c>
      <c r="K6415" s="203">
        <v>0</v>
      </c>
      <c r="L6415" s="203">
        <v>2026.45</v>
      </c>
      <c r="M6415" s="231"/>
    </row>
    <row r="6416" spans="1:13">
      <c r="A6416" s="231" t="s">
        <v>794</v>
      </c>
      <c r="B6416" s="231" t="s">
        <v>707</v>
      </c>
      <c r="C6416" s="231" t="s">
        <v>2341</v>
      </c>
      <c r="D6416" s="231" t="s">
        <v>845</v>
      </c>
      <c r="E6416" s="231" t="s">
        <v>710</v>
      </c>
      <c r="F6416" s="231" t="s">
        <v>48</v>
      </c>
      <c r="G6416" s="231" t="s">
        <v>521</v>
      </c>
      <c r="H6416" s="231" t="s">
        <v>796</v>
      </c>
      <c r="I6416" s="203">
        <v>2950</v>
      </c>
      <c r="J6416" s="203">
        <v>2600</v>
      </c>
      <c r="K6416" s="203">
        <v>0</v>
      </c>
      <c r="L6416" s="203">
        <v>350</v>
      </c>
      <c r="M6416" s="231"/>
    </row>
    <row r="6417" spans="1:13">
      <c r="A6417" s="231" t="s">
        <v>794</v>
      </c>
      <c r="B6417" s="231" t="s">
        <v>707</v>
      </c>
      <c r="C6417" s="231" t="s">
        <v>2343</v>
      </c>
      <c r="D6417" s="231" t="s">
        <v>845</v>
      </c>
      <c r="E6417" s="231" t="s">
        <v>710</v>
      </c>
      <c r="F6417" s="231" t="s">
        <v>48</v>
      </c>
      <c r="G6417" s="231" t="s">
        <v>521</v>
      </c>
      <c r="H6417" s="231" t="s">
        <v>796</v>
      </c>
      <c r="I6417" s="203">
        <v>1046.68</v>
      </c>
      <c r="J6417" s="203">
        <v>151.71</v>
      </c>
      <c r="K6417" s="203">
        <v>0</v>
      </c>
      <c r="L6417" s="203">
        <v>894.97</v>
      </c>
      <c r="M6417" s="231"/>
    </row>
    <row r="6418" spans="1:13">
      <c r="A6418" s="231" t="s">
        <v>794</v>
      </c>
      <c r="B6418" s="231" t="s">
        <v>707</v>
      </c>
      <c r="C6418" s="231" t="s">
        <v>2344</v>
      </c>
      <c r="D6418" s="231" t="s">
        <v>845</v>
      </c>
      <c r="E6418" s="231" t="s">
        <v>710</v>
      </c>
      <c r="F6418" s="231" t="s">
        <v>48</v>
      </c>
      <c r="G6418" s="231" t="s">
        <v>521</v>
      </c>
      <c r="H6418" s="231" t="s">
        <v>796</v>
      </c>
      <c r="I6418" s="203">
        <v>28</v>
      </c>
      <c r="J6418" s="203">
        <v>0</v>
      </c>
      <c r="K6418" s="203">
        <v>0</v>
      </c>
      <c r="L6418" s="203">
        <v>28</v>
      </c>
      <c r="M6418" s="231"/>
    </row>
    <row r="6419" spans="1:13">
      <c r="A6419" s="231" t="s">
        <v>794</v>
      </c>
      <c r="B6419" s="231" t="s">
        <v>242</v>
      </c>
      <c r="C6419" s="231" t="s">
        <v>2344</v>
      </c>
      <c r="D6419" s="231" t="s">
        <v>845</v>
      </c>
      <c r="E6419" s="231" t="s">
        <v>710</v>
      </c>
      <c r="F6419" s="231" t="s">
        <v>48</v>
      </c>
      <c r="G6419" s="231" t="s">
        <v>521</v>
      </c>
      <c r="H6419" s="231" t="s">
        <v>796</v>
      </c>
      <c r="I6419" s="203">
        <v>2923.37</v>
      </c>
      <c r="J6419" s="203">
        <v>0</v>
      </c>
      <c r="K6419" s="203">
        <v>0</v>
      </c>
      <c r="L6419" s="203">
        <v>2923.37</v>
      </c>
      <c r="M6419" s="231"/>
    </row>
    <row r="6420" spans="1:13">
      <c r="A6420" s="231" t="s">
        <v>794</v>
      </c>
      <c r="B6420" s="231" t="s">
        <v>706</v>
      </c>
      <c r="C6420" s="231" t="s">
        <v>2345</v>
      </c>
      <c r="D6420" s="231" t="s">
        <v>845</v>
      </c>
      <c r="E6420" s="231" t="s">
        <v>710</v>
      </c>
      <c r="F6420" s="231" t="s">
        <v>48</v>
      </c>
      <c r="G6420" s="231" t="s">
        <v>521</v>
      </c>
      <c r="H6420" s="231" t="s">
        <v>796</v>
      </c>
      <c r="I6420" s="203">
        <v>4993.09</v>
      </c>
      <c r="J6420" s="203">
        <v>4993.08</v>
      </c>
      <c r="K6420" s="203">
        <v>0</v>
      </c>
      <c r="L6420" s="203">
        <v>0.01</v>
      </c>
      <c r="M6420" s="231"/>
    </row>
    <row r="6421" spans="1:13">
      <c r="A6421" s="231" t="s">
        <v>794</v>
      </c>
      <c r="B6421" s="231" t="s">
        <v>367</v>
      </c>
      <c r="C6421" s="231" t="s">
        <v>2343</v>
      </c>
      <c r="D6421" s="231" t="s">
        <v>845</v>
      </c>
      <c r="E6421" s="231" t="s">
        <v>710</v>
      </c>
      <c r="F6421" s="231" t="s">
        <v>48</v>
      </c>
      <c r="G6421" s="231" t="s">
        <v>521</v>
      </c>
      <c r="H6421" s="231" t="s">
        <v>796</v>
      </c>
      <c r="I6421" s="203">
        <v>235</v>
      </c>
      <c r="J6421" s="203">
        <v>0</v>
      </c>
      <c r="K6421" s="203">
        <v>0</v>
      </c>
      <c r="L6421" s="203">
        <v>235</v>
      </c>
      <c r="M6421" s="231"/>
    </row>
    <row r="6422" spans="1:13">
      <c r="A6422" s="231" t="s">
        <v>794</v>
      </c>
      <c r="B6422" s="231" t="s">
        <v>808</v>
      </c>
      <c r="C6422" s="231" t="s">
        <v>794</v>
      </c>
      <c r="D6422" s="231" t="s">
        <v>845</v>
      </c>
      <c r="E6422" s="231" t="s">
        <v>2086</v>
      </c>
      <c r="F6422" s="231" t="s">
        <v>48</v>
      </c>
      <c r="G6422" s="231" t="s">
        <v>521</v>
      </c>
      <c r="H6422" s="231" t="s">
        <v>796</v>
      </c>
      <c r="I6422" s="203">
        <v>8750</v>
      </c>
      <c r="J6422" s="203">
        <v>42721</v>
      </c>
      <c r="K6422" s="203">
        <v>0</v>
      </c>
      <c r="L6422" s="203">
        <v>-33971</v>
      </c>
      <c r="M6422" s="231"/>
    </row>
    <row r="6423" spans="1:13">
      <c r="A6423" s="231" t="s">
        <v>794</v>
      </c>
      <c r="B6423" s="231" t="s">
        <v>808</v>
      </c>
      <c r="C6423" s="231" t="s">
        <v>812</v>
      </c>
      <c r="D6423" s="231" t="s">
        <v>845</v>
      </c>
      <c r="E6423" s="231" t="s">
        <v>2086</v>
      </c>
      <c r="F6423" s="231" t="s">
        <v>48</v>
      </c>
      <c r="G6423" s="231" t="s">
        <v>521</v>
      </c>
      <c r="H6423" s="231" t="s">
        <v>796</v>
      </c>
      <c r="I6423" s="203">
        <v>2008.88</v>
      </c>
      <c r="J6423" s="203">
        <v>9397.42</v>
      </c>
      <c r="K6423" s="203">
        <v>0</v>
      </c>
      <c r="L6423" s="203">
        <v>-7388.54</v>
      </c>
      <c r="M6423" s="231"/>
    </row>
    <row r="6424" spans="1:13">
      <c r="A6424" s="231" t="s">
        <v>794</v>
      </c>
      <c r="B6424" s="231" t="s">
        <v>808</v>
      </c>
      <c r="C6424" s="231" t="s">
        <v>2341</v>
      </c>
      <c r="D6424" s="231" t="s">
        <v>845</v>
      </c>
      <c r="E6424" s="231" t="s">
        <v>2086</v>
      </c>
      <c r="F6424" s="231" t="s">
        <v>48</v>
      </c>
      <c r="G6424" s="231" t="s">
        <v>521</v>
      </c>
      <c r="H6424" s="231" t="s">
        <v>796</v>
      </c>
      <c r="I6424" s="203">
        <v>1000</v>
      </c>
      <c r="J6424" s="203">
        <v>1000</v>
      </c>
      <c r="K6424" s="203">
        <v>0</v>
      </c>
      <c r="L6424" s="203">
        <v>0</v>
      </c>
      <c r="M6424" s="231"/>
    </row>
    <row r="6425" spans="1:13">
      <c r="A6425" s="231" t="s">
        <v>794</v>
      </c>
      <c r="B6425" s="231" t="s">
        <v>804</v>
      </c>
      <c r="C6425" s="231" t="s">
        <v>794</v>
      </c>
      <c r="D6425" s="231" t="s">
        <v>845</v>
      </c>
      <c r="E6425" s="231" t="s">
        <v>338</v>
      </c>
      <c r="F6425" s="231" t="s">
        <v>48</v>
      </c>
      <c r="G6425" s="231" t="s">
        <v>521</v>
      </c>
      <c r="H6425" s="231" t="s">
        <v>796</v>
      </c>
      <c r="I6425" s="203">
        <v>5663.75</v>
      </c>
      <c r="J6425" s="203">
        <v>5535.55</v>
      </c>
      <c r="K6425" s="203">
        <v>0</v>
      </c>
      <c r="L6425" s="203">
        <v>128.19999999999999</v>
      </c>
      <c r="M6425" s="231"/>
    </row>
    <row r="6426" spans="1:13">
      <c r="A6426" s="231" t="s">
        <v>794</v>
      </c>
      <c r="B6426" s="231" t="s">
        <v>804</v>
      </c>
      <c r="C6426" s="231" t="s">
        <v>812</v>
      </c>
      <c r="D6426" s="231" t="s">
        <v>845</v>
      </c>
      <c r="E6426" s="231" t="s">
        <v>338</v>
      </c>
      <c r="F6426" s="231" t="s">
        <v>48</v>
      </c>
      <c r="G6426" s="231" t="s">
        <v>521</v>
      </c>
      <c r="H6426" s="231" t="s">
        <v>796</v>
      </c>
      <c r="I6426" s="203">
        <v>1379.26</v>
      </c>
      <c r="J6426" s="203">
        <v>1304.04</v>
      </c>
      <c r="K6426" s="203">
        <v>0</v>
      </c>
      <c r="L6426" s="203">
        <v>75.22</v>
      </c>
      <c r="M6426" s="231"/>
    </row>
    <row r="6427" spans="1:13">
      <c r="A6427" s="231" t="s">
        <v>794</v>
      </c>
      <c r="B6427" s="231" t="s">
        <v>804</v>
      </c>
      <c r="C6427" s="231" t="s">
        <v>2341</v>
      </c>
      <c r="D6427" s="231" t="s">
        <v>845</v>
      </c>
      <c r="E6427" s="231" t="s">
        <v>338</v>
      </c>
      <c r="F6427" s="231" t="s">
        <v>48</v>
      </c>
      <c r="G6427" s="231" t="s">
        <v>521</v>
      </c>
      <c r="H6427" s="231" t="s">
        <v>796</v>
      </c>
      <c r="I6427" s="203">
        <v>4542.5</v>
      </c>
      <c r="J6427" s="203">
        <v>10022.5</v>
      </c>
      <c r="K6427" s="203">
        <v>0</v>
      </c>
      <c r="L6427" s="203">
        <v>-5480</v>
      </c>
      <c r="M6427" s="231"/>
    </row>
    <row r="6428" spans="1:13">
      <c r="A6428" s="231" t="s">
        <v>794</v>
      </c>
      <c r="B6428" s="231" t="s">
        <v>804</v>
      </c>
      <c r="C6428" s="231" t="s">
        <v>2341</v>
      </c>
      <c r="D6428" s="231" t="s">
        <v>845</v>
      </c>
      <c r="E6428" s="231" t="s">
        <v>338</v>
      </c>
      <c r="F6428" s="231" t="s">
        <v>48</v>
      </c>
      <c r="G6428" s="231" t="s">
        <v>521</v>
      </c>
      <c r="H6428" s="231" t="s">
        <v>796</v>
      </c>
      <c r="I6428" s="203">
        <v>1194</v>
      </c>
      <c r="J6428" s="203">
        <v>1194</v>
      </c>
      <c r="K6428" s="203">
        <v>0</v>
      </c>
      <c r="L6428" s="203">
        <v>0</v>
      </c>
      <c r="M6428" s="231"/>
    </row>
    <row r="6429" spans="1:13">
      <c r="A6429" s="231" t="s">
        <v>794</v>
      </c>
      <c r="B6429" s="231" t="s">
        <v>804</v>
      </c>
      <c r="C6429" s="231" t="s">
        <v>2343</v>
      </c>
      <c r="D6429" s="231" t="s">
        <v>845</v>
      </c>
      <c r="E6429" s="231" t="s">
        <v>338</v>
      </c>
      <c r="F6429" s="231" t="s">
        <v>48</v>
      </c>
      <c r="G6429" s="231" t="s">
        <v>521</v>
      </c>
      <c r="H6429" s="231" t="s">
        <v>796</v>
      </c>
      <c r="I6429" s="203">
        <v>13812.3</v>
      </c>
      <c r="J6429" s="203">
        <v>2974.92</v>
      </c>
      <c r="K6429" s="203">
        <v>0</v>
      </c>
      <c r="L6429" s="203">
        <v>10837.38</v>
      </c>
      <c r="M6429" s="231"/>
    </row>
    <row r="6430" spans="1:13">
      <c r="A6430" s="231" t="s">
        <v>794</v>
      </c>
      <c r="B6430" s="231" t="s">
        <v>804</v>
      </c>
      <c r="C6430" s="231" t="s">
        <v>2345</v>
      </c>
      <c r="D6430" s="231" t="s">
        <v>845</v>
      </c>
      <c r="E6430" s="231" t="s">
        <v>338</v>
      </c>
      <c r="F6430" s="231" t="s">
        <v>48</v>
      </c>
      <c r="G6430" s="231" t="s">
        <v>521</v>
      </c>
      <c r="H6430" s="231" t="s">
        <v>796</v>
      </c>
      <c r="I6430" s="203">
        <v>1000</v>
      </c>
      <c r="J6430" s="203">
        <v>1000</v>
      </c>
      <c r="K6430" s="203">
        <v>0</v>
      </c>
      <c r="L6430" s="203">
        <v>0</v>
      </c>
      <c r="M6430" s="231"/>
    </row>
    <row r="6431" spans="1:13">
      <c r="A6431" s="231" t="s">
        <v>794</v>
      </c>
      <c r="B6431" s="231" t="s">
        <v>706</v>
      </c>
      <c r="C6431" s="231" t="s">
        <v>2345</v>
      </c>
      <c r="D6431" s="231" t="s">
        <v>845</v>
      </c>
      <c r="E6431" s="231" t="s">
        <v>338</v>
      </c>
      <c r="F6431" s="231" t="s">
        <v>48</v>
      </c>
      <c r="G6431" s="231" t="s">
        <v>521</v>
      </c>
      <c r="H6431" s="231" t="s">
        <v>796</v>
      </c>
      <c r="I6431" s="203">
        <v>1297.19</v>
      </c>
      <c r="J6431" s="203">
        <v>1293</v>
      </c>
      <c r="K6431" s="203">
        <v>0</v>
      </c>
      <c r="L6431" s="203">
        <v>4.1900000000000004</v>
      </c>
      <c r="M6431" s="231"/>
    </row>
    <row r="6432" spans="1:13">
      <c r="A6432" s="231" t="s">
        <v>794</v>
      </c>
      <c r="B6432" s="231" t="s">
        <v>808</v>
      </c>
      <c r="C6432" s="231" t="s">
        <v>2341</v>
      </c>
      <c r="D6432" s="231" t="s">
        <v>799</v>
      </c>
      <c r="E6432" s="231" t="s">
        <v>1258</v>
      </c>
      <c r="F6432" s="231" t="s">
        <v>48</v>
      </c>
      <c r="G6432" s="231" t="s">
        <v>521</v>
      </c>
      <c r="H6432" s="231" t="s">
        <v>796</v>
      </c>
      <c r="I6432" s="203">
        <v>194912.26</v>
      </c>
      <c r="J6432" s="203">
        <v>194912.26</v>
      </c>
      <c r="K6432" s="203">
        <v>0</v>
      </c>
      <c r="L6432" s="203">
        <v>0</v>
      </c>
      <c r="M6432" s="231"/>
    </row>
    <row r="6433" spans="1:13">
      <c r="A6433" s="231" t="s">
        <v>794</v>
      </c>
      <c r="B6433" s="231" t="s">
        <v>808</v>
      </c>
      <c r="C6433" s="231" t="s">
        <v>2341</v>
      </c>
      <c r="D6433" s="231" t="s">
        <v>799</v>
      </c>
      <c r="E6433" s="231" t="s">
        <v>830</v>
      </c>
      <c r="F6433" s="231" t="s">
        <v>48</v>
      </c>
      <c r="G6433" s="231" t="s">
        <v>521</v>
      </c>
      <c r="H6433" s="231" t="s">
        <v>796</v>
      </c>
      <c r="I6433" s="203">
        <v>575</v>
      </c>
      <c r="J6433" s="203">
        <v>500</v>
      </c>
      <c r="K6433" s="203">
        <v>0</v>
      </c>
      <c r="L6433" s="203">
        <v>75</v>
      </c>
      <c r="M6433" s="231"/>
    </row>
    <row r="6434" spans="1:13">
      <c r="A6434" s="231" t="s">
        <v>794</v>
      </c>
      <c r="B6434" s="231" t="s">
        <v>808</v>
      </c>
      <c r="C6434" s="231" t="s">
        <v>2343</v>
      </c>
      <c r="D6434" s="231" t="s">
        <v>799</v>
      </c>
      <c r="E6434" s="231" t="s">
        <v>830</v>
      </c>
      <c r="F6434" s="231" t="s">
        <v>48</v>
      </c>
      <c r="G6434" s="231" t="s">
        <v>521</v>
      </c>
      <c r="H6434" s="231" t="s">
        <v>796</v>
      </c>
      <c r="I6434" s="203">
        <v>15260.1</v>
      </c>
      <c r="J6434" s="203">
        <v>211.2</v>
      </c>
      <c r="K6434" s="203">
        <v>0</v>
      </c>
      <c r="L6434" s="203">
        <v>15048.9</v>
      </c>
      <c r="M6434" s="231"/>
    </row>
    <row r="6435" spans="1:13">
      <c r="A6435" s="231" t="s">
        <v>794</v>
      </c>
      <c r="B6435" s="231" t="s">
        <v>808</v>
      </c>
      <c r="C6435" s="231" t="s">
        <v>2345</v>
      </c>
      <c r="D6435" s="231" t="s">
        <v>845</v>
      </c>
      <c r="E6435" s="231" t="s">
        <v>830</v>
      </c>
      <c r="F6435" s="231" t="s">
        <v>48</v>
      </c>
      <c r="G6435" s="231" t="s">
        <v>521</v>
      </c>
      <c r="H6435" s="231" t="s">
        <v>796</v>
      </c>
      <c r="I6435" s="203">
        <v>0</v>
      </c>
      <c r="J6435" s="203">
        <v>428.52</v>
      </c>
      <c r="K6435" s="203">
        <v>0</v>
      </c>
      <c r="L6435" s="203">
        <v>-428.52</v>
      </c>
      <c r="M6435" s="231"/>
    </row>
    <row r="6436" spans="1:13">
      <c r="A6436" s="231" t="s">
        <v>794</v>
      </c>
      <c r="B6436" s="231" t="s">
        <v>707</v>
      </c>
      <c r="C6436" s="231" t="s">
        <v>2341</v>
      </c>
      <c r="D6436" s="231" t="s">
        <v>845</v>
      </c>
      <c r="E6436" s="231" t="s">
        <v>830</v>
      </c>
      <c r="F6436" s="231" t="s">
        <v>48</v>
      </c>
      <c r="G6436" s="231" t="s">
        <v>521</v>
      </c>
      <c r="H6436" s="231" t="s">
        <v>796</v>
      </c>
      <c r="I6436" s="203">
        <v>891.84</v>
      </c>
      <c r="J6436" s="203">
        <v>902.93</v>
      </c>
      <c r="K6436" s="203">
        <v>0</v>
      </c>
      <c r="L6436" s="203">
        <v>-11.09</v>
      </c>
      <c r="M6436" s="231"/>
    </row>
    <row r="6437" spans="1:13">
      <c r="A6437" s="231" t="s">
        <v>794</v>
      </c>
      <c r="B6437" s="231" t="s">
        <v>806</v>
      </c>
      <c r="C6437" s="231" t="s">
        <v>794</v>
      </c>
      <c r="D6437" s="231" t="s">
        <v>820</v>
      </c>
      <c r="E6437" s="231" t="s">
        <v>828</v>
      </c>
      <c r="F6437" s="231" t="s">
        <v>48</v>
      </c>
      <c r="G6437" s="231" t="s">
        <v>521</v>
      </c>
      <c r="H6437" s="231" t="s">
        <v>796</v>
      </c>
      <c r="I6437" s="203">
        <v>13200</v>
      </c>
      <c r="J6437" s="203">
        <v>13200</v>
      </c>
      <c r="K6437" s="203">
        <v>0</v>
      </c>
      <c r="L6437" s="203">
        <v>0</v>
      </c>
      <c r="M6437" s="231"/>
    </row>
    <row r="6438" spans="1:13">
      <c r="A6438" s="231" t="s">
        <v>794</v>
      </c>
      <c r="B6438" s="231" t="s">
        <v>806</v>
      </c>
      <c r="C6438" s="231" t="s">
        <v>812</v>
      </c>
      <c r="D6438" s="231" t="s">
        <v>820</v>
      </c>
      <c r="E6438" s="231" t="s">
        <v>828</v>
      </c>
      <c r="F6438" s="231" t="s">
        <v>48</v>
      </c>
      <c r="G6438" s="231" t="s">
        <v>521</v>
      </c>
      <c r="H6438" s="231" t="s">
        <v>796</v>
      </c>
      <c r="I6438" s="203">
        <v>0</v>
      </c>
      <c r="J6438" s="203">
        <v>1056.02</v>
      </c>
      <c r="K6438" s="203">
        <v>0</v>
      </c>
      <c r="L6438" s="203">
        <v>-1056.02</v>
      </c>
      <c r="M6438" s="231"/>
    </row>
    <row r="6439" spans="1:13">
      <c r="A6439" s="231" t="s">
        <v>794</v>
      </c>
      <c r="B6439" s="231" t="s">
        <v>806</v>
      </c>
      <c r="C6439" s="231" t="s">
        <v>2341</v>
      </c>
      <c r="D6439" s="231" t="s">
        <v>820</v>
      </c>
      <c r="E6439" s="231" t="s">
        <v>828</v>
      </c>
      <c r="F6439" s="231" t="s">
        <v>48</v>
      </c>
      <c r="G6439" s="231" t="s">
        <v>521</v>
      </c>
      <c r="H6439" s="231" t="s">
        <v>796</v>
      </c>
      <c r="I6439" s="203">
        <v>6135.68</v>
      </c>
      <c r="J6439" s="203">
        <v>2200</v>
      </c>
      <c r="K6439" s="203">
        <v>0</v>
      </c>
      <c r="L6439" s="203">
        <v>3935.68</v>
      </c>
      <c r="M6439" s="231"/>
    </row>
    <row r="6440" spans="1:13">
      <c r="A6440" s="231" t="s">
        <v>794</v>
      </c>
      <c r="B6440" s="231" t="s">
        <v>704</v>
      </c>
      <c r="C6440" s="231" t="s">
        <v>794</v>
      </c>
      <c r="D6440" s="231" t="s">
        <v>820</v>
      </c>
      <c r="E6440" s="231" t="s">
        <v>828</v>
      </c>
      <c r="F6440" s="231" t="s">
        <v>48</v>
      </c>
      <c r="G6440" s="231" t="s">
        <v>521</v>
      </c>
      <c r="H6440" s="231" t="s">
        <v>796</v>
      </c>
      <c r="I6440" s="203">
        <v>59950</v>
      </c>
      <c r="J6440" s="203">
        <v>46618.74</v>
      </c>
      <c r="K6440" s="203">
        <v>9323.76</v>
      </c>
      <c r="L6440" s="203">
        <v>4007.5</v>
      </c>
      <c r="M6440" s="231"/>
    </row>
    <row r="6441" spans="1:13">
      <c r="A6441" s="231" t="s">
        <v>794</v>
      </c>
      <c r="B6441" s="231" t="s">
        <v>704</v>
      </c>
      <c r="C6441" s="231" t="s">
        <v>812</v>
      </c>
      <c r="D6441" s="231" t="s">
        <v>820</v>
      </c>
      <c r="E6441" s="231" t="s">
        <v>828</v>
      </c>
      <c r="F6441" s="231" t="s">
        <v>48</v>
      </c>
      <c r="G6441" s="231" t="s">
        <v>521</v>
      </c>
      <c r="H6441" s="231" t="s">
        <v>796</v>
      </c>
      <c r="I6441" s="203">
        <v>23004.83</v>
      </c>
      <c r="J6441" s="203">
        <v>21130.63</v>
      </c>
      <c r="K6441" s="203">
        <v>1935.2</v>
      </c>
      <c r="L6441" s="203">
        <v>-61</v>
      </c>
      <c r="M6441" s="231"/>
    </row>
    <row r="6442" spans="1:13">
      <c r="A6442" s="231" t="s">
        <v>794</v>
      </c>
      <c r="B6442" s="231" t="s">
        <v>702</v>
      </c>
      <c r="C6442" s="231" t="s">
        <v>794</v>
      </c>
      <c r="D6442" s="231" t="s">
        <v>721</v>
      </c>
      <c r="E6442" s="231" t="s">
        <v>1065</v>
      </c>
      <c r="F6442" s="231" t="s">
        <v>48</v>
      </c>
      <c r="G6442" s="231" t="s">
        <v>521</v>
      </c>
      <c r="H6442" s="231" t="s">
        <v>796</v>
      </c>
      <c r="I6442" s="203">
        <v>14566.79</v>
      </c>
      <c r="J6442" s="203">
        <v>8000</v>
      </c>
      <c r="K6442" s="203">
        <v>0</v>
      </c>
      <c r="L6442" s="203">
        <v>6566.79</v>
      </c>
      <c r="M6442" s="231"/>
    </row>
    <row r="6443" spans="1:13">
      <c r="A6443" s="231" t="s">
        <v>794</v>
      </c>
      <c r="B6443" s="231" t="s">
        <v>702</v>
      </c>
      <c r="C6443" s="231" t="s">
        <v>812</v>
      </c>
      <c r="D6443" s="231" t="s">
        <v>721</v>
      </c>
      <c r="E6443" s="231" t="s">
        <v>1065</v>
      </c>
      <c r="F6443" s="231" t="s">
        <v>48</v>
      </c>
      <c r="G6443" s="231" t="s">
        <v>521</v>
      </c>
      <c r="H6443" s="231" t="s">
        <v>796</v>
      </c>
      <c r="I6443" s="203">
        <v>4096.3</v>
      </c>
      <c r="J6443" s="203">
        <v>639.89</v>
      </c>
      <c r="K6443" s="203">
        <v>0</v>
      </c>
      <c r="L6443" s="203">
        <v>3456.41</v>
      </c>
      <c r="M6443" s="231"/>
    </row>
    <row r="6444" spans="1:13">
      <c r="A6444" s="231" t="s">
        <v>794</v>
      </c>
      <c r="B6444" s="231" t="s">
        <v>702</v>
      </c>
      <c r="C6444" s="231" t="s">
        <v>2341</v>
      </c>
      <c r="D6444" s="231" t="s">
        <v>721</v>
      </c>
      <c r="E6444" s="231" t="s">
        <v>1065</v>
      </c>
      <c r="F6444" s="231" t="s">
        <v>48</v>
      </c>
      <c r="G6444" s="231" t="s">
        <v>521</v>
      </c>
      <c r="H6444" s="231" t="s">
        <v>796</v>
      </c>
      <c r="I6444" s="203">
        <v>4068.31</v>
      </c>
      <c r="J6444" s="203">
        <v>0</v>
      </c>
      <c r="K6444" s="203">
        <v>0</v>
      </c>
      <c r="L6444" s="203">
        <v>4068.31</v>
      </c>
      <c r="M6444" s="231"/>
    </row>
    <row r="6445" spans="1:13">
      <c r="A6445" s="231" t="s">
        <v>794</v>
      </c>
      <c r="B6445" s="231" t="s">
        <v>702</v>
      </c>
      <c r="C6445" s="231" t="s">
        <v>2341</v>
      </c>
      <c r="D6445" s="231" t="s">
        <v>721</v>
      </c>
      <c r="E6445" s="231" t="s">
        <v>1065</v>
      </c>
      <c r="F6445" s="231" t="s">
        <v>48</v>
      </c>
      <c r="G6445" s="231" t="s">
        <v>521</v>
      </c>
      <c r="H6445" s="231" t="s">
        <v>796</v>
      </c>
      <c r="I6445" s="203">
        <v>52000</v>
      </c>
      <c r="J6445" s="203">
        <v>0</v>
      </c>
      <c r="K6445" s="203">
        <v>0</v>
      </c>
      <c r="L6445" s="203">
        <v>52000</v>
      </c>
      <c r="M6445" s="231"/>
    </row>
    <row r="6446" spans="1:13">
      <c r="A6446" s="231" t="s">
        <v>794</v>
      </c>
      <c r="B6446" s="231" t="s">
        <v>702</v>
      </c>
      <c r="C6446" s="231" t="s">
        <v>2343</v>
      </c>
      <c r="D6446" s="231" t="s">
        <v>721</v>
      </c>
      <c r="E6446" s="231" t="s">
        <v>1065</v>
      </c>
      <c r="F6446" s="231" t="s">
        <v>48</v>
      </c>
      <c r="G6446" s="231" t="s">
        <v>521</v>
      </c>
      <c r="H6446" s="231" t="s">
        <v>796</v>
      </c>
      <c r="I6446" s="203">
        <v>74318.070000000007</v>
      </c>
      <c r="J6446" s="203">
        <v>0</v>
      </c>
      <c r="K6446" s="203">
        <v>0</v>
      </c>
      <c r="L6446" s="203">
        <v>74318.070000000007</v>
      </c>
      <c r="M6446" s="231"/>
    </row>
    <row r="6447" spans="1:13">
      <c r="A6447" s="231" t="s">
        <v>794</v>
      </c>
      <c r="B6447" s="231" t="s">
        <v>702</v>
      </c>
      <c r="C6447" s="231" t="s">
        <v>2345</v>
      </c>
      <c r="D6447" s="231" t="s">
        <v>721</v>
      </c>
      <c r="E6447" s="231" t="s">
        <v>1065</v>
      </c>
      <c r="F6447" s="231" t="s">
        <v>48</v>
      </c>
      <c r="G6447" s="231" t="s">
        <v>521</v>
      </c>
      <c r="H6447" s="231" t="s">
        <v>796</v>
      </c>
      <c r="I6447" s="203">
        <v>6084.99</v>
      </c>
      <c r="J6447" s="203">
        <v>6084.99</v>
      </c>
      <c r="K6447" s="203">
        <v>0</v>
      </c>
      <c r="L6447" s="203">
        <v>0</v>
      </c>
      <c r="M6447" s="231"/>
    </row>
    <row r="6448" spans="1:13">
      <c r="A6448" s="231" t="s">
        <v>794</v>
      </c>
      <c r="B6448" s="231" t="s">
        <v>808</v>
      </c>
      <c r="C6448" s="231" t="s">
        <v>794</v>
      </c>
      <c r="D6448" s="231" t="s">
        <v>820</v>
      </c>
      <c r="E6448" s="231" t="s">
        <v>2093</v>
      </c>
      <c r="F6448" s="231" t="s">
        <v>48</v>
      </c>
      <c r="G6448" s="231" t="s">
        <v>521</v>
      </c>
      <c r="H6448" s="231" t="s">
        <v>796</v>
      </c>
      <c r="I6448" s="203">
        <v>20601</v>
      </c>
      <c r="J6448" s="203">
        <v>18105</v>
      </c>
      <c r="K6448" s="203">
        <v>787.5</v>
      </c>
      <c r="L6448" s="203">
        <v>1708.5</v>
      </c>
      <c r="M6448" s="231"/>
    </row>
    <row r="6449" spans="1:13">
      <c r="A6449" s="231" t="s">
        <v>794</v>
      </c>
      <c r="B6449" s="231" t="s">
        <v>808</v>
      </c>
      <c r="C6449" s="231" t="s">
        <v>812</v>
      </c>
      <c r="D6449" s="231" t="s">
        <v>820</v>
      </c>
      <c r="E6449" s="231" t="s">
        <v>2093</v>
      </c>
      <c r="F6449" s="231" t="s">
        <v>48</v>
      </c>
      <c r="G6449" s="231" t="s">
        <v>521</v>
      </c>
      <c r="H6449" s="231" t="s">
        <v>796</v>
      </c>
      <c r="I6449" s="203">
        <v>12731</v>
      </c>
      <c r="J6449" s="203">
        <v>12161.64</v>
      </c>
      <c r="K6449" s="203">
        <v>164.09</v>
      </c>
      <c r="L6449" s="203">
        <v>405.27</v>
      </c>
      <c r="M6449" s="231"/>
    </row>
    <row r="6450" spans="1:13">
      <c r="A6450" s="231" t="s">
        <v>794</v>
      </c>
      <c r="B6450" s="231" t="s">
        <v>702</v>
      </c>
      <c r="C6450" s="231" t="s">
        <v>794</v>
      </c>
      <c r="D6450" s="231" t="s">
        <v>820</v>
      </c>
      <c r="E6450" s="231" t="s">
        <v>1098</v>
      </c>
      <c r="F6450" s="231" t="s">
        <v>48</v>
      </c>
      <c r="G6450" s="231" t="s">
        <v>521</v>
      </c>
      <c r="H6450" s="231" t="s">
        <v>796</v>
      </c>
      <c r="I6450" s="203">
        <v>59689</v>
      </c>
      <c r="J6450" s="203">
        <v>49740.84</v>
      </c>
      <c r="K6450" s="203">
        <v>9948.16</v>
      </c>
      <c r="L6450" s="203">
        <v>0</v>
      </c>
      <c r="M6450" s="231"/>
    </row>
    <row r="6451" spans="1:13">
      <c r="A6451" s="231" t="s">
        <v>794</v>
      </c>
      <c r="B6451" s="231" t="s">
        <v>702</v>
      </c>
      <c r="C6451" s="231" t="s">
        <v>812</v>
      </c>
      <c r="D6451" s="231" t="s">
        <v>820</v>
      </c>
      <c r="E6451" s="231" t="s">
        <v>1098</v>
      </c>
      <c r="F6451" s="231" t="s">
        <v>48</v>
      </c>
      <c r="G6451" s="231" t="s">
        <v>521</v>
      </c>
      <c r="H6451" s="231" t="s">
        <v>796</v>
      </c>
      <c r="I6451" s="203">
        <v>21931.24</v>
      </c>
      <c r="J6451" s="203">
        <v>19928.38</v>
      </c>
      <c r="K6451" s="203">
        <v>2064.84</v>
      </c>
      <c r="L6451" s="203">
        <v>-61.98</v>
      </c>
      <c r="M6451" s="231"/>
    </row>
    <row r="6452" spans="1:13">
      <c r="A6452" s="231" t="s">
        <v>794</v>
      </c>
      <c r="B6452" s="231" t="s">
        <v>833</v>
      </c>
      <c r="C6452" s="231" t="s">
        <v>794</v>
      </c>
      <c r="D6452" s="231" t="s">
        <v>820</v>
      </c>
      <c r="E6452" s="231" t="s">
        <v>1967</v>
      </c>
      <c r="F6452" s="231" t="s">
        <v>48</v>
      </c>
      <c r="G6452" s="231" t="s">
        <v>521</v>
      </c>
      <c r="H6452" s="231" t="s">
        <v>796</v>
      </c>
      <c r="I6452" s="203">
        <v>30442.01</v>
      </c>
      <c r="J6452" s="203">
        <v>26822.83</v>
      </c>
      <c r="K6452" s="203">
        <v>4053.52</v>
      </c>
      <c r="L6452" s="203">
        <v>-434.34</v>
      </c>
      <c r="M6452" s="231"/>
    </row>
    <row r="6453" spans="1:13">
      <c r="A6453" s="231" t="s">
        <v>794</v>
      </c>
      <c r="B6453" s="231" t="s">
        <v>833</v>
      </c>
      <c r="C6453" s="231" t="s">
        <v>794</v>
      </c>
      <c r="D6453" s="231" t="s">
        <v>820</v>
      </c>
      <c r="E6453" s="231" t="s">
        <v>1967</v>
      </c>
      <c r="F6453" s="231" t="s">
        <v>48</v>
      </c>
      <c r="G6453" s="231" t="s">
        <v>521</v>
      </c>
      <c r="H6453" s="231" t="s">
        <v>796</v>
      </c>
      <c r="I6453" s="203">
        <v>31294.35</v>
      </c>
      <c r="J6453" s="203">
        <v>29410.04</v>
      </c>
      <c r="K6453" s="203">
        <v>1309.08</v>
      </c>
      <c r="L6453" s="203">
        <v>575.23</v>
      </c>
      <c r="M6453" s="231"/>
    </row>
    <row r="6454" spans="1:13">
      <c r="A6454" s="231" t="s">
        <v>794</v>
      </c>
      <c r="B6454" s="231" t="s">
        <v>833</v>
      </c>
      <c r="C6454" s="231" t="s">
        <v>812</v>
      </c>
      <c r="D6454" s="231" t="s">
        <v>820</v>
      </c>
      <c r="E6454" s="231" t="s">
        <v>1967</v>
      </c>
      <c r="F6454" s="231" t="s">
        <v>48</v>
      </c>
      <c r="G6454" s="231" t="s">
        <v>521</v>
      </c>
      <c r="H6454" s="231" t="s">
        <v>796</v>
      </c>
      <c r="I6454" s="203">
        <v>35457.519999999997</v>
      </c>
      <c r="J6454" s="203">
        <v>34053.870000000003</v>
      </c>
      <c r="K6454" s="203">
        <v>1113.98</v>
      </c>
      <c r="L6454" s="203">
        <v>289.67</v>
      </c>
      <c r="M6454" s="231"/>
    </row>
    <row r="6455" spans="1:13">
      <c r="A6455" s="231" t="s">
        <v>794</v>
      </c>
      <c r="B6455" s="231" t="s">
        <v>833</v>
      </c>
      <c r="C6455" s="231" t="s">
        <v>2345</v>
      </c>
      <c r="D6455" s="231" t="s">
        <v>820</v>
      </c>
      <c r="E6455" s="231" t="s">
        <v>1967</v>
      </c>
      <c r="F6455" s="231" t="s">
        <v>48</v>
      </c>
      <c r="G6455" s="231" t="s">
        <v>521</v>
      </c>
      <c r="H6455" s="231" t="s">
        <v>796</v>
      </c>
      <c r="I6455" s="203">
        <v>1517.02</v>
      </c>
      <c r="J6455" s="203">
        <v>5274.59</v>
      </c>
      <c r="K6455" s="203">
        <v>0</v>
      </c>
      <c r="L6455" s="203">
        <v>-3757.57</v>
      </c>
      <c r="M6455" s="231"/>
    </row>
    <row r="6456" spans="1:13">
      <c r="A6456" s="231" t="s">
        <v>794</v>
      </c>
      <c r="B6456" s="231" t="s">
        <v>808</v>
      </c>
      <c r="C6456" s="231" t="s">
        <v>794</v>
      </c>
      <c r="D6456" s="231" t="s">
        <v>820</v>
      </c>
      <c r="E6456" s="231" t="s">
        <v>2090</v>
      </c>
      <c r="F6456" s="231" t="s">
        <v>48</v>
      </c>
      <c r="G6456" s="231" t="s">
        <v>521</v>
      </c>
      <c r="H6456" s="231" t="s">
        <v>796</v>
      </c>
      <c r="I6456" s="203">
        <v>50353.01</v>
      </c>
      <c r="J6456" s="203">
        <v>41960.85</v>
      </c>
      <c r="K6456" s="203">
        <v>8392.16</v>
      </c>
      <c r="L6456" s="203">
        <v>0</v>
      </c>
      <c r="M6456" s="231"/>
    </row>
    <row r="6457" spans="1:13">
      <c r="A6457" s="231" t="s">
        <v>794</v>
      </c>
      <c r="B6457" s="231" t="s">
        <v>808</v>
      </c>
      <c r="C6457" s="231" t="s">
        <v>812</v>
      </c>
      <c r="D6457" s="231" t="s">
        <v>820</v>
      </c>
      <c r="E6457" s="231" t="s">
        <v>2090</v>
      </c>
      <c r="F6457" s="231" t="s">
        <v>48</v>
      </c>
      <c r="G6457" s="231" t="s">
        <v>521</v>
      </c>
      <c r="H6457" s="231" t="s">
        <v>796</v>
      </c>
      <c r="I6457" s="203">
        <v>24680.77</v>
      </c>
      <c r="J6457" s="203">
        <v>22971.22</v>
      </c>
      <c r="K6457" s="203">
        <v>1741.84</v>
      </c>
      <c r="L6457" s="203">
        <v>-32.29</v>
      </c>
      <c r="M6457" s="231"/>
    </row>
    <row r="6458" spans="1:13">
      <c r="A6458" s="231" t="s">
        <v>794</v>
      </c>
      <c r="B6458" s="231" t="s">
        <v>808</v>
      </c>
      <c r="C6458" s="231" t="s">
        <v>794</v>
      </c>
      <c r="D6458" s="231" t="s">
        <v>820</v>
      </c>
      <c r="E6458" s="231" t="s">
        <v>710</v>
      </c>
      <c r="F6458" s="231" t="s">
        <v>48</v>
      </c>
      <c r="G6458" s="231" t="s">
        <v>521</v>
      </c>
      <c r="H6458" s="231" t="s">
        <v>796</v>
      </c>
      <c r="I6458" s="203">
        <v>6370.06</v>
      </c>
      <c r="J6458" s="203">
        <v>6370.06</v>
      </c>
      <c r="K6458" s="203">
        <v>0</v>
      </c>
      <c r="L6458" s="203">
        <v>0</v>
      </c>
      <c r="M6458" s="231"/>
    </row>
    <row r="6459" spans="1:13">
      <c r="A6459" s="231" t="s">
        <v>794</v>
      </c>
      <c r="B6459" s="231" t="s">
        <v>808</v>
      </c>
      <c r="C6459" s="231" t="s">
        <v>812</v>
      </c>
      <c r="D6459" s="231" t="s">
        <v>820</v>
      </c>
      <c r="E6459" s="231" t="s">
        <v>710</v>
      </c>
      <c r="F6459" s="231" t="s">
        <v>48</v>
      </c>
      <c r="G6459" s="231" t="s">
        <v>521</v>
      </c>
      <c r="H6459" s="231" t="s">
        <v>796</v>
      </c>
      <c r="I6459" s="203">
        <v>1500</v>
      </c>
      <c r="J6459" s="203">
        <v>1463.52</v>
      </c>
      <c r="K6459" s="203">
        <v>0</v>
      </c>
      <c r="L6459" s="203">
        <v>36.479999999999997</v>
      </c>
      <c r="M6459" s="231"/>
    </row>
    <row r="6460" spans="1:13">
      <c r="A6460" s="231" t="s">
        <v>794</v>
      </c>
      <c r="B6460" s="231" t="s">
        <v>808</v>
      </c>
      <c r="C6460" s="231" t="s">
        <v>2341</v>
      </c>
      <c r="D6460" s="231" t="s">
        <v>820</v>
      </c>
      <c r="E6460" s="231" t="s">
        <v>710</v>
      </c>
      <c r="F6460" s="231" t="s">
        <v>48</v>
      </c>
      <c r="G6460" s="231" t="s">
        <v>521</v>
      </c>
      <c r="H6460" s="231" t="s">
        <v>796</v>
      </c>
      <c r="I6460" s="203">
        <v>61.5</v>
      </c>
      <c r="J6460" s="203">
        <v>20241.490000000002</v>
      </c>
      <c r="K6460" s="203">
        <v>0</v>
      </c>
      <c r="L6460" s="203">
        <v>-20179.990000000002</v>
      </c>
      <c r="M6460" s="231"/>
    </row>
    <row r="6461" spans="1:13">
      <c r="A6461" s="231" t="s">
        <v>794</v>
      </c>
      <c r="B6461" s="231" t="s">
        <v>808</v>
      </c>
      <c r="C6461" s="231" t="s">
        <v>2341</v>
      </c>
      <c r="D6461" s="231" t="s">
        <v>820</v>
      </c>
      <c r="E6461" s="231" t="s">
        <v>710</v>
      </c>
      <c r="F6461" s="231" t="s">
        <v>48</v>
      </c>
      <c r="G6461" s="231" t="s">
        <v>521</v>
      </c>
      <c r="H6461" s="231" t="s">
        <v>796</v>
      </c>
      <c r="I6461" s="203">
        <v>8250.76</v>
      </c>
      <c r="J6461" s="203">
        <v>603.66999999999996</v>
      </c>
      <c r="K6461" s="203">
        <v>0</v>
      </c>
      <c r="L6461" s="203">
        <v>7647.09</v>
      </c>
      <c r="M6461" s="231"/>
    </row>
    <row r="6462" spans="1:13">
      <c r="A6462" s="231" t="s">
        <v>794</v>
      </c>
      <c r="B6462" s="231" t="s">
        <v>808</v>
      </c>
      <c r="C6462" s="231" t="s">
        <v>2341</v>
      </c>
      <c r="D6462" s="231" t="s">
        <v>820</v>
      </c>
      <c r="E6462" s="231" t="s">
        <v>710</v>
      </c>
      <c r="F6462" s="231" t="s">
        <v>48</v>
      </c>
      <c r="G6462" s="231" t="s">
        <v>521</v>
      </c>
      <c r="H6462" s="231" t="s">
        <v>796</v>
      </c>
      <c r="I6462" s="203">
        <v>0</v>
      </c>
      <c r="J6462" s="203">
        <v>51.58</v>
      </c>
      <c r="K6462" s="203">
        <v>0</v>
      </c>
      <c r="L6462" s="203">
        <v>-51.58</v>
      </c>
      <c r="M6462" s="231"/>
    </row>
    <row r="6463" spans="1:13">
      <c r="A6463" s="231" t="s">
        <v>794</v>
      </c>
      <c r="B6463" s="231" t="s">
        <v>808</v>
      </c>
      <c r="C6463" s="231" t="s">
        <v>2341</v>
      </c>
      <c r="D6463" s="231" t="s">
        <v>820</v>
      </c>
      <c r="E6463" s="231" t="s">
        <v>710</v>
      </c>
      <c r="F6463" s="231" t="s">
        <v>48</v>
      </c>
      <c r="G6463" s="231" t="s">
        <v>521</v>
      </c>
      <c r="H6463" s="231" t="s">
        <v>796</v>
      </c>
      <c r="I6463" s="203">
        <v>21471.43</v>
      </c>
      <c r="J6463" s="203">
        <v>189.45</v>
      </c>
      <c r="K6463" s="203">
        <v>0</v>
      </c>
      <c r="L6463" s="203">
        <v>21281.98</v>
      </c>
      <c r="M6463" s="231"/>
    </row>
    <row r="6464" spans="1:13">
      <c r="A6464" s="231" t="s">
        <v>794</v>
      </c>
      <c r="B6464" s="231" t="s">
        <v>808</v>
      </c>
      <c r="C6464" s="231" t="s">
        <v>2342</v>
      </c>
      <c r="D6464" s="231" t="s">
        <v>820</v>
      </c>
      <c r="E6464" s="231" t="s">
        <v>710</v>
      </c>
      <c r="F6464" s="231" t="s">
        <v>48</v>
      </c>
      <c r="G6464" s="231" t="s">
        <v>521</v>
      </c>
      <c r="H6464" s="231" t="s">
        <v>796</v>
      </c>
      <c r="I6464" s="203">
        <v>0</v>
      </c>
      <c r="J6464" s="203">
        <v>36.94</v>
      </c>
      <c r="K6464" s="203">
        <v>0</v>
      </c>
      <c r="L6464" s="203">
        <v>-36.94</v>
      </c>
      <c r="M6464" s="231"/>
    </row>
    <row r="6465" spans="1:13">
      <c r="A6465" s="231" t="s">
        <v>794</v>
      </c>
      <c r="B6465" s="231" t="s">
        <v>808</v>
      </c>
      <c r="C6465" s="231" t="s">
        <v>2343</v>
      </c>
      <c r="D6465" s="231" t="s">
        <v>820</v>
      </c>
      <c r="E6465" s="231" t="s">
        <v>710</v>
      </c>
      <c r="F6465" s="231" t="s">
        <v>48</v>
      </c>
      <c r="G6465" s="231" t="s">
        <v>521</v>
      </c>
      <c r="H6465" s="231" t="s">
        <v>796</v>
      </c>
      <c r="I6465" s="203">
        <v>6883.26</v>
      </c>
      <c r="J6465" s="203">
        <v>3560.46</v>
      </c>
      <c r="K6465" s="203">
        <v>0</v>
      </c>
      <c r="L6465" s="203">
        <v>3322.8</v>
      </c>
      <c r="M6465" s="231"/>
    </row>
    <row r="6466" spans="1:13">
      <c r="A6466" s="231" t="s">
        <v>794</v>
      </c>
      <c r="B6466" s="231" t="s">
        <v>808</v>
      </c>
      <c r="C6466" s="231" t="s">
        <v>2344</v>
      </c>
      <c r="D6466" s="231" t="s">
        <v>820</v>
      </c>
      <c r="E6466" s="231" t="s">
        <v>710</v>
      </c>
      <c r="F6466" s="231" t="s">
        <v>48</v>
      </c>
      <c r="G6466" s="231" t="s">
        <v>521</v>
      </c>
      <c r="H6466" s="231" t="s">
        <v>796</v>
      </c>
      <c r="I6466" s="203">
        <v>6994.05</v>
      </c>
      <c r="J6466" s="203">
        <v>6994.05</v>
      </c>
      <c r="K6466" s="203">
        <v>0</v>
      </c>
      <c r="L6466" s="203">
        <v>0</v>
      </c>
      <c r="M6466" s="231"/>
    </row>
    <row r="6467" spans="1:13">
      <c r="A6467" s="231" t="s">
        <v>794</v>
      </c>
      <c r="B6467" s="231" t="s">
        <v>808</v>
      </c>
      <c r="C6467" s="231" t="s">
        <v>2345</v>
      </c>
      <c r="D6467" s="231" t="s">
        <v>820</v>
      </c>
      <c r="E6467" s="231" t="s">
        <v>710</v>
      </c>
      <c r="F6467" s="231" t="s">
        <v>48</v>
      </c>
      <c r="G6467" s="231" t="s">
        <v>521</v>
      </c>
      <c r="H6467" s="231" t="s">
        <v>796</v>
      </c>
      <c r="I6467" s="203">
        <v>3315.68</v>
      </c>
      <c r="J6467" s="203">
        <v>4897.3599999999997</v>
      </c>
      <c r="K6467" s="203">
        <v>0</v>
      </c>
      <c r="L6467" s="203">
        <v>-1581.68</v>
      </c>
      <c r="M6467" s="231"/>
    </row>
    <row r="6468" spans="1:13">
      <c r="A6468" s="231" t="s">
        <v>794</v>
      </c>
      <c r="B6468" s="231" t="s">
        <v>808</v>
      </c>
      <c r="C6468" s="231" t="s">
        <v>2345</v>
      </c>
      <c r="D6468" s="231" t="s">
        <v>820</v>
      </c>
      <c r="E6468" s="231" t="s">
        <v>710</v>
      </c>
      <c r="F6468" s="231" t="s">
        <v>48</v>
      </c>
      <c r="G6468" s="231" t="s">
        <v>521</v>
      </c>
      <c r="H6468" s="231" t="s">
        <v>796</v>
      </c>
      <c r="I6468" s="203">
        <v>30648.33</v>
      </c>
      <c r="J6468" s="203">
        <v>31686.21</v>
      </c>
      <c r="K6468" s="203">
        <v>0</v>
      </c>
      <c r="L6468" s="203">
        <v>-1037.8800000000001</v>
      </c>
      <c r="M6468" s="231"/>
    </row>
    <row r="6469" spans="1:13">
      <c r="A6469" s="231" t="s">
        <v>794</v>
      </c>
      <c r="B6469" s="231" t="s">
        <v>833</v>
      </c>
      <c r="C6469" s="231" t="s">
        <v>794</v>
      </c>
      <c r="D6469" s="231" t="s">
        <v>820</v>
      </c>
      <c r="E6469" s="231" t="s">
        <v>710</v>
      </c>
      <c r="F6469" s="231" t="s">
        <v>48</v>
      </c>
      <c r="G6469" s="231" t="s">
        <v>521</v>
      </c>
      <c r="H6469" s="231" t="s">
        <v>796</v>
      </c>
      <c r="I6469" s="203">
        <v>0</v>
      </c>
      <c r="J6469" s="203">
        <v>727.98</v>
      </c>
      <c r="K6469" s="203">
        <v>0</v>
      </c>
      <c r="L6469" s="203">
        <v>-727.98</v>
      </c>
      <c r="M6469" s="231"/>
    </row>
    <row r="6470" spans="1:13">
      <c r="A6470" s="231" t="s">
        <v>794</v>
      </c>
      <c r="B6470" s="231" t="s">
        <v>833</v>
      </c>
      <c r="C6470" s="231" t="s">
        <v>812</v>
      </c>
      <c r="D6470" s="231" t="s">
        <v>820</v>
      </c>
      <c r="E6470" s="231" t="s">
        <v>710</v>
      </c>
      <c r="F6470" s="231" t="s">
        <v>48</v>
      </c>
      <c r="G6470" s="231" t="s">
        <v>521</v>
      </c>
      <c r="H6470" s="231" t="s">
        <v>796</v>
      </c>
      <c r="I6470" s="203">
        <v>0</v>
      </c>
      <c r="J6470" s="203">
        <v>160.41</v>
      </c>
      <c r="K6470" s="203">
        <v>0</v>
      </c>
      <c r="L6470" s="203">
        <v>-160.41</v>
      </c>
      <c r="M6470" s="231"/>
    </row>
    <row r="6471" spans="1:13">
      <c r="A6471" s="231" t="s">
        <v>794</v>
      </c>
      <c r="B6471" s="231" t="s">
        <v>806</v>
      </c>
      <c r="C6471" s="231" t="s">
        <v>794</v>
      </c>
      <c r="D6471" s="231" t="s">
        <v>820</v>
      </c>
      <c r="E6471" s="231" t="s">
        <v>710</v>
      </c>
      <c r="F6471" s="231" t="s">
        <v>48</v>
      </c>
      <c r="G6471" s="231" t="s">
        <v>521</v>
      </c>
      <c r="H6471" s="231" t="s">
        <v>796</v>
      </c>
      <c r="I6471" s="203">
        <v>100.59</v>
      </c>
      <c r="J6471" s="203">
        <v>100.59</v>
      </c>
      <c r="K6471" s="203">
        <v>0</v>
      </c>
      <c r="L6471" s="203">
        <v>0</v>
      </c>
      <c r="M6471" s="231"/>
    </row>
    <row r="6472" spans="1:13">
      <c r="A6472" s="231" t="s">
        <v>794</v>
      </c>
      <c r="B6472" s="231" t="s">
        <v>806</v>
      </c>
      <c r="C6472" s="231" t="s">
        <v>812</v>
      </c>
      <c r="D6472" s="231" t="s">
        <v>820</v>
      </c>
      <c r="E6472" s="231" t="s">
        <v>710</v>
      </c>
      <c r="F6472" s="231" t="s">
        <v>48</v>
      </c>
      <c r="G6472" s="231" t="s">
        <v>521</v>
      </c>
      <c r="H6472" s="231" t="s">
        <v>796</v>
      </c>
      <c r="I6472" s="203">
        <v>25</v>
      </c>
      <c r="J6472" s="203">
        <v>23.19</v>
      </c>
      <c r="K6472" s="203">
        <v>0</v>
      </c>
      <c r="L6472" s="203">
        <v>1.81</v>
      </c>
      <c r="M6472" s="231"/>
    </row>
    <row r="6473" spans="1:13">
      <c r="A6473" s="231" t="s">
        <v>794</v>
      </c>
      <c r="B6473" s="231" t="s">
        <v>804</v>
      </c>
      <c r="C6473" s="231" t="s">
        <v>2341</v>
      </c>
      <c r="D6473" s="231" t="s">
        <v>820</v>
      </c>
      <c r="E6473" s="231" t="s">
        <v>710</v>
      </c>
      <c r="F6473" s="231" t="s">
        <v>48</v>
      </c>
      <c r="G6473" s="231" t="s">
        <v>521</v>
      </c>
      <c r="H6473" s="231" t="s">
        <v>796</v>
      </c>
      <c r="I6473" s="203">
        <v>24267.83</v>
      </c>
      <c r="J6473" s="203">
        <v>25111.94</v>
      </c>
      <c r="K6473" s="203">
        <v>0</v>
      </c>
      <c r="L6473" s="203">
        <v>-844.11</v>
      </c>
      <c r="M6473" s="231"/>
    </row>
    <row r="6474" spans="1:13">
      <c r="A6474" s="231" t="s">
        <v>794</v>
      </c>
      <c r="B6474" s="231" t="s">
        <v>804</v>
      </c>
      <c r="C6474" s="231" t="s">
        <v>2341</v>
      </c>
      <c r="D6474" s="231" t="s">
        <v>820</v>
      </c>
      <c r="E6474" s="231" t="s">
        <v>710</v>
      </c>
      <c r="F6474" s="231" t="s">
        <v>48</v>
      </c>
      <c r="G6474" s="231" t="s">
        <v>521</v>
      </c>
      <c r="H6474" s="231" t="s">
        <v>796</v>
      </c>
      <c r="I6474" s="203">
        <v>2711</v>
      </c>
      <c r="J6474" s="203">
        <v>2835.73</v>
      </c>
      <c r="K6474" s="203">
        <v>0</v>
      </c>
      <c r="L6474" s="203">
        <v>-124.73</v>
      </c>
      <c r="M6474" s="231"/>
    </row>
    <row r="6475" spans="1:13">
      <c r="A6475" s="231" t="s">
        <v>794</v>
      </c>
      <c r="B6475" s="231" t="s">
        <v>804</v>
      </c>
      <c r="C6475" s="231" t="s">
        <v>2341</v>
      </c>
      <c r="D6475" s="231" t="s">
        <v>820</v>
      </c>
      <c r="E6475" s="231" t="s">
        <v>710</v>
      </c>
      <c r="F6475" s="231" t="s">
        <v>48</v>
      </c>
      <c r="G6475" s="231" t="s">
        <v>521</v>
      </c>
      <c r="H6475" s="231" t="s">
        <v>796</v>
      </c>
      <c r="I6475" s="203">
        <v>499</v>
      </c>
      <c r="J6475" s="203">
        <v>499</v>
      </c>
      <c r="K6475" s="203">
        <v>0</v>
      </c>
      <c r="L6475" s="203">
        <v>0</v>
      </c>
      <c r="M6475" s="231"/>
    </row>
    <row r="6476" spans="1:13">
      <c r="A6476" s="231" t="s">
        <v>794</v>
      </c>
      <c r="B6476" s="231" t="s">
        <v>804</v>
      </c>
      <c r="C6476" s="231" t="s">
        <v>2341</v>
      </c>
      <c r="D6476" s="231" t="s">
        <v>820</v>
      </c>
      <c r="E6476" s="231" t="s">
        <v>710</v>
      </c>
      <c r="F6476" s="231" t="s">
        <v>48</v>
      </c>
      <c r="G6476" s="231" t="s">
        <v>521</v>
      </c>
      <c r="H6476" s="231" t="s">
        <v>796</v>
      </c>
      <c r="I6476" s="203">
        <v>36</v>
      </c>
      <c r="J6476" s="203">
        <v>48</v>
      </c>
      <c r="K6476" s="203">
        <v>0</v>
      </c>
      <c r="L6476" s="203">
        <v>-12</v>
      </c>
      <c r="M6476" s="231"/>
    </row>
    <row r="6477" spans="1:13">
      <c r="A6477" s="231" t="s">
        <v>794</v>
      </c>
      <c r="B6477" s="231" t="s">
        <v>804</v>
      </c>
      <c r="C6477" s="231" t="s">
        <v>2341</v>
      </c>
      <c r="D6477" s="231" t="s">
        <v>820</v>
      </c>
      <c r="E6477" s="231" t="s">
        <v>710</v>
      </c>
      <c r="F6477" s="231" t="s">
        <v>48</v>
      </c>
      <c r="G6477" s="231" t="s">
        <v>521</v>
      </c>
      <c r="H6477" s="231" t="s">
        <v>796</v>
      </c>
      <c r="I6477" s="203">
        <v>56.95</v>
      </c>
      <c r="J6477" s="203">
        <v>56.95</v>
      </c>
      <c r="K6477" s="203">
        <v>0</v>
      </c>
      <c r="L6477" s="203">
        <v>0</v>
      </c>
      <c r="M6477" s="231"/>
    </row>
    <row r="6478" spans="1:13">
      <c r="A6478" s="231" t="s">
        <v>794</v>
      </c>
      <c r="B6478" s="231" t="s">
        <v>804</v>
      </c>
      <c r="C6478" s="231" t="s">
        <v>2342</v>
      </c>
      <c r="D6478" s="231" t="s">
        <v>820</v>
      </c>
      <c r="E6478" s="231" t="s">
        <v>710</v>
      </c>
      <c r="F6478" s="231" t="s">
        <v>48</v>
      </c>
      <c r="G6478" s="231" t="s">
        <v>521</v>
      </c>
      <c r="H6478" s="231" t="s">
        <v>796</v>
      </c>
      <c r="I6478" s="203">
        <v>211.89</v>
      </c>
      <c r="J6478" s="203">
        <v>255.52</v>
      </c>
      <c r="K6478" s="203">
        <v>0</v>
      </c>
      <c r="L6478" s="203">
        <v>-43.63</v>
      </c>
      <c r="M6478" s="231"/>
    </row>
    <row r="6479" spans="1:13">
      <c r="A6479" s="231" t="s">
        <v>794</v>
      </c>
      <c r="B6479" s="231" t="s">
        <v>804</v>
      </c>
      <c r="C6479" s="231" t="s">
        <v>2343</v>
      </c>
      <c r="D6479" s="231" t="s">
        <v>820</v>
      </c>
      <c r="E6479" s="231" t="s">
        <v>710</v>
      </c>
      <c r="F6479" s="231" t="s">
        <v>48</v>
      </c>
      <c r="G6479" s="231" t="s">
        <v>521</v>
      </c>
      <c r="H6479" s="231" t="s">
        <v>796</v>
      </c>
      <c r="I6479" s="203">
        <v>14168.29</v>
      </c>
      <c r="J6479" s="203">
        <v>10109.879999999999</v>
      </c>
      <c r="K6479" s="203">
        <v>0</v>
      </c>
      <c r="L6479" s="203">
        <v>4058.41</v>
      </c>
      <c r="M6479" s="231"/>
    </row>
    <row r="6480" spans="1:13">
      <c r="A6480" s="231" t="s">
        <v>794</v>
      </c>
      <c r="B6480" s="231" t="s">
        <v>804</v>
      </c>
      <c r="C6480" s="231" t="s">
        <v>2345</v>
      </c>
      <c r="D6480" s="231" t="s">
        <v>820</v>
      </c>
      <c r="E6480" s="231" t="s">
        <v>710</v>
      </c>
      <c r="F6480" s="231" t="s">
        <v>48</v>
      </c>
      <c r="G6480" s="231" t="s">
        <v>521</v>
      </c>
      <c r="H6480" s="231" t="s">
        <v>796</v>
      </c>
      <c r="I6480" s="203">
        <v>3477.39</v>
      </c>
      <c r="J6480" s="203">
        <v>3667.68</v>
      </c>
      <c r="K6480" s="203">
        <v>0</v>
      </c>
      <c r="L6480" s="203">
        <v>-190.29</v>
      </c>
      <c r="M6480" s="231"/>
    </row>
    <row r="6481" spans="1:13">
      <c r="A6481" s="231" t="s">
        <v>794</v>
      </c>
      <c r="B6481" s="231" t="s">
        <v>804</v>
      </c>
      <c r="C6481" s="231" t="s">
        <v>2345</v>
      </c>
      <c r="D6481" s="231" t="s">
        <v>820</v>
      </c>
      <c r="E6481" s="231" t="s">
        <v>710</v>
      </c>
      <c r="F6481" s="231" t="s">
        <v>48</v>
      </c>
      <c r="G6481" s="231" t="s">
        <v>521</v>
      </c>
      <c r="H6481" s="231" t="s">
        <v>796</v>
      </c>
      <c r="I6481" s="203">
        <v>7000</v>
      </c>
      <c r="J6481" s="203">
        <v>7799.07</v>
      </c>
      <c r="K6481" s="203">
        <v>0</v>
      </c>
      <c r="L6481" s="203">
        <v>-799.07</v>
      </c>
      <c r="M6481" s="231"/>
    </row>
    <row r="6482" spans="1:13">
      <c r="A6482" s="231" t="s">
        <v>794</v>
      </c>
      <c r="B6482" s="231" t="s">
        <v>703</v>
      </c>
      <c r="C6482" s="231" t="s">
        <v>794</v>
      </c>
      <c r="D6482" s="231" t="s">
        <v>820</v>
      </c>
      <c r="E6482" s="231" t="s">
        <v>710</v>
      </c>
      <c r="F6482" s="231" t="s">
        <v>48</v>
      </c>
      <c r="G6482" s="231" t="s">
        <v>521</v>
      </c>
      <c r="H6482" s="231" t="s">
        <v>796</v>
      </c>
      <c r="I6482" s="203">
        <v>7011.17</v>
      </c>
      <c r="J6482" s="203">
        <v>9915.92</v>
      </c>
      <c r="K6482" s="203">
        <v>0</v>
      </c>
      <c r="L6482" s="203">
        <v>-2904.75</v>
      </c>
      <c r="M6482" s="231"/>
    </row>
    <row r="6483" spans="1:13">
      <c r="A6483" s="231" t="s">
        <v>794</v>
      </c>
      <c r="B6483" s="231" t="s">
        <v>703</v>
      </c>
      <c r="C6483" s="231" t="s">
        <v>812</v>
      </c>
      <c r="D6483" s="231" t="s">
        <v>820</v>
      </c>
      <c r="E6483" s="231" t="s">
        <v>710</v>
      </c>
      <c r="F6483" s="231" t="s">
        <v>48</v>
      </c>
      <c r="G6483" s="231" t="s">
        <v>521</v>
      </c>
      <c r="H6483" s="231" t="s">
        <v>796</v>
      </c>
      <c r="I6483" s="203">
        <v>2000</v>
      </c>
      <c r="J6483" s="203">
        <v>2571.73</v>
      </c>
      <c r="K6483" s="203">
        <v>0</v>
      </c>
      <c r="L6483" s="203">
        <v>-571.73</v>
      </c>
      <c r="M6483" s="231"/>
    </row>
    <row r="6484" spans="1:13">
      <c r="A6484" s="231" t="s">
        <v>794</v>
      </c>
      <c r="B6484" s="231" t="s">
        <v>707</v>
      </c>
      <c r="C6484" s="231" t="s">
        <v>794</v>
      </c>
      <c r="D6484" s="231" t="s">
        <v>820</v>
      </c>
      <c r="E6484" s="231" t="s">
        <v>710</v>
      </c>
      <c r="F6484" s="231" t="s">
        <v>48</v>
      </c>
      <c r="G6484" s="231" t="s">
        <v>521</v>
      </c>
      <c r="H6484" s="231" t="s">
        <v>796</v>
      </c>
      <c r="I6484" s="203">
        <v>1000</v>
      </c>
      <c r="J6484" s="203">
        <v>1128.07</v>
      </c>
      <c r="K6484" s="203">
        <v>0</v>
      </c>
      <c r="L6484" s="203">
        <v>-128.07</v>
      </c>
      <c r="M6484" s="231"/>
    </row>
    <row r="6485" spans="1:13">
      <c r="A6485" s="231" t="s">
        <v>794</v>
      </c>
      <c r="B6485" s="231" t="s">
        <v>707</v>
      </c>
      <c r="C6485" s="231" t="s">
        <v>812</v>
      </c>
      <c r="D6485" s="231" t="s">
        <v>820</v>
      </c>
      <c r="E6485" s="231" t="s">
        <v>710</v>
      </c>
      <c r="F6485" s="231" t="s">
        <v>48</v>
      </c>
      <c r="G6485" s="231" t="s">
        <v>521</v>
      </c>
      <c r="H6485" s="231" t="s">
        <v>796</v>
      </c>
      <c r="I6485" s="203">
        <v>250</v>
      </c>
      <c r="J6485" s="203">
        <v>257.17</v>
      </c>
      <c r="K6485" s="203">
        <v>0</v>
      </c>
      <c r="L6485" s="203">
        <v>-7.17</v>
      </c>
      <c r="M6485" s="231"/>
    </row>
    <row r="6486" spans="1:13">
      <c r="A6486" s="231" t="s">
        <v>794</v>
      </c>
      <c r="B6486" s="231" t="s">
        <v>707</v>
      </c>
      <c r="C6486" s="231" t="s">
        <v>2341</v>
      </c>
      <c r="D6486" s="231" t="s">
        <v>820</v>
      </c>
      <c r="E6486" s="231" t="s">
        <v>710</v>
      </c>
      <c r="F6486" s="231" t="s">
        <v>48</v>
      </c>
      <c r="G6486" s="231" t="s">
        <v>521</v>
      </c>
      <c r="H6486" s="231" t="s">
        <v>796</v>
      </c>
      <c r="I6486" s="203">
        <v>19.73</v>
      </c>
      <c r="J6486" s="203">
        <v>19.73</v>
      </c>
      <c r="K6486" s="203">
        <v>0</v>
      </c>
      <c r="L6486" s="203">
        <v>0</v>
      </c>
      <c r="M6486" s="231"/>
    </row>
    <row r="6487" spans="1:13">
      <c r="A6487" s="231" t="s">
        <v>794</v>
      </c>
      <c r="B6487" s="231" t="s">
        <v>707</v>
      </c>
      <c r="C6487" s="231" t="s">
        <v>2341</v>
      </c>
      <c r="D6487" s="231" t="s">
        <v>820</v>
      </c>
      <c r="E6487" s="231" t="s">
        <v>710</v>
      </c>
      <c r="F6487" s="231" t="s">
        <v>48</v>
      </c>
      <c r="G6487" s="231" t="s">
        <v>521</v>
      </c>
      <c r="H6487" s="231" t="s">
        <v>796</v>
      </c>
      <c r="I6487" s="203">
        <v>76.12</v>
      </c>
      <c r="J6487" s="203">
        <v>76.12</v>
      </c>
      <c r="K6487" s="203">
        <v>0</v>
      </c>
      <c r="L6487" s="203">
        <v>0</v>
      </c>
      <c r="M6487" s="231"/>
    </row>
    <row r="6488" spans="1:13">
      <c r="A6488" s="231" t="s">
        <v>794</v>
      </c>
      <c r="B6488" s="231" t="s">
        <v>242</v>
      </c>
      <c r="C6488" s="231" t="s">
        <v>2344</v>
      </c>
      <c r="D6488" s="231" t="s">
        <v>820</v>
      </c>
      <c r="E6488" s="231" t="s">
        <v>710</v>
      </c>
      <c r="F6488" s="231" t="s">
        <v>48</v>
      </c>
      <c r="G6488" s="231" t="s">
        <v>521</v>
      </c>
      <c r="H6488" s="231" t="s">
        <v>796</v>
      </c>
      <c r="I6488" s="203">
        <v>13055.96</v>
      </c>
      <c r="J6488" s="203">
        <v>13055.96</v>
      </c>
      <c r="K6488" s="203">
        <v>0</v>
      </c>
      <c r="L6488" s="203">
        <v>0</v>
      </c>
      <c r="M6488" s="231"/>
    </row>
    <row r="6489" spans="1:13">
      <c r="A6489" s="231" t="s">
        <v>794</v>
      </c>
      <c r="B6489" s="231" t="s">
        <v>706</v>
      </c>
      <c r="C6489" s="231" t="s">
        <v>794</v>
      </c>
      <c r="D6489" s="231" t="s">
        <v>820</v>
      </c>
      <c r="E6489" s="231" t="s">
        <v>710</v>
      </c>
      <c r="F6489" s="231" t="s">
        <v>48</v>
      </c>
      <c r="G6489" s="231" t="s">
        <v>521</v>
      </c>
      <c r="H6489" s="231" t="s">
        <v>796</v>
      </c>
      <c r="I6489" s="203">
        <v>63239.82</v>
      </c>
      <c r="J6489" s="203">
        <v>61400.46</v>
      </c>
      <c r="K6489" s="203">
        <v>2241.12</v>
      </c>
      <c r="L6489" s="203">
        <v>-401.76</v>
      </c>
      <c r="M6489" s="231"/>
    </row>
    <row r="6490" spans="1:13">
      <c r="A6490" s="231" t="s">
        <v>794</v>
      </c>
      <c r="B6490" s="231" t="s">
        <v>706</v>
      </c>
      <c r="C6490" s="231" t="s">
        <v>812</v>
      </c>
      <c r="D6490" s="231" t="s">
        <v>820</v>
      </c>
      <c r="E6490" s="231" t="s">
        <v>710</v>
      </c>
      <c r="F6490" s="231" t="s">
        <v>48</v>
      </c>
      <c r="G6490" s="231" t="s">
        <v>521</v>
      </c>
      <c r="H6490" s="231" t="s">
        <v>796</v>
      </c>
      <c r="I6490" s="203">
        <v>28860.82</v>
      </c>
      <c r="J6490" s="203">
        <v>28602.26</v>
      </c>
      <c r="K6490" s="203">
        <v>466.6</v>
      </c>
      <c r="L6490" s="203">
        <v>-208.04</v>
      </c>
      <c r="M6490" s="231"/>
    </row>
    <row r="6491" spans="1:13">
      <c r="A6491" s="231" t="s">
        <v>794</v>
      </c>
      <c r="B6491" s="231" t="s">
        <v>706</v>
      </c>
      <c r="C6491" s="231" t="s">
        <v>2341</v>
      </c>
      <c r="D6491" s="231" t="s">
        <v>820</v>
      </c>
      <c r="E6491" s="231" t="s">
        <v>710</v>
      </c>
      <c r="F6491" s="231" t="s">
        <v>48</v>
      </c>
      <c r="G6491" s="231" t="s">
        <v>521</v>
      </c>
      <c r="H6491" s="231" t="s">
        <v>796</v>
      </c>
      <c r="I6491" s="203">
        <v>4082.58</v>
      </c>
      <c r="J6491" s="203">
        <v>4082.58</v>
      </c>
      <c r="K6491" s="203">
        <v>0</v>
      </c>
      <c r="L6491" s="203">
        <v>0</v>
      </c>
      <c r="M6491" s="231"/>
    </row>
    <row r="6492" spans="1:13">
      <c r="A6492" s="231" t="s">
        <v>794</v>
      </c>
      <c r="B6492" s="231" t="s">
        <v>706</v>
      </c>
      <c r="C6492" s="231" t="s">
        <v>2341</v>
      </c>
      <c r="D6492" s="231" t="s">
        <v>820</v>
      </c>
      <c r="E6492" s="231" t="s">
        <v>710</v>
      </c>
      <c r="F6492" s="231" t="s">
        <v>48</v>
      </c>
      <c r="G6492" s="231" t="s">
        <v>521</v>
      </c>
      <c r="H6492" s="231" t="s">
        <v>796</v>
      </c>
      <c r="I6492" s="203">
        <v>1694.91</v>
      </c>
      <c r="J6492" s="203">
        <v>2188.75</v>
      </c>
      <c r="K6492" s="203">
        <v>0</v>
      </c>
      <c r="L6492" s="203">
        <v>-493.84</v>
      </c>
      <c r="M6492" s="231"/>
    </row>
    <row r="6493" spans="1:13">
      <c r="A6493" s="231" t="s">
        <v>794</v>
      </c>
      <c r="B6493" s="231" t="s">
        <v>706</v>
      </c>
      <c r="C6493" s="231" t="s">
        <v>2341</v>
      </c>
      <c r="D6493" s="231" t="s">
        <v>820</v>
      </c>
      <c r="E6493" s="231" t="s">
        <v>710</v>
      </c>
      <c r="F6493" s="231" t="s">
        <v>48</v>
      </c>
      <c r="G6493" s="231" t="s">
        <v>521</v>
      </c>
      <c r="H6493" s="231" t="s">
        <v>796</v>
      </c>
      <c r="I6493" s="203">
        <v>13047.82</v>
      </c>
      <c r="J6493" s="203">
        <v>13047.82</v>
      </c>
      <c r="K6493" s="203">
        <v>0</v>
      </c>
      <c r="L6493" s="203">
        <v>0</v>
      </c>
      <c r="M6493" s="231"/>
    </row>
    <row r="6494" spans="1:13">
      <c r="A6494" s="231" t="s">
        <v>794</v>
      </c>
      <c r="B6494" s="231" t="s">
        <v>706</v>
      </c>
      <c r="C6494" s="231" t="s">
        <v>2343</v>
      </c>
      <c r="D6494" s="231" t="s">
        <v>820</v>
      </c>
      <c r="E6494" s="231" t="s">
        <v>710</v>
      </c>
      <c r="F6494" s="231" t="s">
        <v>48</v>
      </c>
      <c r="G6494" s="231" t="s">
        <v>521</v>
      </c>
      <c r="H6494" s="231" t="s">
        <v>796</v>
      </c>
      <c r="I6494" s="203">
        <v>6753.69</v>
      </c>
      <c r="J6494" s="203">
        <v>6133.36</v>
      </c>
      <c r="K6494" s="203">
        <v>0</v>
      </c>
      <c r="L6494" s="203">
        <v>620.33000000000004</v>
      </c>
      <c r="M6494" s="231"/>
    </row>
    <row r="6495" spans="1:13">
      <c r="A6495" s="231" t="s">
        <v>794</v>
      </c>
      <c r="B6495" s="231" t="s">
        <v>706</v>
      </c>
      <c r="C6495" s="231" t="s">
        <v>2344</v>
      </c>
      <c r="D6495" s="231" t="s">
        <v>820</v>
      </c>
      <c r="E6495" s="231" t="s">
        <v>710</v>
      </c>
      <c r="F6495" s="231" t="s">
        <v>48</v>
      </c>
      <c r="G6495" s="231" t="s">
        <v>521</v>
      </c>
      <c r="H6495" s="231" t="s">
        <v>796</v>
      </c>
      <c r="I6495" s="203">
        <v>10493</v>
      </c>
      <c r="J6495" s="203">
        <v>10493</v>
      </c>
      <c r="K6495" s="203">
        <v>0</v>
      </c>
      <c r="L6495" s="203">
        <v>0</v>
      </c>
      <c r="M6495" s="231"/>
    </row>
    <row r="6496" spans="1:13">
      <c r="A6496" s="231" t="s">
        <v>794</v>
      </c>
      <c r="B6496" s="231" t="s">
        <v>706</v>
      </c>
      <c r="C6496" s="231" t="s">
        <v>2345</v>
      </c>
      <c r="D6496" s="231" t="s">
        <v>820</v>
      </c>
      <c r="E6496" s="231" t="s">
        <v>710</v>
      </c>
      <c r="F6496" s="231" t="s">
        <v>48</v>
      </c>
      <c r="G6496" s="231" t="s">
        <v>521</v>
      </c>
      <c r="H6496" s="231" t="s">
        <v>796</v>
      </c>
      <c r="I6496" s="203">
        <v>1987.97</v>
      </c>
      <c r="J6496" s="203">
        <v>1949.68</v>
      </c>
      <c r="K6496" s="203">
        <v>0</v>
      </c>
      <c r="L6496" s="203">
        <v>38.29</v>
      </c>
      <c r="M6496" s="231"/>
    </row>
    <row r="6497" spans="1:13">
      <c r="A6497" s="231" t="s">
        <v>794</v>
      </c>
      <c r="B6497" s="231" t="s">
        <v>709</v>
      </c>
      <c r="C6497" s="231" t="s">
        <v>2341</v>
      </c>
      <c r="D6497" s="231" t="s">
        <v>820</v>
      </c>
      <c r="E6497" s="231" t="s">
        <v>710</v>
      </c>
      <c r="F6497" s="231" t="s">
        <v>48</v>
      </c>
      <c r="G6497" s="231" t="s">
        <v>521</v>
      </c>
      <c r="H6497" s="231" t="s">
        <v>796</v>
      </c>
      <c r="I6497" s="203">
        <v>1957.76</v>
      </c>
      <c r="J6497" s="203">
        <v>1957.76</v>
      </c>
      <c r="K6497" s="203">
        <v>0</v>
      </c>
      <c r="L6497" s="203">
        <v>0</v>
      </c>
      <c r="M6497" s="231"/>
    </row>
    <row r="6498" spans="1:13">
      <c r="A6498" s="231" t="s">
        <v>794</v>
      </c>
      <c r="B6498" s="231" t="s">
        <v>833</v>
      </c>
      <c r="C6498" s="231" t="s">
        <v>794</v>
      </c>
      <c r="D6498" s="231" t="s">
        <v>464</v>
      </c>
      <c r="E6498" s="231" t="s">
        <v>1967</v>
      </c>
      <c r="F6498" s="231" t="s">
        <v>48</v>
      </c>
      <c r="G6498" s="231" t="s">
        <v>521</v>
      </c>
      <c r="H6498" s="231" t="s">
        <v>796</v>
      </c>
      <c r="I6498" s="203">
        <v>29185.200000000001</v>
      </c>
      <c r="J6498" s="203">
        <v>24891</v>
      </c>
      <c r="K6498" s="203">
        <v>4864.2</v>
      </c>
      <c r="L6498" s="203">
        <v>-570</v>
      </c>
      <c r="M6498" s="231"/>
    </row>
    <row r="6499" spans="1:13">
      <c r="A6499" s="231" t="s">
        <v>794</v>
      </c>
      <c r="B6499" s="231" t="s">
        <v>833</v>
      </c>
      <c r="C6499" s="231" t="s">
        <v>794</v>
      </c>
      <c r="D6499" s="231" t="s">
        <v>464</v>
      </c>
      <c r="E6499" s="231" t="s">
        <v>1967</v>
      </c>
      <c r="F6499" s="231" t="s">
        <v>48</v>
      </c>
      <c r="G6499" s="231" t="s">
        <v>521</v>
      </c>
      <c r="H6499" s="231" t="s">
        <v>796</v>
      </c>
      <c r="I6499" s="203">
        <v>15715.37</v>
      </c>
      <c r="J6499" s="203">
        <v>15152.79</v>
      </c>
      <c r="K6499" s="203">
        <v>562.59</v>
      </c>
      <c r="L6499" s="203">
        <v>-0.01</v>
      </c>
      <c r="M6499" s="231"/>
    </row>
    <row r="6500" spans="1:13">
      <c r="A6500" s="231" t="s">
        <v>794</v>
      </c>
      <c r="B6500" s="231" t="s">
        <v>833</v>
      </c>
      <c r="C6500" s="231" t="s">
        <v>812</v>
      </c>
      <c r="D6500" s="231" t="s">
        <v>464</v>
      </c>
      <c r="E6500" s="231" t="s">
        <v>1967</v>
      </c>
      <c r="F6500" s="231" t="s">
        <v>48</v>
      </c>
      <c r="G6500" s="231" t="s">
        <v>521</v>
      </c>
      <c r="H6500" s="231" t="s">
        <v>796</v>
      </c>
      <c r="I6500" s="203">
        <v>22431.05</v>
      </c>
      <c r="J6500" s="203">
        <v>21438.51</v>
      </c>
      <c r="K6500" s="203">
        <v>1126.82</v>
      </c>
      <c r="L6500" s="203">
        <v>-134.28</v>
      </c>
      <c r="M6500" s="231"/>
    </row>
    <row r="6501" spans="1:13">
      <c r="A6501" s="231" t="s">
        <v>794</v>
      </c>
      <c r="B6501" s="231" t="s">
        <v>833</v>
      </c>
      <c r="C6501" s="231" t="s">
        <v>2345</v>
      </c>
      <c r="D6501" s="231" t="s">
        <v>464</v>
      </c>
      <c r="E6501" s="231" t="s">
        <v>1967</v>
      </c>
      <c r="F6501" s="231" t="s">
        <v>48</v>
      </c>
      <c r="G6501" s="231" t="s">
        <v>521</v>
      </c>
      <c r="H6501" s="231" t="s">
        <v>796</v>
      </c>
      <c r="I6501" s="203">
        <v>86.53</v>
      </c>
      <c r="J6501" s="203">
        <v>933.55</v>
      </c>
      <c r="K6501" s="203">
        <v>0</v>
      </c>
      <c r="L6501" s="203">
        <v>-847.02</v>
      </c>
      <c r="M6501" s="231"/>
    </row>
    <row r="6502" spans="1:13">
      <c r="A6502" s="231" t="s">
        <v>794</v>
      </c>
      <c r="B6502" s="231" t="s">
        <v>804</v>
      </c>
      <c r="C6502" s="231" t="s">
        <v>794</v>
      </c>
      <c r="D6502" s="231" t="s">
        <v>18</v>
      </c>
      <c r="E6502" s="231" t="s">
        <v>338</v>
      </c>
      <c r="F6502" s="231" t="s">
        <v>48</v>
      </c>
      <c r="G6502" s="231" t="s">
        <v>521</v>
      </c>
      <c r="H6502" s="231" t="s">
        <v>796</v>
      </c>
      <c r="I6502" s="203">
        <v>5362.49</v>
      </c>
      <c r="J6502" s="203">
        <v>5134.8</v>
      </c>
      <c r="K6502" s="203">
        <v>0</v>
      </c>
      <c r="L6502" s="203">
        <v>227.69</v>
      </c>
      <c r="M6502" s="231"/>
    </row>
    <row r="6503" spans="1:13">
      <c r="A6503" s="231" t="s">
        <v>794</v>
      </c>
      <c r="B6503" s="231" t="s">
        <v>804</v>
      </c>
      <c r="C6503" s="231" t="s">
        <v>812</v>
      </c>
      <c r="D6503" s="231" t="s">
        <v>18</v>
      </c>
      <c r="E6503" s="231" t="s">
        <v>338</v>
      </c>
      <c r="F6503" s="231" t="s">
        <v>48</v>
      </c>
      <c r="G6503" s="231" t="s">
        <v>521</v>
      </c>
      <c r="H6503" s="231" t="s">
        <v>796</v>
      </c>
      <c r="I6503" s="203">
        <v>3318.1</v>
      </c>
      <c r="J6503" s="203">
        <v>3306.98</v>
      </c>
      <c r="K6503" s="203">
        <v>0</v>
      </c>
      <c r="L6503" s="203">
        <v>11.12</v>
      </c>
      <c r="M6503" s="231"/>
    </row>
    <row r="6504" spans="1:13">
      <c r="A6504" s="231" t="s">
        <v>794</v>
      </c>
      <c r="B6504" s="231" t="s">
        <v>804</v>
      </c>
      <c r="C6504" s="231" t="s">
        <v>2343</v>
      </c>
      <c r="D6504" s="231" t="s">
        <v>18</v>
      </c>
      <c r="E6504" s="231" t="s">
        <v>338</v>
      </c>
      <c r="F6504" s="231" t="s">
        <v>48</v>
      </c>
      <c r="G6504" s="231" t="s">
        <v>521</v>
      </c>
      <c r="H6504" s="231" t="s">
        <v>796</v>
      </c>
      <c r="I6504" s="203">
        <v>18981.79</v>
      </c>
      <c r="J6504" s="203">
        <v>2379.44</v>
      </c>
      <c r="K6504" s="203">
        <v>511.59</v>
      </c>
      <c r="L6504" s="203">
        <v>16090.76</v>
      </c>
      <c r="M6504" s="231"/>
    </row>
    <row r="6505" spans="1:13">
      <c r="A6505" s="231" t="s">
        <v>794</v>
      </c>
      <c r="B6505" s="231" t="s">
        <v>706</v>
      </c>
      <c r="C6505" s="231" t="s">
        <v>2345</v>
      </c>
      <c r="D6505" s="231" t="s">
        <v>18</v>
      </c>
      <c r="E6505" s="231" t="s">
        <v>338</v>
      </c>
      <c r="F6505" s="231" t="s">
        <v>48</v>
      </c>
      <c r="G6505" s="231" t="s">
        <v>521</v>
      </c>
      <c r="H6505" s="231" t="s">
        <v>796</v>
      </c>
      <c r="I6505" s="203">
        <v>1440</v>
      </c>
      <c r="J6505" s="203">
        <v>1440</v>
      </c>
      <c r="K6505" s="203">
        <v>0</v>
      </c>
      <c r="L6505" s="203">
        <v>0</v>
      </c>
      <c r="M6505" s="231"/>
    </row>
    <row r="6506" spans="1:13">
      <c r="A6506" s="231" t="s">
        <v>794</v>
      </c>
      <c r="B6506" s="231" t="s">
        <v>244</v>
      </c>
      <c r="C6506" s="231" t="s">
        <v>794</v>
      </c>
      <c r="D6506" s="231" t="s">
        <v>820</v>
      </c>
      <c r="E6506" s="231" t="s">
        <v>2082</v>
      </c>
      <c r="F6506" s="231" t="s">
        <v>48</v>
      </c>
      <c r="G6506" s="231" t="s">
        <v>521</v>
      </c>
      <c r="H6506" s="231" t="s">
        <v>796</v>
      </c>
      <c r="I6506" s="203">
        <v>44403</v>
      </c>
      <c r="J6506" s="203">
        <v>40702.74</v>
      </c>
      <c r="K6506" s="203">
        <v>3700.26</v>
      </c>
      <c r="L6506" s="203">
        <v>0</v>
      </c>
      <c r="M6506" s="231"/>
    </row>
    <row r="6507" spans="1:13">
      <c r="A6507" s="231" t="s">
        <v>794</v>
      </c>
      <c r="B6507" s="231" t="s">
        <v>244</v>
      </c>
      <c r="C6507" s="231" t="s">
        <v>812</v>
      </c>
      <c r="D6507" s="231" t="s">
        <v>820</v>
      </c>
      <c r="E6507" s="231" t="s">
        <v>2082</v>
      </c>
      <c r="F6507" s="231" t="s">
        <v>48</v>
      </c>
      <c r="G6507" s="231" t="s">
        <v>521</v>
      </c>
      <c r="H6507" s="231" t="s">
        <v>796</v>
      </c>
      <c r="I6507" s="203">
        <v>17180.23</v>
      </c>
      <c r="J6507" s="203">
        <v>16440.73</v>
      </c>
      <c r="K6507" s="203">
        <v>768.96</v>
      </c>
      <c r="L6507" s="203">
        <v>-29.46</v>
      </c>
      <c r="M6507" s="231"/>
    </row>
    <row r="6508" spans="1:13">
      <c r="A6508" s="231" t="s">
        <v>794</v>
      </c>
      <c r="B6508" s="231" t="s">
        <v>808</v>
      </c>
      <c r="C6508" s="231" t="s">
        <v>794</v>
      </c>
      <c r="D6508" s="231" t="s">
        <v>820</v>
      </c>
      <c r="E6508" s="231" t="s">
        <v>2086</v>
      </c>
      <c r="F6508" s="231" t="s">
        <v>48</v>
      </c>
      <c r="G6508" s="231" t="s">
        <v>521</v>
      </c>
      <c r="H6508" s="231" t="s">
        <v>796</v>
      </c>
      <c r="I6508" s="203">
        <v>105130</v>
      </c>
      <c r="J6508" s="203">
        <v>184999</v>
      </c>
      <c r="K6508" s="203">
        <v>0</v>
      </c>
      <c r="L6508" s="203">
        <v>-79869</v>
      </c>
      <c r="M6508" s="231"/>
    </row>
    <row r="6509" spans="1:13">
      <c r="A6509" s="231" t="s">
        <v>794</v>
      </c>
      <c r="B6509" s="231" t="s">
        <v>808</v>
      </c>
      <c r="C6509" s="231" t="s">
        <v>812</v>
      </c>
      <c r="D6509" s="231" t="s">
        <v>820</v>
      </c>
      <c r="E6509" s="231" t="s">
        <v>2086</v>
      </c>
      <c r="F6509" s="231" t="s">
        <v>48</v>
      </c>
      <c r="G6509" s="231" t="s">
        <v>521</v>
      </c>
      <c r="H6509" s="231" t="s">
        <v>796</v>
      </c>
      <c r="I6509" s="203">
        <v>23667.69</v>
      </c>
      <c r="J6509" s="203">
        <v>41472.129999999997</v>
      </c>
      <c r="K6509" s="203">
        <v>0</v>
      </c>
      <c r="L6509" s="203">
        <v>-17804.439999999999</v>
      </c>
      <c r="M6509" s="231"/>
    </row>
    <row r="6510" spans="1:13">
      <c r="A6510" s="231" t="s">
        <v>794</v>
      </c>
      <c r="B6510" s="231" t="s">
        <v>808</v>
      </c>
      <c r="C6510" s="231" t="s">
        <v>2341</v>
      </c>
      <c r="D6510" s="231" t="s">
        <v>820</v>
      </c>
      <c r="E6510" s="231" t="s">
        <v>2086</v>
      </c>
      <c r="F6510" s="231" t="s">
        <v>48</v>
      </c>
      <c r="G6510" s="231" t="s">
        <v>521</v>
      </c>
      <c r="H6510" s="231" t="s">
        <v>796</v>
      </c>
      <c r="I6510" s="203">
        <v>94510</v>
      </c>
      <c r="J6510" s="203">
        <v>94510</v>
      </c>
      <c r="K6510" s="203">
        <v>4500</v>
      </c>
      <c r="L6510" s="203">
        <v>-4500</v>
      </c>
      <c r="M6510" s="231"/>
    </row>
    <row r="6511" spans="1:13">
      <c r="A6511" s="231" t="s">
        <v>794</v>
      </c>
      <c r="B6511" s="231" t="s">
        <v>703</v>
      </c>
      <c r="C6511" s="231" t="s">
        <v>794</v>
      </c>
      <c r="D6511" s="231" t="s">
        <v>820</v>
      </c>
      <c r="E6511" s="231" t="s">
        <v>2092</v>
      </c>
      <c r="F6511" s="231" t="s">
        <v>48</v>
      </c>
      <c r="G6511" s="231" t="s">
        <v>521</v>
      </c>
      <c r="H6511" s="231" t="s">
        <v>796</v>
      </c>
      <c r="I6511" s="203">
        <v>41884.99</v>
      </c>
      <c r="J6511" s="203">
        <v>35320.83</v>
      </c>
      <c r="K6511" s="203">
        <v>6564.16</v>
      </c>
      <c r="L6511" s="203">
        <v>0</v>
      </c>
      <c r="M6511" s="231"/>
    </row>
    <row r="6512" spans="1:13">
      <c r="A6512" s="231" t="s">
        <v>794</v>
      </c>
      <c r="B6512" s="231" t="s">
        <v>703</v>
      </c>
      <c r="C6512" s="231" t="s">
        <v>812</v>
      </c>
      <c r="D6512" s="231" t="s">
        <v>820</v>
      </c>
      <c r="E6512" s="231" t="s">
        <v>2092</v>
      </c>
      <c r="F6512" s="231" t="s">
        <v>48</v>
      </c>
      <c r="G6512" s="231" t="s">
        <v>521</v>
      </c>
      <c r="H6512" s="231" t="s">
        <v>796</v>
      </c>
      <c r="I6512" s="203">
        <v>16673.07</v>
      </c>
      <c r="J6512" s="203">
        <v>15345.62</v>
      </c>
      <c r="K6512" s="203">
        <v>1362.4</v>
      </c>
      <c r="L6512" s="203">
        <v>-34.950000000000003</v>
      </c>
      <c r="M6512" s="231"/>
    </row>
    <row r="6513" spans="1:13">
      <c r="A6513" s="231" t="s">
        <v>794</v>
      </c>
      <c r="B6513" s="231" t="s">
        <v>703</v>
      </c>
      <c r="C6513" s="231" t="s">
        <v>794</v>
      </c>
      <c r="D6513" s="231" t="s">
        <v>820</v>
      </c>
      <c r="E6513" s="231" t="s">
        <v>1097</v>
      </c>
      <c r="F6513" s="231" t="s">
        <v>48</v>
      </c>
      <c r="G6513" s="231" t="s">
        <v>521</v>
      </c>
      <c r="H6513" s="231" t="s">
        <v>796</v>
      </c>
      <c r="I6513" s="203">
        <v>10080</v>
      </c>
      <c r="J6513" s="203">
        <v>5749.55</v>
      </c>
      <c r="K6513" s="203">
        <v>0</v>
      </c>
      <c r="L6513" s="203">
        <v>4330.45</v>
      </c>
      <c r="M6513" s="231"/>
    </row>
    <row r="6514" spans="1:13">
      <c r="A6514" s="231" t="s">
        <v>794</v>
      </c>
      <c r="B6514" s="231" t="s">
        <v>703</v>
      </c>
      <c r="C6514" s="231" t="s">
        <v>812</v>
      </c>
      <c r="D6514" s="231" t="s">
        <v>820</v>
      </c>
      <c r="E6514" s="231" t="s">
        <v>1097</v>
      </c>
      <c r="F6514" s="231" t="s">
        <v>48</v>
      </c>
      <c r="G6514" s="231" t="s">
        <v>521</v>
      </c>
      <c r="H6514" s="231" t="s">
        <v>796</v>
      </c>
      <c r="I6514" s="203">
        <v>2218</v>
      </c>
      <c r="J6514" s="203">
        <v>1325.43</v>
      </c>
      <c r="K6514" s="203">
        <v>0</v>
      </c>
      <c r="L6514" s="203">
        <v>892.57</v>
      </c>
      <c r="M6514" s="231"/>
    </row>
    <row r="6515" spans="1:13">
      <c r="A6515" s="231" t="s">
        <v>794</v>
      </c>
      <c r="B6515" s="231" t="s">
        <v>808</v>
      </c>
      <c r="C6515" s="231" t="s">
        <v>794</v>
      </c>
      <c r="D6515" s="231" t="s">
        <v>838</v>
      </c>
      <c r="E6515" s="231" t="s">
        <v>521</v>
      </c>
      <c r="F6515" s="231" t="s">
        <v>48</v>
      </c>
      <c r="G6515" s="231" t="s">
        <v>521</v>
      </c>
      <c r="H6515" s="231" t="s">
        <v>796</v>
      </c>
      <c r="I6515" s="203">
        <v>3929661.92</v>
      </c>
      <c r="J6515" s="203">
        <v>3346007.32</v>
      </c>
      <c r="K6515" s="203">
        <v>582689.31999999995</v>
      </c>
      <c r="L6515" s="203">
        <v>965.28</v>
      </c>
      <c r="M6515" s="231"/>
    </row>
    <row r="6516" spans="1:13">
      <c r="A6516" s="231" t="s">
        <v>794</v>
      </c>
      <c r="B6516" s="231" t="s">
        <v>808</v>
      </c>
      <c r="C6516" s="231" t="s">
        <v>794</v>
      </c>
      <c r="D6516" s="231" t="s">
        <v>838</v>
      </c>
      <c r="E6516" s="231" t="s">
        <v>521</v>
      </c>
      <c r="F6516" s="231" t="s">
        <v>48</v>
      </c>
      <c r="G6516" s="231" t="s">
        <v>521</v>
      </c>
      <c r="H6516" s="231" t="s">
        <v>796</v>
      </c>
      <c r="I6516" s="203">
        <v>42154</v>
      </c>
      <c r="J6516" s="203">
        <v>29372.78</v>
      </c>
      <c r="K6516" s="203">
        <v>788.02</v>
      </c>
      <c r="L6516" s="203">
        <v>11993.2</v>
      </c>
      <c r="M6516" s="231"/>
    </row>
    <row r="6517" spans="1:13">
      <c r="A6517" s="231" t="s">
        <v>794</v>
      </c>
      <c r="B6517" s="231" t="s">
        <v>808</v>
      </c>
      <c r="C6517" s="231" t="s">
        <v>812</v>
      </c>
      <c r="D6517" s="231" t="s">
        <v>838</v>
      </c>
      <c r="E6517" s="231" t="s">
        <v>521</v>
      </c>
      <c r="F6517" s="231" t="s">
        <v>48</v>
      </c>
      <c r="G6517" s="231" t="s">
        <v>521</v>
      </c>
      <c r="H6517" s="231" t="s">
        <v>796</v>
      </c>
      <c r="I6517" s="203">
        <v>1561430</v>
      </c>
      <c r="J6517" s="203">
        <v>1463888.22</v>
      </c>
      <c r="K6517" s="203">
        <v>121870.07</v>
      </c>
      <c r="L6517" s="203">
        <v>-24328.29</v>
      </c>
      <c r="M6517" s="231"/>
    </row>
    <row r="6518" spans="1:13">
      <c r="A6518" s="231" t="s">
        <v>794</v>
      </c>
      <c r="B6518" s="231" t="s">
        <v>808</v>
      </c>
      <c r="C6518" s="231" t="s">
        <v>2341</v>
      </c>
      <c r="D6518" s="231" t="s">
        <v>838</v>
      </c>
      <c r="E6518" s="231" t="s">
        <v>521</v>
      </c>
      <c r="F6518" s="231" t="s">
        <v>48</v>
      </c>
      <c r="G6518" s="231" t="s">
        <v>521</v>
      </c>
      <c r="H6518" s="231" t="s">
        <v>796</v>
      </c>
      <c r="I6518" s="203">
        <v>13787.32</v>
      </c>
      <c r="J6518" s="203">
        <v>10776.49</v>
      </c>
      <c r="K6518" s="203">
        <v>1930.83</v>
      </c>
      <c r="L6518" s="203">
        <v>1080</v>
      </c>
      <c r="M6518" s="231"/>
    </row>
    <row r="6519" spans="1:13">
      <c r="A6519" s="231" t="s">
        <v>794</v>
      </c>
      <c r="B6519" s="231" t="s">
        <v>808</v>
      </c>
      <c r="C6519" s="231" t="s">
        <v>2341</v>
      </c>
      <c r="D6519" s="231" t="s">
        <v>838</v>
      </c>
      <c r="E6519" s="231" t="s">
        <v>521</v>
      </c>
      <c r="F6519" s="231" t="s">
        <v>48</v>
      </c>
      <c r="G6519" s="231" t="s">
        <v>521</v>
      </c>
      <c r="H6519" s="231" t="s">
        <v>796</v>
      </c>
      <c r="I6519" s="203">
        <v>500</v>
      </c>
      <c r="J6519" s="203">
        <v>199</v>
      </c>
      <c r="K6519" s="203">
        <v>0</v>
      </c>
      <c r="L6519" s="203">
        <v>301</v>
      </c>
      <c r="M6519" s="231"/>
    </row>
    <row r="6520" spans="1:13">
      <c r="A6520" s="231" t="s">
        <v>794</v>
      </c>
      <c r="B6520" s="231" t="s">
        <v>808</v>
      </c>
      <c r="C6520" s="231" t="s">
        <v>2343</v>
      </c>
      <c r="D6520" s="231" t="s">
        <v>838</v>
      </c>
      <c r="E6520" s="231" t="s">
        <v>521</v>
      </c>
      <c r="F6520" s="231" t="s">
        <v>48</v>
      </c>
      <c r="G6520" s="231" t="s">
        <v>521</v>
      </c>
      <c r="H6520" s="231" t="s">
        <v>796</v>
      </c>
      <c r="I6520" s="203">
        <v>22626.78</v>
      </c>
      <c r="J6520" s="203">
        <v>22707.48</v>
      </c>
      <c r="K6520" s="203">
        <v>0</v>
      </c>
      <c r="L6520" s="203">
        <v>-80.7</v>
      </c>
      <c r="M6520" s="231"/>
    </row>
    <row r="6521" spans="1:13">
      <c r="A6521" s="231" t="s">
        <v>794</v>
      </c>
      <c r="B6521" s="231" t="s">
        <v>808</v>
      </c>
      <c r="C6521" s="231" t="s">
        <v>2343</v>
      </c>
      <c r="D6521" s="231" t="s">
        <v>838</v>
      </c>
      <c r="E6521" s="231" t="s">
        <v>521</v>
      </c>
      <c r="F6521" s="231" t="s">
        <v>48</v>
      </c>
      <c r="G6521" s="231" t="s">
        <v>521</v>
      </c>
      <c r="H6521" s="231" t="s">
        <v>796</v>
      </c>
      <c r="I6521" s="203">
        <v>322.89</v>
      </c>
      <c r="J6521" s="203">
        <v>322.89</v>
      </c>
      <c r="K6521" s="203">
        <v>0</v>
      </c>
      <c r="L6521" s="203">
        <v>0</v>
      </c>
      <c r="M6521" s="231"/>
    </row>
    <row r="6522" spans="1:13">
      <c r="A6522" s="231" t="s">
        <v>794</v>
      </c>
      <c r="B6522" s="231" t="s">
        <v>808</v>
      </c>
      <c r="C6522" s="231" t="s">
        <v>2343</v>
      </c>
      <c r="D6522" s="231" t="s">
        <v>838</v>
      </c>
      <c r="E6522" s="231" t="s">
        <v>521</v>
      </c>
      <c r="F6522" s="231" t="s">
        <v>48</v>
      </c>
      <c r="G6522" s="231" t="s">
        <v>521</v>
      </c>
      <c r="H6522" s="231" t="s">
        <v>796</v>
      </c>
      <c r="I6522" s="203">
        <v>155962.38</v>
      </c>
      <c r="J6522" s="203">
        <v>154792.19</v>
      </c>
      <c r="K6522" s="203">
        <v>1170.19</v>
      </c>
      <c r="L6522" s="203">
        <v>0</v>
      </c>
      <c r="M6522" s="231"/>
    </row>
    <row r="6523" spans="1:13">
      <c r="A6523" s="231" t="s">
        <v>794</v>
      </c>
      <c r="B6523" s="231" t="s">
        <v>808</v>
      </c>
      <c r="C6523" s="231" t="s">
        <v>2344</v>
      </c>
      <c r="D6523" s="231" t="s">
        <v>838</v>
      </c>
      <c r="E6523" s="231" t="s">
        <v>521</v>
      </c>
      <c r="F6523" s="231" t="s">
        <v>48</v>
      </c>
      <c r="G6523" s="231" t="s">
        <v>521</v>
      </c>
      <c r="H6523" s="231" t="s">
        <v>796</v>
      </c>
      <c r="I6523" s="203">
        <v>724.93</v>
      </c>
      <c r="J6523" s="203">
        <v>724.93</v>
      </c>
      <c r="K6523" s="203">
        <v>0</v>
      </c>
      <c r="L6523" s="203">
        <v>0</v>
      </c>
      <c r="M6523" s="231"/>
    </row>
    <row r="6524" spans="1:13">
      <c r="A6524" s="231" t="s">
        <v>794</v>
      </c>
      <c r="B6524" s="231" t="s">
        <v>808</v>
      </c>
      <c r="C6524" s="231" t="s">
        <v>2345</v>
      </c>
      <c r="D6524" s="231" t="s">
        <v>838</v>
      </c>
      <c r="E6524" s="231" t="s">
        <v>521</v>
      </c>
      <c r="F6524" s="231" t="s">
        <v>48</v>
      </c>
      <c r="G6524" s="231" t="s">
        <v>521</v>
      </c>
      <c r="H6524" s="231" t="s">
        <v>796</v>
      </c>
      <c r="I6524" s="203">
        <v>261.39999999999998</v>
      </c>
      <c r="J6524" s="203">
        <v>261.39999999999998</v>
      </c>
      <c r="K6524" s="203">
        <v>0</v>
      </c>
      <c r="L6524" s="203">
        <v>0</v>
      </c>
      <c r="M6524" s="231"/>
    </row>
    <row r="6525" spans="1:13">
      <c r="A6525" s="231" t="s">
        <v>794</v>
      </c>
      <c r="B6525" s="231" t="s">
        <v>808</v>
      </c>
      <c r="C6525" s="231" t="s">
        <v>2345</v>
      </c>
      <c r="D6525" s="231" t="s">
        <v>838</v>
      </c>
      <c r="E6525" s="231" t="s">
        <v>521</v>
      </c>
      <c r="F6525" s="231" t="s">
        <v>48</v>
      </c>
      <c r="G6525" s="231" t="s">
        <v>521</v>
      </c>
      <c r="H6525" s="231" t="s">
        <v>796</v>
      </c>
      <c r="I6525" s="203">
        <v>64540</v>
      </c>
      <c r="J6525" s="203">
        <v>100480.23</v>
      </c>
      <c r="K6525" s="203">
        <v>0</v>
      </c>
      <c r="L6525" s="203">
        <v>-35940.230000000003</v>
      </c>
      <c r="M6525" s="231"/>
    </row>
    <row r="6526" spans="1:13">
      <c r="A6526" s="231" t="s">
        <v>794</v>
      </c>
      <c r="B6526" s="231" t="s">
        <v>833</v>
      </c>
      <c r="C6526" s="231" t="s">
        <v>794</v>
      </c>
      <c r="D6526" s="231" t="s">
        <v>838</v>
      </c>
      <c r="E6526" s="231" t="s">
        <v>521</v>
      </c>
      <c r="F6526" s="231" t="s">
        <v>48</v>
      </c>
      <c r="G6526" s="231" t="s">
        <v>521</v>
      </c>
      <c r="H6526" s="231" t="s">
        <v>796</v>
      </c>
      <c r="I6526" s="203">
        <v>369704.63</v>
      </c>
      <c r="J6526" s="203">
        <v>302144.21999999997</v>
      </c>
      <c r="K6526" s="203">
        <v>61718.68</v>
      </c>
      <c r="L6526" s="203">
        <v>5841.73</v>
      </c>
      <c r="M6526" s="231"/>
    </row>
    <row r="6527" spans="1:13">
      <c r="A6527" s="231" t="s">
        <v>794</v>
      </c>
      <c r="B6527" s="231" t="s">
        <v>833</v>
      </c>
      <c r="C6527" s="231" t="s">
        <v>794</v>
      </c>
      <c r="D6527" s="231" t="s">
        <v>838</v>
      </c>
      <c r="E6527" s="231" t="s">
        <v>521</v>
      </c>
      <c r="F6527" s="231" t="s">
        <v>48</v>
      </c>
      <c r="G6527" s="231" t="s">
        <v>521</v>
      </c>
      <c r="H6527" s="231" t="s">
        <v>796</v>
      </c>
      <c r="I6527" s="203">
        <v>82289</v>
      </c>
      <c r="J6527" s="203">
        <v>67495.679999999993</v>
      </c>
      <c r="K6527" s="203">
        <v>2769.46</v>
      </c>
      <c r="L6527" s="203">
        <v>12023.86</v>
      </c>
      <c r="M6527" s="231"/>
    </row>
    <row r="6528" spans="1:13">
      <c r="A6528" s="231" t="s">
        <v>794</v>
      </c>
      <c r="B6528" s="231" t="s">
        <v>833</v>
      </c>
      <c r="C6528" s="231" t="s">
        <v>812</v>
      </c>
      <c r="D6528" s="231" t="s">
        <v>838</v>
      </c>
      <c r="E6528" s="231" t="s">
        <v>521</v>
      </c>
      <c r="F6528" s="231" t="s">
        <v>48</v>
      </c>
      <c r="G6528" s="231" t="s">
        <v>521</v>
      </c>
      <c r="H6528" s="231" t="s">
        <v>796</v>
      </c>
      <c r="I6528" s="203">
        <v>188455</v>
      </c>
      <c r="J6528" s="203">
        <v>170080.26</v>
      </c>
      <c r="K6528" s="203">
        <v>14448.23</v>
      </c>
      <c r="L6528" s="203">
        <v>3926.51</v>
      </c>
      <c r="M6528" s="231"/>
    </row>
    <row r="6529" spans="1:13">
      <c r="A6529" s="231" t="s">
        <v>794</v>
      </c>
      <c r="B6529" s="231" t="s">
        <v>833</v>
      </c>
      <c r="C6529" s="231" t="s">
        <v>2345</v>
      </c>
      <c r="D6529" s="231" t="s">
        <v>838</v>
      </c>
      <c r="E6529" s="231" t="s">
        <v>521</v>
      </c>
      <c r="F6529" s="231" t="s">
        <v>48</v>
      </c>
      <c r="G6529" s="231" t="s">
        <v>521</v>
      </c>
      <c r="H6529" s="231" t="s">
        <v>796</v>
      </c>
      <c r="I6529" s="203">
        <v>10302.01</v>
      </c>
      <c r="J6529" s="203">
        <v>19166.63</v>
      </c>
      <c r="K6529" s="203">
        <v>0</v>
      </c>
      <c r="L6529" s="203">
        <v>-8864.6200000000008</v>
      </c>
      <c r="M6529" s="231"/>
    </row>
    <row r="6530" spans="1:13">
      <c r="A6530" s="231" t="s">
        <v>794</v>
      </c>
      <c r="B6530" s="231" t="s">
        <v>703</v>
      </c>
      <c r="C6530" s="231" t="s">
        <v>794</v>
      </c>
      <c r="D6530" s="231" t="s">
        <v>838</v>
      </c>
      <c r="E6530" s="231" t="s">
        <v>521</v>
      </c>
      <c r="F6530" s="231" t="s">
        <v>48</v>
      </c>
      <c r="G6530" s="231" t="s">
        <v>521</v>
      </c>
      <c r="H6530" s="231" t="s">
        <v>796</v>
      </c>
      <c r="I6530" s="203">
        <v>220624</v>
      </c>
      <c r="J6530" s="203">
        <v>184540</v>
      </c>
      <c r="K6530" s="203">
        <v>35816</v>
      </c>
      <c r="L6530" s="203">
        <v>268</v>
      </c>
      <c r="M6530" s="231"/>
    </row>
    <row r="6531" spans="1:13">
      <c r="A6531" s="231" t="s">
        <v>794</v>
      </c>
      <c r="B6531" s="231" t="s">
        <v>703</v>
      </c>
      <c r="C6531" s="231" t="s">
        <v>794</v>
      </c>
      <c r="D6531" s="231" t="s">
        <v>838</v>
      </c>
      <c r="E6531" s="231" t="s">
        <v>521</v>
      </c>
      <c r="F6531" s="231" t="s">
        <v>48</v>
      </c>
      <c r="G6531" s="231" t="s">
        <v>521</v>
      </c>
      <c r="H6531" s="231" t="s">
        <v>796</v>
      </c>
      <c r="I6531" s="203">
        <v>112021</v>
      </c>
      <c r="J6531" s="203">
        <v>101023.56</v>
      </c>
      <c r="K6531" s="203">
        <v>10900.19</v>
      </c>
      <c r="L6531" s="203">
        <v>97.25</v>
      </c>
      <c r="M6531" s="231"/>
    </row>
    <row r="6532" spans="1:13">
      <c r="A6532" s="231" t="s">
        <v>794</v>
      </c>
      <c r="B6532" s="231" t="s">
        <v>703</v>
      </c>
      <c r="C6532" s="231" t="s">
        <v>812</v>
      </c>
      <c r="D6532" s="231" t="s">
        <v>838</v>
      </c>
      <c r="E6532" s="231" t="s">
        <v>521</v>
      </c>
      <c r="F6532" s="231" t="s">
        <v>48</v>
      </c>
      <c r="G6532" s="231" t="s">
        <v>521</v>
      </c>
      <c r="H6532" s="231" t="s">
        <v>796</v>
      </c>
      <c r="I6532" s="203">
        <v>142889</v>
      </c>
      <c r="J6532" s="203">
        <v>138573.48000000001</v>
      </c>
      <c r="K6532" s="203">
        <v>9694.1200000000008</v>
      </c>
      <c r="L6532" s="203">
        <v>-5378.6</v>
      </c>
      <c r="M6532" s="231"/>
    </row>
    <row r="6533" spans="1:13">
      <c r="A6533" s="231" t="s">
        <v>794</v>
      </c>
      <c r="B6533" s="231" t="s">
        <v>703</v>
      </c>
      <c r="C6533" s="231" t="s">
        <v>2343</v>
      </c>
      <c r="D6533" s="231" t="s">
        <v>838</v>
      </c>
      <c r="E6533" s="231" t="s">
        <v>521</v>
      </c>
      <c r="F6533" s="231" t="s">
        <v>48</v>
      </c>
      <c r="G6533" s="231" t="s">
        <v>521</v>
      </c>
      <c r="H6533" s="231" t="s">
        <v>796</v>
      </c>
      <c r="I6533" s="203">
        <v>2153</v>
      </c>
      <c r="J6533" s="203">
        <v>970.65</v>
      </c>
      <c r="K6533" s="203">
        <v>932.95</v>
      </c>
      <c r="L6533" s="203">
        <v>249.4</v>
      </c>
      <c r="M6533" s="231"/>
    </row>
    <row r="6534" spans="1:13">
      <c r="A6534" s="231" t="s">
        <v>794</v>
      </c>
      <c r="B6534" s="231" t="s">
        <v>701</v>
      </c>
      <c r="C6534" s="231" t="s">
        <v>794</v>
      </c>
      <c r="D6534" s="231" t="s">
        <v>838</v>
      </c>
      <c r="E6534" s="231" t="s">
        <v>521</v>
      </c>
      <c r="F6534" s="231" t="s">
        <v>48</v>
      </c>
      <c r="G6534" s="231" t="s">
        <v>521</v>
      </c>
      <c r="H6534" s="231" t="s">
        <v>796</v>
      </c>
      <c r="I6534" s="203">
        <v>58371</v>
      </c>
      <c r="J6534" s="203">
        <v>49097.48</v>
      </c>
      <c r="K6534" s="203">
        <v>9273.52</v>
      </c>
      <c r="L6534" s="203">
        <v>0</v>
      </c>
      <c r="M6534" s="231"/>
    </row>
    <row r="6535" spans="1:13">
      <c r="A6535" s="231" t="s">
        <v>794</v>
      </c>
      <c r="B6535" s="231" t="s">
        <v>701</v>
      </c>
      <c r="C6535" s="231" t="s">
        <v>794</v>
      </c>
      <c r="D6535" s="231" t="s">
        <v>838</v>
      </c>
      <c r="E6535" s="231" t="s">
        <v>521</v>
      </c>
      <c r="F6535" s="231" t="s">
        <v>48</v>
      </c>
      <c r="G6535" s="231" t="s">
        <v>521</v>
      </c>
      <c r="H6535" s="231" t="s">
        <v>796</v>
      </c>
      <c r="I6535" s="203">
        <v>46204</v>
      </c>
      <c r="J6535" s="203">
        <v>43854.3</v>
      </c>
      <c r="K6535" s="203">
        <v>1635.9</v>
      </c>
      <c r="L6535" s="203">
        <v>713.8</v>
      </c>
      <c r="M6535" s="231"/>
    </row>
    <row r="6536" spans="1:13">
      <c r="A6536" s="231" t="s">
        <v>794</v>
      </c>
      <c r="B6536" s="231" t="s">
        <v>701</v>
      </c>
      <c r="C6536" s="231" t="s">
        <v>812</v>
      </c>
      <c r="D6536" s="231" t="s">
        <v>838</v>
      </c>
      <c r="E6536" s="231" t="s">
        <v>521</v>
      </c>
      <c r="F6536" s="231" t="s">
        <v>48</v>
      </c>
      <c r="G6536" s="231" t="s">
        <v>521</v>
      </c>
      <c r="H6536" s="231" t="s">
        <v>796</v>
      </c>
      <c r="I6536" s="203">
        <v>44700</v>
      </c>
      <c r="J6536" s="203">
        <v>42887.39</v>
      </c>
      <c r="K6536" s="203">
        <v>2265.64</v>
      </c>
      <c r="L6536" s="203">
        <v>-453.03</v>
      </c>
      <c r="M6536" s="231"/>
    </row>
    <row r="6537" spans="1:13">
      <c r="A6537" s="231" t="s">
        <v>794</v>
      </c>
      <c r="B6537" s="231" t="s">
        <v>701</v>
      </c>
      <c r="C6537" s="231" t="s">
        <v>2341</v>
      </c>
      <c r="D6537" s="231" t="s">
        <v>838</v>
      </c>
      <c r="E6537" s="231" t="s">
        <v>521</v>
      </c>
      <c r="F6537" s="231" t="s">
        <v>48</v>
      </c>
      <c r="G6537" s="231" t="s">
        <v>521</v>
      </c>
      <c r="H6537" s="231" t="s">
        <v>796</v>
      </c>
      <c r="I6537" s="203">
        <v>212.54</v>
      </c>
      <c r="J6537" s="203">
        <v>212.54</v>
      </c>
      <c r="K6537" s="203">
        <v>0</v>
      </c>
      <c r="L6537" s="203">
        <v>0</v>
      </c>
      <c r="M6537" s="231"/>
    </row>
    <row r="6538" spans="1:13">
      <c r="A6538" s="231" t="s">
        <v>794</v>
      </c>
      <c r="B6538" s="231" t="s">
        <v>701</v>
      </c>
      <c r="C6538" s="231" t="s">
        <v>2343</v>
      </c>
      <c r="D6538" s="231" t="s">
        <v>838</v>
      </c>
      <c r="E6538" s="231" t="s">
        <v>521</v>
      </c>
      <c r="F6538" s="231" t="s">
        <v>48</v>
      </c>
      <c r="G6538" s="231" t="s">
        <v>521</v>
      </c>
      <c r="H6538" s="231" t="s">
        <v>796</v>
      </c>
      <c r="I6538" s="203">
        <v>2507.19</v>
      </c>
      <c r="J6538" s="203">
        <v>2419.48</v>
      </c>
      <c r="K6538" s="203">
        <v>0</v>
      </c>
      <c r="L6538" s="203">
        <v>87.71</v>
      </c>
      <c r="M6538" s="231"/>
    </row>
    <row r="6539" spans="1:13">
      <c r="A6539" s="231" t="s">
        <v>794</v>
      </c>
      <c r="B6539" s="231" t="s">
        <v>701</v>
      </c>
      <c r="C6539" s="231" t="s">
        <v>2343</v>
      </c>
      <c r="D6539" s="231" t="s">
        <v>838</v>
      </c>
      <c r="E6539" s="231" t="s">
        <v>521</v>
      </c>
      <c r="F6539" s="231" t="s">
        <v>48</v>
      </c>
      <c r="G6539" s="231" t="s">
        <v>521</v>
      </c>
      <c r="H6539" s="231" t="s">
        <v>796</v>
      </c>
      <c r="I6539" s="203">
        <v>70.78</v>
      </c>
      <c r="J6539" s="203">
        <v>70.78</v>
      </c>
      <c r="K6539" s="203">
        <v>0</v>
      </c>
      <c r="L6539" s="203">
        <v>0</v>
      </c>
      <c r="M6539" s="231"/>
    </row>
    <row r="6540" spans="1:13">
      <c r="A6540" s="231" t="s">
        <v>794</v>
      </c>
      <c r="B6540" s="231" t="s">
        <v>701</v>
      </c>
      <c r="C6540" s="231" t="s">
        <v>2344</v>
      </c>
      <c r="D6540" s="231" t="s">
        <v>838</v>
      </c>
      <c r="E6540" s="231" t="s">
        <v>521</v>
      </c>
      <c r="F6540" s="231" t="s">
        <v>48</v>
      </c>
      <c r="G6540" s="231" t="s">
        <v>521</v>
      </c>
      <c r="H6540" s="231" t="s">
        <v>796</v>
      </c>
      <c r="I6540" s="203">
        <v>4024.09</v>
      </c>
      <c r="J6540" s="203">
        <v>3511.02</v>
      </c>
      <c r="K6540" s="203">
        <v>0</v>
      </c>
      <c r="L6540" s="203">
        <v>513.07000000000005</v>
      </c>
      <c r="M6540" s="231"/>
    </row>
    <row r="6541" spans="1:13">
      <c r="A6541" s="231" t="s">
        <v>794</v>
      </c>
      <c r="B6541" s="231" t="s">
        <v>701</v>
      </c>
      <c r="C6541" s="231" t="s">
        <v>2344</v>
      </c>
      <c r="D6541" s="231" t="s">
        <v>838</v>
      </c>
      <c r="E6541" s="231" t="s">
        <v>521</v>
      </c>
      <c r="F6541" s="231" t="s">
        <v>48</v>
      </c>
      <c r="G6541" s="231" t="s">
        <v>521</v>
      </c>
      <c r="H6541" s="231" t="s">
        <v>796</v>
      </c>
      <c r="I6541" s="203">
        <v>1365.4</v>
      </c>
      <c r="J6541" s="203">
        <v>1365.4</v>
      </c>
      <c r="K6541" s="203">
        <v>0</v>
      </c>
      <c r="L6541" s="203">
        <v>0</v>
      </c>
      <c r="M6541" s="231"/>
    </row>
    <row r="6542" spans="1:13">
      <c r="A6542" s="231" t="s">
        <v>794</v>
      </c>
      <c r="B6542" s="231" t="s">
        <v>701</v>
      </c>
      <c r="C6542" s="231" t="s">
        <v>2345</v>
      </c>
      <c r="D6542" s="231" t="s">
        <v>838</v>
      </c>
      <c r="E6542" s="231" t="s">
        <v>521</v>
      </c>
      <c r="F6542" s="231" t="s">
        <v>48</v>
      </c>
      <c r="G6542" s="231" t="s">
        <v>521</v>
      </c>
      <c r="H6542" s="231" t="s">
        <v>796</v>
      </c>
      <c r="I6542" s="203">
        <v>142.84</v>
      </c>
      <c r="J6542" s="203">
        <v>714.2</v>
      </c>
      <c r="K6542" s="203">
        <v>0</v>
      </c>
      <c r="L6542" s="203">
        <v>-571.36</v>
      </c>
      <c r="M6542" s="231"/>
    </row>
    <row r="6543" spans="1:13">
      <c r="A6543" s="231" t="s">
        <v>794</v>
      </c>
      <c r="B6543" s="231" t="s">
        <v>707</v>
      </c>
      <c r="C6543" s="231" t="s">
        <v>794</v>
      </c>
      <c r="D6543" s="231" t="s">
        <v>838</v>
      </c>
      <c r="E6543" s="231" t="s">
        <v>521</v>
      </c>
      <c r="F6543" s="231" t="s">
        <v>48</v>
      </c>
      <c r="G6543" s="231" t="s">
        <v>521</v>
      </c>
      <c r="H6543" s="231" t="s">
        <v>796</v>
      </c>
      <c r="I6543" s="203">
        <v>357258</v>
      </c>
      <c r="J6543" s="203">
        <v>320675.37</v>
      </c>
      <c r="K6543" s="203">
        <v>35714.410000000003</v>
      </c>
      <c r="L6543" s="203">
        <v>868.22</v>
      </c>
      <c r="M6543" s="231"/>
    </row>
    <row r="6544" spans="1:13">
      <c r="A6544" s="231" t="s">
        <v>794</v>
      </c>
      <c r="B6544" s="231" t="s">
        <v>707</v>
      </c>
      <c r="C6544" s="231" t="s">
        <v>794</v>
      </c>
      <c r="D6544" s="231" t="s">
        <v>838</v>
      </c>
      <c r="E6544" s="231" t="s">
        <v>521</v>
      </c>
      <c r="F6544" s="231" t="s">
        <v>48</v>
      </c>
      <c r="G6544" s="231" t="s">
        <v>521</v>
      </c>
      <c r="H6544" s="231" t="s">
        <v>796</v>
      </c>
      <c r="I6544" s="203">
        <v>159393.19</v>
      </c>
      <c r="J6544" s="203">
        <v>147807.54</v>
      </c>
      <c r="K6544" s="203">
        <v>11554.32</v>
      </c>
      <c r="L6544" s="203">
        <v>31.33</v>
      </c>
      <c r="M6544" s="231"/>
    </row>
    <row r="6545" spans="1:13">
      <c r="A6545" s="231" t="s">
        <v>794</v>
      </c>
      <c r="B6545" s="231" t="s">
        <v>707</v>
      </c>
      <c r="C6545" s="231" t="s">
        <v>812</v>
      </c>
      <c r="D6545" s="231" t="s">
        <v>838</v>
      </c>
      <c r="E6545" s="231" t="s">
        <v>521</v>
      </c>
      <c r="F6545" s="231" t="s">
        <v>48</v>
      </c>
      <c r="G6545" s="231" t="s">
        <v>521</v>
      </c>
      <c r="H6545" s="231" t="s">
        <v>796</v>
      </c>
      <c r="I6545" s="203">
        <v>190595</v>
      </c>
      <c r="J6545" s="203">
        <v>183406.55</v>
      </c>
      <c r="K6545" s="203">
        <v>9809.19</v>
      </c>
      <c r="L6545" s="203">
        <v>-2620.7399999999998</v>
      </c>
      <c r="M6545" s="231"/>
    </row>
    <row r="6546" spans="1:13">
      <c r="A6546" s="231" t="s">
        <v>794</v>
      </c>
      <c r="B6546" s="231" t="s">
        <v>707</v>
      </c>
      <c r="C6546" s="231" t="s">
        <v>2341</v>
      </c>
      <c r="D6546" s="231" t="s">
        <v>838</v>
      </c>
      <c r="E6546" s="231" t="s">
        <v>521</v>
      </c>
      <c r="F6546" s="231" t="s">
        <v>48</v>
      </c>
      <c r="G6546" s="231" t="s">
        <v>521</v>
      </c>
      <c r="H6546" s="231" t="s">
        <v>796</v>
      </c>
      <c r="I6546" s="203">
        <v>13628.46</v>
      </c>
      <c r="J6546" s="203">
        <v>10087.11</v>
      </c>
      <c r="K6546" s="203">
        <v>3541.35</v>
      </c>
      <c r="L6546" s="203">
        <v>0</v>
      </c>
      <c r="M6546" s="231"/>
    </row>
    <row r="6547" spans="1:13">
      <c r="A6547" s="231" t="s">
        <v>794</v>
      </c>
      <c r="B6547" s="231" t="s">
        <v>707</v>
      </c>
      <c r="C6547" s="231" t="s">
        <v>2341</v>
      </c>
      <c r="D6547" s="231" t="s">
        <v>838</v>
      </c>
      <c r="E6547" s="231" t="s">
        <v>521</v>
      </c>
      <c r="F6547" s="231" t="s">
        <v>48</v>
      </c>
      <c r="G6547" s="231" t="s">
        <v>521</v>
      </c>
      <c r="H6547" s="231" t="s">
        <v>796</v>
      </c>
      <c r="I6547" s="203">
        <v>559.12</v>
      </c>
      <c r="J6547" s="203">
        <v>509.12</v>
      </c>
      <c r="K6547" s="203">
        <v>0</v>
      </c>
      <c r="L6547" s="203">
        <v>50</v>
      </c>
      <c r="M6547" s="231"/>
    </row>
    <row r="6548" spans="1:13">
      <c r="A6548" s="231" t="s">
        <v>794</v>
      </c>
      <c r="B6548" s="231" t="s">
        <v>707</v>
      </c>
      <c r="C6548" s="231" t="s">
        <v>2341</v>
      </c>
      <c r="D6548" s="231" t="s">
        <v>838</v>
      </c>
      <c r="E6548" s="231" t="s">
        <v>521</v>
      </c>
      <c r="F6548" s="231" t="s">
        <v>48</v>
      </c>
      <c r="G6548" s="231" t="s">
        <v>521</v>
      </c>
      <c r="H6548" s="231" t="s">
        <v>796</v>
      </c>
      <c r="I6548" s="203">
        <v>753.7</v>
      </c>
      <c r="J6548" s="203">
        <v>632.94000000000005</v>
      </c>
      <c r="K6548" s="203">
        <v>0</v>
      </c>
      <c r="L6548" s="203">
        <v>120.76</v>
      </c>
      <c r="M6548" s="231"/>
    </row>
    <row r="6549" spans="1:13">
      <c r="A6549" s="231" t="s">
        <v>794</v>
      </c>
      <c r="B6549" s="231" t="s">
        <v>707</v>
      </c>
      <c r="C6549" s="231" t="s">
        <v>2343</v>
      </c>
      <c r="D6549" s="231" t="s">
        <v>838</v>
      </c>
      <c r="E6549" s="231" t="s">
        <v>521</v>
      </c>
      <c r="F6549" s="231" t="s">
        <v>48</v>
      </c>
      <c r="G6549" s="231" t="s">
        <v>521</v>
      </c>
      <c r="H6549" s="231" t="s">
        <v>796</v>
      </c>
      <c r="I6549" s="203">
        <v>7933.85</v>
      </c>
      <c r="J6549" s="203">
        <v>5407.95</v>
      </c>
      <c r="K6549" s="203">
        <v>0</v>
      </c>
      <c r="L6549" s="203">
        <v>2525.9</v>
      </c>
      <c r="M6549" s="231"/>
    </row>
    <row r="6550" spans="1:13">
      <c r="A6550" s="231" t="s">
        <v>794</v>
      </c>
      <c r="B6550" s="231" t="s">
        <v>707</v>
      </c>
      <c r="C6550" s="231" t="s">
        <v>2343</v>
      </c>
      <c r="D6550" s="231" t="s">
        <v>838</v>
      </c>
      <c r="E6550" s="231" t="s">
        <v>521</v>
      </c>
      <c r="F6550" s="231" t="s">
        <v>48</v>
      </c>
      <c r="G6550" s="231" t="s">
        <v>521</v>
      </c>
      <c r="H6550" s="231" t="s">
        <v>796</v>
      </c>
      <c r="I6550" s="203">
        <v>682.22</v>
      </c>
      <c r="J6550" s="203">
        <v>516.04</v>
      </c>
      <c r="K6550" s="203">
        <v>0</v>
      </c>
      <c r="L6550" s="203">
        <v>166.18</v>
      </c>
      <c r="M6550" s="231"/>
    </row>
    <row r="6551" spans="1:13">
      <c r="A6551" s="231" t="s">
        <v>794</v>
      </c>
      <c r="B6551" s="231" t="s">
        <v>707</v>
      </c>
      <c r="C6551" s="231" t="s">
        <v>2345</v>
      </c>
      <c r="D6551" s="231" t="s">
        <v>838</v>
      </c>
      <c r="E6551" s="231" t="s">
        <v>521</v>
      </c>
      <c r="F6551" s="231" t="s">
        <v>48</v>
      </c>
      <c r="G6551" s="231" t="s">
        <v>521</v>
      </c>
      <c r="H6551" s="231" t="s">
        <v>796</v>
      </c>
      <c r="I6551" s="203">
        <v>1400</v>
      </c>
      <c r="J6551" s="203">
        <v>1400</v>
      </c>
      <c r="K6551" s="203">
        <v>0</v>
      </c>
      <c r="L6551" s="203">
        <v>0</v>
      </c>
      <c r="M6551" s="231"/>
    </row>
    <row r="6552" spans="1:13">
      <c r="A6552" s="231" t="s">
        <v>794</v>
      </c>
      <c r="B6552" s="231" t="s">
        <v>706</v>
      </c>
      <c r="C6552" s="231" t="s">
        <v>794</v>
      </c>
      <c r="D6552" s="231" t="s">
        <v>838</v>
      </c>
      <c r="E6552" s="231" t="s">
        <v>521</v>
      </c>
      <c r="F6552" s="231" t="s">
        <v>48</v>
      </c>
      <c r="G6552" s="231" t="s">
        <v>521</v>
      </c>
      <c r="H6552" s="231" t="s">
        <v>796</v>
      </c>
      <c r="I6552" s="203">
        <v>348046.31</v>
      </c>
      <c r="J6552" s="203">
        <v>316886.21000000002</v>
      </c>
      <c r="K6552" s="203">
        <v>43439.68</v>
      </c>
      <c r="L6552" s="203">
        <v>-12279.58</v>
      </c>
      <c r="M6552" s="231"/>
    </row>
    <row r="6553" spans="1:13">
      <c r="A6553" s="231" t="s">
        <v>794</v>
      </c>
      <c r="B6553" s="231" t="s">
        <v>706</v>
      </c>
      <c r="C6553" s="231" t="s">
        <v>812</v>
      </c>
      <c r="D6553" s="231" t="s">
        <v>838</v>
      </c>
      <c r="E6553" s="231" t="s">
        <v>521</v>
      </c>
      <c r="F6553" s="231" t="s">
        <v>48</v>
      </c>
      <c r="G6553" s="231" t="s">
        <v>521</v>
      </c>
      <c r="H6553" s="231" t="s">
        <v>796</v>
      </c>
      <c r="I6553" s="203">
        <v>161800.99</v>
      </c>
      <c r="J6553" s="203">
        <v>158712.35</v>
      </c>
      <c r="K6553" s="203">
        <v>10809.84</v>
      </c>
      <c r="L6553" s="203">
        <v>-7721.2</v>
      </c>
      <c r="M6553" s="231"/>
    </row>
    <row r="6554" spans="1:13">
      <c r="A6554" s="231" t="s">
        <v>794</v>
      </c>
      <c r="B6554" s="231" t="s">
        <v>706</v>
      </c>
      <c r="C6554" s="231" t="s">
        <v>2341</v>
      </c>
      <c r="D6554" s="231" t="s">
        <v>838</v>
      </c>
      <c r="E6554" s="231" t="s">
        <v>521</v>
      </c>
      <c r="F6554" s="231" t="s">
        <v>48</v>
      </c>
      <c r="G6554" s="231" t="s">
        <v>521</v>
      </c>
      <c r="H6554" s="231" t="s">
        <v>796</v>
      </c>
      <c r="I6554" s="203">
        <v>13654.93</v>
      </c>
      <c r="J6554" s="203">
        <v>13654.93</v>
      </c>
      <c r="K6554" s="203">
        <v>0</v>
      </c>
      <c r="L6554" s="203">
        <v>0</v>
      </c>
      <c r="M6554" s="231"/>
    </row>
    <row r="6555" spans="1:13">
      <c r="A6555" s="231" t="s">
        <v>794</v>
      </c>
      <c r="B6555" s="231" t="s">
        <v>706</v>
      </c>
      <c r="C6555" s="231" t="s">
        <v>2341</v>
      </c>
      <c r="D6555" s="231" t="s">
        <v>838</v>
      </c>
      <c r="E6555" s="231" t="s">
        <v>521</v>
      </c>
      <c r="F6555" s="231" t="s">
        <v>48</v>
      </c>
      <c r="G6555" s="231" t="s">
        <v>521</v>
      </c>
      <c r="H6555" s="231" t="s">
        <v>796</v>
      </c>
      <c r="I6555" s="203">
        <v>12038.19</v>
      </c>
      <c r="J6555" s="203">
        <v>10148.06</v>
      </c>
      <c r="K6555" s="203">
        <v>1890.13</v>
      </c>
      <c r="L6555" s="203">
        <v>0</v>
      </c>
      <c r="M6555" s="231"/>
    </row>
    <row r="6556" spans="1:13">
      <c r="A6556" s="231" t="s">
        <v>794</v>
      </c>
      <c r="B6556" s="231" t="s">
        <v>706</v>
      </c>
      <c r="C6556" s="231" t="s">
        <v>2341</v>
      </c>
      <c r="D6556" s="231" t="s">
        <v>838</v>
      </c>
      <c r="E6556" s="231" t="s">
        <v>521</v>
      </c>
      <c r="F6556" s="231" t="s">
        <v>48</v>
      </c>
      <c r="G6556" s="231" t="s">
        <v>521</v>
      </c>
      <c r="H6556" s="231" t="s">
        <v>796</v>
      </c>
      <c r="I6556" s="203">
        <v>4237.88</v>
      </c>
      <c r="J6556" s="203">
        <v>1554.23</v>
      </c>
      <c r="K6556" s="203">
        <v>524</v>
      </c>
      <c r="L6556" s="203">
        <v>2159.65</v>
      </c>
      <c r="M6556" s="231"/>
    </row>
    <row r="6557" spans="1:13">
      <c r="A6557" s="231" t="s">
        <v>794</v>
      </c>
      <c r="B6557" s="231" t="s">
        <v>706</v>
      </c>
      <c r="C6557" s="231" t="s">
        <v>2342</v>
      </c>
      <c r="D6557" s="231" t="s">
        <v>838</v>
      </c>
      <c r="E6557" s="231" t="s">
        <v>521</v>
      </c>
      <c r="F6557" s="231" t="s">
        <v>48</v>
      </c>
      <c r="G6557" s="231" t="s">
        <v>521</v>
      </c>
      <c r="H6557" s="231" t="s">
        <v>796</v>
      </c>
      <c r="I6557" s="203">
        <v>5252.54</v>
      </c>
      <c r="J6557" s="203">
        <v>1349.36</v>
      </c>
      <c r="K6557" s="203">
        <v>0</v>
      </c>
      <c r="L6557" s="203">
        <v>3903.18</v>
      </c>
      <c r="M6557" s="231"/>
    </row>
    <row r="6558" spans="1:13">
      <c r="A6558" s="231" t="s">
        <v>794</v>
      </c>
      <c r="B6558" s="231" t="s">
        <v>706</v>
      </c>
      <c r="C6558" s="231" t="s">
        <v>2342</v>
      </c>
      <c r="D6558" s="231" t="s">
        <v>838</v>
      </c>
      <c r="E6558" s="231" t="s">
        <v>521</v>
      </c>
      <c r="F6558" s="231" t="s">
        <v>48</v>
      </c>
      <c r="G6558" s="231" t="s">
        <v>521</v>
      </c>
      <c r="H6558" s="231" t="s">
        <v>796</v>
      </c>
      <c r="I6558" s="203">
        <v>68.739999999999995</v>
      </c>
      <c r="J6558" s="203">
        <v>68.739999999999995</v>
      </c>
      <c r="K6558" s="203">
        <v>0</v>
      </c>
      <c r="L6558" s="203">
        <v>0</v>
      </c>
      <c r="M6558" s="231"/>
    </row>
    <row r="6559" spans="1:13">
      <c r="A6559" s="231" t="s">
        <v>794</v>
      </c>
      <c r="B6559" s="231" t="s">
        <v>706</v>
      </c>
      <c r="C6559" s="231" t="s">
        <v>2342</v>
      </c>
      <c r="D6559" s="231" t="s">
        <v>838</v>
      </c>
      <c r="E6559" s="231" t="s">
        <v>521</v>
      </c>
      <c r="F6559" s="231" t="s">
        <v>48</v>
      </c>
      <c r="G6559" s="231" t="s">
        <v>521</v>
      </c>
      <c r="H6559" s="231" t="s">
        <v>796</v>
      </c>
      <c r="I6559" s="203">
        <v>154430.19</v>
      </c>
      <c r="J6559" s="203">
        <v>154430.19</v>
      </c>
      <c r="K6559" s="203">
        <v>0</v>
      </c>
      <c r="L6559" s="203">
        <v>0</v>
      </c>
      <c r="M6559" s="231"/>
    </row>
    <row r="6560" spans="1:13">
      <c r="A6560" s="231" t="s">
        <v>794</v>
      </c>
      <c r="B6560" s="231" t="s">
        <v>706</v>
      </c>
      <c r="C6560" s="231" t="s">
        <v>2342</v>
      </c>
      <c r="D6560" s="231" t="s">
        <v>838</v>
      </c>
      <c r="E6560" s="231" t="s">
        <v>521</v>
      </c>
      <c r="F6560" s="231" t="s">
        <v>48</v>
      </c>
      <c r="G6560" s="231" t="s">
        <v>521</v>
      </c>
      <c r="H6560" s="231" t="s">
        <v>796</v>
      </c>
      <c r="I6560" s="203">
        <v>331.81</v>
      </c>
      <c r="J6560" s="203">
        <v>331.81</v>
      </c>
      <c r="K6560" s="203">
        <v>0</v>
      </c>
      <c r="L6560" s="203">
        <v>0</v>
      </c>
      <c r="M6560" s="231"/>
    </row>
    <row r="6561" spans="1:13">
      <c r="A6561" s="231" t="s">
        <v>794</v>
      </c>
      <c r="B6561" s="231" t="s">
        <v>706</v>
      </c>
      <c r="C6561" s="231" t="s">
        <v>2343</v>
      </c>
      <c r="D6561" s="231" t="s">
        <v>838</v>
      </c>
      <c r="E6561" s="231" t="s">
        <v>521</v>
      </c>
      <c r="F6561" s="231" t="s">
        <v>48</v>
      </c>
      <c r="G6561" s="231" t="s">
        <v>521</v>
      </c>
      <c r="H6561" s="231" t="s">
        <v>796</v>
      </c>
      <c r="I6561" s="203">
        <v>39947.370000000003</v>
      </c>
      <c r="J6561" s="203">
        <v>32765.9</v>
      </c>
      <c r="K6561" s="203">
        <v>159.82</v>
      </c>
      <c r="L6561" s="203">
        <v>7021.65</v>
      </c>
      <c r="M6561" s="231"/>
    </row>
    <row r="6562" spans="1:13">
      <c r="A6562" s="231" t="s">
        <v>794</v>
      </c>
      <c r="B6562" s="231" t="s">
        <v>706</v>
      </c>
      <c r="C6562" s="231" t="s">
        <v>2344</v>
      </c>
      <c r="D6562" s="231" t="s">
        <v>838</v>
      </c>
      <c r="E6562" s="231" t="s">
        <v>521</v>
      </c>
      <c r="F6562" s="231" t="s">
        <v>48</v>
      </c>
      <c r="G6562" s="231" t="s">
        <v>521</v>
      </c>
      <c r="H6562" s="231" t="s">
        <v>796</v>
      </c>
      <c r="I6562" s="203">
        <v>674.34</v>
      </c>
      <c r="J6562" s="203">
        <v>272.77999999999997</v>
      </c>
      <c r="K6562" s="203">
        <v>0</v>
      </c>
      <c r="L6562" s="203">
        <v>401.56</v>
      </c>
      <c r="M6562" s="231"/>
    </row>
    <row r="6563" spans="1:13">
      <c r="A6563" s="231" t="s">
        <v>794</v>
      </c>
      <c r="B6563" s="231" t="s">
        <v>706</v>
      </c>
      <c r="C6563" s="231" t="s">
        <v>2345</v>
      </c>
      <c r="D6563" s="231" t="s">
        <v>838</v>
      </c>
      <c r="E6563" s="231" t="s">
        <v>521</v>
      </c>
      <c r="F6563" s="231" t="s">
        <v>48</v>
      </c>
      <c r="G6563" s="231" t="s">
        <v>521</v>
      </c>
      <c r="H6563" s="231" t="s">
        <v>796</v>
      </c>
      <c r="I6563" s="203">
        <v>125</v>
      </c>
      <c r="J6563" s="203">
        <v>125</v>
      </c>
      <c r="K6563" s="203">
        <v>0</v>
      </c>
      <c r="L6563" s="203">
        <v>0</v>
      </c>
      <c r="M6563" s="231"/>
    </row>
    <row r="6564" spans="1:13">
      <c r="A6564" s="231" t="s">
        <v>794</v>
      </c>
      <c r="B6564" s="231" t="s">
        <v>709</v>
      </c>
      <c r="C6564" s="231" t="s">
        <v>794</v>
      </c>
      <c r="D6564" s="231" t="s">
        <v>838</v>
      </c>
      <c r="E6564" s="231" t="s">
        <v>521</v>
      </c>
      <c r="F6564" s="231" t="s">
        <v>48</v>
      </c>
      <c r="G6564" s="231" t="s">
        <v>521</v>
      </c>
      <c r="H6564" s="231" t="s">
        <v>796</v>
      </c>
      <c r="I6564" s="203">
        <v>60205</v>
      </c>
      <c r="J6564" s="203">
        <v>49692.480000000003</v>
      </c>
      <c r="K6564" s="203">
        <v>4969.26</v>
      </c>
      <c r="L6564" s="203">
        <v>5543.26</v>
      </c>
      <c r="M6564" s="231"/>
    </row>
    <row r="6565" spans="1:13">
      <c r="A6565" s="231" t="s">
        <v>794</v>
      </c>
      <c r="B6565" s="231" t="s">
        <v>709</v>
      </c>
      <c r="C6565" s="231" t="s">
        <v>812</v>
      </c>
      <c r="D6565" s="231" t="s">
        <v>838</v>
      </c>
      <c r="E6565" s="231" t="s">
        <v>521</v>
      </c>
      <c r="F6565" s="231" t="s">
        <v>48</v>
      </c>
      <c r="G6565" s="231" t="s">
        <v>521</v>
      </c>
      <c r="H6565" s="231" t="s">
        <v>796</v>
      </c>
      <c r="I6565" s="203">
        <v>20635</v>
      </c>
      <c r="J6565" s="203">
        <v>17817.41</v>
      </c>
      <c r="K6565" s="203">
        <v>1032.3800000000001</v>
      </c>
      <c r="L6565" s="203">
        <v>1785.21</v>
      </c>
      <c r="M6565" s="231"/>
    </row>
    <row r="6566" spans="1:13">
      <c r="A6566" s="231" t="s">
        <v>794</v>
      </c>
      <c r="B6566" s="231" t="s">
        <v>709</v>
      </c>
      <c r="C6566" s="231" t="s">
        <v>2341</v>
      </c>
      <c r="D6566" s="231" t="s">
        <v>838</v>
      </c>
      <c r="E6566" s="231" t="s">
        <v>521</v>
      </c>
      <c r="F6566" s="231" t="s">
        <v>48</v>
      </c>
      <c r="G6566" s="231" t="s">
        <v>521</v>
      </c>
      <c r="H6566" s="231" t="s">
        <v>796</v>
      </c>
      <c r="I6566" s="203">
        <v>3368.95</v>
      </c>
      <c r="J6566" s="203">
        <v>3368.95</v>
      </c>
      <c r="K6566" s="203">
        <v>0</v>
      </c>
      <c r="L6566" s="203">
        <v>0</v>
      </c>
      <c r="M6566" s="231"/>
    </row>
    <row r="6567" spans="1:13">
      <c r="A6567" s="231" t="s">
        <v>794</v>
      </c>
      <c r="B6567" s="231" t="s">
        <v>709</v>
      </c>
      <c r="C6567" s="231" t="s">
        <v>2341</v>
      </c>
      <c r="D6567" s="231" t="s">
        <v>838</v>
      </c>
      <c r="E6567" s="231" t="s">
        <v>521</v>
      </c>
      <c r="F6567" s="231" t="s">
        <v>48</v>
      </c>
      <c r="G6567" s="231" t="s">
        <v>521</v>
      </c>
      <c r="H6567" s="231" t="s">
        <v>796</v>
      </c>
      <c r="I6567" s="203">
        <v>953.05</v>
      </c>
      <c r="J6567" s="203">
        <v>397.81</v>
      </c>
      <c r="K6567" s="203">
        <v>0</v>
      </c>
      <c r="L6567" s="203">
        <v>555.24</v>
      </c>
      <c r="M6567" s="231"/>
    </row>
    <row r="6568" spans="1:13">
      <c r="A6568" s="231" t="s">
        <v>794</v>
      </c>
      <c r="B6568" s="231" t="s">
        <v>709</v>
      </c>
      <c r="C6568" s="231" t="s">
        <v>2343</v>
      </c>
      <c r="D6568" s="231" t="s">
        <v>838</v>
      </c>
      <c r="E6568" s="231" t="s">
        <v>521</v>
      </c>
      <c r="F6568" s="231" t="s">
        <v>48</v>
      </c>
      <c r="G6568" s="231" t="s">
        <v>521</v>
      </c>
      <c r="H6568" s="231" t="s">
        <v>796</v>
      </c>
      <c r="I6568" s="203">
        <v>2095</v>
      </c>
      <c r="J6568" s="203">
        <v>936.99</v>
      </c>
      <c r="K6568" s="203">
        <v>0</v>
      </c>
      <c r="L6568" s="203">
        <v>1158.01</v>
      </c>
      <c r="M6568" s="231"/>
    </row>
    <row r="6569" spans="1:13">
      <c r="A6569" s="231" t="s">
        <v>794</v>
      </c>
      <c r="B6569" s="231" t="s">
        <v>709</v>
      </c>
      <c r="C6569" s="231" t="s">
        <v>2344</v>
      </c>
      <c r="D6569" s="231" t="s">
        <v>838</v>
      </c>
      <c r="E6569" s="231" t="s">
        <v>521</v>
      </c>
      <c r="F6569" s="231" t="s">
        <v>48</v>
      </c>
      <c r="G6569" s="231" t="s">
        <v>521</v>
      </c>
      <c r="H6569" s="231" t="s">
        <v>796</v>
      </c>
      <c r="I6569" s="203">
        <v>7006.4</v>
      </c>
      <c r="J6569" s="203">
        <v>7006.4</v>
      </c>
      <c r="K6569" s="203">
        <v>0</v>
      </c>
      <c r="L6569" s="203">
        <v>0</v>
      </c>
      <c r="M6569" s="231"/>
    </row>
    <row r="6570" spans="1:13">
      <c r="A6570" s="231" t="s">
        <v>794</v>
      </c>
      <c r="B6570" s="231" t="s">
        <v>709</v>
      </c>
      <c r="C6570" s="231" t="s">
        <v>2344</v>
      </c>
      <c r="D6570" s="231" t="s">
        <v>838</v>
      </c>
      <c r="E6570" s="231" t="s">
        <v>521</v>
      </c>
      <c r="F6570" s="231" t="s">
        <v>48</v>
      </c>
      <c r="G6570" s="231" t="s">
        <v>521</v>
      </c>
      <c r="H6570" s="231" t="s">
        <v>796</v>
      </c>
      <c r="I6570" s="203">
        <v>4730</v>
      </c>
      <c r="J6570" s="203">
        <v>4730</v>
      </c>
      <c r="K6570" s="203">
        <v>0</v>
      </c>
      <c r="L6570" s="203">
        <v>0</v>
      </c>
      <c r="M6570" s="231"/>
    </row>
    <row r="6571" spans="1:13">
      <c r="A6571" s="231" t="s">
        <v>794</v>
      </c>
      <c r="B6571" s="231" t="s">
        <v>808</v>
      </c>
      <c r="C6571" s="231" t="s">
        <v>2343</v>
      </c>
      <c r="D6571" s="231" t="s">
        <v>838</v>
      </c>
      <c r="E6571" s="231" t="s">
        <v>869</v>
      </c>
      <c r="F6571" s="231" t="s">
        <v>48</v>
      </c>
      <c r="G6571" s="231" t="s">
        <v>521</v>
      </c>
      <c r="H6571" s="231" t="s">
        <v>796</v>
      </c>
      <c r="I6571" s="203">
        <v>223.96</v>
      </c>
      <c r="J6571" s="203">
        <v>0</v>
      </c>
      <c r="K6571" s="203">
        <v>0</v>
      </c>
      <c r="L6571" s="203">
        <v>223.96</v>
      </c>
      <c r="M6571" s="231"/>
    </row>
    <row r="6572" spans="1:13">
      <c r="A6572" s="231" t="s">
        <v>794</v>
      </c>
      <c r="B6572" s="231" t="s">
        <v>833</v>
      </c>
      <c r="C6572" s="231" t="s">
        <v>2343</v>
      </c>
      <c r="D6572" s="231" t="s">
        <v>838</v>
      </c>
      <c r="E6572" s="231" t="s">
        <v>869</v>
      </c>
      <c r="F6572" s="231" t="s">
        <v>48</v>
      </c>
      <c r="G6572" s="231" t="s">
        <v>521</v>
      </c>
      <c r="H6572" s="231" t="s">
        <v>796</v>
      </c>
      <c r="I6572" s="203">
        <v>4865.29</v>
      </c>
      <c r="J6572" s="203">
        <v>0</v>
      </c>
      <c r="K6572" s="203">
        <v>0</v>
      </c>
      <c r="L6572" s="203">
        <v>4865.29</v>
      </c>
      <c r="M6572" s="231"/>
    </row>
    <row r="6573" spans="1:13">
      <c r="A6573" s="231" t="s">
        <v>794</v>
      </c>
      <c r="B6573" s="231" t="s">
        <v>365</v>
      </c>
      <c r="C6573" s="231" t="s">
        <v>2341</v>
      </c>
      <c r="D6573" s="231" t="s">
        <v>896</v>
      </c>
      <c r="E6573" s="231" t="s">
        <v>2302</v>
      </c>
      <c r="F6573" s="231" t="s">
        <v>48</v>
      </c>
      <c r="G6573" s="231" t="s">
        <v>521</v>
      </c>
      <c r="H6573" s="231" t="s">
        <v>796</v>
      </c>
      <c r="I6573" s="203">
        <v>30000</v>
      </c>
      <c r="J6573" s="203">
        <v>0</v>
      </c>
      <c r="K6573" s="203">
        <v>0</v>
      </c>
      <c r="L6573" s="203">
        <v>30000</v>
      </c>
      <c r="M6573" s="231"/>
    </row>
    <row r="6574" spans="1:13">
      <c r="A6574" s="231" t="s">
        <v>794</v>
      </c>
      <c r="B6574" s="231" t="s">
        <v>808</v>
      </c>
      <c r="C6574" s="231" t="s">
        <v>794</v>
      </c>
      <c r="D6574" s="231" t="s">
        <v>799</v>
      </c>
      <c r="E6574" s="231" t="s">
        <v>836</v>
      </c>
      <c r="F6574" s="231" t="s">
        <v>48</v>
      </c>
      <c r="G6574" s="231" t="s">
        <v>521</v>
      </c>
      <c r="H6574" s="231" t="s">
        <v>796</v>
      </c>
      <c r="I6574" s="203">
        <v>204400</v>
      </c>
      <c r="J6574" s="203">
        <v>230809.3</v>
      </c>
      <c r="K6574" s="203">
        <v>16271</v>
      </c>
      <c r="L6574" s="203">
        <v>-42680.3</v>
      </c>
      <c r="M6574" s="231"/>
    </row>
    <row r="6575" spans="1:13">
      <c r="A6575" s="231" t="s">
        <v>794</v>
      </c>
      <c r="B6575" s="231" t="s">
        <v>808</v>
      </c>
      <c r="C6575" s="231" t="s">
        <v>812</v>
      </c>
      <c r="D6575" s="231" t="s">
        <v>799</v>
      </c>
      <c r="E6575" s="231" t="s">
        <v>836</v>
      </c>
      <c r="F6575" s="231" t="s">
        <v>48</v>
      </c>
      <c r="G6575" s="231" t="s">
        <v>521</v>
      </c>
      <c r="H6575" s="231" t="s">
        <v>796</v>
      </c>
      <c r="I6575" s="203">
        <v>50600</v>
      </c>
      <c r="J6575" s="203">
        <v>56545.9</v>
      </c>
      <c r="K6575" s="203">
        <v>3377.08</v>
      </c>
      <c r="L6575" s="203">
        <v>-9322.98</v>
      </c>
      <c r="M6575" s="231"/>
    </row>
    <row r="6576" spans="1:13">
      <c r="A6576" s="231" t="s">
        <v>794</v>
      </c>
      <c r="B6576" s="231" t="s">
        <v>808</v>
      </c>
      <c r="C6576" s="231" t="s">
        <v>2343</v>
      </c>
      <c r="D6576" s="231" t="s">
        <v>799</v>
      </c>
      <c r="E6576" s="231" t="s">
        <v>836</v>
      </c>
      <c r="F6576" s="231" t="s">
        <v>48</v>
      </c>
      <c r="G6576" s="231" t="s">
        <v>521</v>
      </c>
      <c r="H6576" s="231" t="s">
        <v>796</v>
      </c>
      <c r="I6576" s="203">
        <v>421605.02</v>
      </c>
      <c r="J6576" s="203">
        <v>-4198</v>
      </c>
      <c r="K6576" s="203">
        <v>0</v>
      </c>
      <c r="L6576" s="203">
        <v>425803.02</v>
      </c>
      <c r="M6576" s="231"/>
    </row>
    <row r="6577" spans="1:13">
      <c r="A6577" s="231" t="s">
        <v>794</v>
      </c>
      <c r="B6577" s="231" t="s">
        <v>808</v>
      </c>
      <c r="C6577" s="231" t="s">
        <v>2343</v>
      </c>
      <c r="D6577" s="231" t="s">
        <v>799</v>
      </c>
      <c r="E6577" s="231" t="s">
        <v>836</v>
      </c>
      <c r="F6577" s="231" t="s">
        <v>48</v>
      </c>
      <c r="G6577" s="231" t="s">
        <v>521</v>
      </c>
      <c r="H6577" s="231" t="s">
        <v>796</v>
      </c>
      <c r="I6577" s="203">
        <v>7845.51</v>
      </c>
      <c r="J6577" s="203">
        <v>7845.51</v>
      </c>
      <c r="K6577" s="203">
        <v>0</v>
      </c>
      <c r="L6577" s="203">
        <v>0</v>
      </c>
      <c r="M6577" s="231"/>
    </row>
    <row r="6578" spans="1:13">
      <c r="A6578" s="231" t="s">
        <v>794</v>
      </c>
      <c r="B6578" s="231" t="s">
        <v>808</v>
      </c>
      <c r="C6578" s="231" t="s">
        <v>2345</v>
      </c>
      <c r="D6578" s="231" t="s">
        <v>799</v>
      </c>
      <c r="E6578" s="231" t="s">
        <v>836</v>
      </c>
      <c r="F6578" s="231" t="s">
        <v>48</v>
      </c>
      <c r="G6578" s="231" t="s">
        <v>521</v>
      </c>
      <c r="H6578" s="231" t="s">
        <v>796</v>
      </c>
      <c r="I6578" s="203">
        <v>5451.76</v>
      </c>
      <c r="J6578" s="203">
        <v>5451.76</v>
      </c>
      <c r="K6578" s="203">
        <v>0</v>
      </c>
      <c r="L6578" s="203">
        <v>0</v>
      </c>
      <c r="M6578" s="231"/>
    </row>
    <row r="6579" spans="1:13">
      <c r="A6579" s="231" t="s">
        <v>794</v>
      </c>
      <c r="B6579" s="231" t="s">
        <v>833</v>
      </c>
      <c r="C6579" s="231" t="s">
        <v>794</v>
      </c>
      <c r="D6579" s="231" t="s">
        <v>799</v>
      </c>
      <c r="E6579" s="231" t="s">
        <v>836</v>
      </c>
      <c r="F6579" s="231" t="s">
        <v>48</v>
      </c>
      <c r="G6579" s="231" t="s">
        <v>521</v>
      </c>
      <c r="H6579" s="231" t="s">
        <v>796</v>
      </c>
      <c r="I6579" s="203">
        <v>5300</v>
      </c>
      <c r="J6579" s="203">
        <v>4430.3999999999996</v>
      </c>
      <c r="K6579" s="203">
        <v>881.08</v>
      </c>
      <c r="L6579" s="203">
        <v>-11.48</v>
      </c>
      <c r="M6579" s="231"/>
    </row>
    <row r="6580" spans="1:13">
      <c r="A6580" s="231" t="s">
        <v>794</v>
      </c>
      <c r="B6580" s="231" t="s">
        <v>833</v>
      </c>
      <c r="C6580" s="231" t="s">
        <v>812</v>
      </c>
      <c r="D6580" s="231" t="s">
        <v>799</v>
      </c>
      <c r="E6580" s="231" t="s">
        <v>836</v>
      </c>
      <c r="F6580" s="231" t="s">
        <v>48</v>
      </c>
      <c r="G6580" s="231" t="s">
        <v>521</v>
      </c>
      <c r="H6580" s="231" t="s">
        <v>796</v>
      </c>
      <c r="I6580" s="203">
        <v>2600</v>
      </c>
      <c r="J6580" s="203">
        <v>2364.11</v>
      </c>
      <c r="K6580" s="203">
        <v>182.88</v>
      </c>
      <c r="L6580" s="203">
        <v>53.01</v>
      </c>
      <c r="M6580" s="231"/>
    </row>
    <row r="6581" spans="1:13">
      <c r="A6581" s="231" t="s">
        <v>794</v>
      </c>
      <c r="B6581" s="231" t="s">
        <v>833</v>
      </c>
      <c r="C6581" s="231" t="s">
        <v>2345</v>
      </c>
      <c r="D6581" s="231" t="s">
        <v>799</v>
      </c>
      <c r="E6581" s="231" t="s">
        <v>836</v>
      </c>
      <c r="F6581" s="231" t="s">
        <v>48</v>
      </c>
      <c r="G6581" s="231" t="s">
        <v>521</v>
      </c>
      <c r="H6581" s="231" t="s">
        <v>796</v>
      </c>
      <c r="I6581" s="203">
        <v>131.4</v>
      </c>
      <c r="J6581" s="203">
        <v>131.4</v>
      </c>
      <c r="K6581" s="203">
        <v>0</v>
      </c>
      <c r="L6581" s="203">
        <v>0</v>
      </c>
      <c r="M6581" s="231"/>
    </row>
    <row r="6582" spans="1:13">
      <c r="A6582" s="231" t="s">
        <v>794</v>
      </c>
      <c r="B6582" s="231" t="s">
        <v>703</v>
      </c>
      <c r="C6582" s="231" t="s">
        <v>794</v>
      </c>
      <c r="D6582" s="231" t="s">
        <v>799</v>
      </c>
      <c r="E6582" s="231" t="s">
        <v>836</v>
      </c>
      <c r="F6582" s="231" t="s">
        <v>48</v>
      </c>
      <c r="G6582" s="231" t="s">
        <v>521</v>
      </c>
      <c r="H6582" s="231" t="s">
        <v>796</v>
      </c>
      <c r="I6582" s="203">
        <v>162200</v>
      </c>
      <c r="J6582" s="203">
        <v>135348.5</v>
      </c>
      <c r="K6582" s="203">
        <v>26577.84</v>
      </c>
      <c r="L6582" s="203">
        <v>273.66000000000003</v>
      </c>
      <c r="M6582" s="231"/>
    </row>
    <row r="6583" spans="1:13">
      <c r="A6583" s="231" t="s">
        <v>794</v>
      </c>
      <c r="B6583" s="231" t="s">
        <v>703</v>
      </c>
      <c r="C6583" s="231" t="s">
        <v>812</v>
      </c>
      <c r="D6583" s="231" t="s">
        <v>799</v>
      </c>
      <c r="E6583" s="231" t="s">
        <v>836</v>
      </c>
      <c r="F6583" s="231" t="s">
        <v>48</v>
      </c>
      <c r="G6583" s="231" t="s">
        <v>521</v>
      </c>
      <c r="H6583" s="231" t="s">
        <v>796</v>
      </c>
      <c r="I6583" s="203">
        <v>59300</v>
      </c>
      <c r="J6583" s="203">
        <v>53954.879999999997</v>
      </c>
      <c r="K6583" s="203">
        <v>5516.56</v>
      </c>
      <c r="L6583" s="203">
        <v>-171.44</v>
      </c>
      <c r="M6583" s="231"/>
    </row>
    <row r="6584" spans="1:13">
      <c r="A6584" s="231" t="s">
        <v>794</v>
      </c>
      <c r="B6584" s="231" t="s">
        <v>703</v>
      </c>
      <c r="C6584" s="231" t="s">
        <v>2345</v>
      </c>
      <c r="D6584" s="231" t="s">
        <v>799</v>
      </c>
      <c r="E6584" s="231" t="s">
        <v>836</v>
      </c>
      <c r="F6584" s="231" t="s">
        <v>48</v>
      </c>
      <c r="G6584" s="231" t="s">
        <v>521</v>
      </c>
      <c r="H6584" s="231" t="s">
        <v>796</v>
      </c>
      <c r="I6584" s="203">
        <v>157.13</v>
      </c>
      <c r="J6584" s="203">
        <v>157.13</v>
      </c>
      <c r="K6584" s="203">
        <v>0</v>
      </c>
      <c r="L6584" s="203">
        <v>0</v>
      </c>
      <c r="M6584" s="231"/>
    </row>
    <row r="6585" spans="1:13">
      <c r="A6585" s="231" t="s">
        <v>794</v>
      </c>
      <c r="B6585" s="231" t="s">
        <v>702</v>
      </c>
      <c r="C6585" s="231" t="s">
        <v>2341</v>
      </c>
      <c r="D6585" s="231" t="s">
        <v>799</v>
      </c>
      <c r="E6585" s="231" t="s">
        <v>836</v>
      </c>
      <c r="F6585" s="231" t="s">
        <v>48</v>
      </c>
      <c r="G6585" s="231" t="s">
        <v>521</v>
      </c>
      <c r="H6585" s="231" t="s">
        <v>796</v>
      </c>
      <c r="I6585" s="203">
        <v>900</v>
      </c>
      <c r="J6585" s="203">
        <v>900</v>
      </c>
      <c r="K6585" s="203">
        <v>0</v>
      </c>
      <c r="L6585" s="203">
        <v>0</v>
      </c>
      <c r="M6585" s="231"/>
    </row>
    <row r="6586" spans="1:13">
      <c r="A6586" s="231" t="s">
        <v>794</v>
      </c>
      <c r="B6586" s="231" t="s">
        <v>707</v>
      </c>
      <c r="C6586" s="231" t="s">
        <v>2341</v>
      </c>
      <c r="D6586" s="231" t="s">
        <v>799</v>
      </c>
      <c r="E6586" s="231" t="s">
        <v>836</v>
      </c>
      <c r="F6586" s="231" t="s">
        <v>48</v>
      </c>
      <c r="G6586" s="231" t="s">
        <v>521</v>
      </c>
      <c r="H6586" s="231" t="s">
        <v>796</v>
      </c>
      <c r="I6586" s="203">
        <v>5000</v>
      </c>
      <c r="J6586" s="203">
        <v>2782.71</v>
      </c>
      <c r="K6586" s="203">
        <v>0</v>
      </c>
      <c r="L6586" s="203">
        <v>2217.29</v>
      </c>
      <c r="M6586" s="231"/>
    </row>
    <row r="6587" spans="1:13">
      <c r="A6587" s="231" t="s">
        <v>794</v>
      </c>
      <c r="B6587" s="231" t="s">
        <v>808</v>
      </c>
      <c r="C6587" s="231" t="s">
        <v>2341</v>
      </c>
      <c r="D6587" s="231" t="s">
        <v>2268</v>
      </c>
      <c r="E6587" s="231" t="s">
        <v>710</v>
      </c>
      <c r="F6587" s="231" t="s">
        <v>48</v>
      </c>
      <c r="G6587" s="231" t="s">
        <v>521</v>
      </c>
      <c r="H6587" s="231" t="s">
        <v>796</v>
      </c>
      <c r="I6587" s="203">
        <v>1750</v>
      </c>
      <c r="J6587" s="203">
        <v>0</v>
      </c>
      <c r="K6587" s="203">
        <v>400</v>
      </c>
      <c r="L6587" s="203">
        <v>1350</v>
      </c>
      <c r="M6587" s="231"/>
    </row>
    <row r="6588" spans="1:13">
      <c r="A6588" s="231" t="s">
        <v>794</v>
      </c>
      <c r="B6588" s="231" t="s">
        <v>703</v>
      </c>
      <c r="C6588" s="231" t="s">
        <v>794</v>
      </c>
      <c r="D6588" s="231" t="s">
        <v>2268</v>
      </c>
      <c r="E6588" s="231" t="s">
        <v>710</v>
      </c>
      <c r="F6588" s="231" t="s">
        <v>48</v>
      </c>
      <c r="G6588" s="231" t="s">
        <v>521</v>
      </c>
      <c r="H6588" s="231" t="s">
        <v>796</v>
      </c>
      <c r="I6588" s="203">
        <v>5000</v>
      </c>
      <c r="J6588" s="203">
        <v>4600</v>
      </c>
      <c r="K6588" s="203">
        <v>0</v>
      </c>
      <c r="L6588" s="203">
        <v>400</v>
      </c>
      <c r="M6588" s="231"/>
    </row>
    <row r="6589" spans="1:13">
      <c r="A6589" s="231" t="s">
        <v>794</v>
      </c>
      <c r="B6589" s="231" t="s">
        <v>703</v>
      </c>
      <c r="C6589" s="231" t="s">
        <v>812</v>
      </c>
      <c r="D6589" s="231" t="s">
        <v>2268</v>
      </c>
      <c r="E6589" s="231" t="s">
        <v>710</v>
      </c>
      <c r="F6589" s="231" t="s">
        <v>48</v>
      </c>
      <c r="G6589" s="231" t="s">
        <v>521</v>
      </c>
      <c r="H6589" s="231" t="s">
        <v>796</v>
      </c>
      <c r="I6589" s="203">
        <v>475</v>
      </c>
      <c r="J6589" s="203">
        <v>415.48</v>
      </c>
      <c r="K6589" s="203">
        <v>0</v>
      </c>
      <c r="L6589" s="203">
        <v>59.52</v>
      </c>
      <c r="M6589" s="231"/>
    </row>
    <row r="6590" spans="1:13">
      <c r="A6590" s="231" t="s">
        <v>794</v>
      </c>
      <c r="B6590" s="231" t="s">
        <v>808</v>
      </c>
      <c r="C6590" s="231" t="s">
        <v>812</v>
      </c>
      <c r="D6590" s="231" t="s">
        <v>28</v>
      </c>
      <c r="E6590" s="231" t="s">
        <v>296</v>
      </c>
      <c r="F6590" s="231" t="s">
        <v>48</v>
      </c>
      <c r="G6590" s="231" t="s">
        <v>521</v>
      </c>
      <c r="H6590" s="231" t="s">
        <v>1009</v>
      </c>
      <c r="I6590" s="203">
        <v>359.95</v>
      </c>
      <c r="J6590" s="203">
        <v>0</v>
      </c>
      <c r="K6590" s="203">
        <v>0</v>
      </c>
      <c r="L6590" s="203">
        <v>359.95</v>
      </c>
      <c r="M6590" s="231"/>
    </row>
    <row r="6591" spans="1:13">
      <c r="A6591" s="231" t="s">
        <v>794</v>
      </c>
      <c r="B6591" s="231" t="s">
        <v>808</v>
      </c>
      <c r="C6591" s="231" t="s">
        <v>2341</v>
      </c>
      <c r="D6591" s="231" t="s">
        <v>342</v>
      </c>
      <c r="E6591" s="231" t="s">
        <v>296</v>
      </c>
      <c r="F6591" s="231" t="s">
        <v>48</v>
      </c>
      <c r="G6591" s="231" t="s">
        <v>521</v>
      </c>
      <c r="H6591" s="231" t="s">
        <v>1009</v>
      </c>
      <c r="I6591" s="203">
        <v>1450</v>
      </c>
      <c r="J6591" s="203">
        <v>805.2</v>
      </c>
      <c r="K6591" s="203">
        <v>0</v>
      </c>
      <c r="L6591" s="203">
        <v>644.79999999999995</v>
      </c>
      <c r="M6591" s="231"/>
    </row>
    <row r="6592" spans="1:13">
      <c r="A6592" s="231" t="s">
        <v>794</v>
      </c>
      <c r="B6592" s="231" t="s">
        <v>808</v>
      </c>
      <c r="C6592" s="231" t="s">
        <v>2343</v>
      </c>
      <c r="D6592" s="231" t="s">
        <v>342</v>
      </c>
      <c r="E6592" s="231" t="s">
        <v>296</v>
      </c>
      <c r="F6592" s="231" t="s">
        <v>48</v>
      </c>
      <c r="G6592" s="231" t="s">
        <v>521</v>
      </c>
      <c r="H6592" s="231" t="s">
        <v>1009</v>
      </c>
      <c r="I6592" s="203">
        <v>649.83000000000004</v>
      </c>
      <c r="J6592" s="203">
        <v>505.57</v>
      </c>
      <c r="K6592" s="203">
        <v>0</v>
      </c>
      <c r="L6592" s="203">
        <v>144.26</v>
      </c>
      <c r="M6592" s="231"/>
    </row>
    <row r="6593" spans="1:13">
      <c r="A6593" s="231" t="s">
        <v>794</v>
      </c>
      <c r="B6593" s="231" t="s">
        <v>808</v>
      </c>
      <c r="C6593" s="231" t="s">
        <v>812</v>
      </c>
      <c r="D6593" s="231" t="s">
        <v>21</v>
      </c>
      <c r="E6593" s="231" t="s">
        <v>296</v>
      </c>
      <c r="F6593" s="231" t="s">
        <v>48</v>
      </c>
      <c r="G6593" s="231" t="s">
        <v>521</v>
      </c>
      <c r="H6593" s="231" t="s">
        <v>1009</v>
      </c>
      <c r="I6593" s="203">
        <v>2975.61</v>
      </c>
      <c r="J6593" s="203">
        <v>0</v>
      </c>
      <c r="K6593" s="203">
        <v>0</v>
      </c>
      <c r="L6593" s="203">
        <v>2975.61</v>
      </c>
      <c r="M6593" s="231"/>
    </row>
    <row r="6594" spans="1:13">
      <c r="A6594" s="231" t="s">
        <v>794</v>
      </c>
      <c r="B6594" s="231" t="s">
        <v>808</v>
      </c>
      <c r="C6594" s="231" t="s">
        <v>2345</v>
      </c>
      <c r="D6594" s="231" t="s">
        <v>848</v>
      </c>
      <c r="E6594" s="231" t="s">
        <v>296</v>
      </c>
      <c r="F6594" s="231" t="s">
        <v>48</v>
      </c>
      <c r="G6594" s="231" t="s">
        <v>521</v>
      </c>
      <c r="H6594" s="231" t="s">
        <v>1009</v>
      </c>
      <c r="I6594" s="203">
        <v>2291.41</v>
      </c>
      <c r="J6594" s="203">
        <v>1569.37</v>
      </c>
      <c r="K6594" s="203">
        <v>0</v>
      </c>
      <c r="L6594" s="203">
        <v>722.04</v>
      </c>
      <c r="M6594" s="231"/>
    </row>
    <row r="6595" spans="1:13">
      <c r="A6595" s="231" t="s">
        <v>794</v>
      </c>
      <c r="B6595" s="231" t="s">
        <v>808</v>
      </c>
      <c r="C6595" s="231" t="s">
        <v>2343</v>
      </c>
      <c r="D6595" s="231" t="s">
        <v>835</v>
      </c>
      <c r="E6595" s="231" t="s">
        <v>296</v>
      </c>
      <c r="F6595" s="231" t="s">
        <v>48</v>
      </c>
      <c r="G6595" s="231" t="s">
        <v>521</v>
      </c>
      <c r="H6595" s="231" t="s">
        <v>1009</v>
      </c>
      <c r="I6595" s="203">
        <v>8334.15</v>
      </c>
      <c r="J6595" s="203">
        <v>1532.13</v>
      </c>
      <c r="K6595" s="203">
        <v>0</v>
      </c>
      <c r="L6595" s="203">
        <v>6802.02</v>
      </c>
      <c r="M6595" s="231"/>
    </row>
    <row r="6596" spans="1:13">
      <c r="A6596" s="231" t="s">
        <v>794</v>
      </c>
      <c r="B6596" s="231" t="s">
        <v>808</v>
      </c>
      <c r="C6596" s="231" t="s">
        <v>2344</v>
      </c>
      <c r="D6596" s="231" t="s">
        <v>835</v>
      </c>
      <c r="E6596" s="231" t="s">
        <v>296</v>
      </c>
      <c r="F6596" s="231" t="s">
        <v>48</v>
      </c>
      <c r="G6596" s="231" t="s">
        <v>521</v>
      </c>
      <c r="H6596" s="231" t="s">
        <v>1009</v>
      </c>
      <c r="I6596" s="203">
        <v>26380.560000000001</v>
      </c>
      <c r="J6596" s="203">
        <v>25664.880000000001</v>
      </c>
      <c r="K6596" s="203">
        <v>0</v>
      </c>
      <c r="L6596" s="203">
        <v>715.68</v>
      </c>
      <c r="M6596" s="231"/>
    </row>
    <row r="6597" spans="1:13">
      <c r="A6597" s="231" t="s">
        <v>794</v>
      </c>
      <c r="B6597" s="231" t="s">
        <v>808</v>
      </c>
      <c r="C6597" s="231" t="s">
        <v>2344</v>
      </c>
      <c r="D6597" s="231" t="s">
        <v>835</v>
      </c>
      <c r="E6597" s="231" t="s">
        <v>296</v>
      </c>
      <c r="F6597" s="231" t="s">
        <v>48</v>
      </c>
      <c r="G6597" s="231" t="s">
        <v>521</v>
      </c>
      <c r="H6597" s="231" t="s">
        <v>1009</v>
      </c>
      <c r="I6597" s="203">
        <v>7438.5</v>
      </c>
      <c r="J6597" s="203">
        <v>4215.5</v>
      </c>
      <c r="K6597" s="203">
        <v>3223</v>
      </c>
      <c r="L6597" s="203">
        <v>0</v>
      </c>
      <c r="M6597" s="231"/>
    </row>
    <row r="6598" spans="1:13">
      <c r="A6598" s="231" t="s">
        <v>794</v>
      </c>
      <c r="B6598" s="231" t="s">
        <v>808</v>
      </c>
      <c r="C6598" s="231" t="s">
        <v>2344</v>
      </c>
      <c r="D6598" s="231" t="s">
        <v>835</v>
      </c>
      <c r="E6598" s="231" t="s">
        <v>296</v>
      </c>
      <c r="F6598" s="231" t="s">
        <v>48</v>
      </c>
      <c r="G6598" s="231" t="s">
        <v>521</v>
      </c>
      <c r="H6598" s="231" t="s">
        <v>1009</v>
      </c>
      <c r="I6598" s="203">
        <v>1667</v>
      </c>
      <c r="J6598" s="203">
        <v>0</v>
      </c>
      <c r="K6598" s="203">
        <v>645.82000000000005</v>
      </c>
      <c r="L6598" s="203">
        <v>1021.18</v>
      </c>
      <c r="M6598" s="231"/>
    </row>
    <row r="6599" spans="1:13">
      <c r="A6599" s="231" t="s">
        <v>794</v>
      </c>
      <c r="B6599" s="231" t="s">
        <v>702</v>
      </c>
      <c r="C6599" s="231" t="s">
        <v>2341</v>
      </c>
      <c r="D6599" s="231" t="s">
        <v>835</v>
      </c>
      <c r="E6599" s="231" t="s">
        <v>296</v>
      </c>
      <c r="F6599" s="231" t="s">
        <v>48</v>
      </c>
      <c r="G6599" s="231" t="s">
        <v>521</v>
      </c>
      <c r="H6599" s="231" t="s">
        <v>1009</v>
      </c>
      <c r="I6599" s="203">
        <v>6468.58</v>
      </c>
      <c r="J6599" s="203">
        <v>3913.38</v>
      </c>
      <c r="K6599" s="203">
        <v>53.68</v>
      </c>
      <c r="L6599" s="203">
        <v>2501.52</v>
      </c>
      <c r="M6599" s="231"/>
    </row>
    <row r="6600" spans="1:13">
      <c r="A6600" s="231" t="s">
        <v>794</v>
      </c>
      <c r="B6600" s="231" t="s">
        <v>808</v>
      </c>
      <c r="C6600" s="231" t="s">
        <v>794</v>
      </c>
      <c r="D6600" s="231" t="s">
        <v>464</v>
      </c>
      <c r="E6600" s="231" t="s">
        <v>296</v>
      </c>
      <c r="F6600" s="231" t="s">
        <v>48</v>
      </c>
      <c r="G6600" s="231" t="s">
        <v>521</v>
      </c>
      <c r="H6600" s="231" t="s">
        <v>1009</v>
      </c>
      <c r="I6600" s="203">
        <v>7611.8</v>
      </c>
      <c r="J6600" s="203">
        <v>3800</v>
      </c>
      <c r="K6600" s="203">
        <v>0</v>
      </c>
      <c r="L6600" s="203">
        <v>3811.8</v>
      </c>
      <c r="M6600" s="231"/>
    </row>
    <row r="6601" spans="1:13">
      <c r="A6601" s="231" t="s">
        <v>794</v>
      </c>
      <c r="B6601" s="231" t="s">
        <v>808</v>
      </c>
      <c r="C6601" s="231" t="s">
        <v>812</v>
      </c>
      <c r="D6601" s="231" t="s">
        <v>464</v>
      </c>
      <c r="E6601" s="231" t="s">
        <v>296</v>
      </c>
      <c r="F6601" s="231" t="s">
        <v>48</v>
      </c>
      <c r="G6601" s="231" t="s">
        <v>521</v>
      </c>
      <c r="H6601" s="231" t="s">
        <v>1009</v>
      </c>
      <c r="I6601" s="203">
        <v>566.54</v>
      </c>
      <c r="J6601" s="203">
        <v>303.99</v>
      </c>
      <c r="K6601" s="203">
        <v>0</v>
      </c>
      <c r="L6601" s="203">
        <v>262.55</v>
      </c>
      <c r="M6601" s="231"/>
    </row>
    <row r="6602" spans="1:13">
      <c r="A6602" s="231" t="s">
        <v>794</v>
      </c>
      <c r="B6602" s="231" t="s">
        <v>808</v>
      </c>
      <c r="C6602" s="231" t="s">
        <v>812</v>
      </c>
      <c r="D6602" s="231" t="s">
        <v>827</v>
      </c>
      <c r="E6602" s="231" t="s">
        <v>296</v>
      </c>
      <c r="F6602" s="231" t="s">
        <v>48</v>
      </c>
      <c r="G6602" s="231" t="s">
        <v>521</v>
      </c>
      <c r="H6602" s="231" t="s">
        <v>1009</v>
      </c>
      <c r="I6602" s="203">
        <v>4245.1099999999997</v>
      </c>
      <c r="J6602" s="203">
        <v>0</v>
      </c>
      <c r="K6602" s="203">
        <v>0</v>
      </c>
      <c r="L6602" s="203">
        <v>4245.1099999999997</v>
      </c>
      <c r="M6602" s="231"/>
    </row>
    <row r="6603" spans="1:13">
      <c r="A6603" s="231" t="s">
        <v>794</v>
      </c>
      <c r="B6603" s="231" t="s">
        <v>702</v>
      </c>
      <c r="C6603" s="231" t="s">
        <v>2341</v>
      </c>
      <c r="D6603" s="231" t="s">
        <v>827</v>
      </c>
      <c r="E6603" s="231" t="s">
        <v>296</v>
      </c>
      <c r="F6603" s="231" t="s">
        <v>48</v>
      </c>
      <c r="G6603" s="231" t="s">
        <v>521</v>
      </c>
      <c r="H6603" s="231" t="s">
        <v>1009</v>
      </c>
      <c r="I6603" s="203">
        <v>4329.8100000000004</v>
      </c>
      <c r="J6603" s="203">
        <v>4329.8100000000004</v>
      </c>
      <c r="K6603" s="203">
        <v>0</v>
      </c>
      <c r="L6603" s="203">
        <v>0</v>
      </c>
      <c r="M6603" s="231"/>
    </row>
    <row r="6604" spans="1:13">
      <c r="A6604" s="231" t="s">
        <v>794</v>
      </c>
      <c r="B6604" s="231" t="s">
        <v>808</v>
      </c>
      <c r="C6604" s="231" t="s">
        <v>812</v>
      </c>
      <c r="D6604" s="231" t="s">
        <v>384</v>
      </c>
      <c r="E6604" s="231" t="s">
        <v>296</v>
      </c>
      <c r="F6604" s="231" t="s">
        <v>48</v>
      </c>
      <c r="G6604" s="231" t="s">
        <v>521</v>
      </c>
      <c r="H6604" s="231" t="s">
        <v>1009</v>
      </c>
      <c r="I6604" s="203">
        <v>34.9</v>
      </c>
      <c r="J6604" s="203">
        <v>0</v>
      </c>
      <c r="K6604" s="203">
        <v>0</v>
      </c>
      <c r="L6604" s="203">
        <v>34.9</v>
      </c>
      <c r="M6604" s="231"/>
    </row>
    <row r="6605" spans="1:13">
      <c r="A6605" s="231" t="s">
        <v>794</v>
      </c>
      <c r="B6605" s="231" t="s">
        <v>808</v>
      </c>
      <c r="C6605" s="231" t="s">
        <v>2344</v>
      </c>
      <c r="D6605" s="231" t="s">
        <v>384</v>
      </c>
      <c r="E6605" s="231" t="s">
        <v>296</v>
      </c>
      <c r="F6605" s="231" t="s">
        <v>48</v>
      </c>
      <c r="G6605" s="231" t="s">
        <v>521</v>
      </c>
      <c r="H6605" s="231" t="s">
        <v>1009</v>
      </c>
      <c r="I6605" s="203">
        <v>4500</v>
      </c>
      <c r="J6605" s="203">
        <v>4407.9799999999996</v>
      </c>
      <c r="K6605" s="203">
        <v>0</v>
      </c>
      <c r="L6605" s="203">
        <v>92.02</v>
      </c>
      <c r="M6605" s="231"/>
    </row>
    <row r="6606" spans="1:13">
      <c r="A6606" s="231" t="s">
        <v>794</v>
      </c>
      <c r="B6606" s="231" t="s">
        <v>808</v>
      </c>
      <c r="C6606" s="231" t="s">
        <v>812</v>
      </c>
      <c r="D6606" s="231" t="s">
        <v>136</v>
      </c>
      <c r="E6606" s="231" t="s">
        <v>296</v>
      </c>
      <c r="F6606" s="231" t="s">
        <v>48</v>
      </c>
      <c r="G6606" s="231" t="s">
        <v>521</v>
      </c>
      <c r="H6606" s="231" t="s">
        <v>1009</v>
      </c>
      <c r="I6606" s="203">
        <v>1754.83</v>
      </c>
      <c r="J6606" s="203">
        <v>0</v>
      </c>
      <c r="K6606" s="203">
        <v>0</v>
      </c>
      <c r="L6606" s="203">
        <v>1754.83</v>
      </c>
      <c r="M6606" s="231"/>
    </row>
    <row r="6607" spans="1:13">
      <c r="A6607" s="231" t="s">
        <v>794</v>
      </c>
      <c r="B6607" s="231" t="s">
        <v>808</v>
      </c>
      <c r="C6607" s="231" t="s">
        <v>2341</v>
      </c>
      <c r="D6607" s="231" t="s">
        <v>136</v>
      </c>
      <c r="E6607" s="231" t="s">
        <v>296</v>
      </c>
      <c r="F6607" s="231" t="s">
        <v>48</v>
      </c>
      <c r="G6607" s="231" t="s">
        <v>521</v>
      </c>
      <c r="H6607" s="231" t="s">
        <v>1009</v>
      </c>
      <c r="I6607" s="203">
        <v>1072.6400000000001</v>
      </c>
      <c r="J6607" s="203">
        <v>0</v>
      </c>
      <c r="K6607" s="203">
        <v>0</v>
      </c>
      <c r="L6607" s="203">
        <v>1072.6400000000001</v>
      </c>
      <c r="M6607" s="231"/>
    </row>
    <row r="6608" spans="1:13">
      <c r="A6608" s="231" t="s">
        <v>794</v>
      </c>
      <c r="B6608" s="231" t="s">
        <v>808</v>
      </c>
      <c r="C6608" s="231" t="s">
        <v>794</v>
      </c>
      <c r="D6608" s="231" t="s">
        <v>22</v>
      </c>
      <c r="E6608" s="231" t="s">
        <v>296</v>
      </c>
      <c r="F6608" s="231" t="s">
        <v>48</v>
      </c>
      <c r="G6608" s="231" t="s">
        <v>521</v>
      </c>
      <c r="H6608" s="231" t="s">
        <v>1009</v>
      </c>
      <c r="I6608" s="203">
        <v>826.32</v>
      </c>
      <c r="J6608" s="203">
        <v>0</v>
      </c>
      <c r="K6608" s="203">
        <v>0</v>
      </c>
      <c r="L6608" s="203">
        <v>826.32</v>
      </c>
      <c r="M6608" s="231"/>
    </row>
    <row r="6609" spans="1:13">
      <c r="A6609" s="231" t="s">
        <v>794</v>
      </c>
      <c r="B6609" s="231" t="s">
        <v>808</v>
      </c>
      <c r="C6609" s="231" t="s">
        <v>812</v>
      </c>
      <c r="D6609" s="231" t="s">
        <v>22</v>
      </c>
      <c r="E6609" s="231" t="s">
        <v>296</v>
      </c>
      <c r="F6609" s="231" t="s">
        <v>48</v>
      </c>
      <c r="G6609" s="231" t="s">
        <v>521</v>
      </c>
      <c r="H6609" s="231" t="s">
        <v>1009</v>
      </c>
      <c r="I6609" s="203">
        <v>8398.24</v>
      </c>
      <c r="J6609" s="203">
        <v>0</v>
      </c>
      <c r="K6609" s="203">
        <v>0</v>
      </c>
      <c r="L6609" s="203">
        <v>8398.24</v>
      </c>
      <c r="M6609" s="231"/>
    </row>
    <row r="6610" spans="1:13">
      <c r="A6610" s="231" t="s">
        <v>794</v>
      </c>
      <c r="B6610" s="231" t="s">
        <v>808</v>
      </c>
      <c r="C6610" s="231" t="s">
        <v>2341</v>
      </c>
      <c r="D6610" s="231" t="s">
        <v>22</v>
      </c>
      <c r="E6610" s="231" t="s">
        <v>296</v>
      </c>
      <c r="F6610" s="231" t="s">
        <v>48</v>
      </c>
      <c r="G6610" s="231" t="s">
        <v>521</v>
      </c>
      <c r="H6610" s="231" t="s">
        <v>1009</v>
      </c>
      <c r="I6610" s="203">
        <v>1652.64</v>
      </c>
      <c r="J6610" s="203">
        <v>0</v>
      </c>
      <c r="K6610" s="203">
        <v>0</v>
      </c>
      <c r="L6610" s="203">
        <v>1652.64</v>
      </c>
      <c r="M6610" s="231"/>
    </row>
    <row r="6611" spans="1:13">
      <c r="A6611" s="231" t="s">
        <v>794</v>
      </c>
      <c r="B6611" s="231" t="s">
        <v>808</v>
      </c>
      <c r="C6611" s="231" t="s">
        <v>2343</v>
      </c>
      <c r="D6611" s="231" t="s">
        <v>22</v>
      </c>
      <c r="E6611" s="231" t="s">
        <v>296</v>
      </c>
      <c r="F6611" s="231" t="s">
        <v>48</v>
      </c>
      <c r="G6611" s="231" t="s">
        <v>521</v>
      </c>
      <c r="H6611" s="231" t="s">
        <v>1009</v>
      </c>
      <c r="I6611" s="203">
        <v>32659.16</v>
      </c>
      <c r="J6611" s="203">
        <v>0</v>
      </c>
      <c r="K6611" s="203">
        <v>387.42</v>
      </c>
      <c r="L6611" s="203">
        <v>32271.74</v>
      </c>
      <c r="M6611" s="231"/>
    </row>
    <row r="6612" spans="1:13">
      <c r="A6612" s="231" t="s">
        <v>794</v>
      </c>
      <c r="B6612" s="231" t="s">
        <v>808</v>
      </c>
      <c r="C6612" s="231" t="s">
        <v>812</v>
      </c>
      <c r="D6612" s="231" t="s">
        <v>29</v>
      </c>
      <c r="E6612" s="231" t="s">
        <v>296</v>
      </c>
      <c r="F6612" s="231" t="s">
        <v>48</v>
      </c>
      <c r="G6612" s="231" t="s">
        <v>521</v>
      </c>
      <c r="H6612" s="231" t="s">
        <v>1009</v>
      </c>
      <c r="I6612" s="203">
        <v>5323.35</v>
      </c>
      <c r="J6612" s="203">
        <v>0</v>
      </c>
      <c r="K6612" s="203">
        <v>0</v>
      </c>
      <c r="L6612" s="203">
        <v>5323.35</v>
      </c>
      <c r="M6612" s="231"/>
    </row>
    <row r="6613" spans="1:13">
      <c r="A6613" s="231" t="s">
        <v>794</v>
      </c>
      <c r="B6613" s="231" t="s">
        <v>808</v>
      </c>
      <c r="C6613" s="231" t="s">
        <v>2341</v>
      </c>
      <c r="D6613" s="231" t="s">
        <v>20</v>
      </c>
      <c r="E6613" s="231" t="s">
        <v>296</v>
      </c>
      <c r="F6613" s="231" t="s">
        <v>48</v>
      </c>
      <c r="G6613" s="231" t="s">
        <v>521</v>
      </c>
      <c r="H6613" s="231" t="s">
        <v>1009</v>
      </c>
      <c r="I6613" s="203">
        <v>3895</v>
      </c>
      <c r="J6613" s="203">
        <v>3895</v>
      </c>
      <c r="K6613" s="203">
        <v>0</v>
      </c>
      <c r="L6613" s="203">
        <v>0</v>
      </c>
      <c r="M6613" s="231"/>
    </row>
    <row r="6614" spans="1:13">
      <c r="A6614" s="231" t="s">
        <v>794</v>
      </c>
      <c r="B6614" s="231" t="s">
        <v>808</v>
      </c>
      <c r="C6614" s="231" t="s">
        <v>2343</v>
      </c>
      <c r="D6614" s="231" t="s">
        <v>20</v>
      </c>
      <c r="E6614" s="231" t="s">
        <v>296</v>
      </c>
      <c r="F6614" s="231" t="s">
        <v>48</v>
      </c>
      <c r="G6614" s="231" t="s">
        <v>521</v>
      </c>
      <c r="H6614" s="231" t="s">
        <v>1009</v>
      </c>
      <c r="I6614" s="203">
        <v>62.63</v>
      </c>
      <c r="J6614" s="203">
        <v>62.63</v>
      </c>
      <c r="K6614" s="203">
        <v>0</v>
      </c>
      <c r="L6614" s="203">
        <v>0</v>
      </c>
      <c r="M6614" s="231"/>
    </row>
    <row r="6615" spans="1:13">
      <c r="A6615" s="231" t="s">
        <v>794</v>
      </c>
      <c r="B6615" s="231" t="s">
        <v>707</v>
      </c>
      <c r="C6615" s="231" t="s">
        <v>2344</v>
      </c>
      <c r="D6615" s="231" t="s">
        <v>20</v>
      </c>
      <c r="E6615" s="231" t="s">
        <v>296</v>
      </c>
      <c r="F6615" s="231" t="s">
        <v>48</v>
      </c>
      <c r="G6615" s="231" t="s">
        <v>521</v>
      </c>
      <c r="H6615" s="231" t="s">
        <v>1009</v>
      </c>
      <c r="I6615" s="203">
        <v>3605.59</v>
      </c>
      <c r="J6615" s="203">
        <v>0</v>
      </c>
      <c r="K6615" s="203">
        <v>0</v>
      </c>
      <c r="L6615" s="203">
        <v>3605.59</v>
      </c>
      <c r="M6615" s="231"/>
    </row>
    <row r="6616" spans="1:13">
      <c r="A6616" s="231" t="s">
        <v>794</v>
      </c>
      <c r="B6616" s="231" t="s">
        <v>808</v>
      </c>
      <c r="C6616" s="231" t="s">
        <v>812</v>
      </c>
      <c r="D6616" s="231" t="s">
        <v>19</v>
      </c>
      <c r="E6616" s="231" t="s">
        <v>296</v>
      </c>
      <c r="F6616" s="231" t="s">
        <v>48</v>
      </c>
      <c r="G6616" s="231" t="s">
        <v>521</v>
      </c>
      <c r="H6616" s="231" t="s">
        <v>1009</v>
      </c>
      <c r="I6616" s="203">
        <v>3090.98</v>
      </c>
      <c r="J6616" s="203">
        <v>0</v>
      </c>
      <c r="K6616" s="203">
        <v>0</v>
      </c>
      <c r="L6616" s="203">
        <v>3090.98</v>
      </c>
      <c r="M6616" s="231"/>
    </row>
    <row r="6617" spans="1:13">
      <c r="A6617" s="231" t="s">
        <v>794</v>
      </c>
      <c r="B6617" s="231" t="s">
        <v>808</v>
      </c>
      <c r="C6617" s="231" t="s">
        <v>2343</v>
      </c>
      <c r="D6617" s="231" t="s">
        <v>400</v>
      </c>
      <c r="E6617" s="231" t="s">
        <v>296</v>
      </c>
      <c r="F6617" s="231" t="s">
        <v>48</v>
      </c>
      <c r="G6617" s="231" t="s">
        <v>521</v>
      </c>
      <c r="H6617" s="231" t="s">
        <v>1009</v>
      </c>
      <c r="I6617" s="203">
        <v>516.96</v>
      </c>
      <c r="J6617" s="203">
        <v>500</v>
      </c>
      <c r="K6617" s="203">
        <v>0</v>
      </c>
      <c r="L6617" s="203">
        <v>16.96</v>
      </c>
      <c r="M6617" s="231"/>
    </row>
    <row r="6618" spans="1:13">
      <c r="A6618" s="231" t="s">
        <v>794</v>
      </c>
      <c r="B6618" s="231" t="s">
        <v>808</v>
      </c>
      <c r="C6618" s="231" t="s">
        <v>794</v>
      </c>
      <c r="D6618" s="231" t="s">
        <v>851</v>
      </c>
      <c r="E6618" s="231" t="s">
        <v>296</v>
      </c>
      <c r="F6618" s="231" t="s">
        <v>48</v>
      </c>
      <c r="G6618" s="231" t="s">
        <v>521</v>
      </c>
      <c r="H6618" s="231" t="s">
        <v>1009</v>
      </c>
      <c r="I6618" s="203">
        <v>529.14</v>
      </c>
      <c r="J6618" s="203">
        <v>35811</v>
      </c>
      <c r="K6618" s="203">
        <v>2016</v>
      </c>
      <c r="L6618" s="203">
        <v>-37297.86</v>
      </c>
      <c r="M6618" s="231"/>
    </row>
    <row r="6619" spans="1:13">
      <c r="A6619" s="231" t="s">
        <v>794</v>
      </c>
      <c r="B6619" s="231" t="s">
        <v>808</v>
      </c>
      <c r="C6619" s="231" t="s">
        <v>812</v>
      </c>
      <c r="D6619" s="231" t="s">
        <v>851</v>
      </c>
      <c r="E6619" s="231" t="s">
        <v>296</v>
      </c>
      <c r="F6619" s="231" t="s">
        <v>48</v>
      </c>
      <c r="G6619" s="231" t="s">
        <v>521</v>
      </c>
      <c r="H6619" s="231" t="s">
        <v>1009</v>
      </c>
      <c r="I6619" s="203">
        <v>0</v>
      </c>
      <c r="J6619" s="203">
        <v>7889.22</v>
      </c>
      <c r="K6619" s="203">
        <v>414.88</v>
      </c>
      <c r="L6619" s="203">
        <v>-8304.1</v>
      </c>
      <c r="M6619" s="231"/>
    </row>
    <row r="6620" spans="1:13">
      <c r="A6620" s="231" t="s">
        <v>794</v>
      </c>
      <c r="B6620" s="231" t="s">
        <v>808</v>
      </c>
      <c r="C6620" s="231" t="s">
        <v>812</v>
      </c>
      <c r="D6620" s="231" t="s">
        <v>36</v>
      </c>
      <c r="E6620" s="231" t="s">
        <v>296</v>
      </c>
      <c r="F6620" s="231" t="s">
        <v>48</v>
      </c>
      <c r="G6620" s="231" t="s">
        <v>521</v>
      </c>
      <c r="H6620" s="231" t="s">
        <v>1009</v>
      </c>
      <c r="I6620" s="203">
        <v>4575.53</v>
      </c>
      <c r="J6620" s="203">
        <v>0</v>
      </c>
      <c r="K6620" s="203">
        <v>0</v>
      </c>
      <c r="L6620" s="203">
        <v>4575.53</v>
      </c>
      <c r="M6620" s="231"/>
    </row>
    <row r="6621" spans="1:13">
      <c r="A6621" s="231" t="s">
        <v>794</v>
      </c>
      <c r="B6621" s="231" t="s">
        <v>808</v>
      </c>
      <c r="C6621" s="231" t="s">
        <v>812</v>
      </c>
      <c r="D6621" s="231" t="s">
        <v>134</v>
      </c>
      <c r="E6621" s="231" t="s">
        <v>296</v>
      </c>
      <c r="F6621" s="231" t="s">
        <v>48</v>
      </c>
      <c r="G6621" s="231" t="s">
        <v>521</v>
      </c>
      <c r="H6621" s="231" t="s">
        <v>1009</v>
      </c>
      <c r="I6621" s="203">
        <v>4372.57</v>
      </c>
      <c r="J6621" s="203">
        <v>0</v>
      </c>
      <c r="K6621" s="203">
        <v>0</v>
      </c>
      <c r="L6621" s="203">
        <v>4372.57</v>
      </c>
      <c r="M6621" s="231"/>
    </row>
    <row r="6622" spans="1:13">
      <c r="A6622" s="231" t="s">
        <v>794</v>
      </c>
      <c r="B6622" s="231" t="s">
        <v>808</v>
      </c>
      <c r="C6622" s="231" t="s">
        <v>2341</v>
      </c>
      <c r="D6622" s="231" t="s">
        <v>134</v>
      </c>
      <c r="E6622" s="231" t="s">
        <v>296</v>
      </c>
      <c r="F6622" s="231" t="s">
        <v>48</v>
      </c>
      <c r="G6622" s="231" t="s">
        <v>521</v>
      </c>
      <c r="H6622" s="231" t="s">
        <v>1009</v>
      </c>
      <c r="I6622" s="203">
        <v>1380.39</v>
      </c>
      <c r="J6622" s="203">
        <v>0</v>
      </c>
      <c r="K6622" s="203">
        <v>0</v>
      </c>
      <c r="L6622" s="203">
        <v>1380.39</v>
      </c>
      <c r="M6622" s="231"/>
    </row>
    <row r="6623" spans="1:13">
      <c r="A6623" s="231" t="s">
        <v>794</v>
      </c>
      <c r="B6623" s="231" t="s">
        <v>808</v>
      </c>
      <c r="C6623" s="231" t="s">
        <v>812</v>
      </c>
      <c r="D6623" s="231" t="s">
        <v>382</v>
      </c>
      <c r="E6623" s="231" t="s">
        <v>296</v>
      </c>
      <c r="F6623" s="231" t="s">
        <v>48</v>
      </c>
      <c r="G6623" s="231" t="s">
        <v>521</v>
      </c>
      <c r="H6623" s="231" t="s">
        <v>1009</v>
      </c>
      <c r="I6623" s="203">
        <v>6364.17</v>
      </c>
      <c r="J6623" s="203">
        <v>0</v>
      </c>
      <c r="K6623" s="203">
        <v>0</v>
      </c>
      <c r="L6623" s="203">
        <v>6364.17</v>
      </c>
      <c r="M6623" s="231"/>
    </row>
    <row r="6624" spans="1:13">
      <c r="A6624" s="231" t="s">
        <v>794</v>
      </c>
      <c r="B6624" s="231" t="s">
        <v>808</v>
      </c>
      <c r="C6624" s="231" t="s">
        <v>812</v>
      </c>
      <c r="D6624" s="231" t="s">
        <v>210</v>
      </c>
      <c r="E6624" s="231" t="s">
        <v>296</v>
      </c>
      <c r="F6624" s="231" t="s">
        <v>48</v>
      </c>
      <c r="G6624" s="231" t="s">
        <v>521</v>
      </c>
      <c r="H6624" s="231" t="s">
        <v>1009</v>
      </c>
      <c r="I6624" s="203">
        <v>1179.53</v>
      </c>
      <c r="J6624" s="203">
        <v>0</v>
      </c>
      <c r="K6624" s="203">
        <v>0</v>
      </c>
      <c r="L6624" s="203">
        <v>1179.53</v>
      </c>
      <c r="M6624" s="231"/>
    </row>
    <row r="6625" spans="1:13">
      <c r="A6625" s="231" t="s">
        <v>794</v>
      </c>
      <c r="B6625" s="231" t="s">
        <v>808</v>
      </c>
      <c r="C6625" s="231" t="s">
        <v>2341</v>
      </c>
      <c r="D6625" s="231" t="s">
        <v>210</v>
      </c>
      <c r="E6625" s="231" t="s">
        <v>296</v>
      </c>
      <c r="F6625" s="231" t="s">
        <v>48</v>
      </c>
      <c r="G6625" s="231" t="s">
        <v>521</v>
      </c>
      <c r="H6625" s="231" t="s">
        <v>1009</v>
      </c>
      <c r="I6625" s="203">
        <v>1627.21</v>
      </c>
      <c r="J6625" s="203">
        <v>0</v>
      </c>
      <c r="K6625" s="203">
        <v>0</v>
      </c>
      <c r="L6625" s="203">
        <v>1627.21</v>
      </c>
      <c r="M6625" s="231"/>
    </row>
    <row r="6626" spans="1:13">
      <c r="A6626" s="231" t="s">
        <v>794</v>
      </c>
      <c r="B6626" s="231" t="s">
        <v>808</v>
      </c>
      <c r="C6626" s="231" t="s">
        <v>812</v>
      </c>
      <c r="D6626" s="231" t="s">
        <v>403</v>
      </c>
      <c r="E6626" s="231" t="s">
        <v>296</v>
      </c>
      <c r="F6626" s="231" t="s">
        <v>48</v>
      </c>
      <c r="G6626" s="231" t="s">
        <v>521</v>
      </c>
      <c r="H6626" s="231" t="s">
        <v>1009</v>
      </c>
      <c r="I6626" s="203">
        <v>5530.97</v>
      </c>
      <c r="J6626" s="203">
        <v>0</v>
      </c>
      <c r="K6626" s="203">
        <v>0</v>
      </c>
      <c r="L6626" s="203">
        <v>5530.97</v>
      </c>
      <c r="M6626" s="231"/>
    </row>
    <row r="6627" spans="1:13">
      <c r="A6627" s="231" t="s">
        <v>794</v>
      </c>
      <c r="B6627" s="231" t="s">
        <v>808</v>
      </c>
      <c r="C6627" s="231" t="s">
        <v>2344</v>
      </c>
      <c r="D6627" s="231" t="s">
        <v>403</v>
      </c>
      <c r="E6627" s="231" t="s">
        <v>296</v>
      </c>
      <c r="F6627" s="231" t="s">
        <v>48</v>
      </c>
      <c r="G6627" s="231" t="s">
        <v>521</v>
      </c>
      <c r="H6627" s="231" t="s">
        <v>1009</v>
      </c>
      <c r="I6627" s="203">
        <v>1399.97</v>
      </c>
      <c r="J6627" s="203">
        <v>1399.97</v>
      </c>
      <c r="K6627" s="203">
        <v>0</v>
      </c>
      <c r="L6627" s="203">
        <v>0</v>
      </c>
      <c r="M6627" s="231"/>
    </row>
    <row r="6628" spans="1:13">
      <c r="A6628" s="231" t="s">
        <v>794</v>
      </c>
      <c r="B6628" s="231" t="s">
        <v>808</v>
      </c>
      <c r="C6628" s="231" t="s">
        <v>2341</v>
      </c>
      <c r="D6628" s="231" t="s">
        <v>810</v>
      </c>
      <c r="E6628" s="231" t="s">
        <v>296</v>
      </c>
      <c r="F6628" s="231" t="s">
        <v>48</v>
      </c>
      <c r="G6628" s="231" t="s">
        <v>521</v>
      </c>
      <c r="H6628" s="231" t="s">
        <v>1009</v>
      </c>
      <c r="I6628" s="203">
        <v>8319.75</v>
      </c>
      <c r="J6628" s="203">
        <v>3958.96</v>
      </c>
      <c r="K6628" s="203">
        <v>653.6</v>
      </c>
      <c r="L6628" s="203">
        <v>3707.19</v>
      </c>
      <c r="M6628" s="231"/>
    </row>
    <row r="6629" spans="1:13">
      <c r="A6629" s="231" t="s">
        <v>794</v>
      </c>
      <c r="B6629" s="231" t="s">
        <v>808</v>
      </c>
      <c r="C6629" s="231" t="s">
        <v>812</v>
      </c>
      <c r="D6629" s="231" t="s">
        <v>839</v>
      </c>
      <c r="E6629" s="231" t="s">
        <v>296</v>
      </c>
      <c r="F6629" s="231" t="s">
        <v>48</v>
      </c>
      <c r="G6629" s="231" t="s">
        <v>521</v>
      </c>
      <c r="H6629" s="231" t="s">
        <v>1009</v>
      </c>
      <c r="I6629" s="203">
        <v>11467.23</v>
      </c>
      <c r="J6629" s="203">
        <v>0</v>
      </c>
      <c r="K6629" s="203">
        <v>0</v>
      </c>
      <c r="L6629" s="203">
        <v>11467.23</v>
      </c>
      <c r="M6629" s="231"/>
    </row>
    <row r="6630" spans="1:13">
      <c r="A6630" s="231" t="s">
        <v>794</v>
      </c>
      <c r="B6630" s="231" t="s">
        <v>808</v>
      </c>
      <c r="C6630" s="231" t="s">
        <v>2341</v>
      </c>
      <c r="D6630" s="231" t="s">
        <v>137</v>
      </c>
      <c r="E6630" s="231" t="s">
        <v>296</v>
      </c>
      <c r="F6630" s="231" t="s">
        <v>48</v>
      </c>
      <c r="G6630" s="231" t="s">
        <v>521</v>
      </c>
      <c r="H6630" s="231" t="s">
        <v>1009</v>
      </c>
      <c r="I6630" s="203">
        <v>50.78</v>
      </c>
      <c r="J6630" s="203">
        <v>50.78</v>
      </c>
      <c r="K6630" s="203">
        <v>0</v>
      </c>
      <c r="L6630" s="203">
        <v>0</v>
      </c>
      <c r="M6630" s="231"/>
    </row>
    <row r="6631" spans="1:13">
      <c r="A6631" s="231" t="s">
        <v>794</v>
      </c>
      <c r="B6631" s="231" t="s">
        <v>702</v>
      </c>
      <c r="C6631" s="231" t="s">
        <v>2341</v>
      </c>
      <c r="D6631" s="231" t="s">
        <v>137</v>
      </c>
      <c r="E6631" s="231" t="s">
        <v>296</v>
      </c>
      <c r="F6631" s="231" t="s">
        <v>48</v>
      </c>
      <c r="G6631" s="231" t="s">
        <v>521</v>
      </c>
      <c r="H6631" s="231" t="s">
        <v>1009</v>
      </c>
      <c r="I6631" s="203">
        <v>300</v>
      </c>
      <c r="J6631" s="203">
        <v>0</v>
      </c>
      <c r="K6631" s="203">
        <v>0</v>
      </c>
      <c r="L6631" s="203">
        <v>300</v>
      </c>
      <c r="M6631" s="231"/>
    </row>
    <row r="6632" spans="1:13">
      <c r="A6632" s="231" t="s">
        <v>794</v>
      </c>
      <c r="B6632" s="231" t="s">
        <v>808</v>
      </c>
      <c r="C6632" s="231" t="s">
        <v>812</v>
      </c>
      <c r="D6632" s="231" t="s">
        <v>380</v>
      </c>
      <c r="E6632" s="231" t="s">
        <v>296</v>
      </c>
      <c r="F6632" s="231" t="s">
        <v>48</v>
      </c>
      <c r="G6632" s="231" t="s">
        <v>521</v>
      </c>
      <c r="H6632" s="231" t="s">
        <v>1009</v>
      </c>
      <c r="I6632" s="203">
        <v>6116.62</v>
      </c>
      <c r="J6632" s="203">
        <v>0</v>
      </c>
      <c r="K6632" s="203">
        <v>0</v>
      </c>
      <c r="L6632" s="203">
        <v>6116.62</v>
      </c>
      <c r="M6632" s="231"/>
    </row>
    <row r="6633" spans="1:13">
      <c r="A6633" s="231" t="s">
        <v>794</v>
      </c>
      <c r="B6633" s="231" t="s">
        <v>808</v>
      </c>
      <c r="C6633" s="231" t="s">
        <v>2343</v>
      </c>
      <c r="D6633" s="231" t="s">
        <v>380</v>
      </c>
      <c r="E6633" s="231" t="s">
        <v>296</v>
      </c>
      <c r="F6633" s="231" t="s">
        <v>48</v>
      </c>
      <c r="G6633" s="231" t="s">
        <v>521</v>
      </c>
      <c r="H6633" s="231" t="s">
        <v>1009</v>
      </c>
      <c r="I6633" s="203">
        <v>11790</v>
      </c>
      <c r="J6633" s="203">
        <v>0</v>
      </c>
      <c r="K6633" s="203">
        <v>0</v>
      </c>
      <c r="L6633" s="203">
        <v>11790</v>
      </c>
      <c r="M6633" s="231"/>
    </row>
    <row r="6634" spans="1:13">
      <c r="A6634" s="231" t="s">
        <v>794</v>
      </c>
      <c r="B6634" s="231" t="s">
        <v>702</v>
      </c>
      <c r="C6634" s="231" t="s">
        <v>2341</v>
      </c>
      <c r="D6634" s="231" t="s">
        <v>843</v>
      </c>
      <c r="E6634" s="231" t="s">
        <v>296</v>
      </c>
      <c r="F6634" s="231" t="s">
        <v>48</v>
      </c>
      <c r="G6634" s="231" t="s">
        <v>521</v>
      </c>
      <c r="H6634" s="231" t="s">
        <v>1009</v>
      </c>
      <c r="I6634" s="203">
        <v>168.16</v>
      </c>
      <c r="J6634" s="203">
        <v>168.16</v>
      </c>
      <c r="K6634" s="203">
        <v>0</v>
      </c>
      <c r="L6634" s="203">
        <v>0</v>
      </c>
      <c r="M6634" s="231"/>
    </row>
    <row r="6635" spans="1:13">
      <c r="A6635" s="231" t="s">
        <v>794</v>
      </c>
      <c r="B6635" s="231" t="s">
        <v>808</v>
      </c>
      <c r="C6635" s="231" t="s">
        <v>2341</v>
      </c>
      <c r="D6635" s="231" t="s">
        <v>708</v>
      </c>
      <c r="E6635" s="231" t="s">
        <v>296</v>
      </c>
      <c r="F6635" s="231" t="s">
        <v>48</v>
      </c>
      <c r="G6635" s="231" t="s">
        <v>521</v>
      </c>
      <c r="H6635" s="231" t="s">
        <v>1009</v>
      </c>
      <c r="I6635" s="203">
        <v>1850.31</v>
      </c>
      <c r="J6635" s="203">
        <v>1850.31</v>
      </c>
      <c r="K6635" s="203">
        <v>0</v>
      </c>
      <c r="L6635" s="203">
        <v>0</v>
      </c>
      <c r="M6635" s="231"/>
    </row>
    <row r="6636" spans="1:13">
      <c r="A6636" s="231" t="s">
        <v>794</v>
      </c>
      <c r="B6636" s="231" t="s">
        <v>808</v>
      </c>
      <c r="C6636" s="231" t="s">
        <v>2343</v>
      </c>
      <c r="D6636" s="231" t="s">
        <v>708</v>
      </c>
      <c r="E6636" s="231" t="s">
        <v>296</v>
      </c>
      <c r="F6636" s="231" t="s">
        <v>48</v>
      </c>
      <c r="G6636" s="231" t="s">
        <v>521</v>
      </c>
      <c r="H6636" s="231" t="s">
        <v>1009</v>
      </c>
      <c r="I6636" s="203">
        <v>727.98</v>
      </c>
      <c r="J6636" s="203">
        <v>0</v>
      </c>
      <c r="K6636" s="203">
        <v>0</v>
      </c>
      <c r="L6636" s="203">
        <v>727.98</v>
      </c>
      <c r="M6636" s="231"/>
    </row>
    <row r="6637" spans="1:13">
      <c r="A6637" s="231" t="s">
        <v>794</v>
      </c>
      <c r="B6637" s="231" t="s">
        <v>808</v>
      </c>
      <c r="C6637" s="231" t="s">
        <v>812</v>
      </c>
      <c r="D6637" s="231" t="s">
        <v>513</v>
      </c>
      <c r="E6637" s="231" t="s">
        <v>296</v>
      </c>
      <c r="F6637" s="231" t="s">
        <v>48</v>
      </c>
      <c r="G6637" s="231" t="s">
        <v>521</v>
      </c>
      <c r="H6637" s="231" t="s">
        <v>1009</v>
      </c>
      <c r="I6637" s="203">
        <v>82.84</v>
      </c>
      <c r="J6637" s="203">
        <v>0</v>
      </c>
      <c r="K6637" s="203">
        <v>0</v>
      </c>
      <c r="L6637" s="203">
        <v>82.84</v>
      </c>
      <c r="M6637" s="231"/>
    </row>
    <row r="6638" spans="1:13">
      <c r="A6638" s="231" t="s">
        <v>794</v>
      </c>
      <c r="B6638" s="231" t="s">
        <v>808</v>
      </c>
      <c r="C6638" s="231" t="s">
        <v>2343</v>
      </c>
      <c r="D6638" s="231" t="s">
        <v>845</v>
      </c>
      <c r="E6638" s="231" t="s">
        <v>296</v>
      </c>
      <c r="F6638" s="231" t="s">
        <v>48</v>
      </c>
      <c r="G6638" s="231" t="s">
        <v>521</v>
      </c>
      <c r="H6638" s="231" t="s">
        <v>1009</v>
      </c>
      <c r="I6638" s="203">
        <v>0.01</v>
      </c>
      <c r="J6638" s="203">
        <v>0.01</v>
      </c>
      <c r="K6638" s="203">
        <v>0</v>
      </c>
      <c r="L6638" s="203">
        <v>0</v>
      </c>
      <c r="M6638" s="231"/>
    </row>
    <row r="6639" spans="1:13">
      <c r="A6639" s="231" t="s">
        <v>794</v>
      </c>
      <c r="B6639" s="231" t="s">
        <v>808</v>
      </c>
      <c r="C6639" s="231" t="s">
        <v>812</v>
      </c>
      <c r="D6639" s="231" t="s">
        <v>799</v>
      </c>
      <c r="E6639" s="231" t="s">
        <v>296</v>
      </c>
      <c r="F6639" s="231" t="s">
        <v>48</v>
      </c>
      <c r="G6639" s="231" t="s">
        <v>521</v>
      </c>
      <c r="H6639" s="231" t="s">
        <v>1009</v>
      </c>
      <c r="I6639" s="203">
        <v>5804.38</v>
      </c>
      <c r="J6639" s="203">
        <v>0</v>
      </c>
      <c r="K6639" s="203">
        <v>0</v>
      </c>
      <c r="L6639" s="203">
        <v>5804.38</v>
      </c>
      <c r="M6639" s="231"/>
    </row>
    <row r="6640" spans="1:13">
      <c r="A6640" s="231" t="s">
        <v>794</v>
      </c>
      <c r="B6640" s="231" t="s">
        <v>808</v>
      </c>
      <c r="C6640" s="231" t="s">
        <v>2343</v>
      </c>
      <c r="D6640" s="231" t="s">
        <v>799</v>
      </c>
      <c r="E6640" s="231" t="s">
        <v>296</v>
      </c>
      <c r="F6640" s="231" t="s">
        <v>48</v>
      </c>
      <c r="G6640" s="231" t="s">
        <v>521</v>
      </c>
      <c r="H6640" s="231" t="s">
        <v>1009</v>
      </c>
      <c r="I6640" s="203">
        <v>12855.1</v>
      </c>
      <c r="J6640" s="203">
        <v>0</v>
      </c>
      <c r="K6640" s="203">
        <v>0</v>
      </c>
      <c r="L6640" s="203">
        <v>12855.1</v>
      </c>
      <c r="M6640" s="231"/>
    </row>
    <row r="6641" spans="1:13">
      <c r="A6641" s="231" t="s">
        <v>794</v>
      </c>
      <c r="B6641" s="231" t="s">
        <v>808</v>
      </c>
      <c r="C6641" s="231" t="s">
        <v>794</v>
      </c>
      <c r="D6641" s="231" t="s">
        <v>1044</v>
      </c>
      <c r="E6641" s="231" t="s">
        <v>296</v>
      </c>
      <c r="F6641" s="231" t="s">
        <v>48</v>
      </c>
      <c r="G6641" s="231" t="s">
        <v>521</v>
      </c>
      <c r="H6641" s="231" t="s">
        <v>1009</v>
      </c>
      <c r="I6641" s="203">
        <v>3090.14</v>
      </c>
      <c r="J6641" s="203">
        <v>0</v>
      </c>
      <c r="K6641" s="203">
        <v>0</v>
      </c>
      <c r="L6641" s="203">
        <v>3090.14</v>
      </c>
      <c r="M6641" s="231"/>
    </row>
    <row r="6642" spans="1:13">
      <c r="A6642" s="231" t="s">
        <v>794</v>
      </c>
      <c r="B6642" s="231" t="s">
        <v>808</v>
      </c>
      <c r="C6642" s="231" t="s">
        <v>812</v>
      </c>
      <c r="D6642" s="231" t="s">
        <v>1044</v>
      </c>
      <c r="E6642" s="231" t="s">
        <v>296</v>
      </c>
      <c r="F6642" s="231" t="s">
        <v>48</v>
      </c>
      <c r="G6642" s="231" t="s">
        <v>521</v>
      </c>
      <c r="H6642" s="231" t="s">
        <v>1009</v>
      </c>
      <c r="I6642" s="203">
        <v>4281.88</v>
      </c>
      <c r="J6642" s="203">
        <v>0</v>
      </c>
      <c r="K6642" s="203">
        <v>0</v>
      </c>
      <c r="L6642" s="203">
        <v>4281.88</v>
      </c>
      <c r="M6642" s="231"/>
    </row>
    <row r="6643" spans="1:13">
      <c r="A6643" s="231" t="s">
        <v>794</v>
      </c>
      <c r="B6643" s="231" t="s">
        <v>702</v>
      </c>
      <c r="C6643" s="231" t="s">
        <v>2341</v>
      </c>
      <c r="D6643" s="231" t="s">
        <v>1044</v>
      </c>
      <c r="E6643" s="231" t="s">
        <v>296</v>
      </c>
      <c r="F6643" s="231" t="s">
        <v>48</v>
      </c>
      <c r="G6643" s="231" t="s">
        <v>521</v>
      </c>
      <c r="H6643" s="231" t="s">
        <v>1009</v>
      </c>
      <c r="I6643" s="203">
        <v>4000</v>
      </c>
      <c r="J6643" s="203">
        <v>2450.23</v>
      </c>
      <c r="K6643" s="203">
        <v>0</v>
      </c>
      <c r="L6643" s="203">
        <v>1549.77</v>
      </c>
      <c r="M6643" s="231"/>
    </row>
    <row r="6644" spans="1:13">
      <c r="A6644" s="231" t="s">
        <v>794</v>
      </c>
      <c r="B6644" s="231" t="s">
        <v>808</v>
      </c>
      <c r="C6644" s="231" t="s">
        <v>2341</v>
      </c>
      <c r="D6644" s="231" t="s">
        <v>820</v>
      </c>
      <c r="E6644" s="231" t="s">
        <v>1258</v>
      </c>
      <c r="F6644" s="231" t="s">
        <v>48</v>
      </c>
      <c r="G6644" s="231" t="s">
        <v>521</v>
      </c>
      <c r="H6644" s="231" t="s">
        <v>796</v>
      </c>
      <c r="I6644" s="203">
        <v>74139.399999999994</v>
      </c>
      <c r="J6644" s="203">
        <v>74139.399999999994</v>
      </c>
      <c r="K6644" s="203">
        <v>0</v>
      </c>
      <c r="L6644" s="203">
        <v>0</v>
      </c>
      <c r="M6644" s="231"/>
    </row>
    <row r="6645" spans="1:13">
      <c r="A6645" s="231" t="s">
        <v>794</v>
      </c>
      <c r="B6645" s="231" t="s">
        <v>808</v>
      </c>
      <c r="C6645" s="231" t="s">
        <v>2341</v>
      </c>
      <c r="D6645" s="231" t="s">
        <v>700</v>
      </c>
      <c r="E6645" s="231" t="s">
        <v>2295</v>
      </c>
      <c r="F6645" s="231" t="s">
        <v>48</v>
      </c>
      <c r="G6645" s="231" t="s">
        <v>521</v>
      </c>
      <c r="H6645" s="231" t="s">
        <v>796</v>
      </c>
      <c r="I6645" s="203">
        <v>475574.18</v>
      </c>
      <c r="J6645" s="203">
        <v>0</v>
      </c>
      <c r="K6645" s="203">
        <v>0</v>
      </c>
      <c r="L6645" s="203">
        <v>475574.18</v>
      </c>
      <c r="M6645" s="231"/>
    </row>
    <row r="6646" spans="1:13">
      <c r="A6646" s="231" t="s">
        <v>794</v>
      </c>
      <c r="B6646" s="231" t="s">
        <v>808</v>
      </c>
      <c r="C6646" s="231" t="s">
        <v>2341</v>
      </c>
      <c r="D6646" s="231" t="s">
        <v>810</v>
      </c>
      <c r="E6646" s="231" t="s">
        <v>2294</v>
      </c>
      <c r="F6646" s="231" t="s">
        <v>48</v>
      </c>
      <c r="G6646" s="231" t="s">
        <v>521</v>
      </c>
      <c r="H6646" s="231" t="s">
        <v>796</v>
      </c>
      <c r="I6646" s="203">
        <v>2000</v>
      </c>
      <c r="J6646" s="203">
        <v>0</v>
      </c>
      <c r="K6646" s="203">
        <v>0</v>
      </c>
      <c r="L6646" s="203">
        <v>2000</v>
      </c>
      <c r="M6646" s="231"/>
    </row>
    <row r="6647" spans="1:13">
      <c r="A6647" s="231" t="s">
        <v>794</v>
      </c>
      <c r="B6647" s="231" t="s">
        <v>804</v>
      </c>
      <c r="C6647" s="231" t="s">
        <v>794</v>
      </c>
      <c r="D6647" s="231" t="s">
        <v>20</v>
      </c>
      <c r="E6647" s="231" t="s">
        <v>338</v>
      </c>
      <c r="F6647" s="231" t="s">
        <v>48</v>
      </c>
      <c r="G6647" s="231" t="s">
        <v>521</v>
      </c>
      <c r="H6647" s="231" t="s">
        <v>796</v>
      </c>
      <c r="I6647" s="203">
        <v>3992.85</v>
      </c>
      <c r="J6647" s="203">
        <v>3034.64</v>
      </c>
      <c r="K6647" s="203">
        <v>0</v>
      </c>
      <c r="L6647" s="203">
        <v>958.21</v>
      </c>
      <c r="M6647" s="231"/>
    </row>
    <row r="6648" spans="1:13">
      <c r="A6648" s="231" t="s">
        <v>794</v>
      </c>
      <c r="B6648" s="231" t="s">
        <v>804</v>
      </c>
      <c r="C6648" s="231" t="s">
        <v>812</v>
      </c>
      <c r="D6648" s="231" t="s">
        <v>20</v>
      </c>
      <c r="E6648" s="231" t="s">
        <v>338</v>
      </c>
      <c r="F6648" s="231" t="s">
        <v>48</v>
      </c>
      <c r="G6648" s="231" t="s">
        <v>521</v>
      </c>
      <c r="H6648" s="231" t="s">
        <v>796</v>
      </c>
      <c r="I6648" s="203">
        <v>1381.31</v>
      </c>
      <c r="J6648" s="203">
        <v>685.21</v>
      </c>
      <c r="K6648" s="203">
        <v>0</v>
      </c>
      <c r="L6648" s="203">
        <v>696.1</v>
      </c>
      <c r="M6648" s="231"/>
    </row>
    <row r="6649" spans="1:13">
      <c r="A6649" s="231" t="s">
        <v>794</v>
      </c>
      <c r="B6649" s="231" t="s">
        <v>804</v>
      </c>
      <c r="C6649" s="231" t="s">
        <v>2341</v>
      </c>
      <c r="D6649" s="231" t="s">
        <v>20</v>
      </c>
      <c r="E6649" s="231" t="s">
        <v>338</v>
      </c>
      <c r="F6649" s="231" t="s">
        <v>48</v>
      </c>
      <c r="G6649" s="231" t="s">
        <v>521</v>
      </c>
      <c r="H6649" s="231" t="s">
        <v>796</v>
      </c>
      <c r="I6649" s="203">
        <v>403.75</v>
      </c>
      <c r="J6649" s="203">
        <v>0</v>
      </c>
      <c r="K6649" s="203">
        <v>0</v>
      </c>
      <c r="L6649" s="203">
        <v>403.75</v>
      </c>
      <c r="M6649" s="231"/>
    </row>
    <row r="6650" spans="1:13">
      <c r="A6650" s="231" t="s">
        <v>794</v>
      </c>
      <c r="B6650" s="231" t="s">
        <v>804</v>
      </c>
      <c r="C6650" s="231" t="s">
        <v>2341</v>
      </c>
      <c r="D6650" s="231" t="s">
        <v>20</v>
      </c>
      <c r="E6650" s="231" t="s">
        <v>338</v>
      </c>
      <c r="F6650" s="231" t="s">
        <v>48</v>
      </c>
      <c r="G6650" s="231" t="s">
        <v>521</v>
      </c>
      <c r="H6650" s="231" t="s">
        <v>796</v>
      </c>
      <c r="I6650" s="203">
        <v>295</v>
      </c>
      <c r="J6650" s="203">
        <v>0</v>
      </c>
      <c r="K6650" s="203">
        <v>0</v>
      </c>
      <c r="L6650" s="203">
        <v>295</v>
      </c>
      <c r="M6650" s="231"/>
    </row>
    <row r="6651" spans="1:13">
      <c r="A6651" s="231" t="s">
        <v>794</v>
      </c>
      <c r="B6651" s="231" t="s">
        <v>804</v>
      </c>
      <c r="C6651" s="231" t="s">
        <v>2343</v>
      </c>
      <c r="D6651" s="231" t="s">
        <v>20</v>
      </c>
      <c r="E6651" s="231" t="s">
        <v>338</v>
      </c>
      <c r="F6651" s="231" t="s">
        <v>48</v>
      </c>
      <c r="G6651" s="231" t="s">
        <v>521</v>
      </c>
      <c r="H6651" s="231" t="s">
        <v>796</v>
      </c>
      <c r="I6651" s="203">
        <v>4084.15</v>
      </c>
      <c r="J6651" s="203">
        <v>2074.89</v>
      </c>
      <c r="K6651" s="203">
        <v>0</v>
      </c>
      <c r="L6651" s="203">
        <v>2009.26</v>
      </c>
      <c r="M6651" s="231"/>
    </row>
    <row r="6652" spans="1:13">
      <c r="A6652" s="231" t="s">
        <v>794</v>
      </c>
      <c r="B6652" s="231" t="s">
        <v>706</v>
      </c>
      <c r="C6652" s="231" t="s">
        <v>2345</v>
      </c>
      <c r="D6652" s="231" t="s">
        <v>20</v>
      </c>
      <c r="E6652" s="231" t="s">
        <v>338</v>
      </c>
      <c r="F6652" s="231" t="s">
        <v>48</v>
      </c>
      <c r="G6652" s="231" t="s">
        <v>521</v>
      </c>
      <c r="H6652" s="231" t="s">
        <v>796</v>
      </c>
      <c r="I6652" s="203">
        <v>562.67999999999995</v>
      </c>
      <c r="J6652" s="203">
        <v>459.3</v>
      </c>
      <c r="K6652" s="203">
        <v>0</v>
      </c>
      <c r="L6652" s="203">
        <v>103.38</v>
      </c>
      <c r="M6652" s="231"/>
    </row>
    <row r="6653" spans="1:13">
      <c r="A6653" s="231" t="s">
        <v>794</v>
      </c>
      <c r="B6653" s="231" t="s">
        <v>808</v>
      </c>
      <c r="C6653" s="231" t="s">
        <v>2341</v>
      </c>
      <c r="D6653" s="231" t="s">
        <v>851</v>
      </c>
      <c r="E6653" s="231" t="s">
        <v>2294</v>
      </c>
      <c r="F6653" s="231" t="s">
        <v>48</v>
      </c>
      <c r="G6653" s="231" t="s">
        <v>521</v>
      </c>
      <c r="H6653" s="231" t="s">
        <v>796</v>
      </c>
      <c r="I6653" s="203">
        <v>2000</v>
      </c>
      <c r="J6653" s="203">
        <v>0</v>
      </c>
      <c r="K6653" s="203">
        <v>0</v>
      </c>
      <c r="L6653" s="203">
        <v>2000</v>
      </c>
      <c r="M6653" s="231"/>
    </row>
    <row r="6654" spans="1:13">
      <c r="A6654" s="231" t="s">
        <v>794</v>
      </c>
      <c r="B6654" s="231" t="s">
        <v>806</v>
      </c>
      <c r="C6654" s="231" t="s">
        <v>2343</v>
      </c>
      <c r="D6654" s="231" t="s">
        <v>2301</v>
      </c>
      <c r="E6654" s="231" t="s">
        <v>828</v>
      </c>
      <c r="F6654" s="231" t="s">
        <v>48</v>
      </c>
      <c r="G6654" s="231" t="s">
        <v>521</v>
      </c>
      <c r="H6654" s="231" t="s">
        <v>796</v>
      </c>
      <c r="I6654" s="203">
        <v>4478</v>
      </c>
      <c r="J6654" s="203">
        <v>0</v>
      </c>
      <c r="K6654" s="203">
        <v>0</v>
      </c>
      <c r="L6654" s="203">
        <v>4478</v>
      </c>
      <c r="M6654" s="231"/>
    </row>
    <row r="6655" spans="1:13">
      <c r="A6655" s="231" t="s">
        <v>794</v>
      </c>
      <c r="B6655" s="231" t="s">
        <v>366</v>
      </c>
      <c r="C6655" s="231" t="s">
        <v>2341</v>
      </c>
      <c r="D6655" s="231" t="s">
        <v>43</v>
      </c>
      <c r="E6655" s="231" t="s">
        <v>710</v>
      </c>
      <c r="F6655" s="231" t="s">
        <v>48</v>
      </c>
      <c r="G6655" s="231" t="s">
        <v>521</v>
      </c>
      <c r="H6655" s="231" t="s">
        <v>796</v>
      </c>
      <c r="I6655" s="203">
        <v>1563.51</v>
      </c>
      <c r="J6655" s="203">
        <v>1563.51</v>
      </c>
      <c r="K6655" s="203">
        <v>0</v>
      </c>
      <c r="L6655" s="203">
        <v>0</v>
      </c>
      <c r="M6655" s="231"/>
    </row>
    <row r="6656" spans="1:13">
      <c r="A6656" s="231" t="s">
        <v>794</v>
      </c>
      <c r="B6656" s="231" t="s">
        <v>366</v>
      </c>
      <c r="C6656" s="231" t="s">
        <v>2343</v>
      </c>
      <c r="D6656" s="231" t="s">
        <v>43</v>
      </c>
      <c r="E6656" s="231" t="s">
        <v>710</v>
      </c>
      <c r="F6656" s="231" t="s">
        <v>48</v>
      </c>
      <c r="G6656" s="231" t="s">
        <v>521</v>
      </c>
      <c r="H6656" s="231" t="s">
        <v>796</v>
      </c>
      <c r="I6656" s="203">
        <v>1586.8</v>
      </c>
      <c r="J6656" s="203">
        <v>785.41</v>
      </c>
      <c r="K6656" s="203">
        <v>0</v>
      </c>
      <c r="L6656" s="203">
        <v>801.39</v>
      </c>
      <c r="M6656" s="231"/>
    </row>
    <row r="6657" spans="1:13">
      <c r="A6657" s="231" t="s">
        <v>794</v>
      </c>
      <c r="B6657" s="231" t="s">
        <v>703</v>
      </c>
      <c r="C6657" s="231" t="s">
        <v>794</v>
      </c>
      <c r="D6657" s="231" t="s">
        <v>855</v>
      </c>
      <c r="E6657" s="231" t="s">
        <v>1097</v>
      </c>
      <c r="F6657" s="231" t="s">
        <v>48</v>
      </c>
      <c r="G6657" s="231" t="s">
        <v>521</v>
      </c>
      <c r="H6657" s="231" t="s">
        <v>796</v>
      </c>
      <c r="I6657" s="203">
        <v>2390</v>
      </c>
      <c r="J6657" s="203">
        <v>1687.85</v>
      </c>
      <c r="K6657" s="203">
        <v>0</v>
      </c>
      <c r="L6657" s="203">
        <v>702.15</v>
      </c>
      <c r="M6657" s="231"/>
    </row>
    <row r="6658" spans="1:13">
      <c r="A6658" s="231" t="s">
        <v>794</v>
      </c>
      <c r="B6658" s="231" t="s">
        <v>703</v>
      </c>
      <c r="C6658" s="231" t="s">
        <v>812</v>
      </c>
      <c r="D6658" s="231" t="s">
        <v>855</v>
      </c>
      <c r="E6658" s="231" t="s">
        <v>1097</v>
      </c>
      <c r="F6658" s="231" t="s">
        <v>48</v>
      </c>
      <c r="G6658" s="231" t="s">
        <v>521</v>
      </c>
      <c r="H6658" s="231" t="s">
        <v>796</v>
      </c>
      <c r="I6658" s="203">
        <v>526</v>
      </c>
      <c r="J6658" s="203">
        <v>389.13</v>
      </c>
      <c r="K6658" s="203">
        <v>0</v>
      </c>
      <c r="L6658" s="203">
        <v>136.87</v>
      </c>
      <c r="M6658" s="231"/>
    </row>
    <row r="6659" spans="1:13">
      <c r="A6659" s="231" t="s">
        <v>794</v>
      </c>
      <c r="B6659" s="231" t="s">
        <v>704</v>
      </c>
      <c r="C6659" s="231" t="s">
        <v>2341</v>
      </c>
      <c r="D6659" s="231" t="s">
        <v>2094</v>
      </c>
      <c r="E6659" s="231" t="s">
        <v>521</v>
      </c>
      <c r="F6659" s="231" t="s">
        <v>48</v>
      </c>
      <c r="G6659" s="231" t="s">
        <v>521</v>
      </c>
      <c r="H6659" s="231" t="s">
        <v>796</v>
      </c>
      <c r="I6659" s="203">
        <v>212.66</v>
      </c>
      <c r="J6659" s="203">
        <v>3362.31</v>
      </c>
      <c r="K6659" s="203">
        <v>0</v>
      </c>
      <c r="L6659" s="203">
        <v>-3149.65</v>
      </c>
      <c r="M6659" s="231"/>
    </row>
    <row r="6660" spans="1:13">
      <c r="A6660" s="231" t="s">
        <v>794</v>
      </c>
      <c r="B6660" s="231" t="s">
        <v>704</v>
      </c>
      <c r="C6660" s="231" t="s">
        <v>2341</v>
      </c>
      <c r="D6660" s="231" t="s">
        <v>2094</v>
      </c>
      <c r="E6660" s="231" t="s">
        <v>521</v>
      </c>
      <c r="F6660" s="231" t="s">
        <v>48</v>
      </c>
      <c r="G6660" s="231" t="s">
        <v>521</v>
      </c>
      <c r="H6660" s="231" t="s">
        <v>796</v>
      </c>
      <c r="I6660" s="203">
        <v>142</v>
      </c>
      <c r="J6660" s="203">
        <v>0</v>
      </c>
      <c r="K6660" s="203">
        <v>0</v>
      </c>
      <c r="L6660" s="203">
        <v>142</v>
      </c>
      <c r="M6660" s="231"/>
    </row>
    <row r="6661" spans="1:13">
      <c r="A6661" s="231" t="s">
        <v>794</v>
      </c>
      <c r="B6661" s="231" t="s">
        <v>704</v>
      </c>
      <c r="C6661" s="231" t="s">
        <v>2343</v>
      </c>
      <c r="D6661" s="231" t="s">
        <v>2094</v>
      </c>
      <c r="E6661" s="231" t="s">
        <v>521</v>
      </c>
      <c r="F6661" s="231" t="s">
        <v>48</v>
      </c>
      <c r="G6661" s="231" t="s">
        <v>521</v>
      </c>
      <c r="H6661" s="231" t="s">
        <v>796</v>
      </c>
      <c r="I6661" s="203">
        <v>308.33999999999997</v>
      </c>
      <c r="J6661" s="203">
        <v>0</v>
      </c>
      <c r="K6661" s="203">
        <v>0</v>
      </c>
      <c r="L6661" s="203">
        <v>308.33999999999997</v>
      </c>
      <c r="M6661" s="231"/>
    </row>
    <row r="6662" spans="1:13">
      <c r="A6662" s="231" t="s">
        <v>794</v>
      </c>
      <c r="B6662" s="231" t="s">
        <v>704</v>
      </c>
      <c r="C6662" s="231" t="s">
        <v>2343</v>
      </c>
      <c r="D6662" s="231" t="s">
        <v>2094</v>
      </c>
      <c r="E6662" s="231" t="s">
        <v>521</v>
      </c>
      <c r="F6662" s="231" t="s">
        <v>48</v>
      </c>
      <c r="G6662" s="231" t="s">
        <v>521</v>
      </c>
      <c r="H6662" s="231" t="s">
        <v>796</v>
      </c>
      <c r="I6662" s="203">
        <v>152</v>
      </c>
      <c r="J6662" s="203">
        <v>0</v>
      </c>
      <c r="K6662" s="203">
        <v>0</v>
      </c>
      <c r="L6662" s="203">
        <v>152</v>
      </c>
      <c r="M6662" s="231"/>
    </row>
    <row r="6663" spans="1:13">
      <c r="A6663" s="231" t="s">
        <v>794</v>
      </c>
      <c r="B6663" s="231" t="s">
        <v>702</v>
      </c>
      <c r="C6663" s="231" t="s">
        <v>812</v>
      </c>
      <c r="D6663" s="231" t="s">
        <v>2094</v>
      </c>
      <c r="E6663" s="231" t="s">
        <v>521</v>
      </c>
      <c r="F6663" s="231" t="s">
        <v>48</v>
      </c>
      <c r="G6663" s="231" t="s">
        <v>521</v>
      </c>
      <c r="H6663" s="231" t="s">
        <v>796</v>
      </c>
      <c r="I6663" s="203">
        <v>114.51</v>
      </c>
      <c r="J6663" s="203">
        <v>14.51</v>
      </c>
      <c r="K6663" s="203">
        <v>0</v>
      </c>
      <c r="L6663" s="203">
        <v>100</v>
      </c>
      <c r="M6663" s="231"/>
    </row>
    <row r="6664" spans="1:13">
      <c r="A6664" s="231" t="s">
        <v>794</v>
      </c>
      <c r="B6664" s="231" t="s">
        <v>365</v>
      </c>
      <c r="C6664" s="231" t="s">
        <v>794</v>
      </c>
      <c r="D6664" s="231" t="s">
        <v>2094</v>
      </c>
      <c r="E6664" s="231" t="s">
        <v>521</v>
      </c>
      <c r="F6664" s="231" t="s">
        <v>48</v>
      </c>
      <c r="G6664" s="231" t="s">
        <v>521</v>
      </c>
      <c r="H6664" s="231" t="s">
        <v>796</v>
      </c>
      <c r="I6664" s="203">
        <v>182464.35</v>
      </c>
      <c r="J6664" s="203">
        <v>167258.99</v>
      </c>
      <c r="K6664" s="203">
        <v>15205.36</v>
      </c>
      <c r="L6664" s="203">
        <v>0</v>
      </c>
      <c r="M6664" s="231"/>
    </row>
    <row r="6665" spans="1:13">
      <c r="A6665" s="231" t="s">
        <v>794</v>
      </c>
      <c r="B6665" s="231" t="s">
        <v>365</v>
      </c>
      <c r="C6665" s="231" t="s">
        <v>812</v>
      </c>
      <c r="D6665" s="231" t="s">
        <v>2094</v>
      </c>
      <c r="E6665" s="231" t="s">
        <v>521</v>
      </c>
      <c r="F6665" s="231" t="s">
        <v>48</v>
      </c>
      <c r="G6665" s="231" t="s">
        <v>521</v>
      </c>
      <c r="H6665" s="231" t="s">
        <v>796</v>
      </c>
      <c r="I6665" s="203">
        <v>72934.66</v>
      </c>
      <c r="J6665" s="203">
        <v>69843.25</v>
      </c>
      <c r="K6665" s="203">
        <v>4146.72</v>
      </c>
      <c r="L6665" s="203">
        <v>-1055.31</v>
      </c>
      <c r="M6665" s="231"/>
    </row>
    <row r="6666" spans="1:13">
      <c r="A6666" s="231" t="s">
        <v>794</v>
      </c>
      <c r="B6666" s="231" t="s">
        <v>703</v>
      </c>
      <c r="C6666" s="231" t="s">
        <v>2341</v>
      </c>
      <c r="D6666" s="231" t="s">
        <v>2300</v>
      </c>
      <c r="E6666" s="231" t="s">
        <v>521</v>
      </c>
      <c r="F6666" s="231" t="s">
        <v>48</v>
      </c>
      <c r="G6666" s="231" t="s">
        <v>521</v>
      </c>
      <c r="H6666" s="231" t="s">
        <v>796</v>
      </c>
      <c r="I6666" s="203">
        <v>20</v>
      </c>
      <c r="J6666" s="203">
        <v>0</v>
      </c>
      <c r="K6666" s="203">
        <v>0</v>
      </c>
      <c r="L6666" s="203">
        <v>20</v>
      </c>
      <c r="M6666" s="231"/>
    </row>
    <row r="6667" spans="1:13">
      <c r="A6667" s="231" t="s">
        <v>794</v>
      </c>
      <c r="B6667" s="231" t="s">
        <v>704</v>
      </c>
      <c r="C6667" s="231" t="s">
        <v>2341</v>
      </c>
      <c r="D6667" s="231" t="s">
        <v>2300</v>
      </c>
      <c r="E6667" s="231" t="s">
        <v>521</v>
      </c>
      <c r="F6667" s="231" t="s">
        <v>48</v>
      </c>
      <c r="G6667" s="231" t="s">
        <v>521</v>
      </c>
      <c r="H6667" s="231" t="s">
        <v>796</v>
      </c>
      <c r="I6667" s="203">
        <v>2251</v>
      </c>
      <c r="J6667" s="203">
        <v>2777.18</v>
      </c>
      <c r="K6667" s="203">
        <v>149.4</v>
      </c>
      <c r="L6667" s="203">
        <v>-675.58</v>
      </c>
      <c r="M6667" s="231"/>
    </row>
    <row r="6668" spans="1:13">
      <c r="A6668" s="231" t="s">
        <v>794</v>
      </c>
      <c r="B6668" s="231" t="s">
        <v>704</v>
      </c>
      <c r="C6668" s="231" t="s">
        <v>2341</v>
      </c>
      <c r="D6668" s="231" t="s">
        <v>2300</v>
      </c>
      <c r="E6668" s="231" t="s">
        <v>521</v>
      </c>
      <c r="F6668" s="231" t="s">
        <v>48</v>
      </c>
      <c r="G6668" s="231" t="s">
        <v>521</v>
      </c>
      <c r="H6668" s="231" t="s">
        <v>796</v>
      </c>
      <c r="I6668" s="203">
        <v>60</v>
      </c>
      <c r="J6668" s="203">
        <v>0</v>
      </c>
      <c r="K6668" s="203">
        <v>0</v>
      </c>
      <c r="L6668" s="203">
        <v>60</v>
      </c>
      <c r="M6668" s="231"/>
    </row>
    <row r="6669" spans="1:13">
      <c r="A6669" s="231" t="s">
        <v>794</v>
      </c>
      <c r="B6669" s="231" t="s">
        <v>704</v>
      </c>
      <c r="C6669" s="231" t="s">
        <v>2341</v>
      </c>
      <c r="D6669" s="231" t="s">
        <v>2300</v>
      </c>
      <c r="E6669" s="231" t="s">
        <v>521</v>
      </c>
      <c r="F6669" s="231" t="s">
        <v>48</v>
      </c>
      <c r="G6669" s="231" t="s">
        <v>521</v>
      </c>
      <c r="H6669" s="231" t="s">
        <v>796</v>
      </c>
      <c r="I6669" s="203">
        <v>124</v>
      </c>
      <c r="J6669" s="203">
        <v>0</v>
      </c>
      <c r="K6669" s="203">
        <v>0</v>
      </c>
      <c r="L6669" s="203">
        <v>124</v>
      </c>
      <c r="M6669" s="231"/>
    </row>
    <row r="6670" spans="1:13">
      <c r="A6670" s="231" t="s">
        <v>794</v>
      </c>
      <c r="B6670" s="231" t="s">
        <v>704</v>
      </c>
      <c r="C6670" s="231" t="s">
        <v>2343</v>
      </c>
      <c r="D6670" s="231" t="s">
        <v>2300</v>
      </c>
      <c r="E6670" s="231" t="s">
        <v>521</v>
      </c>
      <c r="F6670" s="231" t="s">
        <v>48</v>
      </c>
      <c r="G6670" s="231" t="s">
        <v>521</v>
      </c>
      <c r="H6670" s="231" t="s">
        <v>796</v>
      </c>
      <c r="I6670" s="203">
        <v>310</v>
      </c>
      <c r="J6670" s="203">
        <v>151.85</v>
      </c>
      <c r="K6670" s="203">
        <v>0</v>
      </c>
      <c r="L6670" s="203">
        <v>158.15</v>
      </c>
      <c r="M6670" s="231"/>
    </row>
    <row r="6671" spans="1:13">
      <c r="A6671" s="231" t="s">
        <v>794</v>
      </c>
      <c r="B6671" s="231" t="s">
        <v>704</v>
      </c>
      <c r="C6671" s="231" t="s">
        <v>2343</v>
      </c>
      <c r="D6671" s="231" t="s">
        <v>2300</v>
      </c>
      <c r="E6671" s="231" t="s">
        <v>521</v>
      </c>
      <c r="F6671" s="231" t="s">
        <v>48</v>
      </c>
      <c r="G6671" s="231" t="s">
        <v>521</v>
      </c>
      <c r="H6671" s="231" t="s">
        <v>796</v>
      </c>
      <c r="I6671" s="203">
        <v>12</v>
      </c>
      <c r="J6671" s="203">
        <v>0</v>
      </c>
      <c r="K6671" s="203">
        <v>0</v>
      </c>
      <c r="L6671" s="203">
        <v>12</v>
      </c>
      <c r="M6671" s="231"/>
    </row>
    <row r="6672" spans="1:13">
      <c r="A6672" s="231" t="s">
        <v>794</v>
      </c>
      <c r="B6672" s="231" t="s">
        <v>704</v>
      </c>
      <c r="C6672" s="231" t="s">
        <v>2344</v>
      </c>
      <c r="D6672" s="231" t="s">
        <v>2300</v>
      </c>
      <c r="E6672" s="231" t="s">
        <v>521</v>
      </c>
      <c r="F6672" s="231" t="s">
        <v>48</v>
      </c>
      <c r="G6672" s="231" t="s">
        <v>521</v>
      </c>
      <c r="H6672" s="231" t="s">
        <v>796</v>
      </c>
      <c r="I6672" s="203">
        <v>59</v>
      </c>
      <c r="J6672" s="203">
        <v>0</v>
      </c>
      <c r="K6672" s="203">
        <v>0</v>
      </c>
      <c r="L6672" s="203">
        <v>59</v>
      </c>
      <c r="M6672" s="231"/>
    </row>
    <row r="6673" spans="1:13">
      <c r="A6673" s="231" t="s">
        <v>794</v>
      </c>
      <c r="B6673" s="231" t="s">
        <v>704</v>
      </c>
      <c r="C6673" s="231" t="s">
        <v>2345</v>
      </c>
      <c r="D6673" s="231" t="s">
        <v>2300</v>
      </c>
      <c r="E6673" s="231" t="s">
        <v>521</v>
      </c>
      <c r="F6673" s="231" t="s">
        <v>48</v>
      </c>
      <c r="G6673" s="231" t="s">
        <v>521</v>
      </c>
      <c r="H6673" s="231" t="s">
        <v>796</v>
      </c>
      <c r="I6673" s="203">
        <v>160</v>
      </c>
      <c r="J6673" s="203">
        <v>155.94999999999999</v>
      </c>
      <c r="K6673" s="203">
        <v>0</v>
      </c>
      <c r="L6673" s="203">
        <v>4.05</v>
      </c>
      <c r="M6673" s="231"/>
    </row>
    <row r="6674" spans="1:13">
      <c r="A6674" s="231" t="s">
        <v>794</v>
      </c>
      <c r="B6674" s="231" t="s">
        <v>365</v>
      </c>
      <c r="C6674" s="231" t="s">
        <v>794</v>
      </c>
      <c r="D6674" s="231" t="s">
        <v>2300</v>
      </c>
      <c r="E6674" s="231" t="s">
        <v>521</v>
      </c>
      <c r="F6674" s="231" t="s">
        <v>48</v>
      </c>
      <c r="G6674" s="231" t="s">
        <v>521</v>
      </c>
      <c r="H6674" s="231" t="s">
        <v>796</v>
      </c>
      <c r="I6674" s="203">
        <v>183133.61</v>
      </c>
      <c r="J6674" s="203">
        <v>167862.63</v>
      </c>
      <c r="K6674" s="203">
        <v>15270.98</v>
      </c>
      <c r="L6674" s="203">
        <v>0</v>
      </c>
      <c r="M6674" s="231"/>
    </row>
    <row r="6675" spans="1:13">
      <c r="A6675" s="231" t="s">
        <v>794</v>
      </c>
      <c r="B6675" s="231" t="s">
        <v>365</v>
      </c>
      <c r="C6675" s="231" t="s">
        <v>812</v>
      </c>
      <c r="D6675" s="231" t="s">
        <v>2300</v>
      </c>
      <c r="E6675" s="231" t="s">
        <v>521</v>
      </c>
      <c r="F6675" s="231" t="s">
        <v>48</v>
      </c>
      <c r="G6675" s="231" t="s">
        <v>521</v>
      </c>
      <c r="H6675" s="231" t="s">
        <v>796</v>
      </c>
      <c r="I6675" s="203">
        <v>73024.160000000003</v>
      </c>
      <c r="J6675" s="203">
        <v>69832.23</v>
      </c>
      <c r="K6675" s="203">
        <v>4176.82</v>
      </c>
      <c r="L6675" s="203">
        <v>-984.89</v>
      </c>
      <c r="M6675" s="231"/>
    </row>
    <row r="6676" spans="1:13">
      <c r="A6676" s="231" t="s">
        <v>794</v>
      </c>
      <c r="B6676" s="231" t="s">
        <v>808</v>
      </c>
      <c r="C6676" s="231" t="s">
        <v>2341</v>
      </c>
      <c r="D6676" s="231" t="s">
        <v>816</v>
      </c>
      <c r="E6676" s="231" t="s">
        <v>2294</v>
      </c>
      <c r="F6676" s="231" t="s">
        <v>48</v>
      </c>
      <c r="G6676" s="231" t="s">
        <v>521</v>
      </c>
      <c r="H6676" s="231" t="s">
        <v>796</v>
      </c>
      <c r="I6676" s="203">
        <v>3000</v>
      </c>
      <c r="J6676" s="203">
        <v>0</v>
      </c>
      <c r="K6676" s="203">
        <v>0</v>
      </c>
      <c r="L6676" s="203">
        <v>3000</v>
      </c>
      <c r="M6676" s="231"/>
    </row>
    <row r="6677" spans="1:13">
      <c r="A6677" s="231" t="s">
        <v>794</v>
      </c>
      <c r="B6677" s="231" t="s">
        <v>808</v>
      </c>
      <c r="C6677" s="231" t="s">
        <v>794</v>
      </c>
      <c r="D6677" s="231" t="s">
        <v>866</v>
      </c>
      <c r="E6677" s="231" t="s">
        <v>867</v>
      </c>
      <c r="F6677" s="231" t="s">
        <v>48</v>
      </c>
      <c r="G6677" s="231" t="s">
        <v>521</v>
      </c>
      <c r="H6677" s="231" t="s">
        <v>796</v>
      </c>
      <c r="I6677" s="203">
        <v>9578.73</v>
      </c>
      <c r="J6677" s="203">
        <v>0</v>
      </c>
      <c r="K6677" s="203">
        <v>0</v>
      </c>
      <c r="L6677" s="203">
        <v>9578.73</v>
      </c>
      <c r="M6677" s="231"/>
    </row>
    <row r="6678" spans="1:13">
      <c r="A6678" s="231" t="s">
        <v>794</v>
      </c>
      <c r="B6678" s="231" t="s">
        <v>808</v>
      </c>
      <c r="C6678" s="231" t="s">
        <v>2343</v>
      </c>
      <c r="D6678" s="231" t="s">
        <v>866</v>
      </c>
      <c r="E6678" s="231" t="s">
        <v>867</v>
      </c>
      <c r="F6678" s="231" t="s">
        <v>48</v>
      </c>
      <c r="G6678" s="231" t="s">
        <v>521</v>
      </c>
      <c r="H6678" s="231" t="s">
        <v>796</v>
      </c>
      <c r="I6678" s="203">
        <v>54727.44</v>
      </c>
      <c r="J6678" s="203">
        <v>1384.33</v>
      </c>
      <c r="K6678" s="203">
        <v>307.56</v>
      </c>
      <c r="L6678" s="203">
        <v>53035.55</v>
      </c>
      <c r="M6678" s="231"/>
    </row>
    <row r="6679" spans="1:13">
      <c r="A6679" s="231" t="s">
        <v>794</v>
      </c>
      <c r="B6679" s="231" t="s">
        <v>808</v>
      </c>
      <c r="C6679" s="231" t="s">
        <v>2343</v>
      </c>
      <c r="D6679" s="231" t="s">
        <v>866</v>
      </c>
      <c r="E6679" s="231" t="s">
        <v>867</v>
      </c>
      <c r="F6679" s="231" t="s">
        <v>48</v>
      </c>
      <c r="G6679" s="231" t="s">
        <v>521</v>
      </c>
      <c r="H6679" s="231" t="s">
        <v>796</v>
      </c>
      <c r="I6679" s="203">
        <v>30</v>
      </c>
      <c r="J6679" s="203">
        <v>29.99</v>
      </c>
      <c r="K6679" s="203">
        <v>0</v>
      </c>
      <c r="L6679" s="203">
        <v>0.01</v>
      </c>
      <c r="M6679" s="231"/>
    </row>
    <row r="6680" spans="1:13">
      <c r="A6680" s="231" t="s">
        <v>794</v>
      </c>
      <c r="B6680" s="231" t="s">
        <v>808</v>
      </c>
      <c r="C6680" s="231" t="s">
        <v>2345</v>
      </c>
      <c r="D6680" s="231" t="s">
        <v>866</v>
      </c>
      <c r="E6680" s="231" t="s">
        <v>867</v>
      </c>
      <c r="F6680" s="231" t="s">
        <v>48</v>
      </c>
      <c r="G6680" s="231" t="s">
        <v>521</v>
      </c>
      <c r="H6680" s="231" t="s">
        <v>796</v>
      </c>
      <c r="I6680" s="203">
        <v>8224</v>
      </c>
      <c r="J6680" s="203">
        <v>8224</v>
      </c>
      <c r="K6680" s="203">
        <v>0</v>
      </c>
      <c r="L6680" s="203">
        <v>0</v>
      </c>
      <c r="M6680" s="231"/>
    </row>
    <row r="6681" spans="1:13">
      <c r="A6681" s="231" t="s">
        <v>794</v>
      </c>
      <c r="B6681" s="231" t="s">
        <v>704</v>
      </c>
      <c r="C6681" s="231" t="s">
        <v>2341</v>
      </c>
      <c r="D6681" s="231" t="s">
        <v>866</v>
      </c>
      <c r="E6681" s="231" t="s">
        <v>867</v>
      </c>
      <c r="F6681" s="231" t="s">
        <v>48</v>
      </c>
      <c r="G6681" s="231" t="s">
        <v>521</v>
      </c>
      <c r="H6681" s="231" t="s">
        <v>796</v>
      </c>
      <c r="I6681" s="203">
        <v>100</v>
      </c>
      <c r="J6681" s="203">
        <v>0</v>
      </c>
      <c r="K6681" s="203">
        <v>0</v>
      </c>
      <c r="L6681" s="203">
        <v>100</v>
      </c>
      <c r="M6681" s="231"/>
    </row>
    <row r="6682" spans="1:13">
      <c r="A6682" s="231" t="s">
        <v>794</v>
      </c>
      <c r="B6682" s="231" t="s">
        <v>704</v>
      </c>
      <c r="C6682" s="231" t="s">
        <v>2343</v>
      </c>
      <c r="D6682" s="231" t="s">
        <v>866</v>
      </c>
      <c r="E6682" s="231" t="s">
        <v>867</v>
      </c>
      <c r="F6682" s="231" t="s">
        <v>48</v>
      </c>
      <c r="G6682" s="231" t="s">
        <v>521</v>
      </c>
      <c r="H6682" s="231" t="s">
        <v>796</v>
      </c>
      <c r="I6682" s="203">
        <v>3092</v>
      </c>
      <c r="J6682" s="203">
        <v>3089.26</v>
      </c>
      <c r="K6682" s="203">
        <v>0</v>
      </c>
      <c r="L6682" s="203">
        <v>2.74</v>
      </c>
      <c r="M6682" s="231"/>
    </row>
    <row r="6683" spans="1:13">
      <c r="A6683" s="231" t="s">
        <v>794</v>
      </c>
      <c r="B6683" s="231" t="s">
        <v>704</v>
      </c>
      <c r="C6683" s="231" t="s">
        <v>2344</v>
      </c>
      <c r="D6683" s="231" t="s">
        <v>866</v>
      </c>
      <c r="E6683" s="231" t="s">
        <v>867</v>
      </c>
      <c r="F6683" s="231" t="s">
        <v>48</v>
      </c>
      <c r="G6683" s="231" t="s">
        <v>521</v>
      </c>
      <c r="H6683" s="231" t="s">
        <v>796</v>
      </c>
      <c r="I6683" s="203">
        <v>379.98</v>
      </c>
      <c r="J6683" s="203">
        <v>0</v>
      </c>
      <c r="K6683" s="203">
        <v>379.98</v>
      </c>
      <c r="L6683" s="203">
        <v>0</v>
      </c>
      <c r="M6683" s="231"/>
    </row>
    <row r="6684" spans="1:13">
      <c r="A6684" s="231" t="s">
        <v>794</v>
      </c>
      <c r="B6684" s="231" t="s">
        <v>243</v>
      </c>
      <c r="C6684" s="231" t="s">
        <v>2341</v>
      </c>
      <c r="D6684" s="231" t="s">
        <v>866</v>
      </c>
      <c r="E6684" s="231" t="s">
        <v>867</v>
      </c>
      <c r="F6684" s="231" t="s">
        <v>48</v>
      </c>
      <c r="G6684" s="231" t="s">
        <v>521</v>
      </c>
      <c r="H6684" s="231" t="s">
        <v>796</v>
      </c>
      <c r="I6684" s="203">
        <v>270.24</v>
      </c>
      <c r="J6684" s="203">
        <v>270.24</v>
      </c>
      <c r="K6684" s="203">
        <v>0</v>
      </c>
      <c r="L6684" s="203">
        <v>0</v>
      </c>
      <c r="M6684" s="231"/>
    </row>
    <row r="6685" spans="1:13">
      <c r="A6685" s="231" t="s">
        <v>794</v>
      </c>
      <c r="B6685" s="231" t="s">
        <v>808</v>
      </c>
      <c r="C6685" s="231" t="s">
        <v>2343</v>
      </c>
      <c r="D6685" s="231" t="s">
        <v>2299</v>
      </c>
      <c r="E6685" s="231" t="s">
        <v>1089</v>
      </c>
      <c r="F6685" s="231" t="s">
        <v>48</v>
      </c>
      <c r="G6685" s="231" t="s">
        <v>521</v>
      </c>
      <c r="H6685" s="231" t="s">
        <v>796</v>
      </c>
      <c r="I6685" s="203">
        <v>72.63</v>
      </c>
      <c r="J6685" s="203">
        <v>72.63</v>
      </c>
      <c r="K6685" s="203">
        <v>0</v>
      </c>
      <c r="L6685" s="203">
        <v>0</v>
      </c>
      <c r="M6685" s="231"/>
    </row>
    <row r="6686" spans="1:13">
      <c r="A6686" s="231" t="s">
        <v>794</v>
      </c>
      <c r="B6686" s="231" t="s">
        <v>808</v>
      </c>
      <c r="C6686" s="231" t="s">
        <v>2341</v>
      </c>
      <c r="D6686" s="231" t="s">
        <v>820</v>
      </c>
      <c r="E6686" s="231" t="s">
        <v>830</v>
      </c>
      <c r="F6686" s="231" t="s">
        <v>48</v>
      </c>
      <c r="G6686" s="231" t="s">
        <v>521</v>
      </c>
      <c r="H6686" s="231" t="s">
        <v>796</v>
      </c>
      <c r="I6686" s="203">
        <v>1500</v>
      </c>
      <c r="J6686" s="203">
        <v>750</v>
      </c>
      <c r="K6686" s="203">
        <v>0</v>
      </c>
      <c r="L6686" s="203">
        <v>750</v>
      </c>
      <c r="M6686" s="231"/>
    </row>
    <row r="6687" spans="1:13">
      <c r="A6687" s="231" t="s">
        <v>794</v>
      </c>
      <c r="B6687" s="231" t="s">
        <v>808</v>
      </c>
      <c r="C6687" s="231" t="s">
        <v>2341</v>
      </c>
      <c r="D6687" s="231" t="s">
        <v>820</v>
      </c>
      <c r="E6687" s="231" t="s">
        <v>830</v>
      </c>
      <c r="F6687" s="231" t="s">
        <v>48</v>
      </c>
      <c r="G6687" s="231" t="s">
        <v>521</v>
      </c>
      <c r="H6687" s="231" t="s">
        <v>796</v>
      </c>
      <c r="I6687" s="203">
        <v>650</v>
      </c>
      <c r="J6687" s="203">
        <v>650</v>
      </c>
      <c r="K6687" s="203">
        <v>0</v>
      </c>
      <c r="L6687" s="203">
        <v>0</v>
      </c>
      <c r="M6687" s="231"/>
    </row>
    <row r="6688" spans="1:13">
      <c r="A6688" s="231" t="s">
        <v>794</v>
      </c>
      <c r="B6688" s="231" t="s">
        <v>808</v>
      </c>
      <c r="C6688" s="231" t="s">
        <v>2343</v>
      </c>
      <c r="D6688" s="231" t="s">
        <v>820</v>
      </c>
      <c r="E6688" s="231" t="s">
        <v>830</v>
      </c>
      <c r="F6688" s="231" t="s">
        <v>48</v>
      </c>
      <c r="G6688" s="231" t="s">
        <v>521</v>
      </c>
      <c r="H6688" s="231" t="s">
        <v>796</v>
      </c>
      <c r="I6688" s="203">
        <v>1750.86</v>
      </c>
      <c r="J6688" s="203">
        <v>0</v>
      </c>
      <c r="K6688" s="203">
        <v>0</v>
      </c>
      <c r="L6688" s="203">
        <v>1750.86</v>
      </c>
      <c r="M6688" s="231"/>
    </row>
    <row r="6689" spans="1:13">
      <c r="A6689" s="231" t="s">
        <v>794</v>
      </c>
      <c r="B6689" s="231" t="s">
        <v>808</v>
      </c>
      <c r="C6689" s="231" t="s">
        <v>2344</v>
      </c>
      <c r="D6689" s="231" t="s">
        <v>820</v>
      </c>
      <c r="E6689" s="231" t="s">
        <v>830</v>
      </c>
      <c r="F6689" s="231" t="s">
        <v>48</v>
      </c>
      <c r="G6689" s="231" t="s">
        <v>521</v>
      </c>
      <c r="H6689" s="231" t="s">
        <v>796</v>
      </c>
      <c r="I6689" s="203">
        <v>247.01</v>
      </c>
      <c r="J6689" s="203">
        <v>0</v>
      </c>
      <c r="K6689" s="203">
        <v>0</v>
      </c>
      <c r="L6689" s="203">
        <v>247.01</v>
      </c>
      <c r="M6689" s="231"/>
    </row>
    <row r="6690" spans="1:13">
      <c r="A6690" s="231" t="s">
        <v>794</v>
      </c>
      <c r="B6690" s="231" t="s">
        <v>833</v>
      </c>
      <c r="C6690" s="231" t="s">
        <v>794</v>
      </c>
      <c r="D6690" s="231" t="s">
        <v>861</v>
      </c>
      <c r="E6690" s="231" t="s">
        <v>1967</v>
      </c>
      <c r="F6690" s="231" t="s">
        <v>48</v>
      </c>
      <c r="G6690" s="231" t="s">
        <v>521</v>
      </c>
      <c r="H6690" s="231" t="s">
        <v>796</v>
      </c>
      <c r="I6690" s="203">
        <v>5024</v>
      </c>
      <c r="J6690" s="203">
        <v>14088</v>
      </c>
      <c r="K6690" s="203">
        <v>0</v>
      </c>
      <c r="L6690" s="203">
        <v>-9064</v>
      </c>
      <c r="M6690" s="231"/>
    </row>
    <row r="6691" spans="1:13">
      <c r="A6691" s="231" t="s">
        <v>794</v>
      </c>
      <c r="B6691" s="231" t="s">
        <v>833</v>
      </c>
      <c r="C6691" s="231" t="s">
        <v>812</v>
      </c>
      <c r="D6691" s="231" t="s">
        <v>861</v>
      </c>
      <c r="E6691" s="231" t="s">
        <v>1967</v>
      </c>
      <c r="F6691" s="231" t="s">
        <v>48</v>
      </c>
      <c r="G6691" s="231" t="s">
        <v>521</v>
      </c>
      <c r="H6691" s="231" t="s">
        <v>796</v>
      </c>
      <c r="I6691" s="203">
        <v>3000</v>
      </c>
      <c r="J6691" s="203">
        <v>8666.7000000000007</v>
      </c>
      <c r="K6691" s="203">
        <v>0</v>
      </c>
      <c r="L6691" s="203">
        <v>-5666.7</v>
      </c>
      <c r="M6691" s="231"/>
    </row>
    <row r="6692" spans="1:13">
      <c r="A6692" s="231" t="s">
        <v>794</v>
      </c>
      <c r="B6692" s="231" t="s">
        <v>702</v>
      </c>
      <c r="C6692" s="231" t="s">
        <v>794</v>
      </c>
      <c r="D6692" s="231" t="s">
        <v>2094</v>
      </c>
      <c r="E6692" s="231" t="s">
        <v>1065</v>
      </c>
      <c r="F6692" s="231" t="s">
        <v>48</v>
      </c>
      <c r="G6692" s="231" t="s">
        <v>521</v>
      </c>
      <c r="H6692" s="231" t="s">
        <v>796</v>
      </c>
      <c r="I6692" s="203">
        <v>530</v>
      </c>
      <c r="J6692" s="203">
        <v>530</v>
      </c>
      <c r="K6692" s="203">
        <v>0</v>
      </c>
      <c r="L6692" s="203">
        <v>0</v>
      </c>
      <c r="M6692" s="231"/>
    </row>
    <row r="6693" spans="1:13">
      <c r="A6693" s="231" t="s">
        <v>794</v>
      </c>
      <c r="B6693" s="231" t="s">
        <v>702</v>
      </c>
      <c r="C6693" s="231" t="s">
        <v>812</v>
      </c>
      <c r="D6693" s="231" t="s">
        <v>2094</v>
      </c>
      <c r="E6693" s="231" t="s">
        <v>1065</v>
      </c>
      <c r="F6693" s="231" t="s">
        <v>48</v>
      </c>
      <c r="G6693" s="231" t="s">
        <v>521</v>
      </c>
      <c r="H6693" s="231" t="s">
        <v>796</v>
      </c>
      <c r="I6693" s="203">
        <v>42.41</v>
      </c>
      <c r="J6693" s="203">
        <v>42.41</v>
      </c>
      <c r="K6693" s="203">
        <v>0</v>
      </c>
      <c r="L6693" s="203">
        <v>0</v>
      </c>
      <c r="M6693" s="231"/>
    </row>
    <row r="6694" spans="1:13">
      <c r="A6694" s="231" t="s">
        <v>794</v>
      </c>
      <c r="B6694" s="231" t="s">
        <v>702</v>
      </c>
      <c r="C6694" s="231" t="s">
        <v>2341</v>
      </c>
      <c r="D6694" s="231" t="s">
        <v>2094</v>
      </c>
      <c r="E6694" s="231" t="s">
        <v>1065</v>
      </c>
      <c r="F6694" s="231" t="s">
        <v>48</v>
      </c>
      <c r="G6694" s="231" t="s">
        <v>521</v>
      </c>
      <c r="H6694" s="231" t="s">
        <v>796</v>
      </c>
      <c r="I6694" s="203">
        <v>686.84</v>
      </c>
      <c r="J6694" s="203">
        <v>686.84</v>
      </c>
      <c r="K6694" s="203">
        <v>0</v>
      </c>
      <c r="L6694" s="203">
        <v>0</v>
      </c>
      <c r="M6694" s="231"/>
    </row>
    <row r="6695" spans="1:13">
      <c r="A6695" s="231" t="s">
        <v>794</v>
      </c>
      <c r="B6695" s="231" t="s">
        <v>808</v>
      </c>
      <c r="C6695" s="231" t="s">
        <v>794</v>
      </c>
      <c r="D6695" s="231" t="s">
        <v>895</v>
      </c>
      <c r="E6695" s="231" t="s">
        <v>867</v>
      </c>
      <c r="F6695" s="231" t="s">
        <v>48</v>
      </c>
      <c r="G6695" s="231" t="s">
        <v>521</v>
      </c>
      <c r="H6695" s="231" t="s">
        <v>796</v>
      </c>
      <c r="I6695" s="203">
        <v>1320</v>
      </c>
      <c r="J6695" s="203">
        <v>1320</v>
      </c>
      <c r="K6695" s="203">
        <v>0</v>
      </c>
      <c r="L6695" s="203">
        <v>0</v>
      </c>
      <c r="M6695" s="231"/>
    </row>
    <row r="6696" spans="1:13">
      <c r="A6696" s="231" t="s">
        <v>794</v>
      </c>
      <c r="B6696" s="231" t="s">
        <v>808</v>
      </c>
      <c r="C6696" s="231" t="s">
        <v>812</v>
      </c>
      <c r="D6696" s="231" t="s">
        <v>895</v>
      </c>
      <c r="E6696" s="231" t="s">
        <v>867</v>
      </c>
      <c r="F6696" s="231" t="s">
        <v>48</v>
      </c>
      <c r="G6696" s="231" t="s">
        <v>521</v>
      </c>
      <c r="H6696" s="231" t="s">
        <v>796</v>
      </c>
      <c r="I6696" s="203">
        <v>105.61</v>
      </c>
      <c r="J6696" s="203">
        <v>105.61</v>
      </c>
      <c r="K6696" s="203">
        <v>0</v>
      </c>
      <c r="L6696" s="203">
        <v>0</v>
      </c>
      <c r="M6696" s="231"/>
    </row>
    <row r="6697" spans="1:13">
      <c r="A6697" s="231" t="s">
        <v>794</v>
      </c>
      <c r="B6697" s="231" t="s">
        <v>808</v>
      </c>
      <c r="C6697" s="231" t="s">
        <v>2341</v>
      </c>
      <c r="D6697" s="231" t="s">
        <v>895</v>
      </c>
      <c r="E6697" s="231" t="s">
        <v>867</v>
      </c>
      <c r="F6697" s="231" t="s">
        <v>48</v>
      </c>
      <c r="G6697" s="231" t="s">
        <v>521</v>
      </c>
      <c r="H6697" s="231" t="s">
        <v>796</v>
      </c>
      <c r="I6697" s="203">
        <v>2714.32</v>
      </c>
      <c r="J6697" s="203">
        <v>2645.75</v>
      </c>
      <c r="K6697" s="203">
        <v>0</v>
      </c>
      <c r="L6697" s="203">
        <v>68.569999999999993</v>
      </c>
      <c r="M6697" s="231"/>
    </row>
    <row r="6698" spans="1:13">
      <c r="A6698" s="231" t="s">
        <v>794</v>
      </c>
      <c r="B6698" s="231" t="s">
        <v>808</v>
      </c>
      <c r="C6698" s="231" t="s">
        <v>2344</v>
      </c>
      <c r="D6698" s="231" t="s">
        <v>895</v>
      </c>
      <c r="E6698" s="231" t="s">
        <v>867</v>
      </c>
      <c r="F6698" s="231" t="s">
        <v>48</v>
      </c>
      <c r="G6698" s="231" t="s">
        <v>521</v>
      </c>
      <c r="H6698" s="231" t="s">
        <v>796</v>
      </c>
      <c r="I6698" s="203">
        <v>860</v>
      </c>
      <c r="J6698" s="203">
        <v>858</v>
      </c>
      <c r="K6698" s="203">
        <v>0</v>
      </c>
      <c r="L6698" s="203">
        <v>2</v>
      </c>
      <c r="M6698" s="231"/>
    </row>
    <row r="6699" spans="1:13">
      <c r="A6699" s="231" t="s">
        <v>794</v>
      </c>
      <c r="B6699" s="231" t="s">
        <v>704</v>
      </c>
      <c r="C6699" s="231" t="s">
        <v>2341</v>
      </c>
      <c r="D6699" s="231" t="s">
        <v>895</v>
      </c>
      <c r="E6699" s="231" t="s">
        <v>867</v>
      </c>
      <c r="F6699" s="231" t="s">
        <v>48</v>
      </c>
      <c r="G6699" s="231" t="s">
        <v>521</v>
      </c>
      <c r="H6699" s="231" t="s">
        <v>796</v>
      </c>
      <c r="I6699" s="203">
        <v>6100</v>
      </c>
      <c r="J6699" s="203">
        <v>5067.5</v>
      </c>
      <c r="K6699" s="203">
        <v>0</v>
      </c>
      <c r="L6699" s="203">
        <v>1032.5</v>
      </c>
      <c r="M6699" s="231"/>
    </row>
    <row r="6700" spans="1:13">
      <c r="A6700" s="231" t="s">
        <v>794</v>
      </c>
      <c r="B6700" s="231" t="s">
        <v>704</v>
      </c>
      <c r="C6700" s="231" t="s">
        <v>2343</v>
      </c>
      <c r="D6700" s="231" t="s">
        <v>895</v>
      </c>
      <c r="E6700" s="231" t="s">
        <v>867</v>
      </c>
      <c r="F6700" s="231" t="s">
        <v>48</v>
      </c>
      <c r="G6700" s="231" t="s">
        <v>521</v>
      </c>
      <c r="H6700" s="231" t="s">
        <v>796</v>
      </c>
      <c r="I6700" s="203">
        <v>2425</v>
      </c>
      <c r="J6700" s="203">
        <v>420.62</v>
      </c>
      <c r="K6700" s="203">
        <v>1090.99</v>
      </c>
      <c r="L6700" s="203">
        <v>913.39</v>
      </c>
      <c r="M6700" s="231"/>
    </row>
    <row r="6701" spans="1:13">
      <c r="A6701" s="231" t="s">
        <v>794</v>
      </c>
      <c r="B6701" s="231" t="s">
        <v>704</v>
      </c>
      <c r="C6701" s="231" t="s">
        <v>2343</v>
      </c>
      <c r="D6701" s="231" t="s">
        <v>895</v>
      </c>
      <c r="E6701" s="231" t="s">
        <v>867</v>
      </c>
      <c r="F6701" s="231" t="s">
        <v>48</v>
      </c>
      <c r="G6701" s="231" t="s">
        <v>521</v>
      </c>
      <c r="H6701" s="231" t="s">
        <v>796</v>
      </c>
      <c r="I6701" s="203">
        <v>40</v>
      </c>
      <c r="J6701" s="203">
        <v>0</v>
      </c>
      <c r="K6701" s="203">
        <v>31.98</v>
      </c>
      <c r="L6701" s="203">
        <v>8.02</v>
      </c>
      <c r="M6701" s="231"/>
    </row>
    <row r="6702" spans="1:13">
      <c r="A6702" s="231" t="s">
        <v>794</v>
      </c>
      <c r="B6702" s="231" t="s">
        <v>704</v>
      </c>
      <c r="C6702" s="231" t="s">
        <v>2344</v>
      </c>
      <c r="D6702" s="231" t="s">
        <v>895</v>
      </c>
      <c r="E6702" s="231" t="s">
        <v>867</v>
      </c>
      <c r="F6702" s="231" t="s">
        <v>48</v>
      </c>
      <c r="G6702" s="231" t="s">
        <v>521</v>
      </c>
      <c r="H6702" s="231" t="s">
        <v>796</v>
      </c>
      <c r="I6702" s="203">
        <v>769</v>
      </c>
      <c r="J6702" s="203">
        <v>0</v>
      </c>
      <c r="K6702" s="203">
        <v>769</v>
      </c>
      <c r="L6702" s="203">
        <v>0</v>
      </c>
      <c r="M6702" s="231"/>
    </row>
    <row r="6703" spans="1:13">
      <c r="A6703" s="231" t="s">
        <v>794</v>
      </c>
      <c r="B6703" s="231" t="s">
        <v>702</v>
      </c>
      <c r="C6703" s="231" t="s">
        <v>794</v>
      </c>
      <c r="D6703" s="231" t="s">
        <v>895</v>
      </c>
      <c r="E6703" s="231" t="s">
        <v>867</v>
      </c>
      <c r="F6703" s="231" t="s">
        <v>48</v>
      </c>
      <c r="G6703" s="231" t="s">
        <v>521</v>
      </c>
      <c r="H6703" s="231" t="s">
        <v>796</v>
      </c>
      <c r="I6703" s="203">
        <v>10744.32</v>
      </c>
      <c r="J6703" s="203">
        <v>4368.5600000000004</v>
      </c>
      <c r="K6703" s="203">
        <v>0</v>
      </c>
      <c r="L6703" s="203">
        <v>6375.76</v>
      </c>
      <c r="M6703" s="231"/>
    </row>
    <row r="6704" spans="1:13">
      <c r="A6704" s="231" t="s">
        <v>794</v>
      </c>
      <c r="B6704" s="231" t="s">
        <v>702</v>
      </c>
      <c r="C6704" s="231" t="s">
        <v>812</v>
      </c>
      <c r="D6704" s="231" t="s">
        <v>895</v>
      </c>
      <c r="E6704" s="231" t="s">
        <v>867</v>
      </c>
      <c r="F6704" s="231" t="s">
        <v>48</v>
      </c>
      <c r="G6704" s="231" t="s">
        <v>521</v>
      </c>
      <c r="H6704" s="231" t="s">
        <v>796</v>
      </c>
      <c r="I6704" s="203">
        <v>1044.3900000000001</v>
      </c>
      <c r="J6704" s="203">
        <v>349.49</v>
      </c>
      <c r="K6704" s="203">
        <v>0</v>
      </c>
      <c r="L6704" s="203">
        <v>694.9</v>
      </c>
      <c r="M6704" s="231"/>
    </row>
    <row r="6705" spans="1:13">
      <c r="A6705" s="231" t="s">
        <v>794</v>
      </c>
      <c r="B6705" s="231" t="s">
        <v>702</v>
      </c>
      <c r="C6705" s="231" t="s">
        <v>2341</v>
      </c>
      <c r="D6705" s="231" t="s">
        <v>895</v>
      </c>
      <c r="E6705" s="231" t="s">
        <v>867</v>
      </c>
      <c r="F6705" s="231" t="s">
        <v>48</v>
      </c>
      <c r="G6705" s="231" t="s">
        <v>521</v>
      </c>
      <c r="H6705" s="231" t="s">
        <v>796</v>
      </c>
      <c r="I6705" s="203">
        <v>6000</v>
      </c>
      <c r="J6705" s="203">
        <v>2360.5</v>
      </c>
      <c r="K6705" s="203">
        <v>0</v>
      </c>
      <c r="L6705" s="203">
        <v>3639.5</v>
      </c>
      <c r="M6705" s="231"/>
    </row>
    <row r="6706" spans="1:13">
      <c r="A6706" s="231" t="s">
        <v>794</v>
      </c>
      <c r="B6706" s="231" t="s">
        <v>702</v>
      </c>
      <c r="C6706" s="231" t="s">
        <v>2341</v>
      </c>
      <c r="D6706" s="231" t="s">
        <v>895</v>
      </c>
      <c r="E6706" s="231" t="s">
        <v>867</v>
      </c>
      <c r="F6706" s="231" t="s">
        <v>48</v>
      </c>
      <c r="G6706" s="231" t="s">
        <v>521</v>
      </c>
      <c r="H6706" s="231" t="s">
        <v>796</v>
      </c>
      <c r="I6706" s="203">
        <v>8100</v>
      </c>
      <c r="J6706" s="203">
        <v>7962.4</v>
      </c>
      <c r="K6706" s="203">
        <v>0</v>
      </c>
      <c r="L6706" s="203">
        <v>137.6</v>
      </c>
      <c r="M6706" s="231"/>
    </row>
    <row r="6707" spans="1:13">
      <c r="A6707" s="231" t="s">
        <v>794</v>
      </c>
      <c r="B6707" s="231" t="s">
        <v>702</v>
      </c>
      <c r="C6707" s="231" t="s">
        <v>2343</v>
      </c>
      <c r="D6707" s="231" t="s">
        <v>895</v>
      </c>
      <c r="E6707" s="231" t="s">
        <v>867</v>
      </c>
      <c r="F6707" s="231" t="s">
        <v>48</v>
      </c>
      <c r="G6707" s="231" t="s">
        <v>521</v>
      </c>
      <c r="H6707" s="231" t="s">
        <v>796</v>
      </c>
      <c r="I6707" s="203">
        <v>12442.01</v>
      </c>
      <c r="J6707" s="203">
        <v>2592.37</v>
      </c>
      <c r="K6707" s="203">
        <v>0</v>
      </c>
      <c r="L6707" s="203">
        <v>9849.64</v>
      </c>
      <c r="M6707" s="231"/>
    </row>
    <row r="6708" spans="1:13">
      <c r="A6708" s="231" t="s">
        <v>794</v>
      </c>
      <c r="B6708" s="231" t="s">
        <v>702</v>
      </c>
      <c r="C6708" s="231" t="s">
        <v>2345</v>
      </c>
      <c r="D6708" s="231" t="s">
        <v>895</v>
      </c>
      <c r="E6708" s="231" t="s">
        <v>867</v>
      </c>
      <c r="F6708" s="231" t="s">
        <v>48</v>
      </c>
      <c r="G6708" s="231" t="s">
        <v>521</v>
      </c>
      <c r="H6708" s="231" t="s">
        <v>796</v>
      </c>
      <c r="I6708" s="203">
        <v>3371.03</v>
      </c>
      <c r="J6708" s="203">
        <v>3371.03</v>
      </c>
      <c r="K6708" s="203">
        <v>0</v>
      </c>
      <c r="L6708" s="203">
        <v>0</v>
      </c>
      <c r="M6708" s="231"/>
    </row>
    <row r="6709" spans="1:13">
      <c r="A6709" s="231" t="s">
        <v>794</v>
      </c>
      <c r="B6709" s="231" t="s">
        <v>808</v>
      </c>
      <c r="C6709" s="231" t="s">
        <v>794</v>
      </c>
      <c r="D6709" s="231" t="s">
        <v>820</v>
      </c>
      <c r="E6709" s="231" t="s">
        <v>1006</v>
      </c>
      <c r="F6709" s="231" t="s">
        <v>48</v>
      </c>
      <c r="G6709" s="231" t="s">
        <v>521</v>
      </c>
      <c r="H6709" s="231" t="s">
        <v>796</v>
      </c>
      <c r="I6709" s="203">
        <v>137200</v>
      </c>
      <c r="J6709" s="203">
        <v>128175.84</v>
      </c>
      <c r="K6709" s="203">
        <v>8903.52</v>
      </c>
      <c r="L6709" s="203">
        <v>120.64</v>
      </c>
      <c r="M6709" s="231"/>
    </row>
    <row r="6710" spans="1:13">
      <c r="A6710" s="231" t="s">
        <v>794</v>
      </c>
      <c r="B6710" s="231" t="s">
        <v>808</v>
      </c>
      <c r="C6710" s="231" t="s">
        <v>812</v>
      </c>
      <c r="D6710" s="231" t="s">
        <v>820</v>
      </c>
      <c r="E6710" s="231" t="s">
        <v>1006</v>
      </c>
      <c r="F6710" s="231" t="s">
        <v>48</v>
      </c>
      <c r="G6710" s="231" t="s">
        <v>521</v>
      </c>
      <c r="H6710" s="231" t="s">
        <v>796</v>
      </c>
      <c r="I6710" s="203">
        <v>28000</v>
      </c>
      <c r="J6710" s="203">
        <v>26083.55</v>
      </c>
      <c r="K6710" s="203">
        <v>1847.92</v>
      </c>
      <c r="L6710" s="203">
        <v>68.53</v>
      </c>
      <c r="M6710" s="231"/>
    </row>
    <row r="6711" spans="1:13">
      <c r="A6711" s="231" t="s">
        <v>794</v>
      </c>
      <c r="B6711" s="231" t="s">
        <v>808</v>
      </c>
      <c r="C6711" s="231" t="s">
        <v>2341</v>
      </c>
      <c r="D6711" s="231" t="s">
        <v>820</v>
      </c>
      <c r="E6711" s="231" t="s">
        <v>1006</v>
      </c>
      <c r="F6711" s="231" t="s">
        <v>48</v>
      </c>
      <c r="G6711" s="231" t="s">
        <v>521</v>
      </c>
      <c r="H6711" s="231" t="s">
        <v>796</v>
      </c>
      <c r="I6711" s="203">
        <v>18928.259999999998</v>
      </c>
      <c r="J6711" s="203">
        <v>17375.7</v>
      </c>
      <c r="K6711" s="203">
        <v>0</v>
      </c>
      <c r="L6711" s="203">
        <v>1552.56</v>
      </c>
      <c r="M6711" s="231"/>
    </row>
    <row r="6712" spans="1:13">
      <c r="A6712" s="231" t="s">
        <v>794</v>
      </c>
      <c r="B6712" s="231" t="s">
        <v>808</v>
      </c>
      <c r="C6712" s="231" t="s">
        <v>2341</v>
      </c>
      <c r="D6712" s="231" t="s">
        <v>820</v>
      </c>
      <c r="E6712" s="231" t="s">
        <v>1006</v>
      </c>
      <c r="F6712" s="231" t="s">
        <v>48</v>
      </c>
      <c r="G6712" s="231" t="s">
        <v>521</v>
      </c>
      <c r="H6712" s="231" t="s">
        <v>796</v>
      </c>
      <c r="I6712" s="203">
        <v>7594.55</v>
      </c>
      <c r="J6712" s="203">
        <v>1394.55</v>
      </c>
      <c r="K6712" s="203">
        <v>6153.23</v>
      </c>
      <c r="L6712" s="203">
        <v>46.77</v>
      </c>
      <c r="M6712" s="231"/>
    </row>
    <row r="6713" spans="1:13">
      <c r="A6713" s="231" t="s">
        <v>794</v>
      </c>
      <c r="B6713" s="231" t="s">
        <v>808</v>
      </c>
      <c r="C6713" s="231" t="s">
        <v>2343</v>
      </c>
      <c r="D6713" s="231" t="s">
        <v>820</v>
      </c>
      <c r="E6713" s="231" t="s">
        <v>1006</v>
      </c>
      <c r="F6713" s="231" t="s">
        <v>48</v>
      </c>
      <c r="G6713" s="231" t="s">
        <v>521</v>
      </c>
      <c r="H6713" s="231" t="s">
        <v>796</v>
      </c>
      <c r="I6713" s="203">
        <v>797148.09</v>
      </c>
      <c r="J6713" s="203">
        <v>30734.48</v>
      </c>
      <c r="K6713" s="203">
        <v>346585.34</v>
      </c>
      <c r="L6713" s="203">
        <v>419828.27</v>
      </c>
      <c r="M6713" s="231"/>
    </row>
    <row r="6714" spans="1:13">
      <c r="A6714" s="231" t="s">
        <v>794</v>
      </c>
      <c r="B6714" s="231" t="s">
        <v>808</v>
      </c>
      <c r="C6714" s="231" t="s">
        <v>2343</v>
      </c>
      <c r="D6714" s="231" t="s">
        <v>820</v>
      </c>
      <c r="E6714" s="231" t="s">
        <v>1006</v>
      </c>
      <c r="F6714" s="231" t="s">
        <v>48</v>
      </c>
      <c r="G6714" s="231" t="s">
        <v>521</v>
      </c>
      <c r="H6714" s="231" t="s">
        <v>796</v>
      </c>
      <c r="I6714" s="203">
        <v>6705.03</v>
      </c>
      <c r="J6714" s="203">
        <v>6705.03</v>
      </c>
      <c r="K6714" s="203">
        <v>0</v>
      </c>
      <c r="L6714" s="203">
        <v>0</v>
      </c>
      <c r="M6714" s="231"/>
    </row>
    <row r="6715" spans="1:13">
      <c r="A6715" s="231" t="s">
        <v>794</v>
      </c>
      <c r="B6715" s="231" t="s">
        <v>808</v>
      </c>
      <c r="C6715" s="231" t="s">
        <v>2343</v>
      </c>
      <c r="D6715" s="231" t="s">
        <v>820</v>
      </c>
      <c r="E6715" s="231" t="s">
        <v>1006</v>
      </c>
      <c r="F6715" s="231" t="s">
        <v>48</v>
      </c>
      <c r="G6715" s="231" t="s">
        <v>521</v>
      </c>
      <c r="H6715" s="231" t="s">
        <v>796</v>
      </c>
      <c r="I6715" s="203">
        <v>11356.55</v>
      </c>
      <c r="J6715" s="203">
        <v>11356.55</v>
      </c>
      <c r="K6715" s="203">
        <v>0</v>
      </c>
      <c r="L6715" s="203">
        <v>0</v>
      </c>
      <c r="M6715" s="231"/>
    </row>
    <row r="6716" spans="1:13">
      <c r="A6716" s="231" t="s">
        <v>794</v>
      </c>
      <c r="B6716" s="231" t="s">
        <v>808</v>
      </c>
      <c r="C6716" s="231" t="s">
        <v>2344</v>
      </c>
      <c r="D6716" s="231" t="s">
        <v>820</v>
      </c>
      <c r="E6716" s="231" t="s">
        <v>1006</v>
      </c>
      <c r="F6716" s="231" t="s">
        <v>48</v>
      </c>
      <c r="G6716" s="231" t="s">
        <v>521</v>
      </c>
      <c r="H6716" s="231" t="s">
        <v>796</v>
      </c>
      <c r="I6716" s="203">
        <v>9775</v>
      </c>
      <c r="J6716" s="203">
        <v>9775</v>
      </c>
      <c r="K6716" s="203">
        <v>0</v>
      </c>
      <c r="L6716" s="203">
        <v>0</v>
      </c>
      <c r="M6716" s="231"/>
    </row>
    <row r="6717" spans="1:13">
      <c r="A6717" s="231" t="s">
        <v>794</v>
      </c>
      <c r="B6717" s="231" t="s">
        <v>808</v>
      </c>
      <c r="C6717" s="231" t="s">
        <v>2344</v>
      </c>
      <c r="D6717" s="231" t="s">
        <v>820</v>
      </c>
      <c r="E6717" s="231" t="s">
        <v>1006</v>
      </c>
      <c r="F6717" s="231" t="s">
        <v>48</v>
      </c>
      <c r="G6717" s="231" t="s">
        <v>521</v>
      </c>
      <c r="H6717" s="231" t="s">
        <v>796</v>
      </c>
      <c r="I6717" s="203">
        <v>18461.47</v>
      </c>
      <c r="J6717" s="203">
        <v>16083.77</v>
      </c>
      <c r="K6717" s="203">
        <v>2377.6999999999998</v>
      </c>
      <c r="L6717" s="203">
        <v>0</v>
      </c>
      <c r="M6717" s="231"/>
    </row>
    <row r="6718" spans="1:13">
      <c r="A6718" s="231" t="s">
        <v>794</v>
      </c>
      <c r="B6718" s="231" t="s">
        <v>808</v>
      </c>
      <c r="C6718" s="231" t="s">
        <v>2344</v>
      </c>
      <c r="D6718" s="231" t="s">
        <v>820</v>
      </c>
      <c r="E6718" s="231" t="s">
        <v>1006</v>
      </c>
      <c r="F6718" s="231" t="s">
        <v>48</v>
      </c>
      <c r="G6718" s="231" t="s">
        <v>521</v>
      </c>
      <c r="H6718" s="231" t="s">
        <v>796</v>
      </c>
      <c r="I6718" s="203">
        <v>96167.89</v>
      </c>
      <c r="J6718" s="203">
        <v>96167.89</v>
      </c>
      <c r="K6718" s="203">
        <v>0</v>
      </c>
      <c r="L6718" s="203">
        <v>0</v>
      </c>
      <c r="M6718" s="231"/>
    </row>
    <row r="6719" spans="1:13">
      <c r="A6719" s="231" t="s">
        <v>794</v>
      </c>
      <c r="B6719" s="231" t="s">
        <v>808</v>
      </c>
      <c r="C6719" s="231" t="s">
        <v>2344</v>
      </c>
      <c r="D6719" s="231" t="s">
        <v>820</v>
      </c>
      <c r="E6719" s="231" t="s">
        <v>1006</v>
      </c>
      <c r="F6719" s="231" t="s">
        <v>48</v>
      </c>
      <c r="G6719" s="231" t="s">
        <v>521</v>
      </c>
      <c r="H6719" s="231" t="s">
        <v>796</v>
      </c>
      <c r="I6719" s="203">
        <v>8647.91</v>
      </c>
      <c r="J6719" s="203">
        <v>8460.11</v>
      </c>
      <c r="K6719" s="203">
        <v>0</v>
      </c>
      <c r="L6719" s="203">
        <v>187.8</v>
      </c>
      <c r="M6719" s="231"/>
    </row>
    <row r="6720" spans="1:13">
      <c r="A6720" s="231" t="s">
        <v>794</v>
      </c>
      <c r="B6720" s="231" t="s">
        <v>808</v>
      </c>
      <c r="C6720" s="231" t="s">
        <v>2345</v>
      </c>
      <c r="D6720" s="231" t="s">
        <v>820</v>
      </c>
      <c r="E6720" s="231" t="s">
        <v>1006</v>
      </c>
      <c r="F6720" s="231" t="s">
        <v>48</v>
      </c>
      <c r="G6720" s="231" t="s">
        <v>521</v>
      </c>
      <c r="H6720" s="231" t="s">
        <v>796</v>
      </c>
      <c r="I6720" s="203">
        <v>8242.52</v>
      </c>
      <c r="J6720" s="203">
        <v>12599.15</v>
      </c>
      <c r="K6720" s="203">
        <v>0</v>
      </c>
      <c r="L6720" s="203">
        <v>-4356.63</v>
      </c>
      <c r="M6720" s="231"/>
    </row>
    <row r="6721" spans="1:13">
      <c r="A6721" s="231" t="s">
        <v>794</v>
      </c>
      <c r="B6721" s="231" t="s">
        <v>703</v>
      </c>
      <c r="C6721" s="231" t="s">
        <v>794</v>
      </c>
      <c r="D6721" s="231" t="s">
        <v>820</v>
      </c>
      <c r="E6721" s="231" t="s">
        <v>1006</v>
      </c>
      <c r="F6721" s="231" t="s">
        <v>48</v>
      </c>
      <c r="G6721" s="231" t="s">
        <v>521</v>
      </c>
      <c r="H6721" s="231" t="s">
        <v>796</v>
      </c>
      <c r="I6721" s="203">
        <v>99000</v>
      </c>
      <c r="J6721" s="203">
        <v>97957.94</v>
      </c>
      <c r="K6721" s="203">
        <v>8903.52</v>
      </c>
      <c r="L6721" s="203">
        <v>-7861.46</v>
      </c>
      <c r="M6721" s="231"/>
    </row>
    <row r="6722" spans="1:13">
      <c r="A6722" s="231" t="s">
        <v>794</v>
      </c>
      <c r="B6722" s="231" t="s">
        <v>703</v>
      </c>
      <c r="C6722" s="231" t="s">
        <v>812</v>
      </c>
      <c r="D6722" s="231" t="s">
        <v>820</v>
      </c>
      <c r="E6722" s="231" t="s">
        <v>1006</v>
      </c>
      <c r="F6722" s="231" t="s">
        <v>48</v>
      </c>
      <c r="G6722" s="231" t="s">
        <v>521</v>
      </c>
      <c r="H6722" s="231" t="s">
        <v>796</v>
      </c>
      <c r="I6722" s="203">
        <v>36600</v>
      </c>
      <c r="J6722" s="203">
        <v>36477.199999999997</v>
      </c>
      <c r="K6722" s="203">
        <v>1847.92</v>
      </c>
      <c r="L6722" s="203">
        <v>-1725.12</v>
      </c>
      <c r="M6722" s="231"/>
    </row>
    <row r="6723" spans="1:13">
      <c r="A6723" s="231" t="s">
        <v>794</v>
      </c>
      <c r="B6723" s="231" t="s">
        <v>704</v>
      </c>
      <c r="C6723" s="231" t="s">
        <v>2341</v>
      </c>
      <c r="D6723" s="231" t="s">
        <v>1389</v>
      </c>
      <c r="E6723" s="231" t="s">
        <v>521</v>
      </c>
      <c r="F6723" s="231" t="s">
        <v>48</v>
      </c>
      <c r="G6723" s="231" t="s">
        <v>521</v>
      </c>
      <c r="H6723" s="231" t="s">
        <v>796</v>
      </c>
      <c r="I6723" s="203">
        <v>11799</v>
      </c>
      <c r="J6723" s="203">
        <v>7742.8</v>
      </c>
      <c r="K6723" s="203">
        <v>1516.13</v>
      </c>
      <c r="L6723" s="203">
        <v>2540.0700000000002</v>
      </c>
      <c r="M6723" s="231"/>
    </row>
    <row r="6724" spans="1:13">
      <c r="A6724" s="231" t="s">
        <v>794</v>
      </c>
      <c r="B6724" s="231" t="s">
        <v>704</v>
      </c>
      <c r="C6724" s="231" t="s">
        <v>2341</v>
      </c>
      <c r="D6724" s="231" t="s">
        <v>1389</v>
      </c>
      <c r="E6724" s="231" t="s">
        <v>521</v>
      </c>
      <c r="F6724" s="231" t="s">
        <v>48</v>
      </c>
      <c r="G6724" s="231" t="s">
        <v>521</v>
      </c>
      <c r="H6724" s="231" t="s">
        <v>796</v>
      </c>
      <c r="I6724" s="203">
        <v>3431</v>
      </c>
      <c r="J6724" s="203">
        <v>2572.65</v>
      </c>
      <c r="K6724" s="203">
        <v>857.55</v>
      </c>
      <c r="L6724" s="203">
        <v>0.8</v>
      </c>
      <c r="M6724" s="231"/>
    </row>
    <row r="6725" spans="1:13">
      <c r="A6725" s="231" t="s">
        <v>794</v>
      </c>
      <c r="B6725" s="231" t="s">
        <v>704</v>
      </c>
      <c r="C6725" s="231" t="s">
        <v>2341</v>
      </c>
      <c r="D6725" s="231" t="s">
        <v>1389</v>
      </c>
      <c r="E6725" s="231" t="s">
        <v>521</v>
      </c>
      <c r="F6725" s="231" t="s">
        <v>48</v>
      </c>
      <c r="G6725" s="231" t="s">
        <v>521</v>
      </c>
      <c r="H6725" s="231" t="s">
        <v>796</v>
      </c>
      <c r="I6725" s="203">
        <v>18931.39</v>
      </c>
      <c r="J6725" s="203">
        <v>17230.41</v>
      </c>
      <c r="K6725" s="203">
        <v>1432.65</v>
      </c>
      <c r="L6725" s="203">
        <v>268.33</v>
      </c>
      <c r="M6725" s="231"/>
    </row>
    <row r="6726" spans="1:13">
      <c r="A6726" s="231" t="s">
        <v>794</v>
      </c>
      <c r="B6726" s="231" t="s">
        <v>704</v>
      </c>
      <c r="C6726" s="231" t="s">
        <v>2343</v>
      </c>
      <c r="D6726" s="231" t="s">
        <v>1389</v>
      </c>
      <c r="E6726" s="231" t="s">
        <v>521</v>
      </c>
      <c r="F6726" s="231" t="s">
        <v>48</v>
      </c>
      <c r="G6726" s="231" t="s">
        <v>521</v>
      </c>
      <c r="H6726" s="231" t="s">
        <v>796</v>
      </c>
      <c r="I6726" s="203">
        <v>3419</v>
      </c>
      <c r="J6726" s="203">
        <v>3330.38</v>
      </c>
      <c r="K6726" s="203">
        <v>0</v>
      </c>
      <c r="L6726" s="203">
        <v>88.62</v>
      </c>
      <c r="M6726" s="231"/>
    </row>
    <row r="6727" spans="1:13">
      <c r="A6727" s="231" t="s">
        <v>794</v>
      </c>
      <c r="B6727" s="231" t="s">
        <v>704</v>
      </c>
      <c r="C6727" s="231" t="s">
        <v>2344</v>
      </c>
      <c r="D6727" s="231" t="s">
        <v>1389</v>
      </c>
      <c r="E6727" s="231" t="s">
        <v>521</v>
      </c>
      <c r="F6727" s="231" t="s">
        <v>48</v>
      </c>
      <c r="G6727" s="231" t="s">
        <v>521</v>
      </c>
      <c r="H6727" s="231" t="s">
        <v>796</v>
      </c>
      <c r="I6727" s="203">
        <v>2672</v>
      </c>
      <c r="J6727" s="203">
        <v>0</v>
      </c>
      <c r="K6727" s="203">
        <v>0</v>
      </c>
      <c r="L6727" s="203">
        <v>2672</v>
      </c>
      <c r="M6727" s="231"/>
    </row>
    <row r="6728" spans="1:13">
      <c r="A6728" s="231" t="s">
        <v>794</v>
      </c>
      <c r="B6728" s="231" t="s">
        <v>704</v>
      </c>
      <c r="C6728" s="231" t="s">
        <v>2344</v>
      </c>
      <c r="D6728" s="231" t="s">
        <v>1389</v>
      </c>
      <c r="E6728" s="231" t="s">
        <v>521</v>
      </c>
      <c r="F6728" s="231" t="s">
        <v>48</v>
      </c>
      <c r="G6728" s="231" t="s">
        <v>521</v>
      </c>
      <c r="H6728" s="231" t="s">
        <v>796</v>
      </c>
      <c r="I6728" s="203">
        <v>1350</v>
      </c>
      <c r="J6728" s="203">
        <v>0</v>
      </c>
      <c r="K6728" s="203">
        <v>0</v>
      </c>
      <c r="L6728" s="203">
        <v>1350</v>
      </c>
      <c r="M6728" s="231"/>
    </row>
    <row r="6729" spans="1:13">
      <c r="A6729" s="231" t="s">
        <v>794</v>
      </c>
      <c r="B6729" s="231" t="s">
        <v>808</v>
      </c>
      <c r="C6729" s="231" t="s">
        <v>794</v>
      </c>
      <c r="D6729" s="231" t="s">
        <v>850</v>
      </c>
      <c r="E6729" s="231" t="s">
        <v>521</v>
      </c>
      <c r="F6729" s="231" t="s">
        <v>48</v>
      </c>
      <c r="G6729" s="231" t="s">
        <v>521</v>
      </c>
      <c r="H6729" s="231" t="s">
        <v>796</v>
      </c>
      <c r="I6729" s="203">
        <v>4730841.74</v>
      </c>
      <c r="J6729" s="203">
        <v>4013852.88</v>
      </c>
      <c r="K6729" s="203">
        <v>716328.25</v>
      </c>
      <c r="L6729" s="203">
        <v>660.61</v>
      </c>
      <c r="M6729" s="231"/>
    </row>
    <row r="6730" spans="1:13">
      <c r="A6730" s="231" t="s">
        <v>794</v>
      </c>
      <c r="B6730" s="231" t="s">
        <v>808</v>
      </c>
      <c r="C6730" s="231" t="s">
        <v>794</v>
      </c>
      <c r="D6730" s="231" t="s">
        <v>850</v>
      </c>
      <c r="E6730" s="231" t="s">
        <v>521</v>
      </c>
      <c r="F6730" s="231" t="s">
        <v>48</v>
      </c>
      <c r="G6730" s="231" t="s">
        <v>521</v>
      </c>
      <c r="H6730" s="231" t="s">
        <v>796</v>
      </c>
      <c r="I6730" s="203">
        <v>56206</v>
      </c>
      <c r="J6730" s="203">
        <v>47110.63</v>
      </c>
      <c r="K6730" s="203">
        <v>2010.22</v>
      </c>
      <c r="L6730" s="203">
        <v>7085.15</v>
      </c>
      <c r="M6730" s="231"/>
    </row>
    <row r="6731" spans="1:13">
      <c r="A6731" s="231" t="s">
        <v>794</v>
      </c>
      <c r="B6731" s="231" t="s">
        <v>808</v>
      </c>
      <c r="C6731" s="231" t="s">
        <v>812</v>
      </c>
      <c r="D6731" s="231" t="s">
        <v>850</v>
      </c>
      <c r="E6731" s="231" t="s">
        <v>521</v>
      </c>
      <c r="F6731" s="231" t="s">
        <v>48</v>
      </c>
      <c r="G6731" s="231" t="s">
        <v>521</v>
      </c>
      <c r="H6731" s="231" t="s">
        <v>796</v>
      </c>
      <c r="I6731" s="203">
        <v>1896806.82</v>
      </c>
      <c r="J6731" s="203">
        <v>1793957.94</v>
      </c>
      <c r="K6731" s="203">
        <v>150799.99</v>
      </c>
      <c r="L6731" s="203">
        <v>-47951.11</v>
      </c>
      <c r="M6731" s="231"/>
    </row>
    <row r="6732" spans="1:13">
      <c r="A6732" s="231" t="s">
        <v>794</v>
      </c>
      <c r="B6732" s="231" t="s">
        <v>808</v>
      </c>
      <c r="C6732" s="231" t="s">
        <v>2341</v>
      </c>
      <c r="D6732" s="231" t="s">
        <v>850</v>
      </c>
      <c r="E6732" s="231" t="s">
        <v>521</v>
      </c>
      <c r="F6732" s="231" t="s">
        <v>48</v>
      </c>
      <c r="G6732" s="231" t="s">
        <v>521</v>
      </c>
      <c r="H6732" s="231" t="s">
        <v>796</v>
      </c>
      <c r="I6732" s="203">
        <v>1015.24</v>
      </c>
      <c r="J6732" s="203">
        <v>507.62</v>
      </c>
      <c r="K6732" s="203">
        <v>0</v>
      </c>
      <c r="L6732" s="203">
        <v>507.62</v>
      </c>
      <c r="M6732" s="231"/>
    </row>
    <row r="6733" spans="1:13">
      <c r="A6733" s="231" t="s">
        <v>794</v>
      </c>
      <c r="B6733" s="231" t="s">
        <v>808</v>
      </c>
      <c r="C6733" s="231" t="s">
        <v>2341</v>
      </c>
      <c r="D6733" s="231" t="s">
        <v>850</v>
      </c>
      <c r="E6733" s="231" t="s">
        <v>521</v>
      </c>
      <c r="F6733" s="231" t="s">
        <v>48</v>
      </c>
      <c r="G6733" s="231" t="s">
        <v>521</v>
      </c>
      <c r="H6733" s="231" t="s">
        <v>796</v>
      </c>
      <c r="I6733" s="203">
        <v>25456.32</v>
      </c>
      <c r="J6733" s="203">
        <v>12376.27</v>
      </c>
      <c r="K6733" s="203">
        <v>351.89</v>
      </c>
      <c r="L6733" s="203">
        <v>12728.16</v>
      </c>
      <c r="M6733" s="231"/>
    </row>
    <row r="6734" spans="1:13">
      <c r="A6734" s="231" t="s">
        <v>794</v>
      </c>
      <c r="B6734" s="231" t="s">
        <v>808</v>
      </c>
      <c r="C6734" s="231" t="s">
        <v>2341</v>
      </c>
      <c r="D6734" s="231" t="s">
        <v>850</v>
      </c>
      <c r="E6734" s="231" t="s">
        <v>521</v>
      </c>
      <c r="F6734" s="231" t="s">
        <v>48</v>
      </c>
      <c r="G6734" s="231" t="s">
        <v>521</v>
      </c>
      <c r="H6734" s="231" t="s">
        <v>796</v>
      </c>
      <c r="I6734" s="203">
        <v>6629.7</v>
      </c>
      <c r="J6734" s="203">
        <v>4786.26</v>
      </c>
      <c r="K6734" s="203">
        <v>1181.3</v>
      </c>
      <c r="L6734" s="203">
        <v>662.14</v>
      </c>
      <c r="M6734" s="231"/>
    </row>
    <row r="6735" spans="1:13">
      <c r="A6735" s="231" t="s">
        <v>794</v>
      </c>
      <c r="B6735" s="231" t="s">
        <v>808</v>
      </c>
      <c r="C6735" s="231" t="s">
        <v>2341</v>
      </c>
      <c r="D6735" s="231" t="s">
        <v>850</v>
      </c>
      <c r="E6735" s="231" t="s">
        <v>521</v>
      </c>
      <c r="F6735" s="231" t="s">
        <v>48</v>
      </c>
      <c r="G6735" s="231" t="s">
        <v>521</v>
      </c>
      <c r="H6735" s="231" t="s">
        <v>796</v>
      </c>
      <c r="I6735" s="203">
        <v>400</v>
      </c>
      <c r="J6735" s="203">
        <v>305.77999999999997</v>
      </c>
      <c r="K6735" s="203">
        <v>0</v>
      </c>
      <c r="L6735" s="203">
        <v>94.22</v>
      </c>
      <c r="M6735" s="231"/>
    </row>
    <row r="6736" spans="1:13">
      <c r="A6736" s="231" t="s">
        <v>794</v>
      </c>
      <c r="B6736" s="231" t="s">
        <v>808</v>
      </c>
      <c r="C6736" s="231" t="s">
        <v>2341</v>
      </c>
      <c r="D6736" s="231" t="s">
        <v>850</v>
      </c>
      <c r="E6736" s="231" t="s">
        <v>521</v>
      </c>
      <c r="F6736" s="231" t="s">
        <v>48</v>
      </c>
      <c r="G6736" s="231" t="s">
        <v>521</v>
      </c>
      <c r="H6736" s="231" t="s">
        <v>796</v>
      </c>
      <c r="I6736" s="203">
        <v>206.99</v>
      </c>
      <c r="J6736" s="203">
        <v>0</v>
      </c>
      <c r="K6736" s="203">
        <v>0</v>
      </c>
      <c r="L6736" s="203">
        <v>206.99</v>
      </c>
      <c r="M6736" s="231"/>
    </row>
    <row r="6737" spans="1:13">
      <c r="A6737" s="231" t="s">
        <v>794</v>
      </c>
      <c r="B6737" s="231" t="s">
        <v>808</v>
      </c>
      <c r="C6737" s="231" t="s">
        <v>2343</v>
      </c>
      <c r="D6737" s="231" t="s">
        <v>850</v>
      </c>
      <c r="E6737" s="231" t="s">
        <v>521</v>
      </c>
      <c r="F6737" s="231" t="s">
        <v>48</v>
      </c>
      <c r="G6737" s="231" t="s">
        <v>521</v>
      </c>
      <c r="H6737" s="231" t="s">
        <v>796</v>
      </c>
      <c r="I6737" s="203">
        <v>19807.78</v>
      </c>
      <c r="J6737" s="203">
        <v>18264.47</v>
      </c>
      <c r="K6737" s="203">
        <v>0</v>
      </c>
      <c r="L6737" s="203">
        <v>1543.31</v>
      </c>
      <c r="M6737" s="231"/>
    </row>
    <row r="6738" spans="1:13">
      <c r="A6738" s="231" t="s">
        <v>794</v>
      </c>
      <c r="B6738" s="231" t="s">
        <v>808</v>
      </c>
      <c r="C6738" s="231" t="s">
        <v>2343</v>
      </c>
      <c r="D6738" s="231" t="s">
        <v>850</v>
      </c>
      <c r="E6738" s="231" t="s">
        <v>521</v>
      </c>
      <c r="F6738" s="231" t="s">
        <v>48</v>
      </c>
      <c r="G6738" s="231" t="s">
        <v>521</v>
      </c>
      <c r="H6738" s="231" t="s">
        <v>796</v>
      </c>
      <c r="I6738" s="203">
        <v>299</v>
      </c>
      <c r="J6738" s="203">
        <v>299</v>
      </c>
      <c r="K6738" s="203">
        <v>0</v>
      </c>
      <c r="L6738" s="203">
        <v>0</v>
      </c>
      <c r="M6738" s="231"/>
    </row>
    <row r="6739" spans="1:13">
      <c r="A6739" s="231" t="s">
        <v>794</v>
      </c>
      <c r="B6739" s="231" t="s">
        <v>808</v>
      </c>
      <c r="C6739" s="231" t="s">
        <v>2343</v>
      </c>
      <c r="D6739" s="231" t="s">
        <v>850</v>
      </c>
      <c r="E6739" s="231" t="s">
        <v>521</v>
      </c>
      <c r="F6739" s="231" t="s">
        <v>48</v>
      </c>
      <c r="G6739" s="231" t="s">
        <v>521</v>
      </c>
      <c r="H6739" s="231" t="s">
        <v>796</v>
      </c>
      <c r="I6739" s="203">
        <v>146041.15</v>
      </c>
      <c r="J6739" s="203">
        <v>144715.98000000001</v>
      </c>
      <c r="K6739" s="203">
        <v>1325.17</v>
      </c>
      <c r="L6739" s="203">
        <v>0</v>
      </c>
      <c r="M6739" s="231"/>
    </row>
    <row r="6740" spans="1:13">
      <c r="A6740" s="231" t="s">
        <v>794</v>
      </c>
      <c r="B6740" s="231" t="s">
        <v>808</v>
      </c>
      <c r="C6740" s="231" t="s">
        <v>2344</v>
      </c>
      <c r="D6740" s="231" t="s">
        <v>850</v>
      </c>
      <c r="E6740" s="231" t="s">
        <v>521</v>
      </c>
      <c r="F6740" s="231" t="s">
        <v>48</v>
      </c>
      <c r="G6740" s="231" t="s">
        <v>521</v>
      </c>
      <c r="H6740" s="231" t="s">
        <v>796</v>
      </c>
      <c r="I6740" s="203">
        <v>239.09</v>
      </c>
      <c r="J6740" s="203">
        <v>239.09</v>
      </c>
      <c r="K6740" s="203">
        <v>0</v>
      </c>
      <c r="L6740" s="203">
        <v>0</v>
      </c>
      <c r="M6740" s="231"/>
    </row>
    <row r="6741" spans="1:13">
      <c r="A6741" s="231" t="s">
        <v>794</v>
      </c>
      <c r="B6741" s="231" t="s">
        <v>808</v>
      </c>
      <c r="C6741" s="231" t="s">
        <v>2344</v>
      </c>
      <c r="D6741" s="231" t="s">
        <v>850</v>
      </c>
      <c r="E6741" s="231" t="s">
        <v>521</v>
      </c>
      <c r="F6741" s="231" t="s">
        <v>48</v>
      </c>
      <c r="G6741" s="231" t="s">
        <v>521</v>
      </c>
      <c r="H6741" s="231" t="s">
        <v>796</v>
      </c>
      <c r="I6741" s="203">
        <v>555.96</v>
      </c>
      <c r="J6741" s="203">
        <v>555.96</v>
      </c>
      <c r="K6741" s="203">
        <v>0</v>
      </c>
      <c r="L6741" s="203">
        <v>0</v>
      </c>
      <c r="M6741" s="231"/>
    </row>
    <row r="6742" spans="1:13">
      <c r="A6742" s="231" t="s">
        <v>794</v>
      </c>
      <c r="B6742" s="231" t="s">
        <v>808</v>
      </c>
      <c r="C6742" s="231" t="s">
        <v>2345</v>
      </c>
      <c r="D6742" s="231" t="s">
        <v>850</v>
      </c>
      <c r="E6742" s="231" t="s">
        <v>521</v>
      </c>
      <c r="F6742" s="231" t="s">
        <v>48</v>
      </c>
      <c r="G6742" s="231" t="s">
        <v>521</v>
      </c>
      <c r="H6742" s="231" t="s">
        <v>796</v>
      </c>
      <c r="I6742" s="203">
        <v>261.39999999999998</v>
      </c>
      <c r="J6742" s="203">
        <v>261.39999999999998</v>
      </c>
      <c r="K6742" s="203">
        <v>0</v>
      </c>
      <c r="L6742" s="203">
        <v>0</v>
      </c>
      <c r="M6742" s="231"/>
    </row>
    <row r="6743" spans="1:13">
      <c r="A6743" s="231" t="s">
        <v>794</v>
      </c>
      <c r="B6743" s="231" t="s">
        <v>808</v>
      </c>
      <c r="C6743" s="231" t="s">
        <v>2345</v>
      </c>
      <c r="D6743" s="231" t="s">
        <v>850</v>
      </c>
      <c r="E6743" s="231" t="s">
        <v>521</v>
      </c>
      <c r="F6743" s="231" t="s">
        <v>48</v>
      </c>
      <c r="G6743" s="231" t="s">
        <v>521</v>
      </c>
      <c r="H6743" s="231" t="s">
        <v>796</v>
      </c>
      <c r="I6743" s="203">
        <v>131301</v>
      </c>
      <c r="J6743" s="203">
        <v>178990.04</v>
      </c>
      <c r="K6743" s="203">
        <v>0</v>
      </c>
      <c r="L6743" s="203">
        <v>-47689.04</v>
      </c>
      <c r="M6743" s="231"/>
    </row>
    <row r="6744" spans="1:13">
      <c r="A6744" s="231" t="s">
        <v>794</v>
      </c>
      <c r="B6744" s="231" t="s">
        <v>833</v>
      </c>
      <c r="C6744" s="231" t="s">
        <v>794</v>
      </c>
      <c r="D6744" s="231" t="s">
        <v>850</v>
      </c>
      <c r="E6744" s="231" t="s">
        <v>521</v>
      </c>
      <c r="F6744" s="231" t="s">
        <v>48</v>
      </c>
      <c r="G6744" s="231" t="s">
        <v>521</v>
      </c>
      <c r="H6744" s="231" t="s">
        <v>796</v>
      </c>
      <c r="I6744" s="203">
        <v>408333.77</v>
      </c>
      <c r="J6744" s="203">
        <v>359595.27</v>
      </c>
      <c r="K6744" s="203">
        <v>77770.240000000005</v>
      </c>
      <c r="L6744" s="203">
        <v>-29031.74</v>
      </c>
      <c r="M6744" s="231"/>
    </row>
    <row r="6745" spans="1:13">
      <c r="A6745" s="231" t="s">
        <v>794</v>
      </c>
      <c r="B6745" s="231" t="s">
        <v>833</v>
      </c>
      <c r="C6745" s="231" t="s">
        <v>794</v>
      </c>
      <c r="D6745" s="231" t="s">
        <v>850</v>
      </c>
      <c r="E6745" s="231" t="s">
        <v>521</v>
      </c>
      <c r="F6745" s="231" t="s">
        <v>48</v>
      </c>
      <c r="G6745" s="231" t="s">
        <v>521</v>
      </c>
      <c r="H6745" s="231" t="s">
        <v>796</v>
      </c>
      <c r="I6745" s="203">
        <v>58499</v>
      </c>
      <c r="J6745" s="203">
        <v>70120.5</v>
      </c>
      <c r="K6745" s="203">
        <v>3419.58</v>
      </c>
      <c r="L6745" s="203">
        <v>-15041.08</v>
      </c>
      <c r="M6745" s="231"/>
    </row>
    <row r="6746" spans="1:13">
      <c r="A6746" s="231" t="s">
        <v>794</v>
      </c>
      <c r="B6746" s="231" t="s">
        <v>833</v>
      </c>
      <c r="C6746" s="231" t="s">
        <v>812</v>
      </c>
      <c r="D6746" s="231" t="s">
        <v>850</v>
      </c>
      <c r="E6746" s="231" t="s">
        <v>521</v>
      </c>
      <c r="F6746" s="231" t="s">
        <v>48</v>
      </c>
      <c r="G6746" s="231" t="s">
        <v>521</v>
      </c>
      <c r="H6746" s="231" t="s">
        <v>796</v>
      </c>
      <c r="I6746" s="203">
        <v>211150</v>
      </c>
      <c r="J6746" s="203">
        <v>196333.02</v>
      </c>
      <c r="K6746" s="203">
        <v>16854.12</v>
      </c>
      <c r="L6746" s="203">
        <v>-2037.14</v>
      </c>
      <c r="M6746" s="231"/>
    </row>
    <row r="6747" spans="1:13">
      <c r="A6747" s="231" t="s">
        <v>794</v>
      </c>
      <c r="B6747" s="231" t="s">
        <v>833</v>
      </c>
      <c r="C6747" s="231" t="s">
        <v>2345</v>
      </c>
      <c r="D6747" s="231" t="s">
        <v>850</v>
      </c>
      <c r="E6747" s="231" t="s">
        <v>521</v>
      </c>
      <c r="F6747" s="231" t="s">
        <v>48</v>
      </c>
      <c r="G6747" s="231" t="s">
        <v>521</v>
      </c>
      <c r="H6747" s="231" t="s">
        <v>796</v>
      </c>
      <c r="I6747" s="203">
        <v>47831.19</v>
      </c>
      <c r="J6747" s="203">
        <v>87127.69</v>
      </c>
      <c r="K6747" s="203">
        <v>0</v>
      </c>
      <c r="L6747" s="203">
        <v>-39296.5</v>
      </c>
      <c r="M6747" s="231"/>
    </row>
    <row r="6748" spans="1:13">
      <c r="A6748" s="231" t="s">
        <v>794</v>
      </c>
      <c r="B6748" s="231" t="s">
        <v>703</v>
      </c>
      <c r="C6748" s="231" t="s">
        <v>794</v>
      </c>
      <c r="D6748" s="231" t="s">
        <v>850</v>
      </c>
      <c r="E6748" s="231" t="s">
        <v>521</v>
      </c>
      <c r="F6748" s="231" t="s">
        <v>48</v>
      </c>
      <c r="G6748" s="231" t="s">
        <v>521</v>
      </c>
      <c r="H6748" s="231" t="s">
        <v>796</v>
      </c>
      <c r="I6748" s="203">
        <v>290890.02</v>
      </c>
      <c r="J6748" s="203">
        <v>243698.36</v>
      </c>
      <c r="K6748" s="203">
        <v>46661.68</v>
      </c>
      <c r="L6748" s="203">
        <v>529.98</v>
      </c>
      <c r="M6748" s="231"/>
    </row>
    <row r="6749" spans="1:13">
      <c r="A6749" s="231" t="s">
        <v>794</v>
      </c>
      <c r="B6749" s="231" t="s">
        <v>703</v>
      </c>
      <c r="C6749" s="231" t="s">
        <v>794</v>
      </c>
      <c r="D6749" s="231" t="s">
        <v>850</v>
      </c>
      <c r="E6749" s="231" t="s">
        <v>521</v>
      </c>
      <c r="F6749" s="231" t="s">
        <v>48</v>
      </c>
      <c r="G6749" s="231" t="s">
        <v>521</v>
      </c>
      <c r="H6749" s="231" t="s">
        <v>796</v>
      </c>
      <c r="I6749" s="203">
        <v>98840.75</v>
      </c>
      <c r="J6749" s="203">
        <v>87778.99</v>
      </c>
      <c r="K6749" s="203">
        <v>11061.76</v>
      </c>
      <c r="L6749" s="203">
        <v>0</v>
      </c>
      <c r="M6749" s="231"/>
    </row>
    <row r="6750" spans="1:13">
      <c r="A6750" s="231" t="s">
        <v>794</v>
      </c>
      <c r="B6750" s="231" t="s">
        <v>703</v>
      </c>
      <c r="C6750" s="231" t="s">
        <v>812</v>
      </c>
      <c r="D6750" s="231" t="s">
        <v>850</v>
      </c>
      <c r="E6750" s="231" t="s">
        <v>521</v>
      </c>
      <c r="F6750" s="231" t="s">
        <v>48</v>
      </c>
      <c r="G6750" s="231" t="s">
        <v>521</v>
      </c>
      <c r="H6750" s="231" t="s">
        <v>796</v>
      </c>
      <c r="I6750" s="203">
        <v>143854</v>
      </c>
      <c r="J6750" s="203">
        <v>132695.79999999999</v>
      </c>
      <c r="K6750" s="203">
        <v>13000.46</v>
      </c>
      <c r="L6750" s="203">
        <v>-1842.26</v>
      </c>
      <c r="M6750" s="231"/>
    </row>
    <row r="6751" spans="1:13">
      <c r="A6751" s="231" t="s">
        <v>794</v>
      </c>
      <c r="B6751" s="231" t="s">
        <v>703</v>
      </c>
      <c r="C6751" s="231" t="s">
        <v>2343</v>
      </c>
      <c r="D6751" s="231" t="s">
        <v>850</v>
      </c>
      <c r="E6751" s="231" t="s">
        <v>521</v>
      </c>
      <c r="F6751" s="231" t="s">
        <v>48</v>
      </c>
      <c r="G6751" s="231" t="s">
        <v>521</v>
      </c>
      <c r="H6751" s="231" t="s">
        <v>796</v>
      </c>
      <c r="I6751" s="203">
        <v>2588</v>
      </c>
      <c r="J6751" s="203">
        <v>1754.4</v>
      </c>
      <c r="K6751" s="203">
        <v>10.99</v>
      </c>
      <c r="L6751" s="203">
        <v>822.61</v>
      </c>
      <c r="M6751" s="231"/>
    </row>
    <row r="6752" spans="1:13">
      <c r="A6752" s="231" t="s">
        <v>794</v>
      </c>
      <c r="B6752" s="231" t="s">
        <v>701</v>
      </c>
      <c r="C6752" s="231" t="s">
        <v>794</v>
      </c>
      <c r="D6752" s="231" t="s">
        <v>850</v>
      </c>
      <c r="E6752" s="231" t="s">
        <v>521</v>
      </c>
      <c r="F6752" s="231" t="s">
        <v>48</v>
      </c>
      <c r="G6752" s="231" t="s">
        <v>521</v>
      </c>
      <c r="H6752" s="231" t="s">
        <v>796</v>
      </c>
      <c r="I6752" s="203">
        <v>56656</v>
      </c>
      <c r="J6752" s="203">
        <v>47255</v>
      </c>
      <c r="K6752" s="203">
        <v>8905</v>
      </c>
      <c r="L6752" s="203">
        <v>496</v>
      </c>
      <c r="M6752" s="231"/>
    </row>
    <row r="6753" spans="1:13">
      <c r="A6753" s="231" t="s">
        <v>794</v>
      </c>
      <c r="B6753" s="231" t="s">
        <v>701</v>
      </c>
      <c r="C6753" s="231" t="s">
        <v>794</v>
      </c>
      <c r="D6753" s="231" t="s">
        <v>850</v>
      </c>
      <c r="E6753" s="231" t="s">
        <v>521</v>
      </c>
      <c r="F6753" s="231" t="s">
        <v>48</v>
      </c>
      <c r="G6753" s="231" t="s">
        <v>521</v>
      </c>
      <c r="H6753" s="231" t="s">
        <v>796</v>
      </c>
      <c r="I6753" s="203">
        <v>56286.400000000001</v>
      </c>
      <c r="J6753" s="203">
        <v>54448.3</v>
      </c>
      <c r="K6753" s="203">
        <v>2010.22</v>
      </c>
      <c r="L6753" s="203">
        <v>-172.12</v>
      </c>
      <c r="M6753" s="231"/>
    </row>
    <row r="6754" spans="1:13">
      <c r="A6754" s="231" t="s">
        <v>794</v>
      </c>
      <c r="B6754" s="231" t="s">
        <v>701</v>
      </c>
      <c r="C6754" s="231" t="s">
        <v>812</v>
      </c>
      <c r="D6754" s="231" t="s">
        <v>850</v>
      </c>
      <c r="E6754" s="231" t="s">
        <v>521</v>
      </c>
      <c r="F6754" s="231" t="s">
        <v>48</v>
      </c>
      <c r="G6754" s="231" t="s">
        <v>521</v>
      </c>
      <c r="H6754" s="231" t="s">
        <v>796</v>
      </c>
      <c r="I6754" s="203">
        <v>52614.86</v>
      </c>
      <c r="J6754" s="203">
        <v>50945.279999999999</v>
      </c>
      <c r="K6754" s="203">
        <v>2266.79</v>
      </c>
      <c r="L6754" s="203">
        <v>-597.21</v>
      </c>
      <c r="M6754" s="231"/>
    </row>
    <row r="6755" spans="1:13">
      <c r="A6755" s="231" t="s">
        <v>794</v>
      </c>
      <c r="B6755" s="231" t="s">
        <v>701</v>
      </c>
      <c r="C6755" s="231" t="s">
        <v>2341</v>
      </c>
      <c r="D6755" s="231" t="s">
        <v>850</v>
      </c>
      <c r="E6755" s="231" t="s">
        <v>521</v>
      </c>
      <c r="F6755" s="231" t="s">
        <v>48</v>
      </c>
      <c r="G6755" s="231" t="s">
        <v>521</v>
      </c>
      <c r="H6755" s="231" t="s">
        <v>796</v>
      </c>
      <c r="I6755" s="203">
        <v>496.59</v>
      </c>
      <c r="J6755" s="203">
        <v>287.54000000000002</v>
      </c>
      <c r="K6755" s="203">
        <v>0</v>
      </c>
      <c r="L6755" s="203">
        <v>209.05</v>
      </c>
      <c r="M6755" s="231"/>
    </row>
    <row r="6756" spans="1:13">
      <c r="A6756" s="231" t="s">
        <v>794</v>
      </c>
      <c r="B6756" s="231" t="s">
        <v>701</v>
      </c>
      <c r="C6756" s="231" t="s">
        <v>2343</v>
      </c>
      <c r="D6756" s="231" t="s">
        <v>850</v>
      </c>
      <c r="E6756" s="231" t="s">
        <v>521</v>
      </c>
      <c r="F6756" s="231" t="s">
        <v>48</v>
      </c>
      <c r="G6756" s="231" t="s">
        <v>521</v>
      </c>
      <c r="H6756" s="231" t="s">
        <v>796</v>
      </c>
      <c r="I6756" s="203">
        <v>7285.13</v>
      </c>
      <c r="J6756" s="203">
        <v>5453.82</v>
      </c>
      <c r="K6756" s="203">
        <v>0</v>
      </c>
      <c r="L6756" s="203">
        <v>1831.31</v>
      </c>
      <c r="M6756" s="231"/>
    </row>
    <row r="6757" spans="1:13">
      <c r="A6757" s="231" t="s">
        <v>794</v>
      </c>
      <c r="B6757" s="231" t="s">
        <v>701</v>
      </c>
      <c r="C6757" s="231" t="s">
        <v>2344</v>
      </c>
      <c r="D6757" s="231" t="s">
        <v>850</v>
      </c>
      <c r="E6757" s="231" t="s">
        <v>521</v>
      </c>
      <c r="F6757" s="231" t="s">
        <v>48</v>
      </c>
      <c r="G6757" s="231" t="s">
        <v>521</v>
      </c>
      <c r="H6757" s="231" t="s">
        <v>796</v>
      </c>
      <c r="I6757" s="203">
        <v>1352.98</v>
      </c>
      <c r="J6757" s="203">
        <v>2095</v>
      </c>
      <c r="K6757" s="203">
        <v>0</v>
      </c>
      <c r="L6757" s="203">
        <v>-742.02</v>
      </c>
      <c r="M6757" s="231"/>
    </row>
    <row r="6758" spans="1:13">
      <c r="A6758" s="231" t="s">
        <v>794</v>
      </c>
      <c r="B6758" s="231" t="s">
        <v>701</v>
      </c>
      <c r="C6758" s="231" t="s">
        <v>2344</v>
      </c>
      <c r="D6758" s="231" t="s">
        <v>850</v>
      </c>
      <c r="E6758" s="231" t="s">
        <v>521</v>
      </c>
      <c r="F6758" s="231" t="s">
        <v>48</v>
      </c>
      <c r="G6758" s="231" t="s">
        <v>521</v>
      </c>
      <c r="H6758" s="231" t="s">
        <v>796</v>
      </c>
      <c r="I6758" s="203">
        <v>343.81</v>
      </c>
      <c r="J6758" s="203">
        <v>343.81</v>
      </c>
      <c r="K6758" s="203">
        <v>0</v>
      </c>
      <c r="L6758" s="203">
        <v>0</v>
      </c>
      <c r="M6758" s="231"/>
    </row>
    <row r="6759" spans="1:13">
      <c r="A6759" s="231" t="s">
        <v>794</v>
      </c>
      <c r="B6759" s="231" t="s">
        <v>701</v>
      </c>
      <c r="C6759" s="231" t="s">
        <v>2344</v>
      </c>
      <c r="D6759" s="231" t="s">
        <v>850</v>
      </c>
      <c r="E6759" s="231" t="s">
        <v>521</v>
      </c>
      <c r="F6759" s="231" t="s">
        <v>48</v>
      </c>
      <c r="G6759" s="231" t="s">
        <v>521</v>
      </c>
      <c r="H6759" s="231" t="s">
        <v>796</v>
      </c>
      <c r="I6759" s="203">
        <v>5</v>
      </c>
      <c r="J6759" s="203">
        <v>5</v>
      </c>
      <c r="K6759" s="203">
        <v>0</v>
      </c>
      <c r="L6759" s="203">
        <v>0</v>
      </c>
      <c r="M6759" s="231"/>
    </row>
    <row r="6760" spans="1:13">
      <c r="A6760" s="231" t="s">
        <v>794</v>
      </c>
      <c r="B6760" s="231" t="s">
        <v>701</v>
      </c>
      <c r="C6760" s="231" t="s">
        <v>2344</v>
      </c>
      <c r="D6760" s="231" t="s">
        <v>850</v>
      </c>
      <c r="E6760" s="231" t="s">
        <v>521</v>
      </c>
      <c r="F6760" s="231" t="s">
        <v>48</v>
      </c>
      <c r="G6760" s="231" t="s">
        <v>521</v>
      </c>
      <c r="H6760" s="231" t="s">
        <v>796</v>
      </c>
      <c r="I6760" s="203">
        <v>349.49</v>
      </c>
      <c r="J6760" s="203">
        <v>349.38</v>
      </c>
      <c r="K6760" s="203">
        <v>0</v>
      </c>
      <c r="L6760" s="203">
        <v>0.11</v>
      </c>
      <c r="M6760" s="231"/>
    </row>
    <row r="6761" spans="1:13">
      <c r="A6761" s="231" t="s">
        <v>794</v>
      </c>
      <c r="B6761" s="231" t="s">
        <v>701</v>
      </c>
      <c r="C6761" s="231" t="s">
        <v>2345</v>
      </c>
      <c r="D6761" s="231" t="s">
        <v>850</v>
      </c>
      <c r="E6761" s="231" t="s">
        <v>521</v>
      </c>
      <c r="F6761" s="231" t="s">
        <v>48</v>
      </c>
      <c r="G6761" s="231" t="s">
        <v>521</v>
      </c>
      <c r="H6761" s="231" t="s">
        <v>796</v>
      </c>
      <c r="I6761" s="203">
        <v>785.62</v>
      </c>
      <c r="J6761" s="203">
        <v>928.46</v>
      </c>
      <c r="K6761" s="203">
        <v>0</v>
      </c>
      <c r="L6761" s="203">
        <v>-142.84</v>
      </c>
      <c r="M6761" s="231"/>
    </row>
    <row r="6762" spans="1:13">
      <c r="A6762" s="231" t="s">
        <v>794</v>
      </c>
      <c r="B6762" s="231" t="s">
        <v>707</v>
      </c>
      <c r="C6762" s="231" t="s">
        <v>794</v>
      </c>
      <c r="D6762" s="231" t="s">
        <v>850</v>
      </c>
      <c r="E6762" s="231" t="s">
        <v>521</v>
      </c>
      <c r="F6762" s="231" t="s">
        <v>48</v>
      </c>
      <c r="G6762" s="231" t="s">
        <v>521</v>
      </c>
      <c r="H6762" s="231" t="s">
        <v>796</v>
      </c>
      <c r="I6762" s="203">
        <v>420182.63</v>
      </c>
      <c r="J6762" s="203">
        <v>382548.9</v>
      </c>
      <c r="K6762" s="203">
        <v>37633.730000000003</v>
      </c>
      <c r="L6762" s="203">
        <v>0</v>
      </c>
      <c r="M6762" s="231"/>
    </row>
    <row r="6763" spans="1:13">
      <c r="A6763" s="231" t="s">
        <v>794</v>
      </c>
      <c r="B6763" s="231" t="s">
        <v>707</v>
      </c>
      <c r="C6763" s="231" t="s">
        <v>794</v>
      </c>
      <c r="D6763" s="231" t="s">
        <v>850</v>
      </c>
      <c r="E6763" s="231" t="s">
        <v>521</v>
      </c>
      <c r="F6763" s="231" t="s">
        <v>48</v>
      </c>
      <c r="G6763" s="231" t="s">
        <v>521</v>
      </c>
      <c r="H6763" s="231" t="s">
        <v>796</v>
      </c>
      <c r="I6763" s="203">
        <v>113236</v>
      </c>
      <c r="J6763" s="203">
        <v>104973.4</v>
      </c>
      <c r="K6763" s="203">
        <v>7336.79</v>
      </c>
      <c r="L6763" s="203">
        <v>925.81</v>
      </c>
      <c r="M6763" s="231"/>
    </row>
    <row r="6764" spans="1:13">
      <c r="A6764" s="231" t="s">
        <v>794</v>
      </c>
      <c r="B6764" s="231" t="s">
        <v>707</v>
      </c>
      <c r="C6764" s="231" t="s">
        <v>812</v>
      </c>
      <c r="D6764" s="231" t="s">
        <v>850</v>
      </c>
      <c r="E6764" s="231" t="s">
        <v>521</v>
      </c>
      <c r="F6764" s="231" t="s">
        <v>48</v>
      </c>
      <c r="G6764" s="231" t="s">
        <v>521</v>
      </c>
      <c r="H6764" s="231" t="s">
        <v>796</v>
      </c>
      <c r="I6764" s="203">
        <v>204072.58</v>
      </c>
      <c r="J6764" s="203">
        <v>197664.44</v>
      </c>
      <c r="K6764" s="203">
        <v>9336.33</v>
      </c>
      <c r="L6764" s="203">
        <v>-2928.19</v>
      </c>
      <c r="M6764" s="231"/>
    </row>
    <row r="6765" spans="1:13">
      <c r="A6765" s="231" t="s">
        <v>794</v>
      </c>
      <c r="B6765" s="231" t="s">
        <v>707</v>
      </c>
      <c r="C6765" s="231" t="s">
        <v>2341</v>
      </c>
      <c r="D6765" s="231" t="s">
        <v>850</v>
      </c>
      <c r="E6765" s="231" t="s">
        <v>521</v>
      </c>
      <c r="F6765" s="231" t="s">
        <v>48</v>
      </c>
      <c r="G6765" s="231" t="s">
        <v>521</v>
      </c>
      <c r="H6765" s="231" t="s">
        <v>796</v>
      </c>
      <c r="I6765" s="203">
        <v>1104</v>
      </c>
      <c r="J6765" s="203">
        <v>35.14</v>
      </c>
      <c r="K6765" s="203">
        <v>0</v>
      </c>
      <c r="L6765" s="203">
        <v>1068.8599999999999</v>
      </c>
      <c r="M6765" s="231"/>
    </row>
    <row r="6766" spans="1:13">
      <c r="A6766" s="231" t="s">
        <v>794</v>
      </c>
      <c r="B6766" s="231" t="s">
        <v>707</v>
      </c>
      <c r="C6766" s="231" t="s">
        <v>2341</v>
      </c>
      <c r="D6766" s="231" t="s">
        <v>850</v>
      </c>
      <c r="E6766" s="231" t="s">
        <v>521</v>
      </c>
      <c r="F6766" s="231" t="s">
        <v>48</v>
      </c>
      <c r="G6766" s="231" t="s">
        <v>521</v>
      </c>
      <c r="H6766" s="231" t="s">
        <v>796</v>
      </c>
      <c r="I6766" s="203">
        <v>2070</v>
      </c>
      <c r="J6766" s="203">
        <v>0</v>
      </c>
      <c r="K6766" s="203">
        <v>0</v>
      </c>
      <c r="L6766" s="203">
        <v>2070</v>
      </c>
      <c r="M6766" s="231"/>
    </row>
    <row r="6767" spans="1:13">
      <c r="A6767" s="231" t="s">
        <v>794</v>
      </c>
      <c r="B6767" s="231" t="s">
        <v>707</v>
      </c>
      <c r="C6767" s="231" t="s">
        <v>2341</v>
      </c>
      <c r="D6767" s="231" t="s">
        <v>850</v>
      </c>
      <c r="E6767" s="231" t="s">
        <v>521</v>
      </c>
      <c r="F6767" s="231" t="s">
        <v>48</v>
      </c>
      <c r="G6767" s="231" t="s">
        <v>521</v>
      </c>
      <c r="H6767" s="231" t="s">
        <v>796</v>
      </c>
      <c r="I6767" s="203">
        <v>3620.12</v>
      </c>
      <c r="J6767" s="203">
        <v>2549.0700000000002</v>
      </c>
      <c r="K6767" s="203">
        <v>849.69</v>
      </c>
      <c r="L6767" s="203">
        <v>221.36</v>
      </c>
      <c r="M6767" s="231"/>
    </row>
    <row r="6768" spans="1:13">
      <c r="A6768" s="231" t="s">
        <v>794</v>
      </c>
      <c r="B6768" s="231" t="s">
        <v>707</v>
      </c>
      <c r="C6768" s="231" t="s">
        <v>2341</v>
      </c>
      <c r="D6768" s="231" t="s">
        <v>850</v>
      </c>
      <c r="E6768" s="231" t="s">
        <v>521</v>
      </c>
      <c r="F6768" s="231" t="s">
        <v>48</v>
      </c>
      <c r="G6768" s="231" t="s">
        <v>521</v>
      </c>
      <c r="H6768" s="231" t="s">
        <v>796</v>
      </c>
      <c r="I6768" s="203">
        <v>3605</v>
      </c>
      <c r="J6768" s="203">
        <v>101.91</v>
      </c>
      <c r="K6768" s="203">
        <v>0</v>
      </c>
      <c r="L6768" s="203">
        <v>3503.09</v>
      </c>
      <c r="M6768" s="231"/>
    </row>
    <row r="6769" spans="1:13">
      <c r="A6769" s="231" t="s">
        <v>794</v>
      </c>
      <c r="B6769" s="231" t="s">
        <v>707</v>
      </c>
      <c r="C6769" s="231" t="s">
        <v>2341</v>
      </c>
      <c r="D6769" s="231" t="s">
        <v>850</v>
      </c>
      <c r="E6769" s="231" t="s">
        <v>521</v>
      </c>
      <c r="F6769" s="231" t="s">
        <v>48</v>
      </c>
      <c r="G6769" s="231" t="s">
        <v>521</v>
      </c>
      <c r="H6769" s="231" t="s">
        <v>796</v>
      </c>
      <c r="I6769" s="203">
        <v>686.58</v>
      </c>
      <c r="J6769" s="203">
        <v>729.72</v>
      </c>
      <c r="K6769" s="203">
        <v>0</v>
      </c>
      <c r="L6769" s="203">
        <v>-43.14</v>
      </c>
      <c r="M6769" s="231"/>
    </row>
    <row r="6770" spans="1:13">
      <c r="A6770" s="231" t="s">
        <v>794</v>
      </c>
      <c r="B6770" s="231" t="s">
        <v>707</v>
      </c>
      <c r="C6770" s="231" t="s">
        <v>2343</v>
      </c>
      <c r="D6770" s="231" t="s">
        <v>850</v>
      </c>
      <c r="E6770" s="231" t="s">
        <v>521</v>
      </c>
      <c r="F6770" s="231" t="s">
        <v>48</v>
      </c>
      <c r="G6770" s="231" t="s">
        <v>521</v>
      </c>
      <c r="H6770" s="231" t="s">
        <v>796</v>
      </c>
      <c r="I6770" s="203">
        <v>5094.97</v>
      </c>
      <c r="J6770" s="203">
        <v>4751.1400000000003</v>
      </c>
      <c r="K6770" s="203">
        <v>0</v>
      </c>
      <c r="L6770" s="203">
        <v>343.83</v>
      </c>
      <c r="M6770" s="231"/>
    </row>
    <row r="6771" spans="1:13">
      <c r="A6771" s="231" t="s">
        <v>794</v>
      </c>
      <c r="B6771" s="231" t="s">
        <v>707</v>
      </c>
      <c r="C6771" s="231" t="s">
        <v>2343</v>
      </c>
      <c r="D6771" s="231" t="s">
        <v>850</v>
      </c>
      <c r="E6771" s="231" t="s">
        <v>521</v>
      </c>
      <c r="F6771" s="231" t="s">
        <v>48</v>
      </c>
      <c r="G6771" s="231" t="s">
        <v>521</v>
      </c>
      <c r="H6771" s="231" t="s">
        <v>796</v>
      </c>
      <c r="I6771" s="203">
        <v>350</v>
      </c>
      <c r="J6771" s="203">
        <v>337.76</v>
      </c>
      <c r="K6771" s="203">
        <v>0</v>
      </c>
      <c r="L6771" s="203">
        <v>12.24</v>
      </c>
      <c r="M6771" s="231"/>
    </row>
    <row r="6772" spans="1:13">
      <c r="A6772" s="231" t="s">
        <v>794</v>
      </c>
      <c r="B6772" s="231" t="s">
        <v>707</v>
      </c>
      <c r="C6772" s="231" t="s">
        <v>2344</v>
      </c>
      <c r="D6772" s="231" t="s">
        <v>850</v>
      </c>
      <c r="E6772" s="231" t="s">
        <v>521</v>
      </c>
      <c r="F6772" s="231" t="s">
        <v>48</v>
      </c>
      <c r="G6772" s="231" t="s">
        <v>521</v>
      </c>
      <c r="H6772" s="231" t="s">
        <v>796</v>
      </c>
      <c r="I6772" s="203">
        <v>408.45</v>
      </c>
      <c r="J6772" s="203">
        <v>408.45</v>
      </c>
      <c r="K6772" s="203">
        <v>0</v>
      </c>
      <c r="L6772" s="203">
        <v>0</v>
      </c>
      <c r="M6772" s="231"/>
    </row>
    <row r="6773" spans="1:13">
      <c r="A6773" s="231" t="s">
        <v>794</v>
      </c>
      <c r="B6773" s="231" t="s">
        <v>707</v>
      </c>
      <c r="C6773" s="231" t="s">
        <v>2344</v>
      </c>
      <c r="D6773" s="231" t="s">
        <v>850</v>
      </c>
      <c r="E6773" s="231" t="s">
        <v>521</v>
      </c>
      <c r="F6773" s="231" t="s">
        <v>48</v>
      </c>
      <c r="G6773" s="231" t="s">
        <v>521</v>
      </c>
      <c r="H6773" s="231" t="s">
        <v>796</v>
      </c>
      <c r="I6773" s="203">
        <v>1320</v>
      </c>
      <c r="J6773" s="203">
        <v>1320</v>
      </c>
      <c r="K6773" s="203">
        <v>0</v>
      </c>
      <c r="L6773" s="203">
        <v>0</v>
      </c>
      <c r="M6773" s="231"/>
    </row>
    <row r="6774" spans="1:13">
      <c r="A6774" s="231" t="s">
        <v>794</v>
      </c>
      <c r="B6774" s="231" t="s">
        <v>707</v>
      </c>
      <c r="C6774" s="231" t="s">
        <v>2345</v>
      </c>
      <c r="D6774" s="231" t="s">
        <v>850</v>
      </c>
      <c r="E6774" s="231" t="s">
        <v>521</v>
      </c>
      <c r="F6774" s="231" t="s">
        <v>48</v>
      </c>
      <c r="G6774" s="231" t="s">
        <v>521</v>
      </c>
      <c r="H6774" s="231" t="s">
        <v>796</v>
      </c>
      <c r="I6774" s="203">
        <v>1400</v>
      </c>
      <c r="J6774" s="203">
        <v>1400</v>
      </c>
      <c r="K6774" s="203">
        <v>0</v>
      </c>
      <c r="L6774" s="203">
        <v>0</v>
      </c>
      <c r="M6774" s="231"/>
    </row>
    <row r="6775" spans="1:13">
      <c r="A6775" s="231" t="s">
        <v>794</v>
      </c>
      <c r="B6775" s="231" t="s">
        <v>706</v>
      </c>
      <c r="C6775" s="231" t="s">
        <v>794</v>
      </c>
      <c r="D6775" s="231" t="s">
        <v>850</v>
      </c>
      <c r="E6775" s="231" t="s">
        <v>521</v>
      </c>
      <c r="F6775" s="231" t="s">
        <v>48</v>
      </c>
      <c r="G6775" s="231" t="s">
        <v>521</v>
      </c>
      <c r="H6775" s="231" t="s">
        <v>796</v>
      </c>
      <c r="I6775" s="203">
        <v>396453.56</v>
      </c>
      <c r="J6775" s="203">
        <v>350053.56</v>
      </c>
      <c r="K6775" s="203">
        <v>46400</v>
      </c>
      <c r="L6775" s="203">
        <v>0</v>
      </c>
      <c r="M6775" s="231"/>
    </row>
    <row r="6776" spans="1:13">
      <c r="A6776" s="231" t="s">
        <v>794</v>
      </c>
      <c r="B6776" s="231" t="s">
        <v>706</v>
      </c>
      <c r="C6776" s="231" t="s">
        <v>812</v>
      </c>
      <c r="D6776" s="231" t="s">
        <v>850</v>
      </c>
      <c r="E6776" s="231" t="s">
        <v>521</v>
      </c>
      <c r="F6776" s="231" t="s">
        <v>48</v>
      </c>
      <c r="G6776" s="231" t="s">
        <v>521</v>
      </c>
      <c r="H6776" s="231" t="s">
        <v>796</v>
      </c>
      <c r="I6776" s="203">
        <v>172306</v>
      </c>
      <c r="J6776" s="203">
        <v>164640.79</v>
      </c>
      <c r="K6776" s="203">
        <v>11463.72</v>
      </c>
      <c r="L6776" s="203">
        <v>-3798.51</v>
      </c>
      <c r="M6776" s="231"/>
    </row>
    <row r="6777" spans="1:13">
      <c r="A6777" s="231" t="s">
        <v>794</v>
      </c>
      <c r="B6777" s="231" t="s">
        <v>706</v>
      </c>
      <c r="C6777" s="231" t="s">
        <v>2341</v>
      </c>
      <c r="D6777" s="231" t="s">
        <v>850</v>
      </c>
      <c r="E6777" s="231" t="s">
        <v>521</v>
      </c>
      <c r="F6777" s="231" t="s">
        <v>48</v>
      </c>
      <c r="G6777" s="231" t="s">
        <v>521</v>
      </c>
      <c r="H6777" s="231" t="s">
        <v>796</v>
      </c>
      <c r="I6777" s="203">
        <v>190</v>
      </c>
      <c r="J6777" s="203">
        <v>222.5</v>
      </c>
      <c r="K6777" s="203">
        <v>0</v>
      </c>
      <c r="L6777" s="203">
        <v>-32.5</v>
      </c>
      <c r="M6777" s="231"/>
    </row>
    <row r="6778" spans="1:13">
      <c r="A6778" s="231" t="s">
        <v>794</v>
      </c>
      <c r="B6778" s="231" t="s">
        <v>706</v>
      </c>
      <c r="C6778" s="231" t="s">
        <v>2341</v>
      </c>
      <c r="D6778" s="231" t="s">
        <v>850</v>
      </c>
      <c r="E6778" s="231" t="s">
        <v>521</v>
      </c>
      <c r="F6778" s="231" t="s">
        <v>48</v>
      </c>
      <c r="G6778" s="231" t="s">
        <v>521</v>
      </c>
      <c r="H6778" s="231" t="s">
        <v>796</v>
      </c>
      <c r="I6778" s="203">
        <v>122.11</v>
      </c>
      <c r="J6778" s="203">
        <v>122.11</v>
      </c>
      <c r="K6778" s="203">
        <v>0</v>
      </c>
      <c r="L6778" s="203">
        <v>0</v>
      </c>
      <c r="M6778" s="231"/>
    </row>
    <row r="6779" spans="1:13">
      <c r="A6779" s="231" t="s">
        <v>794</v>
      </c>
      <c r="B6779" s="231" t="s">
        <v>706</v>
      </c>
      <c r="C6779" s="231" t="s">
        <v>2341</v>
      </c>
      <c r="D6779" s="231" t="s">
        <v>850</v>
      </c>
      <c r="E6779" s="231" t="s">
        <v>521</v>
      </c>
      <c r="F6779" s="231" t="s">
        <v>48</v>
      </c>
      <c r="G6779" s="231" t="s">
        <v>521</v>
      </c>
      <c r="H6779" s="231" t="s">
        <v>796</v>
      </c>
      <c r="I6779" s="203">
        <v>15283.62</v>
      </c>
      <c r="J6779" s="203">
        <v>15283.62</v>
      </c>
      <c r="K6779" s="203">
        <v>0</v>
      </c>
      <c r="L6779" s="203">
        <v>0</v>
      </c>
      <c r="M6779" s="231"/>
    </row>
    <row r="6780" spans="1:13">
      <c r="A6780" s="231" t="s">
        <v>794</v>
      </c>
      <c r="B6780" s="231" t="s">
        <v>706</v>
      </c>
      <c r="C6780" s="231" t="s">
        <v>2341</v>
      </c>
      <c r="D6780" s="231" t="s">
        <v>850</v>
      </c>
      <c r="E6780" s="231" t="s">
        <v>521</v>
      </c>
      <c r="F6780" s="231" t="s">
        <v>48</v>
      </c>
      <c r="G6780" s="231" t="s">
        <v>521</v>
      </c>
      <c r="H6780" s="231" t="s">
        <v>796</v>
      </c>
      <c r="I6780" s="203">
        <v>12038.19</v>
      </c>
      <c r="J6780" s="203">
        <v>10148.06</v>
      </c>
      <c r="K6780" s="203">
        <v>1890.13</v>
      </c>
      <c r="L6780" s="203">
        <v>0</v>
      </c>
      <c r="M6780" s="231"/>
    </row>
    <row r="6781" spans="1:13">
      <c r="A6781" s="231" t="s">
        <v>794</v>
      </c>
      <c r="B6781" s="231" t="s">
        <v>706</v>
      </c>
      <c r="C6781" s="231" t="s">
        <v>2341</v>
      </c>
      <c r="D6781" s="231" t="s">
        <v>850</v>
      </c>
      <c r="E6781" s="231" t="s">
        <v>521</v>
      </c>
      <c r="F6781" s="231" t="s">
        <v>48</v>
      </c>
      <c r="G6781" s="231" t="s">
        <v>521</v>
      </c>
      <c r="H6781" s="231" t="s">
        <v>796</v>
      </c>
      <c r="I6781" s="203">
        <v>3142</v>
      </c>
      <c r="J6781" s="203">
        <v>2818</v>
      </c>
      <c r="K6781" s="203">
        <v>24</v>
      </c>
      <c r="L6781" s="203">
        <v>300</v>
      </c>
      <c r="M6781" s="231"/>
    </row>
    <row r="6782" spans="1:13">
      <c r="A6782" s="231" t="s">
        <v>794</v>
      </c>
      <c r="B6782" s="231" t="s">
        <v>706</v>
      </c>
      <c r="C6782" s="231" t="s">
        <v>2342</v>
      </c>
      <c r="D6782" s="231" t="s">
        <v>850</v>
      </c>
      <c r="E6782" s="231" t="s">
        <v>521</v>
      </c>
      <c r="F6782" s="231" t="s">
        <v>48</v>
      </c>
      <c r="G6782" s="231" t="s">
        <v>521</v>
      </c>
      <c r="H6782" s="231" t="s">
        <v>796</v>
      </c>
      <c r="I6782" s="203">
        <v>1418</v>
      </c>
      <c r="J6782" s="203">
        <v>741.73</v>
      </c>
      <c r="K6782" s="203">
        <v>0</v>
      </c>
      <c r="L6782" s="203">
        <v>676.27</v>
      </c>
      <c r="M6782" s="231"/>
    </row>
    <row r="6783" spans="1:13">
      <c r="A6783" s="231" t="s">
        <v>794</v>
      </c>
      <c r="B6783" s="231" t="s">
        <v>706</v>
      </c>
      <c r="C6783" s="231" t="s">
        <v>2342</v>
      </c>
      <c r="D6783" s="231" t="s">
        <v>850</v>
      </c>
      <c r="E6783" s="231" t="s">
        <v>521</v>
      </c>
      <c r="F6783" s="231" t="s">
        <v>48</v>
      </c>
      <c r="G6783" s="231" t="s">
        <v>521</v>
      </c>
      <c r="H6783" s="231" t="s">
        <v>796</v>
      </c>
      <c r="I6783" s="203">
        <v>86.32</v>
      </c>
      <c r="J6783" s="203">
        <v>86.32</v>
      </c>
      <c r="K6783" s="203">
        <v>0</v>
      </c>
      <c r="L6783" s="203">
        <v>0</v>
      </c>
      <c r="M6783" s="231"/>
    </row>
    <row r="6784" spans="1:13">
      <c r="A6784" s="231" t="s">
        <v>794</v>
      </c>
      <c r="B6784" s="231" t="s">
        <v>706</v>
      </c>
      <c r="C6784" s="231" t="s">
        <v>2342</v>
      </c>
      <c r="D6784" s="231" t="s">
        <v>850</v>
      </c>
      <c r="E6784" s="231" t="s">
        <v>521</v>
      </c>
      <c r="F6784" s="231" t="s">
        <v>48</v>
      </c>
      <c r="G6784" s="231" t="s">
        <v>521</v>
      </c>
      <c r="H6784" s="231" t="s">
        <v>796</v>
      </c>
      <c r="I6784" s="203">
        <v>123116.26</v>
      </c>
      <c r="J6784" s="203">
        <v>123116.26</v>
      </c>
      <c r="K6784" s="203">
        <v>0</v>
      </c>
      <c r="L6784" s="203">
        <v>0</v>
      </c>
      <c r="M6784" s="231"/>
    </row>
    <row r="6785" spans="1:13">
      <c r="A6785" s="231" t="s">
        <v>794</v>
      </c>
      <c r="B6785" s="231" t="s">
        <v>706</v>
      </c>
      <c r="C6785" s="231" t="s">
        <v>2342</v>
      </c>
      <c r="D6785" s="231" t="s">
        <v>850</v>
      </c>
      <c r="E6785" s="231" t="s">
        <v>521</v>
      </c>
      <c r="F6785" s="231" t="s">
        <v>48</v>
      </c>
      <c r="G6785" s="231" t="s">
        <v>521</v>
      </c>
      <c r="H6785" s="231" t="s">
        <v>796</v>
      </c>
      <c r="I6785" s="203">
        <v>300</v>
      </c>
      <c r="J6785" s="203">
        <v>191.98</v>
      </c>
      <c r="K6785" s="203">
        <v>0</v>
      </c>
      <c r="L6785" s="203">
        <v>108.02</v>
      </c>
      <c r="M6785" s="231"/>
    </row>
    <row r="6786" spans="1:13">
      <c r="A6786" s="231" t="s">
        <v>794</v>
      </c>
      <c r="B6786" s="231" t="s">
        <v>706</v>
      </c>
      <c r="C6786" s="231" t="s">
        <v>2343</v>
      </c>
      <c r="D6786" s="231" t="s">
        <v>850</v>
      </c>
      <c r="E6786" s="231" t="s">
        <v>521</v>
      </c>
      <c r="F6786" s="231" t="s">
        <v>48</v>
      </c>
      <c r="G6786" s="231" t="s">
        <v>521</v>
      </c>
      <c r="H6786" s="231" t="s">
        <v>796</v>
      </c>
      <c r="I6786" s="203">
        <v>40931.67</v>
      </c>
      <c r="J6786" s="203">
        <v>38069.96</v>
      </c>
      <c r="K6786" s="203">
        <v>0</v>
      </c>
      <c r="L6786" s="203">
        <v>2861.71</v>
      </c>
      <c r="M6786" s="231"/>
    </row>
    <row r="6787" spans="1:13">
      <c r="A6787" s="231" t="s">
        <v>794</v>
      </c>
      <c r="B6787" s="231" t="s">
        <v>706</v>
      </c>
      <c r="C6787" s="231" t="s">
        <v>2344</v>
      </c>
      <c r="D6787" s="231" t="s">
        <v>850</v>
      </c>
      <c r="E6787" s="231" t="s">
        <v>521</v>
      </c>
      <c r="F6787" s="231" t="s">
        <v>48</v>
      </c>
      <c r="G6787" s="231" t="s">
        <v>521</v>
      </c>
      <c r="H6787" s="231" t="s">
        <v>796</v>
      </c>
      <c r="I6787" s="203">
        <v>1959.9</v>
      </c>
      <c r="J6787" s="203">
        <v>2944.14</v>
      </c>
      <c r="K6787" s="203">
        <v>0</v>
      </c>
      <c r="L6787" s="203">
        <v>-984.24</v>
      </c>
      <c r="M6787" s="231"/>
    </row>
    <row r="6788" spans="1:13">
      <c r="A6788" s="231" t="s">
        <v>794</v>
      </c>
      <c r="B6788" s="231" t="s">
        <v>706</v>
      </c>
      <c r="C6788" s="231" t="s">
        <v>2345</v>
      </c>
      <c r="D6788" s="231" t="s">
        <v>850</v>
      </c>
      <c r="E6788" s="231" t="s">
        <v>521</v>
      </c>
      <c r="F6788" s="231" t="s">
        <v>48</v>
      </c>
      <c r="G6788" s="231" t="s">
        <v>521</v>
      </c>
      <c r="H6788" s="231" t="s">
        <v>796</v>
      </c>
      <c r="I6788" s="203">
        <v>75</v>
      </c>
      <c r="J6788" s="203">
        <v>75</v>
      </c>
      <c r="K6788" s="203">
        <v>0</v>
      </c>
      <c r="L6788" s="203">
        <v>0</v>
      </c>
      <c r="M6788" s="231"/>
    </row>
    <row r="6789" spans="1:13">
      <c r="A6789" s="231" t="s">
        <v>794</v>
      </c>
      <c r="B6789" s="231" t="s">
        <v>709</v>
      </c>
      <c r="C6789" s="231" t="s">
        <v>794</v>
      </c>
      <c r="D6789" s="231" t="s">
        <v>850</v>
      </c>
      <c r="E6789" s="231" t="s">
        <v>521</v>
      </c>
      <c r="F6789" s="231" t="s">
        <v>48</v>
      </c>
      <c r="G6789" s="231" t="s">
        <v>521</v>
      </c>
      <c r="H6789" s="231" t="s">
        <v>796</v>
      </c>
      <c r="I6789" s="203">
        <v>62675</v>
      </c>
      <c r="J6789" s="203">
        <v>57452.08</v>
      </c>
      <c r="K6789" s="203">
        <v>5222.92</v>
      </c>
      <c r="L6789" s="203">
        <v>0</v>
      </c>
      <c r="M6789" s="231"/>
    </row>
    <row r="6790" spans="1:13">
      <c r="A6790" s="231" t="s">
        <v>794</v>
      </c>
      <c r="B6790" s="231" t="s">
        <v>709</v>
      </c>
      <c r="C6790" s="231" t="s">
        <v>812</v>
      </c>
      <c r="D6790" s="231" t="s">
        <v>850</v>
      </c>
      <c r="E6790" s="231" t="s">
        <v>521</v>
      </c>
      <c r="F6790" s="231" t="s">
        <v>48</v>
      </c>
      <c r="G6790" s="231" t="s">
        <v>521</v>
      </c>
      <c r="H6790" s="231" t="s">
        <v>796</v>
      </c>
      <c r="I6790" s="203">
        <v>22635</v>
      </c>
      <c r="J6790" s="203">
        <v>21718.47</v>
      </c>
      <c r="K6790" s="203">
        <v>1085.02</v>
      </c>
      <c r="L6790" s="203">
        <v>-168.49</v>
      </c>
      <c r="M6790" s="231"/>
    </row>
    <row r="6791" spans="1:13">
      <c r="A6791" s="231" t="s">
        <v>794</v>
      </c>
      <c r="B6791" s="231" t="s">
        <v>709</v>
      </c>
      <c r="C6791" s="231" t="s">
        <v>2341</v>
      </c>
      <c r="D6791" s="231" t="s">
        <v>850</v>
      </c>
      <c r="E6791" s="231" t="s">
        <v>521</v>
      </c>
      <c r="F6791" s="231" t="s">
        <v>48</v>
      </c>
      <c r="G6791" s="231" t="s">
        <v>521</v>
      </c>
      <c r="H6791" s="231" t="s">
        <v>796</v>
      </c>
      <c r="I6791" s="203">
        <v>1557.07</v>
      </c>
      <c r="J6791" s="203">
        <v>1826.96</v>
      </c>
      <c r="K6791" s="203">
        <v>0</v>
      </c>
      <c r="L6791" s="203">
        <v>-269.89</v>
      </c>
      <c r="M6791" s="231"/>
    </row>
    <row r="6792" spans="1:13">
      <c r="A6792" s="231" t="s">
        <v>794</v>
      </c>
      <c r="B6792" s="231" t="s">
        <v>709</v>
      </c>
      <c r="C6792" s="231" t="s">
        <v>2343</v>
      </c>
      <c r="D6792" s="231" t="s">
        <v>850</v>
      </c>
      <c r="E6792" s="231" t="s">
        <v>521</v>
      </c>
      <c r="F6792" s="231" t="s">
        <v>48</v>
      </c>
      <c r="G6792" s="231" t="s">
        <v>521</v>
      </c>
      <c r="H6792" s="231" t="s">
        <v>796</v>
      </c>
      <c r="I6792" s="203">
        <v>9427.94</v>
      </c>
      <c r="J6792" s="203">
        <v>0</v>
      </c>
      <c r="K6792" s="203">
        <v>0</v>
      </c>
      <c r="L6792" s="203">
        <v>9427.94</v>
      </c>
      <c r="M6792" s="231"/>
    </row>
    <row r="6793" spans="1:13">
      <c r="A6793" s="231" t="s">
        <v>794</v>
      </c>
      <c r="B6793" s="231" t="s">
        <v>709</v>
      </c>
      <c r="C6793" s="231" t="s">
        <v>2344</v>
      </c>
      <c r="D6793" s="231" t="s">
        <v>850</v>
      </c>
      <c r="E6793" s="231" t="s">
        <v>521</v>
      </c>
      <c r="F6793" s="231" t="s">
        <v>48</v>
      </c>
      <c r="G6793" s="231" t="s">
        <v>521</v>
      </c>
      <c r="H6793" s="231" t="s">
        <v>796</v>
      </c>
      <c r="I6793" s="203">
        <v>281.89</v>
      </c>
      <c r="J6793" s="203">
        <v>0</v>
      </c>
      <c r="K6793" s="203">
        <v>0</v>
      </c>
      <c r="L6793" s="203">
        <v>281.89</v>
      </c>
      <c r="M6793" s="231"/>
    </row>
    <row r="6794" spans="1:13">
      <c r="A6794" s="231" t="s">
        <v>794</v>
      </c>
      <c r="B6794" s="231" t="s">
        <v>709</v>
      </c>
      <c r="C6794" s="231" t="s">
        <v>2344</v>
      </c>
      <c r="D6794" s="231" t="s">
        <v>850</v>
      </c>
      <c r="E6794" s="231" t="s">
        <v>521</v>
      </c>
      <c r="F6794" s="231" t="s">
        <v>48</v>
      </c>
      <c r="G6794" s="231" t="s">
        <v>521</v>
      </c>
      <c r="H6794" s="231" t="s">
        <v>796</v>
      </c>
      <c r="I6794" s="203">
        <v>435.1</v>
      </c>
      <c r="J6794" s="203">
        <v>435.1</v>
      </c>
      <c r="K6794" s="203">
        <v>0</v>
      </c>
      <c r="L6794" s="203">
        <v>0</v>
      </c>
      <c r="M6794" s="231"/>
    </row>
    <row r="6795" spans="1:13">
      <c r="A6795" s="231" t="s">
        <v>794</v>
      </c>
      <c r="B6795" s="231" t="s">
        <v>808</v>
      </c>
      <c r="C6795" s="231" t="s">
        <v>794</v>
      </c>
      <c r="D6795" s="231" t="s">
        <v>820</v>
      </c>
      <c r="E6795" s="231" t="s">
        <v>836</v>
      </c>
      <c r="F6795" s="231" t="s">
        <v>48</v>
      </c>
      <c r="G6795" s="231" t="s">
        <v>521</v>
      </c>
      <c r="H6795" s="231" t="s">
        <v>796</v>
      </c>
      <c r="I6795" s="203">
        <v>114000</v>
      </c>
      <c r="J6795" s="203">
        <v>108136.82</v>
      </c>
      <c r="K6795" s="203">
        <v>8305.32</v>
      </c>
      <c r="L6795" s="203">
        <v>-2442.14</v>
      </c>
      <c r="M6795" s="231"/>
    </row>
    <row r="6796" spans="1:13">
      <c r="A6796" s="231" t="s">
        <v>794</v>
      </c>
      <c r="B6796" s="231" t="s">
        <v>808</v>
      </c>
      <c r="C6796" s="231" t="s">
        <v>812</v>
      </c>
      <c r="D6796" s="231" t="s">
        <v>820</v>
      </c>
      <c r="E6796" s="231" t="s">
        <v>836</v>
      </c>
      <c r="F6796" s="231" t="s">
        <v>48</v>
      </c>
      <c r="G6796" s="231" t="s">
        <v>521</v>
      </c>
      <c r="H6796" s="231" t="s">
        <v>796</v>
      </c>
      <c r="I6796" s="203">
        <v>29071.14</v>
      </c>
      <c r="J6796" s="203">
        <v>27881.439999999999</v>
      </c>
      <c r="K6796" s="203">
        <v>1723.84</v>
      </c>
      <c r="L6796" s="203">
        <v>-534.14</v>
      </c>
      <c r="M6796" s="231"/>
    </row>
    <row r="6797" spans="1:13">
      <c r="A6797" s="231" t="s">
        <v>794</v>
      </c>
      <c r="B6797" s="231" t="s">
        <v>808</v>
      </c>
      <c r="C6797" s="231" t="s">
        <v>2341</v>
      </c>
      <c r="D6797" s="231" t="s">
        <v>820</v>
      </c>
      <c r="E6797" s="231" t="s">
        <v>836</v>
      </c>
      <c r="F6797" s="231" t="s">
        <v>48</v>
      </c>
      <c r="G6797" s="231" t="s">
        <v>521</v>
      </c>
      <c r="H6797" s="231" t="s">
        <v>796</v>
      </c>
      <c r="I6797" s="203">
        <v>9947.24</v>
      </c>
      <c r="J6797" s="203">
        <v>9947.24</v>
      </c>
      <c r="K6797" s="203">
        <v>0</v>
      </c>
      <c r="L6797" s="203">
        <v>0</v>
      </c>
      <c r="M6797" s="231"/>
    </row>
    <row r="6798" spans="1:13">
      <c r="A6798" s="231" t="s">
        <v>794</v>
      </c>
      <c r="B6798" s="231" t="s">
        <v>808</v>
      </c>
      <c r="C6798" s="231" t="s">
        <v>2343</v>
      </c>
      <c r="D6798" s="231" t="s">
        <v>820</v>
      </c>
      <c r="E6798" s="231" t="s">
        <v>836</v>
      </c>
      <c r="F6798" s="231" t="s">
        <v>48</v>
      </c>
      <c r="G6798" s="231" t="s">
        <v>521</v>
      </c>
      <c r="H6798" s="231" t="s">
        <v>796</v>
      </c>
      <c r="I6798" s="203">
        <v>444709.44</v>
      </c>
      <c r="J6798" s="203">
        <v>-1425.03</v>
      </c>
      <c r="K6798" s="203">
        <v>0</v>
      </c>
      <c r="L6798" s="203">
        <v>446134.47</v>
      </c>
      <c r="M6798" s="231"/>
    </row>
    <row r="6799" spans="1:13">
      <c r="A6799" s="231" t="s">
        <v>794</v>
      </c>
      <c r="B6799" s="231" t="s">
        <v>808</v>
      </c>
      <c r="C6799" s="231" t="s">
        <v>2343</v>
      </c>
      <c r="D6799" s="231" t="s">
        <v>820</v>
      </c>
      <c r="E6799" s="231" t="s">
        <v>836</v>
      </c>
      <c r="F6799" s="231" t="s">
        <v>48</v>
      </c>
      <c r="G6799" s="231" t="s">
        <v>521</v>
      </c>
      <c r="H6799" s="231" t="s">
        <v>796</v>
      </c>
      <c r="I6799" s="203">
        <v>3925</v>
      </c>
      <c r="J6799" s="203">
        <v>24.99</v>
      </c>
      <c r="K6799" s="203">
        <v>0</v>
      </c>
      <c r="L6799" s="203">
        <v>3900.01</v>
      </c>
      <c r="M6799" s="231"/>
    </row>
    <row r="6800" spans="1:13">
      <c r="A6800" s="231" t="s">
        <v>794</v>
      </c>
      <c r="B6800" s="231" t="s">
        <v>808</v>
      </c>
      <c r="C6800" s="231" t="s">
        <v>2343</v>
      </c>
      <c r="D6800" s="231" t="s">
        <v>820</v>
      </c>
      <c r="E6800" s="231" t="s">
        <v>836</v>
      </c>
      <c r="F6800" s="231" t="s">
        <v>48</v>
      </c>
      <c r="G6800" s="231" t="s">
        <v>521</v>
      </c>
      <c r="H6800" s="231" t="s">
        <v>796</v>
      </c>
      <c r="I6800" s="203">
        <v>27951.26</v>
      </c>
      <c r="J6800" s="203">
        <v>27951.26</v>
      </c>
      <c r="K6800" s="203">
        <v>0</v>
      </c>
      <c r="L6800" s="203">
        <v>0</v>
      </c>
      <c r="M6800" s="231"/>
    </row>
    <row r="6801" spans="1:13">
      <c r="A6801" s="231" t="s">
        <v>794</v>
      </c>
      <c r="B6801" s="231" t="s">
        <v>808</v>
      </c>
      <c r="C6801" s="231" t="s">
        <v>2344</v>
      </c>
      <c r="D6801" s="231" t="s">
        <v>820</v>
      </c>
      <c r="E6801" s="231" t="s">
        <v>836</v>
      </c>
      <c r="F6801" s="231" t="s">
        <v>48</v>
      </c>
      <c r="G6801" s="231" t="s">
        <v>521</v>
      </c>
      <c r="H6801" s="231" t="s">
        <v>796</v>
      </c>
      <c r="I6801" s="203">
        <v>5412.24</v>
      </c>
      <c r="J6801" s="203">
        <v>1598.26</v>
      </c>
      <c r="K6801" s="203">
        <v>3813.98</v>
      </c>
      <c r="L6801" s="203">
        <v>0</v>
      </c>
      <c r="M6801" s="231"/>
    </row>
    <row r="6802" spans="1:13">
      <c r="A6802" s="231" t="s">
        <v>794</v>
      </c>
      <c r="B6802" s="231" t="s">
        <v>808</v>
      </c>
      <c r="C6802" s="231" t="s">
        <v>2344</v>
      </c>
      <c r="D6802" s="231" t="s">
        <v>820</v>
      </c>
      <c r="E6802" s="231" t="s">
        <v>836</v>
      </c>
      <c r="F6802" s="231" t="s">
        <v>48</v>
      </c>
      <c r="G6802" s="231" t="s">
        <v>521</v>
      </c>
      <c r="H6802" s="231" t="s">
        <v>796</v>
      </c>
      <c r="I6802" s="203">
        <v>513.78</v>
      </c>
      <c r="J6802" s="203">
        <v>313.77999999999997</v>
      </c>
      <c r="K6802" s="203">
        <v>149</v>
      </c>
      <c r="L6802" s="203">
        <v>51</v>
      </c>
      <c r="M6802" s="231"/>
    </row>
    <row r="6803" spans="1:13">
      <c r="A6803" s="231" t="s">
        <v>794</v>
      </c>
      <c r="B6803" s="231" t="s">
        <v>808</v>
      </c>
      <c r="C6803" s="231" t="s">
        <v>2345</v>
      </c>
      <c r="D6803" s="231" t="s">
        <v>820</v>
      </c>
      <c r="E6803" s="231" t="s">
        <v>836</v>
      </c>
      <c r="F6803" s="231" t="s">
        <v>48</v>
      </c>
      <c r="G6803" s="231" t="s">
        <v>521</v>
      </c>
      <c r="H6803" s="231" t="s">
        <v>796</v>
      </c>
      <c r="I6803" s="203">
        <v>2107.27</v>
      </c>
      <c r="J6803" s="203">
        <v>2556.84</v>
      </c>
      <c r="K6803" s="203">
        <v>0</v>
      </c>
      <c r="L6803" s="203">
        <v>-449.57</v>
      </c>
      <c r="M6803" s="231"/>
    </row>
    <row r="6804" spans="1:13">
      <c r="A6804" s="231" t="s">
        <v>794</v>
      </c>
      <c r="B6804" s="231" t="s">
        <v>833</v>
      </c>
      <c r="C6804" s="231" t="s">
        <v>794</v>
      </c>
      <c r="D6804" s="231" t="s">
        <v>820</v>
      </c>
      <c r="E6804" s="231" t="s">
        <v>836</v>
      </c>
      <c r="F6804" s="231" t="s">
        <v>48</v>
      </c>
      <c r="G6804" s="231" t="s">
        <v>521</v>
      </c>
      <c r="H6804" s="231" t="s">
        <v>796</v>
      </c>
      <c r="I6804" s="203">
        <v>1021.35</v>
      </c>
      <c r="J6804" s="203">
        <v>1021.35</v>
      </c>
      <c r="K6804" s="203">
        <v>0</v>
      </c>
      <c r="L6804" s="203">
        <v>0</v>
      </c>
      <c r="M6804" s="231"/>
    </row>
    <row r="6805" spans="1:13">
      <c r="A6805" s="231" t="s">
        <v>794</v>
      </c>
      <c r="B6805" s="231" t="s">
        <v>833</v>
      </c>
      <c r="C6805" s="231" t="s">
        <v>812</v>
      </c>
      <c r="D6805" s="231" t="s">
        <v>820</v>
      </c>
      <c r="E6805" s="231" t="s">
        <v>836</v>
      </c>
      <c r="F6805" s="231" t="s">
        <v>48</v>
      </c>
      <c r="G6805" s="231" t="s">
        <v>521</v>
      </c>
      <c r="H6805" s="231" t="s">
        <v>796</v>
      </c>
      <c r="I6805" s="203">
        <v>274.68</v>
      </c>
      <c r="J6805" s="203">
        <v>235.46</v>
      </c>
      <c r="K6805" s="203">
        <v>0</v>
      </c>
      <c r="L6805" s="203">
        <v>39.22</v>
      </c>
      <c r="M6805" s="231"/>
    </row>
    <row r="6806" spans="1:13">
      <c r="A6806" s="231" t="s">
        <v>794</v>
      </c>
      <c r="B6806" s="231" t="s">
        <v>703</v>
      </c>
      <c r="C6806" s="231" t="s">
        <v>794</v>
      </c>
      <c r="D6806" s="231" t="s">
        <v>820</v>
      </c>
      <c r="E6806" s="231" t="s">
        <v>836</v>
      </c>
      <c r="F6806" s="231" t="s">
        <v>48</v>
      </c>
      <c r="G6806" s="231" t="s">
        <v>521</v>
      </c>
      <c r="H6806" s="231" t="s">
        <v>796</v>
      </c>
      <c r="I6806" s="203">
        <v>52600</v>
      </c>
      <c r="J6806" s="203">
        <v>43774.15</v>
      </c>
      <c r="K6806" s="203">
        <v>8754.84</v>
      </c>
      <c r="L6806" s="203">
        <v>71.010000000000005</v>
      </c>
      <c r="M6806" s="231"/>
    </row>
    <row r="6807" spans="1:13">
      <c r="A6807" s="231" t="s">
        <v>794</v>
      </c>
      <c r="B6807" s="231" t="s">
        <v>703</v>
      </c>
      <c r="C6807" s="231" t="s">
        <v>812</v>
      </c>
      <c r="D6807" s="231" t="s">
        <v>820</v>
      </c>
      <c r="E6807" s="231" t="s">
        <v>836</v>
      </c>
      <c r="F6807" s="231" t="s">
        <v>48</v>
      </c>
      <c r="G6807" s="231" t="s">
        <v>521</v>
      </c>
      <c r="H6807" s="231" t="s">
        <v>796</v>
      </c>
      <c r="I6807" s="203">
        <v>20300</v>
      </c>
      <c r="J6807" s="203">
        <v>18473.150000000001</v>
      </c>
      <c r="K6807" s="203">
        <v>1817.24</v>
      </c>
      <c r="L6807" s="203">
        <v>9.61</v>
      </c>
      <c r="M6807" s="231"/>
    </row>
    <row r="6808" spans="1:13">
      <c r="A6808" s="231" t="s">
        <v>794</v>
      </c>
      <c r="B6808" s="231" t="s">
        <v>702</v>
      </c>
      <c r="C6808" s="231" t="s">
        <v>2341</v>
      </c>
      <c r="D6808" s="231" t="s">
        <v>820</v>
      </c>
      <c r="E6808" s="231" t="s">
        <v>836</v>
      </c>
      <c r="F6808" s="231" t="s">
        <v>48</v>
      </c>
      <c r="G6808" s="231" t="s">
        <v>521</v>
      </c>
      <c r="H6808" s="231" t="s">
        <v>796</v>
      </c>
      <c r="I6808" s="203">
        <v>4827.01</v>
      </c>
      <c r="J6808" s="203">
        <v>0</v>
      </c>
      <c r="K6808" s="203">
        <v>0</v>
      </c>
      <c r="L6808" s="203">
        <v>4827.01</v>
      </c>
      <c r="M6808" s="231"/>
    </row>
    <row r="6809" spans="1:13">
      <c r="A6809" s="231" t="s">
        <v>794</v>
      </c>
      <c r="B6809" s="231" t="s">
        <v>808</v>
      </c>
      <c r="C6809" s="231" t="s">
        <v>2343</v>
      </c>
      <c r="D6809" s="231" t="s">
        <v>820</v>
      </c>
      <c r="E6809" s="231" t="s">
        <v>2295</v>
      </c>
      <c r="F6809" s="231" t="s">
        <v>48</v>
      </c>
      <c r="G6809" s="231" t="s">
        <v>521</v>
      </c>
      <c r="H6809" s="231" t="s">
        <v>796</v>
      </c>
      <c r="I6809" s="203">
        <v>51589.39</v>
      </c>
      <c r="J6809" s="203">
        <v>0</v>
      </c>
      <c r="K6809" s="203">
        <v>0</v>
      </c>
      <c r="L6809" s="203">
        <v>51589.39</v>
      </c>
      <c r="M6809" s="231"/>
    </row>
    <row r="6810" spans="1:13">
      <c r="A6810" s="231" t="s">
        <v>794</v>
      </c>
      <c r="B6810" s="231" t="s">
        <v>808</v>
      </c>
      <c r="C6810" s="231" t="s">
        <v>794</v>
      </c>
      <c r="D6810" s="231" t="s">
        <v>810</v>
      </c>
      <c r="E6810" s="231" t="s">
        <v>2295</v>
      </c>
      <c r="F6810" s="231" t="s">
        <v>48</v>
      </c>
      <c r="G6810" s="231" t="s">
        <v>521</v>
      </c>
      <c r="H6810" s="231" t="s">
        <v>796</v>
      </c>
      <c r="I6810" s="203">
        <v>5000</v>
      </c>
      <c r="J6810" s="203">
        <v>10000</v>
      </c>
      <c r="K6810" s="203">
        <v>0</v>
      </c>
      <c r="L6810" s="203">
        <v>-5000</v>
      </c>
      <c r="M6810" s="231"/>
    </row>
    <row r="6811" spans="1:13">
      <c r="A6811" s="231" t="s">
        <v>794</v>
      </c>
      <c r="B6811" s="231" t="s">
        <v>808</v>
      </c>
      <c r="C6811" s="231" t="s">
        <v>812</v>
      </c>
      <c r="D6811" s="231" t="s">
        <v>810</v>
      </c>
      <c r="E6811" s="231" t="s">
        <v>2295</v>
      </c>
      <c r="F6811" s="231" t="s">
        <v>48</v>
      </c>
      <c r="G6811" s="231" t="s">
        <v>521</v>
      </c>
      <c r="H6811" s="231" t="s">
        <v>796</v>
      </c>
      <c r="I6811" s="203">
        <v>1002.12</v>
      </c>
      <c r="J6811" s="203">
        <v>1935.07</v>
      </c>
      <c r="K6811" s="203">
        <v>0</v>
      </c>
      <c r="L6811" s="203">
        <v>-932.95</v>
      </c>
      <c r="M6811" s="231"/>
    </row>
    <row r="6812" spans="1:13">
      <c r="A6812" s="231" t="s">
        <v>794</v>
      </c>
      <c r="B6812" s="231" t="s">
        <v>808</v>
      </c>
      <c r="C6812" s="231" t="s">
        <v>2343</v>
      </c>
      <c r="D6812" s="231" t="s">
        <v>810</v>
      </c>
      <c r="E6812" s="231" t="s">
        <v>2295</v>
      </c>
      <c r="F6812" s="231" t="s">
        <v>48</v>
      </c>
      <c r="G6812" s="231" t="s">
        <v>521</v>
      </c>
      <c r="H6812" s="231" t="s">
        <v>796</v>
      </c>
      <c r="I6812" s="203">
        <v>44350.28</v>
      </c>
      <c r="J6812" s="203">
        <v>0</v>
      </c>
      <c r="K6812" s="203">
        <v>0</v>
      </c>
      <c r="L6812" s="203">
        <v>44350.28</v>
      </c>
      <c r="M6812" s="231"/>
    </row>
    <row r="6813" spans="1:13">
      <c r="A6813" s="231" t="s">
        <v>794</v>
      </c>
      <c r="B6813" s="231" t="s">
        <v>808</v>
      </c>
      <c r="C6813" s="231" t="s">
        <v>2343</v>
      </c>
      <c r="D6813" s="231" t="s">
        <v>1044</v>
      </c>
      <c r="E6813" s="231" t="s">
        <v>2295</v>
      </c>
      <c r="F6813" s="231" t="s">
        <v>48</v>
      </c>
      <c r="G6813" s="231" t="s">
        <v>521</v>
      </c>
      <c r="H6813" s="231" t="s">
        <v>796</v>
      </c>
      <c r="I6813" s="203">
        <v>18101.32</v>
      </c>
      <c r="J6813" s="203">
        <v>0</v>
      </c>
      <c r="K6813" s="203">
        <v>0</v>
      </c>
      <c r="L6813" s="203">
        <v>18101.32</v>
      </c>
      <c r="M6813" s="231"/>
    </row>
    <row r="6814" spans="1:13">
      <c r="A6814" s="231" t="s">
        <v>794</v>
      </c>
      <c r="B6814" s="231" t="s">
        <v>808</v>
      </c>
      <c r="C6814" s="231" t="s">
        <v>794</v>
      </c>
      <c r="D6814" s="231" t="s">
        <v>818</v>
      </c>
      <c r="E6814" s="231" t="s">
        <v>2295</v>
      </c>
      <c r="F6814" s="231" t="s">
        <v>48</v>
      </c>
      <c r="G6814" s="231" t="s">
        <v>521</v>
      </c>
      <c r="H6814" s="231" t="s">
        <v>796</v>
      </c>
      <c r="I6814" s="203">
        <v>2000</v>
      </c>
      <c r="J6814" s="203">
        <v>2000</v>
      </c>
      <c r="K6814" s="203">
        <v>0</v>
      </c>
      <c r="L6814" s="203">
        <v>0</v>
      </c>
      <c r="M6814" s="231"/>
    </row>
    <row r="6815" spans="1:13">
      <c r="A6815" s="231" t="s">
        <v>794</v>
      </c>
      <c r="B6815" s="231" t="s">
        <v>808</v>
      </c>
      <c r="C6815" s="231" t="s">
        <v>812</v>
      </c>
      <c r="D6815" s="231" t="s">
        <v>818</v>
      </c>
      <c r="E6815" s="231" t="s">
        <v>2295</v>
      </c>
      <c r="F6815" s="231" t="s">
        <v>48</v>
      </c>
      <c r="G6815" s="231" t="s">
        <v>521</v>
      </c>
      <c r="H6815" s="231" t="s">
        <v>796</v>
      </c>
      <c r="I6815" s="203">
        <v>500</v>
      </c>
      <c r="J6815" s="203">
        <v>443.88</v>
      </c>
      <c r="K6815" s="203">
        <v>0</v>
      </c>
      <c r="L6815" s="203">
        <v>56.12</v>
      </c>
      <c r="M6815" s="231"/>
    </row>
    <row r="6816" spans="1:13">
      <c r="A6816" s="231" t="s">
        <v>794</v>
      </c>
      <c r="B6816" s="231" t="s">
        <v>808</v>
      </c>
      <c r="C6816" s="231" t="s">
        <v>2343</v>
      </c>
      <c r="D6816" s="231" t="s">
        <v>818</v>
      </c>
      <c r="E6816" s="231" t="s">
        <v>2295</v>
      </c>
      <c r="F6816" s="231" t="s">
        <v>48</v>
      </c>
      <c r="G6816" s="231" t="s">
        <v>521</v>
      </c>
      <c r="H6816" s="231" t="s">
        <v>796</v>
      </c>
      <c r="I6816" s="203">
        <v>35782.980000000003</v>
      </c>
      <c r="J6816" s="203">
        <v>0</v>
      </c>
      <c r="K6816" s="203">
        <v>0</v>
      </c>
      <c r="L6816" s="203">
        <v>35782.980000000003</v>
      </c>
      <c r="M6816" s="231"/>
    </row>
    <row r="6817" spans="1:13">
      <c r="A6817" s="231" t="s">
        <v>794</v>
      </c>
      <c r="B6817" s="231" t="s">
        <v>703</v>
      </c>
      <c r="C6817" s="231" t="s">
        <v>794</v>
      </c>
      <c r="D6817" s="231" t="s">
        <v>818</v>
      </c>
      <c r="E6817" s="231" t="s">
        <v>2295</v>
      </c>
      <c r="F6817" s="231" t="s">
        <v>48</v>
      </c>
      <c r="G6817" s="231" t="s">
        <v>521</v>
      </c>
      <c r="H6817" s="231" t="s">
        <v>796</v>
      </c>
      <c r="I6817" s="203">
        <v>23900</v>
      </c>
      <c r="J6817" s="203">
        <v>23374.26</v>
      </c>
      <c r="K6817" s="203">
        <v>3775.52</v>
      </c>
      <c r="L6817" s="203">
        <v>-3249.78</v>
      </c>
      <c r="M6817" s="231"/>
    </row>
    <row r="6818" spans="1:13">
      <c r="A6818" s="231" t="s">
        <v>794</v>
      </c>
      <c r="B6818" s="231" t="s">
        <v>703</v>
      </c>
      <c r="C6818" s="231" t="s">
        <v>812</v>
      </c>
      <c r="D6818" s="231" t="s">
        <v>818</v>
      </c>
      <c r="E6818" s="231" t="s">
        <v>2295</v>
      </c>
      <c r="F6818" s="231" t="s">
        <v>48</v>
      </c>
      <c r="G6818" s="231" t="s">
        <v>521</v>
      </c>
      <c r="H6818" s="231" t="s">
        <v>796</v>
      </c>
      <c r="I6818" s="203">
        <v>8800</v>
      </c>
      <c r="J6818" s="203">
        <v>8535.2199999999993</v>
      </c>
      <c r="K6818" s="203">
        <v>783.64</v>
      </c>
      <c r="L6818" s="203">
        <v>-518.86</v>
      </c>
      <c r="M6818" s="231"/>
    </row>
    <row r="6819" spans="1:13">
      <c r="A6819" s="231" t="s">
        <v>794</v>
      </c>
      <c r="B6819" s="231" t="s">
        <v>808</v>
      </c>
      <c r="C6819" s="231" t="s">
        <v>2343</v>
      </c>
      <c r="D6819" s="231" t="s">
        <v>835</v>
      </c>
      <c r="E6819" s="231" t="s">
        <v>2295</v>
      </c>
      <c r="F6819" s="231" t="s">
        <v>48</v>
      </c>
      <c r="G6819" s="231" t="s">
        <v>521</v>
      </c>
      <c r="H6819" s="231" t="s">
        <v>796</v>
      </c>
      <c r="I6819" s="203">
        <v>111454.56</v>
      </c>
      <c r="J6819" s="203">
        <v>0</v>
      </c>
      <c r="K6819" s="203">
        <v>0</v>
      </c>
      <c r="L6819" s="203">
        <v>111454.56</v>
      </c>
      <c r="M6819" s="231"/>
    </row>
    <row r="6820" spans="1:13">
      <c r="A6820" s="231" t="s">
        <v>794</v>
      </c>
      <c r="B6820" s="231" t="s">
        <v>703</v>
      </c>
      <c r="C6820" s="231" t="s">
        <v>812</v>
      </c>
      <c r="D6820" s="231" t="s">
        <v>835</v>
      </c>
      <c r="E6820" s="231" t="s">
        <v>2295</v>
      </c>
      <c r="F6820" s="231" t="s">
        <v>48</v>
      </c>
      <c r="G6820" s="231" t="s">
        <v>521</v>
      </c>
      <c r="H6820" s="231" t="s">
        <v>796</v>
      </c>
      <c r="I6820" s="203">
        <v>2.38</v>
      </c>
      <c r="J6820" s="203">
        <v>0</v>
      </c>
      <c r="K6820" s="203">
        <v>0</v>
      </c>
      <c r="L6820" s="203">
        <v>2.38</v>
      </c>
      <c r="M6820" s="231"/>
    </row>
    <row r="6821" spans="1:13">
      <c r="A6821" s="231" t="s">
        <v>794</v>
      </c>
      <c r="B6821" s="231" t="s">
        <v>808</v>
      </c>
      <c r="C6821" s="231" t="s">
        <v>794</v>
      </c>
      <c r="D6821" s="231" t="s">
        <v>816</v>
      </c>
      <c r="E6821" s="231" t="s">
        <v>2295</v>
      </c>
      <c r="F6821" s="231" t="s">
        <v>48</v>
      </c>
      <c r="G6821" s="231" t="s">
        <v>521</v>
      </c>
      <c r="H6821" s="231" t="s">
        <v>796</v>
      </c>
      <c r="I6821" s="203">
        <v>29543.599999999999</v>
      </c>
      <c r="J6821" s="203">
        <v>29353.439999999999</v>
      </c>
      <c r="K6821" s="203">
        <v>4115.16</v>
      </c>
      <c r="L6821" s="203">
        <v>-3925</v>
      </c>
      <c r="M6821" s="231"/>
    </row>
    <row r="6822" spans="1:13">
      <c r="A6822" s="231" t="s">
        <v>794</v>
      </c>
      <c r="B6822" s="231" t="s">
        <v>808</v>
      </c>
      <c r="C6822" s="231" t="s">
        <v>812</v>
      </c>
      <c r="D6822" s="231" t="s">
        <v>816</v>
      </c>
      <c r="E6822" s="231" t="s">
        <v>2295</v>
      </c>
      <c r="F6822" s="231" t="s">
        <v>48</v>
      </c>
      <c r="G6822" s="231" t="s">
        <v>521</v>
      </c>
      <c r="H6822" s="231" t="s">
        <v>796</v>
      </c>
      <c r="I6822" s="203">
        <v>10436.469999999999</v>
      </c>
      <c r="J6822" s="203">
        <v>10600.51</v>
      </c>
      <c r="K6822" s="203">
        <v>854.08</v>
      </c>
      <c r="L6822" s="203">
        <v>-1018.12</v>
      </c>
      <c r="M6822" s="231"/>
    </row>
    <row r="6823" spans="1:13">
      <c r="A6823" s="231" t="s">
        <v>794</v>
      </c>
      <c r="B6823" s="231" t="s">
        <v>808</v>
      </c>
      <c r="C6823" s="231" t="s">
        <v>2343</v>
      </c>
      <c r="D6823" s="231" t="s">
        <v>816</v>
      </c>
      <c r="E6823" s="231" t="s">
        <v>2295</v>
      </c>
      <c r="F6823" s="231" t="s">
        <v>48</v>
      </c>
      <c r="G6823" s="231" t="s">
        <v>521</v>
      </c>
      <c r="H6823" s="231" t="s">
        <v>796</v>
      </c>
      <c r="I6823" s="203">
        <v>136676.84</v>
      </c>
      <c r="J6823" s="203">
        <v>0</v>
      </c>
      <c r="K6823" s="203">
        <v>0</v>
      </c>
      <c r="L6823" s="203">
        <v>136676.84</v>
      </c>
      <c r="M6823" s="231"/>
    </row>
    <row r="6824" spans="1:13">
      <c r="A6824" s="231" t="s">
        <v>794</v>
      </c>
      <c r="B6824" s="231" t="s">
        <v>808</v>
      </c>
      <c r="C6824" s="231" t="s">
        <v>2345</v>
      </c>
      <c r="D6824" s="231" t="s">
        <v>816</v>
      </c>
      <c r="E6824" s="231" t="s">
        <v>2295</v>
      </c>
      <c r="F6824" s="231" t="s">
        <v>48</v>
      </c>
      <c r="G6824" s="231" t="s">
        <v>521</v>
      </c>
      <c r="H6824" s="231" t="s">
        <v>796</v>
      </c>
      <c r="I6824" s="203">
        <v>1099.8599999999999</v>
      </c>
      <c r="J6824" s="203">
        <v>1099.8599999999999</v>
      </c>
      <c r="K6824" s="203">
        <v>0</v>
      </c>
      <c r="L6824" s="203">
        <v>0</v>
      </c>
      <c r="M6824" s="231"/>
    </row>
    <row r="6825" spans="1:13">
      <c r="A6825" s="231" t="s">
        <v>794</v>
      </c>
      <c r="B6825" s="231" t="s">
        <v>808</v>
      </c>
      <c r="C6825" s="231" t="s">
        <v>2343</v>
      </c>
      <c r="D6825" s="231" t="s">
        <v>851</v>
      </c>
      <c r="E6825" s="231" t="s">
        <v>2295</v>
      </c>
      <c r="F6825" s="231" t="s">
        <v>48</v>
      </c>
      <c r="G6825" s="231" t="s">
        <v>521</v>
      </c>
      <c r="H6825" s="231" t="s">
        <v>796</v>
      </c>
      <c r="I6825" s="203">
        <v>47110.9</v>
      </c>
      <c r="J6825" s="203">
        <v>0</v>
      </c>
      <c r="K6825" s="203">
        <v>0</v>
      </c>
      <c r="L6825" s="203">
        <v>47110.9</v>
      </c>
      <c r="M6825" s="231"/>
    </row>
    <row r="6826" spans="1:13">
      <c r="A6826" s="231" t="s">
        <v>794</v>
      </c>
      <c r="B6826" s="231" t="s">
        <v>703</v>
      </c>
      <c r="C6826" s="231" t="s">
        <v>794</v>
      </c>
      <c r="D6826" s="231" t="s">
        <v>851</v>
      </c>
      <c r="E6826" s="231" t="s">
        <v>2295</v>
      </c>
      <c r="F6826" s="231" t="s">
        <v>48</v>
      </c>
      <c r="G6826" s="231" t="s">
        <v>521</v>
      </c>
      <c r="H6826" s="231" t="s">
        <v>796</v>
      </c>
      <c r="I6826" s="203">
        <v>40240</v>
      </c>
      <c r="J6826" s="203">
        <v>35612.25</v>
      </c>
      <c r="K6826" s="203">
        <v>4621.4399999999996</v>
      </c>
      <c r="L6826" s="203">
        <v>6.31</v>
      </c>
      <c r="M6826" s="231"/>
    </row>
    <row r="6827" spans="1:13">
      <c r="A6827" s="231" t="s">
        <v>794</v>
      </c>
      <c r="B6827" s="231" t="s">
        <v>703</v>
      </c>
      <c r="C6827" s="231" t="s">
        <v>812</v>
      </c>
      <c r="D6827" s="231" t="s">
        <v>851</v>
      </c>
      <c r="E6827" s="231" t="s">
        <v>2295</v>
      </c>
      <c r="F6827" s="231" t="s">
        <v>48</v>
      </c>
      <c r="G6827" s="231" t="s">
        <v>521</v>
      </c>
      <c r="H6827" s="231" t="s">
        <v>796</v>
      </c>
      <c r="I6827" s="203">
        <v>22700</v>
      </c>
      <c r="J6827" s="203">
        <v>21687.919999999998</v>
      </c>
      <c r="K6827" s="203">
        <v>957.96</v>
      </c>
      <c r="L6827" s="203">
        <v>54.12</v>
      </c>
      <c r="M6827" s="231"/>
    </row>
    <row r="6828" spans="1:13">
      <c r="A6828" s="231" t="s">
        <v>794</v>
      </c>
      <c r="B6828" s="231" t="s">
        <v>808</v>
      </c>
      <c r="C6828" s="231" t="s">
        <v>794</v>
      </c>
      <c r="D6828" s="231" t="s">
        <v>839</v>
      </c>
      <c r="E6828" s="231" t="s">
        <v>2295</v>
      </c>
      <c r="F6828" s="231" t="s">
        <v>48</v>
      </c>
      <c r="G6828" s="231" t="s">
        <v>521</v>
      </c>
      <c r="H6828" s="231" t="s">
        <v>796</v>
      </c>
      <c r="I6828" s="203">
        <v>7500</v>
      </c>
      <c r="J6828" s="203">
        <v>11500</v>
      </c>
      <c r="K6828" s="203">
        <v>0</v>
      </c>
      <c r="L6828" s="203">
        <v>-4000</v>
      </c>
      <c r="M6828" s="231"/>
    </row>
    <row r="6829" spans="1:13">
      <c r="A6829" s="231" t="s">
        <v>794</v>
      </c>
      <c r="B6829" s="231" t="s">
        <v>808</v>
      </c>
      <c r="C6829" s="231" t="s">
        <v>812</v>
      </c>
      <c r="D6829" s="231" t="s">
        <v>839</v>
      </c>
      <c r="E6829" s="231" t="s">
        <v>2295</v>
      </c>
      <c r="F6829" s="231" t="s">
        <v>48</v>
      </c>
      <c r="G6829" s="231" t="s">
        <v>521</v>
      </c>
      <c r="H6829" s="231" t="s">
        <v>796</v>
      </c>
      <c r="I6829" s="203">
        <v>2000</v>
      </c>
      <c r="J6829" s="203">
        <v>2852.7</v>
      </c>
      <c r="K6829" s="203">
        <v>0</v>
      </c>
      <c r="L6829" s="203">
        <v>-852.7</v>
      </c>
      <c r="M6829" s="231"/>
    </row>
    <row r="6830" spans="1:13">
      <c r="A6830" s="231" t="s">
        <v>794</v>
      </c>
      <c r="B6830" s="231" t="s">
        <v>808</v>
      </c>
      <c r="C6830" s="231" t="s">
        <v>2343</v>
      </c>
      <c r="D6830" s="231" t="s">
        <v>839</v>
      </c>
      <c r="E6830" s="231" t="s">
        <v>2295</v>
      </c>
      <c r="F6830" s="231" t="s">
        <v>48</v>
      </c>
      <c r="G6830" s="231" t="s">
        <v>521</v>
      </c>
      <c r="H6830" s="231" t="s">
        <v>796</v>
      </c>
      <c r="I6830" s="203">
        <v>134269.24</v>
      </c>
      <c r="J6830" s="203">
        <v>1399.6</v>
      </c>
      <c r="K6830" s="203">
        <v>0</v>
      </c>
      <c r="L6830" s="203">
        <v>132869.64000000001</v>
      </c>
      <c r="M6830" s="231"/>
    </row>
    <row r="6831" spans="1:13">
      <c r="A6831" s="231" t="s">
        <v>794</v>
      </c>
      <c r="B6831" s="231" t="s">
        <v>808</v>
      </c>
      <c r="C6831" s="231" t="s">
        <v>2344</v>
      </c>
      <c r="D6831" s="231" t="s">
        <v>839</v>
      </c>
      <c r="E6831" s="231" t="s">
        <v>2295</v>
      </c>
      <c r="F6831" s="231" t="s">
        <v>48</v>
      </c>
      <c r="G6831" s="231" t="s">
        <v>521</v>
      </c>
      <c r="H6831" s="231" t="s">
        <v>796</v>
      </c>
      <c r="I6831" s="203">
        <v>10000</v>
      </c>
      <c r="J6831" s="203">
        <v>0</v>
      </c>
      <c r="K6831" s="203">
        <v>0</v>
      </c>
      <c r="L6831" s="203">
        <v>10000</v>
      </c>
      <c r="M6831" s="231"/>
    </row>
    <row r="6832" spans="1:13">
      <c r="A6832" s="231" t="s">
        <v>794</v>
      </c>
      <c r="B6832" s="231" t="s">
        <v>808</v>
      </c>
      <c r="C6832" s="231" t="s">
        <v>794</v>
      </c>
      <c r="D6832" s="231" t="s">
        <v>799</v>
      </c>
      <c r="E6832" s="231" t="s">
        <v>2295</v>
      </c>
      <c r="F6832" s="231" t="s">
        <v>48</v>
      </c>
      <c r="G6832" s="231" t="s">
        <v>521</v>
      </c>
      <c r="H6832" s="231" t="s">
        <v>796</v>
      </c>
      <c r="I6832" s="203">
        <v>43210</v>
      </c>
      <c r="J6832" s="203">
        <v>52207.4</v>
      </c>
      <c r="K6832" s="203">
        <v>0</v>
      </c>
      <c r="L6832" s="203">
        <v>-8997.4</v>
      </c>
      <c r="M6832" s="231"/>
    </row>
    <row r="6833" spans="1:13">
      <c r="A6833" s="231" t="s">
        <v>794</v>
      </c>
      <c r="B6833" s="231" t="s">
        <v>808</v>
      </c>
      <c r="C6833" s="231" t="s">
        <v>812</v>
      </c>
      <c r="D6833" s="231" t="s">
        <v>799</v>
      </c>
      <c r="E6833" s="231" t="s">
        <v>2295</v>
      </c>
      <c r="F6833" s="231" t="s">
        <v>48</v>
      </c>
      <c r="G6833" s="231" t="s">
        <v>521</v>
      </c>
      <c r="H6833" s="231" t="s">
        <v>796</v>
      </c>
      <c r="I6833" s="203">
        <v>20500</v>
      </c>
      <c r="J6833" s="203">
        <v>22341.97</v>
      </c>
      <c r="K6833" s="203">
        <v>0</v>
      </c>
      <c r="L6833" s="203">
        <v>-1841.97</v>
      </c>
      <c r="M6833" s="231"/>
    </row>
    <row r="6834" spans="1:13">
      <c r="A6834" s="231" t="s">
        <v>794</v>
      </c>
      <c r="B6834" s="231" t="s">
        <v>808</v>
      </c>
      <c r="C6834" s="231" t="s">
        <v>2343</v>
      </c>
      <c r="D6834" s="231" t="s">
        <v>799</v>
      </c>
      <c r="E6834" s="231" t="s">
        <v>2295</v>
      </c>
      <c r="F6834" s="231" t="s">
        <v>48</v>
      </c>
      <c r="G6834" s="231" t="s">
        <v>521</v>
      </c>
      <c r="H6834" s="231" t="s">
        <v>796</v>
      </c>
      <c r="I6834" s="203">
        <v>103200.74</v>
      </c>
      <c r="J6834" s="203">
        <v>0</v>
      </c>
      <c r="K6834" s="203">
        <v>0</v>
      </c>
      <c r="L6834" s="203">
        <v>103200.74</v>
      </c>
      <c r="M6834" s="231"/>
    </row>
    <row r="6835" spans="1:13">
      <c r="A6835" s="231" t="s">
        <v>794</v>
      </c>
      <c r="B6835" s="231" t="s">
        <v>808</v>
      </c>
      <c r="C6835" s="231" t="s">
        <v>2345</v>
      </c>
      <c r="D6835" s="231" t="s">
        <v>799</v>
      </c>
      <c r="E6835" s="231" t="s">
        <v>2295</v>
      </c>
      <c r="F6835" s="231" t="s">
        <v>48</v>
      </c>
      <c r="G6835" s="231" t="s">
        <v>521</v>
      </c>
      <c r="H6835" s="231" t="s">
        <v>796</v>
      </c>
      <c r="I6835" s="203">
        <v>501.39</v>
      </c>
      <c r="J6835" s="203">
        <v>501.39</v>
      </c>
      <c r="K6835" s="203">
        <v>0</v>
      </c>
      <c r="L6835" s="203">
        <v>0</v>
      </c>
      <c r="M6835" s="231"/>
    </row>
    <row r="6836" spans="1:13">
      <c r="A6836" s="231" t="s">
        <v>794</v>
      </c>
      <c r="B6836" s="231" t="s">
        <v>703</v>
      </c>
      <c r="C6836" s="231" t="s">
        <v>794</v>
      </c>
      <c r="D6836" s="231" t="s">
        <v>799</v>
      </c>
      <c r="E6836" s="231" t="s">
        <v>2295</v>
      </c>
      <c r="F6836" s="231" t="s">
        <v>48</v>
      </c>
      <c r="G6836" s="231" t="s">
        <v>521</v>
      </c>
      <c r="H6836" s="231" t="s">
        <v>796</v>
      </c>
      <c r="I6836" s="203">
        <v>56021</v>
      </c>
      <c r="J6836" s="203">
        <v>47139.16</v>
      </c>
      <c r="K6836" s="203">
        <v>8881.84</v>
      </c>
      <c r="L6836" s="203">
        <v>0</v>
      </c>
      <c r="M6836" s="231"/>
    </row>
    <row r="6837" spans="1:13">
      <c r="A6837" s="231" t="s">
        <v>794</v>
      </c>
      <c r="B6837" s="231" t="s">
        <v>703</v>
      </c>
      <c r="C6837" s="231" t="s">
        <v>794</v>
      </c>
      <c r="D6837" s="231" t="s">
        <v>799</v>
      </c>
      <c r="E6837" s="231" t="s">
        <v>2295</v>
      </c>
      <c r="F6837" s="231" t="s">
        <v>48</v>
      </c>
      <c r="G6837" s="231" t="s">
        <v>521</v>
      </c>
      <c r="H6837" s="231" t="s">
        <v>796</v>
      </c>
      <c r="I6837" s="203">
        <v>15472.4</v>
      </c>
      <c r="J6837" s="203">
        <v>15472.4</v>
      </c>
      <c r="K6837" s="203">
        <v>0</v>
      </c>
      <c r="L6837" s="203">
        <v>0</v>
      </c>
      <c r="M6837" s="231"/>
    </row>
    <row r="6838" spans="1:13">
      <c r="A6838" s="231" t="s">
        <v>794</v>
      </c>
      <c r="B6838" s="231" t="s">
        <v>703</v>
      </c>
      <c r="C6838" s="231" t="s">
        <v>812</v>
      </c>
      <c r="D6838" s="231" t="s">
        <v>799</v>
      </c>
      <c r="E6838" s="231" t="s">
        <v>2295</v>
      </c>
      <c r="F6838" s="231" t="s">
        <v>48</v>
      </c>
      <c r="G6838" s="231" t="s">
        <v>521</v>
      </c>
      <c r="H6838" s="231" t="s">
        <v>796</v>
      </c>
      <c r="I6838" s="203">
        <v>33500</v>
      </c>
      <c r="J6838" s="203">
        <v>31612.76</v>
      </c>
      <c r="K6838" s="203">
        <v>1843.48</v>
      </c>
      <c r="L6838" s="203">
        <v>43.76</v>
      </c>
      <c r="M6838" s="231"/>
    </row>
    <row r="6839" spans="1:13">
      <c r="A6839" s="231" t="s">
        <v>794</v>
      </c>
      <c r="B6839" s="231" t="s">
        <v>707</v>
      </c>
      <c r="C6839" s="231" t="s">
        <v>2343</v>
      </c>
      <c r="D6839" s="231" t="s">
        <v>850</v>
      </c>
      <c r="E6839" s="231" t="s">
        <v>869</v>
      </c>
      <c r="F6839" s="231" t="s">
        <v>48</v>
      </c>
      <c r="G6839" s="231" t="s">
        <v>521</v>
      </c>
      <c r="H6839" s="231" t="s">
        <v>796</v>
      </c>
      <c r="I6839" s="203">
        <v>2033.21</v>
      </c>
      <c r="J6839" s="203">
        <v>65.8</v>
      </c>
      <c r="K6839" s="203">
        <v>325.89</v>
      </c>
      <c r="L6839" s="203">
        <v>1641.52</v>
      </c>
      <c r="M6839" s="231"/>
    </row>
    <row r="6840" spans="1:13">
      <c r="A6840" s="231" t="s">
        <v>794</v>
      </c>
      <c r="B6840" s="231" t="s">
        <v>707</v>
      </c>
      <c r="C6840" s="231" t="s">
        <v>2344</v>
      </c>
      <c r="D6840" s="231" t="s">
        <v>850</v>
      </c>
      <c r="E6840" s="231" t="s">
        <v>869</v>
      </c>
      <c r="F6840" s="231" t="s">
        <v>48</v>
      </c>
      <c r="G6840" s="231" t="s">
        <v>521</v>
      </c>
      <c r="H6840" s="231" t="s">
        <v>796</v>
      </c>
      <c r="I6840" s="203">
        <v>447.83</v>
      </c>
      <c r="J6840" s="203">
        <v>447.83</v>
      </c>
      <c r="K6840" s="203">
        <v>0</v>
      </c>
      <c r="L6840" s="203">
        <v>0</v>
      </c>
      <c r="M6840" s="231"/>
    </row>
    <row r="6841" spans="1:13">
      <c r="A6841" s="231" t="s">
        <v>794</v>
      </c>
      <c r="B6841" s="231" t="s">
        <v>833</v>
      </c>
      <c r="C6841" s="231" t="s">
        <v>794</v>
      </c>
      <c r="D6841" s="231" t="s">
        <v>770</v>
      </c>
      <c r="E6841" s="231" t="s">
        <v>263</v>
      </c>
      <c r="F6841" s="231" t="s">
        <v>48</v>
      </c>
      <c r="G6841" s="231" t="s">
        <v>521</v>
      </c>
      <c r="H6841" s="231" t="s">
        <v>796</v>
      </c>
      <c r="I6841" s="203">
        <v>985.88</v>
      </c>
      <c r="J6841" s="203">
        <v>693.54</v>
      </c>
      <c r="K6841" s="203">
        <v>25.13</v>
      </c>
      <c r="L6841" s="203">
        <v>267.20999999999998</v>
      </c>
      <c r="M6841" s="231"/>
    </row>
    <row r="6842" spans="1:13">
      <c r="A6842" s="231" t="s">
        <v>794</v>
      </c>
      <c r="B6842" s="231" t="s">
        <v>833</v>
      </c>
      <c r="C6842" s="231" t="s">
        <v>812</v>
      </c>
      <c r="D6842" s="231" t="s">
        <v>770</v>
      </c>
      <c r="E6842" s="231" t="s">
        <v>263</v>
      </c>
      <c r="F6842" s="231" t="s">
        <v>48</v>
      </c>
      <c r="G6842" s="231" t="s">
        <v>521</v>
      </c>
      <c r="H6842" s="231" t="s">
        <v>796</v>
      </c>
      <c r="I6842" s="203">
        <v>444</v>
      </c>
      <c r="J6842" s="203">
        <v>300.87</v>
      </c>
      <c r="K6842" s="203">
        <v>5.24</v>
      </c>
      <c r="L6842" s="203">
        <v>137.88999999999999</v>
      </c>
      <c r="M6842" s="231"/>
    </row>
    <row r="6843" spans="1:13">
      <c r="A6843" s="231" t="s">
        <v>794</v>
      </c>
      <c r="B6843" s="231" t="s">
        <v>833</v>
      </c>
      <c r="C6843" s="231" t="s">
        <v>2345</v>
      </c>
      <c r="D6843" s="231" t="s">
        <v>770</v>
      </c>
      <c r="E6843" s="231" t="s">
        <v>263</v>
      </c>
      <c r="F6843" s="231" t="s">
        <v>48</v>
      </c>
      <c r="G6843" s="231" t="s">
        <v>521</v>
      </c>
      <c r="H6843" s="231" t="s">
        <v>796</v>
      </c>
      <c r="I6843" s="203">
        <v>300</v>
      </c>
      <c r="J6843" s="203">
        <v>21.7</v>
      </c>
      <c r="K6843" s="203">
        <v>0</v>
      </c>
      <c r="L6843" s="203">
        <v>278.3</v>
      </c>
      <c r="M6843" s="231"/>
    </row>
    <row r="6844" spans="1:13">
      <c r="A6844" s="231" t="s">
        <v>794</v>
      </c>
      <c r="B6844" s="231" t="s">
        <v>706</v>
      </c>
      <c r="C6844" s="231" t="s">
        <v>2345</v>
      </c>
      <c r="D6844" s="231" t="s">
        <v>770</v>
      </c>
      <c r="E6844" s="231" t="s">
        <v>263</v>
      </c>
      <c r="F6844" s="231" t="s">
        <v>48</v>
      </c>
      <c r="G6844" s="231" t="s">
        <v>521</v>
      </c>
      <c r="H6844" s="231" t="s">
        <v>796</v>
      </c>
      <c r="I6844" s="203">
        <v>2380.62</v>
      </c>
      <c r="J6844" s="203">
        <v>455.7</v>
      </c>
      <c r="K6844" s="203">
        <v>0</v>
      </c>
      <c r="L6844" s="203">
        <v>1924.92</v>
      </c>
      <c r="M6844" s="231"/>
    </row>
    <row r="6845" spans="1:13">
      <c r="A6845" s="231" t="s">
        <v>794</v>
      </c>
      <c r="B6845" s="231" t="s">
        <v>367</v>
      </c>
      <c r="C6845" s="231" t="s">
        <v>794</v>
      </c>
      <c r="D6845" s="231" t="s">
        <v>770</v>
      </c>
      <c r="E6845" s="231" t="s">
        <v>263</v>
      </c>
      <c r="F6845" s="231" t="s">
        <v>48</v>
      </c>
      <c r="G6845" s="231" t="s">
        <v>521</v>
      </c>
      <c r="H6845" s="231" t="s">
        <v>796</v>
      </c>
      <c r="I6845" s="203">
        <v>3060</v>
      </c>
      <c r="J6845" s="203">
        <v>2673</v>
      </c>
      <c r="K6845" s="203">
        <v>126</v>
      </c>
      <c r="L6845" s="203">
        <v>261</v>
      </c>
      <c r="M6845" s="231"/>
    </row>
    <row r="6846" spans="1:13">
      <c r="A6846" s="231" t="s">
        <v>794</v>
      </c>
      <c r="B6846" s="231" t="s">
        <v>367</v>
      </c>
      <c r="C6846" s="231" t="s">
        <v>794</v>
      </c>
      <c r="D6846" s="231" t="s">
        <v>770</v>
      </c>
      <c r="E6846" s="231" t="s">
        <v>263</v>
      </c>
      <c r="F6846" s="231" t="s">
        <v>48</v>
      </c>
      <c r="G6846" s="231" t="s">
        <v>521</v>
      </c>
      <c r="H6846" s="231" t="s">
        <v>796</v>
      </c>
      <c r="I6846" s="203">
        <v>2265.56</v>
      </c>
      <c r="J6846" s="203">
        <v>2064.73</v>
      </c>
      <c r="K6846" s="203">
        <v>112.77</v>
      </c>
      <c r="L6846" s="203">
        <v>88.06</v>
      </c>
      <c r="M6846" s="231"/>
    </row>
    <row r="6847" spans="1:13">
      <c r="A6847" s="231" t="s">
        <v>794</v>
      </c>
      <c r="B6847" s="231" t="s">
        <v>367</v>
      </c>
      <c r="C6847" s="231" t="s">
        <v>812</v>
      </c>
      <c r="D6847" s="231" t="s">
        <v>770</v>
      </c>
      <c r="E6847" s="231" t="s">
        <v>263</v>
      </c>
      <c r="F6847" s="231" t="s">
        <v>48</v>
      </c>
      <c r="G6847" s="231" t="s">
        <v>521</v>
      </c>
      <c r="H6847" s="231" t="s">
        <v>796</v>
      </c>
      <c r="I6847" s="203">
        <v>1652.87</v>
      </c>
      <c r="J6847" s="203">
        <v>1560.66</v>
      </c>
      <c r="K6847" s="203">
        <v>49.4</v>
      </c>
      <c r="L6847" s="203">
        <v>42.81</v>
      </c>
      <c r="M6847" s="231"/>
    </row>
    <row r="6848" spans="1:13">
      <c r="A6848" s="231" t="s">
        <v>794</v>
      </c>
      <c r="B6848" s="231" t="s">
        <v>367</v>
      </c>
      <c r="C6848" s="231" t="s">
        <v>2343</v>
      </c>
      <c r="D6848" s="231" t="s">
        <v>770</v>
      </c>
      <c r="E6848" s="231" t="s">
        <v>263</v>
      </c>
      <c r="F6848" s="231" t="s">
        <v>48</v>
      </c>
      <c r="G6848" s="231" t="s">
        <v>521</v>
      </c>
      <c r="H6848" s="231" t="s">
        <v>796</v>
      </c>
      <c r="I6848" s="203">
        <v>59253.5</v>
      </c>
      <c r="J6848" s="203">
        <v>0</v>
      </c>
      <c r="K6848" s="203">
        <v>0</v>
      </c>
      <c r="L6848" s="203">
        <v>59253.5</v>
      </c>
      <c r="M6848" s="231"/>
    </row>
    <row r="6849" spans="1:13">
      <c r="A6849" s="231" t="s">
        <v>794</v>
      </c>
      <c r="B6849" s="231" t="s">
        <v>806</v>
      </c>
      <c r="C6849" s="231" t="s">
        <v>794</v>
      </c>
      <c r="D6849" s="231" t="s">
        <v>705</v>
      </c>
      <c r="E6849" s="231" t="s">
        <v>521</v>
      </c>
      <c r="F6849" s="231" t="s">
        <v>748</v>
      </c>
      <c r="G6849" s="231" t="s">
        <v>521</v>
      </c>
      <c r="H6849" s="231" t="s">
        <v>1096</v>
      </c>
      <c r="I6849" s="203">
        <v>905.44</v>
      </c>
      <c r="J6849" s="203">
        <v>905.44</v>
      </c>
      <c r="K6849" s="203">
        <v>0</v>
      </c>
      <c r="L6849" s="203">
        <v>0</v>
      </c>
      <c r="M6849" s="231"/>
    </row>
    <row r="6850" spans="1:13">
      <c r="A6850" s="231" t="s">
        <v>794</v>
      </c>
      <c r="B6850" s="231" t="s">
        <v>806</v>
      </c>
      <c r="C6850" s="231" t="s">
        <v>812</v>
      </c>
      <c r="D6850" s="231" t="s">
        <v>705</v>
      </c>
      <c r="E6850" s="231" t="s">
        <v>521</v>
      </c>
      <c r="F6850" s="231" t="s">
        <v>748</v>
      </c>
      <c r="G6850" s="231" t="s">
        <v>521</v>
      </c>
      <c r="H6850" s="231" t="s">
        <v>1096</v>
      </c>
      <c r="I6850" s="203">
        <v>199.58</v>
      </c>
      <c r="J6850" s="203">
        <v>199.58</v>
      </c>
      <c r="K6850" s="203">
        <v>0</v>
      </c>
      <c r="L6850" s="203">
        <v>0</v>
      </c>
      <c r="M6850" s="231"/>
    </row>
    <row r="6851" spans="1:13">
      <c r="A6851" s="231" t="s">
        <v>794</v>
      </c>
      <c r="B6851" s="231" t="s">
        <v>806</v>
      </c>
      <c r="C6851" s="231" t="s">
        <v>2341</v>
      </c>
      <c r="D6851" s="231" t="s">
        <v>705</v>
      </c>
      <c r="E6851" s="231" t="s">
        <v>521</v>
      </c>
      <c r="F6851" s="231" t="s">
        <v>748</v>
      </c>
      <c r="G6851" s="231" t="s">
        <v>521</v>
      </c>
      <c r="H6851" s="231" t="s">
        <v>1096</v>
      </c>
      <c r="I6851" s="203">
        <v>13602</v>
      </c>
      <c r="J6851" s="203">
        <v>13602</v>
      </c>
      <c r="K6851" s="203">
        <v>0</v>
      </c>
      <c r="L6851" s="203">
        <v>0</v>
      </c>
      <c r="M6851" s="231"/>
    </row>
    <row r="6852" spans="1:13">
      <c r="A6852" s="231" t="s">
        <v>794</v>
      </c>
      <c r="B6852" s="231" t="s">
        <v>806</v>
      </c>
      <c r="C6852" s="231" t="s">
        <v>2341</v>
      </c>
      <c r="D6852" s="231" t="s">
        <v>705</v>
      </c>
      <c r="E6852" s="231" t="s">
        <v>521</v>
      </c>
      <c r="F6852" s="231" t="s">
        <v>748</v>
      </c>
      <c r="G6852" s="231" t="s">
        <v>521</v>
      </c>
      <c r="H6852" s="231" t="s">
        <v>1096</v>
      </c>
      <c r="I6852" s="203">
        <v>20861</v>
      </c>
      <c r="J6852" s="203">
        <v>20861</v>
      </c>
      <c r="K6852" s="203">
        <v>0</v>
      </c>
      <c r="L6852" s="203">
        <v>0</v>
      </c>
      <c r="M6852" s="231"/>
    </row>
    <row r="6853" spans="1:13">
      <c r="A6853" s="231" t="s">
        <v>794</v>
      </c>
      <c r="B6853" s="231" t="s">
        <v>806</v>
      </c>
      <c r="C6853" s="231" t="s">
        <v>2343</v>
      </c>
      <c r="D6853" s="231" t="s">
        <v>705</v>
      </c>
      <c r="E6853" s="231" t="s">
        <v>521</v>
      </c>
      <c r="F6853" s="231" t="s">
        <v>748</v>
      </c>
      <c r="G6853" s="231" t="s">
        <v>521</v>
      </c>
      <c r="H6853" s="231" t="s">
        <v>1096</v>
      </c>
      <c r="I6853" s="203">
        <v>11871.6</v>
      </c>
      <c r="J6853" s="203">
        <v>11871.6</v>
      </c>
      <c r="K6853" s="203">
        <v>0</v>
      </c>
      <c r="L6853" s="203">
        <v>0</v>
      </c>
      <c r="M6853" s="231"/>
    </row>
    <row r="6854" spans="1:13">
      <c r="A6854" s="231" t="s">
        <v>794</v>
      </c>
      <c r="B6854" s="231" t="s">
        <v>806</v>
      </c>
      <c r="C6854" s="231" t="s">
        <v>2344</v>
      </c>
      <c r="D6854" s="231" t="s">
        <v>705</v>
      </c>
      <c r="E6854" s="231" t="s">
        <v>521</v>
      </c>
      <c r="F6854" s="231" t="s">
        <v>748</v>
      </c>
      <c r="G6854" s="231" t="s">
        <v>521</v>
      </c>
      <c r="H6854" s="231" t="s">
        <v>1096</v>
      </c>
      <c r="I6854" s="203">
        <v>49190</v>
      </c>
      <c r="J6854" s="203">
        <v>49190</v>
      </c>
      <c r="K6854" s="203">
        <v>0</v>
      </c>
      <c r="L6854" s="203">
        <v>0</v>
      </c>
      <c r="M6854" s="231"/>
    </row>
    <row r="6855" spans="1:13">
      <c r="A6855" s="231" t="s">
        <v>794</v>
      </c>
      <c r="B6855" s="231" t="s">
        <v>806</v>
      </c>
      <c r="C6855" s="231" t="s">
        <v>2344</v>
      </c>
      <c r="D6855" s="231" t="s">
        <v>705</v>
      </c>
      <c r="E6855" s="231" t="s">
        <v>521</v>
      </c>
      <c r="F6855" s="231" t="s">
        <v>748</v>
      </c>
      <c r="G6855" s="231" t="s">
        <v>521</v>
      </c>
      <c r="H6855" s="231" t="s">
        <v>1096</v>
      </c>
      <c r="I6855" s="203">
        <v>1600</v>
      </c>
      <c r="J6855" s="203">
        <v>1600</v>
      </c>
      <c r="K6855" s="203">
        <v>0</v>
      </c>
      <c r="L6855" s="203">
        <v>0</v>
      </c>
      <c r="M6855" s="231"/>
    </row>
    <row r="6856" spans="1:13">
      <c r="A6856" s="231" t="s">
        <v>794</v>
      </c>
      <c r="B6856" s="231" t="s">
        <v>702</v>
      </c>
      <c r="C6856" s="231" t="s">
        <v>2345</v>
      </c>
      <c r="D6856" s="231" t="s">
        <v>705</v>
      </c>
      <c r="E6856" s="231" t="s">
        <v>521</v>
      </c>
      <c r="F6856" s="231" t="s">
        <v>748</v>
      </c>
      <c r="G6856" s="231" t="s">
        <v>521</v>
      </c>
      <c r="H6856" s="231" t="s">
        <v>1096</v>
      </c>
      <c r="I6856" s="203">
        <v>885.61</v>
      </c>
      <c r="J6856" s="203">
        <v>885.61</v>
      </c>
      <c r="K6856" s="203">
        <v>0</v>
      </c>
      <c r="L6856" s="203">
        <v>0</v>
      </c>
      <c r="M6856" s="231"/>
    </row>
    <row r="6857" spans="1:13">
      <c r="A6857" s="231" t="s">
        <v>794</v>
      </c>
      <c r="B6857" s="231" t="s">
        <v>808</v>
      </c>
      <c r="C6857" s="231" t="s">
        <v>794</v>
      </c>
      <c r="D6857" s="231" t="s">
        <v>708</v>
      </c>
      <c r="E6857" s="231" t="s">
        <v>263</v>
      </c>
      <c r="F6857" s="231" t="s">
        <v>48</v>
      </c>
      <c r="G6857" s="231" t="s">
        <v>521</v>
      </c>
      <c r="H6857" s="231" t="s">
        <v>796</v>
      </c>
      <c r="I6857" s="203">
        <v>49842.22</v>
      </c>
      <c r="J6857" s="203">
        <v>35556.879999999997</v>
      </c>
      <c r="K6857" s="203">
        <v>7462.84</v>
      </c>
      <c r="L6857" s="203">
        <v>6822.5</v>
      </c>
      <c r="M6857" s="231"/>
    </row>
    <row r="6858" spans="1:13">
      <c r="A6858" s="231" t="s">
        <v>794</v>
      </c>
      <c r="B6858" s="231" t="s">
        <v>808</v>
      </c>
      <c r="C6858" s="231" t="s">
        <v>812</v>
      </c>
      <c r="D6858" s="231" t="s">
        <v>708</v>
      </c>
      <c r="E6858" s="231" t="s">
        <v>263</v>
      </c>
      <c r="F6858" s="231" t="s">
        <v>48</v>
      </c>
      <c r="G6858" s="231" t="s">
        <v>521</v>
      </c>
      <c r="H6858" s="231" t="s">
        <v>796</v>
      </c>
      <c r="I6858" s="203">
        <v>15899.95</v>
      </c>
      <c r="J6858" s="203">
        <v>13465.07</v>
      </c>
      <c r="K6858" s="203">
        <v>1548.23</v>
      </c>
      <c r="L6858" s="203">
        <v>886.65</v>
      </c>
      <c r="M6858" s="231"/>
    </row>
    <row r="6859" spans="1:13">
      <c r="A6859" s="231" t="s">
        <v>794</v>
      </c>
      <c r="B6859" s="231" t="s">
        <v>808</v>
      </c>
      <c r="C6859" s="231" t="s">
        <v>2345</v>
      </c>
      <c r="D6859" s="231" t="s">
        <v>708</v>
      </c>
      <c r="E6859" s="231" t="s">
        <v>263</v>
      </c>
      <c r="F6859" s="231" t="s">
        <v>48</v>
      </c>
      <c r="G6859" s="231" t="s">
        <v>521</v>
      </c>
      <c r="H6859" s="231" t="s">
        <v>796</v>
      </c>
      <c r="I6859" s="203">
        <v>2028.43</v>
      </c>
      <c r="J6859" s="203">
        <v>1485.51</v>
      </c>
      <c r="K6859" s="203">
        <v>0</v>
      </c>
      <c r="L6859" s="203">
        <v>542.91999999999996</v>
      </c>
      <c r="M6859" s="231"/>
    </row>
    <row r="6860" spans="1:13">
      <c r="A6860" s="231" t="s">
        <v>794</v>
      </c>
      <c r="B6860" s="231" t="s">
        <v>707</v>
      </c>
      <c r="C6860" s="231" t="s">
        <v>794</v>
      </c>
      <c r="D6860" s="231" t="s">
        <v>708</v>
      </c>
      <c r="E6860" s="231" t="s">
        <v>263</v>
      </c>
      <c r="F6860" s="231" t="s">
        <v>48</v>
      </c>
      <c r="G6860" s="231" t="s">
        <v>521</v>
      </c>
      <c r="H6860" s="231" t="s">
        <v>796</v>
      </c>
      <c r="I6860" s="203">
        <v>1571</v>
      </c>
      <c r="J6860" s="203">
        <v>1571</v>
      </c>
      <c r="K6860" s="203">
        <v>0</v>
      </c>
      <c r="L6860" s="203">
        <v>0</v>
      </c>
      <c r="M6860" s="231"/>
    </row>
    <row r="6861" spans="1:13">
      <c r="A6861" s="231" t="s">
        <v>794</v>
      </c>
      <c r="B6861" s="231" t="s">
        <v>707</v>
      </c>
      <c r="C6861" s="231" t="s">
        <v>812</v>
      </c>
      <c r="D6861" s="231" t="s">
        <v>708</v>
      </c>
      <c r="E6861" s="231" t="s">
        <v>263</v>
      </c>
      <c r="F6861" s="231" t="s">
        <v>48</v>
      </c>
      <c r="G6861" s="231" t="s">
        <v>521</v>
      </c>
      <c r="H6861" s="231" t="s">
        <v>796</v>
      </c>
      <c r="I6861" s="203">
        <v>365.47</v>
      </c>
      <c r="J6861" s="203">
        <v>362.09</v>
      </c>
      <c r="K6861" s="203">
        <v>0</v>
      </c>
      <c r="L6861" s="203">
        <v>3.38</v>
      </c>
      <c r="M6861" s="231"/>
    </row>
    <row r="6862" spans="1:13">
      <c r="A6862" s="231" t="s">
        <v>794</v>
      </c>
      <c r="B6862" s="231" t="s">
        <v>706</v>
      </c>
      <c r="C6862" s="231" t="s">
        <v>2341</v>
      </c>
      <c r="D6862" s="231" t="s">
        <v>708</v>
      </c>
      <c r="E6862" s="231" t="s">
        <v>263</v>
      </c>
      <c r="F6862" s="231" t="s">
        <v>48</v>
      </c>
      <c r="G6862" s="231" t="s">
        <v>521</v>
      </c>
      <c r="H6862" s="231" t="s">
        <v>796</v>
      </c>
      <c r="I6862" s="203">
        <v>16942.47</v>
      </c>
      <c r="J6862" s="203">
        <v>0</v>
      </c>
      <c r="K6862" s="203">
        <v>0</v>
      </c>
      <c r="L6862" s="203">
        <v>16942.47</v>
      </c>
      <c r="M6862" s="231"/>
    </row>
    <row r="6863" spans="1:13">
      <c r="A6863" s="231" t="s">
        <v>794</v>
      </c>
      <c r="B6863" s="231" t="s">
        <v>706</v>
      </c>
      <c r="C6863" s="231" t="s">
        <v>2345</v>
      </c>
      <c r="D6863" s="231" t="s">
        <v>708</v>
      </c>
      <c r="E6863" s="231" t="s">
        <v>263</v>
      </c>
      <c r="F6863" s="231" t="s">
        <v>48</v>
      </c>
      <c r="G6863" s="231" t="s">
        <v>521</v>
      </c>
      <c r="H6863" s="231" t="s">
        <v>796</v>
      </c>
      <c r="I6863" s="203">
        <v>24783.17</v>
      </c>
      <c r="J6863" s="203">
        <v>18196.650000000001</v>
      </c>
      <c r="K6863" s="203">
        <v>0</v>
      </c>
      <c r="L6863" s="203">
        <v>6586.52</v>
      </c>
      <c r="M6863" s="231"/>
    </row>
    <row r="6864" spans="1:13">
      <c r="A6864" s="231" t="s">
        <v>794</v>
      </c>
      <c r="B6864" s="231" t="s">
        <v>367</v>
      </c>
      <c r="C6864" s="231" t="s">
        <v>794</v>
      </c>
      <c r="D6864" s="231" t="s">
        <v>708</v>
      </c>
      <c r="E6864" s="231" t="s">
        <v>263</v>
      </c>
      <c r="F6864" s="231" t="s">
        <v>48</v>
      </c>
      <c r="G6864" s="231" t="s">
        <v>521</v>
      </c>
      <c r="H6864" s="231" t="s">
        <v>796</v>
      </c>
      <c r="I6864" s="203">
        <v>46868.58</v>
      </c>
      <c r="J6864" s="203">
        <v>36723.279999999999</v>
      </c>
      <c r="K6864" s="203">
        <v>7159.84</v>
      </c>
      <c r="L6864" s="203">
        <v>2985.46</v>
      </c>
      <c r="M6864" s="231"/>
    </row>
    <row r="6865" spans="1:13">
      <c r="A6865" s="231" t="s">
        <v>794</v>
      </c>
      <c r="B6865" s="231" t="s">
        <v>367</v>
      </c>
      <c r="C6865" s="231" t="s">
        <v>794</v>
      </c>
      <c r="D6865" s="231" t="s">
        <v>708</v>
      </c>
      <c r="E6865" s="231" t="s">
        <v>263</v>
      </c>
      <c r="F6865" s="231" t="s">
        <v>48</v>
      </c>
      <c r="G6865" s="231" t="s">
        <v>521</v>
      </c>
      <c r="H6865" s="231" t="s">
        <v>796</v>
      </c>
      <c r="I6865" s="203">
        <v>108267.46</v>
      </c>
      <c r="J6865" s="203">
        <v>84486.95</v>
      </c>
      <c r="K6865" s="203">
        <v>2727.68</v>
      </c>
      <c r="L6865" s="203">
        <v>21052.83</v>
      </c>
      <c r="M6865" s="231"/>
    </row>
    <row r="6866" spans="1:13">
      <c r="A6866" s="231" t="s">
        <v>794</v>
      </c>
      <c r="B6866" s="231" t="s">
        <v>367</v>
      </c>
      <c r="C6866" s="231" t="s">
        <v>812</v>
      </c>
      <c r="D6866" s="231" t="s">
        <v>708</v>
      </c>
      <c r="E6866" s="231" t="s">
        <v>263</v>
      </c>
      <c r="F6866" s="231" t="s">
        <v>48</v>
      </c>
      <c r="G6866" s="231" t="s">
        <v>521</v>
      </c>
      <c r="H6866" s="231" t="s">
        <v>796</v>
      </c>
      <c r="I6866" s="203">
        <v>58781.68</v>
      </c>
      <c r="J6866" s="203">
        <v>54522.45</v>
      </c>
      <c r="K6866" s="203">
        <v>2049.5</v>
      </c>
      <c r="L6866" s="203">
        <v>2209.73</v>
      </c>
      <c r="M6866" s="231"/>
    </row>
    <row r="6867" spans="1:13">
      <c r="A6867" s="231" t="s">
        <v>794</v>
      </c>
      <c r="B6867" s="231" t="s">
        <v>367</v>
      </c>
      <c r="C6867" s="231" t="s">
        <v>2343</v>
      </c>
      <c r="D6867" s="231" t="s">
        <v>708</v>
      </c>
      <c r="E6867" s="231" t="s">
        <v>263</v>
      </c>
      <c r="F6867" s="231" t="s">
        <v>48</v>
      </c>
      <c r="G6867" s="231" t="s">
        <v>521</v>
      </c>
      <c r="H6867" s="231" t="s">
        <v>796</v>
      </c>
      <c r="I6867" s="203">
        <v>132892.5</v>
      </c>
      <c r="J6867" s="203">
        <v>14558</v>
      </c>
      <c r="K6867" s="203">
        <v>0</v>
      </c>
      <c r="L6867" s="203">
        <v>118334.5</v>
      </c>
      <c r="M6867" s="231"/>
    </row>
    <row r="6868" spans="1:13">
      <c r="A6868" s="231" t="s">
        <v>794</v>
      </c>
      <c r="B6868" s="231" t="s">
        <v>367</v>
      </c>
      <c r="C6868" s="231" t="s">
        <v>2343</v>
      </c>
      <c r="D6868" s="231" t="s">
        <v>708</v>
      </c>
      <c r="E6868" s="231" t="s">
        <v>263</v>
      </c>
      <c r="F6868" s="231" t="s">
        <v>48</v>
      </c>
      <c r="G6868" s="231" t="s">
        <v>521</v>
      </c>
      <c r="H6868" s="231" t="s">
        <v>796</v>
      </c>
      <c r="I6868" s="203">
        <v>600.82000000000005</v>
      </c>
      <c r="J6868" s="203">
        <v>600.82000000000005</v>
      </c>
      <c r="K6868" s="203">
        <v>0</v>
      </c>
      <c r="L6868" s="203">
        <v>0</v>
      </c>
      <c r="M6868" s="231"/>
    </row>
    <row r="6869" spans="1:13">
      <c r="A6869" s="231" t="s">
        <v>794</v>
      </c>
      <c r="B6869" s="231" t="s">
        <v>367</v>
      </c>
      <c r="C6869" s="231" t="s">
        <v>2344</v>
      </c>
      <c r="D6869" s="231" t="s">
        <v>708</v>
      </c>
      <c r="E6869" s="231" t="s">
        <v>263</v>
      </c>
      <c r="F6869" s="231" t="s">
        <v>48</v>
      </c>
      <c r="G6869" s="231" t="s">
        <v>521</v>
      </c>
      <c r="H6869" s="231" t="s">
        <v>796</v>
      </c>
      <c r="I6869" s="203">
        <v>1378.84</v>
      </c>
      <c r="J6869" s="203">
        <v>1378.84</v>
      </c>
      <c r="K6869" s="203">
        <v>0</v>
      </c>
      <c r="L6869" s="203">
        <v>0</v>
      </c>
      <c r="M6869" s="231"/>
    </row>
    <row r="6870" spans="1:13">
      <c r="A6870" s="231" t="s">
        <v>794</v>
      </c>
      <c r="B6870" s="231" t="s">
        <v>367</v>
      </c>
      <c r="C6870" s="231" t="s">
        <v>2344</v>
      </c>
      <c r="D6870" s="231" t="s">
        <v>708</v>
      </c>
      <c r="E6870" s="231" t="s">
        <v>263</v>
      </c>
      <c r="F6870" s="231" t="s">
        <v>48</v>
      </c>
      <c r="G6870" s="231" t="s">
        <v>521</v>
      </c>
      <c r="H6870" s="231" t="s">
        <v>796</v>
      </c>
      <c r="I6870" s="203">
        <v>139.97999999999999</v>
      </c>
      <c r="J6870" s="203">
        <v>139.97999999999999</v>
      </c>
      <c r="K6870" s="203">
        <v>0</v>
      </c>
      <c r="L6870" s="203">
        <v>0</v>
      </c>
      <c r="M6870" s="231"/>
    </row>
    <row r="6871" spans="1:13">
      <c r="A6871" s="231" t="s">
        <v>794</v>
      </c>
      <c r="B6871" s="231" t="s">
        <v>367</v>
      </c>
      <c r="C6871" s="231" t="s">
        <v>2345</v>
      </c>
      <c r="D6871" s="231" t="s">
        <v>708</v>
      </c>
      <c r="E6871" s="231" t="s">
        <v>263</v>
      </c>
      <c r="F6871" s="231" t="s">
        <v>48</v>
      </c>
      <c r="G6871" s="231" t="s">
        <v>521</v>
      </c>
      <c r="H6871" s="231" t="s">
        <v>796</v>
      </c>
      <c r="I6871" s="203">
        <v>1849.29</v>
      </c>
      <c r="J6871" s="203">
        <v>2353.9299999999998</v>
      </c>
      <c r="K6871" s="203">
        <v>0</v>
      </c>
      <c r="L6871" s="203">
        <v>-504.64</v>
      </c>
      <c r="M6871" s="231"/>
    </row>
    <row r="6872" spans="1:13">
      <c r="A6872" s="231" t="s">
        <v>794</v>
      </c>
      <c r="B6872" s="231" t="s">
        <v>702</v>
      </c>
      <c r="C6872" s="231" t="s">
        <v>2343</v>
      </c>
      <c r="D6872" s="231" t="s">
        <v>2094</v>
      </c>
      <c r="E6872" s="231" t="s">
        <v>867</v>
      </c>
      <c r="F6872" s="231" t="s">
        <v>48</v>
      </c>
      <c r="G6872" s="231" t="s">
        <v>521</v>
      </c>
      <c r="H6872" s="231" t="s">
        <v>796</v>
      </c>
      <c r="I6872" s="203">
        <v>154.35</v>
      </c>
      <c r="J6872" s="203">
        <v>154.35</v>
      </c>
      <c r="K6872" s="203">
        <v>0</v>
      </c>
      <c r="L6872" s="203">
        <v>0</v>
      </c>
      <c r="M6872" s="231"/>
    </row>
    <row r="6873" spans="1:13">
      <c r="A6873" s="231" t="s">
        <v>794</v>
      </c>
      <c r="B6873" s="231" t="s">
        <v>808</v>
      </c>
      <c r="C6873" s="231" t="s">
        <v>812</v>
      </c>
      <c r="D6873" s="231" t="s">
        <v>342</v>
      </c>
      <c r="E6873" s="231" t="s">
        <v>296</v>
      </c>
      <c r="F6873" s="231" t="s">
        <v>48</v>
      </c>
      <c r="G6873" s="231" t="s">
        <v>521</v>
      </c>
      <c r="H6873" s="231" t="s">
        <v>1047</v>
      </c>
      <c r="I6873" s="203">
        <v>1694.3</v>
      </c>
      <c r="J6873" s="203">
        <v>0</v>
      </c>
      <c r="K6873" s="203">
        <v>0</v>
      </c>
      <c r="L6873" s="203">
        <v>1694.3</v>
      </c>
      <c r="M6873" s="231"/>
    </row>
    <row r="6874" spans="1:13">
      <c r="A6874" s="231" t="s">
        <v>794</v>
      </c>
      <c r="B6874" s="231" t="s">
        <v>808</v>
      </c>
      <c r="C6874" s="231" t="s">
        <v>812</v>
      </c>
      <c r="D6874" s="231" t="s">
        <v>21</v>
      </c>
      <c r="E6874" s="231" t="s">
        <v>296</v>
      </c>
      <c r="F6874" s="231" t="s">
        <v>48</v>
      </c>
      <c r="G6874" s="231" t="s">
        <v>521</v>
      </c>
      <c r="H6874" s="231" t="s">
        <v>1047</v>
      </c>
      <c r="I6874" s="203">
        <v>1066.07</v>
      </c>
      <c r="J6874" s="203">
        <v>0</v>
      </c>
      <c r="K6874" s="203">
        <v>0</v>
      </c>
      <c r="L6874" s="203">
        <v>1066.07</v>
      </c>
      <c r="M6874" s="231"/>
    </row>
    <row r="6875" spans="1:13">
      <c r="A6875" s="231" t="s">
        <v>794</v>
      </c>
      <c r="B6875" s="231" t="s">
        <v>808</v>
      </c>
      <c r="C6875" s="231" t="s">
        <v>2344</v>
      </c>
      <c r="D6875" s="231" t="s">
        <v>832</v>
      </c>
      <c r="E6875" s="231" t="s">
        <v>296</v>
      </c>
      <c r="F6875" s="231" t="s">
        <v>48</v>
      </c>
      <c r="G6875" s="231" t="s">
        <v>521</v>
      </c>
      <c r="H6875" s="231" t="s">
        <v>1047</v>
      </c>
      <c r="I6875" s="203">
        <v>3003.93</v>
      </c>
      <c r="J6875" s="203">
        <v>3003.93</v>
      </c>
      <c r="K6875" s="203">
        <v>0</v>
      </c>
      <c r="L6875" s="203">
        <v>0</v>
      </c>
      <c r="M6875" s="231"/>
    </row>
    <row r="6876" spans="1:13">
      <c r="A6876" s="231" t="s">
        <v>794</v>
      </c>
      <c r="B6876" s="231" t="s">
        <v>808</v>
      </c>
      <c r="C6876" s="231" t="s">
        <v>812</v>
      </c>
      <c r="D6876" s="231" t="s">
        <v>800</v>
      </c>
      <c r="E6876" s="231" t="s">
        <v>296</v>
      </c>
      <c r="F6876" s="231" t="s">
        <v>48</v>
      </c>
      <c r="G6876" s="231" t="s">
        <v>521</v>
      </c>
      <c r="H6876" s="231" t="s">
        <v>1047</v>
      </c>
      <c r="I6876" s="203">
        <v>3882.51</v>
      </c>
      <c r="J6876" s="203">
        <v>0</v>
      </c>
      <c r="K6876" s="203">
        <v>0</v>
      </c>
      <c r="L6876" s="203">
        <v>3882.51</v>
      </c>
      <c r="M6876" s="231"/>
    </row>
    <row r="6877" spans="1:13">
      <c r="A6877" s="231" t="s">
        <v>794</v>
      </c>
      <c r="B6877" s="231" t="s">
        <v>808</v>
      </c>
      <c r="C6877" s="231" t="s">
        <v>2343</v>
      </c>
      <c r="D6877" s="231" t="s">
        <v>800</v>
      </c>
      <c r="E6877" s="231" t="s">
        <v>296</v>
      </c>
      <c r="F6877" s="231" t="s">
        <v>48</v>
      </c>
      <c r="G6877" s="231" t="s">
        <v>521</v>
      </c>
      <c r="H6877" s="231" t="s">
        <v>1047</v>
      </c>
      <c r="I6877" s="203">
        <v>16814.53</v>
      </c>
      <c r="J6877" s="203">
        <v>4995</v>
      </c>
      <c r="K6877" s="203">
        <v>0</v>
      </c>
      <c r="L6877" s="203">
        <v>11819.53</v>
      </c>
      <c r="M6877" s="231"/>
    </row>
    <row r="6878" spans="1:13">
      <c r="A6878" s="231" t="s">
        <v>794</v>
      </c>
      <c r="B6878" s="231" t="s">
        <v>808</v>
      </c>
      <c r="C6878" s="231" t="s">
        <v>2343</v>
      </c>
      <c r="D6878" s="231" t="s">
        <v>195</v>
      </c>
      <c r="E6878" s="231" t="s">
        <v>296</v>
      </c>
      <c r="F6878" s="231" t="s">
        <v>48</v>
      </c>
      <c r="G6878" s="231" t="s">
        <v>521</v>
      </c>
      <c r="H6878" s="231" t="s">
        <v>1047</v>
      </c>
      <c r="I6878" s="203">
        <v>1384.57</v>
      </c>
      <c r="J6878" s="203">
        <v>0</v>
      </c>
      <c r="K6878" s="203">
        <v>2769.14</v>
      </c>
      <c r="L6878" s="203">
        <v>-1384.57</v>
      </c>
      <c r="M6878" s="231"/>
    </row>
    <row r="6879" spans="1:13">
      <c r="A6879" s="231" t="s">
        <v>794</v>
      </c>
      <c r="B6879" s="231" t="s">
        <v>808</v>
      </c>
      <c r="C6879" s="231" t="s">
        <v>812</v>
      </c>
      <c r="D6879" s="231" t="s">
        <v>835</v>
      </c>
      <c r="E6879" s="231" t="s">
        <v>296</v>
      </c>
      <c r="F6879" s="231" t="s">
        <v>48</v>
      </c>
      <c r="G6879" s="231" t="s">
        <v>521</v>
      </c>
      <c r="H6879" s="231" t="s">
        <v>1047</v>
      </c>
      <c r="I6879" s="203">
        <v>8865.58</v>
      </c>
      <c r="J6879" s="203">
        <v>0</v>
      </c>
      <c r="K6879" s="203">
        <v>0</v>
      </c>
      <c r="L6879" s="203">
        <v>8865.58</v>
      </c>
      <c r="M6879" s="231"/>
    </row>
    <row r="6880" spans="1:13">
      <c r="A6880" s="231" t="s">
        <v>794</v>
      </c>
      <c r="B6880" s="231" t="s">
        <v>808</v>
      </c>
      <c r="C6880" s="231" t="s">
        <v>2343</v>
      </c>
      <c r="D6880" s="231" t="s">
        <v>835</v>
      </c>
      <c r="E6880" s="231" t="s">
        <v>296</v>
      </c>
      <c r="F6880" s="231" t="s">
        <v>48</v>
      </c>
      <c r="G6880" s="231" t="s">
        <v>521</v>
      </c>
      <c r="H6880" s="231" t="s">
        <v>1047</v>
      </c>
      <c r="I6880" s="203">
        <v>30635.64</v>
      </c>
      <c r="J6880" s="203">
        <v>205.35</v>
      </c>
      <c r="K6880" s="203">
        <v>0</v>
      </c>
      <c r="L6880" s="203">
        <v>30430.29</v>
      </c>
      <c r="M6880" s="231"/>
    </row>
    <row r="6881" spans="1:13">
      <c r="A6881" s="231" t="s">
        <v>794</v>
      </c>
      <c r="B6881" s="231" t="s">
        <v>808</v>
      </c>
      <c r="C6881" s="231" t="s">
        <v>794</v>
      </c>
      <c r="D6881" s="231" t="s">
        <v>464</v>
      </c>
      <c r="E6881" s="231" t="s">
        <v>296</v>
      </c>
      <c r="F6881" s="231" t="s">
        <v>48</v>
      </c>
      <c r="G6881" s="231" t="s">
        <v>521</v>
      </c>
      <c r="H6881" s="231" t="s">
        <v>1047</v>
      </c>
      <c r="I6881" s="203">
        <v>2000</v>
      </c>
      <c r="J6881" s="203">
        <v>0</v>
      </c>
      <c r="K6881" s="203">
        <v>0</v>
      </c>
      <c r="L6881" s="203">
        <v>2000</v>
      </c>
      <c r="M6881" s="231"/>
    </row>
    <row r="6882" spans="1:13">
      <c r="A6882" s="231" t="s">
        <v>794</v>
      </c>
      <c r="B6882" s="231" t="s">
        <v>808</v>
      </c>
      <c r="C6882" s="231" t="s">
        <v>812</v>
      </c>
      <c r="D6882" s="231" t="s">
        <v>464</v>
      </c>
      <c r="E6882" s="231" t="s">
        <v>296</v>
      </c>
      <c r="F6882" s="231" t="s">
        <v>48</v>
      </c>
      <c r="G6882" s="231" t="s">
        <v>521</v>
      </c>
      <c r="H6882" s="231" t="s">
        <v>1047</v>
      </c>
      <c r="I6882" s="203">
        <v>944.07</v>
      </c>
      <c r="J6882" s="203">
        <v>0</v>
      </c>
      <c r="K6882" s="203">
        <v>0</v>
      </c>
      <c r="L6882" s="203">
        <v>944.07</v>
      </c>
      <c r="M6882" s="231"/>
    </row>
    <row r="6883" spans="1:13">
      <c r="A6883" s="231" t="s">
        <v>794</v>
      </c>
      <c r="B6883" s="231" t="s">
        <v>808</v>
      </c>
      <c r="C6883" s="231" t="s">
        <v>812</v>
      </c>
      <c r="D6883" s="231" t="s">
        <v>827</v>
      </c>
      <c r="E6883" s="231" t="s">
        <v>296</v>
      </c>
      <c r="F6883" s="231" t="s">
        <v>48</v>
      </c>
      <c r="G6883" s="231" t="s">
        <v>521</v>
      </c>
      <c r="H6883" s="231" t="s">
        <v>1047</v>
      </c>
      <c r="I6883" s="203">
        <v>703.36</v>
      </c>
      <c r="J6883" s="203">
        <v>0</v>
      </c>
      <c r="K6883" s="203">
        <v>0</v>
      </c>
      <c r="L6883" s="203">
        <v>703.36</v>
      </c>
      <c r="M6883" s="231"/>
    </row>
    <row r="6884" spans="1:13">
      <c r="A6884" s="231" t="s">
        <v>794</v>
      </c>
      <c r="B6884" s="231" t="s">
        <v>808</v>
      </c>
      <c r="C6884" s="231" t="s">
        <v>2343</v>
      </c>
      <c r="D6884" s="231" t="s">
        <v>827</v>
      </c>
      <c r="E6884" s="231" t="s">
        <v>296</v>
      </c>
      <c r="F6884" s="231" t="s">
        <v>48</v>
      </c>
      <c r="G6884" s="231" t="s">
        <v>521</v>
      </c>
      <c r="H6884" s="231" t="s">
        <v>1047</v>
      </c>
      <c r="I6884" s="203">
        <v>5028.04</v>
      </c>
      <c r="J6884" s="203">
        <v>0</v>
      </c>
      <c r="K6884" s="203">
        <v>0</v>
      </c>
      <c r="L6884" s="203">
        <v>5028.04</v>
      </c>
      <c r="M6884" s="231"/>
    </row>
    <row r="6885" spans="1:13">
      <c r="A6885" s="231" t="s">
        <v>794</v>
      </c>
      <c r="B6885" s="231" t="s">
        <v>808</v>
      </c>
      <c r="C6885" s="231" t="s">
        <v>812</v>
      </c>
      <c r="D6885" s="231" t="s">
        <v>384</v>
      </c>
      <c r="E6885" s="231" t="s">
        <v>296</v>
      </c>
      <c r="F6885" s="231" t="s">
        <v>48</v>
      </c>
      <c r="G6885" s="231" t="s">
        <v>521</v>
      </c>
      <c r="H6885" s="231" t="s">
        <v>1047</v>
      </c>
      <c r="I6885" s="203">
        <v>6064.84</v>
      </c>
      <c r="J6885" s="203">
        <v>0</v>
      </c>
      <c r="K6885" s="203">
        <v>0</v>
      </c>
      <c r="L6885" s="203">
        <v>6064.84</v>
      </c>
      <c r="M6885" s="231"/>
    </row>
    <row r="6886" spans="1:13">
      <c r="A6886" s="231" t="s">
        <v>794</v>
      </c>
      <c r="B6886" s="231" t="s">
        <v>808</v>
      </c>
      <c r="C6886" s="231" t="s">
        <v>812</v>
      </c>
      <c r="D6886" s="231" t="s">
        <v>820</v>
      </c>
      <c r="E6886" s="231" t="s">
        <v>296</v>
      </c>
      <c r="F6886" s="231" t="s">
        <v>48</v>
      </c>
      <c r="G6886" s="231" t="s">
        <v>521</v>
      </c>
      <c r="H6886" s="231" t="s">
        <v>1047</v>
      </c>
      <c r="I6886" s="203">
        <v>5213.51</v>
      </c>
      <c r="J6886" s="203">
        <v>0</v>
      </c>
      <c r="K6886" s="203">
        <v>0</v>
      </c>
      <c r="L6886" s="203">
        <v>5213.51</v>
      </c>
      <c r="M6886" s="231"/>
    </row>
    <row r="6887" spans="1:13">
      <c r="A6887" s="231" t="s">
        <v>794</v>
      </c>
      <c r="B6887" s="231" t="s">
        <v>808</v>
      </c>
      <c r="C6887" s="231" t="s">
        <v>812</v>
      </c>
      <c r="D6887" s="231" t="s">
        <v>22</v>
      </c>
      <c r="E6887" s="231" t="s">
        <v>296</v>
      </c>
      <c r="F6887" s="231" t="s">
        <v>48</v>
      </c>
      <c r="G6887" s="231" t="s">
        <v>521</v>
      </c>
      <c r="H6887" s="231" t="s">
        <v>1047</v>
      </c>
      <c r="I6887" s="203">
        <v>5744.3</v>
      </c>
      <c r="J6887" s="203">
        <v>0</v>
      </c>
      <c r="K6887" s="203">
        <v>0</v>
      </c>
      <c r="L6887" s="203">
        <v>5744.3</v>
      </c>
      <c r="M6887" s="231"/>
    </row>
    <row r="6888" spans="1:13">
      <c r="A6888" s="231" t="s">
        <v>794</v>
      </c>
      <c r="B6888" s="231" t="s">
        <v>808</v>
      </c>
      <c r="C6888" s="231" t="s">
        <v>2343</v>
      </c>
      <c r="D6888" s="231" t="s">
        <v>22</v>
      </c>
      <c r="E6888" s="231" t="s">
        <v>296</v>
      </c>
      <c r="F6888" s="231" t="s">
        <v>48</v>
      </c>
      <c r="G6888" s="231" t="s">
        <v>521</v>
      </c>
      <c r="H6888" s="231" t="s">
        <v>1047</v>
      </c>
      <c r="I6888" s="203">
        <v>300.39999999999998</v>
      </c>
      <c r="J6888" s="203">
        <v>0</v>
      </c>
      <c r="K6888" s="203">
        <v>0</v>
      </c>
      <c r="L6888" s="203">
        <v>300.39999999999998</v>
      </c>
      <c r="M6888" s="231"/>
    </row>
    <row r="6889" spans="1:13">
      <c r="A6889" s="231" t="s">
        <v>794</v>
      </c>
      <c r="B6889" s="231" t="s">
        <v>702</v>
      </c>
      <c r="C6889" s="231" t="s">
        <v>2341</v>
      </c>
      <c r="D6889" s="231" t="s">
        <v>22</v>
      </c>
      <c r="E6889" s="231" t="s">
        <v>296</v>
      </c>
      <c r="F6889" s="231" t="s">
        <v>48</v>
      </c>
      <c r="G6889" s="231" t="s">
        <v>521</v>
      </c>
      <c r="H6889" s="231" t="s">
        <v>1047</v>
      </c>
      <c r="I6889" s="203">
        <v>27840.78</v>
      </c>
      <c r="J6889" s="203">
        <v>3479.9</v>
      </c>
      <c r="K6889" s="203">
        <v>333.19</v>
      </c>
      <c r="L6889" s="203">
        <v>24027.69</v>
      </c>
      <c r="M6889" s="231"/>
    </row>
    <row r="6890" spans="1:13">
      <c r="A6890" s="231" t="s">
        <v>794</v>
      </c>
      <c r="B6890" s="231" t="s">
        <v>808</v>
      </c>
      <c r="C6890" s="231" t="s">
        <v>812</v>
      </c>
      <c r="D6890" s="231" t="s">
        <v>29</v>
      </c>
      <c r="E6890" s="231" t="s">
        <v>296</v>
      </c>
      <c r="F6890" s="231" t="s">
        <v>48</v>
      </c>
      <c r="G6890" s="231" t="s">
        <v>521</v>
      </c>
      <c r="H6890" s="231" t="s">
        <v>1047</v>
      </c>
      <c r="I6890" s="203">
        <v>5062.92</v>
      </c>
      <c r="J6890" s="203">
        <v>0</v>
      </c>
      <c r="K6890" s="203">
        <v>0</v>
      </c>
      <c r="L6890" s="203">
        <v>5062.92</v>
      </c>
      <c r="M6890" s="231"/>
    </row>
    <row r="6891" spans="1:13">
      <c r="A6891" s="231" t="s">
        <v>794</v>
      </c>
      <c r="B6891" s="231" t="s">
        <v>808</v>
      </c>
      <c r="C6891" s="231" t="s">
        <v>812</v>
      </c>
      <c r="D6891" s="231" t="s">
        <v>20</v>
      </c>
      <c r="E6891" s="231" t="s">
        <v>296</v>
      </c>
      <c r="F6891" s="231" t="s">
        <v>48</v>
      </c>
      <c r="G6891" s="231" t="s">
        <v>521</v>
      </c>
      <c r="H6891" s="231" t="s">
        <v>1047</v>
      </c>
      <c r="I6891" s="203">
        <v>2619.42</v>
      </c>
      <c r="J6891" s="203">
        <v>0</v>
      </c>
      <c r="K6891" s="203">
        <v>0</v>
      </c>
      <c r="L6891" s="203">
        <v>2619.42</v>
      </c>
      <c r="M6891" s="231"/>
    </row>
    <row r="6892" spans="1:13">
      <c r="A6892" s="231" t="s">
        <v>794</v>
      </c>
      <c r="B6892" s="231" t="s">
        <v>808</v>
      </c>
      <c r="C6892" s="231" t="s">
        <v>2343</v>
      </c>
      <c r="D6892" s="231" t="s">
        <v>20</v>
      </c>
      <c r="E6892" s="231" t="s">
        <v>296</v>
      </c>
      <c r="F6892" s="231" t="s">
        <v>48</v>
      </c>
      <c r="G6892" s="231" t="s">
        <v>521</v>
      </c>
      <c r="H6892" s="231" t="s">
        <v>1047</v>
      </c>
      <c r="I6892" s="203">
        <v>436.8</v>
      </c>
      <c r="J6892" s="203">
        <v>436.8</v>
      </c>
      <c r="K6892" s="203">
        <v>0</v>
      </c>
      <c r="L6892" s="203">
        <v>0</v>
      </c>
      <c r="M6892" s="231"/>
    </row>
    <row r="6893" spans="1:13">
      <c r="A6893" s="231" t="s">
        <v>794</v>
      </c>
      <c r="B6893" s="231" t="s">
        <v>808</v>
      </c>
      <c r="C6893" s="231" t="s">
        <v>794</v>
      </c>
      <c r="D6893" s="231" t="s">
        <v>19</v>
      </c>
      <c r="E6893" s="231" t="s">
        <v>296</v>
      </c>
      <c r="F6893" s="231" t="s">
        <v>48</v>
      </c>
      <c r="G6893" s="231" t="s">
        <v>521</v>
      </c>
      <c r="H6893" s="231" t="s">
        <v>1047</v>
      </c>
      <c r="I6893" s="203">
        <v>630.54999999999995</v>
      </c>
      <c r="J6893" s="203">
        <v>0</v>
      </c>
      <c r="K6893" s="203">
        <v>0</v>
      </c>
      <c r="L6893" s="203">
        <v>630.54999999999995</v>
      </c>
      <c r="M6893" s="231"/>
    </row>
    <row r="6894" spans="1:13">
      <c r="A6894" s="231" t="s">
        <v>794</v>
      </c>
      <c r="B6894" s="231" t="s">
        <v>808</v>
      </c>
      <c r="C6894" s="231" t="s">
        <v>812</v>
      </c>
      <c r="D6894" s="231" t="s">
        <v>19</v>
      </c>
      <c r="E6894" s="231" t="s">
        <v>296</v>
      </c>
      <c r="F6894" s="231" t="s">
        <v>48</v>
      </c>
      <c r="G6894" s="231" t="s">
        <v>521</v>
      </c>
      <c r="H6894" s="231" t="s">
        <v>1047</v>
      </c>
      <c r="I6894" s="203">
        <v>3359.56</v>
      </c>
      <c r="J6894" s="203">
        <v>0</v>
      </c>
      <c r="K6894" s="203">
        <v>0</v>
      </c>
      <c r="L6894" s="203">
        <v>3359.56</v>
      </c>
      <c r="M6894" s="231"/>
    </row>
    <row r="6895" spans="1:13">
      <c r="A6895" s="231" t="s">
        <v>794</v>
      </c>
      <c r="B6895" s="231" t="s">
        <v>808</v>
      </c>
      <c r="C6895" s="231" t="s">
        <v>2343</v>
      </c>
      <c r="D6895" s="231" t="s">
        <v>400</v>
      </c>
      <c r="E6895" s="231" t="s">
        <v>296</v>
      </c>
      <c r="F6895" s="231" t="s">
        <v>48</v>
      </c>
      <c r="G6895" s="231" t="s">
        <v>521</v>
      </c>
      <c r="H6895" s="231" t="s">
        <v>1047</v>
      </c>
      <c r="I6895" s="203">
        <v>19.8</v>
      </c>
      <c r="J6895" s="203">
        <v>0</v>
      </c>
      <c r="K6895" s="203">
        <v>0</v>
      </c>
      <c r="L6895" s="203">
        <v>19.8</v>
      </c>
      <c r="M6895" s="231"/>
    </row>
    <row r="6896" spans="1:13">
      <c r="A6896" s="231" t="s">
        <v>794</v>
      </c>
      <c r="B6896" s="231" t="s">
        <v>808</v>
      </c>
      <c r="C6896" s="231" t="s">
        <v>2345</v>
      </c>
      <c r="D6896" s="231" t="s">
        <v>400</v>
      </c>
      <c r="E6896" s="231" t="s">
        <v>296</v>
      </c>
      <c r="F6896" s="231" t="s">
        <v>48</v>
      </c>
      <c r="G6896" s="231" t="s">
        <v>521</v>
      </c>
      <c r="H6896" s="231" t="s">
        <v>1047</v>
      </c>
      <c r="I6896" s="203">
        <v>357.1</v>
      </c>
      <c r="J6896" s="203">
        <v>357.1</v>
      </c>
      <c r="K6896" s="203">
        <v>0</v>
      </c>
      <c r="L6896" s="203">
        <v>0</v>
      </c>
      <c r="M6896" s="231"/>
    </row>
    <row r="6897" spans="1:13">
      <c r="A6897" s="231" t="s">
        <v>794</v>
      </c>
      <c r="B6897" s="231" t="s">
        <v>808</v>
      </c>
      <c r="C6897" s="231" t="s">
        <v>812</v>
      </c>
      <c r="D6897" s="231" t="s">
        <v>851</v>
      </c>
      <c r="E6897" s="231" t="s">
        <v>296</v>
      </c>
      <c r="F6897" s="231" t="s">
        <v>48</v>
      </c>
      <c r="G6897" s="231" t="s">
        <v>521</v>
      </c>
      <c r="H6897" s="231" t="s">
        <v>1047</v>
      </c>
      <c r="I6897" s="203">
        <v>5894.72</v>
      </c>
      <c r="J6897" s="203">
        <v>0</v>
      </c>
      <c r="K6897" s="203">
        <v>0</v>
      </c>
      <c r="L6897" s="203">
        <v>5894.72</v>
      </c>
      <c r="M6897" s="231"/>
    </row>
    <row r="6898" spans="1:13">
      <c r="A6898" s="231" t="s">
        <v>794</v>
      </c>
      <c r="B6898" s="231" t="s">
        <v>808</v>
      </c>
      <c r="C6898" s="231" t="s">
        <v>2343</v>
      </c>
      <c r="D6898" s="231" t="s">
        <v>851</v>
      </c>
      <c r="E6898" s="231" t="s">
        <v>296</v>
      </c>
      <c r="F6898" s="231" t="s">
        <v>48</v>
      </c>
      <c r="G6898" s="231" t="s">
        <v>521</v>
      </c>
      <c r="H6898" s="231" t="s">
        <v>1047</v>
      </c>
      <c r="I6898" s="203">
        <v>37690.080000000002</v>
      </c>
      <c r="J6898" s="203">
        <v>0</v>
      </c>
      <c r="K6898" s="203">
        <v>0</v>
      </c>
      <c r="L6898" s="203">
        <v>37690.080000000002</v>
      </c>
      <c r="M6898" s="231"/>
    </row>
    <row r="6899" spans="1:13">
      <c r="A6899" s="231" t="s">
        <v>794</v>
      </c>
      <c r="B6899" s="231" t="s">
        <v>808</v>
      </c>
      <c r="C6899" s="231" t="s">
        <v>812</v>
      </c>
      <c r="D6899" s="231" t="s">
        <v>36</v>
      </c>
      <c r="E6899" s="231" t="s">
        <v>296</v>
      </c>
      <c r="F6899" s="231" t="s">
        <v>48</v>
      </c>
      <c r="G6899" s="231" t="s">
        <v>521</v>
      </c>
      <c r="H6899" s="231" t="s">
        <v>1047</v>
      </c>
      <c r="I6899" s="203">
        <v>4232.5200000000004</v>
      </c>
      <c r="J6899" s="203">
        <v>0</v>
      </c>
      <c r="K6899" s="203">
        <v>0</v>
      </c>
      <c r="L6899" s="203">
        <v>4232.5200000000004</v>
      </c>
      <c r="M6899" s="231"/>
    </row>
    <row r="6900" spans="1:13">
      <c r="A6900" s="231" t="s">
        <v>794</v>
      </c>
      <c r="B6900" s="231" t="s">
        <v>808</v>
      </c>
      <c r="C6900" s="231" t="s">
        <v>2343</v>
      </c>
      <c r="D6900" s="231" t="s">
        <v>36</v>
      </c>
      <c r="E6900" s="231" t="s">
        <v>296</v>
      </c>
      <c r="F6900" s="231" t="s">
        <v>48</v>
      </c>
      <c r="G6900" s="231" t="s">
        <v>521</v>
      </c>
      <c r="H6900" s="231" t="s">
        <v>1047</v>
      </c>
      <c r="I6900" s="203">
        <v>8349.6</v>
      </c>
      <c r="J6900" s="203">
        <v>0</v>
      </c>
      <c r="K6900" s="203">
        <v>0</v>
      </c>
      <c r="L6900" s="203">
        <v>8349.6</v>
      </c>
      <c r="M6900" s="231"/>
    </row>
    <row r="6901" spans="1:13">
      <c r="A6901" s="231" t="s">
        <v>794</v>
      </c>
      <c r="B6901" s="231" t="s">
        <v>808</v>
      </c>
      <c r="C6901" s="231" t="s">
        <v>812</v>
      </c>
      <c r="D6901" s="231" t="s">
        <v>134</v>
      </c>
      <c r="E6901" s="231" t="s">
        <v>296</v>
      </c>
      <c r="F6901" s="231" t="s">
        <v>48</v>
      </c>
      <c r="G6901" s="231" t="s">
        <v>521</v>
      </c>
      <c r="H6901" s="231" t="s">
        <v>1047</v>
      </c>
      <c r="I6901" s="203">
        <v>5711.65</v>
      </c>
      <c r="J6901" s="203">
        <v>0</v>
      </c>
      <c r="K6901" s="203">
        <v>0</v>
      </c>
      <c r="L6901" s="203">
        <v>5711.65</v>
      </c>
      <c r="M6901" s="231"/>
    </row>
    <row r="6902" spans="1:13">
      <c r="A6902" s="231" t="s">
        <v>794</v>
      </c>
      <c r="B6902" s="231" t="s">
        <v>808</v>
      </c>
      <c r="C6902" s="231" t="s">
        <v>812</v>
      </c>
      <c r="D6902" s="231" t="s">
        <v>382</v>
      </c>
      <c r="E6902" s="231" t="s">
        <v>296</v>
      </c>
      <c r="F6902" s="231" t="s">
        <v>48</v>
      </c>
      <c r="G6902" s="231" t="s">
        <v>521</v>
      </c>
      <c r="H6902" s="231" t="s">
        <v>1047</v>
      </c>
      <c r="I6902" s="203">
        <v>4637.5200000000004</v>
      </c>
      <c r="J6902" s="203">
        <v>0</v>
      </c>
      <c r="K6902" s="203">
        <v>0</v>
      </c>
      <c r="L6902" s="203">
        <v>4637.5200000000004</v>
      </c>
      <c r="M6902" s="231"/>
    </row>
    <row r="6903" spans="1:13">
      <c r="A6903" s="231" t="s">
        <v>794</v>
      </c>
      <c r="B6903" s="231" t="s">
        <v>808</v>
      </c>
      <c r="C6903" s="231" t="s">
        <v>812</v>
      </c>
      <c r="D6903" s="231" t="s">
        <v>210</v>
      </c>
      <c r="E6903" s="231" t="s">
        <v>296</v>
      </c>
      <c r="F6903" s="231" t="s">
        <v>48</v>
      </c>
      <c r="G6903" s="231" t="s">
        <v>521</v>
      </c>
      <c r="H6903" s="231" t="s">
        <v>1047</v>
      </c>
      <c r="I6903" s="203">
        <v>8733.83</v>
      </c>
      <c r="J6903" s="203">
        <v>0</v>
      </c>
      <c r="K6903" s="203">
        <v>0</v>
      </c>
      <c r="L6903" s="203">
        <v>8733.83</v>
      </c>
      <c r="M6903" s="231"/>
    </row>
    <row r="6904" spans="1:13">
      <c r="A6904" s="231" t="s">
        <v>794</v>
      </c>
      <c r="B6904" s="231" t="s">
        <v>808</v>
      </c>
      <c r="C6904" s="231" t="s">
        <v>812</v>
      </c>
      <c r="D6904" s="231" t="s">
        <v>403</v>
      </c>
      <c r="E6904" s="231" t="s">
        <v>296</v>
      </c>
      <c r="F6904" s="231" t="s">
        <v>48</v>
      </c>
      <c r="G6904" s="231" t="s">
        <v>521</v>
      </c>
      <c r="H6904" s="231" t="s">
        <v>1047</v>
      </c>
      <c r="I6904" s="203">
        <v>2880.72</v>
      </c>
      <c r="J6904" s="203">
        <v>0</v>
      </c>
      <c r="K6904" s="203">
        <v>0</v>
      </c>
      <c r="L6904" s="203">
        <v>2880.72</v>
      </c>
      <c r="M6904" s="231"/>
    </row>
    <row r="6905" spans="1:13">
      <c r="A6905" s="231" t="s">
        <v>794</v>
      </c>
      <c r="B6905" s="231" t="s">
        <v>808</v>
      </c>
      <c r="C6905" s="231" t="s">
        <v>812</v>
      </c>
      <c r="D6905" s="231" t="s">
        <v>840</v>
      </c>
      <c r="E6905" s="231" t="s">
        <v>296</v>
      </c>
      <c r="F6905" s="231" t="s">
        <v>48</v>
      </c>
      <c r="G6905" s="231" t="s">
        <v>521</v>
      </c>
      <c r="H6905" s="231" t="s">
        <v>1047</v>
      </c>
      <c r="I6905" s="203">
        <v>3483.73</v>
      </c>
      <c r="J6905" s="203">
        <v>0</v>
      </c>
      <c r="K6905" s="203">
        <v>0</v>
      </c>
      <c r="L6905" s="203">
        <v>3483.73</v>
      </c>
      <c r="M6905" s="231"/>
    </row>
    <row r="6906" spans="1:13">
      <c r="A6906" s="231" t="s">
        <v>794</v>
      </c>
      <c r="B6906" s="231" t="s">
        <v>808</v>
      </c>
      <c r="C6906" s="231" t="s">
        <v>2344</v>
      </c>
      <c r="D6906" s="231" t="s">
        <v>840</v>
      </c>
      <c r="E6906" s="231" t="s">
        <v>296</v>
      </c>
      <c r="F6906" s="231" t="s">
        <v>48</v>
      </c>
      <c r="G6906" s="231" t="s">
        <v>521</v>
      </c>
      <c r="H6906" s="231" t="s">
        <v>1047</v>
      </c>
      <c r="I6906" s="203">
        <v>448.59</v>
      </c>
      <c r="J6906" s="203">
        <v>89.1</v>
      </c>
      <c r="K6906" s="203">
        <v>0</v>
      </c>
      <c r="L6906" s="203">
        <v>359.49</v>
      </c>
      <c r="M6906" s="231"/>
    </row>
    <row r="6907" spans="1:13">
      <c r="A6907" s="231" t="s">
        <v>794</v>
      </c>
      <c r="B6907" s="231" t="s">
        <v>808</v>
      </c>
      <c r="C6907" s="231" t="s">
        <v>2341</v>
      </c>
      <c r="D6907" s="231" t="s">
        <v>810</v>
      </c>
      <c r="E6907" s="231" t="s">
        <v>296</v>
      </c>
      <c r="F6907" s="231" t="s">
        <v>48</v>
      </c>
      <c r="G6907" s="231" t="s">
        <v>521</v>
      </c>
      <c r="H6907" s="231" t="s">
        <v>1047</v>
      </c>
      <c r="I6907" s="203">
        <v>16286.98</v>
      </c>
      <c r="J6907" s="203">
        <v>2277.6</v>
      </c>
      <c r="K6907" s="203">
        <v>0</v>
      </c>
      <c r="L6907" s="203">
        <v>14009.38</v>
      </c>
      <c r="M6907" s="231"/>
    </row>
    <row r="6908" spans="1:13">
      <c r="A6908" s="231" t="s">
        <v>794</v>
      </c>
      <c r="B6908" s="231" t="s">
        <v>808</v>
      </c>
      <c r="C6908" s="231" t="s">
        <v>812</v>
      </c>
      <c r="D6908" s="231" t="s">
        <v>839</v>
      </c>
      <c r="E6908" s="231" t="s">
        <v>296</v>
      </c>
      <c r="F6908" s="231" t="s">
        <v>48</v>
      </c>
      <c r="G6908" s="231" t="s">
        <v>521</v>
      </c>
      <c r="H6908" s="231" t="s">
        <v>1047</v>
      </c>
      <c r="I6908" s="203">
        <v>10336.75</v>
      </c>
      <c r="J6908" s="203">
        <v>0</v>
      </c>
      <c r="K6908" s="203">
        <v>0</v>
      </c>
      <c r="L6908" s="203">
        <v>10336.75</v>
      </c>
      <c r="M6908" s="231"/>
    </row>
    <row r="6909" spans="1:13">
      <c r="A6909" s="231" t="s">
        <v>794</v>
      </c>
      <c r="B6909" s="231" t="s">
        <v>808</v>
      </c>
      <c r="C6909" s="231" t="s">
        <v>812</v>
      </c>
      <c r="D6909" s="231" t="s">
        <v>137</v>
      </c>
      <c r="E6909" s="231" t="s">
        <v>296</v>
      </c>
      <c r="F6909" s="231" t="s">
        <v>48</v>
      </c>
      <c r="G6909" s="231" t="s">
        <v>521</v>
      </c>
      <c r="H6909" s="231" t="s">
        <v>1047</v>
      </c>
      <c r="I6909" s="203">
        <v>166.81</v>
      </c>
      <c r="J6909" s="203">
        <v>0</v>
      </c>
      <c r="K6909" s="203">
        <v>0</v>
      </c>
      <c r="L6909" s="203">
        <v>166.81</v>
      </c>
      <c r="M6909" s="231"/>
    </row>
    <row r="6910" spans="1:13">
      <c r="A6910" s="231" t="s">
        <v>794</v>
      </c>
      <c r="B6910" s="231" t="s">
        <v>808</v>
      </c>
      <c r="C6910" s="231" t="s">
        <v>2341</v>
      </c>
      <c r="D6910" s="231" t="s">
        <v>137</v>
      </c>
      <c r="E6910" s="231" t="s">
        <v>296</v>
      </c>
      <c r="F6910" s="231" t="s">
        <v>48</v>
      </c>
      <c r="G6910" s="231" t="s">
        <v>521</v>
      </c>
      <c r="H6910" s="231" t="s">
        <v>1047</v>
      </c>
      <c r="I6910" s="203">
        <v>724.22</v>
      </c>
      <c r="J6910" s="203">
        <v>724.22</v>
      </c>
      <c r="K6910" s="203">
        <v>0</v>
      </c>
      <c r="L6910" s="203">
        <v>0</v>
      </c>
      <c r="M6910" s="231"/>
    </row>
    <row r="6911" spans="1:13">
      <c r="A6911" s="231" t="s">
        <v>794</v>
      </c>
      <c r="B6911" s="231" t="s">
        <v>702</v>
      </c>
      <c r="C6911" s="231" t="s">
        <v>2341</v>
      </c>
      <c r="D6911" s="231" t="s">
        <v>137</v>
      </c>
      <c r="E6911" s="231" t="s">
        <v>296</v>
      </c>
      <c r="F6911" s="231" t="s">
        <v>48</v>
      </c>
      <c r="G6911" s="231" t="s">
        <v>521</v>
      </c>
      <c r="H6911" s="231" t="s">
        <v>1047</v>
      </c>
      <c r="I6911" s="203">
        <v>352</v>
      </c>
      <c r="J6911" s="203">
        <v>0</v>
      </c>
      <c r="K6911" s="203">
        <v>0</v>
      </c>
      <c r="L6911" s="203">
        <v>352</v>
      </c>
      <c r="M6911" s="231"/>
    </row>
    <row r="6912" spans="1:13">
      <c r="A6912" s="231" t="s">
        <v>794</v>
      </c>
      <c r="B6912" s="231" t="s">
        <v>808</v>
      </c>
      <c r="C6912" s="231" t="s">
        <v>812</v>
      </c>
      <c r="D6912" s="231" t="s">
        <v>380</v>
      </c>
      <c r="E6912" s="231" t="s">
        <v>296</v>
      </c>
      <c r="F6912" s="231" t="s">
        <v>48</v>
      </c>
      <c r="G6912" s="231" t="s">
        <v>521</v>
      </c>
      <c r="H6912" s="231" t="s">
        <v>1047</v>
      </c>
      <c r="I6912" s="203">
        <v>5745.24</v>
      </c>
      <c r="J6912" s="203">
        <v>0</v>
      </c>
      <c r="K6912" s="203">
        <v>0</v>
      </c>
      <c r="L6912" s="203">
        <v>5745.24</v>
      </c>
      <c r="M6912" s="231"/>
    </row>
    <row r="6913" spans="1:13">
      <c r="A6913" s="231" t="s">
        <v>794</v>
      </c>
      <c r="B6913" s="231" t="s">
        <v>808</v>
      </c>
      <c r="C6913" s="231" t="s">
        <v>2343</v>
      </c>
      <c r="D6913" s="231" t="s">
        <v>380</v>
      </c>
      <c r="E6913" s="231" t="s">
        <v>296</v>
      </c>
      <c r="F6913" s="231" t="s">
        <v>48</v>
      </c>
      <c r="G6913" s="231" t="s">
        <v>521</v>
      </c>
      <c r="H6913" s="231" t="s">
        <v>1047</v>
      </c>
      <c r="I6913" s="203">
        <v>9697.56</v>
      </c>
      <c r="J6913" s="203">
        <v>0</v>
      </c>
      <c r="K6913" s="203">
        <v>0</v>
      </c>
      <c r="L6913" s="203">
        <v>9697.56</v>
      </c>
      <c r="M6913" s="231"/>
    </row>
    <row r="6914" spans="1:13">
      <c r="A6914" s="231" t="s">
        <v>794</v>
      </c>
      <c r="B6914" s="231" t="s">
        <v>702</v>
      </c>
      <c r="C6914" s="231" t="s">
        <v>2341</v>
      </c>
      <c r="D6914" s="231" t="s">
        <v>843</v>
      </c>
      <c r="E6914" s="231" t="s">
        <v>296</v>
      </c>
      <c r="F6914" s="231" t="s">
        <v>48</v>
      </c>
      <c r="G6914" s="231" t="s">
        <v>521</v>
      </c>
      <c r="H6914" s="231" t="s">
        <v>1047</v>
      </c>
      <c r="I6914" s="203">
        <v>28.56</v>
      </c>
      <c r="J6914" s="203">
        <v>28.56</v>
      </c>
      <c r="K6914" s="203">
        <v>0</v>
      </c>
      <c r="L6914" s="203">
        <v>0</v>
      </c>
      <c r="M6914" s="231"/>
    </row>
    <row r="6915" spans="1:13">
      <c r="A6915" s="231" t="s">
        <v>794</v>
      </c>
      <c r="B6915" s="231" t="s">
        <v>808</v>
      </c>
      <c r="C6915" s="231" t="s">
        <v>812</v>
      </c>
      <c r="D6915" s="231" t="s">
        <v>708</v>
      </c>
      <c r="E6915" s="231" t="s">
        <v>296</v>
      </c>
      <c r="F6915" s="231" t="s">
        <v>48</v>
      </c>
      <c r="G6915" s="231" t="s">
        <v>521</v>
      </c>
      <c r="H6915" s="231" t="s">
        <v>1047</v>
      </c>
      <c r="I6915" s="203">
        <v>200.01</v>
      </c>
      <c r="J6915" s="203">
        <v>0</v>
      </c>
      <c r="K6915" s="203">
        <v>0</v>
      </c>
      <c r="L6915" s="203">
        <v>200.01</v>
      </c>
      <c r="M6915" s="231"/>
    </row>
    <row r="6916" spans="1:13">
      <c r="A6916" s="231" t="s">
        <v>794</v>
      </c>
      <c r="B6916" s="231" t="s">
        <v>808</v>
      </c>
      <c r="C6916" s="231" t="s">
        <v>2341</v>
      </c>
      <c r="D6916" s="231" t="s">
        <v>708</v>
      </c>
      <c r="E6916" s="231" t="s">
        <v>296</v>
      </c>
      <c r="F6916" s="231" t="s">
        <v>48</v>
      </c>
      <c r="G6916" s="231" t="s">
        <v>521</v>
      </c>
      <c r="H6916" s="231" t="s">
        <v>1047</v>
      </c>
      <c r="I6916" s="203">
        <v>7640.43</v>
      </c>
      <c r="J6916" s="203">
        <v>7640.43</v>
      </c>
      <c r="K6916" s="203">
        <v>0</v>
      </c>
      <c r="L6916" s="203">
        <v>0</v>
      </c>
      <c r="M6916" s="231"/>
    </row>
    <row r="6917" spans="1:13">
      <c r="A6917" s="231" t="s">
        <v>794</v>
      </c>
      <c r="B6917" s="231" t="s">
        <v>808</v>
      </c>
      <c r="C6917" s="231" t="s">
        <v>2341</v>
      </c>
      <c r="D6917" s="231" t="s">
        <v>708</v>
      </c>
      <c r="E6917" s="231" t="s">
        <v>296</v>
      </c>
      <c r="F6917" s="231" t="s">
        <v>48</v>
      </c>
      <c r="G6917" s="231" t="s">
        <v>521</v>
      </c>
      <c r="H6917" s="231" t="s">
        <v>1047</v>
      </c>
      <c r="I6917" s="203">
        <v>495</v>
      </c>
      <c r="J6917" s="203">
        <v>495</v>
      </c>
      <c r="K6917" s="203">
        <v>0</v>
      </c>
      <c r="L6917" s="203">
        <v>0</v>
      </c>
      <c r="M6917" s="231"/>
    </row>
    <row r="6918" spans="1:13">
      <c r="A6918" s="231" t="s">
        <v>794</v>
      </c>
      <c r="B6918" s="231" t="s">
        <v>808</v>
      </c>
      <c r="C6918" s="231" t="s">
        <v>812</v>
      </c>
      <c r="D6918" s="231" t="s">
        <v>513</v>
      </c>
      <c r="E6918" s="231" t="s">
        <v>296</v>
      </c>
      <c r="F6918" s="231" t="s">
        <v>48</v>
      </c>
      <c r="G6918" s="231" t="s">
        <v>521</v>
      </c>
      <c r="H6918" s="231" t="s">
        <v>1047</v>
      </c>
      <c r="I6918" s="203">
        <v>5132.13</v>
      </c>
      <c r="J6918" s="203">
        <v>0</v>
      </c>
      <c r="K6918" s="203">
        <v>0</v>
      </c>
      <c r="L6918" s="203">
        <v>5132.13</v>
      </c>
      <c r="M6918" s="231"/>
    </row>
    <row r="6919" spans="1:13">
      <c r="A6919" s="231" t="s">
        <v>794</v>
      </c>
      <c r="B6919" s="231" t="s">
        <v>808</v>
      </c>
      <c r="C6919" s="231" t="s">
        <v>2341</v>
      </c>
      <c r="D6919" s="231" t="s">
        <v>513</v>
      </c>
      <c r="E6919" s="231" t="s">
        <v>296</v>
      </c>
      <c r="F6919" s="231" t="s">
        <v>48</v>
      </c>
      <c r="G6919" s="231" t="s">
        <v>521</v>
      </c>
      <c r="H6919" s="231" t="s">
        <v>1047</v>
      </c>
      <c r="I6919" s="203">
        <v>1296.75</v>
      </c>
      <c r="J6919" s="203">
        <v>0</v>
      </c>
      <c r="K6919" s="203">
        <v>0</v>
      </c>
      <c r="L6919" s="203">
        <v>1296.75</v>
      </c>
      <c r="M6919" s="231"/>
    </row>
    <row r="6920" spans="1:13">
      <c r="A6920" s="231" t="s">
        <v>794</v>
      </c>
      <c r="B6920" s="231" t="s">
        <v>808</v>
      </c>
      <c r="C6920" s="231" t="s">
        <v>2343</v>
      </c>
      <c r="D6920" s="231" t="s">
        <v>845</v>
      </c>
      <c r="E6920" s="231" t="s">
        <v>296</v>
      </c>
      <c r="F6920" s="231" t="s">
        <v>48</v>
      </c>
      <c r="G6920" s="231" t="s">
        <v>521</v>
      </c>
      <c r="H6920" s="231" t="s">
        <v>1047</v>
      </c>
      <c r="I6920" s="203">
        <v>901.57</v>
      </c>
      <c r="J6920" s="203">
        <v>0</v>
      </c>
      <c r="K6920" s="203">
        <v>0</v>
      </c>
      <c r="L6920" s="203">
        <v>901.57</v>
      </c>
      <c r="M6920" s="231"/>
    </row>
    <row r="6921" spans="1:13">
      <c r="A6921" s="231" t="s">
        <v>794</v>
      </c>
      <c r="B6921" s="231" t="s">
        <v>707</v>
      </c>
      <c r="C6921" s="231" t="s">
        <v>2341</v>
      </c>
      <c r="D6921" s="231" t="s">
        <v>845</v>
      </c>
      <c r="E6921" s="231" t="s">
        <v>296</v>
      </c>
      <c r="F6921" s="231" t="s">
        <v>48</v>
      </c>
      <c r="G6921" s="231" t="s">
        <v>521</v>
      </c>
      <c r="H6921" s="231" t="s">
        <v>1047</v>
      </c>
      <c r="I6921" s="203">
        <v>300</v>
      </c>
      <c r="J6921" s="203">
        <v>180</v>
      </c>
      <c r="K6921" s="203">
        <v>0</v>
      </c>
      <c r="L6921" s="203">
        <v>120</v>
      </c>
      <c r="M6921" s="231"/>
    </row>
    <row r="6922" spans="1:13">
      <c r="A6922" s="231" t="s">
        <v>794</v>
      </c>
      <c r="B6922" s="231" t="s">
        <v>808</v>
      </c>
      <c r="C6922" s="231" t="s">
        <v>812</v>
      </c>
      <c r="D6922" s="231" t="s">
        <v>799</v>
      </c>
      <c r="E6922" s="231" t="s">
        <v>296</v>
      </c>
      <c r="F6922" s="231" t="s">
        <v>48</v>
      </c>
      <c r="G6922" s="231" t="s">
        <v>521</v>
      </c>
      <c r="H6922" s="231" t="s">
        <v>1047</v>
      </c>
      <c r="I6922" s="203">
        <v>3054.43</v>
      </c>
      <c r="J6922" s="203">
        <v>0</v>
      </c>
      <c r="K6922" s="203">
        <v>0</v>
      </c>
      <c r="L6922" s="203">
        <v>3054.43</v>
      </c>
      <c r="M6922" s="231"/>
    </row>
    <row r="6923" spans="1:13">
      <c r="A6923" s="231" t="s">
        <v>794</v>
      </c>
      <c r="B6923" s="231" t="s">
        <v>856</v>
      </c>
      <c r="C6923" s="231" t="s">
        <v>794</v>
      </c>
      <c r="D6923" s="231" t="s">
        <v>464</v>
      </c>
      <c r="E6923" s="231" t="s">
        <v>257</v>
      </c>
      <c r="F6923" s="231" t="s">
        <v>48</v>
      </c>
      <c r="G6923" s="231" t="s">
        <v>521</v>
      </c>
      <c r="H6923" s="231" t="s">
        <v>796</v>
      </c>
      <c r="I6923" s="203">
        <v>16300</v>
      </c>
      <c r="J6923" s="203">
        <v>13835.17</v>
      </c>
      <c r="K6923" s="203">
        <v>2671.04</v>
      </c>
      <c r="L6923" s="203">
        <v>-206.21</v>
      </c>
      <c r="M6923" s="231"/>
    </row>
    <row r="6924" spans="1:13">
      <c r="A6924" s="231" t="s">
        <v>794</v>
      </c>
      <c r="B6924" s="231" t="s">
        <v>856</v>
      </c>
      <c r="C6924" s="231" t="s">
        <v>794</v>
      </c>
      <c r="D6924" s="231" t="s">
        <v>464</v>
      </c>
      <c r="E6924" s="231" t="s">
        <v>257</v>
      </c>
      <c r="F6924" s="231" t="s">
        <v>48</v>
      </c>
      <c r="G6924" s="231" t="s">
        <v>521</v>
      </c>
      <c r="H6924" s="231" t="s">
        <v>796</v>
      </c>
      <c r="I6924" s="203">
        <v>7900</v>
      </c>
      <c r="J6924" s="203">
        <v>7454.78</v>
      </c>
      <c r="K6924" s="203">
        <v>279.08999999999997</v>
      </c>
      <c r="L6924" s="203">
        <v>166.13</v>
      </c>
      <c r="M6924" s="231"/>
    </row>
    <row r="6925" spans="1:13">
      <c r="A6925" s="231" t="s">
        <v>794</v>
      </c>
      <c r="B6925" s="231" t="s">
        <v>856</v>
      </c>
      <c r="C6925" s="231" t="s">
        <v>812</v>
      </c>
      <c r="D6925" s="231" t="s">
        <v>464</v>
      </c>
      <c r="E6925" s="231" t="s">
        <v>257</v>
      </c>
      <c r="F6925" s="231" t="s">
        <v>48</v>
      </c>
      <c r="G6925" s="231" t="s">
        <v>521</v>
      </c>
      <c r="H6925" s="231" t="s">
        <v>796</v>
      </c>
      <c r="I6925" s="203">
        <v>9800</v>
      </c>
      <c r="J6925" s="203">
        <v>9188.57</v>
      </c>
      <c r="K6925" s="203">
        <v>612.53</v>
      </c>
      <c r="L6925" s="203">
        <v>-1.1000000000000001</v>
      </c>
      <c r="M6925" s="231"/>
    </row>
    <row r="6926" spans="1:13">
      <c r="A6926" s="231" t="s">
        <v>794</v>
      </c>
      <c r="B6926" s="231" t="s">
        <v>856</v>
      </c>
      <c r="C6926" s="231" t="s">
        <v>2345</v>
      </c>
      <c r="D6926" s="231" t="s">
        <v>464</v>
      </c>
      <c r="E6926" s="231" t="s">
        <v>257</v>
      </c>
      <c r="F6926" s="231" t="s">
        <v>48</v>
      </c>
      <c r="G6926" s="231" t="s">
        <v>521</v>
      </c>
      <c r="H6926" s="231" t="s">
        <v>796</v>
      </c>
      <c r="I6926" s="203">
        <v>700.9</v>
      </c>
      <c r="J6926" s="203">
        <v>828.72</v>
      </c>
      <c r="K6926" s="203">
        <v>0</v>
      </c>
      <c r="L6926" s="203">
        <v>-127.82</v>
      </c>
      <c r="M6926" s="231"/>
    </row>
    <row r="6927" spans="1:13">
      <c r="A6927" s="231" t="s">
        <v>794</v>
      </c>
      <c r="B6927" s="231" t="s">
        <v>703</v>
      </c>
      <c r="C6927" s="231" t="s">
        <v>794</v>
      </c>
      <c r="D6927" s="231" t="s">
        <v>838</v>
      </c>
      <c r="E6927" s="231" t="s">
        <v>2087</v>
      </c>
      <c r="F6927" s="231" t="s">
        <v>48</v>
      </c>
      <c r="G6927" s="231" t="s">
        <v>521</v>
      </c>
      <c r="H6927" s="231" t="s">
        <v>796</v>
      </c>
      <c r="I6927" s="203">
        <v>31223.09</v>
      </c>
      <c r="J6927" s="203">
        <v>28429.88</v>
      </c>
      <c r="K6927" s="203">
        <v>1117.2</v>
      </c>
      <c r="L6927" s="203">
        <v>1676.01</v>
      </c>
      <c r="M6927" s="231"/>
    </row>
    <row r="6928" spans="1:13">
      <c r="A6928" s="231" t="s">
        <v>794</v>
      </c>
      <c r="B6928" s="231" t="s">
        <v>703</v>
      </c>
      <c r="C6928" s="231" t="s">
        <v>812</v>
      </c>
      <c r="D6928" s="231" t="s">
        <v>838</v>
      </c>
      <c r="E6928" s="231" t="s">
        <v>2087</v>
      </c>
      <c r="F6928" s="231" t="s">
        <v>48</v>
      </c>
      <c r="G6928" s="231" t="s">
        <v>521</v>
      </c>
      <c r="H6928" s="231" t="s">
        <v>796</v>
      </c>
      <c r="I6928" s="203">
        <v>20303</v>
      </c>
      <c r="J6928" s="203">
        <v>19756.310000000001</v>
      </c>
      <c r="K6928" s="203">
        <v>232.58</v>
      </c>
      <c r="L6928" s="203">
        <v>314.11</v>
      </c>
      <c r="M6928" s="231"/>
    </row>
    <row r="6929" spans="1:13">
      <c r="A6929" s="231" t="s">
        <v>794</v>
      </c>
      <c r="B6929" s="231" t="s">
        <v>702</v>
      </c>
      <c r="C6929" s="231" t="s">
        <v>794</v>
      </c>
      <c r="D6929" s="231" t="s">
        <v>838</v>
      </c>
      <c r="E6929" s="231" t="s">
        <v>1098</v>
      </c>
      <c r="F6929" s="231" t="s">
        <v>48</v>
      </c>
      <c r="G6929" s="231" t="s">
        <v>521</v>
      </c>
      <c r="H6929" s="231" t="s">
        <v>796</v>
      </c>
      <c r="I6929" s="203">
        <v>67472</v>
      </c>
      <c r="J6929" s="203">
        <v>56681.68</v>
      </c>
      <c r="K6929" s="203">
        <v>10790.32</v>
      </c>
      <c r="L6929" s="203">
        <v>0</v>
      </c>
      <c r="M6929" s="231"/>
    </row>
    <row r="6930" spans="1:13">
      <c r="A6930" s="231" t="s">
        <v>794</v>
      </c>
      <c r="B6930" s="231" t="s">
        <v>702</v>
      </c>
      <c r="C6930" s="231" t="s">
        <v>812</v>
      </c>
      <c r="D6930" s="231" t="s">
        <v>838</v>
      </c>
      <c r="E6930" s="231" t="s">
        <v>1098</v>
      </c>
      <c r="F6930" s="231" t="s">
        <v>48</v>
      </c>
      <c r="G6930" s="231" t="s">
        <v>521</v>
      </c>
      <c r="H6930" s="231" t="s">
        <v>796</v>
      </c>
      <c r="I6930" s="203">
        <v>33951.81</v>
      </c>
      <c r="J6930" s="203">
        <v>30919.13</v>
      </c>
      <c r="K6930" s="203">
        <v>3101.76</v>
      </c>
      <c r="L6930" s="203">
        <v>-69.08</v>
      </c>
      <c r="M6930" s="231"/>
    </row>
    <row r="6931" spans="1:13">
      <c r="A6931" s="231" t="s">
        <v>794</v>
      </c>
      <c r="B6931" s="231" t="s">
        <v>703</v>
      </c>
      <c r="C6931" s="231" t="s">
        <v>794</v>
      </c>
      <c r="D6931" s="231" t="s">
        <v>850</v>
      </c>
      <c r="E6931" s="231" t="s">
        <v>2087</v>
      </c>
      <c r="F6931" s="231" t="s">
        <v>48</v>
      </c>
      <c r="G6931" s="231" t="s">
        <v>521</v>
      </c>
      <c r="H6931" s="231" t="s">
        <v>796</v>
      </c>
      <c r="I6931" s="203">
        <v>22790</v>
      </c>
      <c r="J6931" s="203">
        <v>21244.5</v>
      </c>
      <c r="K6931" s="203">
        <v>805.87</v>
      </c>
      <c r="L6931" s="203">
        <v>739.63</v>
      </c>
      <c r="M6931" s="231"/>
    </row>
    <row r="6932" spans="1:13">
      <c r="A6932" s="231" t="s">
        <v>794</v>
      </c>
      <c r="B6932" s="231" t="s">
        <v>703</v>
      </c>
      <c r="C6932" s="231" t="s">
        <v>812</v>
      </c>
      <c r="D6932" s="231" t="s">
        <v>850</v>
      </c>
      <c r="E6932" s="231" t="s">
        <v>2087</v>
      </c>
      <c r="F6932" s="231" t="s">
        <v>48</v>
      </c>
      <c r="G6932" s="231" t="s">
        <v>521</v>
      </c>
      <c r="H6932" s="231" t="s">
        <v>796</v>
      </c>
      <c r="I6932" s="203">
        <v>12303</v>
      </c>
      <c r="J6932" s="203">
        <v>12072.04</v>
      </c>
      <c r="K6932" s="203">
        <v>167.88</v>
      </c>
      <c r="L6932" s="203">
        <v>63.08</v>
      </c>
      <c r="M6932" s="231"/>
    </row>
    <row r="6933" spans="1:13">
      <c r="A6933" s="231" t="s">
        <v>794</v>
      </c>
      <c r="B6933" s="231" t="s">
        <v>702</v>
      </c>
      <c r="C6933" s="231" t="s">
        <v>794</v>
      </c>
      <c r="D6933" s="231" t="s">
        <v>850</v>
      </c>
      <c r="E6933" s="231" t="s">
        <v>1098</v>
      </c>
      <c r="F6933" s="231" t="s">
        <v>48</v>
      </c>
      <c r="G6933" s="231" t="s">
        <v>521</v>
      </c>
      <c r="H6933" s="231" t="s">
        <v>796</v>
      </c>
      <c r="I6933" s="203">
        <v>51891.5</v>
      </c>
      <c r="J6933" s="203">
        <v>44266.31</v>
      </c>
      <c r="K6933" s="203">
        <v>7307.76</v>
      </c>
      <c r="L6933" s="203">
        <v>317.43</v>
      </c>
      <c r="M6933" s="231"/>
    </row>
    <row r="6934" spans="1:13">
      <c r="A6934" s="231" t="s">
        <v>794</v>
      </c>
      <c r="B6934" s="231" t="s">
        <v>702</v>
      </c>
      <c r="C6934" s="231" t="s">
        <v>812</v>
      </c>
      <c r="D6934" s="231" t="s">
        <v>850</v>
      </c>
      <c r="E6934" s="231" t="s">
        <v>1098</v>
      </c>
      <c r="F6934" s="231" t="s">
        <v>48</v>
      </c>
      <c r="G6934" s="231" t="s">
        <v>521</v>
      </c>
      <c r="H6934" s="231" t="s">
        <v>796</v>
      </c>
      <c r="I6934" s="203">
        <v>19793.57</v>
      </c>
      <c r="J6934" s="203">
        <v>18219.189999999999</v>
      </c>
      <c r="K6934" s="203">
        <v>1516.76</v>
      </c>
      <c r="L6934" s="203">
        <v>57.62</v>
      </c>
      <c r="M6934" s="231"/>
    </row>
    <row r="6935" spans="1:13">
      <c r="A6935" s="231" t="s">
        <v>794</v>
      </c>
      <c r="B6935" s="231" t="s">
        <v>808</v>
      </c>
      <c r="C6935" s="231" t="s">
        <v>794</v>
      </c>
      <c r="D6935" s="231" t="s">
        <v>838</v>
      </c>
      <c r="E6935" s="231" t="s">
        <v>1967</v>
      </c>
      <c r="F6935" s="231" t="s">
        <v>48</v>
      </c>
      <c r="G6935" s="231" t="s">
        <v>521</v>
      </c>
      <c r="H6935" s="231" t="s">
        <v>796</v>
      </c>
      <c r="I6935" s="203">
        <v>56241</v>
      </c>
      <c r="J6935" s="203">
        <v>47322.48</v>
      </c>
      <c r="K6935" s="203">
        <v>8918.52</v>
      </c>
      <c r="L6935" s="203">
        <v>0</v>
      </c>
      <c r="M6935" s="231"/>
    </row>
    <row r="6936" spans="1:13">
      <c r="A6936" s="231" t="s">
        <v>794</v>
      </c>
      <c r="B6936" s="231" t="s">
        <v>808</v>
      </c>
      <c r="C6936" s="231" t="s">
        <v>812</v>
      </c>
      <c r="D6936" s="231" t="s">
        <v>838</v>
      </c>
      <c r="E6936" s="231" t="s">
        <v>1967</v>
      </c>
      <c r="F6936" s="231" t="s">
        <v>48</v>
      </c>
      <c r="G6936" s="231" t="s">
        <v>521</v>
      </c>
      <c r="H6936" s="231" t="s">
        <v>796</v>
      </c>
      <c r="I6936" s="203">
        <v>25996.79</v>
      </c>
      <c r="J6936" s="203">
        <v>24411.08</v>
      </c>
      <c r="K6936" s="203">
        <v>1851.2</v>
      </c>
      <c r="L6936" s="203">
        <v>-265.49</v>
      </c>
      <c r="M6936" s="231"/>
    </row>
    <row r="6937" spans="1:13">
      <c r="A6937" s="231" t="s">
        <v>794</v>
      </c>
      <c r="B6937" s="231" t="s">
        <v>808</v>
      </c>
      <c r="C6937" s="231" t="s">
        <v>2345</v>
      </c>
      <c r="D6937" s="231" t="s">
        <v>838</v>
      </c>
      <c r="E6937" s="231" t="s">
        <v>1967</v>
      </c>
      <c r="F6937" s="231" t="s">
        <v>48</v>
      </c>
      <c r="G6937" s="231" t="s">
        <v>521</v>
      </c>
      <c r="H6937" s="231" t="s">
        <v>796</v>
      </c>
      <c r="I6937" s="203">
        <v>642.78</v>
      </c>
      <c r="J6937" s="203">
        <v>928.46</v>
      </c>
      <c r="K6937" s="203">
        <v>0</v>
      </c>
      <c r="L6937" s="203">
        <v>-285.68</v>
      </c>
      <c r="M6937" s="231"/>
    </row>
    <row r="6938" spans="1:13">
      <c r="A6938" s="231" t="s">
        <v>794</v>
      </c>
      <c r="B6938" s="231" t="s">
        <v>833</v>
      </c>
      <c r="C6938" s="231" t="s">
        <v>794</v>
      </c>
      <c r="D6938" s="231" t="s">
        <v>838</v>
      </c>
      <c r="E6938" s="231" t="s">
        <v>1967</v>
      </c>
      <c r="F6938" s="231" t="s">
        <v>48</v>
      </c>
      <c r="G6938" s="231" t="s">
        <v>521</v>
      </c>
      <c r="H6938" s="231" t="s">
        <v>796</v>
      </c>
      <c r="I6938" s="203">
        <v>64505.61</v>
      </c>
      <c r="J6938" s="203">
        <v>55862.26</v>
      </c>
      <c r="K6938" s="203">
        <v>9728.4</v>
      </c>
      <c r="L6938" s="203">
        <v>-1085.05</v>
      </c>
      <c r="M6938" s="231"/>
    </row>
    <row r="6939" spans="1:13">
      <c r="A6939" s="231" t="s">
        <v>794</v>
      </c>
      <c r="B6939" s="231" t="s">
        <v>833</v>
      </c>
      <c r="C6939" s="231" t="s">
        <v>794</v>
      </c>
      <c r="D6939" s="231" t="s">
        <v>838</v>
      </c>
      <c r="E6939" s="231" t="s">
        <v>1967</v>
      </c>
      <c r="F6939" s="231" t="s">
        <v>48</v>
      </c>
      <c r="G6939" s="231" t="s">
        <v>521</v>
      </c>
      <c r="H6939" s="231" t="s">
        <v>796</v>
      </c>
      <c r="I6939" s="203">
        <v>80597.570000000007</v>
      </c>
      <c r="J6939" s="203">
        <v>77036.679999999993</v>
      </c>
      <c r="K6939" s="203">
        <v>3235.98</v>
      </c>
      <c r="L6939" s="203">
        <v>324.91000000000003</v>
      </c>
      <c r="M6939" s="231"/>
    </row>
    <row r="6940" spans="1:13">
      <c r="A6940" s="231" t="s">
        <v>794</v>
      </c>
      <c r="B6940" s="231" t="s">
        <v>833</v>
      </c>
      <c r="C6940" s="231" t="s">
        <v>812</v>
      </c>
      <c r="D6940" s="231" t="s">
        <v>838</v>
      </c>
      <c r="E6940" s="231" t="s">
        <v>1967</v>
      </c>
      <c r="F6940" s="231" t="s">
        <v>48</v>
      </c>
      <c r="G6940" s="231" t="s">
        <v>521</v>
      </c>
      <c r="H6940" s="231" t="s">
        <v>796</v>
      </c>
      <c r="I6940" s="203">
        <v>81111.27</v>
      </c>
      <c r="J6940" s="203">
        <v>82167.5</v>
      </c>
      <c r="K6940" s="203">
        <v>2693.24</v>
      </c>
      <c r="L6940" s="203">
        <v>-3749.47</v>
      </c>
      <c r="M6940" s="231"/>
    </row>
    <row r="6941" spans="1:13">
      <c r="A6941" s="231" t="s">
        <v>794</v>
      </c>
      <c r="B6941" s="231" t="s">
        <v>833</v>
      </c>
      <c r="C6941" s="231" t="s">
        <v>2345</v>
      </c>
      <c r="D6941" s="231" t="s">
        <v>838</v>
      </c>
      <c r="E6941" s="231" t="s">
        <v>1967</v>
      </c>
      <c r="F6941" s="231" t="s">
        <v>48</v>
      </c>
      <c r="G6941" s="231" t="s">
        <v>521</v>
      </c>
      <c r="H6941" s="231" t="s">
        <v>796</v>
      </c>
      <c r="I6941" s="203">
        <v>7137.07</v>
      </c>
      <c r="J6941" s="203">
        <v>14416.09</v>
      </c>
      <c r="K6941" s="203">
        <v>0</v>
      </c>
      <c r="L6941" s="203">
        <v>-7279.02</v>
      </c>
      <c r="M6941" s="231"/>
    </row>
    <row r="6942" spans="1:13">
      <c r="A6942" s="231" t="s">
        <v>794</v>
      </c>
      <c r="B6942" s="231" t="s">
        <v>808</v>
      </c>
      <c r="C6942" s="231" t="s">
        <v>794</v>
      </c>
      <c r="D6942" s="231" t="s">
        <v>850</v>
      </c>
      <c r="E6942" s="231" t="s">
        <v>1967</v>
      </c>
      <c r="F6942" s="231" t="s">
        <v>48</v>
      </c>
      <c r="G6942" s="231" t="s">
        <v>521</v>
      </c>
      <c r="H6942" s="231" t="s">
        <v>796</v>
      </c>
      <c r="I6942" s="203">
        <v>51714</v>
      </c>
      <c r="J6942" s="203">
        <v>43550</v>
      </c>
      <c r="K6942" s="203">
        <v>8164</v>
      </c>
      <c r="L6942" s="203">
        <v>0</v>
      </c>
      <c r="M6942" s="231"/>
    </row>
    <row r="6943" spans="1:13">
      <c r="A6943" s="231" t="s">
        <v>794</v>
      </c>
      <c r="B6943" s="231" t="s">
        <v>808</v>
      </c>
      <c r="C6943" s="231" t="s">
        <v>812</v>
      </c>
      <c r="D6943" s="231" t="s">
        <v>850</v>
      </c>
      <c r="E6943" s="231" t="s">
        <v>1967</v>
      </c>
      <c r="F6943" s="231" t="s">
        <v>48</v>
      </c>
      <c r="G6943" s="231" t="s">
        <v>521</v>
      </c>
      <c r="H6943" s="231" t="s">
        <v>796</v>
      </c>
      <c r="I6943" s="203">
        <v>18605.5</v>
      </c>
      <c r="J6943" s="203">
        <v>17240.79</v>
      </c>
      <c r="K6943" s="203">
        <v>1694.4</v>
      </c>
      <c r="L6943" s="203">
        <v>-329.69</v>
      </c>
      <c r="M6943" s="231"/>
    </row>
    <row r="6944" spans="1:13">
      <c r="A6944" s="231" t="s">
        <v>794</v>
      </c>
      <c r="B6944" s="231" t="s">
        <v>808</v>
      </c>
      <c r="C6944" s="231" t="s">
        <v>2345</v>
      </c>
      <c r="D6944" s="231" t="s">
        <v>850</v>
      </c>
      <c r="E6944" s="231" t="s">
        <v>1967</v>
      </c>
      <c r="F6944" s="231" t="s">
        <v>48</v>
      </c>
      <c r="G6944" s="231" t="s">
        <v>521</v>
      </c>
      <c r="H6944" s="231" t="s">
        <v>796</v>
      </c>
      <c r="I6944" s="203">
        <v>314.25</v>
      </c>
      <c r="J6944" s="203">
        <v>1028.45</v>
      </c>
      <c r="K6944" s="203">
        <v>0</v>
      </c>
      <c r="L6944" s="203">
        <v>-714.2</v>
      </c>
      <c r="M6944" s="231"/>
    </row>
    <row r="6945" spans="1:13">
      <c r="A6945" s="231" t="s">
        <v>794</v>
      </c>
      <c r="B6945" s="231" t="s">
        <v>833</v>
      </c>
      <c r="C6945" s="231" t="s">
        <v>794</v>
      </c>
      <c r="D6945" s="231" t="s">
        <v>850</v>
      </c>
      <c r="E6945" s="231" t="s">
        <v>1967</v>
      </c>
      <c r="F6945" s="231" t="s">
        <v>48</v>
      </c>
      <c r="G6945" s="231" t="s">
        <v>521</v>
      </c>
      <c r="H6945" s="231" t="s">
        <v>796</v>
      </c>
      <c r="I6945" s="203">
        <v>61797.23</v>
      </c>
      <c r="J6945" s="203">
        <v>56744.47</v>
      </c>
      <c r="K6945" s="203">
        <v>5674.92</v>
      </c>
      <c r="L6945" s="203">
        <v>-622.16</v>
      </c>
      <c r="M6945" s="231"/>
    </row>
    <row r="6946" spans="1:13">
      <c r="A6946" s="231" t="s">
        <v>794</v>
      </c>
      <c r="B6946" s="231" t="s">
        <v>833</v>
      </c>
      <c r="C6946" s="231" t="s">
        <v>794</v>
      </c>
      <c r="D6946" s="231" t="s">
        <v>850</v>
      </c>
      <c r="E6946" s="231" t="s">
        <v>1967</v>
      </c>
      <c r="F6946" s="231" t="s">
        <v>48</v>
      </c>
      <c r="G6946" s="231" t="s">
        <v>521</v>
      </c>
      <c r="H6946" s="231" t="s">
        <v>796</v>
      </c>
      <c r="I6946" s="203">
        <v>90153.99</v>
      </c>
      <c r="J6946" s="203">
        <v>86309.759999999995</v>
      </c>
      <c r="K6946" s="203">
        <v>3631.95</v>
      </c>
      <c r="L6946" s="203">
        <v>212.28</v>
      </c>
      <c r="M6946" s="231"/>
    </row>
    <row r="6947" spans="1:13">
      <c r="A6947" s="231" t="s">
        <v>794</v>
      </c>
      <c r="B6947" s="231" t="s">
        <v>833</v>
      </c>
      <c r="C6947" s="231" t="s">
        <v>812</v>
      </c>
      <c r="D6947" s="231" t="s">
        <v>850</v>
      </c>
      <c r="E6947" s="231" t="s">
        <v>1967</v>
      </c>
      <c r="F6947" s="231" t="s">
        <v>48</v>
      </c>
      <c r="G6947" s="231" t="s">
        <v>521</v>
      </c>
      <c r="H6947" s="231" t="s">
        <v>796</v>
      </c>
      <c r="I6947" s="203">
        <v>75629.59</v>
      </c>
      <c r="J6947" s="203">
        <v>73587.58</v>
      </c>
      <c r="K6947" s="203">
        <v>1934.16</v>
      </c>
      <c r="L6947" s="203">
        <v>107.85</v>
      </c>
      <c r="M6947" s="231"/>
    </row>
    <row r="6948" spans="1:13">
      <c r="A6948" s="231" t="s">
        <v>794</v>
      </c>
      <c r="B6948" s="231" t="s">
        <v>833</v>
      </c>
      <c r="C6948" s="231" t="s">
        <v>2345</v>
      </c>
      <c r="D6948" s="231" t="s">
        <v>850</v>
      </c>
      <c r="E6948" s="231" t="s">
        <v>1967</v>
      </c>
      <c r="F6948" s="231" t="s">
        <v>48</v>
      </c>
      <c r="G6948" s="231" t="s">
        <v>521</v>
      </c>
      <c r="H6948" s="231" t="s">
        <v>796</v>
      </c>
      <c r="I6948" s="203">
        <v>848.13</v>
      </c>
      <c r="J6948" s="203">
        <v>4867.9799999999996</v>
      </c>
      <c r="K6948" s="203">
        <v>0</v>
      </c>
      <c r="L6948" s="203">
        <v>-4019.85</v>
      </c>
      <c r="M6948" s="231"/>
    </row>
    <row r="6949" spans="1:13">
      <c r="A6949" s="231" t="s">
        <v>794</v>
      </c>
      <c r="B6949" s="231" t="s">
        <v>244</v>
      </c>
      <c r="C6949" s="231" t="s">
        <v>794</v>
      </c>
      <c r="D6949" s="231" t="s">
        <v>838</v>
      </c>
      <c r="E6949" s="231" t="s">
        <v>2082</v>
      </c>
      <c r="F6949" s="231" t="s">
        <v>48</v>
      </c>
      <c r="G6949" s="231" t="s">
        <v>521</v>
      </c>
      <c r="H6949" s="231" t="s">
        <v>796</v>
      </c>
      <c r="I6949" s="203">
        <v>41965</v>
      </c>
      <c r="J6949" s="203">
        <v>37791.29</v>
      </c>
      <c r="K6949" s="203">
        <v>3737.26</v>
      </c>
      <c r="L6949" s="203">
        <v>436.45</v>
      </c>
      <c r="M6949" s="231"/>
    </row>
    <row r="6950" spans="1:13">
      <c r="A6950" s="231" t="s">
        <v>794</v>
      </c>
      <c r="B6950" s="231" t="s">
        <v>244</v>
      </c>
      <c r="C6950" s="231" t="s">
        <v>812</v>
      </c>
      <c r="D6950" s="231" t="s">
        <v>838</v>
      </c>
      <c r="E6950" s="231" t="s">
        <v>2082</v>
      </c>
      <c r="F6950" s="231" t="s">
        <v>48</v>
      </c>
      <c r="G6950" s="231" t="s">
        <v>521</v>
      </c>
      <c r="H6950" s="231" t="s">
        <v>796</v>
      </c>
      <c r="I6950" s="203">
        <v>17107</v>
      </c>
      <c r="J6950" s="203">
        <v>16360.89</v>
      </c>
      <c r="K6950" s="203">
        <v>776.66</v>
      </c>
      <c r="L6950" s="203">
        <v>-30.55</v>
      </c>
      <c r="M6950" s="231"/>
    </row>
    <row r="6951" spans="1:13">
      <c r="A6951" s="231" t="s">
        <v>794</v>
      </c>
      <c r="B6951" s="231" t="s">
        <v>244</v>
      </c>
      <c r="C6951" s="231" t="s">
        <v>794</v>
      </c>
      <c r="D6951" s="231" t="s">
        <v>850</v>
      </c>
      <c r="E6951" s="231" t="s">
        <v>2082</v>
      </c>
      <c r="F6951" s="231" t="s">
        <v>48</v>
      </c>
      <c r="G6951" s="231" t="s">
        <v>521</v>
      </c>
      <c r="H6951" s="231" t="s">
        <v>796</v>
      </c>
      <c r="I6951" s="203">
        <v>46668</v>
      </c>
      <c r="J6951" s="203">
        <v>42779</v>
      </c>
      <c r="K6951" s="203">
        <v>3889</v>
      </c>
      <c r="L6951" s="203">
        <v>0</v>
      </c>
      <c r="M6951" s="231"/>
    </row>
    <row r="6952" spans="1:13">
      <c r="A6952" s="231" t="s">
        <v>794</v>
      </c>
      <c r="B6952" s="231" t="s">
        <v>244</v>
      </c>
      <c r="C6952" s="231" t="s">
        <v>812</v>
      </c>
      <c r="D6952" s="231" t="s">
        <v>850</v>
      </c>
      <c r="E6952" s="231" t="s">
        <v>2082</v>
      </c>
      <c r="F6952" s="231" t="s">
        <v>48</v>
      </c>
      <c r="G6952" s="231" t="s">
        <v>521</v>
      </c>
      <c r="H6952" s="231" t="s">
        <v>796</v>
      </c>
      <c r="I6952" s="203">
        <v>17693.990000000002</v>
      </c>
      <c r="J6952" s="203">
        <v>16920.77</v>
      </c>
      <c r="K6952" s="203">
        <v>808.16</v>
      </c>
      <c r="L6952" s="203">
        <v>-34.94</v>
      </c>
      <c r="M6952" s="231"/>
    </row>
    <row r="6953" spans="1:13">
      <c r="A6953" s="231" t="s">
        <v>794</v>
      </c>
      <c r="B6953" s="231" t="s">
        <v>703</v>
      </c>
      <c r="C6953" s="231" t="s">
        <v>794</v>
      </c>
      <c r="D6953" s="231" t="s">
        <v>855</v>
      </c>
      <c r="E6953" s="231" t="s">
        <v>1087</v>
      </c>
      <c r="F6953" s="231" t="s">
        <v>48</v>
      </c>
      <c r="G6953" s="231" t="s">
        <v>521</v>
      </c>
      <c r="H6953" s="231" t="s">
        <v>796</v>
      </c>
      <c r="I6953" s="203">
        <v>54810.83</v>
      </c>
      <c r="J6953" s="203">
        <v>48429.48</v>
      </c>
      <c r="K6953" s="203">
        <v>8390</v>
      </c>
      <c r="L6953" s="203">
        <v>-2008.65</v>
      </c>
      <c r="M6953" s="231"/>
    </row>
    <row r="6954" spans="1:13">
      <c r="A6954" s="231" t="s">
        <v>794</v>
      </c>
      <c r="B6954" s="231" t="s">
        <v>703</v>
      </c>
      <c r="C6954" s="231" t="s">
        <v>812</v>
      </c>
      <c r="D6954" s="231" t="s">
        <v>855</v>
      </c>
      <c r="E6954" s="231" t="s">
        <v>1087</v>
      </c>
      <c r="F6954" s="231" t="s">
        <v>48</v>
      </c>
      <c r="G6954" s="231" t="s">
        <v>521</v>
      </c>
      <c r="H6954" s="231" t="s">
        <v>796</v>
      </c>
      <c r="I6954" s="203">
        <v>19200</v>
      </c>
      <c r="J6954" s="203">
        <v>17683.73</v>
      </c>
      <c r="K6954" s="203">
        <v>1741.4</v>
      </c>
      <c r="L6954" s="203">
        <v>-225.13</v>
      </c>
      <c r="M6954" s="231"/>
    </row>
    <row r="6955" spans="1:13">
      <c r="A6955" s="231" t="s">
        <v>794</v>
      </c>
      <c r="B6955" s="231" t="s">
        <v>808</v>
      </c>
      <c r="C6955" s="231" t="s">
        <v>794</v>
      </c>
      <c r="D6955" s="231" t="s">
        <v>838</v>
      </c>
      <c r="E6955" s="231" t="s">
        <v>2086</v>
      </c>
      <c r="F6955" s="231" t="s">
        <v>48</v>
      </c>
      <c r="G6955" s="231" t="s">
        <v>521</v>
      </c>
      <c r="H6955" s="231" t="s">
        <v>796</v>
      </c>
      <c r="I6955" s="203">
        <v>2500</v>
      </c>
      <c r="J6955" s="203">
        <v>37830</v>
      </c>
      <c r="K6955" s="203">
        <v>0</v>
      </c>
      <c r="L6955" s="203">
        <v>-35330</v>
      </c>
      <c r="M6955" s="231"/>
    </row>
    <row r="6956" spans="1:13">
      <c r="A6956" s="231" t="s">
        <v>794</v>
      </c>
      <c r="B6956" s="231" t="s">
        <v>808</v>
      </c>
      <c r="C6956" s="231" t="s">
        <v>812</v>
      </c>
      <c r="D6956" s="231" t="s">
        <v>838</v>
      </c>
      <c r="E6956" s="231" t="s">
        <v>2086</v>
      </c>
      <c r="F6956" s="231" t="s">
        <v>48</v>
      </c>
      <c r="G6956" s="231" t="s">
        <v>521</v>
      </c>
      <c r="H6956" s="231" t="s">
        <v>796</v>
      </c>
      <c r="I6956" s="203">
        <v>618.09</v>
      </c>
      <c r="J6956" s="203">
        <v>8494.1200000000008</v>
      </c>
      <c r="K6956" s="203">
        <v>0</v>
      </c>
      <c r="L6956" s="203">
        <v>-7876.03</v>
      </c>
      <c r="M6956" s="231"/>
    </row>
    <row r="6957" spans="1:13">
      <c r="A6957" s="231" t="s">
        <v>794</v>
      </c>
      <c r="B6957" s="231" t="s">
        <v>808</v>
      </c>
      <c r="C6957" s="231" t="s">
        <v>2341</v>
      </c>
      <c r="D6957" s="231" t="s">
        <v>838</v>
      </c>
      <c r="E6957" s="231" t="s">
        <v>2086</v>
      </c>
      <c r="F6957" s="231" t="s">
        <v>48</v>
      </c>
      <c r="G6957" s="231" t="s">
        <v>521</v>
      </c>
      <c r="H6957" s="231" t="s">
        <v>796</v>
      </c>
      <c r="I6957" s="203">
        <v>3000</v>
      </c>
      <c r="J6957" s="203">
        <v>3000</v>
      </c>
      <c r="K6957" s="203">
        <v>0</v>
      </c>
      <c r="L6957" s="203">
        <v>0</v>
      </c>
      <c r="M6957" s="231"/>
    </row>
    <row r="6958" spans="1:13">
      <c r="A6958" s="231" t="s">
        <v>794</v>
      </c>
      <c r="B6958" s="231" t="s">
        <v>808</v>
      </c>
      <c r="C6958" s="231" t="s">
        <v>794</v>
      </c>
      <c r="D6958" s="231" t="s">
        <v>850</v>
      </c>
      <c r="E6958" s="231" t="s">
        <v>2086</v>
      </c>
      <c r="F6958" s="231" t="s">
        <v>48</v>
      </c>
      <c r="G6958" s="231" t="s">
        <v>521</v>
      </c>
      <c r="H6958" s="231" t="s">
        <v>796</v>
      </c>
      <c r="I6958" s="203">
        <v>5500</v>
      </c>
      <c r="J6958" s="203">
        <v>33465</v>
      </c>
      <c r="K6958" s="203">
        <v>0</v>
      </c>
      <c r="L6958" s="203">
        <v>-27965</v>
      </c>
      <c r="M6958" s="231"/>
    </row>
    <row r="6959" spans="1:13">
      <c r="A6959" s="231" t="s">
        <v>794</v>
      </c>
      <c r="B6959" s="231" t="s">
        <v>808</v>
      </c>
      <c r="C6959" s="231" t="s">
        <v>812</v>
      </c>
      <c r="D6959" s="231" t="s">
        <v>850</v>
      </c>
      <c r="E6959" s="231" t="s">
        <v>2086</v>
      </c>
      <c r="F6959" s="231" t="s">
        <v>48</v>
      </c>
      <c r="G6959" s="231" t="s">
        <v>521</v>
      </c>
      <c r="H6959" s="231" t="s">
        <v>796</v>
      </c>
      <c r="I6959" s="203">
        <v>1254.1500000000001</v>
      </c>
      <c r="J6959" s="203">
        <v>7530.07</v>
      </c>
      <c r="K6959" s="203">
        <v>0</v>
      </c>
      <c r="L6959" s="203">
        <v>-6275.92</v>
      </c>
      <c r="M6959" s="231"/>
    </row>
    <row r="6960" spans="1:13">
      <c r="A6960" s="231" t="s">
        <v>794</v>
      </c>
      <c r="B6960" s="231" t="s">
        <v>703</v>
      </c>
      <c r="C6960" s="231" t="s">
        <v>794</v>
      </c>
      <c r="D6960" s="231" t="s">
        <v>820</v>
      </c>
      <c r="E6960" s="231" t="s">
        <v>1087</v>
      </c>
      <c r="F6960" s="231" t="s">
        <v>48</v>
      </c>
      <c r="G6960" s="231" t="s">
        <v>521</v>
      </c>
      <c r="H6960" s="231" t="s">
        <v>796</v>
      </c>
      <c r="I6960" s="203">
        <v>61106.26</v>
      </c>
      <c r="J6960" s="203">
        <v>51820.1</v>
      </c>
      <c r="K6960" s="203">
        <v>9286.16</v>
      </c>
      <c r="L6960" s="203">
        <v>0</v>
      </c>
      <c r="M6960" s="231"/>
    </row>
    <row r="6961" spans="1:13">
      <c r="A6961" s="231" t="s">
        <v>794</v>
      </c>
      <c r="B6961" s="231" t="s">
        <v>703</v>
      </c>
      <c r="C6961" s="231" t="s">
        <v>812</v>
      </c>
      <c r="D6961" s="231" t="s">
        <v>820</v>
      </c>
      <c r="E6961" s="231" t="s">
        <v>1087</v>
      </c>
      <c r="F6961" s="231" t="s">
        <v>48</v>
      </c>
      <c r="G6961" s="231" t="s">
        <v>521</v>
      </c>
      <c r="H6961" s="231" t="s">
        <v>796</v>
      </c>
      <c r="I6961" s="203">
        <v>20900</v>
      </c>
      <c r="J6961" s="203">
        <v>19054.38</v>
      </c>
      <c r="K6961" s="203">
        <v>1927.48</v>
      </c>
      <c r="L6961" s="203">
        <v>-81.86</v>
      </c>
      <c r="M6961" s="231"/>
    </row>
    <row r="6962" spans="1:13">
      <c r="A6962" s="231" t="s">
        <v>794</v>
      </c>
      <c r="B6962" s="231" t="s">
        <v>703</v>
      </c>
      <c r="C6962" s="231" t="s">
        <v>794</v>
      </c>
      <c r="D6962" s="231" t="s">
        <v>799</v>
      </c>
      <c r="E6962" s="231" t="s">
        <v>1087</v>
      </c>
      <c r="F6962" s="231" t="s">
        <v>48</v>
      </c>
      <c r="G6962" s="231" t="s">
        <v>521</v>
      </c>
      <c r="H6962" s="231" t="s">
        <v>796</v>
      </c>
      <c r="I6962" s="203">
        <v>52843.99</v>
      </c>
      <c r="J6962" s="203">
        <v>44541.67</v>
      </c>
      <c r="K6962" s="203">
        <v>8302.32</v>
      </c>
      <c r="L6962" s="203">
        <v>0</v>
      </c>
      <c r="M6962" s="231"/>
    </row>
    <row r="6963" spans="1:13">
      <c r="A6963" s="231" t="s">
        <v>794</v>
      </c>
      <c r="B6963" s="231" t="s">
        <v>703</v>
      </c>
      <c r="C6963" s="231" t="s">
        <v>812</v>
      </c>
      <c r="D6963" s="231" t="s">
        <v>799</v>
      </c>
      <c r="E6963" s="231" t="s">
        <v>1087</v>
      </c>
      <c r="F6963" s="231" t="s">
        <v>48</v>
      </c>
      <c r="G6963" s="231" t="s">
        <v>521</v>
      </c>
      <c r="H6963" s="231" t="s">
        <v>796</v>
      </c>
      <c r="I6963" s="203">
        <v>19100</v>
      </c>
      <c r="J6963" s="203">
        <v>17435.939999999999</v>
      </c>
      <c r="K6963" s="203">
        <v>1723.2</v>
      </c>
      <c r="L6963" s="203">
        <v>-59.14</v>
      </c>
      <c r="M6963" s="231"/>
    </row>
    <row r="6964" spans="1:13">
      <c r="A6964" s="231" t="s">
        <v>794</v>
      </c>
      <c r="B6964" s="231" t="s">
        <v>703</v>
      </c>
      <c r="C6964" s="231" t="s">
        <v>794</v>
      </c>
      <c r="D6964" s="231" t="s">
        <v>1044</v>
      </c>
      <c r="E6964" s="231" t="s">
        <v>1004</v>
      </c>
      <c r="F6964" s="231" t="s">
        <v>48</v>
      </c>
      <c r="G6964" s="231" t="s">
        <v>521</v>
      </c>
      <c r="H6964" s="231" t="s">
        <v>796</v>
      </c>
      <c r="I6964" s="203">
        <v>892.43</v>
      </c>
      <c r="J6964" s="203">
        <v>0</v>
      </c>
      <c r="K6964" s="203">
        <v>0</v>
      </c>
      <c r="L6964" s="203">
        <v>892.43</v>
      </c>
      <c r="M6964" s="231"/>
    </row>
    <row r="6965" spans="1:13">
      <c r="A6965" s="231" t="s">
        <v>794</v>
      </c>
      <c r="B6965" s="231" t="s">
        <v>703</v>
      </c>
      <c r="C6965" s="231" t="s">
        <v>812</v>
      </c>
      <c r="D6965" s="231" t="s">
        <v>1044</v>
      </c>
      <c r="E6965" s="231" t="s">
        <v>1004</v>
      </c>
      <c r="F6965" s="231" t="s">
        <v>48</v>
      </c>
      <c r="G6965" s="231" t="s">
        <v>521</v>
      </c>
      <c r="H6965" s="231" t="s">
        <v>796</v>
      </c>
      <c r="I6965" s="203">
        <v>37.31</v>
      </c>
      <c r="J6965" s="203">
        <v>0</v>
      </c>
      <c r="K6965" s="203">
        <v>0</v>
      </c>
      <c r="L6965" s="203">
        <v>37.31</v>
      </c>
      <c r="M6965" s="231"/>
    </row>
    <row r="6966" spans="1:13">
      <c r="A6966" s="231" t="s">
        <v>794</v>
      </c>
      <c r="B6966" s="231" t="s">
        <v>808</v>
      </c>
      <c r="C6966" s="231" t="s">
        <v>794</v>
      </c>
      <c r="D6966" s="231" t="s">
        <v>838</v>
      </c>
      <c r="E6966" s="231" t="s">
        <v>710</v>
      </c>
      <c r="F6966" s="231" t="s">
        <v>48</v>
      </c>
      <c r="G6966" s="231" t="s">
        <v>521</v>
      </c>
      <c r="H6966" s="231" t="s">
        <v>796</v>
      </c>
      <c r="I6966" s="203">
        <v>14925.13</v>
      </c>
      <c r="J6966" s="203">
        <v>10427.25</v>
      </c>
      <c r="K6966" s="203">
        <v>0</v>
      </c>
      <c r="L6966" s="203">
        <v>4497.88</v>
      </c>
      <c r="M6966" s="231"/>
    </row>
    <row r="6967" spans="1:13">
      <c r="A6967" s="231" t="s">
        <v>794</v>
      </c>
      <c r="B6967" s="231" t="s">
        <v>808</v>
      </c>
      <c r="C6967" s="231" t="s">
        <v>794</v>
      </c>
      <c r="D6967" s="231" t="s">
        <v>838</v>
      </c>
      <c r="E6967" s="231" t="s">
        <v>710</v>
      </c>
      <c r="F6967" s="231" t="s">
        <v>48</v>
      </c>
      <c r="G6967" s="231" t="s">
        <v>521</v>
      </c>
      <c r="H6967" s="231" t="s">
        <v>796</v>
      </c>
      <c r="I6967" s="203">
        <v>14000</v>
      </c>
      <c r="J6967" s="203">
        <v>0</v>
      </c>
      <c r="K6967" s="203">
        <v>0</v>
      </c>
      <c r="L6967" s="203">
        <v>14000</v>
      </c>
      <c r="M6967" s="231"/>
    </row>
    <row r="6968" spans="1:13">
      <c r="A6968" s="231" t="s">
        <v>794</v>
      </c>
      <c r="B6968" s="231" t="s">
        <v>808</v>
      </c>
      <c r="C6968" s="231" t="s">
        <v>812</v>
      </c>
      <c r="D6968" s="231" t="s">
        <v>838</v>
      </c>
      <c r="E6968" s="231" t="s">
        <v>710</v>
      </c>
      <c r="F6968" s="231" t="s">
        <v>48</v>
      </c>
      <c r="G6968" s="231" t="s">
        <v>521</v>
      </c>
      <c r="H6968" s="231" t="s">
        <v>796</v>
      </c>
      <c r="I6968" s="203">
        <v>8039.54</v>
      </c>
      <c r="J6968" s="203">
        <v>2331.41</v>
      </c>
      <c r="K6968" s="203">
        <v>0</v>
      </c>
      <c r="L6968" s="203">
        <v>5708.13</v>
      </c>
      <c r="M6968" s="231"/>
    </row>
    <row r="6969" spans="1:13">
      <c r="A6969" s="231" t="s">
        <v>794</v>
      </c>
      <c r="B6969" s="231" t="s">
        <v>808</v>
      </c>
      <c r="C6969" s="231" t="s">
        <v>2341</v>
      </c>
      <c r="D6969" s="231" t="s">
        <v>838</v>
      </c>
      <c r="E6969" s="231" t="s">
        <v>710</v>
      </c>
      <c r="F6969" s="231" t="s">
        <v>48</v>
      </c>
      <c r="G6969" s="231" t="s">
        <v>521</v>
      </c>
      <c r="H6969" s="231" t="s">
        <v>796</v>
      </c>
      <c r="I6969" s="203">
        <v>19212.5</v>
      </c>
      <c r="J6969" s="203">
        <v>10866.1</v>
      </c>
      <c r="K6969" s="203">
        <v>0</v>
      </c>
      <c r="L6969" s="203">
        <v>8346.4</v>
      </c>
      <c r="M6969" s="231"/>
    </row>
    <row r="6970" spans="1:13">
      <c r="A6970" s="231" t="s">
        <v>794</v>
      </c>
      <c r="B6970" s="231" t="s">
        <v>808</v>
      </c>
      <c r="C6970" s="231" t="s">
        <v>2343</v>
      </c>
      <c r="D6970" s="231" t="s">
        <v>838</v>
      </c>
      <c r="E6970" s="231" t="s">
        <v>710</v>
      </c>
      <c r="F6970" s="231" t="s">
        <v>48</v>
      </c>
      <c r="G6970" s="231" t="s">
        <v>521</v>
      </c>
      <c r="H6970" s="231" t="s">
        <v>796</v>
      </c>
      <c r="I6970" s="203">
        <v>2320.79</v>
      </c>
      <c r="J6970" s="203">
        <v>1763.47</v>
      </c>
      <c r="K6970" s="203">
        <v>0</v>
      </c>
      <c r="L6970" s="203">
        <v>557.32000000000005</v>
      </c>
      <c r="M6970" s="231"/>
    </row>
    <row r="6971" spans="1:13">
      <c r="A6971" s="231" t="s">
        <v>794</v>
      </c>
      <c r="B6971" s="231" t="s">
        <v>808</v>
      </c>
      <c r="C6971" s="231" t="s">
        <v>2344</v>
      </c>
      <c r="D6971" s="231" t="s">
        <v>838</v>
      </c>
      <c r="E6971" s="231" t="s">
        <v>710</v>
      </c>
      <c r="F6971" s="231" t="s">
        <v>48</v>
      </c>
      <c r="G6971" s="231" t="s">
        <v>521</v>
      </c>
      <c r="H6971" s="231" t="s">
        <v>796</v>
      </c>
      <c r="I6971" s="203">
        <v>1914.89</v>
      </c>
      <c r="J6971" s="203">
        <v>1914.89</v>
      </c>
      <c r="K6971" s="203">
        <v>0</v>
      </c>
      <c r="L6971" s="203">
        <v>0</v>
      </c>
      <c r="M6971" s="231"/>
    </row>
    <row r="6972" spans="1:13">
      <c r="A6972" s="231" t="s">
        <v>794</v>
      </c>
      <c r="B6972" s="231" t="s">
        <v>808</v>
      </c>
      <c r="C6972" s="231" t="s">
        <v>2344</v>
      </c>
      <c r="D6972" s="231" t="s">
        <v>838</v>
      </c>
      <c r="E6972" s="231" t="s">
        <v>710</v>
      </c>
      <c r="F6972" s="231" t="s">
        <v>48</v>
      </c>
      <c r="G6972" s="231" t="s">
        <v>521</v>
      </c>
      <c r="H6972" s="231" t="s">
        <v>796</v>
      </c>
      <c r="I6972" s="203">
        <v>7280</v>
      </c>
      <c r="J6972" s="203">
        <v>7280</v>
      </c>
      <c r="K6972" s="203">
        <v>0</v>
      </c>
      <c r="L6972" s="203">
        <v>0</v>
      </c>
      <c r="M6972" s="231"/>
    </row>
    <row r="6973" spans="1:13">
      <c r="A6973" s="231" t="s">
        <v>794</v>
      </c>
      <c r="B6973" s="231" t="s">
        <v>808</v>
      </c>
      <c r="C6973" s="231" t="s">
        <v>2345</v>
      </c>
      <c r="D6973" s="231" t="s">
        <v>838</v>
      </c>
      <c r="E6973" s="231" t="s">
        <v>710</v>
      </c>
      <c r="F6973" s="231" t="s">
        <v>48</v>
      </c>
      <c r="G6973" s="231" t="s">
        <v>521</v>
      </c>
      <c r="H6973" s="231" t="s">
        <v>796</v>
      </c>
      <c r="I6973" s="203">
        <v>430</v>
      </c>
      <c r="J6973" s="203">
        <v>430</v>
      </c>
      <c r="K6973" s="203">
        <v>0</v>
      </c>
      <c r="L6973" s="203">
        <v>0</v>
      </c>
      <c r="M6973" s="231"/>
    </row>
    <row r="6974" spans="1:13">
      <c r="A6974" s="231" t="s">
        <v>794</v>
      </c>
      <c r="B6974" s="231" t="s">
        <v>808</v>
      </c>
      <c r="C6974" s="231" t="s">
        <v>2345</v>
      </c>
      <c r="D6974" s="231" t="s">
        <v>838</v>
      </c>
      <c r="E6974" s="231" t="s">
        <v>710</v>
      </c>
      <c r="F6974" s="231" t="s">
        <v>48</v>
      </c>
      <c r="G6974" s="231" t="s">
        <v>521</v>
      </c>
      <c r="H6974" s="231" t="s">
        <v>796</v>
      </c>
      <c r="I6974" s="203">
        <v>16566.88</v>
      </c>
      <c r="J6974" s="203">
        <v>16566.88</v>
      </c>
      <c r="K6974" s="203">
        <v>0</v>
      </c>
      <c r="L6974" s="203">
        <v>0</v>
      </c>
      <c r="M6974" s="231"/>
    </row>
    <row r="6975" spans="1:13">
      <c r="A6975" s="231" t="s">
        <v>794</v>
      </c>
      <c r="B6975" s="231" t="s">
        <v>804</v>
      </c>
      <c r="C6975" s="231" t="s">
        <v>2344</v>
      </c>
      <c r="D6975" s="231" t="s">
        <v>838</v>
      </c>
      <c r="E6975" s="231" t="s">
        <v>710</v>
      </c>
      <c r="F6975" s="231" t="s">
        <v>48</v>
      </c>
      <c r="G6975" s="231" t="s">
        <v>521</v>
      </c>
      <c r="H6975" s="231" t="s">
        <v>796</v>
      </c>
      <c r="I6975" s="203">
        <v>5199.99</v>
      </c>
      <c r="J6975" s="203">
        <v>0</v>
      </c>
      <c r="K6975" s="203">
        <v>4344.33</v>
      </c>
      <c r="L6975" s="203">
        <v>855.66</v>
      </c>
      <c r="M6975" s="231"/>
    </row>
    <row r="6976" spans="1:13">
      <c r="A6976" s="231" t="s">
        <v>794</v>
      </c>
      <c r="B6976" s="231" t="s">
        <v>804</v>
      </c>
      <c r="C6976" s="231" t="s">
        <v>2344</v>
      </c>
      <c r="D6976" s="231" t="s">
        <v>838</v>
      </c>
      <c r="E6976" s="231" t="s">
        <v>710</v>
      </c>
      <c r="F6976" s="231" t="s">
        <v>48</v>
      </c>
      <c r="G6976" s="231" t="s">
        <v>521</v>
      </c>
      <c r="H6976" s="231" t="s">
        <v>796</v>
      </c>
      <c r="I6976" s="203">
        <v>1711.33</v>
      </c>
      <c r="J6976" s="203">
        <v>0</v>
      </c>
      <c r="K6976" s="203">
        <v>1058.19</v>
      </c>
      <c r="L6976" s="203">
        <v>653.14</v>
      </c>
      <c r="M6976" s="231"/>
    </row>
    <row r="6977" spans="1:13">
      <c r="A6977" s="231" t="s">
        <v>794</v>
      </c>
      <c r="B6977" s="231" t="s">
        <v>701</v>
      </c>
      <c r="C6977" s="231" t="s">
        <v>2345</v>
      </c>
      <c r="D6977" s="231" t="s">
        <v>838</v>
      </c>
      <c r="E6977" s="231" t="s">
        <v>710</v>
      </c>
      <c r="F6977" s="231" t="s">
        <v>48</v>
      </c>
      <c r="G6977" s="231" t="s">
        <v>521</v>
      </c>
      <c r="H6977" s="231" t="s">
        <v>796</v>
      </c>
      <c r="I6977" s="203">
        <v>2000</v>
      </c>
      <c r="J6977" s="203">
        <v>1842.64</v>
      </c>
      <c r="K6977" s="203">
        <v>0</v>
      </c>
      <c r="L6977" s="203">
        <v>157.36000000000001</v>
      </c>
      <c r="M6977" s="231"/>
    </row>
    <row r="6978" spans="1:13">
      <c r="A6978" s="231" t="s">
        <v>794</v>
      </c>
      <c r="B6978" s="231" t="s">
        <v>702</v>
      </c>
      <c r="C6978" s="231" t="s">
        <v>2341</v>
      </c>
      <c r="D6978" s="231" t="s">
        <v>838</v>
      </c>
      <c r="E6978" s="231" t="s">
        <v>710</v>
      </c>
      <c r="F6978" s="231" t="s">
        <v>48</v>
      </c>
      <c r="G6978" s="231" t="s">
        <v>521</v>
      </c>
      <c r="H6978" s="231" t="s">
        <v>796</v>
      </c>
      <c r="I6978" s="203">
        <v>2939.49</v>
      </c>
      <c r="J6978" s="203">
        <v>2939.49</v>
      </c>
      <c r="K6978" s="203">
        <v>0</v>
      </c>
      <c r="L6978" s="203">
        <v>0</v>
      </c>
      <c r="M6978" s="231"/>
    </row>
    <row r="6979" spans="1:13">
      <c r="A6979" s="231" t="s">
        <v>794</v>
      </c>
      <c r="B6979" s="231" t="s">
        <v>702</v>
      </c>
      <c r="C6979" s="231" t="s">
        <v>2345</v>
      </c>
      <c r="D6979" s="231" t="s">
        <v>838</v>
      </c>
      <c r="E6979" s="231" t="s">
        <v>710</v>
      </c>
      <c r="F6979" s="231" t="s">
        <v>48</v>
      </c>
      <c r="G6979" s="231" t="s">
        <v>521</v>
      </c>
      <c r="H6979" s="231" t="s">
        <v>796</v>
      </c>
      <c r="I6979" s="203">
        <v>857.04</v>
      </c>
      <c r="J6979" s="203">
        <v>428.52</v>
      </c>
      <c r="K6979" s="203">
        <v>0</v>
      </c>
      <c r="L6979" s="203">
        <v>428.52</v>
      </c>
      <c r="M6979" s="231"/>
    </row>
    <row r="6980" spans="1:13">
      <c r="A6980" s="231" t="s">
        <v>794</v>
      </c>
      <c r="B6980" s="231" t="s">
        <v>707</v>
      </c>
      <c r="C6980" s="231" t="s">
        <v>794</v>
      </c>
      <c r="D6980" s="231" t="s">
        <v>838</v>
      </c>
      <c r="E6980" s="231" t="s">
        <v>710</v>
      </c>
      <c r="F6980" s="231" t="s">
        <v>48</v>
      </c>
      <c r="G6980" s="231" t="s">
        <v>521</v>
      </c>
      <c r="H6980" s="231" t="s">
        <v>796</v>
      </c>
      <c r="I6980" s="203">
        <v>11138.57</v>
      </c>
      <c r="J6980" s="203">
        <v>6741.46</v>
      </c>
      <c r="K6980" s="203">
        <v>894.15</v>
      </c>
      <c r="L6980" s="203">
        <v>3502.96</v>
      </c>
      <c r="M6980" s="231"/>
    </row>
    <row r="6981" spans="1:13">
      <c r="A6981" s="231" t="s">
        <v>794</v>
      </c>
      <c r="B6981" s="231" t="s">
        <v>707</v>
      </c>
      <c r="C6981" s="231" t="s">
        <v>812</v>
      </c>
      <c r="D6981" s="231" t="s">
        <v>838</v>
      </c>
      <c r="E6981" s="231" t="s">
        <v>710</v>
      </c>
      <c r="F6981" s="231" t="s">
        <v>48</v>
      </c>
      <c r="G6981" s="231" t="s">
        <v>521</v>
      </c>
      <c r="H6981" s="231" t="s">
        <v>796</v>
      </c>
      <c r="I6981" s="203">
        <v>4000</v>
      </c>
      <c r="J6981" s="203">
        <v>2309.79</v>
      </c>
      <c r="K6981" s="203">
        <v>185.69</v>
      </c>
      <c r="L6981" s="203">
        <v>1504.52</v>
      </c>
      <c r="M6981" s="231"/>
    </row>
    <row r="6982" spans="1:13">
      <c r="A6982" s="231" t="s">
        <v>794</v>
      </c>
      <c r="B6982" s="231" t="s">
        <v>707</v>
      </c>
      <c r="C6982" s="231" t="s">
        <v>2341</v>
      </c>
      <c r="D6982" s="231" t="s">
        <v>838</v>
      </c>
      <c r="E6982" s="231" t="s">
        <v>710</v>
      </c>
      <c r="F6982" s="231" t="s">
        <v>48</v>
      </c>
      <c r="G6982" s="231" t="s">
        <v>521</v>
      </c>
      <c r="H6982" s="231" t="s">
        <v>796</v>
      </c>
      <c r="I6982" s="203">
        <v>150</v>
      </c>
      <c r="J6982" s="203">
        <v>139.99</v>
      </c>
      <c r="K6982" s="203">
        <v>0</v>
      </c>
      <c r="L6982" s="203">
        <v>10.01</v>
      </c>
      <c r="M6982" s="231"/>
    </row>
    <row r="6983" spans="1:13">
      <c r="A6983" s="231" t="s">
        <v>794</v>
      </c>
      <c r="B6983" s="231" t="s">
        <v>707</v>
      </c>
      <c r="C6983" s="231" t="s">
        <v>2343</v>
      </c>
      <c r="D6983" s="231" t="s">
        <v>838</v>
      </c>
      <c r="E6983" s="231" t="s">
        <v>710</v>
      </c>
      <c r="F6983" s="231" t="s">
        <v>48</v>
      </c>
      <c r="G6983" s="231" t="s">
        <v>521</v>
      </c>
      <c r="H6983" s="231" t="s">
        <v>796</v>
      </c>
      <c r="I6983" s="203">
        <v>23658.97</v>
      </c>
      <c r="J6983" s="203">
        <v>148.94999999999999</v>
      </c>
      <c r="K6983" s="203">
        <v>0</v>
      </c>
      <c r="L6983" s="203">
        <v>23510.02</v>
      </c>
      <c r="M6983" s="231"/>
    </row>
    <row r="6984" spans="1:13">
      <c r="A6984" s="231" t="s">
        <v>794</v>
      </c>
      <c r="B6984" s="231" t="s">
        <v>707</v>
      </c>
      <c r="C6984" s="231" t="s">
        <v>2344</v>
      </c>
      <c r="D6984" s="231" t="s">
        <v>838</v>
      </c>
      <c r="E6984" s="231" t="s">
        <v>710</v>
      </c>
      <c r="F6984" s="231" t="s">
        <v>48</v>
      </c>
      <c r="G6984" s="231" t="s">
        <v>521</v>
      </c>
      <c r="H6984" s="231" t="s">
        <v>796</v>
      </c>
      <c r="I6984" s="203">
        <v>1134.6099999999999</v>
      </c>
      <c r="J6984" s="203">
        <v>891.43</v>
      </c>
      <c r="K6984" s="203">
        <v>0</v>
      </c>
      <c r="L6984" s="203">
        <v>243.18</v>
      </c>
      <c r="M6984" s="231"/>
    </row>
    <row r="6985" spans="1:13">
      <c r="A6985" s="231" t="s">
        <v>794</v>
      </c>
      <c r="B6985" s="231" t="s">
        <v>707</v>
      </c>
      <c r="C6985" s="231" t="s">
        <v>2344</v>
      </c>
      <c r="D6985" s="231" t="s">
        <v>838</v>
      </c>
      <c r="E6985" s="231" t="s">
        <v>710</v>
      </c>
      <c r="F6985" s="231" t="s">
        <v>48</v>
      </c>
      <c r="G6985" s="231" t="s">
        <v>521</v>
      </c>
      <c r="H6985" s="231" t="s">
        <v>796</v>
      </c>
      <c r="I6985" s="203">
        <v>30.68</v>
      </c>
      <c r="J6985" s="203">
        <v>0</v>
      </c>
      <c r="K6985" s="203">
        <v>0</v>
      </c>
      <c r="L6985" s="203">
        <v>30.68</v>
      </c>
      <c r="M6985" s="231"/>
    </row>
    <row r="6986" spans="1:13">
      <c r="A6986" s="231" t="s">
        <v>794</v>
      </c>
      <c r="B6986" s="231" t="s">
        <v>707</v>
      </c>
      <c r="C6986" s="231" t="s">
        <v>2345</v>
      </c>
      <c r="D6986" s="231" t="s">
        <v>838</v>
      </c>
      <c r="E6986" s="231" t="s">
        <v>710</v>
      </c>
      <c r="F6986" s="231" t="s">
        <v>48</v>
      </c>
      <c r="G6986" s="231" t="s">
        <v>521</v>
      </c>
      <c r="H6986" s="231" t="s">
        <v>796</v>
      </c>
      <c r="I6986" s="203">
        <v>225</v>
      </c>
      <c r="J6986" s="203">
        <v>0</v>
      </c>
      <c r="K6986" s="203">
        <v>0</v>
      </c>
      <c r="L6986" s="203">
        <v>225</v>
      </c>
      <c r="M6986" s="231"/>
    </row>
    <row r="6987" spans="1:13">
      <c r="A6987" s="231" t="s">
        <v>794</v>
      </c>
      <c r="B6987" s="231" t="s">
        <v>706</v>
      </c>
      <c r="C6987" s="231" t="s">
        <v>794</v>
      </c>
      <c r="D6987" s="231" t="s">
        <v>838</v>
      </c>
      <c r="E6987" s="231" t="s">
        <v>710</v>
      </c>
      <c r="F6987" s="231" t="s">
        <v>48</v>
      </c>
      <c r="G6987" s="231" t="s">
        <v>521</v>
      </c>
      <c r="H6987" s="231" t="s">
        <v>796</v>
      </c>
      <c r="I6987" s="203">
        <v>6297.73</v>
      </c>
      <c r="J6987" s="203">
        <v>2828.39</v>
      </c>
      <c r="K6987" s="203">
        <v>1067.2</v>
      </c>
      <c r="L6987" s="203">
        <v>2402.14</v>
      </c>
      <c r="M6987" s="231"/>
    </row>
    <row r="6988" spans="1:13">
      <c r="A6988" s="231" t="s">
        <v>794</v>
      </c>
      <c r="B6988" s="231" t="s">
        <v>706</v>
      </c>
      <c r="C6988" s="231" t="s">
        <v>812</v>
      </c>
      <c r="D6988" s="231" t="s">
        <v>838</v>
      </c>
      <c r="E6988" s="231" t="s">
        <v>710</v>
      </c>
      <c r="F6988" s="231" t="s">
        <v>48</v>
      </c>
      <c r="G6988" s="231" t="s">
        <v>521</v>
      </c>
      <c r="H6988" s="231" t="s">
        <v>796</v>
      </c>
      <c r="I6988" s="203">
        <v>2815.03</v>
      </c>
      <c r="J6988" s="203">
        <v>1547.61</v>
      </c>
      <c r="K6988" s="203">
        <v>246.5</v>
      </c>
      <c r="L6988" s="203">
        <v>1020.92</v>
      </c>
      <c r="M6988" s="231"/>
    </row>
    <row r="6989" spans="1:13">
      <c r="A6989" s="231" t="s">
        <v>794</v>
      </c>
      <c r="B6989" s="231" t="s">
        <v>706</v>
      </c>
      <c r="C6989" s="231" t="s">
        <v>2341</v>
      </c>
      <c r="D6989" s="231" t="s">
        <v>838</v>
      </c>
      <c r="E6989" s="231" t="s">
        <v>710</v>
      </c>
      <c r="F6989" s="231" t="s">
        <v>48</v>
      </c>
      <c r="G6989" s="231" t="s">
        <v>521</v>
      </c>
      <c r="H6989" s="231" t="s">
        <v>796</v>
      </c>
      <c r="I6989" s="203">
        <v>2604</v>
      </c>
      <c r="J6989" s="203">
        <v>2604</v>
      </c>
      <c r="K6989" s="203">
        <v>0</v>
      </c>
      <c r="L6989" s="203">
        <v>0</v>
      </c>
      <c r="M6989" s="231"/>
    </row>
    <row r="6990" spans="1:13">
      <c r="A6990" s="231" t="s">
        <v>794</v>
      </c>
      <c r="B6990" s="231" t="s">
        <v>706</v>
      </c>
      <c r="C6990" s="231" t="s">
        <v>2345</v>
      </c>
      <c r="D6990" s="231" t="s">
        <v>838</v>
      </c>
      <c r="E6990" s="231" t="s">
        <v>710</v>
      </c>
      <c r="F6990" s="231" t="s">
        <v>48</v>
      </c>
      <c r="G6990" s="231" t="s">
        <v>521</v>
      </c>
      <c r="H6990" s="231" t="s">
        <v>796</v>
      </c>
      <c r="I6990" s="203">
        <v>7573.56</v>
      </c>
      <c r="J6990" s="203">
        <v>7528.56</v>
      </c>
      <c r="K6990" s="203">
        <v>0</v>
      </c>
      <c r="L6990" s="203">
        <v>45</v>
      </c>
      <c r="M6990" s="231"/>
    </row>
    <row r="6991" spans="1:13">
      <c r="A6991" s="231" t="s">
        <v>794</v>
      </c>
      <c r="B6991" s="231" t="s">
        <v>709</v>
      </c>
      <c r="C6991" s="231" t="s">
        <v>2344</v>
      </c>
      <c r="D6991" s="231" t="s">
        <v>838</v>
      </c>
      <c r="E6991" s="231" t="s">
        <v>710</v>
      </c>
      <c r="F6991" s="231" t="s">
        <v>48</v>
      </c>
      <c r="G6991" s="231" t="s">
        <v>521</v>
      </c>
      <c r="H6991" s="231" t="s">
        <v>796</v>
      </c>
      <c r="I6991" s="203">
        <v>7900</v>
      </c>
      <c r="J6991" s="203">
        <v>7853.75</v>
      </c>
      <c r="K6991" s="203">
        <v>0</v>
      </c>
      <c r="L6991" s="203">
        <v>46.25</v>
      </c>
      <c r="M6991" s="231"/>
    </row>
    <row r="6992" spans="1:13">
      <c r="A6992" s="231" t="s">
        <v>794</v>
      </c>
      <c r="B6992" s="231" t="s">
        <v>703</v>
      </c>
      <c r="C6992" s="231" t="s">
        <v>794</v>
      </c>
      <c r="D6992" s="231" t="s">
        <v>838</v>
      </c>
      <c r="E6992" s="231" t="s">
        <v>1097</v>
      </c>
      <c r="F6992" s="231" t="s">
        <v>48</v>
      </c>
      <c r="G6992" s="231" t="s">
        <v>521</v>
      </c>
      <c r="H6992" s="231" t="s">
        <v>796</v>
      </c>
      <c r="I6992" s="203">
        <v>4780</v>
      </c>
      <c r="J6992" s="203">
        <v>611.4</v>
      </c>
      <c r="K6992" s="203">
        <v>0</v>
      </c>
      <c r="L6992" s="203">
        <v>4168.6000000000004</v>
      </c>
      <c r="M6992" s="231"/>
    </row>
    <row r="6993" spans="1:13">
      <c r="A6993" s="231" t="s">
        <v>794</v>
      </c>
      <c r="B6993" s="231" t="s">
        <v>703</v>
      </c>
      <c r="C6993" s="231" t="s">
        <v>812</v>
      </c>
      <c r="D6993" s="231" t="s">
        <v>838</v>
      </c>
      <c r="E6993" s="231" t="s">
        <v>1097</v>
      </c>
      <c r="F6993" s="231" t="s">
        <v>48</v>
      </c>
      <c r="G6993" s="231" t="s">
        <v>521</v>
      </c>
      <c r="H6993" s="231" t="s">
        <v>796</v>
      </c>
      <c r="I6993" s="203">
        <v>1052</v>
      </c>
      <c r="J6993" s="203">
        <v>140.91999999999999</v>
      </c>
      <c r="K6993" s="203">
        <v>0</v>
      </c>
      <c r="L6993" s="203">
        <v>911.08</v>
      </c>
      <c r="M6993" s="231"/>
    </row>
    <row r="6994" spans="1:13">
      <c r="A6994" s="231" t="s">
        <v>794</v>
      </c>
      <c r="B6994" s="231" t="s">
        <v>703</v>
      </c>
      <c r="C6994" s="231" t="s">
        <v>794</v>
      </c>
      <c r="D6994" s="231" t="s">
        <v>850</v>
      </c>
      <c r="E6994" s="231" t="s">
        <v>1097</v>
      </c>
      <c r="F6994" s="231" t="s">
        <v>48</v>
      </c>
      <c r="G6994" s="231" t="s">
        <v>521</v>
      </c>
      <c r="H6994" s="231" t="s">
        <v>796</v>
      </c>
      <c r="I6994" s="203">
        <v>4780</v>
      </c>
      <c r="J6994" s="203">
        <v>1256.97</v>
      </c>
      <c r="K6994" s="203">
        <v>0</v>
      </c>
      <c r="L6994" s="203">
        <v>3523.03</v>
      </c>
      <c r="M6994" s="231"/>
    </row>
    <row r="6995" spans="1:13">
      <c r="A6995" s="231" t="s">
        <v>794</v>
      </c>
      <c r="B6995" s="231" t="s">
        <v>703</v>
      </c>
      <c r="C6995" s="231" t="s">
        <v>812</v>
      </c>
      <c r="D6995" s="231" t="s">
        <v>850</v>
      </c>
      <c r="E6995" s="231" t="s">
        <v>1097</v>
      </c>
      <c r="F6995" s="231" t="s">
        <v>48</v>
      </c>
      <c r="G6995" s="231" t="s">
        <v>521</v>
      </c>
      <c r="H6995" s="231" t="s">
        <v>796</v>
      </c>
      <c r="I6995" s="203">
        <v>1052</v>
      </c>
      <c r="J6995" s="203">
        <v>289.72000000000003</v>
      </c>
      <c r="K6995" s="203">
        <v>0</v>
      </c>
      <c r="L6995" s="203">
        <v>762.28</v>
      </c>
      <c r="M6995" s="231"/>
    </row>
    <row r="6996" spans="1:13">
      <c r="A6996" s="231" t="s">
        <v>794</v>
      </c>
      <c r="B6996" s="231" t="s">
        <v>703</v>
      </c>
      <c r="C6996" s="231" t="s">
        <v>794</v>
      </c>
      <c r="D6996" s="231" t="s">
        <v>1100</v>
      </c>
      <c r="E6996" s="231" t="s">
        <v>1097</v>
      </c>
      <c r="F6996" s="231" t="s">
        <v>48</v>
      </c>
      <c r="G6996" s="231" t="s">
        <v>521</v>
      </c>
      <c r="H6996" s="231" t="s">
        <v>796</v>
      </c>
      <c r="I6996" s="203">
        <v>5000</v>
      </c>
      <c r="J6996" s="203">
        <v>1358.86</v>
      </c>
      <c r="K6996" s="203">
        <v>0</v>
      </c>
      <c r="L6996" s="203">
        <v>3641.14</v>
      </c>
      <c r="M6996" s="231"/>
    </row>
    <row r="6997" spans="1:13">
      <c r="A6997" s="231" t="s">
        <v>794</v>
      </c>
      <c r="B6997" s="231" t="s">
        <v>703</v>
      </c>
      <c r="C6997" s="231" t="s">
        <v>812</v>
      </c>
      <c r="D6997" s="231" t="s">
        <v>1100</v>
      </c>
      <c r="E6997" s="231" t="s">
        <v>1097</v>
      </c>
      <c r="F6997" s="231" t="s">
        <v>48</v>
      </c>
      <c r="G6997" s="231" t="s">
        <v>521</v>
      </c>
      <c r="H6997" s="231" t="s">
        <v>796</v>
      </c>
      <c r="I6997" s="203">
        <v>1000</v>
      </c>
      <c r="J6997" s="203">
        <v>313.19</v>
      </c>
      <c r="K6997" s="203">
        <v>0</v>
      </c>
      <c r="L6997" s="203">
        <v>686.81</v>
      </c>
      <c r="M6997" s="231"/>
    </row>
    <row r="6998" spans="1:13">
      <c r="A6998" s="231" t="s">
        <v>794</v>
      </c>
      <c r="B6998" s="231" t="s">
        <v>804</v>
      </c>
      <c r="C6998" s="231" t="s">
        <v>2344</v>
      </c>
      <c r="D6998" s="231" t="s">
        <v>838</v>
      </c>
      <c r="E6998" s="231" t="s">
        <v>1005</v>
      </c>
      <c r="F6998" s="231" t="s">
        <v>48</v>
      </c>
      <c r="G6998" s="231" t="s">
        <v>521</v>
      </c>
      <c r="H6998" s="231" t="s">
        <v>796</v>
      </c>
      <c r="I6998" s="203">
        <v>2000</v>
      </c>
      <c r="J6998" s="203">
        <v>0</v>
      </c>
      <c r="K6998" s="203">
        <v>2000</v>
      </c>
      <c r="L6998" s="203">
        <v>0</v>
      </c>
      <c r="M6998" s="231"/>
    </row>
    <row r="6999" spans="1:13">
      <c r="A6999" s="231" t="s">
        <v>794</v>
      </c>
      <c r="B6999" s="231" t="s">
        <v>808</v>
      </c>
      <c r="C6999" s="231" t="s">
        <v>2343</v>
      </c>
      <c r="D6999" s="231" t="s">
        <v>850</v>
      </c>
      <c r="E6999" s="231" t="s">
        <v>1005</v>
      </c>
      <c r="F6999" s="231" t="s">
        <v>48</v>
      </c>
      <c r="G6999" s="231" t="s">
        <v>521</v>
      </c>
      <c r="H6999" s="231" t="s">
        <v>796</v>
      </c>
      <c r="I6999" s="203">
        <v>500</v>
      </c>
      <c r="J6999" s="203">
        <v>449.68</v>
      </c>
      <c r="K6999" s="203">
        <v>0</v>
      </c>
      <c r="L6999" s="203">
        <v>50.32</v>
      </c>
      <c r="M6999" s="231"/>
    </row>
    <row r="7000" spans="1:13">
      <c r="A7000" s="231" t="s">
        <v>794</v>
      </c>
      <c r="B7000" s="231" t="s">
        <v>366</v>
      </c>
      <c r="C7000" s="231" t="s">
        <v>2345</v>
      </c>
      <c r="D7000" s="231" t="s">
        <v>850</v>
      </c>
      <c r="E7000" s="231" t="s">
        <v>1005</v>
      </c>
      <c r="F7000" s="231" t="s">
        <v>48</v>
      </c>
      <c r="G7000" s="231" t="s">
        <v>521</v>
      </c>
      <c r="H7000" s="231" t="s">
        <v>796</v>
      </c>
      <c r="I7000" s="203">
        <v>1500</v>
      </c>
      <c r="J7000" s="203">
        <v>0</v>
      </c>
      <c r="K7000" s="203">
        <v>0</v>
      </c>
      <c r="L7000" s="203">
        <v>1500</v>
      </c>
      <c r="M7000" s="231"/>
    </row>
    <row r="7001" spans="1:13">
      <c r="A7001" s="231" t="s">
        <v>794</v>
      </c>
      <c r="B7001" s="231" t="s">
        <v>833</v>
      </c>
      <c r="C7001" s="231" t="s">
        <v>2341</v>
      </c>
      <c r="D7001" s="231" t="s">
        <v>2298</v>
      </c>
      <c r="E7001" s="231" t="s">
        <v>331</v>
      </c>
      <c r="F7001" s="231" t="s">
        <v>48</v>
      </c>
      <c r="G7001" s="231" t="s">
        <v>521</v>
      </c>
      <c r="H7001" s="231" t="s">
        <v>796</v>
      </c>
      <c r="I7001" s="203">
        <v>30000</v>
      </c>
      <c r="J7001" s="203">
        <v>25000</v>
      </c>
      <c r="K7001" s="203">
        <v>0</v>
      </c>
      <c r="L7001" s="203">
        <v>5000</v>
      </c>
      <c r="M7001" s="231"/>
    </row>
    <row r="7002" spans="1:13">
      <c r="A7002" s="231" t="s">
        <v>794</v>
      </c>
      <c r="B7002" s="231" t="s">
        <v>703</v>
      </c>
      <c r="C7002" s="231" t="s">
        <v>794</v>
      </c>
      <c r="D7002" s="231" t="s">
        <v>838</v>
      </c>
      <c r="E7002" s="231" t="s">
        <v>2092</v>
      </c>
      <c r="F7002" s="231" t="s">
        <v>48</v>
      </c>
      <c r="G7002" s="231" t="s">
        <v>521</v>
      </c>
      <c r="H7002" s="231" t="s">
        <v>796</v>
      </c>
      <c r="I7002" s="203">
        <v>28228</v>
      </c>
      <c r="J7002" s="203">
        <v>21562.77</v>
      </c>
      <c r="K7002" s="203">
        <v>6437.32</v>
      </c>
      <c r="L7002" s="203">
        <v>227.91</v>
      </c>
      <c r="M7002" s="231"/>
    </row>
    <row r="7003" spans="1:13">
      <c r="A7003" s="231" t="s">
        <v>794</v>
      </c>
      <c r="B7003" s="231" t="s">
        <v>703</v>
      </c>
      <c r="C7003" s="231" t="s">
        <v>812</v>
      </c>
      <c r="D7003" s="231" t="s">
        <v>838</v>
      </c>
      <c r="E7003" s="231" t="s">
        <v>2092</v>
      </c>
      <c r="F7003" s="231" t="s">
        <v>48</v>
      </c>
      <c r="G7003" s="231" t="s">
        <v>521</v>
      </c>
      <c r="H7003" s="231" t="s">
        <v>796</v>
      </c>
      <c r="I7003" s="203">
        <v>10685</v>
      </c>
      <c r="J7003" s="203">
        <v>9297.02</v>
      </c>
      <c r="K7003" s="203">
        <v>1336.16</v>
      </c>
      <c r="L7003" s="203">
        <v>51.82</v>
      </c>
      <c r="M7003" s="231"/>
    </row>
    <row r="7004" spans="1:13">
      <c r="A7004" s="231" t="s">
        <v>794</v>
      </c>
      <c r="B7004" s="231" t="s">
        <v>703</v>
      </c>
      <c r="C7004" s="231" t="s">
        <v>794</v>
      </c>
      <c r="D7004" s="231" t="s">
        <v>850</v>
      </c>
      <c r="E7004" s="231" t="s">
        <v>2092</v>
      </c>
      <c r="F7004" s="231" t="s">
        <v>48</v>
      </c>
      <c r="G7004" s="231" t="s">
        <v>521</v>
      </c>
      <c r="H7004" s="231" t="s">
        <v>796</v>
      </c>
      <c r="I7004" s="203">
        <v>41502</v>
      </c>
      <c r="J7004" s="203">
        <v>35001.68</v>
      </c>
      <c r="K7004" s="203">
        <v>6500.32</v>
      </c>
      <c r="L7004" s="203">
        <v>0</v>
      </c>
      <c r="M7004" s="231"/>
    </row>
    <row r="7005" spans="1:13">
      <c r="A7005" s="231" t="s">
        <v>794</v>
      </c>
      <c r="B7005" s="231" t="s">
        <v>703</v>
      </c>
      <c r="C7005" s="231" t="s">
        <v>812</v>
      </c>
      <c r="D7005" s="231" t="s">
        <v>850</v>
      </c>
      <c r="E7005" s="231" t="s">
        <v>2092</v>
      </c>
      <c r="F7005" s="231" t="s">
        <v>48</v>
      </c>
      <c r="G7005" s="231" t="s">
        <v>521</v>
      </c>
      <c r="H7005" s="231" t="s">
        <v>796</v>
      </c>
      <c r="I7005" s="203">
        <v>22918.959999999999</v>
      </c>
      <c r="J7005" s="203">
        <v>21585.22</v>
      </c>
      <c r="K7005" s="203">
        <v>1349.28</v>
      </c>
      <c r="L7005" s="203">
        <v>-15.54</v>
      </c>
      <c r="M7005" s="231"/>
    </row>
    <row r="7006" spans="1:13">
      <c r="A7006" s="231" t="s">
        <v>794</v>
      </c>
      <c r="B7006" s="231" t="s">
        <v>808</v>
      </c>
      <c r="C7006" s="231" t="s">
        <v>794</v>
      </c>
      <c r="D7006" s="231" t="s">
        <v>895</v>
      </c>
      <c r="E7006" s="231" t="s">
        <v>2297</v>
      </c>
      <c r="F7006" s="231" t="s">
        <v>48</v>
      </c>
      <c r="G7006" s="231" t="s">
        <v>521</v>
      </c>
      <c r="H7006" s="231" t="s">
        <v>796</v>
      </c>
      <c r="I7006" s="203">
        <v>9475.32</v>
      </c>
      <c r="J7006" s="203">
        <v>694.89</v>
      </c>
      <c r="K7006" s="203">
        <v>0</v>
      </c>
      <c r="L7006" s="203">
        <v>8780.43</v>
      </c>
      <c r="M7006" s="231"/>
    </row>
    <row r="7007" spans="1:13">
      <c r="A7007" s="231" t="s">
        <v>794</v>
      </c>
      <c r="B7007" s="231" t="s">
        <v>808</v>
      </c>
      <c r="C7007" s="231" t="s">
        <v>812</v>
      </c>
      <c r="D7007" s="231" t="s">
        <v>895</v>
      </c>
      <c r="E7007" s="231" t="s">
        <v>2297</v>
      </c>
      <c r="F7007" s="231" t="s">
        <v>48</v>
      </c>
      <c r="G7007" s="231" t="s">
        <v>521</v>
      </c>
      <c r="H7007" s="231" t="s">
        <v>796</v>
      </c>
      <c r="I7007" s="203">
        <v>3953</v>
      </c>
      <c r="J7007" s="203">
        <v>153.08000000000001</v>
      </c>
      <c r="K7007" s="203">
        <v>0</v>
      </c>
      <c r="L7007" s="203">
        <v>3799.92</v>
      </c>
      <c r="M7007" s="231"/>
    </row>
    <row r="7008" spans="1:13">
      <c r="A7008" s="231" t="s">
        <v>794</v>
      </c>
      <c r="B7008" s="231" t="s">
        <v>808</v>
      </c>
      <c r="C7008" s="231" t="s">
        <v>2341</v>
      </c>
      <c r="D7008" s="231" t="s">
        <v>861</v>
      </c>
      <c r="E7008" s="231" t="s">
        <v>1258</v>
      </c>
      <c r="F7008" s="231" t="s">
        <v>48</v>
      </c>
      <c r="G7008" s="231" t="s">
        <v>521</v>
      </c>
      <c r="H7008" s="231" t="s">
        <v>796</v>
      </c>
      <c r="I7008" s="203">
        <v>4822.66</v>
      </c>
      <c r="J7008" s="203">
        <v>4822.66</v>
      </c>
      <c r="K7008" s="203">
        <v>0</v>
      </c>
      <c r="L7008" s="203">
        <v>0</v>
      </c>
      <c r="M7008" s="231"/>
    </row>
    <row r="7009" spans="1:13">
      <c r="A7009" s="231" t="s">
        <v>794</v>
      </c>
      <c r="B7009" s="231" t="s">
        <v>366</v>
      </c>
      <c r="C7009" s="231" t="s">
        <v>2341</v>
      </c>
      <c r="D7009" s="231" t="s">
        <v>43</v>
      </c>
      <c r="E7009" s="231" t="s">
        <v>1609</v>
      </c>
      <c r="F7009" s="231" t="s">
        <v>48</v>
      </c>
      <c r="G7009" s="231" t="s">
        <v>521</v>
      </c>
      <c r="H7009" s="231" t="s">
        <v>796</v>
      </c>
      <c r="I7009" s="203">
        <v>269.95</v>
      </c>
      <c r="J7009" s="203">
        <v>269.95</v>
      </c>
      <c r="K7009" s="203">
        <v>0</v>
      </c>
      <c r="L7009" s="203">
        <v>0</v>
      </c>
      <c r="M7009" s="231"/>
    </row>
    <row r="7010" spans="1:13">
      <c r="A7010" s="231" t="s">
        <v>794</v>
      </c>
      <c r="B7010" s="231" t="s">
        <v>366</v>
      </c>
      <c r="C7010" s="231" t="s">
        <v>2343</v>
      </c>
      <c r="D7010" s="231" t="s">
        <v>43</v>
      </c>
      <c r="E7010" s="231" t="s">
        <v>1609</v>
      </c>
      <c r="F7010" s="231" t="s">
        <v>48</v>
      </c>
      <c r="G7010" s="231" t="s">
        <v>521</v>
      </c>
      <c r="H7010" s="231" t="s">
        <v>796</v>
      </c>
      <c r="I7010" s="203">
        <v>10090.459999999999</v>
      </c>
      <c r="J7010" s="203">
        <v>10589.48</v>
      </c>
      <c r="K7010" s="203">
        <v>0</v>
      </c>
      <c r="L7010" s="203">
        <v>-499.02</v>
      </c>
      <c r="M7010" s="231"/>
    </row>
    <row r="7011" spans="1:13">
      <c r="A7011" s="231" t="s">
        <v>794</v>
      </c>
      <c r="B7011" s="231" t="s">
        <v>806</v>
      </c>
      <c r="C7011" s="231" t="s">
        <v>794</v>
      </c>
      <c r="D7011" s="231" t="s">
        <v>850</v>
      </c>
      <c r="E7011" s="231" t="s">
        <v>828</v>
      </c>
      <c r="F7011" s="231" t="s">
        <v>48</v>
      </c>
      <c r="G7011" s="231" t="s">
        <v>521</v>
      </c>
      <c r="H7011" s="231" t="s">
        <v>796</v>
      </c>
      <c r="I7011" s="203">
        <v>3706.25</v>
      </c>
      <c r="J7011" s="203">
        <v>3706.25</v>
      </c>
      <c r="K7011" s="203">
        <v>0</v>
      </c>
      <c r="L7011" s="203">
        <v>0</v>
      </c>
      <c r="M7011" s="231"/>
    </row>
    <row r="7012" spans="1:13">
      <c r="A7012" s="231" t="s">
        <v>794</v>
      </c>
      <c r="B7012" s="231" t="s">
        <v>806</v>
      </c>
      <c r="C7012" s="231" t="s">
        <v>812</v>
      </c>
      <c r="D7012" s="231" t="s">
        <v>850</v>
      </c>
      <c r="E7012" s="231" t="s">
        <v>828</v>
      </c>
      <c r="F7012" s="231" t="s">
        <v>48</v>
      </c>
      <c r="G7012" s="231" t="s">
        <v>521</v>
      </c>
      <c r="H7012" s="231" t="s">
        <v>796</v>
      </c>
      <c r="I7012" s="203">
        <v>0</v>
      </c>
      <c r="J7012" s="203">
        <v>296.5</v>
      </c>
      <c r="K7012" s="203">
        <v>0</v>
      </c>
      <c r="L7012" s="203">
        <v>-296.5</v>
      </c>
      <c r="M7012" s="231"/>
    </row>
    <row r="7013" spans="1:13">
      <c r="A7013" s="231" t="s">
        <v>794</v>
      </c>
      <c r="B7013" s="231" t="s">
        <v>806</v>
      </c>
      <c r="C7013" s="231" t="s">
        <v>794</v>
      </c>
      <c r="D7013" s="231" t="s">
        <v>838</v>
      </c>
      <c r="E7013" s="231" t="s">
        <v>828</v>
      </c>
      <c r="F7013" s="231" t="s">
        <v>48</v>
      </c>
      <c r="G7013" s="231" t="s">
        <v>521</v>
      </c>
      <c r="H7013" s="231" t="s">
        <v>796</v>
      </c>
      <c r="I7013" s="203">
        <v>3000</v>
      </c>
      <c r="J7013" s="203">
        <v>3000</v>
      </c>
      <c r="K7013" s="203">
        <v>0</v>
      </c>
      <c r="L7013" s="203">
        <v>0</v>
      </c>
      <c r="M7013" s="231"/>
    </row>
    <row r="7014" spans="1:13">
      <c r="A7014" s="231" t="s">
        <v>794</v>
      </c>
      <c r="B7014" s="231" t="s">
        <v>806</v>
      </c>
      <c r="C7014" s="231" t="s">
        <v>812</v>
      </c>
      <c r="D7014" s="231" t="s">
        <v>838</v>
      </c>
      <c r="E7014" s="231" t="s">
        <v>828</v>
      </c>
      <c r="F7014" s="231" t="s">
        <v>48</v>
      </c>
      <c r="G7014" s="231" t="s">
        <v>521</v>
      </c>
      <c r="H7014" s="231" t="s">
        <v>796</v>
      </c>
      <c r="I7014" s="203">
        <v>0</v>
      </c>
      <c r="J7014" s="203">
        <v>239.98</v>
      </c>
      <c r="K7014" s="203">
        <v>0</v>
      </c>
      <c r="L7014" s="203">
        <v>-239.98</v>
      </c>
      <c r="M7014" s="231"/>
    </row>
    <row r="7015" spans="1:13">
      <c r="A7015" s="231" t="s">
        <v>794</v>
      </c>
      <c r="B7015" s="231" t="s">
        <v>808</v>
      </c>
      <c r="C7015" s="231" t="s">
        <v>2341</v>
      </c>
      <c r="D7015" s="231" t="s">
        <v>850</v>
      </c>
      <c r="E7015" s="231" t="s">
        <v>710</v>
      </c>
      <c r="F7015" s="231" t="s">
        <v>48</v>
      </c>
      <c r="G7015" s="231" t="s">
        <v>521</v>
      </c>
      <c r="H7015" s="231" t="s">
        <v>796</v>
      </c>
      <c r="I7015" s="203">
        <v>3000</v>
      </c>
      <c r="J7015" s="203">
        <v>3000</v>
      </c>
      <c r="K7015" s="203">
        <v>0</v>
      </c>
      <c r="L7015" s="203">
        <v>0</v>
      </c>
      <c r="M7015" s="231"/>
    </row>
    <row r="7016" spans="1:13">
      <c r="A7016" s="231" t="s">
        <v>794</v>
      </c>
      <c r="B7016" s="231" t="s">
        <v>808</v>
      </c>
      <c r="C7016" s="231" t="s">
        <v>2341</v>
      </c>
      <c r="D7016" s="231" t="s">
        <v>850</v>
      </c>
      <c r="E7016" s="231" t="s">
        <v>710</v>
      </c>
      <c r="F7016" s="231" t="s">
        <v>48</v>
      </c>
      <c r="G7016" s="231" t="s">
        <v>521</v>
      </c>
      <c r="H7016" s="231" t="s">
        <v>796</v>
      </c>
      <c r="I7016" s="203">
        <v>72.23</v>
      </c>
      <c r="J7016" s="203">
        <v>25.3</v>
      </c>
      <c r="K7016" s="203">
        <v>0</v>
      </c>
      <c r="L7016" s="203">
        <v>46.93</v>
      </c>
      <c r="M7016" s="231"/>
    </row>
    <row r="7017" spans="1:13">
      <c r="A7017" s="231" t="s">
        <v>794</v>
      </c>
      <c r="B7017" s="231" t="s">
        <v>808</v>
      </c>
      <c r="C7017" s="231" t="s">
        <v>2341</v>
      </c>
      <c r="D7017" s="231" t="s">
        <v>850</v>
      </c>
      <c r="E7017" s="231" t="s">
        <v>710</v>
      </c>
      <c r="F7017" s="231" t="s">
        <v>48</v>
      </c>
      <c r="G7017" s="231" t="s">
        <v>521</v>
      </c>
      <c r="H7017" s="231" t="s">
        <v>796</v>
      </c>
      <c r="I7017" s="203">
        <v>337</v>
      </c>
      <c r="J7017" s="203">
        <v>88</v>
      </c>
      <c r="K7017" s="203">
        <v>0</v>
      </c>
      <c r="L7017" s="203">
        <v>249</v>
      </c>
      <c r="M7017" s="231"/>
    </row>
    <row r="7018" spans="1:13">
      <c r="A7018" s="231" t="s">
        <v>794</v>
      </c>
      <c r="B7018" s="231" t="s">
        <v>808</v>
      </c>
      <c r="C7018" s="231" t="s">
        <v>2343</v>
      </c>
      <c r="D7018" s="231" t="s">
        <v>850</v>
      </c>
      <c r="E7018" s="231" t="s">
        <v>710</v>
      </c>
      <c r="F7018" s="231" t="s">
        <v>48</v>
      </c>
      <c r="G7018" s="231" t="s">
        <v>521</v>
      </c>
      <c r="H7018" s="231" t="s">
        <v>796</v>
      </c>
      <c r="I7018" s="203">
        <v>48174.58</v>
      </c>
      <c r="J7018" s="203">
        <v>9890.99</v>
      </c>
      <c r="K7018" s="203">
        <v>466.88</v>
      </c>
      <c r="L7018" s="203">
        <v>37816.71</v>
      </c>
      <c r="M7018" s="231"/>
    </row>
    <row r="7019" spans="1:13">
      <c r="A7019" s="231" t="s">
        <v>794</v>
      </c>
      <c r="B7019" s="231" t="s">
        <v>808</v>
      </c>
      <c r="C7019" s="231" t="s">
        <v>2344</v>
      </c>
      <c r="D7019" s="231" t="s">
        <v>850</v>
      </c>
      <c r="E7019" s="231" t="s">
        <v>710</v>
      </c>
      <c r="F7019" s="231" t="s">
        <v>48</v>
      </c>
      <c r="G7019" s="231" t="s">
        <v>521</v>
      </c>
      <c r="H7019" s="231" t="s">
        <v>796</v>
      </c>
      <c r="I7019" s="203">
        <v>674.82</v>
      </c>
      <c r="J7019" s="203">
        <v>674.82</v>
      </c>
      <c r="K7019" s="203">
        <v>0</v>
      </c>
      <c r="L7019" s="203">
        <v>0</v>
      </c>
      <c r="M7019" s="231"/>
    </row>
    <row r="7020" spans="1:13">
      <c r="A7020" s="231" t="s">
        <v>794</v>
      </c>
      <c r="B7020" s="231" t="s">
        <v>808</v>
      </c>
      <c r="C7020" s="231" t="s">
        <v>2344</v>
      </c>
      <c r="D7020" s="231" t="s">
        <v>850</v>
      </c>
      <c r="E7020" s="231" t="s">
        <v>710</v>
      </c>
      <c r="F7020" s="231" t="s">
        <v>48</v>
      </c>
      <c r="G7020" s="231" t="s">
        <v>521</v>
      </c>
      <c r="H7020" s="231" t="s">
        <v>796</v>
      </c>
      <c r="I7020" s="203">
        <v>30900</v>
      </c>
      <c r="J7020" s="203">
        <v>30900</v>
      </c>
      <c r="K7020" s="203">
        <v>0</v>
      </c>
      <c r="L7020" s="203">
        <v>0</v>
      </c>
      <c r="M7020" s="231"/>
    </row>
    <row r="7021" spans="1:13">
      <c r="A7021" s="231" t="s">
        <v>794</v>
      </c>
      <c r="B7021" s="231" t="s">
        <v>808</v>
      </c>
      <c r="C7021" s="231" t="s">
        <v>2344</v>
      </c>
      <c r="D7021" s="231" t="s">
        <v>850</v>
      </c>
      <c r="E7021" s="231" t="s">
        <v>710</v>
      </c>
      <c r="F7021" s="231" t="s">
        <v>48</v>
      </c>
      <c r="G7021" s="231" t="s">
        <v>521</v>
      </c>
      <c r="H7021" s="231" t="s">
        <v>796</v>
      </c>
      <c r="I7021" s="203">
        <v>8750</v>
      </c>
      <c r="J7021" s="203">
        <v>6250</v>
      </c>
      <c r="K7021" s="203">
        <v>0</v>
      </c>
      <c r="L7021" s="203">
        <v>2500</v>
      </c>
      <c r="M7021" s="231"/>
    </row>
    <row r="7022" spans="1:13">
      <c r="A7022" s="231" t="s">
        <v>794</v>
      </c>
      <c r="B7022" s="231" t="s">
        <v>808</v>
      </c>
      <c r="C7022" s="231" t="s">
        <v>2345</v>
      </c>
      <c r="D7022" s="231" t="s">
        <v>850</v>
      </c>
      <c r="E7022" s="231" t="s">
        <v>710</v>
      </c>
      <c r="F7022" s="231" t="s">
        <v>48</v>
      </c>
      <c r="G7022" s="231" t="s">
        <v>521</v>
      </c>
      <c r="H7022" s="231" t="s">
        <v>796</v>
      </c>
      <c r="I7022" s="203">
        <v>7015.67</v>
      </c>
      <c r="J7022" s="203">
        <v>7301.35</v>
      </c>
      <c r="K7022" s="203">
        <v>0</v>
      </c>
      <c r="L7022" s="203">
        <v>-285.68</v>
      </c>
      <c r="M7022" s="231"/>
    </row>
    <row r="7023" spans="1:13">
      <c r="A7023" s="231" t="s">
        <v>794</v>
      </c>
      <c r="B7023" s="231" t="s">
        <v>833</v>
      </c>
      <c r="C7023" s="231" t="s">
        <v>2345</v>
      </c>
      <c r="D7023" s="231" t="s">
        <v>850</v>
      </c>
      <c r="E7023" s="231" t="s">
        <v>710</v>
      </c>
      <c r="F7023" s="231" t="s">
        <v>48</v>
      </c>
      <c r="G7023" s="231" t="s">
        <v>521</v>
      </c>
      <c r="H7023" s="231" t="s">
        <v>796</v>
      </c>
      <c r="I7023" s="203">
        <v>715.76</v>
      </c>
      <c r="J7023" s="203">
        <v>1287.1199999999999</v>
      </c>
      <c r="K7023" s="203">
        <v>0</v>
      </c>
      <c r="L7023" s="203">
        <v>-571.36</v>
      </c>
      <c r="M7023" s="231"/>
    </row>
    <row r="7024" spans="1:13">
      <c r="A7024" s="231" t="s">
        <v>794</v>
      </c>
      <c r="B7024" s="231" t="s">
        <v>701</v>
      </c>
      <c r="C7024" s="231" t="s">
        <v>2345</v>
      </c>
      <c r="D7024" s="231" t="s">
        <v>850</v>
      </c>
      <c r="E7024" s="231" t="s">
        <v>710</v>
      </c>
      <c r="F7024" s="231" t="s">
        <v>48</v>
      </c>
      <c r="G7024" s="231" t="s">
        <v>521</v>
      </c>
      <c r="H7024" s="231" t="s">
        <v>796</v>
      </c>
      <c r="I7024" s="203">
        <v>242.83</v>
      </c>
      <c r="J7024" s="203">
        <v>242.83</v>
      </c>
      <c r="K7024" s="203">
        <v>0</v>
      </c>
      <c r="L7024" s="203">
        <v>0</v>
      </c>
      <c r="M7024" s="231"/>
    </row>
    <row r="7025" spans="1:13">
      <c r="A7025" s="231" t="s">
        <v>794</v>
      </c>
      <c r="B7025" s="231" t="s">
        <v>702</v>
      </c>
      <c r="C7025" s="231" t="s">
        <v>2341</v>
      </c>
      <c r="D7025" s="231" t="s">
        <v>850</v>
      </c>
      <c r="E7025" s="231" t="s">
        <v>710</v>
      </c>
      <c r="F7025" s="231" t="s">
        <v>48</v>
      </c>
      <c r="G7025" s="231" t="s">
        <v>521</v>
      </c>
      <c r="H7025" s="231" t="s">
        <v>796</v>
      </c>
      <c r="I7025" s="203">
        <v>4028</v>
      </c>
      <c r="J7025" s="203">
        <v>0</v>
      </c>
      <c r="K7025" s="203">
        <v>0</v>
      </c>
      <c r="L7025" s="203">
        <v>4028</v>
      </c>
      <c r="M7025" s="231"/>
    </row>
    <row r="7026" spans="1:13">
      <c r="A7026" s="231" t="s">
        <v>794</v>
      </c>
      <c r="B7026" s="231" t="s">
        <v>707</v>
      </c>
      <c r="C7026" s="231" t="s">
        <v>2343</v>
      </c>
      <c r="D7026" s="231" t="s">
        <v>850</v>
      </c>
      <c r="E7026" s="231" t="s">
        <v>710</v>
      </c>
      <c r="F7026" s="231" t="s">
        <v>48</v>
      </c>
      <c r="G7026" s="231" t="s">
        <v>521</v>
      </c>
      <c r="H7026" s="231" t="s">
        <v>796</v>
      </c>
      <c r="I7026" s="203">
        <v>10669.73</v>
      </c>
      <c r="J7026" s="203">
        <v>856.26</v>
      </c>
      <c r="K7026" s="203">
        <v>0</v>
      </c>
      <c r="L7026" s="203">
        <v>9813.4699999999993</v>
      </c>
      <c r="M7026" s="231"/>
    </row>
    <row r="7027" spans="1:13">
      <c r="A7027" s="231" t="s">
        <v>794</v>
      </c>
      <c r="B7027" s="231" t="s">
        <v>707</v>
      </c>
      <c r="C7027" s="231" t="s">
        <v>2344</v>
      </c>
      <c r="D7027" s="231" t="s">
        <v>850</v>
      </c>
      <c r="E7027" s="231" t="s">
        <v>710</v>
      </c>
      <c r="F7027" s="231" t="s">
        <v>48</v>
      </c>
      <c r="G7027" s="231" t="s">
        <v>521</v>
      </c>
      <c r="H7027" s="231" t="s">
        <v>796</v>
      </c>
      <c r="I7027" s="203">
        <v>2384.9899999999998</v>
      </c>
      <c r="J7027" s="203">
        <v>758.99</v>
      </c>
      <c r="K7027" s="203">
        <v>1580</v>
      </c>
      <c r="L7027" s="203">
        <v>46</v>
      </c>
      <c r="M7027" s="231"/>
    </row>
    <row r="7028" spans="1:13">
      <c r="A7028" s="231" t="s">
        <v>794</v>
      </c>
      <c r="B7028" s="231" t="s">
        <v>707</v>
      </c>
      <c r="C7028" s="231" t="s">
        <v>2344</v>
      </c>
      <c r="D7028" s="231" t="s">
        <v>850</v>
      </c>
      <c r="E7028" s="231" t="s">
        <v>710</v>
      </c>
      <c r="F7028" s="231" t="s">
        <v>48</v>
      </c>
      <c r="G7028" s="231" t="s">
        <v>521</v>
      </c>
      <c r="H7028" s="231" t="s">
        <v>796</v>
      </c>
      <c r="I7028" s="203">
        <v>742.57</v>
      </c>
      <c r="J7028" s="203">
        <v>742.57</v>
      </c>
      <c r="K7028" s="203">
        <v>0</v>
      </c>
      <c r="L7028" s="203">
        <v>0</v>
      </c>
      <c r="M7028" s="231"/>
    </row>
    <row r="7029" spans="1:13">
      <c r="A7029" s="231" t="s">
        <v>794</v>
      </c>
      <c r="B7029" s="231" t="s">
        <v>706</v>
      </c>
      <c r="C7029" s="231" t="s">
        <v>2343</v>
      </c>
      <c r="D7029" s="231" t="s">
        <v>850</v>
      </c>
      <c r="E7029" s="231" t="s">
        <v>710</v>
      </c>
      <c r="F7029" s="231" t="s">
        <v>48</v>
      </c>
      <c r="G7029" s="231" t="s">
        <v>521</v>
      </c>
      <c r="H7029" s="231" t="s">
        <v>796</v>
      </c>
      <c r="I7029" s="203">
        <v>683.52</v>
      </c>
      <c r="J7029" s="203">
        <v>355.8</v>
      </c>
      <c r="K7029" s="203">
        <v>0</v>
      </c>
      <c r="L7029" s="203">
        <v>327.72</v>
      </c>
      <c r="M7029" s="231"/>
    </row>
    <row r="7030" spans="1:13">
      <c r="A7030" s="231" t="s">
        <v>794</v>
      </c>
      <c r="B7030" s="231" t="s">
        <v>706</v>
      </c>
      <c r="C7030" s="231" t="s">
        <v>2344</v>
      </c>
      <c r="D7030" s="231" t="s">
        <v>850</v>
      </c>
      <c r="E7030" s="231" t="s">
        <v>710</v>
      </c>
      <c r="F7030" s="231" t="s">
        <v>48</v>
      </c>
      <c r="G7030" s="231" t="s">
        <v>521</v>
      </c>
      <c r="H7030" s="231" t="s">
        <v>796</v>
      </c>
      <c r="I7030" s="203">
        <v>1549.67</v>
      </c>
      <c r="J7030" s="203">
        <v>628</v>
      </c>
      <c r="K7030" s="203">
        <v>0</v>
      </c>
      <c r="L7030" s="203">
        <v>921.67</v>
      </c>
      <c r="M7030" s="231"/>
    </row>
    <row r="7031" spans="1:13">
      <c r="A7031" s="231" t="s">
        <v>794</v>
      </c>
      <c r="B7031" s="231" t="s">
        <v>706</v>
      </c>
      <c r="C7031" s="231" t="s">
        <v>2345</v>
      </c>
      <c r="D7031" s="231" t="s">
        <v>850</v>
      </c>
      <c r="E7031" s="231" t="s">
        <v>710</v>
      </c>
      <c r="F7031" s="231" t="s">
        <v>48</v>
      </c>
      <c r="G7031" s="231" t="s">
        <v>521</v>
      </c>
      <c r="H7031" s="231" t="s">
        <v>796</v>
      </c>
      <c r="I7031" s="203">
        <v>3398.63</v>
      </c>
      <c r="J7031" s="203">
        <v>3398.61</v>
      </c>
      <c r="K7031" s="203">
        <v>0</v>
      </c>
      <c r="L7031" s="203">
        <v>0.02</v>
      </c>
      <c r="M7031" s="231"/>
    </row>
    <row r="7032" spans="1:13">
      <c r="A7032" s="231" t="s">
        <v>794</v>
      </c>
      <c r="B7032" s="231" t="s">
        <v>367</v>
      </c>
      <c r="C7032" s="231" t="s">
        <v>2343</v>
      </c>
      <c r="D7032" s="231" t="s">
        <v>850</v>
      </c>
      <c r="E7032" s="231" t="s">
        <v>710</v>
      </c>
      <c r="F7032" s="231" t="s">
        <v>48</v>
      </c>
      <c r="G7032" s="231" t="s">
        <v>521</v>
      </c>
      <c r="H7032" s="231" t="s">
        <v>796</v>
      </c>
      <c r="I7032" s="203">
        <v>100</v>
      </c>
      <c r="J7032" s="203">
        <v>0</v>
      </c>
      <c r="K7032" s="203">
        <v>0</v>
      </c>
      <c r="L7032" s="203">
        <v>100</v>
      </c>
      <c r="M7032" s="231"/>
    </row>
    <row r="7033" spans="1:13">
      <c r="A7033" s="231" t="s">
        <v>794</v>
      </c>
      <c r="B7033" s="231" t="s">
        <v>706</v>
      </c>
      <c r="C7033" s="231" t="s">
        <v>2341</v>
      </c>
      <c r="D7033" s="231" t="s">
        <v>1099</v>
      </c>
      <c r="E7033" s="231" t="s">
        <v>2296</v>
      </c>
      <c r="F7033" s="231" t="s">
        <v>48</v>
      </c>
      <c r="G7033" s="231" t="s">
        <v>521</v>
      </c>
      <c r="H7033" s="231" t="s">
        <v>796</v>
      </c>
      <c r="I7033" s="203">
        <v>2649.8</v>
      </c>
      <c r="J7033" s="203">
        <v>2649.8</v>
      </c>
      <c r="K7033" s="203">
        <v>0</v>
      </c>
      <c r="L7033" s="203">
        <v>0</v>
      </c>
      <c r="M7033" s="231"/>
    </row>
    <row r="7034" spans="1:13">
      <c r="A7034" s="231" t="s">
        <v>794</v>
      </c>
      <c r="B7034" s="231" t="s">
        <v>808</v>
      </c>
      <c r="C7034" s="231" t="s">
        <v>812</v>
      </c>
      <c r="D7034" s="231" t="s">
        <v>342</v>
      </c>
      <c r="E7034" s="231" t="s">
        <v>296</v>
      </c>
      <c r="F7034" s="231" t="s">
        <v>48</v>
      </c>
      <c r="G7034" s="231" t="s">
        <v>521</v>
      </c>
      <c r="H7034" s="231" t="s">
        <v>1096</v>
      </c>
      <c r="I7034" s="203">
        <v>1490.4</v>
      </c>
      <c r="J7034" s="203">
        <v>0</v>
      </c>
      <c r="K7034" s="203">
        <v>0</v>
      </c>
      <c r="L7034" s="203">
        <v>1490.4</v>
      </c>
      <c r="M7034" s="231"/>
    </row>
    <row r="7035" spans="1:13">
      <c r="A7035" s="231" t="s">
        <v>794</v>
      </c>
      <c r="B7035" s="231" t="s">
        <v>808</v>
      </c>
      <c r="C7035" s="231" t="s">
        <v>812</v>
      </c>
      <c r="D7035" s="231" t="s">
        <v>21</v>
      </c>
      <c r="E7035" s="231" t="s">
        <v>296</v>
      </c>
      <c r="F7035" s="231" t="s">
        <v>48</v>
      </c>
      <c r="G7035" s="231" t="s">
        <v>521</v>
      </c>
      <c r="H7035" s="231" t="s">
        <v>1096</v>
      </c>
      <c r="I7035" s="203">
        <v>1968.95</v>
      </c>
      <c r="J7035" s="203">
        <v>0</v>
      </c>
      <c r="K7035" s="203">
        <v>0</v>
      </c>
      <c r="L7035" s="203">
        <v>1968.95</v>
      </c>
      <c r="M7035" s="231"/>
    </row>
    <row r="7036" spans="1:13">
      <c r="A7036" s="231" t="s">
        <v>794</v>
      </c>
      <c r="B7036" s="231" t="s">
        <v>808</v>
      </c>
      <c r="C7036" s="231" t="s">
        <v>812</v>
      </c>
      <c r="D7036" s="231" t="s">
        <v>848</v>
      </c>
      <c r="E7036" s="231" t="s">
        <v>296</v>
      </c>
      <c r="F7036" s="231" t="s">
        <v>48</v>
      </c>
      <c r="G7036" s="231" t="s">
        <v>521</v>
      </c>
      <c r="H7036" s="231" t="s">
        <v>1096</v>
      </c>
      <c r="I7036" s="203">
        <v>1852.01</v>
      </c>
      <c r="J7036" s="203">
        <v>0</v>
      </c>
      <c r="K7036" s="203">
        <v>0</v>
      </c>
      <c r="L7036" s="203">
        <v>1852.01</v>
      </c>
      <c r="M7036" s="231"/>
    </row>
    <row r="7037" spans="1:13">
      <c r="A7037" s="231" t="s">
        <v>794</v>
      </c>
      <c r="B7037" s="231" t="s">
        <v>808</v>
      </c>
      <c r="C7037" s="231" t="s">
        <v>812</v>
      </c>
      <c r="D7037" s="231" t="s">
        <v>18</v>
      </c>
      <c r="E7037" s="231" t="s">
        <v>296</v>
      </c>
      <c r="F7037" s="231" t="s">
        <v>48</v>
      </c>
      <c r="G7037" s="231" t="s">
        <v>521</v>
      </c>
      <c r="H7037" s="231" t="s">
        <v>1096</v>
      </c>
      <c r="I7037" s="203">
        <v>606.16</v>
      </c>
      <c r="J7037" s="203">
        <v>0</v>
      </c>
      <c r="K7037" s="203">
        <v>0</v>
      </c>
      <c r="L7037" s="203">
        <v>606.16</v>
      </c>
      <c r="M7037" s="231"/>
    </row>
    <row r="7038" spans="1:13">
      <c r="A7038" s="231" t="s">
        <v>794</v>
      </c>
      <c r="B7038" s="231" t="s">
        <v>808</v>
      </c>
      <c r="C7038" s="231" t="s">
        <v>812</v>
      </c>
      <c r="D7038" s="231" t="s">
        <v>835</v>
      </c>
      <c r="E7038" s="231" t="s">
        <v>296</v>
      </c>
      <c r="F7038" s="231" t="s">
        <v>48</v>
      </c>
      <c r="G7038" s="231" t="s">
        <v>521</v>
      </c>
      <c r="H7038" s="231" t="s">
        <v>1096</v>
      </c>
      <c r="I7038" s="203">
        <v>6668.82</v>
      </c>
      <c r="J7038" s="203">
        <v>0</v>
      </c>
      <c r="K7038" s="203">
        <v>0</v>
      </c>
      <c r="L7038" s="203">
        <v>6668.82</v>
      </c>
      <c r="M7038" s="231"/>
    </row>
    <row r="7039" spans="1:13">
      <c r="A7039" s="231" t="s">
        <v>794</v>
      </c>
      <c r="B7039" s="231" t="s">
        <v>808</v>
      </c>
      <c r="C7039" s="231" t="s">
        <v>2343</v>
      </c>
      <c r="D7039" s="231" t="s">
        <v>835</v>
      </c>
      <c r="E7039" s="231" t="s">
        <v>296</v>
      </c>
      <c r="F7039" s="231" t="s">
        <v>48</v>
      </c>
      <c r="G7039" s="231" t="s">
        <v>521</v>
      </c>
      <c r="H7039" s="231" t="s">
        <v>1096</v>
      </c>
      <c r="I7039" s="203">
        <v>23329</v>
      </c>
      <c r="J7039" s="203">
        <v>0</v>
      </c>
      <c r="K7039" s="203">
        <v>0</v>
      </c>
      <c r="L7039" s="203">
        <v>23329</v>
      </c>
      <c r="M7039" s="231"/>
    </row>
    <row r="7040" spans="1:13">
      <c r="A7040" s="231" t="s">
        <v>794</v>
      </c>
      <c r="B7040" s="231" t="s">
        <v>808</v>
      </c>
      <c r="C7040" s="231" t="s">
        <v>794</v>
      </c>
      <c r="D7040" s="231" t="s">
        <v>464</v>
      </c>
      <c r="E7040" s="231" t="s">
        <v>296</v>
      </c>
      <c r="F7040" s="231" t="s">
        <v>48</v>
      </c>
      <c r="G7040" s="231" t="s">
        <v>521</v>
      </c>
      <c r="H7040" s="231" t="s">
        <v>1096</v>
      </c>
      <c r="I7040" s="203">
        <v>1500</v>
      </c>
      <c r="J7040" s="203">
        <v>0</v>
      </c>
      <c r="K7040" s="203">
        <v>0</v>
      </c>
      <c r="L7040" s="203">
        <v>1500</v>
      </c>
      <c r="M7040" s="231"/>
    </row>
    <row r="7041" spans="1:13">
      <c r="A7041" s="231" t="s">
        <v>794</v>
      </c>
      <c r="B7041" s="231" t="s">
        <v>808</v>
      </c>
      <c r="C7041" s="231" t="s">
        <v>812</v>
      </c>
      <c r="D7041" s="231" t="s">
        <v>464</v>
      </c>
      <c r="E7041" s="231" t="s">
        <v>296</v>
      </c>
      <c r="F7041" s="231" t="s">
        <v>48</v>
      </c>
      <c r="G7041" s="231" t="s">
        <v>521</v>
      </c>
      <c r="H7041" s="231" t="s">
        <v>1096</v>
      </c>
      <c r="I7041" s="203">
        <v>637.52</v>
      </c>
      <c r="J7041" s="203">
        <v>0</v>
      </c>
      <c r="K7041" s="203">
        <v>0</v>
      </c>
      <c r="L7041" s="203">
        <v>637.52</v>
      </c>
      <c r="M7041" s="231"/>
    </row>
    <row r="7042" spans="1:13">
      <c r="A7042" s="231" t="s">
        <v>794</v>
      </c>
      <c r="B7042" s="231" t="s">
        <v>808</v>
      </c>
      <c r="C7042" s="231" t="s">
        <v>812</v>
      </c>
      <c r="D7042" s="231" t="s">
        <v>398</v>
      </c>
      <c r="E7042" s="231" t="s">
        <v>296</v>
      </c>
      <c r="F7042" s="231" t="s">
        <v>48</v>
      </c>
      <c r="G7042" s="231" t="s">
        <v>521</v>
      </c>
      <c r="H7042" s="231" t="s">
        <v>1096</v>
      </c>
      <c r="I7042" s="203">
        <v>2372.36</v>
      </c>
      <c r="J7042" s="203">
        <v>0</v>
      </c>
      <c r="K7042" s="203">
        <v>0</v>
      </c>
      <c r="L7042" s="203">
        <v>2372.36</v>
      </c>
      <c r="M7042" s="231"/>
    </row>
    <row r="7043" spans="1:13">
      <c r="A7043" s="231" t="s">
        <v>794</v>
      </c>
      <c r="B7043" s="231" t="s">
        <v>808</v>
      </c>
      <c r="C7043" s="231" t="s">
        <v>812</v>
      </c>
      <c r="D7043" s="231" t="s">
        <v>827</v>
      </c>
      <c r="E7043" s="231" t="s">
        <v>296</v>
      </c>
      <c r="F7043" s="231" t="s">
        <v>48</v>
      </c>
      <c r="G7043" s="231" t="s">
        <v>521</v>
      </c>
      <c r="H7043" s="231" t="s">
        <v>1096</v>
      </c>
      <c r="I7043" s="203">
        <v>4137.4799999999996</v>
      </c>
      <c r="J7043" s="203">
        <v>0</v>
      </c>
      <c r="K7043" s="203">
        <v>0</v>
      </c>
      <c r="L7043" s="203">
        <v>4137.4799999999996</v>
      </c>
      <c r="M7043" s="231"/>
    </row>
    <row r="7044" spans="1:13">
      <c r="A7044" s="231" t="s">
        <v>794</v>
      </c>
      <c r="B7044" s="231" t="s">
        <v>808</v>
      </c>
      <c r="C7044" s="231" t="s">
        <v>2343</v>
      </c>
      <c r="D7044" s="231" t="s">
        <v>827</v>
      </c>
      <c r="E7044" s="231" t="s">
        <v>296</v>
      </c>
      <c r="F7044" s="231" t="s">
        <v>48</v>
      </c>
      <c r="G7044" s="231" t="s">
        <v>521</v>
      </c>
      <c r="H7044" s="231" t="s">
        <v>1096</v>
      </c>
      <c r="I7044" s="203">
        <v>7770.54</v>
      </c>
      <c r="J7044" s="203">
        <v>0</v>
      </c>
      <c r="K7044" s="203">
        <v>0</v>
      </c>
      <c r="L7044" s="203">
        <v>7770.54</v>
      </c>
      <c r="M7044" s="231"/>
    </row>
    <row r="7045" spans="1:13">
      <c r="A7045" s="231" t="s">
        <v>794</v>
      </c>
      <c r="B7045" s="231" t="s">
        <v>808</v>
      </c>
      <c r="C7045" s="231" t="s">
        <v>812</v>
      </c>
      <c r="D7045" s="231" t="s">
        <v>384</v>
      </c>
      <c r="E7045" s="231" t="s">
        <v>296</v>
      </c>
      <c r="F7045" s="231" t="s">
        <v>48</v>
      </c>
      <c r="G7045" s="231" t="s">
        <v>521</v>
      </c>
      <c r="H7045" s="231" t="s">
        <v>1096</v>
      </c>
      <c r="I7045" s="203">
        <v>5652.06</v>
      </c>
      <c r="J7045" s="203">
        <v>0</v>
      </c>
      <c r="K7045" s="203">
        <v>0</v>
      </c>
      <c r="L7045" s="203">
        <v>5652.06</v>
      </c>
      <c r="M7045" s="231"/>
    </row>
    <row r="7046" spans="1:13">
      <c r="A7046" s="231" t="s">
        <v>794</v>
      </c>
      <c r="B7046" s="231" t="s">
        <v>808</v>
      </c>
      <c r="C7046" s="231" t="s">
        <v>812</v>
      </c>
      <c r="D7046" s="231" t="s">
        <v>136</v>
      </c>
      <c r="E7046" s="231" t="s">
        <v>296</v>
      </c>
      <c r="F7046" s="231" t="s">
        <v>48</v>
      </c>
      <c r="G7046" s="231" t="s">
        <v>521</v>
      </c>
      <c r="H7046" s="231" t="s">
        <v>1096</v>
      </c>
      <c r="I7046" s="203">
        <v>2302.88</v>
      </c>
      <c r="J7046" s="203">
        <v>0</v>
      </c>
      <c r="K7046" s="203">
        <v>0</v>
      </c>
      <c r="L7046" s="203">
        <v>2302.88</v>
      </c>
      <c r="M7046" s="231"/>
    </row>
    <row r="7047" spans="1:13">
      <c r="A7047" s="231" t="s">
        <v>794</v>
      </c>
      <c r="B7047" s="231" t="s">
        <v>808</v>
      </c>
      <c r="C7047" s="231" t="s">
        <v>2341</v>
      </c>
      <c r="D7047" s="231" t="s">
        <v>22</v>
      </c>
      <c r="E7047" s="231" t="s">
        <v>296</v>
      </c>
      <c r="F7047" s="231" t="s">
        <v>48</v>
      </c>
      <c r="G7047" s="231" t="s">
        <v>521</v>
      </c>
      <c r="H7047" s="231" t="s">
        <v>1096</v>
      </c>
      <c r="I7047" s="203">
        <v>7077.9</v>
      </c>
      <c r="J7047" s="203">
        <v>0</v>
      </c>
      <c r="K7047" s="203">
        <v>0</v>
      </c>
      <c r="L7047" s="203">
        <v>7077.9</v>
      </c>
      <c r="M7047" s="231"/>
    </row>
    <row r="7048" spans="1:13">
      <c r="A7048" s="231" t="s">
        <v>794</v>
      </c>
      <c r="B7048" s="231" t="s">
        <v>808</v>
      </c>
      <c r="C7048" s="231" t="s">
        <v>2343</v>
      </c>
      <c r="D7048" s="231" t="s">
        <v>22</v>
      </c>
      <c r="E7048" s="231" t="s">
        <v>296</v>
      </c>
      <c r="F7048" s="231" t="s">
        <v>48</v>
      </c>
      <c r="G7048" s="231" t="s">
        <v>521</v>
      </c>
      <c r="H7048" s="231" t="s">
        <v>1096</v>
      </c>
      <c r="I7048" s="203">
        <v>27389.3</v>
      </c>
      <c r="J7048" s="203">
        <v>0</v>
      </c>
      <c r="K7048" s="203">
        <v>0</v>
      </c>
      <c r="L7048" s="203">
        <v>27389.3</v>
      </c>
      <c r="M7048" s="231"/>
    </row>
    <row r="7049" spans="1:13">
      <c r="A7049" s="231" t="s">
        <v>794</v>
      </c>
      <c r="B7049" s="231" t="s">
        <v>808</v>
      </c>
      <c r="C7049" s="231" t="s">
        <v>812</v>
      </c>
      <c r="D7049" s="231" t="s">
        <v>29</v>
      </c>
      <c r="E7049" s="231" t="s">
        <v>296</v>
      </c>
      <c r="F7049" s="231" t="s">
        <v>48</v>
      </c>
      <c r="G7049" s="231" t="s">
        <v>521</v>
      </c>
      <c r="H7049" s="231" t="s">
        <v>1096</v>
      </c>
      <c r="I7049" s="203">
        <v>3907.88</v>
      </c>
      <c r="J7049" s="203">
        <v>0</v>
      </c>
      <c r="K7049" s="203">
        <v>0</v>
      </c>
      <c r="L7049" s="203">
        <v>3907.88</v>
      </c>
      <c r="M7049" s="231"/>
    </row>
    <row r="7050" spans="1:13">
      <c r="A7050" s="231" t="s">
        <v>794</v>
      </c>
      <c r="B7050" s="231" t="s">
        <v>808</v>
      </c>
      <c r="C7050" s="231" t="s">
        <v>812</v>
      </c>
      <c r="D7050" s="231" t="s">
        <v>20</v>
      </c>
      <c r="E7050" s="231" t="s">
        <v>296</v>
      </c>
      <c r="F7050" s="231" t="s">
        <v>48</v>
      </c>
      <c r="G7050" s="231" t="s">
        <v>521</v>
      </c>
      <c r="H7050" s="231" t="s">
        <v>1096</v>
      </c>
      <c r="I7050" s="203">
        <v>2582.4</v>
      </c>
      <c r="J7050" s="203">
        <v>0</v>
      </c>
      <c r="K7050" s="203">
        <v>0</v>
      </c>
      <c r="L7050" s="203">
        <v>2582.4</v>
      </c>
      <c r="M7050" s="231"/>
    </row>
    <row r="7051" spans="1:13">
      <c r="A7051" s="231" t="s">
        <v>794</v>
      </c>
      <c r="B7051" s="231" t="s">
        <v>808</v>
      </c>
      <c r="C7051" s="231" t="s">
        <v>812</v>
      </c>
      <c r="D7051" s="231" t="s">
        <v>19</v>
      </c>
      <c r="E7051" s="231" t="s">
        <v>296</v>
      </c>
      <c r="F7051" s="231" t="s">
        <v>48</v>
      </c>
      <c r="G7051" s="231" t="s">
        <v>521</v>
      </c>
      <c r="H7051" s="231" t="s">
        <v>1096</v>
      </c>
      <c r="I7051" s="203">
        <v>2836.47</v>
      </c>
      <c r="J7051" s="203">
        <v>0</v>
      </c>
      <c r="K7051" s="203">
        <v>0</v>
      </c>
      <c r="L7051" s="203">
        <v>2836.47</v>
      </c>
      <c r="M7051" s="231"/>
    </row>
    <row r="7052" spans="1:13">
      <c r="A7052" s="231" t="s">
        <v>794</v>
      </c>
      <c r="B7052" s="231" t="s">
        <v>808</v>
      </c>
      <c r="C7052" s="231" t="s">
        <v>2345</v>
      </c>
      <c r="D7052" s="231" t="s">
        <v>400</v>
      </c>
      <c r="E7052" s="231" t="s">
        <v>296</v>
      </c>
      <c r="F7052" s="231" t="s">
        <v>48</v>
      </c>
      <c r="G7052" s="231" t="s">
        <v>521</v>
      </c>
      <c r="H7052" s="231" t="s">
        <v>1096</v>
      </c>
      <c r="I7052" s="203">
        <v>3269.04</v>
      </c>
      <c r="J7052" s="203">
        <v>3269.04</v>
      </c>
      <c r="K7052" s="203">
        <v>0</v>
      </c>
      <c r="L7052" s="203">
        <v>0</v>
      </c>
      <c r="M7052" s="231"/>
    </row>
    <row r="7053" spans="1:13">
      <c r="A7053" s="231" t="s">
        <v>794</v>
      </c>
      <c r="B7053" s="231" t="s">
        <v>808</v>
      </c>
      <c r="C7053" s="231" t="s">
        <v>812</v>
      </c>
      <c r="D7053" s="231" t="s">
        <v>820</v>
      </c>
      <c r="E7053" s="231" t="s">
        <v>296</v>
      </c>
      <c r="F7053" s="231" t="s">
        <v>48</v>
      </c>
      <c r="G7053" s="231" t="s">
        <v>521</v>
      </c>
      <c r="H7053" s="231" t="s">
        <v>1096</v>
      </c>
      <c r="I7053" s="203">
        <v>7354.69</v>
      </c>
      <c r="J7053" s="203">
        <v>0</v>
      </c>
      <c r="K7053" s="203">
        <v>0</v>
      </c>
      <c r="L7053" s="203">
        <v>7354.69</v>
      </c>
      <c r="M7053" s="231"/>
    </row>
    <row r="7054" spans="1:13">
      <c r="A7054" s="231" t="s">
        <v>794</v>
      </c>
      <c r="B7054" s="231" t="s">
        <v>808</v>
      </c>
      <c r="C7054" s="231" t="s">
        <v>2341</v>
      </c>
      <c r="D7054" s="231" t="s">
        <v>820</v>
      </c>
      <c r="E7054" s="231" t="s">
        <v>296</v>
      </c>
      <c r="F7054" s="231" t="s">
        <v>48</v>
      </c>
      <c r="G7054" s="231" t="s">
        <v>521</v>
      </c>
      <c r="H7054" s="231" t="s">
        <v>1096</v>
      </c>
      <c r="I7054" s="203">
        <v>7259.1</v>
      </c>
      <c r="J7054" s="203">
        <v>0</v>
      </c>
      <c r="K7054" s="203">
        <v>0</v>
      </c>
      <c r="L7054" s="203">
        <v>7259.1</v>
      </c>
      <c r="M7054" s="231"/>
    </row>
    <row r="7055" spans="1:13">
      <c r="A7055" s="231" t="s">
        <v>794</v>
      </c>
      <c r="B7055" s="231" t="s">
        <v>808</v>
      </c>
      <c r="C7055" s="231" t="s">
        <v>812</v>
      </c>
      <c r="D7055" s="231" t="s">
        <v>851</v>
      </c>
      <c r="E7055" s="231" t="s">
        <v>296</v>
      </c>
      <c r="F7055" s="231" t="s">
        <v>48</v>
      </c>
      <c r="G7055" s="231" t="s">
        <v>521</v>
      </c>
      <c r="H7055" s="231" t="s">
        <v>1096</v>
      </c>
      <c r="I7055" s="203">
        <v>6531.45</v>
      </c>
      <c r="J7055" s="203">
        <v>0</v>
      </c>
      <c r="K7055" s="203">
        <v>0</v>
      </c>
      <c r="L7055" s="203">
        <v>6531.45</v>
      </c>
      <c r="M7055" s="231"/>
    </row>
    <row r="7056" spans="1:13">
      <c r="A7056" s="231" t="s">
        <v>794</v>
      </c>
      <c r="B7056" s="231" t="s">
        <v>808</v>
      </c>
      <c r="C7056" s="231" t="s">
        <v>2343</v>
      </c>
      <c r="D7056" s="231" t="s">
        <v>851</v>
      </c>
      <c r="E7056" s="231" t="s">
        <v>296</v>
      </c>
      <c r="F7056" s="231" t="s">
        <v>48</v>
      </c>
      <c r="G7056" s="231" t="s">
        <v>521</v>
      </c>
      <c r="H7056" s="231" t="s">
        <v>1096</v>
      </c>
      <c r="I7056" s="203">
        <v>26517</v>
      </c>
      <c r="J7056" s="203">
        <v>0</v>
      </c>
      <c r="K7056" s="203">
        <v>0</v>
      </c>
      <c r="L7056" s="203">
        <v>26517</v>
      </c>
      <c r="M7056" s="231"/>
    </row>
    <row r="7057" spans="1:13">
      <c r="A7057" s="231" t="s">
        <v>794</v>
      </c>
      <c r="B7057" s="231" t="s">
        <v>808</v>
      </c>
      <c r="C7057" s="231" t="s">
        <v>812</v>
      </c>
      <c r="D7057" s="231" t="s">
        <v>36</v>
      </c>
      <c r="E7057" s="231" t="s">
        <v>296</v>
      </c>
      <c r="F7057" s="231" t="s">
        <v>48</v>
      </c>
      <c r="G7057" s="231" t="s">
        <v>521</v>
      </c>
      <c r="H7057" s="231" t="s">
        <v>1096</v>
      </c>
      <c r="I7057" s="203">
        <v>3892.8</v>
      </c>
      <c r="J7057" s="203">
        <v>0</v>
      </c>
      <c r="K7057" s="203">
        <v>0</v>
      </c>
      <c r="L7057" s="203">
        <v>3892.8</v>
      </c>
      <c r="M7057" s="231"/>
    </row>
    <row r="7058" spans="1:13">
      <c r="A7058" s="231" t="s">
        <v>794</v>
      </c>
      <c r="B7058" s="231" t="s">
        <v>808</v>
      </c>
      <c r="C7058" s="231" t="s">
        <v>812</v>
      </c>
      <c r="D7058" s="231" t="s">
        <v>134</v>
      </c>
      <c r="E7058" s="231" t="s">
        <v>296</v>
      </c>
      <c r="F7058" s="231" t="s">
        <v>48</v>
      </c>
      <c r="G7058" s="231" t="s">
        <v>521</v>
      </c>
      <c r="H7058" s="231" t="s">
        <v>1096</v>
      </c>
      <c r="I7058" s="203">
        <v>5135.1400000000003</v>
      </c>
      <c r="J7058" s="203">
        <v>0</v>
      </c>
      <c r="K7058" s="203">
        <v>0</v>
      </c>
      <c r="L7058" s="203">
        <v>5135.1400000000003</v>
      </c>
      <c r="M7058" s="231"/>
    </row>
    <row r="7059" spans="1:13">
      <c r="A7059" s="231" t="s">
        <v>794</v>
      </c>
      <c r="B7059" s="231" t="s">
        <v>808</v>
      </c>
      <c r="C7059" s="231" t="s">
        <v>812</v>
      </c>
      <c r="D7059" s="231" t="s">
        <v>382</v>
      </c>
      <c r="E7059" s="231" t="s">
        <v>296</v>
      </c>
      <c r="F7059" s="231" t="s">
        <v>48</v>
      </c>
      <c r="G7059" s="231" t="s">
        <v>521</v>
      </c>
      <c r="H7059" s="231" t="s">
        <v>1096</v>
      </c>
      <c r="I7059" s="203">
        <v>5657.35</v>
      </c>
      <c r="J7059" s="203">
        <v>0</v>
      </c>
      <c r="K7059" s="203">
        <v>0</v>
      </c>
      <c r="L7059" s="203">
        <v>5657.35</v>
      </c>
      <c r="M7059" s="231"/>
    </row>
    <row r="7060" spans="1:13">
      <c r="A7060" s="231" t="s">
        <v>794</v>
      </c>
      <c r="B7060" s="231" t="s">
        <v>808</v>
      </c>
      <c r="C7060" s="231" t="s">
        <v>812</v>
      </c>
      <c r="D7060" s="231" t="s">
        <v>210</v>
      </c>
      <c r="E7060" s="231" t="s">
        <v>296</v>
      </c>
      <c r="F7060" s="231" t="s">
        <v>48</v>
      </c>
      <c r="G7060" s="231" t="s">
        <v>521</v>
      </c>
      <c r="H7060" s="231" t="s">
        <v>1096</v>
      </c>
      <c r="I7060" s="203">
        <v>7421.93</v>
      </c>
      <c r="J7060" s="203">
        <v>0</v>
      </c>
      <c r="K7060" s="203">
        <v>0</v>
      </c>
      <c r="L7060" s="203">
        <v>7421.93</v>
      </c>
      <c r="M7060" s="231"/>
    </row>
    <row r="7061" spans="1:13">
      <c r="A7061" s="231" t="s">
        <v>794</v>
      </c>
      <c r="B7061" s="231" t="s">
        <v>808</v>
      </c>
      <c r="C7061" s="231" t="s">
        <v>812</v>
      </c>
      <c r="D7061" s="231" t="s">
        <v>403</v>
      </c>
      <c r="E7061" s="231" t="s">
        <v>296</v>
      </c>
      <c r="F7061" s="231" t="s">
        <v>48</v>
      </c>
      <c r="G7061" s="231" t="s">
        <v>521</v>
      </c>
      <c r="H7061" s="231" t="s">
        <v>1096</v>
      </c>
      <c r="I7061" s="203">
        <v>3709.41</v>
      </c>
      <c r="J7061" s="203">
        <v>0</v>
      </c>
      <c r="K7061" s="203">
        <v>0</v>
      </c>
      <c r="L7061" s="203">
        <v>3709.41</v>
      </c>
      <c r="M7061" s="231"/>
    </row>
    <row r="7062" spans="1:13">
      <c r="A7062" s="231" t="s">
        <v>794</v>
      </c>
      <c r="B7062" s="231" t="s">
        <v>808</v>
      </c>
      <c r="C7062" s="231" t="s">
        <v>2341</v>
      </c>
      <c r="D7062" s="231" t="s">
        <v>195</v>
      </c>
      <c r="E7062" s="231" t="s">
        <v>296</v>
      </c>
      <c r="F7062" s="231" t="s">
        <v>48</v>
      </c>
      <c r="G7062" s="231" t="s">
        <v>521</v>
      </c>
      <c r="H7062" s="231" t="s">
        <v>1096</v>
      </c>
      <c r="I7062" s="203">
        <v>2500</v>
      </c>
      <c r="J7062" s="203">
        <v>0</v>
      </c>
      <c r="K7062" s="203">
        <v>1129</v>
      </c>
      <c r="L7062" s="203">
        <v>1371</v>
      </c>
      <c r="M7062" s="231"/>
    </row>
    <row r="7063" spans="1:13">
      <c r="A7063" s="231" t="s">
        <v>794</v>
      </c>
      <c r="B7063" s="231" t="s">
        <v>808</v>
      </c>
      <c r="C7063" s="231" t="s">
        <v>2343</v>
      </c>
      <c r="D7063" s="231" t="s">
        <v>195</v>
      </c>
      <c r="E7063" s="231" t="s">
        <v>296</v>
      </c>
      <c r="F7063" s="231" t="s">
        <v>48</v>
      </c>
      <c r="G7063" s="231" t="s">
        <v>521</v>
      </c>
      <c r="H7063" s="231" t="s">
        <v>1096</v>
      </c>
      <c r="I7063" s="203">
        <v>2194.5700000000002</v>
      </c>
      <c r="J7063" s="203">
        <v>0</v>
      </c>
      <c r="K7063" s="203">
        <v>2194.5700000000002</v>
      </c>
      <c r="L7063" s="203">
        <v>0</v>
      </c>
      <c r="M7063" s="231"/>
    </row>
    <row r="7064" spans="1:13">
      <c r="A7064" s="231" t="s">
        <v>794</v>
      </c>
      <c r="B7064" s="231" t="s">
        <v>808</v>
      </c>
      <c r="C7064" s="231" t="s">
        <v>812</v>
      </c>
      <c r="D7064" s="231" t="s">
        <v>840</v>
      </c>
      <c r="E7064" s="231" t="s">
        <v>296</v>
      </c>
      <c r="F7064" s="231" t="s">
        <v>48</v>
      </c>
      <c r="G7064" s="231" t="s">
        <v>521</v>
      </c>
      <c r="H7064" s="231" t="s">
        <v>1096</v>
      </c>
      <c r="I7064" s="203">
        <v>4628.99</v>
      </c>
      <c r="J7064" s="203">
        <v>0</v>
      </c>
      <c r="K7064" s="203">
        <v>0</v>
      </c>
      <c r="L7064" s="203">
        <v>4628.99</v>
      </c>
      <c r="M7064" s="231"/>
    </row>
    <row r="7065" spans="1:13">
      <c r="A7065" s="231" t="s">
        <v>794</v>
      </c>
      <c r="B7065" s="231" t="s">
        <v>808</v>
      </c>
      <c r="C7065" s="231" t="s">
        <v>2341</v>
      </c>
      <c r="D7065" s="231" t="s">
        <v>810</v>
      </c>
      <c r="E7065" s="231" t="s">
        <v>296</v>
      </c>
      <c r="F7065" s="231" t="s">
        <v>48</v>
      </c>
      <c r="G7065" s="231" t="s">
        <v>521</v>
      </c>
      <c r="H7065" s="231" t="s">
        <v>1096</v>
      </c>
      <c r="I7065" s="203">
        <v>26755.91</v>
      </c>
      <c r="J7065" s="203">
        <v>0</v>
      </c>
      <c r="K7065" s="203">
        <v>324.7</v>
      </c>
      <c r="L7065" s="203">
        <v>26431.21</v>
      </c>
      <c r="M7065" s="231"/>
    </row>
    <row r="7066" spans="1:13">
      <c r="A7066" s="231" t="s">
        <v>794</v>
      </c>
      <c r="B7066" s="231" t="s">
        <v>808</v>
      </c>
      <c r="C7066" s="231" t="s">
        <v>812</v>
      </c>
      <c r="D7066" s="231" t="s">
        <v>839</v>
      </c>
      <c r="E7066" s="231" t="s">
        <v>296</v>
      </c>
      <c r="F7066" s="231" t="s">
        <v>48</v>
      </c>
      <c r="G7066" s="231" t="s">
        <v>521</v>
      </c>
      <c r="H7066" s="231" t="s">
        <v>1096</v>
      </c>
      <c r="I7066" s="203">
        <v>8699.3700000000008</v>
      </c>
      <c r="J7066" s="203">
        <v>0</v>
      </c>
      <c r="K7066" s="203">
        <v>0</v>
      </c>
      <c r="L7066" s="203">
        <v>8699.3700000000008</v>
      </c>
      <c r="M7066" s="231"/>
    </row>
    <row r="7067" spans="1:13">
      <c r="A7067" s="231" t="s">
        <v>794</v>
      </c>
      <c r="B7067" s="231" t="s">
        <v>808</v>
      </c>
      <c r="C7067" s="231" t="s">
        <v>812</v>
      </c>
      <c r="D7067" s="231" t="s">
        <v>137</v>
      </c>
      <c r="E7067" s="231" t="s">
        <v>296</v>
      </c>
      <c r="F7067" s="231" t="s">
        <v>48</v>
      </c>
      <c r="G7067" s="231" t="s">
        <v>521</v>
      </c>
      <c r="H7067" s="231" t="s">
        <v>1096</v>
      </c>
      <c r="I7067" s="203">
        <v>1011.67</v>
      </c>
      <c r="J7067" s="203">
        <v>0</v>
      </c>
      <c r="K7067" s="203">
        <v>0</v>
      </c>
      <c r="L7067" s="203">
        <v>1011.67</v>
      </c>
      <c r="M7067" s="231"/>
    </row>
    <row r="7068" spans="1:13">
      <c r="A7068" s="231" t="s">
        <v>794</v>
      </c>
      <c r="B7068" s="231" t="s">
        <v>808</v>
      </c>
      <c r="C7068" s="231" t="s">
        <v>2341</v>
      </c>
      <c r="D7068" s="231" t="s">
        <v>137</v>
      </c>
      <c r="E7068" s="231" t="s">
        <v>296</v>
      </c>
      <c r="F7068" s="231" t="s">
        <v>48</v>
      </c>
      <c r="G7068" s="231" t="s">
        <v>521</v>
      </c>
      <c r="H7068" s="231" t="s">
        <v>1096</v>
      </c>
      <c r="I7068" s="203">
        <v>1999</v>
      </c>
      <c r="J7068" s="203">
        <v>1999</v>
      </c>
      <c r="K7068" s="203">
        <v>0</v>
      </c>
      <c r="L7068" s="203">
        <v>0</v>
      </c>
      <c r="M7068" s="231"/>
    </row>
    <row r="7069" spans="1:13">
      <c r="A7069" s="231" t="s">
        <v>794</v>
      </c>
      <c r="B7069" s="231" t="s">
        <v>808</v>
      </c>
      <c r="C7069" s="231" t="s">
        <v>812</v>
      </c>
      <c r="D7069" s="231" t="s">
        <v>380</v>
      </c>
      <c r="E7069" s="231" t="s">
        <v>296</v>
      </c>
      <c r="F7069" s="231" t="s">
        <v>48</v>
      </c>
      <c r="G7069" s="231" t="s">
        <v>521</v>
      </c>
      <c r="H7069" s="231" t="s">
        <v>1096</v>
      </c>
      <c r="I7069" s="203">
        <v>4577.2</v>
      </c>
      <c r="J7069" s="203">
        <v>0</v>
      </c>
      <c r="K7069" s="203">
        <v>0</v>
      </c>
      <c r="L7069" s="203">
        <v>4577.2</v>
      </c>
      <c r="M7069" s="231"/>
    </row>
    <row r="7070" spans="1:13">
      <c r="A7070" s="231" t="s">
        <v>794</v>
      </c>
      <c r="B7070" s="231" t="s">
        <v>808</v>
      </c>
      <c r="C7070" s="231" t="s">
        <v>2343</v>
      </c>
      <c r="D7070" s="231" t="s">
        <v>380</v>
      </c>
      <c r="E7070" s="231" t="s">
        <v>296</v>
      </c>
      <c r="F7070" s="231" t="s">
        <v>48</v>
      </c>
      <c r="G7070" s="231" t="s">
        <v>521</v>
      </c>
      <c r="H7070" s="231" t="s">
        <v>1096</v>
      </c>
      <c r="I7070" s="203">
        <v>8730.4500000000007</v>
      </c>
      <c r="J7070" s="203">
        <v>0</v>
      </c>
      <c r="K7070" s="203">
        <v>0</v>
      </c>
      <c r="L7070" s="203">
        <v>8730.4500000000007</v>
      </c>
      <c r="M7070" s="231"/>
    </row>
    <row r="7071" spans="1:13">
      <c r="A7071" s="231" t="s">
        <v>794</v>
      </c>
      <c r="B7071" s="231" t="s">
        <v>808</v>
      </c>
      <c r="C7071" s="231" t="s">
        <v>812</v>
      </c>
      <c r="D7071" s="231" t="s">
        <v>843</v>
      </c>
      <c r="E7071" s="231" t="s">
        <v>296</v>
      </c>
      <c r="F7071" s="231" t="s">
        <v>48</v>
      </c>
      <c r="G7071" s="231" t="s">
        <v>521</v>
      </c>
      <c r="H7071" s="231" t="s">
        <v>1096</v>
      </c>
      <c r="I7071" s="203">
        <v>715.3</v>
      </c>
      <c r="J7071" s="203">
        <v>0</v>
      </c>
      <c r="K7071" s="203">
        <v>0</v>
      </c>
      <c r="L7071" s="203">
        <v>715.3</v>
      </c>
      <c r="M7071" s="231"/>
    </row>
    <row r="7072" spans="1:13">
      <c r="A7072" s="231" t="s">
        <v>794</v>
      </c>
      <c r="B7072" s="231" t="s">
        <v>702</v>
      </c>
      <c r="C7072" s="231" t="s">
        <v>2341</v>
      </c>
      <c r="D7072" s="231" t="s">
        <v>843</v>
      </c>
      <c r="E7072" s="231" t="s">
        <v>296</v>
      </c>
      <c r="F7072" s="231" t="s">
        <v>48</v>
      </c>
      <c r="G7072" s="231" t="s">
        <v>521</v>
      </c>
      <c r="H7072" s="231" t="s">
        <v>1096</v>
      </c>
      <c r="I7072" s="203">
        <v>203.28</v>
      </c>
      <c r="J7072" s="203">
        <v>203.28</v>
      </c>
      <c r="K7072" s="203">
        <v>0</v>
      </c>
      <c r="L7072" s="203">
        <v>0</v>
      </c>
      <c r="M7072" s="231"/>
    </row>
    <row r="7073" spans="1:13">
      <c r="A7073" s="231" t="s">
        <v>794</v>
      </c>
      <c r="B7073" s="231" t="s">
        <v>808</v>
      </c>
      <c r="C7073" s="231" t="s">
        <v>794</v>
      </c>
      <c r="D7073" s="231" t="s">
        <v>800</v>
      </c>
      <c r="E7073" s="231" t="s">
        <v>296</v>
      </c>
      <c r="F7073" s="231" t="s">
        <v>48</v>
      </c>
      <c r="G7073" s="231" t="s">
        <v>521</v>
      </c>
      <c r="H7073" s="231" t="s">
        <v>1096</v>
      </c>
      <c r="I7073" s="203">
        <v>1270</v>
      </c>
      <c r="J7073" s="203">
        <v>1475.85</v>
      </c>
      <c r="K7073" s="203">
        <v>0</v>
      </c>
      <c r="L7073" s="203">
        <v>-205.85</v>
      </c>
      <c r="M7073" s="231"/>
    </row>
    <row r="7074" spans="1:13">
      <c r="A7074" s="231" t="s">
        <v>794</v>
      </c>
      <c r="B7074" s="231" t="s">
        <v>808</v>
      </c>
      <c r="C7074" s="231" t="s">
        <v>812</v>
      </c>
      <c r="D7074" s="231" t="s">
        <v>800</v>
      </c>
      <c r="E7074" s="231" t="s">
        <v>296</v>
      </c>
      <c r="F7074" s="231" t="s">
        <v>48</v>
      </c>
      <c r="G7074" s="231" t="s">
        <v>521</v>
      </c>
      <c r="H7074" s="231" t="s">
        <v>1096</v>
      </c>
      <c r="I7074" s="203">
        <v>3389.63</v>
      </c>
      <c r="J7074" s="203">
        <v>325.27</v>
      </c>
      <c r="K7074" s="203">
        <v>0</v>
      </c>
      <c r="L7074" s="203">
        <v>3064.36</v>
      </c>
      <c r="M7074" s="231"/>
    </row>
    <row r="7075" spans="1:13">
      <c r="A7075" s="231" t="s">
        <v>794</v>
      </c>
      <c r="B7075" s="231" t="s">
        <v>808</v>
      </c>
      <c r="C7075" s="231" t="s">
        <v>2341</v>
      </c>
      <c r="D7075" s="231" t="s">
        <v>800</v>
      </c>
      <c r="E7075" s="231" t="s">
        <v>296</v>
      </c>
      <c r="F7075" s="231" t="s">
        <v>48</v>
      </c>
      <c r="G7075" s="231" t="s">
        <v>521</v>
      </c>
      <c r="H7075" s="231" t="s">
        <v>1096</v>
      </c>
      <c r="I7075" s="203">
        <v>9000</v>
      </c>
      <c r="J7075" s="203">
        <v>9000</v>
      </c>
      <c r="K7075" s="203">
        <v>0</v>
      </c>
      <c r="L7075" s="203">
        <v>0</v>
      </c>
      <c r="M7075" s="231"/>
    </row>
    <row r="7076" spans="1:13">
      <c r="A7076" s="231" t="s">
        <v>794</v>
      </c>
      <c r="B7076" s="231" t="s">
        <v>808</v>
      </c>
      <c r="C7076" s="231" t="s">
        <v>2343</v>
      </c>
      <c r="D7076" s="231" t="s">
        <v>800</v>
      </c>
      <c r="E7076" s="231" t="s">
        <v>296</v>
      </c>
      <c r="F7076" s="231" t="s">
        <v>48</v>
      </c>
      <c r="G7076" s="231" t="s">
        <v>521</v>
      </c>
      <c r="H7076" s="231" t="s">
        <v>1096</v>
      </c>
      <c r="I7076" s="203">
        <v>4888.8</v>
      </c>
      <c r="J7076" s="203">
        <v>0</v>
      </c>
      <c r="K7076" s="203">
        <v>0</v>
      </c>
      <c r="L7076" s="203">
        <v>4888.8</v>
      </c>
      <c r="M7076" s="231"/>
    </row>
    <row r="7077" spans="1:13">
      <c r="A7077" s="231" t="s">
        <v>794</v>
      </c>
      <c r="B7077" s="231" t="s">
        <v>808</v>
      </c>
      <c r="C7077" s="231" t="s">
        <v>812</v>
      </c>
      <c r="D7077" s="231" t="s">
        <v>708</v>
      </c>
      <c r="E7077" s="231" t="s">
        <v>296</v>
      </c>
      <c r="F7077" s="231" t="s">
        <v>48</v>
      </c>
      <c r="G7077" s="231" t="s">
        <v>521</v>
      </c>
      <c r="H7077" s="231" t="s">
        <v>1096</v>
      </c>
      <c r="I7077" s="203">
        <v>757.29</v>
      </c>
      <c r="J7077" s="203">
        <v>0</v>
      </c>
      <c r="K7077" s="203">
        <v>0</v>
      </c>
      <c r="L7077" s="203">
        <v>757.29</v>
      </c>
      <c r="M7077" s="231"/>
    </row>
    <row r="7078" spans="1:13">
      <c r="A7078" s="231" t="s">
        <v>794</v>
      </c>
      <c r="B7078" s="231" t="s">
        <v>808</v>
      </c>
      <c r="C7078" s="231" t="s">
        <v>2341</v>
      </c>
      <c r="D7078" s="231" t="s">
        <v>708</v>
      </c>
      <c r="E7078" s="231" t="s">
        <v>296</v>
      </c>
      <c r="F7078" s="231" t="s">
        <v>48</v>
      </c>
      <c r="G7078" s="231" t="s">
        <v>521</v>
      </c>
      <c r="H7078" s="231" t="s">
        <v>1096</v>
      </c>
      <c r="I7078" s="203">
        <v>4562.08</v>
      </c>
      <c r="J7078" s="203">
        <v>4276.95</v>
      </c>
      <c r="K7078" s="203">
        <v>285.13</v>
      </c>
      <c r="L7078" s="203">
        <v>0</v>
      </c>
      <c r="M7078" s="231"/>
    </row>
    <row r="7079" spans="1:13">
      <c r="A7079" s="231" t="s">
        <v>794</v>
      </c>
      <c r="B7079" s="231" t="s">
        <v>808</v>
      </c>
      <c r="C7079" s="231" t="s">
        <v>2341</v>
      </c>
      <c r="D7079" s="231" t="s">
        <v>708</v>
      </c>
      <c r="E7079" s="231" t="s">
        <v>296</v>
      </c>
      <c r="F7079" s="231" t="s">
        <v>48</v>
      </c>
      <c r="G7079" s="231" t="s">
        <v>521</v>
      </c>
      <c r="H7079" s="231" t="s">
        <v>1096</v>
      </c>
      <c r="I7079" s="203">
        <v>4500</v>
      </c>
      <c r="J7079" s="203">
        <v>4500</v>
      </c>
      <c r="K7079" s="203">
        <v>0</v>
      </c>
      <c r="L7079" s="203">
        <v>0</v>
      </c>
      <c r="M7079" s="231"/>
    </row>
    <row r="7080" spans="1:13">
      <c r="A7080" s="231" t="s">
        <v>794</v>
      </c>
      <c r="B7080" s="231" t="s">
        <v>808</v>
      </c>
      <c r="C7080" s="231" t="s">
        <v>2343</v>
      </c>
      <c r="D7080" s="231" t="s">
        <v>708</v>
      </c>
      <c r="E7080" s="231" t="s">
        <v>296</v>
      </c>
      <c r="F7080" s="231" t="s">
        <v>48</v>
      </c>
      <c r="G7080" s="231" t="s">
        <v>521</v>
      </c>
      <c r="H7080" s="231" t="s">
        <v>1096</v>
      </c>
      <c r="I7080" s="203">
        <v>1737.92</v>
      </c>
      <c r="J7080" s="203">
        <v>0</v>
      </c>
      <c r="K7080" s="203">
        <v>0</v>
      </c>
      <c r="L7080" s="203">
        <v>1737.92</v>
      </c>
      <c r="M7080" s="231"/>
    </row>
    <row r="7081" spans="1:13">
      <c r="A7081" s="231" t="s">
        <v>794</v>
      </c>
      <c r="B7081" s="231" t="s">
        <v>808</v>
      </c>
      <c r="C7081" s="231" t="s">
        <v>2345</v>
      </c>
      <c r="D7081" s="231" t="s">
        <v>708</v>
      </c>
      <c r="E7081" s="231" t="s">
        <v>296</v>
      </c>
      <c r="F7081" s="231" t="s">
        <v>48</v>
      </c>
      <c r="G7081" s="231" t="s">
        <v>521</v>
      </c>
      <c r="H7081" s="231" t="s">
        <v>1096</v>
      </c>
      <c r="I7081" s="203">
        <v>7200</v>
      </c>
      <c r="J7081" s="203">
        <v>7200</v>
      </c>
      <c r="K7081" s="203">
        <v>0</v>
      </c>
      <c r="L7081" s="203">
        <v>0</v>
      </c>
      <c r="M7081" s="231"/>
    </row>
    <row r="7082" spans="1:13">
      <c r="A7082" s="231" t="s">
        <v>794</v>
      </c>
      <c r="B7082" s="231" t="s">
        <v>702</v>
      </c>
      <c r="C7082" s="231" t="s">
        <v>2341</v>
      </c>
      <c r="D7082" s="231" t="s">
        <v>708</v>
      </c>
      <c r="E7082" s="231" t="s">
        <v>296</v>
      </c>
      <c r="F7082" s="231" t="s">
        <v>48</v>
      </c>
      <c r="G7082" s="231" t="s">
        <v>521</v>
      </c>
      <c r="H7082" s="231" t="s">
        <v>1096</v>
      </c>
      <c r="I7082" s="203">
        <v>3500</v>
      </c>
      <c r="J7082" s="203">
        <v>3500</v>
      </c>
      <c r="K7082" s="203">
        <v>0</v>
      </c>
      <c r="L7082" s="203">
        <v>0</v>
      </c>
      <c r="M7082" s="231"/>
    </row>
    <row r="7083" spans="1:13">
      <c r="A7083" s="231" t="s">
        <v>794</v>
      </c>
      <c r="B7083" s="231" t="s">
        <v>808</v>
      </c>
      <c r="C7083" s="231" t="s">
        <v>812</v>
      </c>
      <c r="D7083" s="231" t="s">
        <v>513</v>
      </c>
      <c r="E7083" s="231" t="s">
        <v>296</v>
      </c>
      <c r="F7083" s="231" t="s">
        <v>48</v>
      </c>
      <c r="G7083" s="231" t="s">
        <v>521</v>
      </c>
      <c r="H7083" s="231" t="s">
        <v>1096</v>
      </c>
      <c r="I7083" s="203">
        <v>4500.2299999999996</v>
      </c>
      <c r="J7083" s="203">
        <v>0</v>
      </c>
      <c r="K7083" s="203">
        <v>0</v>
      </c>
      <c r="L7083" s="203">
        <v>4500.2299999999996</v>
      </c>
      <c r="M7083" s="231"/>
    </row>
    <row r="7084" spans="1:13">
      <c r="A7084" s="231" t="s">
        <v>794</v>
      </c>
      <c r="B7084" s="231" t="s">
        <v>808</v>
      </c>
      <c r="C7084" s="231" t="s">
        <v>812</v>
      </c>
      <c r="D7084" s="231" t="s">
        <v>845</v>
      </c>
      <c r="E7084" s="231" t="s">
        <v>296</v>
      </c>
      <c r="F7084" s="231" t="s">
        <v>48</v>
      </c>
      <c r="G7084" s="231" t="s">
        <v>521</v>
      </c>
      <c r="H7084" s="231" t="s">
        <v>1096</v>
      </c>
      <c r="I7084" s="203">
        <v>6655.28</v>
      </c>
      <c r="J7084" s="203">
        <v>0</v>
      </c>
      <c r="K7084" s="203">
        <v>0</v>
      </c>
      <c r="L7084" s="203">
        <v>6655.28</v>
      </c>
      <c r="M7084" s="231"/>
    </row>
    <row r="7085" spans="1:13">
      <c r="A7085" s="231" t="s">
        <v>794</v>
      </c>
      <c r="B7085" s="231" t="s">
        <v>808</v>
      </c>
      <c r="C7085" s="231" t="s">
        <v>812</v>
      </c>
      <c r="D7085" s="231" t="s">
        <v>799</v>
      </c>
      <c r="E7085" s="231" t="s">
        <v>296</v>
      </c>
      <c r="F7085" s="231" t="s">
        <v>48</v>
      </c>
      <c r="G7085" s="231" t="s">
        <v>521</v>
      </c>
      <c r="H7085" s="231" t="s">
        <v>1096</v>
      </c>
      <c r="I7085" s="203">
        <v>8422.2199999999993</v>
      </c>
      <c r="J7085" s="203">
        <v>0</v>
      </c>
      <c r="K7085" s="203">
        <v>0</v>
      </c>
      <c r="L7085" s="203">
        <v>8422.2199999999993</v>
      </c>
      <c r="M7085" s="231"/>
    </row>
    <row r="7086" spans="1:13">
      <c r="A7086" s="231" t="s">
        <v>794</v>
      </c>
      <c r="B7086" s="231" t="s">
        <v>806</v>
      </c>
      <c r="C7086" s="231" t="s">
        <v>794</v>
      </c>
      <c r="D7086" s="231" t="s">
        <v>705</v>
      </c>
      <c r="E7086" s="231" t="s">
        <v>521</v>
      </c>
      <c r="F7086" s="231" t="s">
        <v>2264</v>
      </c>
      <c r="G7086" s="231" t="s">
        <v>521</v>
      </c>
      <c r="H7086" s="231" t="s">
        <v>1096</v>
      </c>
      <c r="I7086" s="203">
        <v>-2000</v>
      </c>
      <c r="J7086" s="203">
        <v>-2000</v>
      </c>
      <c r="K7086" s="203">
        <v>0</v>
      </c>
      <c r="L7086" s="203">
        <v>0</v>
      </c>
      <c r="M7086" s="231"/>
    </row>
    <row r="7087" spans="1:13">
      <c r="A7087" s="231" t="s">
        <v>794</v>
      </c>
      <c r="B7087" s="231" t="s">
        <v>806</v>
      </c>
      <c r="C7087" s="231" t="s">
        <v>812</v>
      </c>
      <c r="D7087" s="231" t="s">
        <v>705</v>
      </c>
      <c r="E7087" s="231" t="s">
        <v>521</v>
      </c>
      <c r="F7087" s="231" t="s">
        <v>2264</v>
      </c>
      <c r="G7087" s="231" t="s">
        <v>521</v>
      </c>
      <c r="H7087" s="231" t="s">
        <v>1096</v>
      </c>
      <c r="I7087" s="203">
        <v>120.78</v>
      </c>
      <c r="J7087" s="203">
        <v>120.78</v>
      </c>
      <c r="K7087" s="203">
        <v>0</v>
      </c>
      <c r="L7087" s="203">
        <v>0</v>
      </c>
      <c r="M7087" s="231"/>
    </row>
    <row r="7088" spans="1:13">
      <c r="A7088" s="231" t="s">
        <v>794</v>
      </c>
      <c r="B7088" s="231" t="s">
        <v>704</v>
      </c>
      <c r="C7088" s="231" t="s">
        <v>2341</v>
      </c>
      <c r="D7088" s="231" t="s">
        <v>705</v>
      </c>
      <c r="E7088" s="231" t="s">
        <v>521</v>
      </c>
      <c r="F7088" s="231" t="s">
        <v>2264</v>
      </c>
      <c r="G7088" s="231" t="s">
        <v>521</v>
      </c>
      <c r="H7088" s="231" t="s">
        <v>1096</v>
      </c>
      <c r="I7088" s="203">
        <v>1575</v>
      </c>
      <c r="J7088" s="203">
        <v>1575</v>
      </c>
      <c r="K7088" s="203">
        <v>0</v>
      </c>
      <c r="L7088" s="203">
        <v>0</v>
      </c>
      <c r="M7088" s="231"/>
    </row>
    <row r="7089" spans="1:13">
      <c r="A7089" s="231" t="s">
        <v>794</v>
      </c>
      <c r="B7089" s="231" t="s">
        <v>702</v>
      </c>
      <c r="C7089" s="231" t="s">
        <v>2341</v>
      </c>
      <c r="D7089" s="231" t="s">
        <v>705</v>
      </c>
      <c r="E7089" s="231" t="s">
        <v>521</v>
      </c>
      <c r="F7089" s="231" t="s">
        <v>2264</v>
      </c>
      <c r="G7089" s="231" t="s">
        <v>521</v>
      </c>
      <c r="H7089" s="231" t="s">
        <v>1096</v>
      </c>
      <c r="I7089" s="203">
        <v>1850</v>
      </c>
      <c r="J7089" s="203">
        <v>1850</v>
      </c>
      <c r="K7089" s="203">
        <v>0</v>
      </c>
      <c r="L7089" s="203">
        <v>0</v>
      </c>
      <c r="M7089" s="231"/>
    </row>
    <row r="7090" spans="1:13">
      <c r="A7090" s="231" t="s">
        <v>794</v>
      </c>
      <c r="B7090" s="231" t="s">
        <v>808</v>
      </c>
      <c r="C7090" s="231" t="s">
        <v>2341</v>
      </c>
      <c r="D7090" s="231" t="s">
        <v>799</v>
      </c>
      <c r="E7090" s="231" t="s">
        <v>2294</v>
      </c>
      <c r="F7090" s="231" t="s">
        <v>48</v>
      </c>
      <c r="G7090" s="231" t="s">
        <v>521</v>
      </c>
      <c r="H7090" s="231" t="s">
        <v>796</v>
      </c>
      <c r="I7090" s="203">
        <v>2000</v>
      </c>
      <c r="J7090" s="203">
        <v>0</v>
      </c>
      <c r="K7090" s="203">
        <v>0</v>
      </c>
      <c r="L7090" s="203">
        <v>2000</v>
      </c>
      <c r="M7090" s="231"/>
    </row>
    <row r="7091" spans="1:13">
      <c r="A7091" s="231" t="s">
        <v>794</v>
      </c>
      <c r="B7091" s="231" t="s">
        <v>808</v>
      </c>
      <c r="C7091" s="231" t="s">
        <v>794</v>
      </c>
      <c r="D7091" s="231" t="s">
        <v>894</v>
      </c>
      <c r="E7091" s="231" t="s">
        <v>521</v>
      </c>
      <c r="F7091" s="231" t="s">
        <v>48</v>
      </c>
      <c r="G7091" s="231" t="s">
        <v>521</v>
      </c>
      <c r="H7091" s="231" t="s">
        <v>796</v>
      </c>
      <c r="I7091" s="203">
        <v>3022503</v>
      </c>
      <c r="J7091" s="203">
        <v>2585132.63</v>
      </c>
      <c r="K7091" s="203">
        <v>464007.96</v>
      </c>
      <c r="L7091" s="203">
        <v>-26637.59</v>
      </c>
      <c r="M7091" s="231"/>
    </row>
    <row r="7092" spans="1:13">
      <c r="A7092" s="231" t="s">
        <v>794</v>
      </c>
      <c r="B7092" s="231" t="s">
        <v>808</v>
      </c>
      <c r="C7092" s="231" t="s">
        <v>794</v>
      </c>
      <c r="D7092" s="231" t="s">
        <v>894</v>
      </c>
      <c r="E7092" s="231" t="s">
        <v>521</v>
      </c>
      <c r="F7092" s="231" t="s">
        <v>48</v>
      </c>
      <c r="G7092" s="231" t="s">
        <v>521</v>
      </c>
      <c r="H7092" s="231" t="s">
        <v>796</v>
      </c>
      <c r="I7092" s="203">
        <v>33871.800000000003</v>
      </c>
      <c r="J7092" s="203">
        <v>32917.449999999997</v>
      </c>
      <c r="K7092" s="203">
        <v>1204.3499999999999</v>
      </c>
      <c r="L7092" s="203">
        <v>-250</v>
      </c>
      <c r="M7092" s="231"/>
    </row>
    <row r="7093" spans="1:13">
      <c r="A7093" s="231" t="s">
        <v>794</v>
      </c>
      <c r="B7093" s="231" t="s">
        <v>808</v>
      </c>
      <c r="C7093" s="231" t="s">
        <v>812</v>
      </c>
      <c r="D7093" s="231" t="s">
        <v>894</v>
      </c>
      <c r="E7093" s="231" t="s">
        <v>521</v>
      </c>
      <c r="F7093" s="231" t="s">
        <v>48</v>
      </c>
      <c r="G7093" s="231" t="s">
        <v>521</v>
      </c>
      <c r="H7093" s="231" t="s">
        <v>796</v>
      </c>
      <c r="I7093" s="203">
        <v>1228419</v>
      </c>
      <c r="J7093" s="203">
        <v>1157886.23</v>
      </c>
      <c r="K7093" s="203">
        <v>96559.27</v>
      </c>
      <c r="L7093" s="203">
        <v>-26026.5</v>
      </c>
      <c r="M7093" s="231"/>
    </row>
    <row r="7094" spans="1:13">
      <c r="A7094" s="231" t="s">
        <v>794</v>
      </c>
      <c r="B7094" s="231" t="s">
        <v>808</v>
      </c>
      <c r="C7094" s="231" t="s">
        <v>2341</v>
      </c>
      <c r="D7094" s="231" t="s">
        <v>894</v>
      </c>
      <c r="E7094" s="231" t="s">
        <v>521</v>
      </c>
      <c r="F7094" s="231" t="s">
        <v>48</v>
      </c>
      <c r="G7094" s="231" t="s">
        <v>521</v>
      </c>
      <c r="H7094" s="231" t="s">
        <v>796</v>
      </c>
      <c r="I7094" s="203">
        <v>9115.01</v>
      </c>
      <c r="J7094" s="203">
        <v>7135.97</v>
      </c>
      <c r="K7094" s="203">
        <v>1979.04</v>
      </c>
      <c r="L7094" s="203">
        <v>0</v>
      </c>
      <c r="M7094" s="231"/>
    </row>
    <row r="7095" spans="1:13">
      <c r="A7095" s="231" t="s">
        <v>794</v>
      </c>
      <c r="B7095" s="231" t="s">
        <v>808</v>
      </c>
      <c r="C7095" s="231" t="s">
        <v>2341</v>
      </c>
      <c r="D7095" s="231" t="s">
        <v>894</v>
      </c>
      <c r="E7095" s="231" t="s">
        <v>521</v>
      </c>
      <c r="F7095" s="231" t="s">
        <v>48</v>
      </c>
      <c r="G7095" s="231" t="s">
        <v>521</v>
      </c>
      <c r="H7095" s="231" t="s">
        <v>796</v>
      </c>
      <c r="I7095" s="203">
        <v>1701</v>
      </c>
      <c r="J7095" s="203">
        <v>1701</v>
      </c>
      <c r="K7095" s="203">
        <v>0</v>
      </c>
      <c r="L7095" s="203">
        <v>0</v>
      </c>
      <c r="M7095" s="231"/>
    </row>
    <row r="7096" spans="1:13">
      <c r="A7096" s="231" t="s">
        <v>794</v>
      </c>
      <c r="B7096" s="231" t="s">
        <v>808</v>
      </c>
      <c r="C7096" s="231" t="s">
        <v>2343</v>
      </c>
      <c r="D7096" s="231" t="s">
        <v>894</v>
      </c>
      <c r="E7096" s="231" t="s">
        <v>521</v>
      </c>
      <c r="F7096" s="231" t="s">
        <v>48</v>
      </c>
      <c r="G7096" s="231" t="s">
        <v>521</v>
      </c>
      <c r="H7096" s="231" t="s">
        <v>796</v>
      </c>
      <c r="I7096" s="203">
        <v>21133.08</v>
      </c>
      <c r="J7096" s="203">
        <v>14577.92</v>
      </c>
      <c r="K7096" s="203">
        <v>3695.35</v>
      </c>
      <c r="L7096" s="203">
        <v>2859.81</v>
      </c>
      <c r="M7096" s="231"/>
    </row>
    <row r="7097" spans="1:13">
      <c r="A7097" s="231" t="s">
        <v>794</v>
      </c>
      <c r="B7097" s="231" t="s">
        <v>808</v>
      </c>
      <c r="C7097" s="231" t="s">
        <v>2343</v>
      </c>
      <c r="D7097" s="231" t="s">
        <v>894</v>
      </c>
      <c r="E7097" s="231" t="s">
        <v>521</v>
      </c>
      <c r="F7097" s="231" t="s">
        <v>48</v>
      </c>
      <c r="G7097" s="231" t="s">
        <v>521</v>
      </c>
      <c r="H7097" s="231" t="s">
        <v>796</v>
      </c>
      <c r="I7097" s="203">
        <v>109</v>
      </c>
      <c r="J7097" s="203">
        <v>0</v>
      </c>
      <c r="K7097" s="203">
        <v>109</v>
      </c>
      <c r="L7097" s="203">
        <v>0</v>
      </c>
      <c r="M7097" s="231"/>
    </row>
    <row r="7098" spans="1:13">
      <c r="A7098" s="231" t="s">
        <v>794</v>
      </c>
      <c r="B7098" s="231" t="s">
        <v>808</v>
      </c>
      <c r="C7098" s="231" t="s">
        <v>2343</v>
      </c>
      <c r="D7098" s="231" t="s">
        <v>894</v>
      </c>
      <c r="E7098" s="231" t="s">
        <v>521</v>
      </c>
      <c r="F7098" s="231" t="s">
        <v>48</v>
      </c>
      <c r="G7098" s="231" t="s">
        <v>521</v>
      </c>
      <c r="H7098" s="231" t="s">
        <v>796</v>
      </c>
      <c r="I7098" s="203">
        <v>95050.49</v>
      </c>
      <c r="J7098" s="203">
        <v>94143.9</v>
      </c>
      <c r="K7098" s="203">
        <v>906.59</v>
      </c>
      <c r="L7098" s="203">
        <v>0</v>
      </c>
      <c r="M7098" s="231"/>
    </row>
    <row r="7099" spans="1:13">
      <c r="A7099" s="231" t="s">
        <v>794</v>
      </c>
      <c r="B7099" s="231" t="s">
        <v>808</v>
      </c>
      <c r="C7099" s="231" t="s">
        <v>2344</v>
      </c>
      <c r="D7099" s="231" t="s">
        <v>894</v>
      </c>
      <c r="E7099" s="231" t="s">
        <v>521</v>
      </c>
      <c r="F7099" s="231" t="s">
        <v>48</v>
      </c>
      <c r="G7099" s="231" t="s">
        <v>521</v>
      </c>
      <c r="H7099" s="231" t="s">
        <v>796</v>
      </c>
      <c r="I7099" s="203">
        <v>487.99</v>
      </c>
      <c r="J7099" s="203">
        <v>487.76</v>
      </c>
      <c r="K7099" s="203">
        <v>0</v>
      </c>
      <c r="L7099" s="203">
        <v>0.23</v>
      </c>
      <c r="M7099" s="231"/>
    </row>
    <row r="7100" spans="1:13">
      <c r="A7100" s="231" t="s">
        <v>794</v>
      </c>
      <c r="B7100" s="231" t="s">
        <v>808</v>
      </c>
      <c r="C7100" s="231" t="s">
        <v>2344</v>
      </c>
      <c r="D7100" s="231" t="s">
        <v>894</v>
      </c>
      <c r="E7100" s="231" t="s">
        <v>521</v>
      </c>
      <c r="F7100" s="231" t="s">
        <v>48</v>
      </c>
      <c r="G7100" s="231" t="s">
        <v>521</v>
      </c>
      <c r="H7100" s="231" t="s">
        <v>796</v>
      </c>
      <c r="I7100" s="203">
        <v>30</v>
      </c>
      <c r="J7100" s="203">
        <v>0</v>
      </c>
      <c r="K7100" s="203">
        <v>0</v>
      </c>
      <c r="L7100" s="203">
        <v>30</v>
      </c>
      <c r="M7100" s="231"/>
    </row>
    <row r="7101" spans="1:13">
      <c r="A7101" s="231" t="s">
        <v>794</v>
      </c>
      <c r="B7101" s="231" t="s">
        <v>808</v>
      </c>
      <c r="C7101" s="231" t="s">
        <v>2344</v>
      </c>
      <c r="D7101" s="231" t="s">
        <v>894</v>
      </c>
      <c r="E7101" s="231" t="s">
        <v>521</v>
      </c>
      <c r="F7101" s="231" t="s">
        <v>48</v>
      </c>
      <c r="G7101" s="231" t="s">
        <v>521</v>
      </c>
      <c r="H7101" s="231" t="s">
        <v>796</v>
      </c>
      <c r="I7101" s="203">
        <v>65</v>
      </c>
      <c r="J7101" s="203">
        <v>33.979999999999997</v>
      </c>
      <c r="K7101" s="203">
        <v>0</v>
      </c>
      <c r="L7101" s="203">
        <v>31.02</v>
      </c>
      <c r="M7101" s="231"/>
    </row>
    <row r="7102" spans="1:13">
      <c r="A7102" s="231" t="s">
        <v>794</v>
      </c>
      <c r="B7102" s="231" t="s">
        <v>808</v>
      </c>
      <c r="C7102" s="231" t="s">
        <v>2345</v>
      </c>
      <c r="D7102" s="231" t="s">
        <v>894</v>
      </c>
      <c r="E7102" s="231" t="s">
        <v>521</v>
      </c>
      <c r="F7102" s="231" t="s">
        <v>48</v>
      </c>
      <c r="G7102" s="231" t="s">
        <v>521</v>
      </c>
      <c r="H7102" s="231" t="s">
        <v>796</v>
      </c>
      <c r="I7102" s="203">
        <v>990.4</v>
      </c>
      <c r="J7102" s="203">
        <v>990.4</v>
      </c>
      <c r="K7102" s="203">
        <v>0</v>
      </c>
      <c r="L7102" s="203">
        <v>0</v>
      </c>
      <c r="M7102" s="231"/>
    </row>
    <row r="7103" spans="1:13">
      <c r="A7103" s="231" t="s">
        <v>794</v>
      </c>
      <c r="B7103" s="231" t="s">
        <v>808</v>
      </c>
      <c r="C7103" s="231" t="s">
        <v>2345</v>
      </c>
      <c r="D7103" s="231" t="s">
        <v>894</v>
      </c>
      <c r="E7103" s="231" t="s">
        <v>521</v>
      </c>
      <c r="F7103" s="231" t="s">
        <v>48</v>
      </c>
      <c r="G7103" s="231" t="s">
        <v>521</v>
      </c>
      <c r="H7103" s="231" t="s">
        <v>796</v>
      </c>
      <c r="I7103" s="203">
        <v>36811.53</v>
      </c>
      <c r="J7103" s="203">
        <v>80389.87</v>
      </c>
      <c r="K7103" s="203">
        <v>0</v>
      </c>
      <c r="L7103" s="203">
        <v>-43578.34</v>
      </c>
      <c r="M7103" s="231"/>
    </row>
    <row r="7104" spans="1:13">
      <c r="A7104" s="231" t="s">
        <v>794</v>
      </c>
      <c r="B7104" s="231" t="s">
        <v>833</v>
      </c>
      <c r="C7104" s="231" t="s">
        <v>794</v>
      </c>
      <c r="D7104" s="231" t="s">
        <v>894</v>
      </c>
      <c r="E7104" s="231" t="s">
        <v>521</v>
      </c>
      <c r="F7104" s="231" t="s">
        <v>48</v>
      </c>
      <c r="G7104" s="231" t="s">
        <v>521</v>
      </c>
      <c r="H7104" s="231" t="s">
        <v>796</v>
      </c>
      <c r="I7104" s="203">
        <v>204920.77</v>
      </c>
      <c r="J7104" s="203">
        <v>177526.81</v>
      </c>
      <c r="K7104" s="203">
        <v>37108.639999999999</v>
      </c>
      <c r="L7104" s="203">
        <v>-9714.68</v>
      </c>
      <c r="M7104" s="231"/>
    </row>
    <row r="7105" spans="1:13">
      <c r="A7105" s="231" t="s">
        <v>794</v>
      </c>
      <c r="B7105" s="231" t="s">
        <v>833</v>
      </c>
      <c r="C7105" s="231" t="s">
        <v>794</v>
      </c>
      <c r="D7105" s="231" t="s">
        <v>894</v>
      </c>
      <c r="E7105" s="231" t="s">
        <v>521</v>
      </c>
      <c r="F7105" s="231" t="s">
        <v>48</v>
      </c>
      <c r="G7105" s="231" t="s">
        <v>521</v>
      </c>
      <c r="H7105" s="231" t="s">
        <v>796</v>
      </c>
      <c r="I7105" s="203">
        <v>25763</v>
      </c>
      <c r="J7105" s="203">
        <v>24249.16</v>
      </c>
      <c r="K7105" s="203">
        <v>885.15</v>
      </c>
      <c r="L7105" s="203">
        <v>628.69000000000005</v>
      </c>
      <c r="M7105" s="231"/>
    </row>
    <row r="7106" spans="1:13">
      <c r="A7106" s="231" t="s">
        <v>794</v>
      </c>
      <c r="B7106" s="231" t="s">
        <v>833</v>
      </c>
      <c r="C7106" s="231" t="s">
        <v>812</v>
      </c>
      <c r="D7106" s="231" t="s">
        <v>894</v>
      </c>
      <c r="E7106" s="231" t="s">
        <v>521</v>
      </c>
      <c r="F7106" s="231" t="s">
        <v>48</v>
      </c>
      <c r="G7106" s="231" t="s">
        <v>521</v>
      </c>
      <c r="H7106" s="231" t="s">
        <v>796</v>
      </c>
      <c r="I7106" s="203">
        <v>104457.3</v>
      </c>
      <c r="J7106" s="203">
        <v>102097.75</v>
      </c>
      <c r="K7106" s="203">
        <v>7886.6</v>
      </c>
      <c r="L7106" s="203">
        <v>-5527.05</v>
      </c>
      <c r="M7106" s="231"/>
    </row>
    <row r="7107" spans="1:13">
      <c r="A7107" s="231" t="s">
        <v>794</v>
      </c>
      <c r="B7107" s="231" t="s">
        <v>833</v>
      </c>
      <c r="C7107" s="231" t="s">
        <v>2345</v>
      </c>
      <c r="D7107" s="231" t="s">
        <v>894</v>
      </c>
      <c r="E7107" s="231" t="s">
        <v>521</v>
      </c>
      <c r="F7107" s="231" t="s">
        <v>48</v>
      </c>
      <c r="G7107" s="231" t="s">
        <v>521</v>
      </c>
      <c r="H7107" s="231" t="s">
        <v>796</v>
      </c>
      <c r="I7107" s="203">
        <v>2235.09</v>
      </c>
      <c r="J7107" s="203">
        <v>3949.17</v>
      </c>
      <c r="K7107" s="203">
        <v>0</v>
      </c>
      <c r="L7107" s="203">
        <v>-1714.08</v>
      </c>
      <c r="M7107" s="231"/>
    </row>
    <row r="7108" spans="1:13">
      <c r="A7108" s="231" t="s">
        <v>794</v>
      </c>
      <c r="B7108" s="231" t="s">
        <v>703</v>
      </c>
      <c r="C7108" s="231" t="s">
        <v>794</v>
      </c>
      <c r="D7108" s="231" t="s">
        <v>894</v>
      </c>
      <c r="E7108" s="231" t="s">
        <v>521</v>
      </c>
      <c r="F7108" s="231" t="s">
        <v>48</v>
      </c>
      <c r="G7108" s="231" t="s">
        <v>521</v>
      </c>
      <c r="H7108" s="231" t="s">
        <v>796</v>
      </c>
      <c r="I7108" s="203">
        <v>212624</v>
      </c>
      <c r="J7108" s="203">
        <v>176130.54</v>
      </c>
      <c r="K7108" s="203">
        <v>25442.16</v>
      </c>
      <c r="L7108" s="203">
        <v>11051.3</v>
      </c>
      <c r="M7108" s="231"/>
    </row>
    <row r="7109" spans="1:13">
      <c r="A7109" s="231" t="s">
        <v>794</v>
      </c>
      <c r="B7109" s="231" t="s">
        <v>703</v>
      </c>
      <c r="C7109" s="231" t="s">
        <v>794</v>
      </c>
      <c r="D7109" s="231" t="s">
        <v>894</v>
      </c>
      <c r="E7109" s="231" t="s">
        <v>521</v>
      </c>
      <c r="F7109" s="231" t="s">
        <v>48</v>
      </c>
      <c r="G7109" s="231" t="s">
        <v>521</v>
      </c>
      <c r="H7109" s="231" t="s">
        <v>796</v>
      </c>
      <c r="I7109" s="203">
        <v>110021</v>
      </c>
      <c r="J7109" s="203">
        <v>96910.41</v>
      </c>
      <c r="K7109" s="203">
        <v>10545.39</v>
      </c>
      <c r="L7109" s="203">
        <v>2565.1999999999998</v>
      </c>
      <c r="M7109" s="231"/>
    </row>
    <row r="7110" spans="1:13">
      <c r="A7110" s="231" t="s">
        <v>794</v>
      </c>
      <c r="B7110" s="231" t="s">
        <v>703</v>
      </c>
      <c r="C7110" s="231" t="s">
        <v>812</v>
      </c>
      <c r="D7110" s="231" t="s">
        <v>894</v>
      </c>
      <c r="E7110" s="231" t="s">
        <v>521</v>
      </c>
      <c r="F7110" s="231" t="s">
        <v>48</v>
      </c>
      <c r="G7110" s="231" t="s">
        <v>521</v>
      </c>
      <c r="H7110" s="231" t="s">
        <v>796</v>
      </c>
      <c r="I7110" s="203">
        <v>121889</v>
      </c>
      <c r="J7110" s="203">
        <v>112342.76</v>
      </c>
      <c r="K7110" s="203">
        <v>7467.63</v>
      </c>
      <c r="L7110" s="203">
        <v>2078.61</v>
      </c>
      <c r="M7110" s="231"/>
    </row>
    <row r="7111" spans="1:13">
      <c r="A7111" s="231" t="s">
        <v>794</v>
      </c>
      <c r="B7111" s="231" t="s">
        <v>703</v>
      </c>
      <c r="C7111" s="231" t="s">
        <v>2343</v>
      </c>
      <c r="D7111" s="231" t="s">
        <v>894</v>
      </c>
      <c r="E7111" s="231" t="s">
        <v>521</v>
      </c>
      <c r="F7111" s="231" t="s">
        <v>48</v>
      </c>
      <c r="G7111" s="231" t="s">
        <v>521</v>
      </c>
      <c r="H7111" s="231" t="s">
        <v>796</v>
      </c>
      <c r="I7111" s="203">
        <v>2018</v>
      </c>
      <c r="J7111" s="203">
        <v>2017.84</v>
      </c>
      <c r="K7111" s="203">
        <v>0</v>
      </c>
      <c r="L7111" s="203">
        <v>0.16</v>
      </c>
      <c r="M7111" s="231"/>
    </row>
    <row r="7112" spans="1:13">
      <c r="A7112" s="231" t="s">
        <v>794</v>
      </c>
      <c r="B7112" s="231" t="s">
        <v>703</v>
      </c>
      <c r="C7112" s="231" t="s">
        <v>2344</v>
      </c>
      <c r="D7112" s="231" t="s">
        <v>894</v>
      </c>
      <c r="E7112" s="231" t="s">
        <v>521</v>
      </c>
      <c r="F7112" s="231" t="s">
        <v>48</v>
      </c>
      <c r="G7112" s="231" t="s">
        <v>521</v>
      </c>
      <c r="H7112" s="231" t="s">
        <v>796</v>
      </c>
      <c r="I7112" s="203">
        <v>289</v>
      </c>
      <c r="J7112" s="203">
        <v>289</v>
      </c>
      <c r="K7112" s="203">
        <v>0</v>
      </c>
      <c r="L7112" s="203">
        <v>0</v>
      </c>
      <c r="M7112" s="231"/>
    </row>
    <row r="7113" spans="1:13">
      <c r="A7113" s="231" t="s">
        <v>794</v>
      </c>
      <c r="B7113" s="231" t="s">
        <v>703</v>
      </c>
      <c r="C7113" s="231" t="s">
        <v>2344</v>
      </c>
      <c r="D7113" s="231" t="s">
        <v>894</v>
      </c>
      <c r="E7113" s="231" t="s">
        <v>521</v>
      </c>
      <c r="F7113" s="231" t="s">
        <v>48</v>
      </c>
      <c r="G7113" s="231" t="s">
        <v>521</v>
      </c>
      <c r="H7113" s="231" t="s">
        <v>796</v>
      </c>
      <c r="I7113" s="203">
        <v>35</v>
      </c>
      <c r="J7113" s="203">
        <v>34.99</v>
      </c>
      <c r="K7113" s="203">
        <v>0</v>
      </c>
      <c r="L7113" s="203">
        <v>0.01</v>
      </c>
      <c r="M7113" s="231"/>
    </row>
    <row r="7114" spans="1:13">
      <c r="A7114" s="231" t="s">
        <v>794</v>
      </c>
      <c r="B7114" s="231" t="s">
        <v>701</v>
      </c>
      <c r="C7114" s="231" t="s">
        <v>794</v>
      </c>
      <c r="D7114" s="231" t="s">
        <v>894</v>
      </c>
      <c r="E7114" s="231" t="s">
        <v>521</v>
      </c>
      <c r="F7114" s="231" t="s">
        <v>48</v>
      </c>
      <c r="G7114" s="231" t="s">
        <v>521</v>
      </c>
      <c r="H7114" s="231" t="s">
        <v>796</v>
      </c>
      <c r="I7114" s="203">
        <v>54656</v>
      </c>
      <c r="J7114" s="203">
        <v>45493.02</v>
      </c>
      <c r="K7114" s="203">
        <v>9044.16</v>
      </c>
      <c r="L7114" s="203">
        <v>118.82</v>
      </c>
      <c r="M7114" s="231"/>
    </row>
    <row r="7115" spans="1:13">
      <c r="A7115" s="231" t="s">
        <v>794</v>
      </c>
      <c r="B7115" s="231" t="s">
        <v>701</v>
      </c>
      <c r="C7115" s="231" t="s">
        <v>794</v>
      </c>
      <c r="D7115" s="231" t="s">
        <v>894</v>
      </c>
      <c r="E7115" s="231" t="s">
        <v>521</v>
      </c>
      <c r="F7115" s="231" t="s">
        <v>48</v>
      </c>
      <c r="G7115" s="231" t="s">
        <v>521</v>
      </c>
      <c r="H7115" s="231" t="s">
        <v>796</v>
      </c>
      <c r="I7115" s="203">
        <v>33879.83</v>
      </c>
      <c r="J7115" s="203">
        <v>32675.48</v>
      </c>
      <c r="K7115" s="203">
        <v>1204.3499999999999</v>
      </c>
      <c r="L7115" s="203">
        <v>0</v>
      </c>
      <c r="M7115" s="231"/>
    </row>
    <row r="7116" spans="1:13">
      <c r="A7116" s="231" t="s">
        <v>794</v>
      </c>
      <c r="B7116" s="231" t="s">
        <v>701</v>
      </c>
      <c r="C7116" s="231" t="s">
        <v>812</v>
      </c>
      <c r="D7116" s="231" t="s">
        <v>894</v>
      </c>
      <c r="E7116" s="231" t="s">
        <v>521</v>
      </c>
      <c r="F7116" s="231" t="s">
        <v>48</v>
      </c>
      <c r="G7116" s="231" t="s">
        <v>521</v>
      </c>
      <c r="H7116" s="231" t="s">
        <v>796</v>
      </c>
      <c r="I7116" s="203">
        <v>34434</v>
      </c>
      <c r="J7116" s="203">
        <v>32232.05</v>
      </c>
      <c r="K7116" s="203">
        <v>2127.83</v>
      </c>
      <c r="L7116" s="203">
        <v>74.12</v>
      </c>
      <c r="M7116" s="231"/>
    </row>
    <row r="7117" spans="1:13">
      <c r="A7117" s="231" t="s">
        <v>794</v>
      </c>
      <c r="B7117" s="231" t="s">
        <v>701</v>
      </c>
      <c r="C7117" s="231" t="s">
        <v>2341</v>
      </c>
      <c r="D7117" s="231" t="s">
        <v>894</v>
      </c>
      <c r="E7117" s="231" t="s">
        <v>521</v>
      </c>
      <c r="F7117" s="231" t="s">
        <v>48</v>
      </c>
      <c r="G7117" s="231" t="s">
        <v>521</v>
      </c>
      <c r="H7117" s="231" t="s">
        <v>796</v>
      </c>
      <c r="I7117" s="203">
        <v>262.52999999999997</v>
      </c>
      <c r="J7117" s="203">
        <v>262.52999999999997</v>
      </c>
      <c r="K7117" s="203">
        <v>0</v>
      </c>
      <c r="L7117" s="203">
        <v>0</v>
      </c>
      <c r="M7117" s="231"/>
    </row>
    <row r="7118" spans="1:13">
      <c r="A7118" s="231" t="s">
        <v>794</v>
      </c>
      <c r="B7118" s="231" t="s">
        <v>701</v>
      </c>
      <c r="C7118" s="231" t="s">
        <v>2343</v>
      </c>
      <c r="D7118" s="231" t="s">
        <v>894</v>
      </c>
      <c r="E7118" s="231" t="s">
        <v>521</v>
      </c>
      <c r="F7118" s="231" t="s">
        <v>48</v>
      </c>
      <c r="G7118" s="231" t="s">
        <v>521</v>
      </c>
      <c r="H7118" s="231" t="s">
        <v>796</v>
      </c>
      <c r="I7118" s="203">
        <v>3997.28</v>
      </c>
      <c r="J7118" s="203">
        <v>3404.38</v>
      </c>
      <c r="K7118" s="203">
        <v>0</v>
      </c>
      <c r="L7118" s="203">
        <v>592.9</v>
      </c>
      <c r="M7118" s="231"/>
    </row>
    <row r="7119" spans="1:13">
      <c r="A7119" s="231" t="s">
        <v>794</v>
      </c>
      <c r="B7119" s="231" t="s">
        <v>701</v>
      </c>
      <c r="C7119" s="231" t="s">
        <v>2344</v>
      </c>
      <c r="D7119" s="231" t="s">
        <v>894</v>
      </c>
      <c r="E7119" s="231" t="s">
        <v>521</v>
      </c>
      <c r="F7119" s="231" t="s">
        <v>48</v>
      </c>
      <c r="G7119" s="231" t="s">
        <v>521</v>
      </c>
      <c r="H7119" s="231" t="s">
        <v>796</v>
      </c>
      <c r="I7119" s="203">
        <v>289.63</v>
      </c>
      <c r="J7119" s="203">
        <v>289.63</v>
      </c>
      <c r="K7119" s="203">
        <v>0</v>
      </c>
      <c r="L7119" s="203">
        <v>0</v>
      </c>
      <c r="M7119" s="231"/>
    </row>
    <row r="7120" spans="1:13">
      <c r="A7120" s="231" t="s">
        <v>794</v>
      </c>
      <c r="B7120" s="231" t="s">
        <v>701</v>
      </c>
      <c r="C7120" s="231" t="s">
        <v>2344</v>
      </c>
      <c r="D7120" s="231" t="s">
        <v>894</v>
      </c>
      <c r="E7120" s="231" t="s">
        <v>521</v>
      </c>
      <c r="F7120" s="231" t="s">
        <v>48</v>
      </c>
      <c r="G7120" s="231" t="s">
        <v>521</v>
      </c>
      <c r="H7120" s="231" t="s">
        <v>796</v>
      </c>
      <c r="I7120" s="203">
        <v>1899.6</v>
      </c>
      <c r="J7120" s="203">
        <v>2159.56</v>
      </c>
      <c r="K7120" s="203">
        <v>0</v>
      </c>
      <c r="L7120" s="203">
        <v>-259.95999999999998</v>
      </c>
      <c r="M7120" s="231"/>
    </row>
    <row r="7121" spans="1:13">
      <c r="A7121" s="231" t="s">
        <v>794</v>
      </c>
      <c r="B7121" s="231" t="s">
        <v>701</v>
      </c>
      <c r="C7121" s="231" t="s">
        <v>2344</v>
      </c>
      <c r="D7121" s="231" t="s">
        <v>894</v>
      </c>
      <c r="E7121" s="231" t="s">
        <v>521</v>
      </c>
      <c r="F7121" s="231" t="s">
        <v>48</v>
      </c>
      <c r="G7121" s="231" t="s">
        <v>521</v>
      </c>
      <c r="H7121" s="231" t="s">
        <v>796</v>
      </c>
      <c r="I7121" s="203">
        <v>135.96</v>
      </c>
      <c r="J7121" s="203">
        <v>135.96</v>
      </c>
      <c r="K7121" s="203">
        <v>0</v>
      </c>
      <c r="L7121" s="203">
        <v>0</v>
      </c>
      <c r="M7121" s="231"/>
    </row>
    <row r="7122" spans="1:13">
      <c r="A7122" s="231" t="s">
        <v>794</v>
      </c>
      <c r="B7122" s="231" t="s">
        <v>701</v>
      </c>
      <c r="C7122" s="231" t="s">
        <v>2345</v>
      </c>
      <c r="D7122" s="231" t="s">
        <v>894</v>
      </c>
      <c r="E7122" s="231" t="s">
        <v>521</v>
      </c>
      <c r="F7122" s="231" t="s">
        <v>48</v>
      </c>
      <c r="G7122" s="231" t="s">
        <v>521</v>
      </c>
      <c r="H7122" s="231" t="s">
        <v>796</v>
      </c>
      <c r="I7122" s="203">
        <v>75</v>
      </c>
      <c r="J7122" s="203">
        <v>75</v>
      </c>
      <c r="K7122" s="203">
        <v>0</v>
      </c>
      <c r="L7122" s="203">
        <v>0</v>
      </c>
      <c r="M7122" s="231"/>
    </row>
    <row r="7123" spans="1:13">
      <c r="A7123" s="231" t="s">
        <v>794</v>
      </c>
      <c r="B7123" s="231" t="s">
        <v>701</v>
      </c>
      <c r="C7123" s="231" t="s">
        <v>2345</v>
      </c>
      <c r="D7123" s="231" t="s">
        <v>894</v>
      </c>
      <c r="E7123" s="231" t="s">
        <v>521</v>
      </c>
      <c r="F7123" s="231" t="s">
        <v>48</v>
      </c>
      <c r="G7123" s="231" t="s">
        <v>521</v>
      </c>
      <c r="H7123" s="231" t="s">
        <v>796</v>
      </c>
      <c r="I7123" s="203">
        <v>142.84</v>
      </c>
      <c r="J7123" s="203">
        <v>142.84</v>
      </c>
      <c r="K7123" s="203">
        <v>0</v>
      </c>
      <c r="L7123" s="203">
        <v>0</v>
      </c>
      <c r="M7123" s="231"/>
    </row>
    <row r="7124" spans="1:13">
      <c r="A7124" s="231" t="s">
        <v>794</v>
      </c>
      <c r="B7124" s="231" t="s">
        <v>707</v>
      </c>
      <c r="C7124" s="231" t="s">
        <v>794</v>
      </c>
      <c r="D7124" s="231" t="s">
        <v>894</v>
      </c>
      <c r="E7124" s="231" t="s">
        <v>521</v>
      </c>
      <c r="F7124" s="231" t="s">
        <v>48</v>
      </c>
      <c r="G7124" s="231" t="s">
        <v>521</v>
      </c>
      <c r="H7124" s="231" t="s">
        <v>796</v>
      </c>
      <c r="I7124" s="203">
        <v>331883</v>
      </c>
      <c r="J7124" s="203">
        <v>300520.56</v>
      </c>
      <c r="K7124" s="203">
        <v>30570.75</v>
      </c>
      <c r="L7124" s="203">
        <v>791.69</v>
      </c>
      <c r="M7124" s="231"/>
    </row>
    <row r="7125" spans="1:13">
      <c r="A7125" s="231" t="s">
        <v>794</v>
      </c>
      <c r="B7125" s="231" t="s">
        <v>707</v>
      </c>
      <c r="C7125" s="231" t="s">
        <v>794</v>
      </c>
      <c r="D7125" s="231" t="s">
        <v>894</v>
      </c>
      <c r="E7125" s="231" t="s">
        <v>521</v>
      </c>
      <c r="F7125" s="231" t="s">
        <v>48</v>
      </c>
      <c r="G7125" s="231" t="s">
        <v>521</v>
      </c>
      <c r="H7125" s="231" t="s">
        <v>796</v>
      </c>
      <c r="I7125" s="203">
        <v>87304</v>
      </c>
      <c r="J7125" s="203">
        <v>79010.100000000006</v>
      </c>
      <c r="K7125" s="203">
        <v>6796.72</v>
      </c>
      <c r="L7125" s="203">
        <v>1497.18</v>
      </c>
      <c r="M7125" s="231"/>
    </row>
    <row r="7126" spans="1:13">
      <c r="A7126" s="231" t="s">
        <v>794</v>
      </c>
      <c r="B7126" s="231" t="s">
        <v>707</v>
      </c>
      <c r="C7126" s="231" t="s">
        <v>812</v>
      </c>
      <c r="D7126" s="231" t="s">
        <v>894</v>
      </c>
      <c r="E7126" s="231" t="s">
        <v>521</v>
      </c>
      <c r="F7126" s="231" t="s">
        <v>48</v>
      </c>
      <c r="G7126" s="231" t="s">
        <v>521</v>
      </c>
      <c r="H7126" s="231" t="s">
        <v>796</v>
      </c>
      <c r="I7126" s="203">
        <v>165915.31</v>
      </c>
      <c r="J7126" s="203">
        <v>159851.09</v>
      </c>
      <c r="K7126" s="203">
        <v>7755.6</v>
      </c>
      <c r="L7126" s="203">
        <v>-1691.38</v>
      </c>
      <c r="M7126" s="231"/>
    </row>
    <row r="7127" spans="1:13">
      <c r="A7127" s="231" t="s">
        <v>794</v>
      </c>
      <c r="B7127" s="231" t="s">
        <v>707</v>
      </c>
      <c r="C7127" s="231" t="s">
        <v>2341</v>
      </c>
      <c r="D7127" s="231" t="s">
        <v>894</v>
      </c>
      <c r="E7127" s="231" t="s">
        <v>521</v>
      </c>
      <c r="F7127" s="231" t="s">
        <v>48</v>
      </c>
      <c r="G7127" s="231" t="s">
        <v>521</v>
      </c>
      <c r="H7127" s="231" t="s">
        <v>796</v>
      </c>
      <c r="I7127" s="203">
        <v>1586</v>
      </c>
      <c r="J7127" s="203">
        <v>0</v>
      </c>
      <c r="K7127" s="203">
        <v>0</v>
      </c>
      <c r="L7127" s="203">
        <v>1586</v>
      </c>
      <c r="M7127" s="231"/>
    </row>
    <row r="7128" spans="1:13">
      <c r="A7128" s="231" t="s">
        <v>794</v>
      </c>
      <c r="B7128" s="231" t="s">
        <v>707</v>
      </c>
      <c r="C7128" s="231" t="s">
        <v>2341</v>
      </c>
      <c r="D7128" s="231" t="s">
        <v>894</v>
      </c>
      <c r="E7128" s="231" t="s">
        <v>521</v>
      </c>
      <c r="F7128" s="231" t="s">
        <v>48</v>
      </c>
      <c r="G7128" s="231" t="s">
        <v>521</v>
      </c>
      <c r="H7128" s="231" t="s">
        <v>796</v>
      </c>
      <c r="I7128" s="203">
        <v>1402</v>
      </c>
      <c r="J7128" s="203">
        <v>0</v>
      </c>
      <c r="K7128" s="203">
        <v>0</v>
      </c>
      <c r="L7128" s="203">
        <v>1402</v>
      </c>
      <c r="M7128" s="231"/>
    </row>
    <row r="7129" spans="1:13">
      <c r="A7129" s="231" t="s">
        <v>794</v>
      </c>
      <c r="B7129" s="231" t="s">
        <v>707</v>
      </c>
      <c r="C7129" s="231" t="s">
        <v>2341</v>
      </c>
      <c r="D7129" s="231" t="s">
        <v>894</v>
      </c>
      <c r="E7129" s="231" t="s">
        <v>521</v>
      </c>
      <c r="F7129" s="231" t="s">
        <v>48</v>
      </c>
      <c r="G7129" s="231" t="s">
        <v>521</v>
      </c>
      <c r="H7129" s="231" t="s">
        <v>796</v>
      </c>
      <c r="I7129" s="203">
        <v>7742.52</v>
      </c>
      <c r="J7129" s="203">
        <v>5611.1</v>
      </c>
      <c r="K7129" s="203">
        <v>2131.42</v>
      </c>
      <c r="L7129" s="203">
        <v>0</v>
      </c>
      <c r="M7129" s="231"/>
    </row>
    <row r="7130" spans="1:13">
      <c r="A7130" s="231" t="s">
        <v>794</v>
      </c>
      <c r="B7130" s="231" t="s">
        <v>707</v>
      </c>
      <c r="C7130" s="231" t="s">
        <v>2341</v>
      </c>
      <c r="D7130" s="231" t="s">
        <v>894</v>
      </c>
      <c r="E7130" s="231" t="s">
        <v>521</v>
      </c>
      <c r="F7130" s="231" t="s">
        <v>48</v>
      </c>
      <c r="G7130" s="231" t="s">
        <v>521</v>
      </c>
      <c r="H7130" s="231" t="s">
        <v>796</v>
      </c>
      <c r="I7130" s="203">
        <v>1249.79</v>
      </c>
      <c r="J7130" s="203">
        <v>35.340000000000003</v>
      </c>
      <c r="K7130" s="203">
        <v>0</v>
      </c>
      <c r="L7130" s="203">
        <v>1214.45</v>
      </c>
      <c r="M7130" s="231"/>
    </row>
    <row r="7131" spans="1:13">
      <c r="A7131" s="231" t="s">
        <v>794</v>
      </c>
      <c r="B7131" s="231" t="s">
        <v>707</v>
      </c>
      <c r="C7131" s="231" t="s">
        <v>2341</v>
      </c>
      <c r="D7131" s="231" t="s">
        <v>894</v>
      </c>
      <c r="E7131" s="231" t="s">
        <v>521</v>
      </c>
      <c r="F7131" s="231" t="s">
        <v>48</v>
      </c>
      <c r="G7131" s="231" t="s">
        <v>521</v>
      </c>
      <c r="H7131" s="231" t="s">
        <v>796</v>
      </c>
      <c r="I7131" s="203">
        <v>806.89</v>
      </c>
      <c r="J7131" s="203">
        <v>755.38</v>
      </c>
      <c r="K7131" s="203">
        <v>0</v>
      </c>
      <c r="L7131" s="203">
        <v>51.51</v>
      </c>
      <c r="M7131" s="231"/>
    </row>
    <row r="7132" spans="1:13">
      <c r="A7132" s="231" t="s">
        <v>794</v>
      </c>
      <c r="B7132" s="231" t="s">
        <v>707</v>
      </c>
      <c r="C7132" s="231" t="s">
        <v>2343</v>
      </c>
      <c r="D7132" s="231" t="s">
        <v>894</v>
      </c>
      <c r="E7132" s="231" t="s">
        <v>521</v>
      </c>
      <c r="F7132" s="231" t="s">
        <v>48</v>
      </c>
      <c r="G7132" s="231" t="s">
        <v>521</v>
      </c>
      <c r="H7132" s="231" t="s">
        <v>796</v>
      </c>
      <c r="I7132" s="203">
        <v>4545.03</v>
      </c>
      <c r="J7132" s="203">
        <v>4324.9399999999996</v>
      </c>
      <c r="K7132" s="203">
        <v>183.4</v>
      </c>
      <c r="L7132" s="203">
        <v>36.69</v>
      </c>
      <c r="M7132" s="231"/>
    </row>
    <row r="7133" spans="1:13">
      <c r="A7133" s="231" t="s">
        <v>794</v>
      </c>
      <c r="B7133" s="231" t="s">
        <v>707</v>
      </c>
      <c r="C7133" s="231" t="s">
        <v>2343</v>
      </c>
      <c r="D7133" s="231" t="s">
        <v>894</v>
      </c>
      <c r="E7133" s="231" t="s">
        <v>521</v>
      </c>
      <c r="F7133" s="231" t="s">
        <v>48</v>
      </c>
      <c r="G7133" s="231" t="s">
        <v>521</v>
      </c>
      <c r="H7133" s="231" t="s">
        <v>796</v>
      </c>
      <c r="I7133" s="203">
        <v>943.19</v>
      </c>
      <c r="J7133" s="203">
        <v>943.19</v>
      </c>
      <c r="K7133" s="203">
        <v>0</v>
      </c>
      <c r="L7133" s="203">
        <v>0</v>
      </c>
      <c r="M7133" s="231"/>
    </row>
    <row r="7134" spans="1:13">
      <c r="A7134" s="231" t="s">
        <v>794</v>
      </c>
      <c r="B7134" s="231" t="s">
        <v>707</v>
      </c>
      <c r="C7134" s="231" t="s">
        <v>2344</v>
      </c>
      <c r="D7134" s="231" t="s">
        <v>894</v>
      </c>
      <c r="E7134" s="231" t="s">
        <v>521</v>
      </c>
      <c r="F7134" s="231" t="s">
        <v>48</v>
      </c>
      <c r="G7134" s="231" t="s">
        <v>521</v>
      </c>
      <c r="H7134" s="231" t="s">
        <v>796</v>
      </c>
      <c r="I7134" s="203">
        <v>659.1</v>
      </c>
      <c r="J7134" s="203">
        <v>659.1</v>
      </c>
      <c r="K7134" s="203">
        <v>0</v>
      </c>
      <c r="L7134" s="203">
        <v>0</v>
      </c>
      <c r="M7134" s="231"/>
    </row>
    <row r="7135" spans="1:13">
      <c r="A7135" s="231" t="s">
        <v>794</v>
      </c>
      <c r="B7135" s="231" t="s">
        <v>707</v>
      </c>
      <c r="C7135" s="231" t="s">
        <v>2345</v>
      </c>
      <c r="D7135" s="231" t="s">
        <v>894</v>
      </c>
      <c r="E7135" s="231" t="s">
        <v>521</v>
      </c>
      <c r="F7135" s="231" t="s">
        <v>48</v>
      </c>
      <c r="G7135" s="231" t="s">
        <v>521</v>
      </c>
      <c r="H7135" s="231" t="s">
        <v>796</v>
      </c>
      <c r="I7135" s="203">
        <v>1400</v>
      </c>
      <c r="J7135" s="203">
        <v>1400</v>
      </c>
      <c r="K7135" s="203">
        <v>0</v>
      </c>
      <c r="L7135" s="203">
        <v>0</v>
      </c>
      <c r="M7135" s="231"/>
    </row>
    <row r="7136" spans="1:13">
      <c r="A7136" s="231" t="s">
        <v>794</v>
      </c>
      <c r="B7136" s="231" t="s">
        <v>706</v>
      </c>
      <c r="C7136" s="231" t="s">
        <v>794</v>
      </c>
      <c r="D7136" s="231" t="s">
        <v>894</v>
      </c>
      <c r="E7136" s="231" t="s">
        <v>521</v>
      </c>
      <c r="F7136" s="231" t="s">
        <v>48</v>
      </c>
      <c r="G7136" s="231" t="s">
        <v>521</v>
      </c>
      <c r="H7136" s="231" t="s">
        <v>796</v>
      </c>
      <c r="I7136" s="203">
        <v>320521</v>
      </c>
      <c r="J7136" s="203">
        <v>283186.94</v>
      </c>
      <c r="K7136" s="203">
        <v>38676.720000000001</v>
      </c>
      <c r="L7136" s="203">
        <v>-1342.66</v>
      </c>
      <c r="M7136" s="231"/>
    </row>
    <row r="7137" spans="1:13">
      <c r="A7137" s="231" t="s">
        <v>794</v>
      </c>
      <c r="B7137" s="231" t="s">
        <v>706</v>
      </c>
      <c r="C7137" s="231" t="s">
        <v>812</v>
      </c>
      <c r="D7137" s="231" t="s">
        <v>894</v>
      </c>
      <c r="E7137" s="231" t="s">
        <v>521</v>
      </c>
      <c r="F7137" s="231" t="s">
        <v>48</v>
      </c>
      <c r="G7137" s="231" t="s">
        <v>521</v>
      </c>
      <c r="H7137" s="231" t="s">
        <v>796</v>
      </c>
      <c r="I7137" s="203">
        <v>143576</v>
      </c>
      <c r="J7137" s="203">
        <v>144700.60999999999</v>
      </c>
      <c r="K7137" s="203">
        <v>9362.0300000000007</v>
      </c>
      <c r="L7137" s="203">
        <v>-10486.64</v>
      </c>
      <c r="M7137" s="231"/>
    </row>
    <row r="7138" spans="1:13">
      <c r="A7138" s="231" t="s">
        <v>794</v>
      </c>
      <c r="B7138" s="231" t="s">
        <v>706</v>
      </c>
      <c r="C7138" s="231" t="s">
        <v>2341</v>
      </c>
      <c r="D7138" s="231" t="s">
        <v>894</v>
      </c>
      <c r="E7138" s="231" t="s">
        <v>521</v>
      </c>
      <c r="F7138" s="231" t="s">
        <v>48</v>
      </c>
      <c r="G7138" s="231" t="s">
        <v>521</v>
      </c>
      <c r="H7138" s="231" t="s">
        <v>796</v>
      </c>
      <c r="I7138" s="203">
        <v>379</v>
      </c>
      <c r="J7138" s="203">
        <v>19</v>
      </c>
      <c r="K7138" s="203">
        <v>0</v>
      </c>
      <c r="L7138" s="203">
        <v>360</v>
      </c>
      <c r="M7138" s="231"/>
    </row>
    <row r="7139" spans="1:13">
      <c r="A7139" s="231" t="s">
        <v>794</v>
      </c>
      <c r="B7139" s="231" t="s">
        <v>706</v>
      </c>
      <c r="C7139" s="231" t="s">
        <v>2341</v>
      </c>
      <c r="D7139" s="231" t="s">
        <v>894</v>
      </c>
      <c r="E7139" s="231" t="s">
        <v>521</v>
      </c>
      <c r="F7139" s="231" t="s">
        <v>48</v>
      </c>
      <c r="G7139" s="231" t="s">
        <v>521</v>
      </c>
      <c r="H7139" s="231" t="s">
        <v>796</v>
      </c>
      <c r="I7139" s="203">
        <v>11764</v>
      </c>
      <c r="J7139" s="203">
        <v>10567.85</v>
      </c>
      <c r="K7139" s="203">
        <v>0</v>
      </c>
      <c r="L7139" s="203">
        <v>1196.1500000000001</v>
      </c>
      <c r="M7139" s="231"/>
    </row>
    <row r="7140" spans="1:13">
      <c r="A7140" s="231" t="s">
        <v>794</v>
      </c>
      <c r="B7140" s="231" t="s">
        <v>706</v>
      </c>
      <c r="C7140" s="231" t="s">
        <v>2341</v>
      </c>
      <c r="D7140" s="231" t="s">
        <v>894</v>
      </c>
      <c r="E7140" s="231" t="s">
        <v>521</v>
      </c>
      <c r="F7140" s="231" t="s">
        <v>48</v>
      </c>
      <c r="G7140" s="231" t="s">
        <v>521</v>
      </c>
      <c r="H7140" s="231" t="s">
        <v>796</v>
      </c>
      <c r="I7140" s="203">
        <v>12038.19</v>
      </c>
      <c r="J7140" s="203">
        <v>10148.06</v>
      </c>
      <c r="K7140" s="203">
        <v>1890.13</v>
      </c>
      <c r="L7140" s="203">
        <v>0</v>
      </c>
      <c r="M7140" s="231"/>
    </row>
    <row r="7141" spans="1:13">
      <c r="A7141" s="231" t="s">
        <v>794</v>
      </c>
      <c r="B7141" s="231" t="s">
        <v>706</v>
      </c>
      <c r="C7141" s="231" t="s">
        <v>2341</v>
      </c>
      <c r="D7141" s="231" t="s">
        <v>894</v>
      </c>
      <c r="E7141" s="231" t="s">
        <v>521</v>
      </c>
      <c r="F7141" s="231" t="s">
        <v>48</v>
      </c>
      <c r="G7141" s="231" t="s">
        <v>521</v>
      </c>
      <c r="H7141" s="231" t="s">
        <v>796</v>
      </c>
      <c r="I7141" s="203">
        <v>647.39</v>
      </c>
      <c r="J7141" s="203">
        <v>521.48</v>
      </c>
      <c r="K7141" s="203">
        <v>125.91</v>
      </c>
      <c r="L7141" s="203">
        <v>0</v>
      </c>
      <c r="M7141" s="231"/>
    </row>
    <row r="7142" spans="1:13">
      <c r="A7142" s="231" t="s">
        <v>794</v>
      </c>
      <c r="B7142" s="231" t="s">
        <v>706</v>
      </c>
      <c r="C7142" s="231" t="s">
        <v>2342</v>
      </c>
      <c r="D7142" s="231" t="s">
        <v>894</v>
      </c>
      <c r="E7142" s="231" t="s">
        <v>521</v>
      </c>
      <c r="F7142" s="231" t="s">
        <v>48</v>
      </c>
      <c r="G7142" s="231" t="s">
        <v>521</v>
      </c>
      <c r="H7142" s="231" t="s">
        <v>796</v>
      </c>
      <c r="I7142" s="203">
        <v>1418</v>
      </c>
      <c r="J7142" s="203">
        <v>0</v>
      </c>
      <c r="K7142" s="203">
        <v>0</v>
      </c>
      <c r="L7142" s="203">
        <v>1418</v>
      </c>
      <c r="M7142" s="231"/>
    </row>
    <row r="7143" spans="1:13">
      <c r="A7143" s="231" t="s">
        <v>794</v>
      </c>
      <c r="B7143" s="231" t="s">
        <v>706</v>
      </c>
      <c r="C7143" s="231" t="s">
        <v>2342</v>
      </c>
      <c r="D7143" s="231" t="s">
        <v>894</v>
      </c>
      <c r="E7143" s="231" t="s">
        <v>521</v>
      </c>
      <c r="F7143" s="231" t="s">
        <v>48</v>
      </c>
      <c r="G7143" s="231" t="s">
        <v>521</v>
      </c>
      <c r="H7143" s="231" t="s">
        <v>796</v>
      </c>
      <c r="I7143" s="203">
        <v>131828</v>
      </c>
      <c r="J7143" s="203">
        <v>117293.86</v>
      </c>
      <c r="K7143" s="203">
        <v>0</v>
      </c>
      <c r="L7143" s="203">
        <v>14534.14</v>
      </c>
      <c r="M7143" s="231"/>
    </row>
    <row r="7144" spans="1:13">
      <c r="A7144" s="231" t="s">
        <v>794</v>
      </c>
      <c r="B7144" s="231" t="s">
        <v>706</v>
      </c>
      <c r="C7144" s="231" t="s">
        <v>2343</v>
      </c>
      <c r="D7144" s="231" t="s">
        <v>894</v>
      </c>
      <c r="E7144" s="231" t="s">
        <v>521</v>
      </c>
      <c r="F7144" s="231" t="s">
        <v>48</v>
      </c>
      <c r="G7144" s="231" t="s">
        <v>521</v>
      </c>
      <c r="H7144" s="231" t="s">
        <v>796</v>
      </c>
      <c r="I7144" s="203">
        <v>34749.51</v>
      </c>
      <c r="J7144" s="203">
        <v>34818.94</v>
      </c>
      <c r="K7144" s="203">
        <v>0</v>
      </c>
      <c r="L7144" s="203">
        <v>-69.430000000000007</v>
      </c>
      <c r="M7144" s="231"/>
    </row>
    <row r="7145" spans="1:13">
      <c r="A7145" s="231" t="s">
        <v>794</v>
      </c>
      <c r="B7145" s="231" t="s">
        <v>706</v>
      </c>
      <c r="C7145" s="231" t="s">
        <v>2344</v>
      </c>
      <c r="D7145" s="231" t="s">
        <v>894</v>
      </c>
      <c r="E7145" s="231" t="s">
        <v>521</v>
      </c>
      <c r="F7145" s="231" t="s">
        <v>48</v>
      </c>
      <c r="G7145" s="231" t="s">
        <v>521</v>
      </c>
      <c r="H7145" s="231" t="s">
        <v>796</v>
      </c>
      <c r="I7145" s="203">
        <v>742.1</v>
      </c>
      <c r="J7145" s="203">
        <v>1007.3</v>
      </c>
      <c r="K7145" s="203">
        <v>0</v>
      </c>
      <c r="L7145" s="203">
        <v>-265.2</v>
      </c>
      <c r="M7145" s="231"/>
    </row>
    <row r="7146" spans="1:13">
      <c r="A7146" s="231" t="s">
        <v>794</v>
      </c>
      <c r="B7146" s="231" t="s">
        <v>709</v>
      </c>
      <c r="C7146" s="231" t="s">
        <v>794</v>
      </c>
      <c r="D7146" s="231" t="s">
        <v>894</v>
      </c>
      <c r="E7146" s="231" t="s">
        <v>521</v>
      </c>
      <c r="F7146" s="231" t="s">
        <v>48</v>
      </c>
      <c r="G7146" s="231" t="s">
        <v>521</v>
      </c>
      <c r="H7146" s="231" t="s">
        <v>796</v>
      </c>
      <c r="I7146" s="203">
        <v>61630.28</v>
      </c>
      <c r="J7146" s="203">
        <v>56494.42</v>
      </c>
      <c r="K7146" s="203">
        <v>5135.8599999999997</v>
      </c>
      <c r="L7146" s="203">
        <v>0</v>
      </c>
      <c r="M7146" s="231"/>
    </row>
    <row r="7147" spans="1:13">
      <c r="A7147" s="231" t="s">
        <v>794</v>
      </c>
      <c r="B7147" s="231" t="s">
        <v>709</v>
      </c>
      <c r="C7147" s="231" t="s">
        <v>812</v>
      </c>
      <c r="D7147" s="231" t="s">
        <v>894</v>
      </c>
      <c r="E7147" s="231" t="s">
        <v>521</v>
      </c>
      <c r="F7147" s="231" t="s">
        <v>48</v>
      </c>
      <c r="G7147" s="231" t="s">
        <v>521</v>
      </c>
      <c r="H7147" s="231" t="s">
        <v>796</v>
      </c>
      <c r="I7147" s="203">
        <v>21135</v>
      </c>
      <c r="J7147" s="203">
        <v>20096.41</v>
      </c>
      <c r="K7147" s="203">
        <v>1064.58</v>
      </c>
      <c r="L7147" s="203">
        <v>-25.99</v>
      </c>
      <c r="M7147" s="231"/>
    </row>
    <row r="7148" spans="1:13">
      <c r="A7148" s="231" t="s">
        <v>794</v>
      </c>
      <c r="B7148" s="231" t="s">
        <v>709</v>
      </c>
      <c r="C7148" s="231" t="s">
        <v>2343</v>
      </c>
      <c r="D7148" s="231" t="s">
        <v>894</v>
      </c>
      <c r="E7148" s="231" t="s">
        <v>521</v>
      </c>
      <c r="F7148" s="231" t="s">
        <v>48</v>
      </c>
      <c r="G7148" s="231" t="s">
        <v>521</v>
      </c>
      <c r="H7148" s="231" t="s">
        <v>796</v>
      </c>
      <c r="I7148" s="203">
        <v>9129</v>
      </c>
      <c r="J7148" s="203">
        <v>0</v>
      </c>
      <c r="K7148" s="203">
        <v>0</v>
      </c>
      <c r="L7148" s="203">
        <v>9129</v>
      </c>
      <c r="M7148" s="231"/>
    </row>
    <row r="7149" spans="1:13">
      <c r="A7149" s="231" t="s">
        <v>794</v>
      </c>
      <c r="B7149" s="231" t="s">
        <v>808</v>
      </c>
      <c r="C7149" s="231" t="s">
        <v>2341</v>
      </c>
      <c r="D7149" s="231" t="s">
        <v>894</v>
      </c>
      <c r="E7149" s="231" t="s">
        <v>869</v>
      </c>
      <c r="F7149" s="231" t="s">
        <v>48</v>
      </c>
      <c r="G7149" s="231" t="s">
        <v>521</v>
      </c>
      <c r="H7149" s="231" t="s">
        <v>796</v>
      </c>
      <c r="I7149" s="203">
        <v>15500</v>
      </c>
      <c r="J7149" s="203">
        <v>15500</v>
      </c>
      <c r="K7149" s="203">
        <v>0</v>
      </c>
      <c r="L7149" s="203">
        <v>0</v>
      </c>
      <c r="M7149" s="231"/>
    </row>
    <row r="7150" spans="1:13">
      <c r="A7150" s="231" t="s">
        <v>794</v>
      </c>
      <c r="B7150" s="231" t="s">
        <v>808</v>
      </c>
      <c r="C7150" s="231" t="s">
        <v>2341</v>
      </c>
      <c r="D7150" s="231" t="s">
        <v>894</v>
      </c>
      <c r="E7150" s="231" t="s">
        <v>869</v>
      </c>
      <c r="F7150" s="231" t="s">
        <v>48</v>
      </c>
      <c r="G7150" s="231" t="s">
        <v>521</v>
      </c>
      <c r="H7150" s="231" t="s">
        <v>796</v>
      </c>
      <c r="I7150" s="203">
        <v>1350</v>
      </c>
      <c r="J7150" s="203">
        <v>1350</v>
      </c>
      <c r="K7150" s="203">
        <v>0</v>
      </c>
      <c r="L7150" s="203">
        <v>0</v>
      </c>
      <c r="M7150" s="231"/>
    </row>
    <row r="7151" spans="1:13">
      <c r="A7151" s="231" t="s">
        <v>794</v>
      </c>
      <c r="B7151" s="231" t="s">
        <v>703</v>
      </c>
      <c r="C7151" s="231" t="s">
        <v>2343</v>
      </c>
      <c r="D7151" s="231" t="s">
        <v>894</v>
      </c>
      <c r="E7151" s="231" t="s">
        <v>869</v>
      </c>
      <c r="F7151" s="231" t="s">
        <v>48</v>
      </c>
      <c r="G7151" s="231" t="s">
        <v>521</v>
      </c>
      <c r="H7151" s="231" t="s">
        <v>796</v>
      </c>
      <c r="I7151" s="203">
        <v>981.44</v>
      </c>
      <c r="J7151" s="203">
        <v>975.82</v>
      </c>
      <c r="K7151" s="203">
        <v>5.62</v>
      </c>
      <c r="L7151" s="203">
        <v>0</v>
      </c>
      <c r="M7151" s="231"/>
    </row>
    <row r="7152" spans="1:13">
      <c r="A7152" s="231" t="s">
        <v>794</v>
      </c>
      <c r="B7152" s="231" t="s">
        <v>703</v>
      </c>
      <c r="C7152" s="231" t="s">
        <v>2344</v>
      </c>
      <c r="D7152" s="231" t="s">
        <v>894</v>
      </c>
      <c r="E7152" s="231" t="s">
        <v>869</v>
      </c>
      <c r="F7152" s="231" t="s">
        <v>48</v>
      </c>
      <c r="G7152" s="231" t="s">
        <v>521</v>
      </c>
      <c r="H7152" s="231" t="s">
        <v>796</v>
      </c>
      <c r="I7152" s="203">
        <v>288.47000000000003</v>
      </c>
      <c r="J7152" s="203">
        <v>288.47000000000003</v>
      </c>
      <c r="K7152" s="203">
        <v>0</v>
      </c>
      <c r="L7152" s="203">
        <v>0</v>
      </c>
      <c r="M7152" s="231"/>
    </row>
    <row r="7153" spans="1:13">
      <c r="A7153" s="231" t="s">
        <v>794</v>
      </c>
      <c r="B7153" s="231" t="s">
        <v>707</v>
      </c>
      <c r="C7153" s="231" t="s">
        <v>2341</v>
      </c>
      <c r="D7153" s="231" t="s">
        <v>894</v>
      </c>
      <c r="E7153" s="231" t="s">
        <v>869</v>
      </c>
      <c r="F7153" s="231" t="s">
        <v>48</v>
      </c>
      <c r="G7153" s="231" t="s">
        <v>521</v>
      </c>
      <c r="H7153" s="231" t="s">
        <v>796</v>
      </c>
      <c r="I7153" s="203">
        <v>100</v>
      </c>
      <c r="J7153" s="203">
        <v>0</v>
      </c>
      <c r="K7153" s="203">
        <v>100</v>
      </c>
      <c r="L7153" s="203">
        <v>0</v>
      </c>
      <c r="M7153" s="231"/>
    </row>
    <row r="7154" spans="1:13">
      <c r="A7154" s="231" t="s">
        <v>794</v>
      </c>
      <c r="B7154" s="231" t="s">
        <v>707</v>
      </c>
      <c r="C7154" s="231" t="s">
        <v>2341</v>
      </c>
      <c r="D7154" s="231" t="s">
        <v>894</v>
      </c>
      <c r="E7154" s="231" t="s">
        <v>869</v>
      </c>
      <c r="F7154" s="231" t="s">
        <v>48</v>
      </c>
      <c r="G7154" s="231" t="s">
        <v>521</v>
      </c>
      <c r="H7154" s="231" t="s">
        <v>796</v>
      </c>
      <c r="I7154" s="203">
        <v>645.21</v>
      </c>
      <c r="J7154" s="203">
        <v>0</v>
      </c>
      <c r="K7154" s="203">
        <v>645.21</v>
      </c>
      <c r="L7154" s="203">
        <v>0</v>
      </c>
      <c r="M7154" s="231"/>
    </row>
    <row r="7155" spans="1:13">
      <c r="A7155" s="231" t="s">
        <v>794</v>
      </c>
      <c r="B7155" s="231" t="s">
        <v>707</v>
      </c>
      <c r="C7155" s="231" t="s">
        <v>2341</v>
      </c>
      <c r="D7155" s="231" t="s">
        <v>894</v>
      </c>
      <c r="E7155" s="231" t="s">
        <v>869</v>
      </c>
      <c r="F7155" s="231" t="s">
        <v>48</v>
      </c>
      <c r="G7155" s="231" t="s">
        <v>521</v>
      </c>
      <c r="H7155" s="231" t="s">
        <v>796</v>
      </c>
      <c r="I7155" s="203">
        <v>1212.33</v>
      </c>
      <c r="J7155" s="203">
        <v>1212.33</v>
      </c>
      <c r="K7155" s="203">
        <v>0</v>
      </c>
      <c r="L7155" s="203">
        <v>0</v>
      </c>
      <c r="M7155" s="231"/>
    </row>
    <row r="7156" spans="1:13">
      <c r="A7156" s="231" t="s">
        <v>794</v>
      </c>
      <c r="B7156" s="231" t="s">
        <v>707</v>
      </c>
      <c r="C7156" s="231" t="s">
        <v>2343</v>
      </c>
      <c r="D7156" s="231" t="s">
        <v>894</v>
      </c>
      <c r="E7156" s="231" t="s">
        <v>869</v>
      </c>
      <c r="F7156" s="231" t="s">
        <v>48</v>
      </c>
      <c r="G7156" s="231" t="s">
        <v>521</v>
      </c>
      <c r="H7156" s="231" t="s">
        <v>796</v>
      </c>
      <c r="I7156" s="203">
        <v>3687.29</v>
      </c>
      <c r="J7156" s="203">
        <v>1121.58</v>
      </c>
      <c r="K7156" s="203">
        <v>0</v>
      </c>
      <c r="L7156" s="203">
        <v>2565.71</v>
      </c>
      <c r="M7156" s="231"/>
    </row>
    <row r="7157" spans="1:13">
      <c r="A7157" s="231" t="s">
        <v>794</v>
      </c>
      <c r="B7157" s="231" t="s">
        <v>707</v>
      </c>
      <c r="C7157" s="231" t="s">
        <v>2343</v>
      </c>
      <c r="D7157" s="231" t="s">
        <v>894</v>
      </c>
      <c r="E7157" s="231" t="s">
        <v>869</v>
      </c>
      <c r="F7157" s="231" t="s">
        <v>48</v>
      </c>
      <c r="G7157" s="231" t="s">
        <v>521</v>
      </c>
      <c r="H7157" s="231" t="s">
        <v>796</v>
      </c>
      <c r="I7157" s="203">
        <v>405.72</v>
      </c>
      <c r="J7157" s="203">
        <v>405.72</v>
      </c>
      <c r="K7157" s="203">
        <v>0</v>
      </c>
      <c r="L7157" s="203">
        <v>0</v>
      </c>
      <c r="M7157" s="231"/>
    </row>
    <row r="7158" spans="1:13">
      <c r="A7158" s="231" t="s">
        <v>794</v>
      </c>
      <c r="B7158" s="231" t="s">
        <v>707</v>
      </c>
      <c r="C7158" s="231" t="s">
        <v>2344</v>
      </c>
      <c r="D7158" s="231" t="s">
        <v>894</v>
      </c>
      <c r="E7158" s="231" t="s">
        <v>869</v>
      </c>
      <c r="F7158" s="231" t="s">
        <v>48</v>
      </c>
      <c r="G7158" s="231" t="s">
        <v>521</v>
      </c>
      <c r="H7158" s="231" t="s">
        <v>796</v>
      </c>
      <c r="I7158" s="203">
        <v>125.35</v>
      </c>
      <c r="J7158" s="203">
        <v>124.61</v>
      </c>
      <c r="K7158" s="203">
        <v>0</v>
      </c>
      <c r="L7158" s="203">
        <v>0.74</v>
      </c>
      <c r="M7158" s="231"/>
    </row>
    <row r="7159" spans="1:13">
      <c r="A7159" s="231" t="s">
        <v>794</v>
      </c>
      <c r="B7159" s="231" t="s">
        <v>707</v>
      </c>
      <c r="C7159" s="231" t="s">
        <v>2344</v>
      </c>
      <c r="D7159" s="231" t="s">
        <v>894</v>
      </c>
      <c r="E7159" s="231" t="s">
        <v>869</v>
      </c>
      <c r="F7159" s="231" t="s">
        <v>48</v>
      </c>
      <c r="G7159" s="231" t="s">
        <v>521</v>
      </c>
      <c r="H7159" s="231" t="s">
        <v>796</v>
      </c>
      <c r="I7159" s="203">
        <v>1347.05</v>
      </c>
      <c r="J7159" s="203">
        <v>1347.05</v>
      </c>
      <c r="K7159" s="203">
        <v>0</v>
      </c>
      <c r="L7159" s="203">
        <v>0</v>
      </c>
      <c r="M7159" s="231"/>
    </row>
    <row r="7160" spans="1:13">
      <c r="A7160" s="231" t="s">
        <v>794</v>
      </c>
      <c r="B7160" s="231" t="s">
        <v>703</v>
      </c>
      <c r="C7160" s="231" t="s">
        <v>794</v>
      </c>
      <c r="D7160" s="231" t="s">
        <v>894</v>
      </c>
      <c r="E7160" s="231" t="s">
        <v>2087</v>
      </c>
      <c r="F7160" s="231" t="s">
        <v>48</v>
      </c>
      <c r="G7160" s="231" t="s">
        <v>521</v>
      </c>
      <c r="H7160" s="231" t="s">
        <v>796</v>
      </c>
      <c r="I7160" s="203">
        <v>23690</v>
      </c>
      <c r="J7160" s="203">
        <v>19601.23</v>
      </c>
      <c r="K7160" s="203">
        <v>0</v>
      </c>
      <c r="L7160" s="203">
        <v>4088.77</v>
      </c>
      <c r="M7160" s="231"/>
    </row>
    <row r="7161" spans="1:13">
      <c r="A7161" s="231" t="s">
        <v>794</v>
      </c>
      <c r="B7161" s="231" t="s">
        <v>703</v>
      </c>
      <c r="C7161" s="231" t="s">
        <v>812</v>
      </c>
      <c r="D7161" s="231" t="s">
        <v>894</v>
      </c>
      <c r="E7161" s="231" t="s">
        <v>2087</v>
      </c>
      <c r="F7161" s="231" t="s">
        <v>48</v>
      </c>
      <c r="G7161" s="231" t="s">
        <v>521</v>
      </c>
      <c r="H7161" s="231" t="s">
        <v>796</v>
      </c>
      <c r="I7161" s="203">
        <v>12503</v>
      </c>
      <c r="J7161" s="203">
        <v>11722.95</v>
      </c>
      <c r="K7161" s="203">
        <v>0</v>
      </c>
      <c r="L7161" s="203">
        <v>780.05</v>
      </c>
      <c r="M7161" s="231"/>
    </row>
    <row r="7162" spans="1:13">
      <c r="A7162" s="231" t="s">
        <v>794</v>
      </c>
      <c r="B7162" s="231" t="s">
        <v>702</v>
      </c>
      <c r="C7162" s="231" t="s">
        <v>794</v>
      </c>
      <c r="D7162" s="231" t="s">
        <v>894</v>
      </c>
      <c r="E7162" s="231" t="s">
        <v>1098</v>
      </c>
      <c r="F7162" s="231" t="s">
        <v>48</v>
      </c>
      <c r="G7162" s="231" t="s">
        <v>521</v>
      </c>
      <c r="H7162" s="231" t="s">
        <v>796</v>
      </c>
      <c r="I7162" s="203">
        <v>61072.9</v>
      </c>
      <c r="J7162" s="203">
        <v>50944.9</v>
      </c>
      <c r="K7162" s="203">
        <v>10128</v>
      </c>
      <c r="L7162" s="203">
        <v>0</v>
      </c>
      <c r="M7162" s="231"/>
    </row>
    <row r="7163" spans="1:13">
      <c r="A7163" s="231" t="s">
        <v>794</v>
      </c>
      <c r="B7163" s="231" t="s">
        <v>702</v>
      </c>
      <c r="C7163" s="231" t="s">
        <v>812</v>
      </c>
      <c r="D7163" s="231" t="s">
        <v>894</v>
      </c>
      <c r="E7163" s="231" t="s">
        <v>1098</v>
      </c>
      <c r="F7163" s="231" t="s">
        <v>48</v>
      </c>
      <c r="G7163" s="231" t="s">
        <v>521</v>
      </c>
      <c r="H7163" s="231" t="s">
        <v>796</v>
      </c>
      <c r="I7163" s="203">
        <v>20976.49</v>
      </c>
      <c r="J7163" s="203">
        <v>18956.810000000001</v>
      </c>
      <c r="K7163" s="203">
        <v>2102.12</v>
      </c>
      <c r="L7163" s="203">
        <v>-82.44</v>
      </c>
      <c r="M7163" s="231"/>
    </row>
    <row r="7164" spans="1:13">
      <c r="A7164" s="231" t="s">
        <v>794</v>
      </c>
      <c r="B7164" s="231" t="s">
        <v>808</v>
      </c>
      <c r="C7164" s="231" t="s">
        <v>794</v>
      </c>
      <c r="D7164" s="231" t="s">
        <v>894</v>
      </c>
      <c r="E7164" s="231" t="s">
        <v>1967</v>
      </c>
      <c r="F7164" s="231" t="s">
        <v>48</v>
      </c>
      <c r="G7164" s="231" t="s">
        <v>521</v>
      </c>
      <c r="H7164" s="231" t="s">
        <v>796</v>
      </c>
      <c r="I7164" s="203">
        <v>51753.29</v>
      </c>
      <c r="J7164" s="203">
        <v>43170.77</v>
      </c>
      <c r="K7164" s="203">
        <v>8582.52</v>
      </c>
      <c r="L7164" s="203">
        <v>0</v>
      </c>
      <c r="M7164" s="231"/>
    </row>
    <row r="7165" spans="1:13">
      <c r="A7165" s="231" t="s">
        <v>794</v>
      </c>
      <c r="B7165" s="231" t="s">
        <v>808</v>
      </c>
      <c r="C7165" s="231" t="s">
        <v>812</v>
      </c>
      <c r="D7165" s="231" t="s">
        <v>894</v>
      </c>
      <c r="E7165" s="231" t="s">
        <v>1967</v>
      </c>
      <c r="F7165" s="231" t="s">
        <v>48</v>
      </c>
      <c r="G7165" s="231" t="s">
        <v>521</v>
      </c>
      <c r="H7165" s="231" t="s">
        <v>796</v>
      </c>
      <c r="I7165" s="203">
        <v>25606.09</v>
      </c>
      <c r="J7165" s="203">
        <v>23977.01</v>
      </c>
      <c r="K7165" s="203">
        <v>1781.32</v>
      </c>
      <c r="L7165" s="203">
        <v>-152.24</v>
      </c>
      <c r="M7165" s="231"/>
    </row>
    <row r="7166" spans="1:13">
      <c r="A7166" s="231" t="s">
        <v>794</v>
      </c>
      <c r="B7166" s="231" t="s">
        <v>808</v>
      </c>
      <c r="C7166" s="231" t="s">
        <v>2345</v>
      </c>
      <c r="D7166" s="231" t="s">
        <v>894</v>
      </c>
      <c r="E7166" s="231" t="s">
        <v>1967</v>
      </c>
      <c r="F7166" s="231" t="s">
        <v>48</v>
      </c>
      <c r="G7166" s="231" t="s">
        <v>521</v>
      </c>
      <c r="H7166" s="231" t="s">
        <v>796</v>
      </c>
      <c r="I7166" s="203">
        <v>214.26</v>
      </c>
      <c r="J7166" s="203">
        <v>1071.31</v>
      </c>
      <c r="K7166" s="203">
        <v>0</v>
      </c>
      <c r="L7166" s="203">
        <v>-857.05</v>
      </c>
      <c r="M7166" s="231"/>
    </row>
    <row r="7167" spans="1:13">
      <c r="A7167" s="231" t="s">
        <v>794</v>
      </c>
      <c r="B7167" s="231" t="s">
        <v>808</v>
      </c>
      <c r="C7167" s="231" t="s">
        <v>794</v>
      </c>
      <c r="D7167" s="231" t="s">
        <v>894</v>
      </c>
      <c r="E7167" s="231" t="s">
        <v>2086</v>
      </c>
      <c r="F7167" s="231" t="s">
        <v>48</v>
      </c>
      <c r="G7167" s="231" t="s">
        <v>521</v>
      </c>
      <c r="H7167" s="231" t="s">
        <v>796</v>
      </c>
      <c r="I7167" s="203">
        <v>4875</v>
      </c>
      <c r="J7167" s="203">
        <v>26060</v>
      </c>
      <c r="K7167" s="203">
        <v>0</v>
      </c>
      <c r="L7167" s="203">
        <v>-21185</v>
      </c>
      <c r="M7167" s="231"/>
    </row>
    <row r="7168" spans="1:13">
      <c r="A7168" s="231" t="s">
        <v>794</v>
      </c>
      <c r="B7168" s="231" t="s">
        <v>808</v>
      </c>
      <c r="C7168" s="231" t="s">
        <v>812</v>
      </c>
      <c r="D7168" s="231" t="s">
        <v>894</v>
      </c>
      <c r="E7168" s="231" t="s">
        <v>2086</v>
      </c>
      <c r="F7168" s="231" t="s">
        <v>48</v>
      </c>
      <c r="G7168" s="231" t="s">
        <v>521</v>
      </c>
      <c r="H7168" s="231" t="s">
        <v>796</v>
      </c>
      <c r="I7168" s="203">
        <v>1096.6199999999999</v>
      </c>
      <c r="J7168" s="203">
        <v>5691.52</v>
      </c>
      <c r="K7168" s="203">
        <v>0</v>
      </c>
      <c r="L7168" s="203">
        <v>-4594.8999999999996</v>
      </c>
      <c r="M7168" s="231"/>
    </row>
    <row r="7169" spans="1:13">
      <c r="A7169" s="231" t="s">
        <v>794</v>
      </c>
      <c r="B7169" s="231" t="s">
        <v>808</v>
      </c>
      <c r="C7169" s="231" t="s">
        <v>2341</v>
      </c>
      <c r="D7169" s="231" t="s">
        <v>894</v>
      </c>
      <c r="E7169" s="231" t="s">
        <v>710</v>
      </c>
      <c r="F7169" s="231" t="s">
        <v>48</v>
      </c>
      <c r="G7169" s="231" t="s">
        <v>521</v>
      </c>
      <c r="H7169" s="231" t="s">
        <v>796</v>
      </c>
      <c r="I7169" s="203">
        <v>106</v>
      </c>
      <c r="J7169" s="203">
        <v>0</v>
      </c>
      <c r="K7169" s="203">
        <v>0</v>
      </c>
      <c r="L7169" s="203">
        <v>106</v>
      </c>
      <c r="M7169" s="231"/>
    </row>
    <row r="7170" spans="1:13">
      <c r="A7170" s="231" t="s">
        <v>794</v>
      </c>
      <c r="B7170" s="231" t="s">
        <v>808</v>
      </c>
      <c r="C7170" s="231" t="s">
        <v>2343</v>
      </c>
      <c r="D7170" s="231" t="s">
        <v>894</v>
      </c>
      <c r="E7170" s="231" t="s">
        <v>710</v>
      </c>
      <c r="F7170" s="231" t="s">
        <v>48</v>
      </c>
      <c r="G7170" s="231" t="s">
        <v>521</v>
      </c>
      <c r="H7170" s="231" t="s">
        <v>796</v>
      </c>
      <c r="I7170" s="203">
        <v>100</v>
      </c>
      <c r="J7170" s="203">
        <v>36.86</v>
      </c>
      <c r="K7170" s="203">
        <v>0</v>
      </c>
      <c r="L7170" s="203">
        <v>63.14</v>
      </c>
      <c r="M7170" s="231"/>
    </row>
    <row r="7171" spans="1:13">
      <c r="A7171" s="231" t="s">
        <v>794</v>
      </c>
      <c r="B7171" s="231" t="s">
        <v>808</v>
      </c>
      <c r="C7171" s="231" t="s">
        <v>2345</v>
      </c>
      <c r="D7171" s="231" t="s">
        <v>894</v>
      </c>
      <c r="E7171" s="231" t="s">
        <v>710</v>
      </c>
      <c r="F7171" s="231" t="s">
        <v>48</v>
      </c>
      <c r="G7171" s="231" t="s">
        <v>521</v>
      </c>
      <c r="H7171" s="231" t="s">
        <v>796</v>
      </c>
      <c r="I7171" s="203">
        <v>899.9</v>
      </c>
      <c r="J7171" s="203">
        <v>1185.58</v>
      </c>
      <c r="K7171" s="203">
        <v>0</v>
      </c>
      <c r="L7171" s="203">
        <v>-285.68</v>
      </c>
      <c r="M7171" s="231"/>
    </row>
    <row r="7172" spans="1:13">
      <c r="A7172" s="231" t="s">
        <v>794</v>
      </c>
      <c r="B7172" s="231" t="s">
        <v>701</v>
      </c>
      <c r="C7172" s="231" t="s">
        <v>2341</v>
      </c>
      <c r="D7172" s="231" t="s">
        <v>894</v>
      </c>
      <c r="E7172" s="231" t="s">
        <v>710</v>
      </c>
      <c r="F7172" s="231" t="s">
        <v>48</v>
      </c>
      <c r="G7172" s="231" t="s">
        <v>521</v>
      </c>
      <c r="H7172" s="231" t="s">
        <v>796</v>
      </c>
      <c r="I7172" s="203">
        <v>1071.05</v>
      </c>
      <c r="J7172" s="203">
        <v>1071.05</v>
      </c>
      <c r="K7172" s="203">
        <v>0</v>
      </c>
      <c r="L7172" s="203">
        <v>0</v>
      </c>
      <c r="M7172" s="231"/>
    </row>
    <row r="7173" spans="1:13">
      <c r="A7173" s="231" t="s">
        <v>794</v>
      </c>
      <c r="B7173" s="231" t="s">
        <v>701</v>
      </c>
      <c r="C7173" s="231" t="s">
        <v>2345</v>
      </c>
      <c r="D7173" s="231" t="s">
        <v>894</v>
      </c>
      <c r="E7173" s="231" t="s">
        <v>710</v>
      </c>
      <c r="F7173" s="231" t="s">
        <v>48</v>
      </c>
      <c r="G7173" s="231" t="s">
        <v>521</v>
      </c>
      <c r="H7173" s="231" t="s">
        <v>796</v>
      </c>
      <c r="I7173" s="203">
        <v>571.36</v>
      </c>
      <c r="J7173" s="203">
        <v>571.36</v>
      </c>
      <c r="K7173" s="203">
        <v>0</v>
      </c>
      <c r="L7173" s="203">
        <v>0</v>
      </c>
      <c r="M7173" s="231"/>
    </row>
    <row r="7174" spans="1:13">
      <c r="A7174" s="231" t="s">
        <v>794</v>
      </c>
      <c r="B7174" s="231" t="s">
        <v>707</v>
      </c>
      <c r="C7174" s="231" t="s">
        <v>2343</v>
      </c>
      <c r="D7174" s="231" t="s">
        <v>894</v>
      </c>
      <c r="E7174" s="231" t="s">
        <v>710</v>
      </c>
      <c r="F7174" s="231" t="s">
        <v>48</v>
      </c>
      <c r="G7174" s="231" t="s">
        <v>521</v>
      </c>
      <c r="H7174" s="231" t="s">
        <v>796</v>
      </c>
      <c r="I7174" s="203">
        <v>38430.730000000003</v>
      </c>
      <c r="J7174" s="203">
        <v>1791.87</v>
      </c>
      <c r="K7174" s="203">
        <v>0</v>
      </c>
      <c r="L7174" s="203">
        <v>36638.86</v>
      </c>
      <c r="M7174" s="231"/>
    </row>
    <row r="7175" spans="1:13">
      <c r="A7175" s="231" t="s">
        <v>794</v>
      </c>
      <c r="B7175" s="231" t="s">
        <v>707</v>
      </c>
      <c r="C7175" s="231" t="s">
        <v>2344</v>
      </c>
      <c r="D7175" s="231" t="s">
        <v>894</v>
      </c>
      <c r="E7175" s="231" t="s">
        <v>710</v>
      </c>
      <c r="F7175" s="231" t="s">
        <v>48</v>
      </c>
      <c r="G7175" s="231" t="s">
        <v>521</v>
      </c>
      <c r="H7175" s="231" t="s">
        <v>796</v>
      </c>
      <c r="I7175" s="203">
        <v>386.99</v>
      </c>
      <c r="J7175" s="203">
        <v>386.99</v>
      </c>
      <c r="K7175" s="203">
        <v>0</v>
      </c>
      <c r="L7175" s="203">
        <v>0</v>
      </c>
      <c r="M7175" s="231"/>
    </row>
    <row r="7176" spans="1:13">
      <c r="A7176" s="231" t="s">
        <v>794</v>
      </c>
      <c r="B7176" s="231" t="s">
        <v>706</v>
      </c>
      <c r="C7176" s="231" t="s">
        <v>794</v>
      </c>
      <c r="D7176" s="231" t="s">
        <v>894</v>
      </c>
      <c r="E7176" s="231" t="s">
        <v>710</v>
      </c>
      <c r="F7176" s="231" t="s">
        <v>48</v>
      </c>
      <c r="G7176" s="231" t="s">
        <v>521</v>
      </c>
      <c r="H7176" s="231" t="s">
        <v>796</v>
      </c>
      <c r="I7176" s="203">
        <v>170.64</v>
      </c>
      <c r="J7176" s="203">
        <v>170.64</v>
      </c>
      <c r="K7176" s="203">
        <v>0</v>
      </c>
      <c r="L7176" s="203">
        <v>0</v>
      </c>
      <c r="M7176" s="231"/>
    </row>
    <row r="7177" spans="1:13">
      <c r="A7177" s="231" t="s">
        <v>794</v>
      </c>
      <c r="B7177" s="231" t="s">
        <v>706</v>
      </c>
      <c r="C7177" s="231" t="s">
        <v>812</v>
      </c>
      <c r="D7177" s="231" t="s">
        <v>894</v>
      </c>
      <c r="E7177" s="231" t="s">
        <v>710</v>
      </c>
      <c r="F7177" s="231" t="s">
        <v>48</v>
      </c>
      <c r="G7177" s="231" t="s">
        <v>521</v>
      </c>
      <c r="H7177" s="231" t="s">
        <v>796</v>
      </c>
      <c r="I7177" s="203">
        <v>42.64</v>
      </c>
      <c r="J7177" s="203">
        <v>42.64</v>
      </c>
      <c r="K7177" s="203">
        <v>0</v>
      </c>
      <c r="L7177" s="203">
        <v>0</v>
      </c>
      <c r="M7177" s="231"/>
    </row>
    <row r="7178" spans="1:13">
      <c r="A7178" s="231" t="s">
        <v>794</v>
      </c>
      <c r="B7178" s="231" t="s">
        <v>706</v>
      </c>
      <c r="C7178" s="231" t="s">
        <v>2344</v>
      </c>
      <c r="D7178" s="231" t="s">
        <v>894</v>
      </c>
      <c r="E7178" s="231" t="s">
        <v>710</v>
      </c>
      <c r="F7178" s="231" t="s">
        <v>48</v>
      </c>
      <c r="G7178" s="231" t="s">
        <v>521</v>
      </c>
      <c r="H7178" s="231" t="s">
        <v>796</v>
      </c>
      <c r="I7178" s="203">
        <v>37718.65</v>
      </c>
      <c r="J7178" s="203">
        <v>0</v>
      </c>
      <c r="K7178" s="203">
        <v>37718.65</v>
      </c>
      <c r="L7178" s="203">
        <v>0</v>
      </c>
      <c r="M7178" s="231"/>
    </row>
    <row r="7179" spans="1:13">
      <c r="A7179" s="231" t="s">
        <v>794</v>
      </c>
      <c r="B7179" s="231" t="s">
        <v>706</v>
      </c>
      <c r="C7179" s="231" t="s">
        <v>2345</v>
      </c>
      <c r="D7179" s="231" t="s">
        <v>894</v>
      </c>
      <c r="E7179" s="231" t="s">
        <v>710</v>
      </c>
      <c r="F7179" s="231" t="s">
        <v>48</v>
      </c>
      <c r="G7179" s="231" t="s">
        <v>521</v>
      </c>
      <c r="H7179" s="231" t="s">
        <v>796</v>
      </c>
      <c r="I7179" s="203">
        <v>2596.31</v>
      </c>
      <c r="J7179" s="203">
        <v>2911.3</v>
      </c>
      <c r="K7179" s="203">
        <v>0</v>
      </c>
      <c r="L7179" s="203">
        <v>-314.99</v>
      </c>
      <c r="M7179" s="231"/>
    </row>
    <row r="7180" spans="1:13">
      <c r="A7180" s="231" t="s">
        <v>794</v>
      </c>
      <c r="B7180" s="231" t="s">
        <v>703</v>
      </c>
      <c r="C7180" s="231" t="s">
        <v>794</v>
      </c>
      <c r="D7180" s="231" t="s">
        <v>894</v>
      </c>
      <c r="E7180" s="231" t="s">
        <v>1097</v>
      </c>
      <c r="F7180" s="231" t="s">
        <v>48</v>
      </c>
      <c r="G7180" s="231" t="s">
        <v>521</v>
      </c>
      <c r="H7180" s="231" t="s">
        <v>796</v>
      </c>
      <c r="I7180" s="203">
        <v>4780</v>
      </c>
      <c r="J7180" s="203">
        <v>0</v>
      </c>
      <c r="K7180" s="203">
        <v>0</v>
      </c>
      <c r="L7180" s="203">
        <v>4780</v>
      </c>
      <c r="M7180" s="231"/>
    </row>
    <row r="7181" spans="1:13">
      <c r="A7181" s="231" t="s">
        <v>794</v>
      </c>
      <c r="B7181" s="231" t="s">
        <v>703</v>
      </c>
      <c r="C7181" s="231" t="s">
        <v>812</v>
      </c>
      <c r="D7181" s="231" t="s">
        <v>894</v>
      </c>
      <c r="E7181" s="231" t="s">
        <v>1097</v>
      </c>
      <c r="F7181" s="231" t="s">
        <v>48</v>
      </c>
      <c r="G7181" s="231" t="s">
        <v>521</v>
      </c>
      <c r="H7181" s="231" t="s">
        <v>796</v>
      </c>
      <c r="I7181" s="203">
        <v>1052</v>
      </c>
      <c r="J7181" s="203">
        <v>0</v>
      </c>
      <c r="K7181" s="203">
        <v>0</v>
      </c>
      <c r="L7181" s="203">
        <v>1052</v>
      </c>
      <c r="M7181" s="231"/>
    </row>
    <row r="7182" spans="1:13">
      <c r="A7182" s="231" t="s">
        <v>794</v>
      </c>
      <c r="B7182" s="231" t="s">
        <v>808</v>
      </c>
      <c r="C7182" s="231" t="s">
        <v>2341</v>
      </c>
      <c r="D7182" s="231" t="s">
        <v>894</v>
      </c>
      <c r="E7182" s="231" t="s">
        <v>1005</v>
      </c>
      <c r="F7182" s="231" t="s">
        <v>48</v>
      </c>
      <c r="G7182" s="231" t="s">
        <v>521</v>
      </c>
      <c r="H7182" s="231" t="s">
        <v>796</v>
      </c>
      <c r="I7182" s="203">
        <v>1977</v>
      </c>
      <c r="J7182" s="203">
        <v>1977</v>
      </c>
      <c r="K7182" s="203">
        <v>0</v>
      </c>
      <c r="L7182" s="203">
        <v>0</v>
      </c>
      <c r="M7182" s="231"/>
    </row>
    <row r="7183" spans="1:13">
      <c r="A7183" s="231" t="s">
        <v>794</v>
      </c>
      <c r="B7183" s="231" t="s">
        <v>366</v>
      </c>
      <c r="C7183" s="231" t="s">
        <v>2345</v>
      </c>
      <c r="D7183" s="231" t="s">
        <v>894</v>
      </c>
      <c r="E7183" s="231" t="s">
        <v>1005</v>
      </c>
      <c r="F7183" s="231" t="s">
        <v>48</v>
      </c>
      <c r="G7183" s="231" t="s">
        <v>521</v>
      </c>
      <c r="H7183" s="231" t="s">
        <v>796</v>
      </c>
      <c r="I7183" s="203">
        <v>23</v>
      </c>
      <c r="J7183" s="203">
        <v>0</v>
      </c>
      <c r="K7183" s="203">
        <v>0</v>
      </c>
      <c r="L7183" s="203">
        <v>23</v>
      </c>
      <c r="M7183" s="231"/>
    </row>
    <row r="7184" spans="1:13">
      <c r="A7184" s="231" t="s">
        <v>794</v>
      </c>
      <c r="B7184" s="231" t="s">
        <v>703</v>
      </c>
      <c r="C7184" s="231" t="s">
        <v>812</v>
      </c>
      <c r="D7184" s="231" t="s">
        <v>894</v>
      </c>
      <c r="E7184" s="231" t="s">
        <v>2092</v>
      </c>
      <c r="F7184" s="231" t="s">
        <v>48</v>
      </c>
      <c r="G7184" s="231" t="s">
        <v>521</v>
      </c>
      <c r="H7184" s="231" t="s">
        <v>796</v>
      </c>
      <c r="I7184" s="203">
        <v>47.87</v>
      </c>
      <c r="J7184" s="203">
        <v>47.87</v>
      </c>
      <c r="K7184" s="203">
        <v>0</v>
      </c>
      <c r="L7184" s="203">
        <v>0</v>
      </c>
      <c r="M7184" s="231"/>
    </row>
    <row r="7185" spans="1:13">
      <c r="A7185" s="231" t="s">
        <v>794</v>
      </c>
      <c r="B7185" s="231" t="s">
        <v>703</v>
      </c>
      <c r="C7185" s="231" t="s">
        <v>794</v>
      </c>
      <c r="D7185" s="231" t="s">
        <v>894</v>
      </c>
      <c r="E7185" s="231" t="s">
        <v>2092</v>
      </c>
      <c r="F7185" s="231" t="s">
        <v>48</v>
      </c>
      <c r="G7185" s="231" t="s">
        <v>521</v>
      </c>
      <c r="H7185" s="231" t="s">
        <v>796</v>
      </c>
      <c r="I7185" s="203">
        <v>34071</v>
      </c>
      <c r="J7185" s="203">
        <v>33835.07</v>
      </c>
      <c r="K7185" s="203">
        <v>0</v>
      </c>
      <c r="L7185" s="203">
        <v>235.93</v>
      </c>
      <c r="M7185" s="231"/>
    </row>
    <row r="7186" spans="1:13">
      <c r="A7186" s="231" t="s">
        <v>794</v>
      </c>
      <c r="B7186" s="231" t="s">
        <v>703</v>
      </c>
      <c r="C7186" s="231" t="s">
        <v>812</v>
      </c>
      <c r="D7186" s="231" t="s">
        <v>894</v>
      </c>
      <c r="E7186" s="231" t="s">
        <v>2092</v>
      </c>
      <c r="F7186" s="231" t="s">
        <v>48</v>
      </c>
      <c r="G7186" s="231" t="s">
        <v>521</v>
      </c>
      <c r="H7186" s="231" t="s">
        <v>796</v>
      </c>
      <c r="I7186" s="203">
        <v>17546.66</v>
      </c>
      <c r="J7186" s="203">
        <v>17495.490000000002</v>
      </c>
      <c r="K7186" s="203">
        <v>0</v>
      </c>
      <c r="L7186" s="203">
        <v>51.17</v>
      </c>
      <c r="M7186" s="231"/>
    </row>
    <row r="7187" spans="1:13">
      <c r="A7187" s="231" t="s">
        <v>794</v>
      </c>
      <c r="B7187" s="231" t="s">
        <v>703</v>
      </c>
      <c r="C7187" s="231" t="s">
        <v>2343</v>
      </c>
      <c r="D7187" s="231" t="s">
        <v>1046</v>
      </c>
      <c r="E7187" s="231" t="s">
        <v>869</v>
      </c>
      <c r="F7187" s="231" t="s">
        <v>48</v>
      </c>
      <c r="G7187" s="231" t="s">
        <v>521</v>
      </c>
      <c r="H7187" s="231" t="s">
        <v>796</v>
      </c>
      <c r="I7187" s="203">
        <v>140</v>
      </c>
      <c r="J7187" s="203">
        <v>140</v>
      </c>
      <c r="K7187" s="203">
        <v>0</v>
      </c>
      <c r="L7187" s="203">
        <v>0</v>
      </c>
      <c r="M7187" s="231"/>
    </row>
    <row r="7188" spans="1:13">
      <c r="A7188" s="231" t="s">
        <v>794</v>
      </c>
      <c r="B7188" s="231" t="s">
        <v>707</v>
      </c>
      <c r="C7188" s="231" t="s">
        <v>2341</v>
      </c>
      <c r="D7188" s="231" t="s">
        <v>1046</v>
      </c>
      <c r="E7188" s="231" t="s">
        <v>869</v>
      </c>
      <c r="F7188" s="231" t="s">
        <v>48</v>
      </c>
      <c r="G7188" s="231" t="s">
        <v>521</v>
      </c>
      <c r="H7188" s="231" t="s">
        <v>796</v>
      </c>
      <c r="I7188" s="203">
        <v>280.89999999999998</v>
      </c>
      <c r="J7188" s="203">
        <v>0</v>
      </c>
      <c r="K7188" s="203">
        <v>0</v>
      </c>
      <c r="L7188" s="203">
        <v>280.89999999999998</v>
      </c>
      <c r="M7188" s="231"/>
    </row>
    <row r="7189" spans="1:13">
      <c r="A7189" s="231" t="s">
        <v>794</v>
      </c>
      <c r="B7189" s="231" t="s">
        <v>707</v>
      </c>
      <c r="C7189" s="231" t="s">
        <v>2343</v>
      </c>
      <c r="D7189" s="231" t="s">
        <v>1046</v>
      </c>
      <c r="E7189" s="231" t="s">
        <v>869</v>
      </c>
      <c r="F7189" s="231" t="s">
        <v>48</v>
      </c>
      <c r="G7189" s="231" t="s">
        <v>521</v>
      </c>
      <c r="H7189" s="231" t="s">
        <v>796</v>
      </c>
      <c r="I7189" s="203">
        <v>9364</v>
      </c>
      <c r="J7189" s="203">
        <v>661.26</v>
      </c>
      <c r="K7189" s="203">
        <v>28.12</v>
      </c>
      <c r="L7189" s="203">
        <v>8674.6200000000008</v>
      </c>
      <c r="M7189" s="231"/>
    </row>
    <row r="7190" spans="1:13">
      <c r="A7190" s="231" t="s">
        <v>794</v>
      </c>
      <c r="B7190" s="231" t="s">
        <v>707</v>
      </c>
      <c r="C7190" s="231" t="s">
        <v>2343</v>
      </c>
      <c r="D7190" s="231" t="s">
        <v>1046</v>
      </c>
      <c r="E7190" s="231" t="s">
        <v>869</v>
      </c>
      <c r="F7190" s="231" t="s">
        <v>48</v>
      </c>
      <c r="G7190" s="231" t="s">
        <v>521</v>
      </c>
      <c r="H7190" s="231" t="s">
        <v>796</v>
      </c>
      <c r="I7190" s="203">
        <v>108.37</v>
      </c>
      <c r="J7190" s="203">
        <v>108.37</v>
      </c>
      <c r="K7190" s="203">
        <v>0</v>
      </c>
      <c r="L7190" s="203">
        <v>0</v>
      </c>
      <c r="M7190" s="231"/>
    </row>
    <row r="7191" spans="1:13">
      <c r="A7191" s="231" t="s">
        <v>794</v>
      </c>
      <c r="B7191" s="231" t="s">
        <v>707</v>
      </c>
      <c r="C7191" s="231" t="s">
        <v>2344</v>
      </c>
      <c r="D7191" s="231" t="s">
        <v>1046</v>
      </c>
      <c r="E7191" s="231" t="s">
        <v>869</v>
      </c>
      <c r="F7191" s="231" t="s">
        <v>48</v>
      </c>
      <c r="G7191" s="231" t="s">
        <v>521</v>
      </c>
      <c r="H7191" s="231" t="s">
        <v>796</v>
      </c>
      <c r="I7191" s="203">
        <v>106.73</v>
      </c>
      <c r="J7191" s="203">
        <v>60.99</v>
      </c>
      <c r="K7191" s="203">
        <v>45.74</v>
      </c>
      <c r="L7191" s="203">
        <v>0</v>
      </c>
      <c r="M7191" s="231"/>
    </row>
    <row r="7192" spans="1:13">
      <c r="A7192" s="231" t="s">
        <v>794</v>
      </c>
      <c r="B7192" s="231" t="s">
        <v>703</v>
      </c>
      <c r="C7192" s="231" t="s">
        <v>794</v>
      </c>
      <c r="D7192" s="231" t="s">
        <v>1046</v>
      </c>
      <c r="E7192" s="231" t="s">
        <v>521</v>
      </c>
      <c r="F7192" s="231" t="s">
        <v>48</v>
      </c>
      <c r="G7192" s="231" t="s">
        <v>521</v>
      </c>
      <c r="H7192" s="231" t="s">
        <v>796</v>
      </c>
      <c r="I7192" s="203">
        <v>0</v>
      </c>
      <c r="J7192" s="203">
        <v>4771.2</v>
      </c>
      <c r="K7192" s="203">
        <v>0</v>
      </c>
      <c r="L7192" s="203">
        <v>-4771.2</v>
      </c>
      <c r="M7192" s="231"/>
    </row>
    <row r="7193" spans="1:13">
      <c r="A7193" s="231" t="s">
        <v>794</v>
      </c>
      <c r="B7193" s="231" t="s">
        <v>703</v>
      </c>
      <c r="C7193" s="231" t="s">
        <v>812</v>
      </c>
      <c r="D7193" s="231" t="s">
        <v>1046</v>
      </c>
      <c r="E7193" s="231" t="s">
        <v>521</v>
      </c>
      <c r="F7193" s="231" t="s">
        <v>48</v>
      </c>
      <c r="G7193" s="231" t="s">
        <v>521</v>
      </c>
      <c r="H7193" s="231" t="s">
        <v>796</v>
      </c>
      <c r="I7193" s="203">
        <v>0</v>
      </c>
      <c r="J7193" s="203">
        <v>2526.2199999999998</v>
      </c>
      <c r="K7193" s="203">
        <v>0</v>
      </c>
      <c r="L7193" s="203">
        <v>-2526.2199999999998</v>
      </c>
      <c r="M7193" s="231"/>
    </row>
    <row r="7194" spans="1:13">
      <c r="A7194" s="231" t="s">
        <v>794</v>
      </c>
      <c r="B7194" s="231" t="s">
        <v>707</v>
      </c>
      <c r="C7194" s="231" t="s">
        <v>794</v>
      </c>
      <c r="D7194" s="231" t="s">
        <v>1046</v>
      </c>
      <c r="E7194" s="231" t="s">
        <v>521</v>
      </c>
      <c r="F7194" s="231" t="s">
        <v>48</v>
      </c>
      <c r="G7194" s="231" t="s">
        <v>521</v>
      </c>
      <c r="H7194" s="231" t="s">
        <v>796</v>
      </c>
      <c r="I7194" s="203">
        <v>94639.71</v>
      </c>
      <c r="J7194" s="203">
        <v>112610.77</v>
      </c>
      <c r="K7194" s="203">
        <v>30363.43</v>
      </c>
      <c r="L7194" s="203">
        <v>-48334.49</v>
      </c>
      <c r="M7194" s="231"/>
    </row>
    <row r="7195" spans="1:13">
      <c r="A7195" s="231" t="s">
        <v>794</v>
      </c>
      <c r="B7195" s="231" t="s">
        <v>707</v>
      </c>
      <c r="C7195" s="231" t="s">
        <v>812</v>
      </c>
      <c r="D7195" s="231" t="s">
        <v>1046</v>
      </c>
      <c r="E7195" s="231" t="s">
        <v>521</v>
      </c>
      <c r="F7195" s="231" t="s">
        <v>48</v>
      </c>
      <c r="G7195" s="231" t="s">
        <v>521</v>
      </c>
      <c r="H7195" s="231" t="s">
        <v>796</v>
      </c>
      <c r="I7195" s="203">
        <v>27967.58</v>
      </c>
      <c r="J7195" s="203">
        <v>42977.51</v>
      </c>
      <c r="K7195" s="203">
        <v>6303.73</v>
      </c>
      <c r="L7195" s="203">
        <v>-21313.66</v>
      </c>
      <c r="M7195" s="231"/>
    </row>
    <row r="7196" spans="1:13">
      <c r="A7196" s="231" t="s">
        <v>794</v>
      </c>
      <c r="B7196" s="231" t="s">
        <v>707</v>
      </c>
      <c r="C7196" s="231" t="s">
        <v>2341</v>
      </c>
      <c r="D7196" s="231" t="s">
        <v>1046</v>
      </c>
      <c r="E7196" s="231" t="s">
        <v>521</v>
      </c>
      <c r="F7196" s="231" t="s">
        <v>48</v>
      </c>
      <c r="G7196" s="231" t="s">
        <v>521</v>
      </c>
      <c r="H7196" s="231" t="s">
        <v>796</v>
      </c>
      <c r="I7196" s="203">
        <v>0</v>
      </c>
      <c r="J7196" s="203">
        <v>0</v>
      </c>
      <c r="K7196" s="203">
        <v>869.45</v>
      </c>
      <c r="L7196" s="203">
        <v>-869.45</v>
      </c>
      <c r="M7196" s="231"/>
    </row>
    <row r="7197" spans="1:13">
      <c r="A7197" s="231" t="s">
        <v>794</v>
      </c>
      <c r="B7197" s="231" t="s">
        <v>707</v>
      </c>
      <c r="C7197" s="231" t="s">
        <v>2341</v>
      </c>
      <c r="D7197" s="231" t="s">
        <v>1046</v>
      </c>
      <c r="E7197" s="231" t="s">
        <v>521</v>
      </c>
      <c r="F7197" s="231" t="s">
        <v>48</v>
      </c>
      <c r="G7197" s="231" t="s">
        <v>521</v>
      </c>
      <c r="H7197" s="231" t="s">
        <v>796</v>
      </c>
      <c r="I7197" s="203">
        <v>7422</v>
      </c>
      <c r="J7197" s="203">
        <v>7422</v>
      </c>
      <c r="K7197" s="203">
        <v>0</v>
      </c>
      <c r="L7197" s="203">
        <v>0</v>
      </c>
      <c r="M7197" s="231"/>
    </row>
    <row r="7198" spans="1:13">
      <c r="A7198" s="231" t="s">
        <v>794</v>
      </c>
      <c r="B7198" s="231" t="s">
        <v>709</v>
      </c>
      <c r="C7198" s="231" t="s">
        <v>794</v>
      </c>
      <c r="D7198" s="231" t="s">
        <v>1046</v>
      </c>
      <c r="E7198" s="231" t="s">
        <v>521</v>
      </c>
      <c r="F7198" s="231" t="s">
        <v>48</v>
      </c>
      <c r="G7198" s="231" t="s">
        <v>521</v>
      </c>
      <c r="H7198" s="231" t="s">
        <v>796</v>
      </c>
      <c r="I7198" s="203">
        <v>0</v>
      </c>
      <c r="J7198" s="203">
        <v>4969.26</v>
      </c>
      <c r="K7198" s="203">
        <v>0</v>
      </c>
      <c r="L7198" s="203">
        <v>-4969.26</v>
      </c>
      <c r="M7198" s="231"/>
    </row>
    <row r="7199" spans="1:13">
      <c r="A7199" s="231" t="s">
        <v>794</v>
      </c>
      <c r="B7199" s="231" t="s">
        <v>709</v>
      </c>
      <c r="C7199" s="231" t="s">
        <v>812</v>
      </c>
      <c r="D7199" s="231" t="s">
        <v>1046</v>
      </c>
      <c r="E7199" s="231" t="s">
        <v>521</v>
      </c>
      <c r="F7199" s="231" t="s">
        <v>48</v>
      </c>
      <c r="G7199" s="231" t="s">
        <v>521</v>
      </c>
      <c r="H7199" s="231" t="s">
        <v>796</v>
      </c>
      <c r="I7199" s="203">
        <v>0</v>
      </c>
      <c r="J7199" s="203">
        <v>1863.66</v>
      </c>
      <c r="K7199" s="203">
        <v>0</v>
      </c>
      <c r="L7199" s="203">
        <v>-1863.66</v>
      </c>
      <c r="M7199" s="231"/>
    </row>
    <row r="7200" spans="1:13">
      <c r="A7200" s="231" t="s">
        <v>794</v>
      </c>
      <c r="B7200" s="231" t="s">
        <v>703</v>
      </c>
      <c r="C7200" s="231" t="s">
        <v>794</v>
      </c>
      <c r="D7200" s="231" t="s">
        <v>2106</v>
      </c>
      <c r="E7200" s="231" t="s">
        <v>521</v>
      </c>
      <c r="F7200" s="231" t="s">
        <v>48</v>
      </c>
      <c r="G7200" s="231" t="s">
        <v>521</v>
      </c>
      <c r="H7200" s="231" t="s">
        <v>796</v>
      </c>
      <c r="I7200" s="203">
        <v>0</v>
      </c>
      <c r="J7200" s="203">
        <v>8405.52</v>
      </c>
      <c r="K7200" s="203">
        <v>5414.88</v>
      </c>
      <c r="L7200" s="203">
        <v>-13820.4</v>
      </c>
      <c r="M7200" s="231"/>
    </row>
    <row r="7201" spans="1:13">
      <c r="A7201" s="231" t="s">
        <v>794</v>
      </c>
      <c r="B7201" s="231" t="s">
        <v>703</v>
      </c>
      <c r="C7201" s="231" t="s">
        <v>812</v>
      </c>
      <c r="D7201" s="231" t="s">
        <v>2106</v>
      </c>
      <c r="E7201" s="231" t="s">
        <v>521</v>
      </c>
      <c r="F7201" s="231" t="s">
        <v>48</v>
      </c>
      <c r="G7201" s="231" t="s">
        <v>521</v>
      </c>
      <c r="H7201" s="231" t="s">
        <v>796</v>
      </c>
      <c r="I7201" s="203">
        <v>0</v>
      </c>
      <c r="J7201" s="203">
        <v>3388.8</v>
      </c>
      <c r="K7201" s="203">
        <v>1121.92</v>
      </c>
      <c r="L7201" s="203">
        <v>-4510.72</v>
      </c>
      <c r="M7201" s="231"/>
    </row>
    <row r="7202" spans="1:13">
      <c r="A7202" s="231" t="s">
        <v>794</v>
      </c>
      <c r="B7202" s="231" t="s">
        <v>707</v>
      </c>
      <c r="C7202" s="231" t="s">
        <v>794</v>
      </c>
      <c r="D7202" s="231" t="s">
        <v>2106</v>
      </c>
      <c r="E7202" s="231" t="s">
        <v>521</v>
      </c>
      <c r="F7202" s="231" t="s">
        <v>48</v>
      </c>
      <c r="G7202" s="231" t="s">
        <v>521</v>
      </c>
      <c r="H7202" s="231" t="s">
        <v>796</v>
      </c>
      <c r="I7202" s="203">
        <v>99154.82</v>
      </c>
      <c r="J7202" s="203">
        <v>82204.98</v>
      </c>
      <c r="K7202" s="203">
        <v>16949.84</v>
      </c>
      <c r="L7202" s="203">
        <v>0</v>
      </c>
      <c r="M7202" s="231"/>
    </row>
    <row r="7203" spans="1:13">
      <c r="A7203" s="231" t="s">
        <v>794</v>
      </c>
      <c r="B7203" s="231" t="s">
        <v>707</v>
      </c>
      <c r="C7203" s="231" t="s">
        <v>794</v>
      </c>
      <c r="D7203" s="231" t="s">
        <v>2106</v>
      </c>
      <c r="E7203" s="231" t="s">
        <v>521</v>
      </c>
      <c r="F7203" s="231" t="s">
        <v>48</v>
      </c>
      <c r="G7203" s="231" t="s">
        <v>521</v>
      </c>
      <c r="H7203" s="231" t="s">
        <v>796</v>
      </c>
      <c r="I7203" s="203">
        <v>0</v>
      </c>
      <c r="J7203" s="203">
        <v>16915.57</v>
      </c>
      <c r="K7203" s="203">
        <v>4125.76</v>
      </c>
      <c r="L7203" s="203">
        <v>-21041.33</v>
      </c>
      <c r="M7203" s="231"/>
    </row>
    <row r="7204" spans="1:13">
      <c r="A7204" s="231" t="s">
        <v>794</v>
      </c>
      <c r="B7204" s="231" t="s">
        <v>707</v>
      </c>
      <c r="C7204" s="231" t="s">
        <v>812</v>
      </c>
      <c r="D7204" s="231" t="s">
        <v>2106</v>
      </c>
      <c r="E7204" s="231" t="s">
        <v>521</v>
      </c>
      <c r="F7204" s="231" t="s">
        <v>48</v>
      </c>
      <c r="G7204" s="231" t="s">
        <v>521</v>
      </c>
      <c r="H7204" s="231" t="s">
        <v>796</v>
      </c>
      <c r="I7204" s="203">
        <v>34788.31</v>
      </c>
      <c r="J7204" s="203">
        <v>39584.800000000003</v>
      </c>
      <c r="K7204" s="203">
        <v>4373.68</v>
      </c>
      <c r="L7204" s="203">
        <v>-9170.17</v>
      </c>
      <c r="M7204" s="231"/>
    </row>
    <row r="7205" spans="1:13">
      <c r="A7205" s="231" t="s">
        <v>794</v>
      </c>
      <c r="B7205" s="231" t="s">
        <v>707</v>
      </c>
      <c r="C7205" s="231" t="s">
        <v>2341</v>
      </c>
      <c r="D7205" s="231" t="s">
        <v>2106</v>
      </c>
      <c r="E7205" s="231" t="s">
        <v>521</v>
      </c>
      <c r="F7205" s="231" t="s">
        <v>48</v>
      </c>
      <c r="G7205" s="231" t="s">
        <v>521</v>
      </c>
      <c r="H7205" s="231" t="s">
        <v>796</v>
      </c>
      <c r="I7205" s="203">
        <v>0</v>
      </c>
      <c r="J7205" s="203">
        <v>0</v>
      </c>
      <c r="K7205" s="203">
        <v>869.45</v>
      </c>
      <c r="L7205" s="203">
        <v>-869.45</v>
      </c>
      <c r="M7205" s="231"/>
    </row>
    <row r="7206" spans="1:13">
      <c r="A7206" s="231" t="s">
        <v>794</v>
      </c>
      <c r="B7206" s="231" t="s">
        <v>707</v>
      </c>
      <c r="C7206" s="231" t="s">
        <v>2341</v>
      </c>
      <c r="D7206" s="231" t="s">
        <v>2106</v>
      </c>
      <c r="E7206" s="231" t="s">
        <v>521</v>
      </c>
      <c r="F7206" s="231" t="s">
        <v>48</v>
      </c>
      <c r="G7206" s="231" t="s">
        <v>521</v>
      </c>
      <c r="H7206" s="231" t="s">
        <v>796</v>
      </c>
      <c r="I7206" s="203">
        <v>4614</v>
      </c>
      <c r="J7206" s="203">
        <v>4614</v>
      </c>
      <c r="K7206" s="203">
        <v>0</v>
      </c>
      <c r="L7206" s="203">
        <v>0</v>
      </c>
      <c r="M7206" s="231"/>
    </row>
    <row r="7207" spans="1:13">
      <c r="A7207" s="231" t="s">
        <v>794</v>
      </c>
      <c r="B7207" s="231" t="s">
        <v>709</v>
      </c>
      <c r="C7207" s="231" t="s">
        <v>794</v>
      </c>
      <c r="D7207" s="231" t="s">
        <v>2106</v>
      </c>
      <c r="E7207" s="231" t="s">
        <v>521</v>
      </c>
      <c r="F7207" s="231" t="s">
        <v>48</v>
      </c>
      <c r="G7207" s="231" t="s">
        <v>521</v>
      </c>
      <c r="H7207" s="231" t="s">
        <v>796</v>
      </c>
      <c r="I7207" s="203">
        <v>0</v>
      </c>
      <c r="J7207" s="203">
        <v>5586.68</v>
      </c>
      <c r="K7207" s="203">
        <v>0</v>
      </c>
      <c r="L7207" s="203">
        <v>-5586.68</v>
      </c>
      <c r="M7207" s="231"/>
    </row>
    <row r="7208" spans="1:13">
      <c r="A7208" s="231" t="s">
        <v>794</v>
      </c>
      <c r="B7208" s="231" t="s">
        <v>709</v>
      </c>
      <c r="C7208" s="231" t="s">
        <v>812</v>
      </c>
      <c r="D7208" s="231" t="s">
        <v>2106</v>
      </c>
      <c r="E7208" s="231" t="s">
        <v>521</v>
      </c>
      <c r="F7208" s="231" t="s">
        <v>48</v>
      </c>
      <c r="G7208" s="231" t="s">
        <v>521</v>
      </c>
      <c r="H7208" s="231" t="s">
        <v>796</v>
      </c>
      <c r="I7208" s="203">
        <v>0</v>
      </c>
      <c r="J7208" s="203">
        <v>2011.08</v>
      </c>
      <c r="K7208" s="203">
        <v>0</v>
      </c>
      <c r="L7208" s="203">
        <v>-2011.08</v>
      </c>
      <c r="M7208" s="231"/>
    </row>
    <row r="7209" spans="1:13">
      <c r="A7209" s="231" t="s">
        <v>794</v>
      </c>
      <c r="B7209" s="231" t="s">
        <v>707</v>
      </c>
      <c r="C7209" s="231" t="s">
        <v>2343</v>
      </c>
      <c r="D7209" s="231" t="s">
        <v>2106</v>
      </c>
      <c r="E7209" s="231" t="s">
        <v>869</v>
      </c>
      <c r="F7209" s="231" t="s">
        <v>48</v>
      </c>
      <c r="G7209" s="231" t="s">
        <v>521</v>
      </c>
      <c r="H7209" s="231" t="s">
        <v>796</v>
      </c>
      <c r="I7209" s="203">
        <v>10000</v>
      </c>
      <c r="J7209" s="203">
        <v>599.77</v>
      </c>
      <c r="K7209" s="203">
        <v>1267.81</v>
      </c>
      <c r="L7209" s="203">
        <v>8132.42</v>
      </c>
      <c r="M7209" s="231"/>
    </row>
    <row r="7210" spans="1:13">
      <c r="A7210" s="231" t="s">
        <v>794</v>
      </c>
      <c r="B7210" s="231" t="s">
        <v>806</v>
      </c>
      <c r="C7210" s="231" t="s">
        <v>794</v>
      </c>
      <c r="D7210" s="231" t="s">
        <v>705</v>
      </c>
      <c r="E7210" s="231" t="s">
        <v>521</v>
      </c>
      <c r="F7210" s="231" t="s">
        <v>2263</v>
      </c>
      <c r="G7210" s="231" t="s">
        <v>521</v>
      </c>
      <c r="H7210" s="231" t="s">
        <v>1096</v>
      </c>
      <c r="I7210" s="203">
        <v>11611.75</v>
      </c>
      <c r="J7210" s="203">
        <v>11611.75</v>
      </c>
      <c r="K7210" s="203">
        <v>0</v>
      </c>
      <c r="L7210" s="203">
        <v>0</v>
      </c>
      <c r="M7210" s="231"/>
    </row>
    <row r="7211" spans="1:13">
      <c r="A7211" s="231" t="s">
        <v>794</v>
      </c>
      <c r="B7211" s="231" t="s">
        <v>806</v>
      </c>
      <c r="C7211" s="231" t="s">
        <v>812</v>
      </c>
      <c r="D7211" s="231" t="s">
        <v>705</v>
      </c>
      <c r="E7211" s="231" t="s">
        <v>521</v>
      </c>
      <c r="F7211" s="231" t="s">
        <v>2263</v>
      </c>
      <c r="G7211" s="231" t="s">
        <v>521</v>
      </c>
      <c r="H7211" s="231" t="s">
        <v>1096</v>
      </c>
      <c r="I7211" s="203">
        <v>922.11</v>
      </c>
      <c r="J7211" s="203">
        <v>922.11</v>
      </c>
      <c r="K7211" s="203">
        <v>0</v>
      </c>
      <c r="L7211" s="203">
        <v>0</v>
      </c>
      <c r="M7211" s="231"/>
    </row>
    <row r="7212" spans="1:13">
      <c r="A7212" s="231" t="s">
        <v>794</v>
      </c>
      <c r="B7212" s="231" t="s">
        <v>808</v>
      </c>
      <c r="C7212" s="231" t="s">
        <v>2343</v>
      </c>
      <c r="D7212" s="231" t="s">
        <v>853</v>
      </c>
      <c r="E7212" s="231" t="s">
        <v>2295</v>
      </c>
      <c r="F7212" s="231" t="s">
        <v>48</v>
      </c>
      <c r="G7212" s="231" t="s">
        <v>521</v>
      </c>
      <c r="H7212" s="231" t="s">
        <v>796</v>
      </c>
      <c r="I7212" s="203">
        <v>1636.52</v>
      </c>
      <c r="J7212" s="203">
        <v>0</v>
      </c>
      <c r="K7212" s="203">
        <v>0</v>
      </c>
      <c r="L7212" s="203">
        <v>1636.52</v>
      </c>
      <c r="M7212" s="231"/>
    </row>
    <row r="7213" spans="1:13">
      <c r="A7213" s="231" t="s">
        <v>794</v>
      </c>
      <c r="B7213" s="231" t="s">
        <v>808</v>
      </c>
      <c r="C7213" s="231" t="s">
        <v>2343</v>
      </c>
      <c r="D7213" s="231" t="s">
        <v>861</v>
      </c>
      <c r="E7213" s="231" t="s">
        <v>2295</v>
      </c>
      <c r="F7213" s="231" t="s">
        <v>48</v>
      </c>
      <c r="G7213" s="231" t="s">
        <v>521</v>
      </c>
      <c r="H7213" s="231" t="s">
        <v>796</v>
      </c>
      <c r="I7213" s="203">
        <v>6202.57</v>
      </c>
      <c r="J7213" s="203">
        <v>0</v>
      </c>
      <c r="K7213" s="203">
        <v>0</v>
      </c>
      <c r="L7213" s="203">
        <v>6202.57</v>
      </c>
      <c r="M7213" s="231"/>
    </row>
    <row r="7214" spans="1:13">
      <c r="A7214" s="231" t="s">
        <v>794</v>
      </c>
      <c r="B7214" s="231" t="s">
        <v>808</v>
      </c>
      <c r="C7214" s="231" t="s">
        <v>2341</v>
      </c>
      <c r="D7214" s="231" t="s">
        <v>820</v>
      </c>
      <c r="E7214" s="231" t="s">
        <v>2294</v>
      </c>
      <c r="F7214" s="231" t="s">
        <v>48</v>
      </c>
      <c r="G7214" s="231" t="s">
        <v>521</v>
      </c>
      <c r="H7214" s="231" t="s">
        <v>796</v>
      </c>
      <c r="I7214" s="203">
        <v>2000</v>
      </c>
      <c r="J7214" s="203">
        <v>2000</v>
      </c>
      <c r="K7214" s="203">
        <v>0</v>
      </c>
      <c r="L7214" s="203">
        <v>0</v>
      </c>
      <c r="M7214" s="231"/>
    </row>
    <row r="7215" spans="1:13">
      <c r="A7215" s="231" t="s">
        <v>794</v>
      </c>
      <c r="B7215" s="231" t="s">
        <v>808</v>
      </c>
      <c r="C7215" s="231" t="s">
        <v>2341</v>
      </c>
      <c r="D7215" s="231" t="s">
        <v>839</v>
      </c>
      <c r="E7215" s="231" t="s">
        <v>2294</v>
      </c>
      <c r="F7215" s="231" t="s">
        <v>48</v>
      </c>
      <c r="G7215" s="231" t="s">
        <v>521</v>
      </c>
      <c r="H7215" s="231" t="s">
        <v>796</v>
      </c>
      <c r="I7215" s="203">
        <v>2000</v>
      </c>
      <c r="J7215" s="203">
        <v>2000</v>
      </c>
      <c r="K7215" s="203">
        <v>0</v>
      </c>
      <c r="L7215" s="203">
        <v>0</v>
      </c>
      <c r="M7215" s="231"/>
    </row>
    <row r="7216" spans="1:13">
      <c r="A7216" s="231" t="s">
        <v>794</v>
      </c>
      <c r="B7216" s="231" t="s">
        <v>808</v>
      </c>
      <c r="C7216" s="231" t="s">
        <v>2341</v>
      </c>
      <c r="D7216" s="231" t="s">
        <v>835</v>
      </c>
      <c r="E7216" s="231" t="s">
        <v>2294</v>
      </c>
      <c r="F7216" s="231" t="s">
        <v>48</v>
      </c>
      <c r="G7216" s="231" t="s">
        <v>521</v>
      </c>
      <c r="H7216" s="231" t="s">
        <v>796</v>
      </c>
      <c r="I7216" s="203">
        <v>2000</v>
      </c>
      <c r="J7216" s="203">
        <v>0</v>
      </c>
      <c r="K7216" s="203">
        <v>0</v>
      </c>
      <c r="L7216" s="203">
        <v>2000</v>
      </c>
      <c r="M7216" s="231"/>
    </row>
    <row r="7217" spans="1:13">
      <c r="A7217" s="231" t="s">
        <v>794</v>
      </c>
      <c r="B7217" s="231" t="s">
        <v>808</v>
      </c>
      <c r="C7217" s="231" t="s">
        <v>2341</v>
      </c>
      <c r="D7217" s="231" t="s">
        <v>818</v>
      </c>
      <c r="E7217" s="231" t="s">
        <v>2294</v>
      </c>
      <c r="F7217" s="231" t="s">
        <v>48</v>
      </c>
      <c r="G7217" s="231" t="s">
        <v>521</v>
      </c>
      <c r="H7217" s="231" t="s">
        <v>796</v>
      </c>
      <c r="I7217" s="203">
        <v>3000</v>
      </c>
      <c r="J7217" s="203">
        <v>0</v>
      </c>
      <c r="K7217" s="203">
        <v>0</v>
      </c>
      <c r="L7217" s="203">
        <v>3000</v>
      </c>
      <c r="M7217" s="231"/>
    </row>
    <row r="7218" spans="1:13">
      <c r="A7218" s="231" t="s">
        <v>794</v>
      </c>
      <c r="B7218" s="231" t="s">
        <v>808</v>
      </c>
      <c r="C7218" s="231" t="s">
        <v>2341</v>
      </c>
      <c r="D7218" s="231" t="s">
        <v>853</v>
      </c>
      <c r="E7218" s="231" t="s">
        <v>2294</v>
      </c>
      <c r="F7218" s="231" t="s">
        <v>48</v>
      </c>
      <c r="G7218" s="231" t="s">
        <v>521</v>
      </c>
      <c r="H7218" s="231" t="s">
        <v>796</v>
      </c>
      <c r="I7218" s="203">
        <v>2000</v>
      </c>
      <c r="J7218" s="203">
        <v>0</v>
      </c>
      <c r="K7218" s="203">
        <v>0</v>
      </c>
      <c r="L7218" s="203">
        <v>2000</v>
      </c>
      <c r="M7218" s="231"/>
    </row>
    <row r="7219" spans="1:13">
      <c r="A7219" s="231" t="s">
        <v>794</v>
      </c>
      <c r="B7219" s="231" t="s">
        <v>808</v>
      </c>
      <c r="C7219" s="231" t="s">
        <v>2341</v>
      </c>
      <c r="D7219" s="231" t="s">
        <v>1044</v>
      </c>
      <c r="E7219" s="231" t="s">
        <v>2294</v>
      </c>
      <c r="F7219" s="231" t="s">
        <v>48</v>
      </c>
      <c r="G7219" s="231" t="s">
        <v>521</v>
      </c>
      <c r="H7219" s="231" t="s">
        <v>796</v>
      </c>
      <c r="I7219" s="203">
        <v>1500</v>
      </c>
      <c r="J7219" s="203">
        <v>1000</v>
      </c>
      <c r="K7219" s="203">
        <v>0</v>
      </c>
      <c r="L7219" s="203">
        <v>500</v>
      </c>
      <c r="M7219" s="231"/>
    </row>
    <row r="7220" spans="1:13">
      <c r="A7220" s="231" t="s">
        <v>794</v>
      </c>
      <c r="B7220" s="231" t="s">
        <v>706</v>
      </c>
      <c r="C7220" s="231" t="s">
        <v>794</v>
      </c>
      <c r="D7220" s="231" t="s">
        <v>851</v>
      </c>
      <c r="E7220" s="231" t="s">
        <v>2085</v>
      </c>
      <c r="F7220" s="231" t="s">
        <v>48</v>
      </c>
      <c r="G7220" s="231" t="s">
        <v>521</v>
      </c>
      <c r="H7220" s="231" t="s">
        <v>796</v>
      </c>
      <c r="I7220" s="203">
        <v>29578</v>
      </c>
      <c r="J7220" s="203">
        <v>28571.86</v>
      </c>
      <c r="K7220" s="203">
        <v>1050.52</v>
      </c>
      <c r="L7220" s="203">
        <v>-44.38</v>
      </c>
      <c r="M7220" s="231"/>
    </row>
    <row r="7221" spans="1:13">
      <c r="A7221" s="231" t="s">
        <v>794</v>
      </c>
      <c r="B7221" s="231" t="s">
        <v>706</v>
      </c>
      <c r="C7221" s="231" t="s">
        <v>812</v>
      </c>
      <c r="D7221" s="231" t="s">
        <v>851</v>
      </c>
      <c r="E7221" s="231" t="s">
        <v>2085</v>
      </c>
      <c r="F7221" s="231" t="s">
        <v>48</v>
      </c>
      <c r="G7221" s="231" t="s">
        <v>521</v>
      </c>
      <c r="H7221" s="231" t="s">
        <v>796</v>
      </c>
      <c r="I7221" s="203">
        <v>18339</v>
      </c>
      <c r="J7221" s="203">
        <v>18131.099999999999</v>
      </c>
      <c r="K7221" s="203">
        <v>218.74</v>
      </c>
      <c r="L7221" s="203">
        <v>-10.84</v>
      </c>
      <c r="M7221" s="231"/>
    </row>
    <row r="7222" spans="1:13">
      <c r="A7222" s="231" t="s">
        <v>794</v>
      </c>
      <c r="B7222" s="231" t="s">
        <v>706</v>
      </c>
      <c r="C7222" s="231" t="s">
        <v>794</v>
      </c>
      <c r="D7222" s="231" t="s">
        <v>820</v>
      </c>
      <c r="E7222" s="231" t="s">
        <v>2085</v>
      </c>
      <c r="F7222" s="231" t="s">
        <v>48</v>
      </c>
      <c r="G7222" s="231" t="s">
        <v>521</v>
      </c>
      <c r="H7222" s="231" t="s">
        <v>796</v>
      </c>
      <c r="I7222" s="203">
        <v>32424.33</v>
      </c>
      <c r="J7222" s="203">
        <v>31303.77</v>
      </c>
      <c r="K7222" s="203">
        <v>1120.56</v>
      </c>
      <c r="L7222" s="203">
        <v>0</v>
      </c>
      <c r="M7222" s="231"/>
    </row>
    <row r="7223" spans="1:13">
      <c r="A7223" s="231" t="s">
        <v>794</v>
      </c>
      <c r="B7223" s="231" t="s">
        <v>706</v>
      </c>
      <c r="C7223" s="231" t="s">
        <v>812</v>
      </c>
      <c r="D7223" s="231" t="s">
        <v>820</v>
      </c>
      <c r="E7223" s="231" t="s">
        <v>2085</v>
      </c>
      <c r="F7223" s="231" t="s">
        <v>48</v>
      </c>
      <c r="G7223" s="231" t="s">
        <v>521</v>
      </c>
      <c r="H7223" s="231" t="s">
        <v>796</v>
      </c>
      <c r="I7223" s="203">
        <v>15658</v>
      </c>
      <c r="J7223" s="203">
        <v>15402.89</v>
      </c>
      <c r="K7223" s="203">
        <v>233.26</v>
      </c>
      <c r="L7223" s="203">
        <v>21.85</v>
      </c>
      <c r="M7223" s="231"/>
    </row>
    <row r="7224" spans="1:13">
      <c r="A7224" s="231" t="s">
        <v>794</v>
      </c>
      <c r="B7224" s="231" t="s">
        <v>706</v>
      </c>
      <c r="C7224" s="231" t="s">
        <v>794</v>
      </c>
      <c r="D7224" s="231" t="s">
        <v>839</v>
      </c>
      <c r="E7224" s="231" t="s">
        <v>2085</v>
      </c>
      <c r="F7224" s="231" t="s">
        <v>48</v>
      </c>
      <c r="G7224" s="231" t="s">
        <v>521</v>
      </c>
      <c r="H7224" s="231" t="s">
        <v>796</v>
      </c>
      <c r="I7224" s="203">
        <v>30473.1</v>
      </c>
      <c r="J7224" s="203">
        <v>29412.639999999999</v>
      </c>
      <c r="K7224" s="203">
        <v>1050.52</v>
      </c>
      <c r="L7224" s="203">
        <v>9.94</v>
      </c>
      <c r="M7224" s="231"/>
    </row>
    <row r="7225" spans="1:13">
      <c r="A7225" s="231" t="s">
        <v>794</v>
      </c>
      <c r="B7225" s="231" t="s">
        <v>706</v>
      </c>
      <c r="C7225" s="231" t="s">
        <v>812</v>
      </c>
      <c r="D7225" s="231" t="s">
        <v>839</v>
      </c>
      <c r="E7225" s="231" t="s">
        <v>2085</v>
      </c>
      <c r="F7225" s="231" t="s">
        <v>48</v>
      </c>
      <c r="G7225" s="231" t="s">
        <v>521</v>
      </c>
      <c r="H7225" s="231" t="s">
        <v>796</v>
      </c>
      <c r="I7225" s="203">
        <v>13088.89</v>
      </c>
      <c r="J7225" s="203">
        <v>12877.91</v>
      </c>
      <c r="K7225" s="203">
        <v>143.5</v>
      </c>
      <c r="L7225" s="203">
        <v>67.48</v>
      </c>
      <c r="M7225" s="231"/>
    </row>
    <row r="7226" spans="1:13">
      <c r="A7226" s="231" t="s">
        <v>794</v>
      </c>
      <c r="B7226" s="231" t="s">
        <v>706</v>
      </c>
      <c r="C7226" s="231" t="s">
        <v>794</v>
      </c>
      <c r="D7226" s="231" t="s">
        <v>835</v>
      </c>
      <c r="E7226" s="231" t="s">
        <v>2085</v>
      </c>
      <c r="F7226" s="231" t="s">
        <v>48</v>
      </c>
      <c r="G7226" s="231" t="s">
        <v>521</v>
      </c>
      <c r="H7226" s="231" t="s">
        <v>796</v>
      </c>
      <c r="I7226" s="203">
        <v>30894</v>
      </c>
      <c r="J7226" s="203">
        <v>29705</v>
      </c>
      <c r="K7226" s="203">
        <v>1120.56</v>
      </c>
      <c r="L7226" s="203">
        <v>68.44</v>
      </c>
      <c r="M7226" s="231"/>
    </row>
    <row r="7227" spans="1:13">
      <c r="A7227" s="231" t="s">
        <v>794</v>
      </c>
      <c r="B7227" s="231" t="s">
        <v>706</v>
      </c>
      <c r="C7227" s="231" t="s">
        <v>812</v>
      </c>
      <c r="D7227" s="231" t="s">
        <v>835</v>
      </c>
      <c r="E7227" s="231" t="s">
        <v>2085</v>
      </c>
      <c r="F7227" s="231" t="s">
        <v>48</v>
      </c>
      <c r="G7227" s="231" t="s">
        <v>521</v>
      </c>
      <c r="H7227" s="231" t="s">
        <v>796</v>
      </c>
      <c r="I7227" s="203">
        <v>14029</v>
      </c>
      <c r="J7227" s="203">
        <v>13796.98</v>
      </c>
      <c r="K7227" s="203">
        <v>233.26</v>
      </c>
      <c r="L7227" s="203">
        <v>-1.24</v>
      </c>
      <c r="M7227" s="231"/>
    </row>
    <row r="7228" spans="1:13">
      <c r="A7228" s="231" t="s">
        <v>794</v>
      </c>
      <c r="B7228" s="231" t="s">
        <v>706</v>
      </c>
      <c r="C7228" s="231" t="s">
        <v>794</v>
      </c>
      <c r="D7228" s="231" t="s">
        <v>816</v>
      </c>
      <c r="E7228" s="231" t="s">
        <v>2085</v>
      </c>
      <c r="F7228" s="231" t="s">
        <v>48</v>
      </c>
      <c r="G7228" s="231" t="s">
        <v>521</v>
      </c>
      <c r="H7228" s="231" t="s">
        <v>796</v>
      </c>
      <c r="I7228" s="203">
        <v>29424.73</v>
      </c>
      <c r="J7228" s="203">
        <v>28464.28</v>
      </c>
      <c r="K7228" s="203">
        <v>1050.52</v>
      </c>
      <c r="L7228" s="203">
        <v>-90.07</v>
      </c>
      <c r="M7228" s="231"/>
    </row>
    <row r="7229" spans="1:13">
      <c r="A7229" s="231" t="s">
        <v>794</v>
      </c>
      <c r="B7229" s="231" t="s">
        <v>706</v>
      </c>
      <c r="C7229" s="231" t="s">
        <v>812</v>
      </c>
      <c r="D7229" s="231" t="s">
        <v>816</v>
      </c>
      <c r="E7229" s="231" t="s">
        <v>2085</v>
      </c>
      <c r="F7229" s="231" t="s">
        <v>48</v>
      </c>
      <c r="G7229" s="231" t="s">
        <v>521</v>
      </c>
      <c r="H7229" s="231" t="s">
        <v>796</v>
      </c>
      <c r="I7229" s="203">
        <v>13702</v>
      </c>
      <c r="J7229" s="203">
        <v>13523.36</v>
      </c>
      <c r="K7229" s="203">
        <v>218.72</v>
      </c>
      <c r="L7229" s="203">
        <v>-40.08</v>
      </c>
      <c r="M7229" s="231"/>
    </row>
    <row r="7230" spans="1:13">
      <c r="A7230" s="231" t="s">
        <v>794</v>
      </c>
      <c r="B7230" s="231" t="s">
        <v>706</v>
      </c>
      <c r="C7230" s="231" t="s">
        <v>794</v>
      </c>
      <c r="D7230" s="231" t="s">
        <v>810</v>
      </c>
      <c r="E7230" s="231" t="s">
        <v>2085</v>
      </c>
      <c r="F7230" s="231" t="s">
        <v>48</v>
      </c>
      <c r="G7230" s="231" t="s">
        <v>521</v>
      </c>
      <c r="H7230" s="231" t="s">
        <v>796</v>
      </c>
      <c r="I7230" s="203">
        <v>29424.78</v>
      </c>
      <c r="J7230" s="203">
        <v>28364.38</v>
      </c>
      <c r="K7230" s="203">
        <v>1050.52</v>
      </c>
      <c r="L7230" s="203">
        <v>9.8800000000000008</v>
      </c>
      <c r="M7230" s="231"/>
    </row>
    <row r="7231" spans="1:13">
      <c r="A7231" s="231" t="s">
        <v>794</v>
      </c>
      <c r="B7231" s="231" t="s">
        <v>706</v>
      </c>
      <c r="C7231" s="231" t="s">
        <v>812</v>
      </c>
      <c r="D7231" s="231" t="s">
        <v>810</v>
      </c>
      <c r="E7231" s="231" t="s">
        <v>2085</v>
      </c>
      <c r="F7231" s="231" t="s">
        <v>48</v>
      </c>
      <c r="G7231" s="231" t="s">
        <v>521</v>
      </c>
      <c r="H7231" s="231" t="s">
        <v>796</v>
      </c>
      <c r="I7231" s="203">
        <v>13702</v>
      </c>
      <c r="J7231" s="203">
        <v>13494.43</v>
      </c>
      <c r="K7231" s="203">
        <v>218.72</v>
      </c>
      <c r="L7231" s="203">
        <v>-11.15</v>
      </c>
      <c r="M7231" s="231"/>
    </row>
    <row r="7232" spans="1:13">
      <c r="A7232" s="231" t="s">
        <v>794</v>
      </c>
      <c r="B7232" s="231" t="s">
        <v>706</v>
      </c>
      <c r="C7232" s="231" t="s">
        <v>794</v>
      </c>
      <c r="D7232" s="231" t="s">
        <v>818</v>
      </c>
      <c r="E7232" s="231" t="s">
        <v>2085</v>
      </c>
      <c r="F7232" s="231" t="s">
        <v>48</v>
      </c>
      <c r="G7232" s="231" t="s">
        <v>521</v>
      </c>
      <c r="H7232" s="231" t="s">
        <v>796</v>
      </c>
      <c r="I7232" s="203">
        <v>17473.13</v>
      </c>
      <c r="J7232" s="203">
        <v>16481.25</v>
      </c>
      <c r="K7232" s="203">
        <v>787.5</v>
      </c>
      <c r="L7232" s="203">
        <v>204.38</v>
      </c>
      <c r="M7232" s="231"/>
    </row>
    <row r="7233" spans="1:13">
      <c r="A7233" s="231" t="s">
        <v>794</v>
      </c>
      <c r="B7233" s="231" t="s">
        <v>706</v>
      </c>
      <c r="C7233" s="231" t="s">
        <v>812</v>
      </c>
      <c r="D7233" s="231" t="s">
        <v>818</v>
      </c>
      <c r="E7233" s="231" t="s">
        <v>2085</v>
      </c>
      <c r="F7233" s="231" t="s">
        <v>48</v>
      </c>
      <c r="G7233" s="231" t="s">
        <v>521</v>
      </c>
      <c r="H7233" s="231" t="s">
        <v>796</v>
      </c>
      <c r="I7233" s="203">
        <v>16039</v>
      </c>
      <c r="J7233" s="203">
        <v>13734.37</v>
      </c>
      <c r="K7233" s="203">
        <v>163.9</v>
      </c>
      <c r="L7233" s="203">
        <v>2140.73</v>
      </c>
      <c r="M7233" s="231"/>
    </row>
    <row r="7234" spans="1:13">
      <c r="A7234" s="231" t="s">
        <v>794</v>
      </c>
      <c r="B7234" s="231" t="s">
        <v>706</v>
      </c>
      <c r="C7234" s="231" t="s">
        <v>794</v>
      </c>
      <c r="D7234" s="231" t="s">
        <v>853</v>
      </c>
      <c r="E7234" s="231" t="s">
        <v>2085</v>
      </c>
      <c r="F7234" s="231" t="s">
        <v>48</v>
      </c>
      <c r="G7234" s="231" t="s">
        <v>521</v>
      </c>
      <c r="H7234" s="231" t="s">
        <v>796</v>
      </c>
      <c r="I7234" s="203">
        <v>22157</v>
      </c>
      <c r="J7234" s="203">
        <v>16026.7</v>
      </c>
      <c r="K7234" s="203">
        <v>0</v>
      </c>
      <c r="L7234" s="203">
        <v>6130.3</v>
      </c>
      <c r="M7234" s="231"/>
    </row>
    <row r="7235" spans="1:13">
      <c r="A7235" s="231" t="s">
        <v>794</v>
      </c>
      <c r="B7235" s="231" t="s">
        <v>706</v>
      </c>
      <c r="C7235" s="231" t="s">
        <v>812</v>
      </c>
      <c r="D7235" s="231" t="s">
        <v>853</v>
      </c>
      <c r="E7235" s="231" t="s">
        <v>2085</v>
      </c>
      <c r="F7235" s="231" t="s">
        <v>48</v>
      </c>
      <c r="G7235" s="231" t="s">
        <v>521</v>
      </c>
      <c r="H7235" s="231" t="s">
        <v>796</v>
      </c>
      <c r="I7235" s="203">
        <v>12037</v>
      </c>
      <c r="J7235" s="203">
        <v>9239.61</v>
      </c>
      <c r="K7235" s="203">
        <v>0</v>
      </c>
      <c r="L7235" s="203">
        <v>2797.39</v>
      </c>
      <c r="M7235" s="231"/>
    </row>
    <row r="7236" spans="1:13">
      <c r="A7236" s="231" t="s">
        <v>794</v>
      </c>
      <c r="B7236" s="231" t="s">
        <v>706</v>
      </c>
      <c r="C7236" s="231" t="s">
        <v>794</v>
      </c>
      <c r="D7236" s="231" t="s">
        <v>799</v>
      </c>
      <c r="E7236" s="231" t="s">
        <v>2085</v>
      </c>
      <c r="F7236" s="231" t="s">
        <v>48</v>
      </c>
      <c r="G7236" s="231" t="s">
        <v>521</v>
      </c>
      <c r="H7236" s="231" t="s">
        <v>796</v>
      </c>
      <c r="I7236" s="203">
        <v>24743.040000000001</v>
      </c>
      <c r="J7236" s="203">
        <v>23859.360000000001</v>
      </c>
      <c r="K7236" s="203">
        <v>883.68</v>
      </c>
      <c r="L7236" s="203">
        <v>0</v>
      </c>
      <c r="M7236" s="231"/>
    </row>
    <row r="7237" spans="1:13">
      <c r="A7237" s="231" t="s">
        <v>794</v>
      </c>
      <c r="B7237" s="231" t="s">
        <v>706</v>
      </c>
      <c r="C7237" s="231" t="s">
        <v>812</v>
      </c>
      <c r="D7237" s="231" t="s">
        <v>799</v>
      </c>
      <c r="E7237" s="231" t="s">
        <v>2085</v>
      </c>
      <c r="F7237" s="231" t="s">
        <v>48</v>
      </c>
      <c r="G7237" s="231" t="s">
        <v>521</v>
      </c>
      <c r="H7237" s="231" t="s">
        <v>796</v>
      </c>
      <c r="I7237" s="203">
        <v>12637</v>
      </c>
      <c r="J7237" s="203">
        <v>12477.42</v>
      </c>
      <c r="K7237" s="203">
        <v>184.05</v>
      </c>
      <c r="L7237" s="203">
        <v>-24.47</v>
      </c>
      <c r="M7237" s="231"/>
    </row>
    <row r="7238" spans="1:13">
      <c r="A7238" s="231" t="s">
        <v>794</v>
      </c>
      <c r="B7238" s="231" t="s">
        <v>808</v>
      </c>
      <c r="C7238" s="231" t="s">
        <v>794</v>
      </c>
      <c r="D7238" s="231" t="s">
        <v>28</v>
      </c>
      <c r="E7238" s="231" t="s">
        <v>1090</v>
      </c>
      <c r="F7238" s="231" t="s">
        <v>48</v>
      </c>
      <c r="G7238" s="231" t="s">
        <v>521</v>
      </c>
      <c r="H7238" s="231" t="s">
        <v>796</v>
      </c>
      <c r="I7238" s="203">
        <v>29703.83</v>
      </c>
      <c r="J7238" s="203">
        <v>25497.05</v>
      </c>
      <c r="K7238" s="203">
        <v>4691.28</v>
      </c>
      <c r="L7238" s="203">
        <v>-484.5</v>
      </c>
      <c r="M7238" s="231"/>
    </row>
    <row r="7239" spans="1:13">
      <c r="A7239" s="231" t="s">
        <v>794</v>
      </c>
      <c r="B7239" s="231" t="s">
        <v>808</v>
      </c>
      <c r="C7239" s="231" t="s">
        <v>812</v>
      </c>
      <c r="D7239" s="231" t="s">
        <v>28</v>
      </c>
      <c r="E7239" s="231" t="s">
        <v>1090</v>
      </c>
      <c r="F7239" s="231" t="s">
        <v>48</v>
      </c>
      <c r="G7239" s="231" t="s">
        <v>521</v>
      </c>
      <c r="H7239" s="231" t="s">
        <v>796</v>
      </c>
      <c r="I7239" s="203">
        <v>8566</v>
      </c>
      <c r="J7239" s="203">
        <v>0</v>
      </c>
      <c r="K7239" s="203">
        <v>973.68</v>
      </c>
      <c r="L7239" s="203">
        <v>7592.32</v>
      </c>
      <c r="M7239" s="231"/>
    </row>
    <row r="7240" spans="1:13">
      <c r="A7240" s="231" t="s">
        <v>794</v>
      </c>
      <c r="B7240" s="231" t="s">
        <v>808</v>
      </c>
      <c r="C7240" s="231" t="s">
        <v>794</v>
      </c>
      <c r="D7240" s="231" t="s">
        <v>19</v>
      </c>
      <c r="E7240" s="231" t="s">
        <v>1090</v>
      </c>
      <c r="F7240" s="231" t="s">
        <v>48</v>
      </c>
      <c r="G7240" s="231" t="s">
        <v>521</v>
      </c>
      <c r="H7240" s="231" t="s">
        <v>796</v>
      </c>
      <c r="I7240" s="203">
        <v>25327.22</v>
      </c>
      <c r="J7240" s="203">
        <v>18220.099999999999</v>
      </c>
      <c r="K7240" s="203">
        <v>0</v>
      </c>
      <c r="L7240" s="203">
        <v>7107.12</v>
      </c>
      <c r="M7240" s="231"/>
    </row>
    <row r="7241" spans="1:13">
      <c r="A7241" s="231" t="s">
        <v>794</v>
      </c>
      <c r="B7241" s="231" t="s">
        <v>808</v>
      </c>
      <c r="C7241" s="231" t="s">
        <v>812</v>
      </c>
      <c r="D7241" s="231" t="s">
        <v>19</v>
      </c>
      <c r="E7241" s="231" t="s">
        <v>1090</v>
      </c>
      <c r="F7241" s="231" t="s">
        <v>48</v>
      </c>
      <c r="G7241" s="231" t="s">
        <v>521</v>
      </c>
      <c r="H7241" s="231" t="s">
        <v>796</v>
      </c>
      <c r="I7241" s="203">
        <v>8999</v>
      </c>
      <c r="J7241" s="203">
        <v>0</v>
      </c>
      <c r="K7241" s="203">
        <v>0</v>
      </c>
      <c r="L7241" s="203">
        <v>8999</v>
      </c>
      <c r="M7241" s="231"/>
    </row>
    <row r="7242" spans="1:13">
      <c r="A7242" s="231" t="s">
        <v>794</v>
      </c>
      <c r="B7242" s="231" t="s">
        <v>808</v>
      </c>
      <c r="C7242" s="231" t="s">
        <v>794</v>
      </c>
      <c r="D7242" s="231" t="s">
        <v>36</v>
      </c>
      <c r="E7242" s="231" t="s">
        <v>1090</v>
      </c>
      <c r="F7242" s="231" t="s">
        <v>48</v>
      </c>
      <c r="G7242" s="231" t="s">
        <v>521</v>
      </c>
      <c r="H7242" s="231" t="s">
        <v>796</v>
      </c>
      <c r="I7242" s="203">
        <v>48868</v>
      </c>
      <c r="J7242" s="203">
        <v>28334.91</v>
      </c>
      <c r="K7242" s="203">
        <v>0</v>
      </c>
      <c r="L7242" s="203">
        <v>20533.09</v>
      </c>
      <c r="M7242" s="231"/>
    </row>
    <row r="7243" spans="1:13">
      <c r="A7243" s="231" t="s">
        <v>794</v>
      </c>
      <c r="B7243" s="231" t="s">
        <v>808</v>
      </c>
      <c r="C7243" s="231" t="s">
        <v>794</v>
      </c>
      <c r="D7243" s="231" t="s">
        <v>708</v>
      </c>
      <c r="E7243" s="231" t="s">
        <v>1090</v>
      </c>
      <c r="F7243" s="231" t="s">
        <v>48</v>
      </c>
      <c r="G7243" s="231" t="s">
        <v>521</v>
      </c>
      <c r="H7243" s="231" t="s">
        <v>796</v>
      </c>
      <c r="I7243" s="203">
        <v>65322.59</v>
      </c>
      <c r="J7243" s="203">
        <v>54217.02</v>
      </c>
      <c r="K7243" s="203">
        <v>10432.120000000001</v>
      </c>
      <c r="L7243" s="203">
        <v>673.45</v>
      </c>
      <c r="M7243" s="231"/>
    </row>
    <row r="7244" spans="1:13">
      <c r="A7244" s="231" t="s">
        <v>794</v>
      </c>
      <c r="B7244" s="231" t="s">
        <v>808</v>
      </c>
      <c r="C7244" s="231" t="s">
        <v>812</v>
      </c>
      <c r="D7244" s="231" t="s">
        <v>708</v>
      </c>
      <c r="E7244" s="231" t="s">
        <v>1090</v>
      </c>
      <c r="F7244" s="231" t="s">
        <v>48</v>
      </c>
      <c r="G7244" s="231" t="s">
        <v>521</v>
      </c>
      <c r="H7244" s="231" t="s">
        <v>796</v>
      </c>
      <c r="I7244" s="203">
        <v>0</v>
      </c>
      <c r="J7244" s="203">
        <v>0</v>
      </c>
      <c r="K7244" s="203">
        <v>2165.3200000000002</v>
      </c>
      <c r="L7244" s="203">
        <v>-2165.3200000000002</v>
      </c>
      <c r="M7244" s="231"/>
    </row>
    <row r="7245" spans="1:13">
      <c r="A7245" s="231" t="s">
        <v>794</v>
      </c>
      <c r="B7245" s="231" t="s">
        <v>808</v>
      </c>
      <c r="C7245" s="231" t="s">
        <v>794</v>
      </c>
      <c r="D7245" s="231" t="s">
        <v>840</v>
      </c>
      <c r="E7245" s="231" t="s">
        <v>1090</v>
      </c>
      <c r="F7245" s="231" t="s">
        <v>48</v>
      </c>
      <c r="G7245" s="231" t="s">
        <v>521</v>
      </c>
      <c r="H7245" s="231" t="s">
        <v>796</v>
      </c>
      <c r="I7245" s="203">
        <v>50111</v>
      </c>
      <c r="J7245" s="203">
        <v>41345.81</v>
      </c>
      <c r="K7245" s="203">
        <v>8269.16</v>
      </c>
      <c r="L7245" s="203">
        <v>496.03</v>
      </c>
      <c r="M7245" s="231"/>
    </row>
    <row r="7246" spans="1:13">
      <c r="A7246" s="231" t="s">
        <v>794</v>
      </c>
      <c r="B7246" s="231" t="s">
        <v>808</v>
      </c>
      <c r="C7246" s="231" t="s">
        <v>812</v>
      </c>
      <c r="D7246" s="231" t="s">
        <v>840</v>
      </c>
      <c r="E7246" s="231" t="s">
        <v>1090</v>
      </c>
      <c r="F7246" s="231" t="s">
        <v>48</v>
      </c>
      <c r="G7246" s="231" t="s">
        <v>521</v>
      </c>
      <c r="H7246" s="231" t="s">
        <v>796</v>
      </c>
      <c r="I7246" s="203">
        <v>0</v>
      </c>
      <c r="J7246" s="203">
        <v>0</v>
      </c>
      <c r="K7246" s="203">
        <v>1716.32</v>
      </c>
      <c r="L7246" s="203">
        <v>-1716.32</v>
      </c>
      <c r="M7246" s="231"/>
    </row>
    <row r="7247" spans="1:13">
      <c r="A7247" s="231" t="s">
        <v>794</v>
      </c>
      <c r="B7247" s="231" t="s">
        <v>808</v>
      </c>
      <c r="C7247" s="231" t="s">
        <v>794</v>
      </c>
      <c r="D7247" s="231" t="s">
        <v>844</v>
      </c>
      <c r="E7247" s="231" t="s">
        <v>1090</v>
      </c>
      <c r="F7247" s="231" t="s">
        <v>48</v>
      </c>
      <c r="G7247" s="231" t="s">
        <v>521</v>
      </c>
      <c r="H7247" s="231" t="s">
        <v>796</v>
      </c>
      <c r="I7247" s="203">
        <v>31018.18</v>
      </c>
      <c r="J7247" s="203">
        <v>21651.95</v>
      </c>
      <c r="K7247" s="203">
        <v>5606.12</v>
      </c>
      <c r="L7247" s="203">
        <v>3760.11</v>
      </c>
      <c r="M7247" s="231"/>
    </row>
    <row r="7248" spans="1:13">
      <c r="A7248" s="231" t="s">
        <v>794</v>
      </c>
      <c r="B7248" s="231" t="s">
        <v>808</v>
      </c>
      <c r="C7248" s="231" t="s">
        <v>812</v>
      </c>
      <c r="D7248" s="231" t="s">
        <v>844</v>
      </c>
      <c r="E7248" s="231" t="s">
        <v>1090</v>
      </c>
      <c r="F7248" s="231" t="s">
        <v>48</v>
      </c>
      <c r="G7248" s="231" t="s">
        <v>521</v>
      </c>
      <c r="H7248" s="231" t="s">
        <v>796</v>
      </c>
      <c r="I7248" s="203">
        <v>0</v>
      </c>
      <c r="J7248" s="203">
        <v>0</v>
      </c>
      <c r="K7248" s="203">
        <v>1163.5999999999999</v>
      </c>
      <c r="L7248" s="203">
        <v>-1163.5999999999999</v>
      </c>
      <c r="M7248" s="231"/>
    </row>
    <row r="7249" spans="1:13">
      <c r="A7249" s="231" t="s">
        <v>794</v>
      </c>
      <c r="B7249" s="231" t="s">
        <v>808</v>
      </c>
      <c r="C7249" s="231" t="s">
        <v>794</v>
      </c>
      <c r="D7249" s="231" t="s">
        <v>464</v>
      </c>
      <c r="E7249" s="231" t="s">
        <v>1090</v>
      </c>
      <c r="F7249" s="231" t="s">
        <v>48</v>
      </c>
      <c r="G7249" s="231" t="s">
        <v>521</v>
      </c>
      <c r="H7249" s="231" t="s">
        <v>796</v>
      </c>
      <c r="I7249" s="203">
        <v>23634.68</v>
      </c>
      <c r="J7249" s="203">
        <v>20069.560000000001</v>
      </c>
      <c r="K7249" s="203">
        <v>3939.12</v>
      </c>
      <c r="L7249" s="203">
        <v>-374</v>
      </c>
      <c r="M7249" s="231"/>
    </row>
    <row r="7250" spans="1:13">
      <c r="A7250" s="231" t="s">
        <v>794</v>
      </c>
      <c r="B7250" s="231" t="s">
        <v>808</v>
      </c>
      <c r="C7250" s="231" t="s">
        <v>812</v>
      </c>
      <c r="D7250" s="231" t="s">
        <v>464</v>
      </c>
      <c r="E7250" s="231" t="s">
        <v>1090</v>
      </c>
      <c r="F7250" s="231" t="s">
        <v>48</v>
      </c>
      <c r="G7250" s="231" t="s">
        <v>521</v>
      </c>
      <c r="H7250" s="231" t="s">
        <v>796</v>
      </c>
      <c r="I7250" s="203">
        <v>0</v>
      </c>
      <c r="J7250" s="203">
        <v>0</v>
      </c>
      <c r="K7250" s="203">
        <v>817.56</v>
      </c>
      <c r="L7250" s="203">
        <v>-817.56</v>
      </c>
      <c r="M7250" s="231"/>
    </row>
    <row r="7251" spans="1:13">
      <c r="A7251" s="231" t="s">
        <v>794</v>
      </c>
      <c r="B7251" s="231" t="s">
        <v>808</v>
      </c>
      <c r="C7251" s="231" t="s">
        <v>794</v>
      </c>
      <c r="D7251" s="231" t="s">
        <v>137</v>
      </c>
      <c r="E7251" s="231" t="s">
        <v>1090</v>
      </c>
      <c r="F7251" s="231" t="s">
        <v>48</v>
      </c>
      <c r="G7251" s="231" t="s">
        <v>521</v>
      </c>
      <c r="H7251" s="231" t="s">
        <v>796</v>
      </c>
      <c r="I7251" s="203">
        <v>28534.12</v>
      </c>
      <c r="J7251" s="203">
        <v>23778.44</v>
      </c>
      <c r="K7251" s="203">
        <v>4755.68</v>
      </c>
      <c r="L7251" s="203">
        <v>0</v>
      </c>
      <c r="M7251" s="231"/>
    </row>
    <row r="7252" spans="1:13">
      <c r="A7252" s="231" t="s">
        <v>794</v>
      </c>
      <c r="B7252" s="231" t="s">
        <v>808</v>
      </c>
      <c r="C7252" s="231" t="s">
        <v>812</v>
      </c>
      <c r="D7252" s="231" t="s">
        <v>137</v>
      </c>
      <c r="E7252" s="231" t="s">
        <v>1090</v>
      </c>
      <c r="F7252" s="231" t="s">
        <v>48</v>
      </c>
      <c r="G7252" s="231" t="s">
        <v>521</v>
      </c>
      <c r="H7252" s="231" t="s">
        <v>796</v>
      </c>
      <c r="I7252" s="203">
        <v>0</v>
      </c>
      <c r="J7252" s="203">
        <v>0</v>
      </c>
      <c r="K7252" s="203">
        <v>987.08</v>
      </c>
      <c r="L7252" s="203">
        <v>-987.08</v>
      </c>
      <c r="M7252" s="231"/>
    </row>
    <row r="7253" spans="1:13">
      <c r="A7253" s="231" t="s">
        <v>794</v>
      </c>
      <c r="B7253" s="231" t="s">
        <v>244</v>
      </c>
      <c r="C7253" s="231" t="s">
        <v>794</v>
      </c>
      <c r="D7253" s="231" t="s">
        <v>137</v>
      </c>
      <c r="E7253" s="231" t="s">
        <v>1090</v>
      </c>
      <c r="F7253" s="231" t="s">
        <v>48</v>
      </c>
      <c r="G7253" s="231" t="s">
        <v>521</v>
      </c>
      <c r="H7253" s="231" t="s">
        <v>796</v>
      </c>
      <c r="I7253" s="203">
        <v>46668</v>
      </c>
      <c r="J7253" s="203">
        <v>42779</v>
      </c>
      <c r="K7253" s="203">
        <v>3889</v>
      </c>
      <c r="L7253" s="203">
        <v>0</v>
      </c>
      <c r="M7253" s="231"/>
    </row>
    <row r="7254" spans="1:13">
      <c r="A7254" s="231" t="s">
        <v>794</v>
      </c>
      <c r="B7254" s="231" t="s">
        <v>244</v>
      </c>
      <c r="C7254" s="231" t="s">
        <v>812</v>
      </c>
      <c r="D7254" s="231" t="s">
        <v>137</v>
      </c>
      <c r="E7254" s="231" t="s">
        <v>1090</v>
      </c>
      <c r="F7254" s="231" t="s">
        <v>48</v>
      </c>
      <c r="G7254" s="231" t="s">
        <v>521</v>
      </c>
      <c r="H7254" s="231" t="s">
        <v>796</v>
      </c>
      <c r="I7254" s="203">
        <v>18711</v>
      </c>
      <c r="J7254" s="203">
        <v>17889.46</v>
      </c>
      <c r="K7254" s="203">
        <v>808.16</v>
      </c>
      <c r="L7254" s="203">
        <v>13.38</v>
      </c>
      <c r="M7254" s="231"/>
    </row>
    <row r="7255" spans="1:13">
      <c r="A7255" s="231" t="s">
        <v>794</v>
      </c>
      <c r="B7255" s="231" t="s">
        <v>808</v>
      </c>
      <c r="C7255" s="231" t="s">
        <v>794</v>
      </c>
      <c r="D7255" s="231" t="s">
        <v>18</v>
      </c>
      <c r="E7255" s="231" t="s">
        <v>1090</v>
      </c>
      <c r="F7255" s="231" t="s">
        <v>48</v>
      </c>
      <c r="G7255" s="231" t="s">
        <v>521</v>
      </c>
      <c r="H7255" s="231" t="s">
        <v>796</v>
      </c>
      <c r="I7255" s="203">
        <v>42320</v>
      </c>
      <c r="J7255" s="203">
        <v>35247.26</v>
      </c>
      <c r="K7255" s="203">
        <v>7049.44</v>
      </c>
      <c r="L7255" s="203">
        <v>23.3</v>
      </c>
      <c r="M7255" s="231"/>
    </row>
    <row r="7256" spans="1:13">
      <c r="A7256" s="231" t="s">
        <v>794</v>
      </c>
      <c r="B7256" s="231" t="s">
        <v>808</v>
      </c>
      <c r="C7256" s="231" t="s">
        <v>812</v>
      </c>
      <c r="D7256" s="231" t="s">
        <v>18</v>
      </c>
      <c r="E7256" s="231" t="s">
        <v>1090</v>
      </c>
      <c r="F7256" s="231" t="s">
        <v>48</v>
      </c>
      <c r="G7256" s="231" t="s">
        <v>521</v>
      </c>
      <c r="H7256" s="231" t="s">
        <v>796</v>
      </c>
      <c r="I7256" s="203">
        <v>0</v>
      </c>
      <c r="J7256" s="203">
        <v>0</v>
      </c>
      <c r="K7256" s="203">
        <v>1463.24</v>
      </c>
      <c r="L7256" s="203">
        <v>-1463.24</v>
      </c>
      <c r="M7256" s="231"/>
    </row>
    <row r="7257" spans="1:13">
      <c r="A7257" s="231" t="s">
        <v>794</v>
      </c>
      <c r="B7257" s="231" t="s">
        <v>808</v>
      </c>
      <c r="C7257" s="231" t="s">
        <v>794</v>
      </c>
      <c r="D7257" s="231" t="s">
        <v>342</v>
      </c>
      <c r="E7257" s="231" t="s">
        <v>1090</v>
      </c>
      <c r="F7257" s="231" t="s">
        <v>48</v>
      </c>
      <c r="G7257" s="231" t="s">
        <v>521</v>
      </c>
      <c r="H7257" s="231" t="s">
        <v>796</v>
      </c>
      <c r="I7257" s="203">
        <v>17880.23</v>
      </c>
      <c r="J7257" s="203">
        <v>15189.19</v>
      </c>
      <c r="K7257" s="203">
        <v>2980.04</v>
      </c>
      <c r="L7257" s="203">
        <v>-289</v>
      </c>
      <c r="M7257" s="231"/>
    </row>
    <row r="7258" spans="1:13">
      <c r="A7258" s="231" t="s">
        <v>794</v>
      </c>
      <c r="B7258" s="231" t="s">
        <v>808</v>
      </c>
      <c r="C7258" s="231" t="s">
        <v>812</v>
      </c>
      <c r="D7258" s="231" t="s">
        <v>342</v>
      </c>
      <c r="E7258" s="231" t="s">
        <v>1090</v>
      </c>
      <c r="F7258" s="231" t="s">
        <v>48</v>
      </c>
      <c r="G7258" s="231" t="s">
        <v>521</v>
      </c>
      <c r="H7258" s="231" t="s">
        <v>796</v>
      </c>
      <c r="I7258" s="203">
        <v>0</v>
      </c>
      <c r="J7258" s="203">
        <v>0</v>
      </c>
      <c r="K7258" s="203">
        <v>618.6</v>
      </c>
      <c r="L7258" s="203">
        <v>-618.6</v>
      </c>
      <c r="M7258" s="231"/>
    </row>
    <row r="7259" spans="1:13">
      <c r="A7259" s="231" t="s">
        <v>794</v>
      </c>
      <c r="B7259" s="231" t="s">
        <v>244</v>
      </c>
      <c r="C7259" s="231" t="s">
        <v>794</v>
      </c>
      <c r="D7259" s="231" t="s">
        <v>342</v>
      </c>
      <c r="E7259" s="231" t="s">
        <v>1090</v>
      </c>
      <c r="F7259" s="231" t="s">
        <v>48</v>
      </c>
      <c r="G7259" s="231" t="s">
        <v>521</v>
      </c>
      <c r="H7259" s="231" t="s">
        <v>796</v>
      </c>
      <c r="I7259" s="203">
        <v>40510</v>
      </c>
      <c r="J7259" s="203">
        <v>36500.17</v>
      </c>
      <c r="K7259" s="203">
        <v>3663.66</v>
      </c>
      <c r="L7259" s="203">
        <v>346.17</v>
      </c>
      <c r="M7259" s="231"/>
    </row>
    <row r="7260" spans="1:13">
      <c r="A7260" s="231" t="s">
        <v>794</v>
      </c>
      <c r="B7260" s="231" t="s">
        <v>244</v>
      </c>
      <c r="C7260" s="231" t="s">
        <v>812</v>
      </c>
      <c r="D7260" s="231" t="s">
        <v>342</v>
      </c>
      <c r="E7260" s="231" t="s">
        <v>1090</v>
      </c>
      <c r="F7260" s="231" t="s">
        <v>48</v>
      </c>
      <c r="G7260" s="231" t="s">
        <v>521</v>
      </c>
      <c r="H7260" s="231" t="s">
        <v>796</v>
      </c>
      <c r="I7260" s="203">
        <v>15999</v>
      </c>
      <c r="J7260" s="203">
        <v>15219.23</v>
      </c>
      <c r="K7260" s="203">
        <v>761.34</v>
      </c>
      <c r="L7260" s="203">
        <v>18.43</v>
      </c>
      <c r="M7260" s="231"/>
    </row>
    <row r="7261" spans="1:13">
      <c r="A7261" s="231" t="s">
        <v>794</v>
      </c>
      <c r="B7261" s="231" t="s">
        <v>808</v>
      </c>
      <c r="C7261" s="231" t="s">
        <v>794</v>
      </c>
      <c r="D7261" s="231" t="s">
        <v>850</v>
      </c>
      <c r="E7261" s="231" t="s">
        <v>1090</v>
      </c>
      <c r="F7261" s="231" t="s">
        <v>48</v>
      </c>
      <c r="G7261" s="231" t="s">
        <v>521</v>
      </c>
      <c r="H7261" s="231" t="s">
        <v>796</v>
      </c>
      <c r="I7261" s="203">
        <v>72268.61</v>
      </c>
      <c r="J7261" s="203">
        <v>59316.33</v>
      </c>
      <c r="K7261" s="203">
        <v>12044.76</v>
      </c>
      <c r="L7261" s="203">
        <v>907.52</v>
      </c>
      <c r="M7261" s="231"/>
    </row>
    <row r="7262" spans="1:13">
      <c r="A7262" s="231" t="s">
        <v>794</v>
      </c>
      <c r="B7262" s="231" t="s">
        <v>808</v>
      </c>
      <c r="C7262" s="231" t="s">
        <v>812</v>
      </c>
      <c r="D7262" s="231" t="s">
        <v>850</v>
      </c>
      <c r="E7262" s="231" t="s">
        <v>1090</v>
      </c>
      <c r="F7262" s="231" t="s">
        <v>48</v>
      </c>
      <c r="G7262" s="231" t="s">
        <v>521</v>
      </c>
      <c r="H7262" s="231" t="s">
        <v>796</v>
      </c>
      <c r="I7262" s="203">
        <v>0</v>
      </c>
      <c r="J7262" s="203">
        <v>0</v>
      </c>
      <c r="K7262" s="203">
        <v>2500.08</v>
      </c>
      <c r="L7262" s="203">
        <v>-2500.08</v>
      </c>
      <c r="M7262" s="231"/>
    </row>
    <row r="7263" spans="1:13">
      <c r="A7263" s="231" t="s">
        <v>794</v>
      </c>
      <c r="B7263" s="231" t="s">
        <v>808</v>
      </c>
      <c r="C7263" s="231" t="s">
        <v>794</v>
      </c>
      <c r="D7263" s="231" t="s">
        <v>136</v>
      </c>
      <c r="E7263" s="231" t="s">
        <v>1090</v>
      </c>
      <c r="F7263" s="231" t="s">
        <v>48</v>
      </c>
      <c r="G7263" s="231" t="s">
        <v>521</v>
      </c>
      <c r="H7263" s="231" t="s">
        <v>796</v>
      </c>
      <c r="I7263" s="203">
        <v>23582</v>
      </c>
      <c r="J7263" s="203">
        <v>19864.8</v>
      </c>
      <c r="K7263" s="203">
        <v>3891.36</v>
      </c>
      <c r="L7263" s="203">
        <v>-174.16</v>
      </c>
      <c r="M7263" s="231"/>
    </row>
    <row r="7264" spans="1:13">
      <c r="A7264" s="231" t="s">
        <v>794</v>
      </c>
      <c r="B7264" s="231" t="s">
        <v>808</v>
      </c>
      <c r="C7264" s="231" t="s">
        <v>812</v>
      </c>
      <c r="D7264" s="231" t="s">
        <v>136</v>
      </c>
      <c r="E7264" s="231" t="s">
        <v>1090</v>
      </c>
      <c r="F7264" s="231" t="s">
        <v>48</v>
      </c>
      <c r="G7264" s="231" t="s">
        <v>521</v>
      </c>
      <c r="H7264" s="231" t="s">
        <v>796</v>
      </c>
      <c r="I7264" s="203">
        <v>0</v>
      </c>
      <c r="J7264" s="203">
        <v>0</v>
      </c>
      <c r="K7264" s="203">
        <v>807.68</v>
      </c>
      <c r="L7264" s="203">
        <v>-807.68</v>
      </c>
      <c r="M7264" s="231"/>
    </row>
    <row r="7265" spans="1:13">
      <c r="A7265" s="231" t="s">
        <v>794</v>
      </c>
      <c r="B7265" s="231" t="s">
        <v>808</v>
      </c>
      <c r="C7265" s="231" t="s">
        <v>794</v>
      </c>
      <c r="D7265" s="231" t="s">
        <v>210</v>
      </c>
      <c r="E7265" s="231" t="s">
        <v>1090</v>
      </c>
      <c r="F7265" s="231" t="s">
        <v>48</v>
      </c>
      <c r="G7265" s="231" t="s">
        <v>521</v>
      </c>
      <c r="H7265" s="231" t="s">
        <v>796</v>
      </c>
      <c r="I7265" s="203">
        <v>80346.320000000007</v>
      </c>
      <c r="J7265" s="203">
        <v>66955.240000000005</v>
      </c>
      <c r="K7265" s="203">
        <v>13391.08</v>
      </c>
      <c r="L7265" s="203">
        <v>0</v>
      </c>
      <c r="M7265" s="231"/>
    </row>
    <row r="7266" spans="1:13">
      <c r="A7266" s="231" t="s">
        <v>794</v>
      </c>
      <c r="B7266" s="231" t="s">
        <v>808</v>
      </c>
      <c r="C7266" s="231" t="s">
        <v>812</v>
      </c>
      <c r="D7266" s="231" t="s">
        <v>210</v>
      </c>
      <c r="E7266" s="231" t="s">
        <v>1090</v>
      </c>
      <c r="F7266" s="231" t="s">
        <v>48</v>
      </c>
      <c r="G7266" s="231" t="s">
        <v>521</v>
      </c>
      <c r="H7266" s="231" t="s">
        <v>796</v>
      </c>
      <c r="I7266" s="203">
        <v>0</v>
      </c>
      <c r="J7266" s="203">
        <v>0</v>
      </c>
      <c r="K7266" s="203">
        <v>2779.36</v>
      </c>
      <c r="L7266" s="203">
        <v>-2779.36</v>
      </c>
      <c r="M7266" s="231"/>
    </row>
    <row r="7267" spans="1:13">
      <c r="A7267" s="231" t="s">
        <v>794</v>
      </c>
      <c r="B7267" s="231" t="s">
        <v>808</v>
      </c>
      <c r="C7267" s="231" t="s">
        <v>794</v>
      </c>
      <c r="D7267" s="231" t="s">
        <v>20</v>
      </c>
      <c r="E7267" s="231" t="s">
        <v>1090</v>
      </c>
      <c r="F7267" s="231" t="s">
        <v>48</v>
      </c>
      <c r="G7267" s="231" t="s">
        <v>521</v>
      </c>
      <c r="H7267" s="231" t="s">
        <v>796</v>
      </c>
      <c r="I7267" s="203">
        <v>25547</v>
      </c>
      <c r="J7267" s="203">
        <v>21404.05</v>
      </c>
      <c r="K7267" s="203">
        <v>4215.6400000000003</v>
      </c>
      <c r="L7267" s="203">
        <v>-72.69</v>
      </c>
      <c r="M7267" s="231"/>
    </row>
    <row r="7268" spans="1:13">
      <c r="A7268" s="231" t="s">
        <v>794</v>
      </c>
      <c r="B7268" s="231" t="s">
        <v>808</v>
      </c>
      <c r="C7268" s="231" t="s">
        <v>812</v>
      </c>
      <c r="D7268" s="231" t="s">
        <v>20</v>
      </c>
      <c r="E7268" s="231" t="s">
        <v>1090</v>
      </c>
      <c r="F7268" s="231" t="s">
        <v>48</v>
      </c>
      <c r="G7268" s="231" t="s">
        <v>521</v>
      </c>
      <c r="H7268" s="231" t="s">
        <v>796</v>
      </c>
      <c r="I7268" s="203">
        <v>0</v>
      </c>
      <c r="J7268" s="203">
        <v>0</v>
      </c>
      <c r="K7268" s="203">
        <v>875</v>
      </c>
      <c r="L7268" s="203">
        <v>-875</v>
      </c>
      <c r="M7268" s="231"/>
    </row>
    <row r="7269" spans="1:13">
      <c r="A7269" s="231" t="s">
        <v>794</v>
      </c>
      <c r="B7269" s="231" t="s">
        <v>808</v>
      </c>
      <c r="C7269" s="231" t="s">
        <v>794</v>
      </c>
      <c r="D7269" s="231" t="s">
        <v>22</v>
      </c>
      <c r="E7269" s="231" t="s">
        <v>1090</v>
      </c>
      <c r="F7269" s="231" t="s">
        <v>48</v>
      </c>
      <c r="G7269" s="231" t="s">
        <v>521</v>
      </c>
      <c r="H7269" s="231" t="s">
        <v>796</v>
      </c>
      <c r="I7269" s="203">
        <v>85320</v>
      </c>
      <c r="J7269" s="203">
        <v>70022.23</v>
      </c>
      <c r="K7269" s="203">
        <v>13430.56</v>
      </c>
      <c r="L7269" s="203">
        <v>1867.21</v>
      </c>
      <c r="M7269" s="231"/>
    </row>
    <row r="7270" spans="1:13">
      <c r="A7270" s="231" t="s">
        <v>794</v>
      </c>
      <c r="B7270" s="231" t="s">
        <v>808</v>
      </c>
      <c r="C7270" s="231" t="s">
        <v>812</v>
      </c>
      <c r="D7270" s="231" t="s">
        <v>22</v>
      </c>
      <c r="E7270" s="231" t="s">
        <v>1090</v>
      </c>
      <c r="F7270" s="231" t="s">
        <v>48</v>
      </c>
      <c r="G7270" s="231" t="s">
        <v>521</v>
      </c>
      <c r="H7270" s="231" t="s">
        <v>796</v>
      </c>
      <c r="I7270" s="203">
        <v>0</v>
      </c>
      <c r="J7270" s="203">
        <v>0</v>
      </c>
      <c r="K7270" s="203">
        <v>2787.72</v>
      </c>
      <c r="L7270" s="203">
        <v>-2787.72</v>
      </c>
      <c r="M7270" s="231"/>
    </row>
    <row r="7271" spans="1:13">
      <c r="A7271" s="231" t="s">
        <v>794</v>
      </c>
      <c r="B7271" s="231" t="s">
        <v>808</v>
      </c>
      <c r="C7271" s="231" t="s">
        <v>794</v>
      </c>
      <c r="D7271" s="231" t="s">
        <v>894</v>
      </c>
      <c r="E7271" s="231" t="s">
        <v>1090</v>
      </c>
      <c r="F7271" s="231" t="s">
        <v>48</v>
      </c>
      <c r="G7271" s="231" t="s">
        <v>521</v>
      </c>
      <c r="H7271" s="231" t="s">
        <v>796</v>
      </c>
      <c r="I7271" s="203">
        <v>48266.559999999998</v>
      </c>
      <c r="J7271" s="203">
        <v>47186.27</v>
      </c>
      <c r="K7271" s="203">
        <v>0</v>
      </c>
      <c r="L7271" s="203">
        <v>1080.29</v>
      </c>
      <c r="M7271" s="231"/>
    </row>
    <row r="7272" spans="1:13">
      <c r="A7272" s="231" t="s">
        <v>794</v>
      </c>
      <c r="B7272" s="231" t="s">
        <v>244</v>
      </c>
      <c r="C7272" s="231" t="s">
        <v>794</v>
      </c>
      <c r="D7272" s="231" t="s">
        <v>894</v>
      </c>
      <c r="E7272" s="231" t="s">
        <v>1090</v>
      </c>
      <c r="F7272" s="231" t="s">
        <v>48</v>
      </c>
      <c r="G7272" s="231" t="s">
        <v>521</v>
      </c>
      <c r="H7272" s="231" t="s">
        <v>796</v>
      </c>
      <c r="I7272" s="203">
        <v>44847</v>
      </c>
      <c r="J7272" s="203">
        <v>41109.74</v>
      </c>
      <c r="K7272" s="203">
        <v>3737.26</v>
      </c>
      <c r="L7272" s="203">
        <v>0</v>
      </c>
      <c r="M7272" s="231"/>
    </row>
    <row r="7273" spans="1:13">
      <c r="A7273" s="231" t="s">
        <v>794</v>
      </c>
      <c r="B7273" s="231" t="s">
        <v>244</v>
      </c>
      <c r="C7273" s="231" t="s">
        <v>812</v>
      </c>
      <c r="D7273" s="231" t="s">
        <v>894</v>
      </c>
      <c r="E7273" s="231" t="s">
        <v>1090</v>
      </c>
      <c r="F7273" s="231" t="s">
        <v>48</v>
      </c>
      <c r="G7273" s="231" t="s">
        <v>521</v>
      </c>
      <c r="H7273" s="231" t="s">
        <v>796</v>
      </c>
      <c r="I7273" s="203">
        <v>17012</v>
      </c>
      <c r="J7273" s="203">
        <v>16241.71</v>
      </c>
      <c r="K7273" s="203">
        <v>776.66</v>
      </c>
      <c r="L7273" s="203">
        <v>-6.37</v>
      </c>
      <c r="M7273" s="231"/>
    </row>
    <row r="7274" spans="1:13">
      <c r="A7274" s="231" t="s">
        <v>794</v>
      </c>
      <c r="B7274" s="231" t="s">
        <v>808</v>
      </c>
      <c r="C7274" s="231" t="s">
        <v>794</v>
      </c>
      <c r="D7274" s="231" t="s">
        <v>400</v>
      </c>
      <c r="E7274" s="231" t="s">
        <v>1090</v>
      </c>
      <c r="F7274" s="231" t="s">
        <v>48</v>
      </c>
      <c r="G7274" s="231" t="s">
        <v>521</v>
      </c>
      <c r="H7274" s="231" t="s">
        <v>796</v>
      </c>
      <c r="I7274" s="203">
        <v>16367.5</v>
      </c>
      <c r="J7274" s="203">
        <v>13639.58</v>
      </c>
      <c r="K7274" s="203">
        <v>2727.92</v>
      </c>
      <c r="L7274" s="203">
        <v>0</v>
      </c>
      <c r="M7274" s="231"/>
    </row>
    <row r="7275" spans="1:13">
      <c r="A7275" s="231" t="s">
        <v>794</v>
      </c>
      <c r="B7275" s="231" t="s">
        <v>808</v>
      </c>
      <c r="C7275" s="231" t="s">
        <v>812</v>
      </c>
      <c r="D7275" s="231" t="s">
        <v>400</v>
      </c>
      <c r="E7275" s="231" t="s">
        <v>1090</v>
      </c>
      <c r="F7275" s="231" t="s">
        <v>48</v>
      </c>
      <c r="G7275" s="231" t="s">
        <v>521</v>
      </c>
      <c r="H7275" s="231" t="s">
        <v>796</v>
      </c>
      <c r="I7275" s="203">
        <v>0</v>
      </c>
      <c r="J7275" s="203">
        <v>0</v>
      </c>
      <c r="K7275" s="203">
        <v>566.16</v>
      </c>
      <c r="L7275" s="203">
        <v>-566.16</v>
      </c>
      <c r="M7275" s="231"/>
    </row>
    <row r="7276" spans="1:13">
      <c r="A7276" s="231" t="s">
        <v>794</v>
      </c>
      <c r="B7276" s="231" t="s">
        <v>244</v>
      </c>
      <c r="C7276" s="231" t="s">
        <v>794</v>
      </c>
      <c r="D7276" s="231" t="s">
        <v>400</v>
      </c>
      <c r="E7276" s="231" t="s">
        <v>1090</v>
      </c>
      <c r="F7276" s="231" t="s">
        <v>48</v>
      </c>
      <c r="G7276" s="231" t="s">
        <v>521</v>
      </c>
      <c r="H7276" s="231" t="s">
        <v>796</v>
      </c>
      <c r="I7276" s="203">
        <v>24298</v>
      </c>
      <c r="J7276" s="203">
        <v>19609.52</v>
      </c>
      <c r="K7276" s="203">
        <v>2064.16</v>
      </c>
      <c r="L7276" s="203">
        <v>2624.32</v>
      </c>
      <c r="M7276" s="231"/>
    </row>
    <row r="7277" spans="1:13">
      <c r="A7277" s="231" t="s">
        <v>794</v>
      </c>
      <c r="B7277" s="231" t="s">
        <v>244</v>
      </c>
      <c r="C7277" s="231" t="s">
        <v>812</v>
      </c>
      <c r="D7277" s="231" t="s">
        <v>400</v>
      </c>
      <c r="E7277" s="231" t="s">
        <v>1090</v>
      </c>
      <c r="F7277" s="231" t="s">
        <v>48</v>
      </c>
      <c r="G7277" s="231" t="s">
        <v>521</v>
      </c>
      <c r="H7277" s="231" t="s">
        <v>796</v>
      </c>
      <c r="I7277" s="203">
        <v>12078</v>
      </c>
      <c r="J7277" s="203">
        <v>11050.87</v>
      </c>
      <c r="K7277" s="203">
        <v>428.92</v>
      </c>
      <c r="L7277" s="203">
        <v>598.21</v>
      </c>
      <c r="M7277" s="231"/>
    </row>
    <row r="7278" spans="1:13">
      <c r="A7278" s="231" t="s">
        <v>794</v>
      </c>
      <c r="B7278" s="231" t="s">
        <v>808</v>
      </c>
      <c r="C7278" s="231" t="s">
        <v>794</v>
      </c>
      <c r="D7278" s="231" t="s">
        <v>403</v>
      </c>
      <c r="E7278" s="231" t="s">
        <v>1090</v>
      </c>
      <c r="F7278" s="231" t="s">
        <v>48</v>
      </c>
      <c r="G7278" s="231" t="s">
        <v>521</v>
      </c>
      <c r="H7278" s="231" t="s">
        <v>796</v>
      </c>
      <c r="I7278" s="203">
        <v>65592.72</v>
      </c>
      <c r="J7278" s="203">
        <v>54660.6</v>
      </c>
      <c r="K7278" s="203">
        <v>10932.12</v>
      </c>
      <c r="L7278" s="203">
        <v>0</v>
      </c>
      <c r="M7278" s="231"/>
    </row>
    <row r="7279" spans="1:13">
      <c r="A7279" s="231" t="s">
        <v>794</v>
      </c>
      <c r="B7279" s="231" t="s">
        <v>808</v>
      </c>
      <c r="C7279" s="231" t="s">
        <v>812</v>
      </c>
      <c r="D7279" s="231" t="s">
        <v>403</v>
      </c>
      <c r="E7279" s="231" t="s">
        <v>1090</v>
      </c>
      <c r="F7279" s="231" t="s">
        <v>48</v>
      </c>
      <c r="G7279" s="231" t="s">
        <v>521</v>
      </c>
      <c r="H7279" s="231" t="s">
        <v>796</v>
      </c>
      <c r="I7279" s="203">
        <v>0</v>
      </c>
      <c r="J7279" s="203">
        <v>0</v>
      </c>
      <c r="K7279" s="203">
        <v>2269.04</v>
      </c>
      <c r="L7279" s="203">
        <v>-2269.04</v>
      </c>
      <c r="M7279" s="231"/>
    </row>
    <row r="7280" spans="1:13">
      <c r="A7280" s="231" t="s">
        <v>794</v>
      </c>
      <c r="B7280" s="231" t="s">
        <v>808</v>
      </c>
      <c r="C7280" s="231" t="s">
        <v>794</v>
      </c>
      <c r="D7280" s="231" t="s">
        <v>843</v>
      </c>
      <c r="E7280" s="231" t="s">
        <v>1090</v>
      </c>
      <c r="F7280" s="231" t="s">
        <v>48</v>
      </c>
      <c r="G7280" s="231" t="s">
        <v>521</v>
      </c>
      <c r="H7280" s="231" t="s">
        <v>796</v>
      </c>
      <c r="I7280" s="203">
        <v>29670.98</v>
      </c>
      <c r="J7280" s="203">
        <v>24725.82</v>
      </c>
      <c r="K7280" s="203">
        <v>4945.16</v>
      </c>
      <c r="L7280" s="203">
        <v>0</v>
      </c>
      <c r="M7280" s="231"/>
    </row>
    <row r="7281" spans="1:13">
      <c r="A7281" s="231" t="s">
        <v>794</v>
      </c>
      <c r="B7281" s="231" t="s">
        <v>808</v>
      </c>
      <c r="C7281" s="231" t="s">
        <v>812</v>
      </c>
      <c r="D7281" s="231" t="s">
        <v>843</v>
      </c>
      <c r="E7281" s="231" t="s">
        <v>1090</v>
      </c>
      <c r="F7281" s="231" t="s">
        <v>48</v>
      </c>
      <c r="G7281" s="231" t="s">
        <v>521</v>
      </c>
      <c r="H7281" s="231" t="s">
        <v>796</v>
      </c>
      <c r="I7281" s="203">
        <v>0</v>
      </c>
      <c r="J7281" s="203">
        <v>0</v>
      </c>
      <c r="K7281" s="203">
        <v>1026.44</v>
      </c>
      <c r="L7281" s="203">
        <v>-1026.44</v>
      </c>
      <c r="M7281" s="231"/>
    </row>
    <row r="7282" spans="1:13">
      <c r="A7282" s="231" t="s">
        <v>794</v>
      </c>
      <c r="B7282" s="231" t="s">
        <v>808</v>
      </c>
      <c r="C7282" s="231" t="s">
        <v>794</v>
      </c>
      <c r="D7282" s="231" t="s">
        <v>513</v>
      </c>
      <c r="E7282" s="231" t="s">
        <v>1090</v>
      </c>
      <c r="F7282" s="231" t="s">
        <v>48</v>
      </c>
      <c r="G7282" s="231" t="s">
        <v>521</v>
      </c>
      <c r="H7282" s="231" t="s">
        <v>796</v>
      </c>
      <c r="I7282" s="203">
        <v>60562.13</v>
      </c>
      <c r="J7282" s="203">
        <v>52075.92</v>
      </c>
      <c r="K7282" s="203">
        <v>10007.24</v>
      </c>
      <c r="L7282" s="203">
        <v>-1521.03</v>
      </c>
      <c r="M7282" s="231"/>
    </row>
    <row r="7283" spans="1:13">
      <c r="A7283" s="231" t="s">
        <v>794</v>
      </c>
      <c r="B7283" s="231" t="s">
        <v>808</v>
      </c>
      <c r="C7283" s="231" t="s">
        <v>812</v>
      </c>
      <c r="D7283" s="231" t="s">
        <v>513</v>
      </c>
      <c r="E7283" s="231" t="s">
        <v>1090</v>
      </c>
      <c r="F7283" s="231" t="s">
        <v>48</v>
      </c>
      <c r="G7283" s="231" t="s">
        <v>521</v>
      </c>
      <c r="H7283" s="231" t="s">
        <v>796</v>
      </c>
      <c r="I7283" s="203">
        <v>0</v>
      </c>
      <c r="J7283" s="203">
        <v>0</v>
      </c>
      <c r="K7283" s="203">
        <v>2077.12</v>
      </c>
      <c r="L7283" s="203">
        <v>-2077.12</v>
      </c>
      <c r="M7283" s="231"/>
    </row>
    <row r="7284" spans="1:13">
      <c r="A7284" s="231" t="s">
        <v>794</v>
      </c>
      <c r="B7284" s="231" t="s">
        <v>808</v>
      </c>
      <c r="C7284" s="231" t="s">
        <v>794</v>
      </c>
      <c r="D7284" s="231" t="s">
        <v>382</v>
      </c>
      <c r="E7284" s="231" t="s">
        <v>1090</v>
      </c>
      <c r="F7284" s="231" t="s">
        <v>48</v>
      </c>
      <c r="G7284" s="231" t="s">
        <v>521</v>
      </c>
      <c r="H7284" s="231" t="s">
        <v>796</v>
      </c>
      <c r="I7284" s="203">
        <v>65727.009999999995</v>
      </c>
      <c r="J7284" s="203">
        <v>54772.49</v>
      </c>
      <c r="K7284" s="203">
        <v>10954.52</v>
      </c>
      <c r="L7284" s="203">
        <v>0</v>
      </c>
      <c r="M7284" s="231"/>
    </row>
    <row r="7285" spans="1:13">
      <c r="A7285" s="231" t="s">
        <v>794</v>
      </c>
      <c r="B7285" s="231" t="s">
        <v>808</v>
      </c>
      <c r="C7285" s="231" t="s">
        <v>812</v>
      </c>
      <c r="D7285" s="231" t="s">
        <v>382</v>
      </c>
      <c r="E7285" s="231" t="s">
        <v>1090</v>
      </c>
      <c r="F7285" s="231" t="s">
        <v>48</v>
      </c>
      <c r="G7285" s="231" t="s">
        <v>521</v>
      </c>
      <c r="H7285" s="231" t="s">
        <v>796</v>
      </c>
      <c r="I7285" s="203">
        <v>0</v>
      </c>
      <c r="J7285" s="203">
        <v>0</v>
      </c>
      <c r="K7285" s="203">
        <v>2273.8000000000002</v>
      </c>
      <c r="L7285" s="203">
        <v>-2273.8000000000002</v>
      </c>
      <c r="M7285" s="231"/>
    </row>
    <row r="7286" spans="1:13">
      <c r="A7286" s="231" t="s">
        <v>794</v>
      </c>
      <c r="B7286" s="231" t="s">
        <v>808</v>
      </c>
      <c r="C7286" s="231" t="s">
        <v>794</v>
      </c>
      <c r="D7286" s="231" t="s">
        <v>800</v>
      </c>
      <c r="E7286" s="231" t="s">
        <v>1090</v>
      </c>
      <c r="F7286" s="231" t="s">
        <v>48</v>
      </c>
      <c r="G7286" s="231" t="s">
        <v>521</v>
      </c>
      <c r="H7286" s="231" t="s">
        <v>796</v>
      </c>
      <c r="I7286" s="203">
        <v>48289.95</v>
      </c>
      <c r="J7286" s="203">
        <v>40632.910000000003</v>
      </c>
      <c r="K7286" s="203">
        <v>7657.04</v>
      </c>
      <c r="L7286" s="203">
        <v>0</v>
      </c>
      <c r="M7286" s="231"/>
    </row>
    <row r="7287" spans="1:13">
      <c r="A7287" s="231" t="s">
        <v>794</v>
      </c>
      <c r="B7287" s="231" t="s">
        <v>808</v>
      </c>
      <c r="C7287" s="231" t="s">
        <v>812</v>
      </c>
      <c r="D7287" s="231" t="s">
        <v>800</v>
      </c>
      <c r="E7287" s="231" t="s">
        <v>1090</v>
      </c>
      <c r="F7287" s="231" t="s">
        <v>48</v>
      </c>
      <c r="G7287" s="231" t="s">
        <v>521</v>
      </c>
      <c r="H7287" s="231" t="s">
        <v>796</v>
      </c>
      <c r="I7287" s="203">
        <v>0</v>
      </c>
      <c r="J7287" s="203">
        <v>0</v>
      </c>
      <c r="K7287" s="203">
        <v>1589.2</v>
      </c>
      <c r="L7287" s="203">
        <v>-1589.2</v>
      </c>
      <c r="M7287" s="231"/>
    </row>
    <row r="7288" spans="1:13">
      <c r="A7288" s="231" t="s">
        <v>794</v>
      </c>
      <c r="B7288" s="231" t="s">
        <v>808</v>
      </c>
      <c r="C7288" s="231" t="s">
        <v>794</v>
      </c>
      <c r="D7288" s="231" t="s">
        <v>845</v>
      </c>
      <c r="E7288" s="231" t="s">
        <v>1090</v>
      </c>
      <c r="F7288" s="231" t="s">
        <v>48</v>
      </c>
      <c r="G7288" s="231" t="s">
        <v>521</v>
      </c>
      <c r="H7288" s="231" t="s">
        <v>796</v>
      </c>
      <c r="I7288" s="203">
        <v>93929.600000000006</v>
      </c>
      <c r="J7288" s="203">
        <v>82473.81</v>
      </c>
      <c r="K7288" s="203">
        <v>7424.6</v>
      </c>
      <c r="L7288" s="203">
        <v>4031.19</v>
      </c>
      <c r="M7288" s="231"/>
    </row>
    <row r="7289" spans="1:13">
      <c r="A7289" s="231" t="s">
        <v>794</v>
      </c>
      <c r="B7289" s="231" t="s">
        <v>808</v>
      </c>
      <c r="C7289" s="231" t="s">
        <v>812</v>
      </c>
      <c r="D7289" s="231" t="s">
        <v>845</v>
      </c>
      <c r="E7289" s="231" t="s">
        <v>1090</v>
      </c>
      <c r="F7289" s="231" t="s">
        <v>48</v>
      </c>
      <c r="G7289" s="231" t="s">
        <v>521</v>
      </c>
      <c r="H7289" s="231" t="s">
        <v>796</v>
      </c>
      <c r="I7289" s="203">
        <v>0</v>
      </c>
      <c r="J7289" s="203">
        <v>0</v>
      </c>
      <c r="K7289" s="203">
        <v>1541.08</v>
      </c>
      <c r="L7289" s="203">
        <v>-1541.08</v>
      </c>
      <c r="M7289" s="231"/>
    </row>
    <row r="7290" spans="1:13">
      <c r="A7290" s="231" t="s">
        <v>794</v>
      </c>
      <c r="B7290" s="231" t="s">
        <v>808</v>
      </c>
      <c r="C7290" s="231" t="s">
        <v>794</v>
      </c>
      <c r="D7290" s="231" t="s">
        <v>29</v>
      </c>
      <c r="E7290" s="231" t="s">
        <v>1090</v>
      </c>
      <c r="F7290" s="231" t="s">
        <v>48</v>
      </c>
      <c r="G7290" s="231" t="s">
        <v>521</v>
      </c>
      <c r="H7290" s="231" t="s">
        <v>796</v>
      </c>
      <c r="I7290" s="203">
        <v>38517.9</v>
      </c>
      <c r="J7290" s="203">
        <v>32098.26</v>
      </c>
      <c r="K7290" s="203">
        <v>6419.64</v>
      </c>
      <c r="L7290" s="203">
        <v>0</v>
      </c>
      <c r="M7290" s="231"/>
    </row>
    <row r="7291" spans="1:13">
      <c r="A7291" s="231" t="s">
        <v>794</v>
      </c>
      <c r="B7291" s="231" t="s">
        <v>808</v>
      </c>
      <c r="C7291" s="231" t="s">
        <v>812</v>
      </c>
      <c r="D7291" s="231" t="s">
        <v>29</v>
      </c>
      <c r="E7291" s="231" t="s">
        <v>1090</v>
      </c>
      <c r="F7291" s="231" t="s">
        <v>48</v>
      </c>
      <c r="G7291" s="231" t="s">
        <v>521</v>
      </c>
      <c r="H7291" s="231" t="s">
        <v>796</v>
      </c>
      <c r="I7291" s="203">
        <v>0</v>
      </c>
      <c r="J7291" s="203">
        <v>0</v>
      </c>
      <c r="K7291" s="203">
        <v>1332.44</v>
      </c>
      <c r="L7291" s="203">
        <v>-1332.44</v>
      </c>
      <c r="M7291" s="231"/>
    </row>
    <row r="7292" spans="1:13">
      <c r="A7292" s="231" t="s">
        <v>794</v>
      </c>
      <c r="B7292" s="231" t="s">
        <v>808</v>
      </c>
      <c r="C7292" s="231" t="s">
        <v>794</v>
      </c>
      <c r="D7292" s="231" t="s">
        <v>21</v>
      </c>
      <c r="E7292" s="231" t="s">
        <v>1090</v>
      </c>
      <c r="F7292" s="231" t="s">
        <v>48</v>
      </c>
      <c r="G7292" s="231" t="s">
        <v>521</v>
      </c>
      <c r="H7292" s="231" t="s">
        <v>796</v>
      </c>
      <c r="I7292" s="203">
        <v>29764.31</v>
      </c>
      <c r="J7292" s="203">
        <v>24896.17</v>
      </c>
      <c r="K7292" s="203">
        <v>4742.32</v>
      </c>
      <c r="L7292" s="203">
        <v>125.82</v>
      </c>
      <c r="M7292" s="231"/>
    </row>
    <row r="7293" spans="1:13">
      <c r="A7293" s="231" t="s">
        <v>794</v>
      </c>
      <c r="B7293" s="231" t="s">
        <v>808</v>
      </c>
      <c r="C7293" s="231" t="s">
        <v>812</v>
      </c>
      <c r="D7293" s="231" t="s">
        <v>21</v>
      </c>
      <c r="E7293" s="231" t="s">
        <v>1090</v>
      </c>
      <c r="F7293" s="231" t="s">
        <v>48</v>
      </c>
      <c r="G7293" s="231" t="s">
        <v>521</v>
      </c>
      <c r="H7293" s="231" t="s">
        <v>796</v>
      </c>
      <c r="I7293" s="203">
        <v>0</v>
      </c>
      <c r="J7293" s="203">
        <v>0</v>
      </c>
      <c r="K7293" s="203">
        <v>984.32</v>
      </c>
      <c r="L7293" s="203">
        <v>-984.32</v>
      </c>
      <c r="M7293" s="231"/>
    </row>
    <row r="7294" spans="1:13">
      <c r="A7294" s="231" t="s">
        <v>794</v>
      </c>
      <c r="B7294" s="231" t="s">
        <v>808</v>
      </c>
      <c r="C7294" s="231" t="s">
        <v>794</v>
      </c>
      <c r="D7294" s="231" t="s">
        <v>832</v>
      </c>
      <c r="E7294" s="231" t="s">
        <v>1090</v>
      </c>
      <c r="F7294" s="231" t="s">
        <v>48</v>
      </c>
      <c r="G7294" s="231" t="s">
        <v>521</v>
      </c>
      <c r="H7294" s="231" t="s">
        <v>796</v>
      </c>
      <c r="I7294" s="203">
        <v>32539.01</v>
      </c>
      <c r="J7294" s="203">
        <v>27668.35</v>
      </c>
      <c r="K7294" s="203">
        <v>5423.16</v>
      </c>
      <c r="L7294" s="203">
        <v>-552.5</v>
      </c>
      <c r="M7294" s="231"/>
    </row>
    <row r="7295" spans="1:13">
      <c r="A7295" s="231" t="s">
        <v>794</v>
      </c>
      <c r="B7295" s="231" t="s">
        <v>808</v>
      </c>
      <c r="C7295" s="231" t="s">
        <v>794</v>
      </c>
      <c r="D7295" s="231" t="s">
        <v>832</v>
      </c>
      <c r="E7295" s="231" t="s">
        <v>1090</v>
      </c>
      <c r="F7295" s="231" t="s">
        <v>48</v>
      </c>
      <c r="G7295" s="231" t="s">
        <v>521</v>
      </c>
      <c r="H7295" s="231" t="s">
        <v>796</v>
      </c>
      <c r="I7295" s="203">
        <v>23153</v>
      </c>
      <c r="J7295" s="203">
        <v>21109.22</v>
      </c>
      <c r="K7295" s="203">
        <v>879.9</v>
      </c>
      <c r="L7295" s="203">
        <v>1163.8800000000001</v>
      </c>
      <c r="M7295" s="231"/>
    </row>
    <row r="7296" spans="1:13">
      <c r="A7296" s="231" t="s">
        <v>794</v>
      </c>
      <c r="B7296" s="231" t="s">
        <v>808</v>
      </c>
      <c r="C7296" s="231" t="s">
        <v>812</v>
      </c>
      <c r="D7296" s="231" t="s">
        <v>832</v>
      </c>
      <c r="E7296" s="231" t="s">
        <v>1090</v>
      </c>
      <c r="F7296" s="231" t="s">
        <v>48</v>
      </c>
      <c r="G7296" s="231" t="s">
        <v>521</v>
      </c>
      <c r="H7296" s="231" t="s">
        <v>796</v>
      </c>
      <c r="I7296" s="203">
        <v>0</v>
      </c>
      <c r="J7296" s="203">
        <v>11505.54</v>
      </c>
      <c r="K7296" s="203">
        <v>1308.98</v>
      </c>
      <c r="L7296" s="203">
        <v>-12814.52</v>
      </c>
      <c r="M7296" s="231"/>
    </row>
    <row r="7297" spans="1:13">
      <c r="A7297" s="231" t="s">
        <v>794</v>
      </c>
      <c r="B7297" s="231" t="s">
        <v>808</v>
      </c>
      <c r="C7297" s="231" t="s">
        <v>794</v>
      </c>
      <c r="D7297" s="231" t="s">
        <v>398</v>
      </c>
      <c r="E7297" s="231" t="s">
        <v>1090</v>
      </c>
      <c r="F7297" s="231" t="s">
        <v>48</v>
      </c>
      <c r="G7297" s="231" t="s">
        <v>521</v>
      </c>
      <c r="H7297" s="231" t="s">
        <v>796</v>
      </c>
      <c r="I7297" s="203">
        <v>29182.6</v>
      </c>
      <c r="J7297" s="203">
        <v>25049.64</v>
      </c>
      <c r="K7297" s="203">
        <v>4608.96</v>
      </c>
      <c r="L7297" s="203">
        <v>-476</v>
      </c>
      <c r="M7297" s="231"/>
    </row>
    <row r="7298" spans="1:13">
      <c r="A7298" s="231" t="s">
        <v>794</v>
      </c>
      <c r="B7298" s="231" t="s">
        <v>808</v>
      </c>
      <c r="C7298" s="231" t="s">
        <v>812</v>
      </c>
      <c r="D7298" s="231" t="s">
        <v>398</v>
      </c>
      <c r="E7298" s="231" t="s">
        <v>1090</v>
      </c>
      <c r="F7298" s="231" t="s">
        <v>48</v>
      </c>
      <c r="G7298" s="231" t="s">
        <v>521</v>
      </c>
      <c r="H7298" s="231" t="s">
        <v>796</v>
      </c>
      <c r="I7298" s="203">
        <v>0</v>
      </c>
      <c r="J7298" s="203">
        <v>0</v>
      </c>
      <c r="K7298" s="203">
        <v>956.6</v>
      </c>
      <c r="L7298" s="203">
        <v>-956.6</v>
      </c>
      <c r="M7298" s="231"/>
    </row>
    <row r="7299" spans="1:13">
      <c r="A7299" s="231" t="s">
        <v>794</v>
      </c>
      <c r="B7299" s="231" t="s">
        <v>244</v>
      </c>
      <c r="C7299" s="231" t="s">
        <v>794</v>
      </c>
      <c r="D7299" s="231" t="s">
        <v>398</v>
      </c>
      <c r="E7299" s="231" t="s">
        <v>1090</v>
      </c>
      <c r="F7299" s="231" t="s">
        <v>48</v>
      </c>
      <c r="G7299" s="231" t="s">
        <v>521</v>
      </c>
      <c r="H7299" s="231" t="s">
        <v>796</v>
      </c>
      <c r="I7299" s="203">
        <v>41125</v>
      </c>
      <c r="J7299" s="203">
        <v>36825.67</v>
      </c>
      <c r="K7299" s="203">
        <v>3700.26</v>
      </c>
      <c r="L7299" s="203">
        <v>599.07000000000005</v>
      </c>
      <c r="M7299" s="231"/>
    </row>
    <row r="7300" spans="1:13">
      <c r="A7300" s="231" t="s">
        <v>794</v>
      </c>
      <c r="B7300" s="231" t="s">
        <v>244</v>
      </c>
      <c r="C7300" s="231" t="s">
        <v>812</v>
      </c>
      <c r="D7300" s="231" t="s">
        <v>398</v>
      </c>
      <c r="E7300" s="231" t="s">
        <v>1090</v>
      </c>
      <c r="F7300" s="231" t="s">
        <v>48</v>
      </c>
      <c r="G7300" s="231" t="s">
        <v>521</v>
      </c>
      <c r="H7300" s="231" t="s">
        <v>796</v>
      </c>
      <c r="I7300" s="203">
        <v>16670</v>
      </c>
      <c r="J7300" s="203">
        <v>15910.13</v>
      </c>
      <c r="K7300" s="203">
        <v>768.96</v>
      </c>
      <c r="L7300" s="203">
        <v>-9.09</v>
      </c>
      <c r="M7300" s="231"/>
    </row>
    <row r="7301" spans="1:13">
      <c r="A7301" s="231" t="s">
        <v>794</v>
      </c>
      <c r="B7301" s="231" t="s">
        <v>808</v>
      </c>
      <c r="C7301" s="231" t="s">
        <v>794</v>
      </c>
      <c r="D7301" s="231" t="s">
        <v>295</v>
      </c>
      <c r="E7301" s="231" t="s">
        <v>1090</v>
      </c>
      <c r="F7301" s="231" t="s">
        <v>48</v>
      </c>
      <c r="G7301" s="231" t="s">
        <v>521</v>
      </c>
      <c r="H7301" s="231" t="s">
        <v>796</v>
      </c>
      <c r="I7301" s="203">
        <v>26529</v>
      </c>
      <c r="J7301" s="203">
        <v>22348</v>
      </c>
      <c r="K7301" s="203">
        <v>4377.8</v>
      </c>
      <c r="L7301" s="203">
        <v>-196.8</v>
      </c>
      <c r="M7301" s="231"/>
    </row>
    <row r="7302" spans="1:13">
      <c r="A7302" s="231" t="s">
        <v>794</v>
      </c>
      <c r="B7302" s="231" t="s">
        <v>808</v>
      </c>
      <c r="C7302" s="231" t="s">
        <v>812</v>
      </c>
      <c r="D7302" s="231" t="s">
        <v>295</v>
      </c>
      <c r="E7302" s="231" t="s">
        <v>1090</v>
      </c>
      <c r="F7302" s="231" t="s">
        <v>48</v>
      </c>
      <c r="G7302" s="231" t="s">
        <v>521</v>
      </c>
      <c r="H7302" s="231" t="s">
        <v>796</v>
      </c>
      <c r="I7302" s="203">
        <v>0</v>
      </c>
      <c r="J7302" s="203">
        <v>0</v>
      </c>
      <c r="K7302" s="203">
        <v>908.68</v>
      </c>
      <c r="L7302" s="203">
        <v>-908.68</v>
      </c>
      <c r="M7302" s="231"/>
    </row>
    <row r="7303" spans="1:13">
      <c r="A7303" s="231" t="s">
        <v>794</v>
      </c>
      <c r="B7303" s="231" t="s">
        <v>244</v>
      </c>
      <c r="C7303" s="231" t="s">
        <v>794</v>
      </c>
      <c r="D7303" s="231" t="s">
        <v>295</v>
      </c>
      <c r="E7303" s="231" t="s">
        <v>1090</v>
      </c>
      <c r="F7303" s="231" t="s">
        <v>48</v>
      </c>
      <c r="G7303" s="231" t="s">
        <v>521</v>
      </c>
      <c r="H7303" s="231" t="s">
        <v>796</v>
      </c>
      <c r="I7303" s="203">
        <v>47206.03</v>
      </c>
      <c r="J7303" s="203">
        <v>42994.95</v>
      </c>
      <c r="K7303" s="203">
        <v>4211.08</v>
      </c>
      <c r="L7303" s="203">
        <v>0</v>
      </c>
      <c r="M7303" s="231"/>
    </row>
    <row r="7304" spans="1:13">
      <c r="A7304" s="231" t="s">
        <v>794</v>
      </c>
      <c r="B7304" s="231" t="s">
        <v>244</v>
      </c>
      <c r="C7304" s="231" t="s">
        <v>812</v>
      </c>
      <c r="D7304" s="231" t="s">
        <v>295</v>
      </c>
      <c r="E7304" s="231" t="s">
        <v>1090</v>
      </c>
      <c r="F7304" s="231" t="s">
        <v>48</v>
      </c>
      <c r="G7304" s="231" t="s">
        <v>521</v>
      </c>
      <c r="H7304" s="231" t="s">
        <v>796</v>
      </c>
      <c r="I7304" s="203">
        <v>17970</v>
      </c>
      <c r="J7304" s="203">
        <v>17305.259999999998</v>
      </c>
      <c r="K7304" s="203">
        <v>875.04</v>
      </c>
      <c r="L7304" s="203">
        <v>-210.3</v>
      </c>
      <c r="M7304" s="231"/>
    </row>
    <row r="7305" spans="1:13">
      <c r="A7305" s="231" t="s">
        <v>794</v>
      </c>
      <c r="B7305" s="231" t="s">
        <v>808</v>
      </c>
      <c r="C7305" s="231" t="s">
        <v>794</v>
      </c>
      <c r="D7305" s="231" t="s">
        <v>384</v>
      </c>
      <c r="E7305" s="231" t="s">
        <v>1090</v>
      </c>
      <c r="F7305" s="231" t="s">
        <v>48</v>
      </c>
      <c r="G7305" s="231" t="s">
        <v>521</v>
      </c>
      <c r="H7305" s="231" t="s">
        <v>796</v>
      </c>
      <c r="I7305" s="203">
        <v>47557.03</v>
      </c>
      <c r="J7305" s="203">
        <v>39630.870000000003</v>
      </c>
      <c r="K7305" s="203">
        <v>7926.16</v>
      </c>
      <c r="L7305" s="203">
        <v>0</v>
      </c>
      <c r="M7305" s="231"/>
    </row>
    <row r="7306" spans="1:13">
      <c r="A7306" s="231" t="s">
        <v>794</v>
      </c>
      <c r="B7306" s="231" t="s">
        <v>808</v>
      </c>
      <c r="C7306" s="231" t="s">
        <v>812</v>
      </c>
      <c r="D7306" s="231" t="s">
        <v>384</v>
      </c>
      <c r="E7306" s="231" t="s">
        <v>1090</v>
      </c>
      <c r="F7306" s="231" t="s">
        <v>48</v>
      </c>
      <c r="G7306" s="231" t="s">
        <v>521</v>
      </c>
      <c r="H7306" s="231" t="s">
        <v>796</v>
      </c>
      <c r="I7306" s="203">
        <v>0</v>
      </c>
      <c r="J7306" s="203">
        <v>0</v>
      </c>
      <c r="K7306" s="203">
        <v>1645.2</v>
      </c>
      <c r="L7306" s="203">
        <v>-1645.2</v>
      </c>
      <c r="M7306" s="231"/>
    </row>
    <row r="7307" spans="1:13">
      <c r="A7307" s="231" t="s">
        <v>794</v>
      </c>
      <c r="B7307" s="231" t="s">
        <v>808</v>
      </c>
      <c r="C7307" s="231" t="s">
        <v>794</v>
      </c>
      <c r="D7307" s="231" t="s">
        <v>134</v>
      </c>
      <c r="E7307" s="231" t="s">
        <v>1090</v>
      </c>
      <c r="F7307" s="231" t="s">
        <v>48</v>
      </c>
      <c r="G7307" s="231" t="s">
        <v>521</v>
      </c>
      <c r="H7307" s="231" t="s">
        <v>796</v>
      </c>
      <c r="I7307" s="203">
        <v>25407.62</v>
      </c>
      <c r="J7307" s="203">
        <v>21173.02</v>
      </c>
      <c r="K7307" s="203">
        <v>4234.6000000000004</v>
      </c>
      <c r="L7307" s="203">
        <v>0</v>
      </c>
      <c r="M7307" s="231"/>
    </row>
    <row r="7308" spans="1:13">
      <c r="A7308" s="231" t="s">
        <v>794</v>
      </c>
      <c r="B7308" s="231" t="s">
        <v>808</v>
      </c>
      <c r="C7308" s="231" t="s">
        <v>812</v>
      </c>
      <c r="D7308" s="231" t="s">
        <v>134</v>
      </c>
      <c r="E7308" s="231" t="s">
        <v>1090</v>
      </c>
      <c r="F7308" s="231" t="s">
        <v>48</v>
      </c>
      <c r="G7308" s="231" t="s">
        <v>521</v>
      </c>
      <c r="H7308" s="231" t="s">
        <v>796</v>
      </c>
      <c r="I7308" s="203">
        <v>0</v>
      </c>
      <c r="J7308" s="203">
        <v>0</v>
      </c>
      <c r="K7308" s="203">
        <v>878.96</v>
      </c>
      <c r="L7308" s="203">
        <v>-878.96</v>
      </c>
      <c r="M7308" s="231"/>
    </row>
    <row r="7309" spans="1:13">
      <c r="A7309" s="231" t="s">
        <v>794</v>
      </c>
      <c r="B7309" s="231" t="s">
        <v>808</v>
      </c>
      <c r="C7309" s="231" t="s">
        <v>794</v>
      </c>
      <c r="D7309" s="231" t="s">
        <v>838</v>
      </c>
      <c r="E7309" s="231" t="s">
        <v>1090</v>
      </c>
      <c r="F7309" s="231" t="s">
        <v>48</v>
      </c>
      <c r="G7309" s="231" t="s">
        <v>521</v>
      </c>
      <c r="H7309" s="231" t="s">
        <v>796</v>
      </c>
      <c r="I7309" s="203">
        <v>60399.88</v>
      </c>
      <c r="J7309" s="203">
        <v>50387.68</v>
      </c>
      <c r="K7309" s="203">
        <v>9914.9599999999991</v>
      </c>
      <c r="L7309" s="203">
        <v>97.24</v>
      </c>
      <c r="M7309" s="231"/>
    </row>
    <row r="7310" spans="1:13">
      <c r="A7310" s="231" t="s">
        <v>794</v>
      </c>
      <c r="B7310" s="231" t="s">
        <v>808</v>
      </c>
      <c r="C7310" s="231" t="s">
        <v>812</v>
      </c>
      <c r="D7310" s="231" t="s">
        <v>838</v>
      </c>
      <c r="E7310" s="231" t="s">
        <v>1090</v>
      </c>
      <c r="F7310" s="231" t="s">
        <v>48</v>
      </c>
      <c r="G7310" s="231" t="s">
        <v>521</v>
      </c>
      <c r="H7310" s="231" t="s">
        <v>796</v>
      </c>
      <c r="I7310" s="203">
        <v>0</v>
      </c>
      <c r="J7310" s="203">
        <v>0</v>
      </c>
      <c r="K7310" s="203">
        <v>2057.92</v>
      </c>
      <c r="L7310" s="203">
        <v>-2057.92</v>
      </c>
      <c r="M7310" s="231"/>
    </row>
    <row r="7311" spans="1:13">
      <c r="A7311" s="231" t="s">
        <v>794</v>
      </c>
      <c r="B7311" s="231" t="s">
        <v>808</v>
      </c>
      <c r="C7311" s="231" t="s">
        <v>794</v>
      </c>
      <c r="D7311" s="231" t="s">
        <v>380</v>
      </c>
      <c r="E7311" s="231" t="s">
        <v>1090</v>
      </c>
      <c r="F7311" s="231" t="s">
        <v>48</v>
      </c>
      <c r="G7311" s="231" t="s">
        <v>521</v>
      </c>
      <c r="H7311" s="231" t="s">
        <v>796</v>
      </c>
      <c r="I7311" s="203">
        <v>50659.27</v>
      </c>
      <c r="J7311" s="203">
        <v>42216.07</v>
      </c>
      <c r="K7311" s="203">
        <v>8443.2000000000007</v>
      </c>
      <c r="L7311" s="203">
        <v>0</v>
      </c>
      <c r="M7311" s="231"/>
    </row>
    <row r="7312" spans="1:13">
      <c r="A7312" s="231" t="s">
        <v>794</v>
      </c>
      <c r="B7312" s="231" t="s">
        <v>808</v>
      </c>
      <c r="C7312" s="231" t="s">
        <v>812</v>
      </c>
      <c r="D7312" s="231" t="s">
        <v>380</v>
      </c>
      <c r="E7312" s="231" t="s">
        <v>1090</v>
      </c>
      <c r="F7312" s="231" t="s">
        <v>48</v>
      </c>
      <c r="G7312" s="231" t="s">
        <v>521</v>
      </c>
      <c r="H7312" s="231" t="s">
        <v>796</v>
      </c>
      <c r="I7312" s="203">
        <v>0</v>
      </c>
      <c r="J7312" s="203">
        <v>0</v>
      </c>
      <c r="K7312" s="203">
        <v>1752.48</v>
      </c>
      <c r="L7312" s="203">
        <v>-1752.48</v>
      </c>
      <c r="M7312" s="231"/>
    </row>
    <row r="7313" spans="1:13">
      <c r="A7313" s="231" t="s">
        <v>794</v>
      </c>
      <c r="B7313" s="231" t="s">
        <v>808</v>
      </c>
      <c r="C7313" s="231" t="s">
        <v>794</v>
      </c>
      <c r="D7313" s="231" t="s">
        <v>195</v>
      </c>
      <c r="E7313" s="231" t="s">
        <v>1090</v>
      </c>
      <c r="F7313" s="231" t="s">
        <v>48</v>
      </c>
      <c r="G7313" s="231" t="s">
        <v>521</v>
      </c>
      <c r="H7313" s="231" t="s">
        <v>796</v>
      </c>
      <c r="I7313" s="203">
        <v>55034.07</v>
      </c>
      <c r="J7313" s="203">
        <v>45524.94</v>
      </c>
      <c r="K7313" s="203">
        <v>9188.4</v>
      </c>
      <c r="L7313" s="203">
        <v>320.73</v>
      </c>
      <c r="M7313" s="231"/>
    </row>
    <row r="7314" spans="1:13">
      <c r="A7314" s="231" t="s">
        <v>794</v>
      </c>
      <c r="B7314" s="231" t="s">
        <v>808</v>
      </c>
      <c r="C7314" s="231" t="s">
        <v>812</v>
      </c>
      <c r="D7314" s="231" t="s">
        <v>195</v>
      </c>
      <c r="E7314" s="231" t="s">
        <v>1090</v>
      </c>
      <c r="F7314" s="231" t="s">
        <v>48</v>
      </c>
      <c r="G7314" s="231" t="s">
        <v>521</v>
      </c>
      <c r="H7314" s="231" t="s">
        <v>796</v>
      </c>
      <c r="I7314" s="203">
        <v>0</v>
      </c>
      <c r="J7314" s="203">
        <v>0</v>
      </c>
      <c r="K7314" s="203">
        <v>1907.08</v>
      </c>
      <c r="L7314" s="203">
        <v>-1907.08</v>
      </c>
      <c r="M7314" s="231"/>
    </row>
    <row r="7315" spans="1:13">
      <c r="A7315" s="231" t="s">
        <v>794</v>
      </c>
      <c r="B7315" s="231" t="s">
        <v>808</v>
      </c>
      <c r="C7315" s="231" t="s">
        <v>794</v>
      </c>
      <c r="D7315" s="231" t="s">
        <v>848</v>
      </c>
      <c r="E7315" s="231" t="s">
        <v>1090</v>
      </c>
      <c r="F7315" s="231" t="s">
        <v>48</v>
      </c>
      <c r="G7315" s="231" t="s">
        <v>521</v>
      </c>
      <c r="H7315" s="231" t="s">
        <v>796</v>
      </c>
      <c r="I7315" s="203">
        <v>19532.46</v>
      </c>
      <c r="J7315" s="203">
        <v>16652.82</v>
      </c>
      <c r="K7315" s="203">
        <v>3087.04</v>
      </c>
      <c r="L7315" s="203">
        <v>-207.4</v>
      </c>
      <c r="M7315" s="231"/>
    </row>
    <row r="7316" spans="1:13">
      <c r="A7316" s="231" t="s">
        <v>794</v>
      </c>
      <c r="B7316" s="231" t="s">
        <v>808</v>
      </c>
      <c r="C7316" s="231" t="s">
        <v>812</v>
      </c>
      <c r="D7316" s="231" t="s">
        <v>848</v>
      </c>
      <c r="E7316" s="231" t="s">
        <v>1090</v>
      </c>
      <c r="F7316" s="231" t="s">
        <v>48</v>
      </c>
      <c r="G7316" s="231" t="s">
        <v>521</v>
      </c>
      <c r="H7316" s="231" t="s">
        <v>796</v>
      </c>
      <c r="I7316" s="203">
        <v>0</v>
      </c>
      <c r="J7316" s="203">
        <v>0</v>
      </c>
      <c r="K7316" s="203">
        <v>640.76</v>
      </c>
      <c r="L7316" s="203">
        <v>-640.76</v>
      </c>
      <c r="M7316" s="231"/>
    </row>
    <row r="7317" spans="1:13">
      <c r="A7317" s="231" t="s">
        <v>794</v>
      </c>
      <c r="B7317" s="231" t="s">
        <v>244</v>
      </c>
      <c r="C7317" s="231" t="s">
        <v>794</v>
      </c>
      <c r="D7317" s="231" t="s">
        <v>848</v>
      </c>
      <c r="E7317" s="231" t="s">
        <v>1090</v>
      </c>
      <c r="F7317" s="231" t="s">
        <v>48</v>
      </c>
      <c r="G7317" s="231" t="s">
        <v>521</v>
      </c>
      <c r="H7317" s="231" t="s">
        <v>796</v>
      </c>
      <c r="I7317" s="203">
        <v>41399.440000000002</v>
      </c>
      <c r="J7317" s="203">
        <v>37735.78</v>
      </c>
      <c r="K7317" s="203">
        <v>3663.66</v>
      </c>
      <c r="L7317" s="203">
        <v>0</v>
      </c>
      <c r="M7317" s="231"/>
    </row>
    <row r="7318" spans="1:13">
      <c r="A7318" s="231" t="s">
        <v>794</v>
      </c>
      <c r="B7318" s="231" t="s">
        <v>244</v>
      </c>
      <c r="C7318" s="231" t="s">
        <v>812</v>
      </c>
      <c r="D7318" s="231" t="s">
        <v>848</v>
      </c>
      <c r="E7318" s="231" t="s">
        <v>1090</v>
      </c>
      <c r="F7318" s="231" t="s">
        <v>48</v>
      </c>
      <c r="G7318" s="231" t="s">
        <v>521</v>
      </c>
      <c r="H7318" s="231" t="s">
        <v>796</v>
      </c>
      <c r="I7318" s="203">
        <v>16828</v>
      </c>
      <c r="J7318" s="203">
        <v>16104.46</v>
      </c>
      <c r="K7318" s="203">
        <v>761.42</v>
      </c>
      <c r="L7318" s="203">
        <v>-37.880000000000003</v>
      </c>
      <c r="M7318" s="231"/>
    </row>
    <row r="7319" spans="1:13">
      <c r="A7319" s="231" t="s">
        <v>794</v>
      </c>
      <c r="B7319" s="231" t="s">
        <v>808</v>
      </c>
      <c r="C7319" s="231" t="s">
        <v>794</v>
      </c>
      <c r="D7319" s="231" t="s">
        <v>827</v>
      </c>
      <c r="E7319" s="231" t="s">
        <v>1090</v>
      </c>
      <c r="F7319" s="231" t="s">
        <v>48</v>
      </c>
      <c r="G7319" s="231" t="s">
        <v>521</v>
      </c>
      <c r="H7319" s="231" t="s">
        <v>796</v>
      </c>
      <c r="I7319" s="203">
        <v>37182</v>
      </c>
      <c r="J7319" s="203">
        <v>34693.800000000003</v>
      </c>
      <c r="K7319" s="203">
        <v>0</v>
      </c>
      <c r="L7319" s="203">
        <v>2488.1999999999998</v>
      </c>
      <c r="M7319" s="231"/>
    </row>
    <row r="7320" spans="1:13">
      <c r="A7320" s="231" t="s">
        <v>794</v>
      </c>
      <c r="B7320" s="231" t="s">
        <v>244</v>
      </c>
      <c r="C7320" s="231" t="s">
        <v>794</v>
      </c>
      <c r="D7320" s="231" t="s">
        <v>827</v>
      </c>
      <c r="E7320" s="231" t="s">
        <v>1090</v>
      </c>
      <c r="F7320" s="231" t="s">
        <v>48</v>
      </c>
      <c r="G7320" s="231" t="s">
        <v>521</v>
      </c>
      <c r="H7320" s="231" t="s">
        <v>796</v>
      </c>
      <c r="I7320" s="203">
        <v>24148</v>
      </c>
      <c r="J7320" s="203">
        <v>19609.71</v>
      </c>
      <c r="K7320" s="203">
        <v>2064.1799999999998</v>
      </c>
      <c r="L7320" s="203">
        <v>2474.11</v>
      </c>
      <c r="M7320" s="231"/>
    </row>
    <row r="7321" spans="1:13">
      <c r="A7321" s="231" t="s">
        <v>794</v>
      </c>
      <c r="B7321" s="231" t="s">
        <v>244</v>
      </c>
      <c r="C7321" s="231" t="s">
        <v>812</v>
      </c>
      <c r="D7321" s="231" t="s">
        <v>827</v>
      </c>
      <c r="E7321" s="231" t="s">
        <v>1090</v>
      </c>
      <c r="F7321" s="231" t="s">
        <v>48</v>
      </c>
      <c r="G7321" s="231" t="s">
        <v>521</v>
      </c>
      <c r="H7321" s="231" t="s">
        <v>796</v>
      </c>
      <c r="I7321" s="203">
        <v>12078</v>
      </c>
      <c r="J7321" s="203">
        <v>11042.97</v>
      </c>
      <c r="K7321" s="203">
        <v>428.92</v>
      </c>
      <c r="L7321" s="203">
        <v>606.11</v>
      </c>
      <c r="M7321" s="231"/>
    </row>
    <row r="7322" spans="1:13">
      <c r="A7322" s="231" t="s">
        <v>794</v>
      </c>
      <c r="B7322" s="231" t="s">
        <v>833</v>
      </c>
      <c r="C7322" s="231" t="s">
        <v>812</v>
      </c>
      <c r="D7322" s="231" t="s">
        <v>465</v>
      </c>
      <c r="E7322" s="231" t="s">
        <v>2089</v>
      </c>
      <c r="F7322" s="231" t="s">
        <v>48</v>
      </c>
      <c r="G7322" s="231" t="s">
        <v>521</v>
      </c>
      <c r="H7322" s="231" t="s">
        <v>796</v>
      </c>
      <c r="I7322" s="203">
        <v>95464.9</v>
      </c>
      <c r="J7322" s="203">
        <v>0</v>
      </c>
      <c r="K7322" s="203">
        <v>0</v>
      </c>
      <c r="L7322" s="203">
        <v>95464.9</v>
      </c>
      <c r="M7322" s="231"/>
    </row>
    <row r="7323" spans="1:13">
      <c r="A7323" s="231" t="s">
        <v>794</v>
      </c>
      <c r="B7323" s="231" t="s">
        <v>704</v>
      </c>
      <c r="C7323" s="231" t="s">
        <v>794</v>
      </c>
      <c r="D7323" s="231" t="s">
        <v>465</v>
      </c>
      <c r="E7323" s="231" t="s">
        <v>2089</v>
      </c>
      <c r="F7323" s="231" t="s">
        <v>48</v>
      </c>
      <c r="G7323" s="231" t="s">
        <v>521</v>
      </c>
      <c r="H7323" s="231" t="s">
        <v>796</v>
      </c>
      <c r="I7323" s="203">
        <v>270900</v>
      </c>
      <c r="J7323" s="203">
        <v>242580.13</v>
      </c>
      <c r="K7323" s="203">
        <v>30675.18</v>
      </c>
      <c r="L7323" s="203">
        <v>-2355.31</v>
      </c>
      <c r="M7323" s="231"/>
    </row>
    <row r="7324" spans="1:13">
      <c r="A7324" s="231" t="s">
        <v>794</v>
      </c>
      <c r="B7324" s="231" t="s">
        <v>704</v>
      </c>
      <c r="C7324" s="231" t="s">
        <v>812</v>
      </c>
      <c r="D7324" s="231" t="s">
        <v>465</v>
      </c>
      <c r="E7324" s="231" t="s">
        <v>2089</v>
      </c>
      <c r="F7324" s="231" t="s">
        <v>48</v>
      </c>
      <c r="G7324" s="231" t="s">
        <v>521</v>
      </c>
      <c r="H7324" s="231" t="s">
        <v>796</v>
      </c>
      <c r="I7324" s="203">
        <v>97710.49</v>
      </c>
      <c r="J7324" s="203">
        <v>91678.77</v>
      </c>
      <c r="K7324" s="203">
        <v>6368.76</v>
      </c>
      <c r="L7324" s="203">
        <v>-337.04</v>
      </c>
      <c r="M7324" s="231"/>
    </row>
    <row r="7325" spans="1:13">
      <c r="A7325" s="231" t="s">
        <v>794</v>
      </c>
      <c r="B7325" s="231" t="s">
        <v>707</v>
      </c>
      <c r="C7325" s="231" t="s">
        <v>794</v>
      </c>
      <c r="D7325" s="231" t="s">
        <v>465</v>
      </c>
      <c r="E7325" s="231" t="s">
        <v>2089</v>
      </c>
      <c r="F7325" s="231" t="s">
        <v>48</v>
      </c>
      <c r="G7325" s="231" t="s">
        <v>521</v>
      </c>
      <c r="H7325" s="231" t="s">
        <v>796</v>
      </c>
      <c r="I7325" s="203">
        <v>438861</v>
      </c>
      <c r="J7325" s="203">
        <v>398872.89</v>
      </c>
      <c r="K7325" s="203">
        <v>39928.36</v>
      </c>
      <c r="L7325" s="203">
        <v>59.75</v>
      </c>
      <c r="M7325" s="231"/>
    </row>
    <row r="7326" spans="1:13">
      <c r="A7326" s="231" t="s">
        <v>794</v>
      </c>
      <c r="B7326" s="231" t="s">
        <v>707</v>
      </c>
      <c r="C7326" s="231" t="s">
        <v>812</v>
      </c>
      <c r="D7326" s="231" t="s">
        <v>465</v>
      </c>
      <c r="E7326" s="231" t="s">
        <v>2089</v>
      </c>
      <c r="F7326" s="231" t="s">
        <v>48</v>
      </c>
      <c r="G7326" s="231" t="s">
        <v>521</v>
      </c>
      <c r="H7326" s="231" t="s">
        <v>796</v>
      </c>
      <c r="I7326" s="203">
        <v>145872</v>
      </c>
      <c r="J7326" s="203">
        <v>137422</v>
      </c>
      <c r="K7326" s="203">
        <v>8897.15</v>
      </c>
      <c r="L7326" s="203">
        <v>-447.15</v>
      </c>
      <c r="M7326" s="231"/>
    </row>
    <row r="7327" spans="1:13">
      <c r="A7327" s="231" t="s">
        <v>794</v>
      </c>
      <c r="B7327" s="231" t="s">
        <v>833</v>
      </c>
      <c r="C7327" s="231" t="s">
        <v>794</v>
      </c>
      <c r="D7327" s="231" t="s">
        <v>816</v>
      </c>
      <c r="E7327" s="231" t="s">
        <v>2089</v>
      </c>
      <c r="F7327" s="231" t="s">
        <v>48</v>
      </c>
      <c r="G7327" s="231" t="s">
        <v>521</v>
      </c>
      <c r="H7327" s="231" t="s">
        <v>796</v>
      </c>
      <c r="I7327" s="203">
        <v>4108.75</v>
      </c>
      <c r="J7327" s="203">
        <v>4083.75</v>
      </c>
      <c r="K7327" s="203">
        <v>0</v>
      </c>
      <c r="L7327" s="203">
        <v>25</v>
      </c>
      <c r="M7327" s="231"/>
    </row>
    <row r="7328" spans="1:13">
      <c r="A7328" s="231" t="s">
        <v>794</v>
      </c>
      <c r="B7328" s="231" t="s">
        <v>833</v>
      </c>
      <c r="C7328" s="231" t="s">
        <v>812</v>
      </c>
      <c r="D7328" s="231" t="s">
        <v>816</v>
      </c>
      <c r="E7328" s="231" t="s">
        <v>2089</v>
      </c>
      <c r="F7328" s="231" t="s">
        <v>48</v>
      </c>
      <c r="G7328" s="231" t="s">
        <v>521</v>
      </c>
      <c r="H7328" s="231" t="s">
        <v>796</v>
      </c>
      <c r="I7328" s="203">
        <v>2976.72</v>
      </c>
      <c r="J7328" s="203">
        <v>2851.47</v>
      </c>
      <c r="K7328" s="203">
        <v>0</v>
      </c>
      <c r="L7328" s="203">
        <v>125.25</v>
      </c>
      <c r="M7328" s="231"/>
    </row>
    <row r="7329" spans="1:13">
      <c r="A7329" s="231" t="s">
        <v>794</v>
      </c>
      <c r="B7329" s="231" t="s">
        <v>707</v>
      </c>
      <c r="C7329" s="231" t="s">
        <v>794</v>
      </c>
      <c r="D7329" s="231" t="s">
        <v>816</v>
      </c>
      <c r="E7329" s="231" t="s">
        <v>2089</v>
      </c>
      <c r="F7329" s="231" t="s">
        <v>48</v>
      </c>
      <c r="G7329" s="231" t="s">
        <v>521</v>
      </c>
      <c r="H7329" s="231" t="s">
        <v>796</v>
      </c>
      <c r="I7329" s="203">
        <v>91016</v>
      </c>
      <c r="J7329" s="203">
        <v>83750.259999999995</v>
      </c>
      <c r="K7329" s="203">
        <v>7197</v>
      </c>
      <c r="L7329" s="203">
        <v>68.739999999999995</v>
      </c>
      <c r="M7329" s="231"/>
    </row>
    <row r="7330" spans="1:13">
      <c r="A7330" s="231" t="s">
        <v>794</v>
      </c>
      <c r="B7330" s="231" t="s">
        <v>707</v>
      </c>
      <c r="C7330" s="231" t="s">
        <v>812</v>
      </c>
      <c r="D7330" s="231" t="s">
        <v>816</v>
      </c>
      <c r="E7330" s="231" t="s">
        <v>2089</v>
      </c>
      <c r="F7330" s="231" t="s">
        <v>48</v>
      </c>
      <c r="G7330" s="231" t="s">
        <v>521</v>
      </c>
      <c r="H7330" s="231" t="s">
        <v>796</v>
      </c>
      <c r="I7330" s="203">
        <v>33525</v>
      </c>
      <c r="J7330" s="203">
        <v>32109.56</v>
      </c>
      <c r="K7330" s="203">
        <v>1494.72</v>
      </c>
      <c r="L7330" s="203">
        <v>-79.28</v>
      </c>
      <c r="M7330" s="231"/>
    </row>
    <row r="7331" spans="1:13">
      <c r="A7331" s="231" t="s">
        <v>794</v>
      </c>
      <c r="B7331" s="231" t="s">
        <v>856</v>
      </c>
      <c r="C7331" s="231" t="s">
        <v>794</v>
      </c>
      <c r="D7331" s="231" t="s">
        <v>137</v>
      </c>
      <c r="E7331" s="231" t="s">
        <v>257</v>
      </c>
      <c r="F7331" s="231" t="s">
        <v>48</v>
      </c>
      <c r="G7331" s="231" t="s">
        <v>521</v>
      </c>
      <c r="H7331" s="231" t="s">
        <v>796</v>
      </c>
      <c r="I7331" s="203">
        <v>51500</v>
      </c>
      <c r="J7331" s="203">
        <v>49640.86</v>
      </c>
      <c r="K7331" s="203">
        <v>1838.55</v>
      </c>
      <c r="L7331" s="203">
        <v>20.59</v>
      </c>
      <c r="M7331" s="231"/>
    </row>
    <row r="7332" spans="1:13">
      <c r="A7332" s="231" t="s">
        <v>794</v>
      </c>
      <c r="B7332" s="231" t="s">
        <v>856</v>
      </c>
      <c r="C7332" s="231" t="s">
        <v>812</v>
      </c>
      <c r="D7332" s="231" t="s">
        <v>137</v>
      </c>
      <c r="E7332" s="231" t="s">
        <v>257</v>
      </c>
      <c r="F7332" s="231" t="s">
        <v>48</v>
      </c>
      <c r="G7332" s="231" t="s">
        <v>521</v>
      </c>
      <c r="H7332" s="231" t="s">
        <v>796</v>
      </c>
      <c r="I7332" s="203">
        <v>32500</v>
      </c>
      <c r="J7332" s="203">
        <v>31903.439999999999</v>
      </c>
      <c r="K7332" s="203">
        <v>382.89</v>
      </c>
      <c r="L7332" s="203">
        <v>213.67</v>
      </c>
      <c r="M7332" s="231"/>
    </row>
    <row r="7333" spans="1:13">
      <c r="A7333" s="231" t="s">
        <v>794</v>
      </c>
      <c r="B7333" s="231" t="s">
        <v>856</v>
      </c>
      <c r="C7333" s="231" t="s">
        <v>2345</v>
      </c>
      <c r="D7333" s="231" t="s">
        <v>137</v>
      </c>
      <c r="E7333" s="231" t="s">
        <v>257</v>
      </c>
      <c r="F7333" s="231" t="s">
        <v>48</v>
      </c>
      <c r="G7333" s="231" t="s">
        <v>521</v>
      </c>
      <c r="H7333" s="231" t="s">
        <v>796</v>
      </c>
      <c r="I7333" s="203">
        <v>1293.1400000000001</v>
      </c>
      <c r="J7333" s="203">
        <v>1865.3</v>
      </c>
      <c r="K7333" s="203">
        <v>0</v>
      </c>
      <c r="L7333" s="203">
        <v>-572.16</v>
      </c>
      <c r="M7333" s="231"/>
    </row>
    <row r="7334" spans="1:13">
      <c r="A7334" s="231" t="s">
        <v>794</v>
      </c>
      <c r="B7334" s="231" t="s">
        <v>856</v>
      </c>
      <c r="C7334" s="231" t="s">
        <v>794</v>
      </c>
      <c r="D7334" s="231" t="s">
        <v>18</v>
      </c>
      <c r="E7334" s="231" t="s">
        <v>257</v>
      </c>
      <c r="F7334" s="231" t="s">
        <v>48</v>
      </c>
      <c r="G7334" s="231" t="s">
        <v>521</v>
      </c>
      <c r="H7334" s="231" t="s">
        <v>796</v>
      </c>
      <c r="I7334" s="203">
        <v>49400</v>
      </c>
      <c r="J7334" s="203">
        <v>47563.39</v>
      </c>
      <c r="K7334" s="203">
        <v>1775.02</v>
      </c>
      <c r="L7334" s="203">
        <v>61.59</v>
      </c>
      <c r="M7334" s="231"/>
    </row>
    <row r="7335" spans="1:13">
      <c r="A7335" s="231" t="s">
        <v>794</v>
      </c>
      <c r="B7335" s="231" t="s">
        <v>856</v>
      </c>
      <c r="C7335" s="231" t="s">
        <v>812</v>
      </c>
      <c r="D7335" s="231" t="s">
        <v>18</v>
      </c>
      <c r="E7335" s="231" t="s">
        <v>257</v>
      </c>
      <c r="F7335" s="231" t="s">
        <v>48</v>
      </c>
      <c r="G7335" s="231" t="s">
        <v>521</v>
      </c>
      <c r="H7335" s="231" t="s">
        <v>796</v>
      </c>
      <c r="I7335" s="203">
        <v>25500</v>
      </c>
      <c r="J7335" s="203">
        <v>25120.37</v>
      </c>
      <c r="K7335" s="203">
        <v>369.66</v>
      </c>
      <c r="L7335" s="203">
        <v>9.9700000000000006</v>
      </c>
      <c r="M7335" s="231"/>
    </row>
    <row r="7336" spans="1:13">
      <c r="A7336" s="231" t="s">
        <v>794</v>
      </c>
      <c r="B7336" s="231" t="s">
        <v>856</v>
      </c>
      <c r="C7336" s="231" t="s">
        <v>2345</v>
      </c>
      <c r="D7336" s="231" t="s">
        <v>18</v>
      </c>
      <c r="E7336" s="231" t="s">
        <v>257</v>
      </c>
      <c r="F7336" s="231" t="s">
        <v>48</v>
      </c>
      <c r="G7336" s="231" t="s">
        <v>521</v>
      </c>
      <c r="H7336" s="231" t="s">
        <v>796</v>
      </c>
      <c r="I7336" s="203">
        <v>1237.68</v>
      </c>
      <c r="J7336" s="203">
        <v>1591.86</v>
      </c>
      <c r="K7336" s="203">
        <v>0</v>
      </c>
      <c r="L7336" s="203">
        <v>-354.18</v>
      </c>
      <c r="M7336" s="231"/>
    </row>
    <row r="7337" spans="1:13">
      <c r="A7337" s="231" t="s">
        <v>794</v>
      </c>
      <c r="B7337" s="231" t="s">
        <v>806</v>
      </c>
      <c r="C7337" s="231" t="s">
        <v>2343</v>
      </c>
      <c r="D7337" s="231" t="s">
        <v>853</v>
      </c>
      <c r="E7337" s="231" t="s">
        <v>2293</v>
      </c>
      <c r="F7337" s="231" t="s">
        <v>48</v>
      </c>
      <c r="G7337" s="231" t="s">
        <v>521</v>
      </c>
      <c r="H7337" s="231" t="s">
        <v>796</v>
      </c>
      <c r="I7337" s="203">
        <v>341.99</v>
      </c>
      <c r="J7337" s="203">
        <v>0</v>
      </c>
      <c r="K7337" s="203">
        <v>0</v>
      </c>
      <c r="L7337" s="203">
        <v>341.99</v>
      </c>
      <c r="M7337" s="231"/>
    </row>
    <row r="7338" spans="1:13">
      <c r="A7338" s="231" t="s">
        <v>794</v>
      </c>
      <c r="B7338" s="231" t="s">
        <v>806</v>
      </c>
      <c r="C7338" s="231" t="s">
        <v>2341</v>
      </c>
      <c r="D7338" s="231" t="s">
        <v>839</v>
      </c>
      <c r="E7338" s="231" t="s">
        <v>1095</v>
      </c>
      <c r="F7338" s="231" t="s">
        <v>48</v>
      </c>
      <c r="G7338" s="231" t="s">
        <v>521</v>
      </c>
      <c r="H7338" s="231" t="s">
        <v>796</v>
      </c>
      <c r="I7338" s="203">
        <v>15050</v>
      </c>
      <c r="J7338" s="203">
        <v>15050</v>
      </c>
      <c r="K7338" s="203">
        <v>0</v>
      </c>
      <c r="L7338" s="203">
        <v>0</v>
      </c>
      <c r="M7338" s="231"/>
    </row>
    <row r="7339" spans="1:13">
      <c r="A7339" s="231" t="s">
        <v>794</v>
      </c>
      <c r="B7339" s="231" t="s">
        <v>806</v>
      </c>
      <c r="C7339" s="231" t="s">
        <v>2345</v>
      </c>
      <c r="D7339" s="231" t="s">
        <v>839</v>
      </c>
      <c r="E7339" s="231" t="s">
        <v>1095</v>
      </c>
      <c r="F7339" s="231" t="s">
        <v>48</v>
      </c>
      <c r="G7339" s="231" t="s">
        <v>521</v>
      </c>
      <c r="H7339" s="231" t="s">
        <v>796</v>
      </c>
      <c r="I7339" s="203">
        <v>413.72</v>
      </c>
      <c r="J7339" s="203">
        <v>428.52</v>
      </c>
      <c r="K7339" s="203">
        <v>0</v>
      </c>
      <c r="L7339" s="203">
        <v>-14.8</v>
      </c>
      <c r="M7339" s="231"/>
    </row>
    <row r="7340" spans="1:13">
      <c r="A7340" s="231" t="s">
        <v>794</v>
      </c>
      <c r="B7340" s="231" t="s">
        <v>702</v>
      </c>
      <c r="C7340" s="231" t="s">
        <v>2345</v>
      </c>
      <c r="D7340" s="231" t="s">
        <v>839</v>
      </c>
      <c r="E7340" s="231" t="s">
        <v>1095</v>
      </c>
      <c r="F7340" s="231" t="s">
        <v>48</v>
      </c>
      <c r="G7340" s="231" t="s">
        <v>521</v>
      </c>
      <c r="H7340" s="231" t="s">
        <v>796</v>
      </c>
      <c r="I7340" s="203">
        <v>175</v>
      </c>
      <c r="J7340" s="203">
        <v>342.82</v>
      </c>
      <c r="K7340" s="203">
        <v>0</v>
      </c>
      <c r="L7340" s="203">
        <v>-167.82</v>
      </c>
      <c r="M7340" s="231"/>
    </row>
    <row r="7341" spans="1:13">
      <c r="A7341" s="231" t="s">
        <v>794</v>
      </c>
      <c r="B7341" s="231" t="s">
        <v>366</v>
      </c>
      <c r="C7341" s="231" t="s">
        <v>2345</v>
      </c>
      <c r="D7341" s="231" t="s">
        <v>839</v>
      </c>
      <c r="E7341" s="231" t="s">
        <v>1095</v>
      </c>
      <c r="F7341" s="231" t="s">
        <v>48</v>
      </c>
      <c r="G7341" s="231" t="s">
        <v>521</v>
      </c>
      <c r="H7341" s="231" t="s">
        <v>796</v>
      </c>
      <c r="I7341" s="203">
        <v>141.94</v>
      </c>
      <c r="J7341" s="203">
        <v>141.94</v>
      </c>
      <c r="K7341" s="203">
        <v>0</v>
      </c>
      <c r="L7341" s="203">
        <v>0</v>
      </c>
      <c r="M7341" s="231"/>
    </row>
    <row r="7342" spans="1:13">
      <c r="A7342" s="231" t="s">
        <v>794</v>
      </c>
      <c r="B7342" s="231" t="s">
        <v>806</v>
      </c>
      <c r="C7342" s="231" t="s">
        <v>2341</v>
      </c>
      <c r="D7342" s="231" t="s">
        <v>851</v>
      </c>
      <c r="E7342" s="231" t="s">
        <v>2292</v>
      </c>
      <c r="F7342" s="231" t="s">
        <v>48</v>
      </c>
      <c r="G7342" s="231" t="s">
        <v>521</v>
      </c>
      <c r="H7342" s="231" t="s">
        <v>796</v>
      </c>
      <c r="I7342" s="203">
        <v>14000</v>
      </c>
      <c r="J7342" s="203">
        <v>0</v>
      </c>
      <c r="K7342" s="203">
        <v>0</v>
      </c>
      <c r="L7342" s="203">
        <v>14000</v>
      </c>
      <c r="M7342" s="231"/>
    </row>
    <row r="7343" spans="1:13">
      <c r="A7343" s="231" t="s">
        <v>794</v>
      </c>
      <c r="B7343" s="231" t="s">
        <v>806</v>
      </c>
      <c r="C7343" s="231" t="s">
        <v>2341</v>
      </c>
      <c r="D7343" s="231" t="s">
        <v>816</v>
      </c>
      <c r="E7343" s="231" t="s">
        <v>2292</v>
      </c>
      <c r="F7343" s="231" t="s">
        <v>48</v>
      </c>
      <c r="G7343" s="231" t="s">
        <v>521</v>
      </c>
      <c r="H7343" s="231" t="s">
        <v>796</v>
      </c>
      <c r="I7343" s="203">
        <v>12000</v>
      </c>
      <c r="J7343" s="203">
        <v>9156.91</v>
      </c>
      <c r="K7343" s="203">
        <v>0</v>
      </c>
      <c r="L7343" s="203">
        <v>2843.09</v>
      </c>
      <c r="M7343" s="231"/>
    </row>
    <row r="7344" spans="1:13">
      <c r="A7344" s="231" t="s">
        <v>794</v>
      </c>
      <c r="B7344" s="231" t="s">
        <v>806</v>
      </c>
      <c r="C7344" s="231" t="s">
        <v>2341</v>
      </c>
      <c r="D7344" s="231" t="s">
        <v>816</v>
      </c>
      <c r="E7344" s="231" t="s">
        <v>2292</v>
      </c>
      <c r="F7344" s="231" t="s">
        <v>48</v>
      </c>
      <c r="G7344" s="231" t="s">
        <v>521</v>
      </c>
      <c r="H7344" s="231" t="s">
        <v>796</v>
      </c>
      <c r="I7344" s="203">
        <v>4000</v>
      </c>
      <c r="J7344" s="203">
        <v>3894</v>
      </c>
      <c r="K7344" s="203">
        <v>0</v>
      </c>
      <c r="L7344" s="203">
        <v>106</v>
      </c>
      <c r="M7344" s="231"/>
    </row>
    <row r="7345" spans="1:13">
      <c r="A7345" s="231" t="s">
        <v>794</v>
      </c>
      <c r="B7345" s="231" t="s">
        <v>806</v>
      </c>
      <c r="C7345" s="231" t="s">
        <v>2343</v>
      </c>
      <c r="D7345" s="231" t="s">
        <v>816</v>
      </c>
      <c r="E7345" s="231" t="s">
        <v>2292</v>
      </c>
      <c r="F7345" s="231" t="s">
        <v>48</v>
      </c>
      <c r="G7345" s="231" t="s">
        <v>521</v>
      </c>
      <c r="H7345" s="231" t="s">
        <v>796</v>
      </c>
      <c r="I7345" s="203">
        <v>2621</v>
      </c>
      <c r="J7345" s="203">
        <v>1268.67</v>
      </c>
      <c r="K7345" s="203">
        <v>0</v>
      </c>
      <c r="L7345" s="203">
        <v>1352.33</v>
      </c>
      <c r="M7345" s="231"/>
    </row>
    <row r="7346" spans="1:13">
      <c r="A7346" s="231" t="s">
        <v>794</v>
      </c>
      <c r="B7346" s="231" t="s">
        <v>806</v>
      </c>
      <c r="C7346" s="231" t="s">
        <v>2344</v>
      </c>
      <c r="D7346" s="231" t="s">
        <v>816</v>
      </c>
      <c r="E7346" s="231" t="s">
        <v>2292</v>
      </c>
      <c r="F7346" s="231" t="s">
        <v>48</v>
      </c>
      <c r="G7346" s="231" t="s">
        <v>521</v>
      </c>
      <c r="H7346" s="231" t="s">
        <v>796</v>
      </c>
      <c r="I7346" s="203">
        <v>379</v>
      </c>
      <c r="J7346" s="203">
        <v>379</v>
      </c>
      <c r="K7346" s="203">
        <v>0</v>
      </c>
      <c r="L7346" s="203">
        <v>0</v>
      </c>
      <c r="M7346" s="231"/>
    </row>
    <row r="7347" spans="1:13">
      <c r="A7347" s="231" t="s">
        <v>794</v>
      </c>
      <c r="B7347" s="231" t="s">
        <v>806</v>
      </c>
      <c r="C7347" s="231" t="s">
        <v>2344</v>
      </c>
      <c r="D7347" s="231" t="s">
        <v>816</v>
      </c>
      <c r="E7347" s="231" t="s">
        <v>2292</v>
      </c>
      <c r="F7347" s="231" t="s">
        <v>48</v>
      </c>
      <c r="G7347" s="231" t="s">
        <v>521</v>
      </c>
      <c r="H7347" s="231" t="s">
        <v>796</v>
      </c>
      <c r="I7347" s="203">
        <v>18019.400000000001</v>
      </c>
      <c r="J7347" s="203">
        <v>0</v>
      </c>
      <c r="K7347" s="203">
        <v>0</v>
      </c>
      <c r="L7347" s="203">
        <v>18019.400000000001</v>
      </c>
      <c r="M7347" s="231"/>
    </row>
    <row r="7348" spans="1:13">
      <c r="A7348" s="231" t="s">
        <v>794</v>
      </c>
      <c r="B7348" s="231" t="s">
        <v>806</v>
      </c>
      <c r="C7348" s="231" t="s">
        <v>2345</v>
      </c>
      <c r="D7348" s="231" t="s">
        <v>816</v>
      </c>
      <c r="E7348" s="231" t="s">
        <v>2292</v>
      </c>
      <c r="F7348" s="231" t="s">
        <v>48</v>
      </c>
      <c r="G7348" s="231" t="s">
        <v>521</v>
      </c>
      <c r="H7348" s="231" t="s">
        <v>796</v>
      </c>
      <c r="I7348" s="203">
        <v>500</v>
      </c>
      <c r="J7348" s="203">
        <v>422</v>
      </c>
      <c r="K7348" s="203">
        <v>0</v>
      </c>
      <c r="L7348" s="203">
        <v>78</v>
      </c>
      <c r="M7348" s="231"/>
    </row>
    <row r="7349" spans="1:13">
      <c r="A7349" s="231" t="s">
        <v>794</v>
      </c>
      <c r="B7349" s="231" t="s">
        <v>366</v>
      </c>
      <c r="C7349" s="231" t="s">
        <v>2345</v>
      </c>
      <c r="D7349" s="231" t="s">
        <v>816</v>
      </c>
      <c r="E7349" s="231" t="s">
        <v>2292</v>
      </c>
      <c r="F7349" s="231" t="s">
        <v>48</v>
      </c>
      <c r="G7349" s="231" t="s">
        <v>521</v>
      </c>
      <c r="H7349" s="231" t="s">
        <v>796</v>
      </c>
      <c r="I7349" s="203">
        <v>4500</v>
      </c>
      <c r="J7349" s="203">
        <v>0</v>
      </c>
      <c r="K7349" s="203">
        <v>0</v>
      </c>
      <c r="L7349" s="203">
        <v>4500</v>
      </c>
      <c r="M7349" s="231"/>
    </row>
    <row r="7350" spans="1:13">
      <c r="A7350" s="231" t="s">
        <v>794</v>
      </c>
      <c r="B7350" s="231" t="s">
        <v>806</v>
      </c>
      <c r="C7350" s="231" t="s">
        <v>2341</v>
      </c>
      <c r="D7350" s="231" t="s">
        <v>799</v>
      </c>
      <c r="E7350" s="231" t="s">
        <v>1064</v>
      </c>
      <c r="F7350" s="231" t="s">
        <v>48</v>
      </c>
      <c r="G7350" s="231" t="s">
        <v>521</v>
      </c>
      <c r="H7350" s="231" t="s">
        <v>796</v>
      </c>
      <c r="I7350" s="203">
        <v>10400</v>
      </c>
      <c r="J7350" s="203">
        <v>5306.54</v>
      </c>
      <c r="K7350" s="203">
        <v>0</v>
      </c>
      <c r="L7350" s="203">
        <v>5093.46</v>
      </c>
      <c r="M7350" s="231"/>
    </row>
    <row r="7351" spans="1:13">
      <c r="A7351" s="231" t="s">
        <v>794</v>
      </c>
      <c r="B7351" s="231" t="s">
        <v>806</v>
      </c>
      <c r="C7351" s="231" t="s">
        <v>2341</v>
      </c>
      <c r="D7351" s="231" t="s">
        <v>799</v>
      </c>
      <c r="E7351" s="231" t="s">
        <v>1064</v>
      </c>
      <c r="F7351" s="231" t="s">
        <v>48</v>
      </c>
      <c r="G7351" s="231" t="s">
        <v>521</v>
      </c>
      <c r="H7351" s="231" t="s">
        <v>796</v>
      </c>
      <c r="I7351" s="203">
        <v>18900</v>
      </c>
      <c r="J7351" s="203">
        <v>18818</v>
      </c>
      <c r="K7351" s="203">
        <v>0</v>
      </c>
      <c r="L7351" s="203">
        <v>82</v>
      </c>
      <c r="M7351" s="231"/>
    </row>
    <row r="7352" spans="1:13">
      <c r="A7352" s="231" t="s">
        <v>794</v>
      </c>
      <c r="B7352" s="231" t="s">
        <v>806</v>
      </c>
      <c r="C7352" s="231" t="s">
        <v>2341</v>
      </c>
      <c r="D7352" s="231" t="s">
        <v>799</v>
      </c>
      <c r="E7352" s="231" t="s">
        <v>1064</v>
      </c>
      <c r="F7352" s="231" t="s">
        <v>48</v>
      </c>
      <c r="G7352" s="231" t="s">
        <v>521</v>
      </c>
      <c r="H7352" s="231" t="s">
        <v>796</v>
      </c>
      <c r="I7352" s="203">
        <v>3000</v>
      </c>
      <c r="J7352" s="203">
        <v>260.2</v>
      </c>
      <c r="K7352" s="203">
        <v>0</v>
      </c>
      <c r="L7352" s="203">
        <v>2739.8</v>
      </c>
      <c r="M7352" s="231"/>
    </row>
    <row r="7353" spans="1:13">
      <c r="A7353" s="231" t="s">
        <v>794</v>
      </c>
      <c r="B7353" s="231" t="s">
        <v>806</v>
      </c>
      <c r="C7353" s="231" t="s">
        <v>2341</v>
      </c>
      <c r="D7353" s="231" t="s">
        <v>799</v>
      </c>
      <c r="E7353" s="231" t="s">
        <v>1064</v>
      </c>
      <c r="F7353" s="231" t="s">
        <v>48</v>
      </c>
      <c r="G7353" s="231" t="s">
        <v>521</v>
      </c>
      <c r="H7353" s="231" t="s">
        <v>796</v>
      </c>
      <c r="I7353" s="203">
        <v>6400</v>
      </c>
      <c r="J7353" s="203">
        <v>6370</v>
      </c>
      <c r="K7353" s="203">
        <v>0</v>
      </c>
      <c r="L7353" s="203">
        <v>30</v>
      </c>
      <c r="M7353" s="231"/>
    </row>
    <row r="7354" spans="1:13">
      <c r="A7354" s="231" t="s">
        <v>794</v>
      </c>
      <c r="B7354" s="231" t="s">
        <v>806</v>
      </c>
      <c r="C7354" s="231" t="s">
        <v>2343</v>
      </c>
      <c r="D7354" s="231" t="s">
        <v>799</v>
      </c>
      <c r="E7354" s="231" t="s">
        <v>1064</v>
      </c>
      <c r="F7354" s="231" t="s">
        <v>48</v>
      </c>
      <c r="G7354" s="231" t="s">
        <v>521</v>
      </c>
      <c r="H7354" s="231" t="s">
        <v>796</v>
      </c>
      <c r="I7354" s="203">
        <v>4674.5</v>
      </c>
      <c r="J7354" s="203">
        <v>0</v>
      </c>
      <c r="K7354" s="203">
        <v>0</v>
      </c>
      <c r="L7354" s="203">
        <v>4674.5</v>
      </c>
      <c r="M7354" s="231"/>
    </row>
    <row r="7355" spans="1:13">
      <c r="A7355" s="231" t="s">
        <v>794</v>
      </c>
      <c r="B7355" s="231" t="s">
        <v>806</v>
      </c>
      <c r="C7355" s="231" t="s">
        <v>2344</v>
      </c>
      <c r="D7355" s="231" t="s">
        <v>799</v>
      </c>
      <c r="E7355" s="231" t="s">
        <v>1064</v>
      </c>
      <c r="F7355" s="231" t="s">
        <v>48</v>
      </c>
      <c r="G7355" s="231" t="s">
        <v>521</v>
      </c>
      <c r="H7355" s="231" t="s">
        <v>796</v>
      </c>
      <c r="I7355" s="203">
        <v>500</v>
      </c>
      <c r="J7355" s="203">
        <v>0</v>
      </c>
      <c r="K7355" s="203">
        <v>0</v>
      </c>
      <c r="L7355" s="203">
        <v>500</v>
      </c>
      <c r="M7355" s="231"/>
    </row>
    <row r="7356" spans="1:13">
      <c r="A7356" s="231" t="s">
        <v>794</v>
      </c>
      <c r="B7356" s="231" t="s">
        <v>806</v>
      </c>
      <c r="C7356" s="231" t="s">
        <v>2344</v>
      </c>
      <c r="D7356" s="231" t="s">
        <v>799</v>
      </c>
      <c r="E7356" s="231" t="s">
        <v>1064</v>
      </c>
      <c r="F7356" s="231" t="s">
        <v>48</v>
      </c>
      <c r="G7356" s="231" t="s">
        <v>521</v>
      </c>
      <c r="H7356" s="231" t="s">
        <v>796</v>
      </c>
      <c r="I7356" s="203">
        <v>1000</v>
      </c>
      <c r="J7356" s="203">
        <v>0</v>
      </c>
      <c r="K7356" s="203">
        <v>0</v>
      </c>
      <c r="L7356" s="203">
        <v>1000</v>
      </c>
      <c r="M7356" s="231"/>
    </row>
    <row r="7357" spans="1:13">
      <c r="A7357" s="231" t="s">
        <v>794</v>
      </c>
      <c r="B7357" s="231" t="s">
        <v>806</v>
      </c>
      <c r="C7357" s="231" t="s">
        <v>2345</v>
      </c>
      <c r="D7357" s="231" t="s">
        <v>799</v>
      </c>
      <c r="E7357" s="231" t="s">
        <v>1064</v>
      </c>
      <c r="F7357" s="231" t="s">
        <v>48</v>
      </c>
      <c r="G7357" s="231" t="s">
        <v>521</v>
      </c>
      <c r="H7357" s="231" t="s">
        <v>796</v>
      </c>
      <c r="I7357" s="203">
        <v>3000</v>
      </c>
      <c r="J7357" s="203">
        <v>2571.12</v>
      </c>
      <c r="K7357" s="203">
        <v>0</v>
      </c>
      <c r="L7357" s="203">
        <v>428.88</v>
      </c>
      <c r="M7357" s="231"/>
    </row>
    <row r="7358" spans="1:13">
      <c r="A7358" s="231" t="s">
        <v>794</v>
      </c>
      <c r="B7358" s="231" t="s">
        <v>702</v>
      </c>
      <c r="C7358" s="231" t="s">
        <v>2345</v>
      </c>
      <c r="D7358" s="231" t="s">
        <v>799</v>
      </c>
      <c r="E7358" s="231" t="s">
        <v>1064</v>
      </c>
      <c r="F7358" s="231" t="s">
        <v>48</v>
      </c>
      <c r="G7358" s="231" t="s">
        <v>521</v>
      </c>
      <c r="H7358" s="231" t="s">
        <v>796</v>
      </c>
      <c r="I7358" s="203">
        <v>1000</v>
      </c>
      <c r="J7358" s="203">
        <v>0</v>
      </c>
      <c r="K7358" s="203">
        <v>0</v>
      </c>
      <c r="L7358" s="203">
        <v>1000</v>
      </c>
      <c r="M7358" s="231"/>
    </row>
    <row r="7359" spans="1:13">
      <c r="A7359" s="231" t="s">
        <v>794</v>
      </c>
      <c r="B7359" s="231" t="s">
        <v>366</v>
      </c>
      <c r="C7359" s="231" t="s">
        <v>2345</v>
      </c>
      <c r="D7359" s="231" t="s">
        <v>799</v>
      </c>
      <c r="E7359" s="231" t="s">
        <v>1064</v>
      </c>
      <c r="F7359" s="231" t="s">
        <v>48</v>
      </c>
      <c r="G7359" s="231" t="s">
        <v>521</v>
      </c>
      <c r="H7359" s="231" t="s">
        <v>796</v>
      </c>
      <c r="I7359" s="203">
        <v>1000</v>
      </c>
      <c r="J7359" s="203">
        <v>0</v>
      </c>
      <c r="K7359" s="203">
        <v>0</v>
      </c>
      <c r="L7359" s="203">
        <v>1000</v>
      </c>
      <c r="M7359" s="231"/>
    </row>
    <row r="7360" spans="1:13">
      <c r="A7360" s="231" t="s">
        <v>794</v>
      </c>
      <c r="B7360" s="231" t="s">
        <v>806</v>
      </c>
      <c r="C7360" s="231" t="s">
        <v>2341</v>
      </c>
      <c r="D7360" s="231" t="s">
        <v>851</v>
      </c>
      <c r="E7360" s="231" t="s">
        <v>1428</v>
      </c>
      <c r="F7360" s="231" t="s">
        <v>48</v>
      </c>
      <c r="G7360" s="231" t="s">
        <v>521</v>
      </c>
      <c r="H7360" s="231" t="s">
        <v>796</v>
      </c>
      <c r="I7360" s="203">
        <v>12995.7</v>
      </c>
      <c r="J7360" s="203">
        <v>0</v>
      </c>
      <c r="K7360" s="203">
        <v>0</v>
      </c>
      <c r="L7360" s="203">
        <v>12995.7</v>
      </c>
      <c r="M7360" s="231"/>
    </row>
    <row r="7361" spans="1:13">
      <c r="A7361" s="231" t="s">
        <v>794</v>
      </c>
      <c r="B7361" s="231" t="s">
        <v>806</v>
      </c>
      <c r="C7361" s="231" t="s">
        <v>2341</v>
      </c>
      <c r="D7361" s="231" t="s">
        <v>835</v>
      </c>
      <c r="E7361" s="231" t="s">
        <v>1428</v>
      </c>
      <c r="F7361" s="231" t="s">
        <v>48</v>
      </c>
      <c r="G7361" s="231" t="s">
        <v>521</v>
      </c>
      <c r="H7361" s="231" t="s">
        <v>796</v>
      </c>
      <c r="I7361" s="203">
        <v>7000</v>
      </c>
      <c r="J7361" s="203">
        <v>0</v>
      </c>
      <c r="K7361" s="203">
        <v>0</v>
      </c>
      <c r="L7361" s="203">
        <v>7000</v>
      </c>
      <c r="M7361" s="231"/>
    </row>
    <row r="7362" spans="1:13">
      <c r="A7362" s="231" t="s">
        <v>794</v>
      </c>
      <c r="B7362" s="231" t="s">
        <v>806</v>
      </c>
      <c r="C7362" s="231" t="s">
        <v>2341</v>
      </c>
      <c r="D7362" s="231" t="s">
        <v>835</v>
      </c>
      <c r="E7362" s="231" t="s">
        <v>1428</v>
      </c>
      <c r="F7362" s="231" t="s">
        <v>48</v>
      </c>
      <c r="G7362" s="231" t="s">
        <v>521</v>
      </c>
      <c r="H7362" s="231" t="s">
        <v>796</v>
      </c>
      <c r="I7362" s="203">
        <v>4100</v>
      </c>
      <c r="J7362" s="203">
        <v>0</v>
      </c>
      <c r="K7362" s="203">
        <v>0</v>
      </c>
      <c r="L7362" s="203">
        <v>4100</v>
      </c>
      <c r="M7362" s="231"/>
    </row>
    <row r="7363" spans="1:13">
      <c r="A7363" s="231" t="s">
        <v>794</v>
      </c>
      <c r="B7363" s="231" t="s">
        <v>806</v>
      </c>
      <c r="C7363" s="231" t="s">
        <v>2343</v>
      </c>
      <c r="D7363" s="231" t="s">
        <v>835</v>
      </c>
      <c r="E7363" s="231" t="s">
        <v>1428</v>
      </c>
      <c r="F7363" s="231" t="s">
        <v>48</v>
      </c>
      <c r="G7363" s="231" t="s">
        <v>521</v>
      </c>
      <c r="H7363" s="231" t="s">
        <v>796</v>
      </c>
      <c r="I7363" s="203">
        <v>4555.46</v>
      </c>
      <c r="J7363" s="203">
        <v>3510.08</v>
      </c>
      <c r="K7363" s="203">
        <v>0</v>
      </c>
      <c r="L7363" s="203">
        <v>1045.3800000000001</v>
      </c>
      <c r="M7363" s="231"/>
    </row>
    <row r="7364" spans="1:13">
      <c r="A7364" s="231" t="s">
        <v>794</v>
      </c>
      <c r="B7364" s="231" t="s">
        <v>806</v>
      </c>
      <c r="C7364" s="231" t="s">
        <v>2343</v>
      </c>
      <c r="D7364" s="231" t="s">
        <v>835</v>
      </c>
      <c r="E7364" s="231" t="s">
        <v>1428</v>
      </c>
      <c r="F7364" s="231" t="s">
        <v>48</v>
      </c>
      <c r="G7364" s="231" t="s">
        <v>521</v>
      </c>
      <c r="H7364" s="231" t="s">
        <v>796</v>
      </c>
      <c r="I7364" s="203">
        <v>200</v>
      </c>
      <c r="J7364" s="203">
        <v>113.49</v>
      </c>
      <c r="K7364" s="203">
        <v>0</v>
      </c>
      <c r="L7364" s="203">
        <v>86.51</v>
      </c>
      <c r="M7364" s="231"/>
    </row>
    <row r="7365" spans="1:13">
      <c r="A7365" s="231" t="s">
        <v>794</v>
      </c>
      <c r="B7365" s="231" t="s">
        <v>806</v>
      </c>
      <c r="C7365" s="231" t="s">
        <v>2344</v>
      </c>
      <c r="D7365" s="231" t="s">
        <v>835</v>
      </c>
      <c r="E7365" s="231" t="s">
        <v>1428</v>
      </c>
      <c r="F7365" s="231" t="s">
        <v>48</v>
      </c>
      <c r="G7365" s="231" t="s">
        <v>521</v>
      </c>
      <c r="H7365" s="231" t="s">
        <v>796</v>
      </c>
      <c r="I7365" s="203">
        <v>2000</v>
      </c>
      <c r="J7365" s="203">
        <v>0</v>
      </c>
      <c r="K7365" s="203">
        <v>0</v>
      </c>
      <c r="L7365" s="203">
        <v>2000</v>
      </c>
      <c r="M7365" s="231"/>
    </row>
    <row r="7366" spans="1:13">
      <c r="A7366" s="231" t="s">
        <v>794</v>
      </c>
      <c r="B7366" s="231" t="s">
        <v>806</v>
      </c>
      <c r="C7366" s="231" t="s">
        <v>2344</v>
      </c>
      <c r="D7366" s="231" t="s">
        <v>835</v>
      </c>
      <c r="E7366" s="231" t="s">
        <v>1428</v>
      </c>
      <c r="F7366" s="231" t="s">
        <v>48</v>
      </c>
      <c r="G7366" s="231" t="s">
        <v>521</v>
      </c>
      <c r="H7366" s="231" t="s">
        <v>796</v>
      </c>
      <c r="I7366" s="203">
        <v>1000</v>
      </c>
      <c r="J7366" s="203">
        <v>148.16</v>
      </c>
      <c r="K7366" s="203">
        <v>0</v>
      </c>
      <c r="L7366" s="203">
        <v>851.84</v>
      </c>
      <c r="M7366" s="231"/>
    </row>
    <row r="7367" spans="1:13">
      <c r="A7367" s="231" t="s">
        <v>794</v>
      </c>
      <c r="B7367" s="231" t="s">
        <v>806</v>
      </c>
      <c r="C7367" s="231" t="s">
        <v>2344</v>
      </c>
      <c r="D7367" s="231" t="s">
        <v>835</v>
      </c>
      <c r="E7367" s="231" t="s">
        <v>1428</v>
      </c>
      <c r="F7367" s="231" t="s">
        <v>48</v>
      </c>
      <c r="G7367" s="231" t="s">
        <v>521</v>
      </c>
      <c r="H7367" s="231" t="s">
        <v>796</v>
      </c>
      <c r="I7367" s="203">
        <v>2000</v>
      </c>
      <c r="J7367" s="203">
        <v>0</v>
      </c>
      <c r="K7367" s="203">
        <v>0</v>
      </c>
      <c r="L7367" s="203">
        <v>2000</v>
      </c>
      <c r="M7367" s="231"/>
    </row>
    <row r="7368" spans="1:13">
      <c r="A7368" s="231" t="s">
        <v>794</v>
      </c>
      <c r="B7368" s="231" t="s">
        <v>806</v>
      </c>
      <c r="C7368" s="231" t="s">
        <v>2344</v>
      </c>
      <c r="D7368" s="231" t="s">
        <v>835</v>
      </c>
      <c r="E7368" s="231" t="s">
        <v>1428</v>
      </c>
      <c r="F7368" s="231" t="s">
        <v>48</v>
      </c>
      <c r="G7368" s="231" t="s">
        <v>521</v>
      </c>
      <c r="H7368" s="231" t="s">
        <v>796</v>
      </c>
      <c r="I7368" s="203">
        <v>700</v>
      </c>
      <c r="J7368" s="203">
        <v>0</v>
      </c>
      <c r="K7368" s="203">
        <v>0</v>
      </c>
      <c r="L7368" s="203">
        <v>700</v>
      </c>
      <c r="M7368" s="231"/>
    </row>
    <row r="7369" spans="1:13">
      <c r="A7369" s="231" t="s">
        <v>794</v>
      </c>
      <c r="B7369" s="231" t="s">
        <v>806</v>
      </c>
      <c r="C7369" s="231" t="s">
        <v>2345</v>
      </c>
      <c r="D7369" s="231" t="s">
        <v>835</v>
      </c>
      <c r="E7369" s="231" t="s">
        <v>1428</v>
      </c>
      <c r="F7369" s="231" t="s">
        <v>48</v>
      </c>
      <c r="G7369" s="231" t="s">
        <v>521</v>
      </c>
      <c r="H7369" s="231" t="s">
        <v>796</v>
      </c>
      <c r="I7369" s="203">
        <v>800</v>
      </c>
      <c r="J7369" s="203">
        <v>714.2</v>
      </c>
      <c r="K7369" s="203">
        <v>0</v>
      </c>
      <c r="L7369" s="203">
        <v>85.8</v>
      </c>
      <c r="M7369" s="231"/>
    </row>
    <row r="7370" spans="1:13">
      <c r="A7370" s="231" t="s">
        <v>794</v>
      </c>
      <c r="B7370" s="231" t="s">
        <v>702</v>
      </c>
      <c r="C7370" s="231" t="s">
        <v>2345</v>
      </c>
      <c r="D7370" s="231" t="s">
        <v>835</v>
      </c>
      <c r="E7370" s="231" t="s">
        <v>1428</v>
      </c>
      <c r="F7370" s="231" t="s">
        <v>48</v>
      </c>
      <c r="G7370" s="231" t="s">
        <v>521</v>
      </c>
      <c r="H7370" s="231" t="s">
        <v>796</v>
      </c>
      <c r="I7370" s="203">
        <v>400</v>
      </c>
      <c r="J7370" s="203">
        <v>142.84</v>
      </c>
      <c r="K7370" s="203">
        <v>0</v>
      </c>
      <c r="L7370" s="203">
        <v>257.16000000000003</v>
      </c>
      <c r="M7370" s="231"/>
    </row>
    <row r="7371" spans="1:13">
      <c r="A7371" s="231" t="s">
        <v>794</v>
      </c>
      <c r="B7371" s="231" t="s">
        <v>366</v>
      </c>
      <c r="C7371" s="231" t="s">
        <v>2345</v>
      </c>
      <c r="D7371" s="231" t="s">
        <v>835</v>
      </c>
      <c r="E7371" s="231" t="s">
        <v>1428</v>
      </c>
      <c r="F7371" s="231" t="s">
        <v>48</v>
      </c>
      <c r="G7371" s="231" t="s">
        <v>521</v>
      </c>
      <c r="H7371" s="231" t="s">
        <v>796</v>
      </c>
      <c r="I7371" s="203">
        <v>500</v>
      </c>
      <c r="J7371" s="203">
        <v>255.44</v>
      </c>
      <c r="K7371" s="203">
        <v>0</v>
      </c>
      <c r="L7371" s="203">
        <v>244.56</v>
      </c>
      <c r="M7371" s="231"/>
    </row>
    <row r="7372" spans="1:13">
      <c r="A7372" s="231" t="s">
        <v>794</v>
      </c>
      <c r="B7372" s="231" t="s">
        <v>806</v>
      </c>
      <c r="C7372" s="231" t="s">
        <v>2344</v>
      </c>
      <c r="D7372" s="231" t="s">
        <v>818</v>
      </c>
      <c r="E7372" s="231" t="s">
        <v>1428</v>
      </c>
      <c r="F7372" s="231" t="s">
        <v>48</v>
      </c>
      <c r="G7372" s="231" t="s">
        <v>521</v>
      </c>
      <c r="H7372" s="231" t="s">
        <v>796</v>
      </c>
      <c r="I7372" s="203">
        <v>17360</v>
      </c>
      <c r="J7372" s="203">
        <v>0</v>
      </c>
      <c r="K7372" s="203">
        <v>17360</v>
      </c>
      <c r="L7372" s="203">
        <v>0</v>
      </c>
      <c r="M7372" s="231"/>
    </row>
    <row r="7373" spans="1:13">
      <c r="A7373" s="231" t="s">
        <v>794</v>
      </c>
      <c r="B7373" s="231" t="s">
        <v>806</v>
      </c>
      <c r="C7373" s="231" t="s">
        <v>2344</v>
      </c>
      <c r="D7373" s="231" t="s">
        <v>818</v>
      </c>
      <c r="E7373" s="231" t="s">
        <v>1428</v>
      </c>
      <c r="F7373" s="231" t="s">
        <v>48</v>
      </c>
      <c r="G7373" s="231" t="s">
        <v>521</v>
      </c>
      <c r="H7373" s="231" t="s">
        <v>796</v>
      </c>
      <c r="I7373" s="203">
        <v>1107.56</v>
      </c>
      <c r="J7373" s="203">
        <v>0</v>
      </c>
      <c r="K7373" s="203">
        <v>0</v>
      </c>
      <c r="L7373" s="203">
        <v>1107.56</v>
      </c>
      <c r="M7373" s="231"/>
    </row>
    <row r="7374" spans="1:13">
      <c r="A7374" s="231" t="s">
        <v>794</v>
      </c>
      <c r="B7374" s="231" t="s">
        <v>806</v>
      </c>
      <c r="C7374" s="231" t="s">
        <v>2341</v>
      </c>
      <c r="D7374" s="231" t="s">
        <v>839</v>
      </c>
      <c r="E7374" s="231" t="s">
        <v>2291</v>
      </c>
      <c r="F7374" s="231" t="s">
        <v>48</v>
      </c>
      <c r="G7374" s="231" t="s">
        <v>521</v>
      </c>
      <c r="H7374" s="231" t="s">
        <v>796</v>
      </c>
      <c r="I7374" s="203">
        <v>16000</v>
      </c>
      <c r="J7374" s="203">
        <v>1250</v>
      </c>
      <c r="K7374" s="203">
        <v>114</v>
      </c>
      <c r="L7374" s="203">
        <v>14636</v>
      </c>
      <c r="M7374" s="231"/>
    </row>
    <row r="7375" spans="1:13">
      <c r="A7375" s="231" t="s">
        <v>794</v>
      </c>
      <c r="B7375" s="231" t="s">
        <v>806</v>
      </c>
      <c r="C7375" s="231" t="s">
        <v>2341</v>
      </c>
      <c r="D7375" s="231" t="s">
        <v>839</v>
      </c>
      <c r="E7375" s="231" t="s">
        <v>2291</v>
      </c>
      <c r="F7375" s="231" t="s">
        <v>48</v>
      </c>
      <c r="G7375" s="231" t="s">
        <v>521</v>
      </c>
      <c r="H7375" s="231" t="s">
        <v>796</v>
      </c>
      <c r="I7375" s="203">
        <v>8500</v>
      </c>
      <c r="J7375" s="203">
        <v>8166</v>
      </c>
      <c r="K7375" s="203">
        <v>0</v>
      </c>
      <c r="L7375" s="203">
        <v>334</v>
      </c>
      <c r="M7375" s="231"/>
    </row>
    <row r="7376" spans="1:13">
      <c r="A7376" s="231" t="s">
        <v>794</v>
      </c>
      <c r="B7376" s="231" t="s">
        <v>806</v>
      </c>
      <c r="C7376" s="231" t="s">
        <v>2343</v>
      </c>
      <c r="D7376" s="231" t="s">
        <v>839</v>
      </c>
      <c r="E7376" s="231" t="s">
        <v>2291</v>
      </c>
      <c r="F7376" s="231" t="s">
        <v>48</v>
      </c>
      <c r="G7376" s="231" t="s">
        <v>521</v>
      </c>
      <c r="H7376" s="231" t="s">
        <v>796</v>
      </c>
      <c r="I7376" s="203">
        <v>921.85</v>
      </c>
      <c r="J7376" s="203">
        <v>0</v>
      </c>
      <c r="K7376" s="203">
        <v>0</v>
      </c>
      <c r="L7376" s="203">
        <v>921.85</v>
      </c>
      <c r="M7376" s="231"/>
    </row>
    <row r="7377" spans="1:13">
      <c r="A7377" s="231" t="s">
        <v>794</v>
      </c>
      <c r="B7377" s="231" t="s">
        <v>806</v>
      </c>
      <c r="C7377" s="231" t="s">
        <v>2344</v>
      </c>
      <c r="D7377" s="231" t="s">
        <v>839</v>
      </c>
      <c r="E7377" s="231" t="s">
        <v>2291</v>
      </c>
      <c r="F7377" s="231" t="s">
        <v>48</v>
      </c>
      <c r="G7377" s="231" t="s">
        <v>521</v>
      </c>
      <c r="H7377" s="231" t="s">
        <v>796</v>
      </c>
      <c r="I7377" s="203">
        <v>14857.28</v>
      </c>
      <c r="J7377" s="203">
        <v>0</v>
      </c>
      <c r="K7377" s="203">
        <v>0</v>
      </c>
      <c r="L7377" s="203">
        <v>14857.28</v>
      </c>
      <c r="M7377" s="231"/>
    </row>
    <row r="7378" spans="1:13">
      <c r="A7378" s="231" t="s">
        <v>794</v>
      </c>
      <c r="B7378" s="231" t="s">
        <v>806</v>
      </c>
      <c r="C7378" s="231" t="s">
        <v>2345</v>
      </c>
      <c r="D7378" s="231" t="s">
        <v>839</v>
      </c>
      <c r="E7378" s="231" t="s">
        <v>2291</v>
      </c>
      <c r="F7378" s="231" t="s">
        <v>48</v>
      </c>
      <c r="G7378" s="231" t="s">
        <v>521</v>
      </c>
      <c r="H7378" s="231" t="s">
        <v>796</v>
      </c>
      <c r="I7378" s="203">
        <v>1142.72</v>
      </c>
      <c r="J7378" s="203">
        <v>1142.72</v>
      </c>
      <c r="K7378" s="203">
        <v>0</v>
      </c>
      <c r="L7378" s="203">
        <v>0</v>
      </c>
      <c r="M7378" s="231"/>
    </row>
    <row r="7379" spans="1:13">
      <c r="A7379" s="231" t="s">
        <v>794</v>
      </c>
      <c r="B7379" s="231" t="s">
        <v>702</v>
      </c>
      <c r="C7379" s="231" t="s">
        <v>2341</v>
      </c>
      <c r="D7379" s="231" t="s">
        <v>839</v>
      </c>
      <c r="E7379" s="231" t="s">
        <v>2291</v>
      </c>
      <c r="F7379" s="231" t="s">
        <v>48</v>
      </c>
      <c r="G7379" s="231" t="s">
        <v>521</v>
      </c>
      <c r="H7379" s="231" t="s">
        <v>796</v>
      </c>
      <c r="I7379" s="203">
        <v>2500</v>
      </c>
      <c r="J7379" s="203">
        <v>0</v>
      </c>
      <c r="K7379" s="203">
        <v>0</v>
      </c>
      <c r="L7379" s="203">
        <v>2500</v>
      </c>
      <c r="M7379" s="231"/>
    </row>
    <row r="7380" spans="1:13">
      <c r="A7380" s="231" t="s">
        <v>794</v>
      </c>
      <c r="B7380" s="231" t="s">
        <v>702</v>
      </c>
      <c r="C7380" s="231" t="s">
        <v>2345</v>
      </c>
      <c r="D7380" s="231" t="s">
        <v>839</v>
      </c>
      <c r="E7380" s="231" t="s">
        <v>2291</v>
      </c>
      <c r="F7380" s="231" t="s">
        <v>48</v>
      </c>
      <c r="G7380" s="231" t="s">
        <v>521</v>
      </c>
      <c r="H7380" s="231" t="s">
        <v>796</v>
      </c>
      <c r="I7380" s="203">
        <v>500</v>
      </c>
      <c r="J7380" s="203">
        <v>0</v>
      </c>
      <c r="K7380" s="203">
        <v>0</v>
      </c>
      <c r="L7380" s="203">
        <v>500</v>
      </c>
      <c r="M7380" s="231"/>
    </row>
    <row r="7381" spans="1:13">
      <c r="A7381" s="231" t="s">
        <v>794</v>
      </c>
      <c r="B7381" s="231" t="s">
        <v>366</v>
      </c>
      <c r="C7381" s="231" t="s">
        <v>2345</v>
      </c>
      <c r="D7381" s="231" t="s">
        <v>839</v>
      </c>
      <c r="E7381" s="231" t="s">
        <v>2291</v>
      </c>
      <c r="F7381" s="231" t="s">
        <v>48</v>
      </c>
      <c r="G7381" s="231" t="s">
        <v>521</v>
      </c>
      <c r="H7381" s="231" t="s">
        <v>796</v>
      </c>
      <c r="I7381" s="203">
        <v>1000</v>
      </c>
      <c r="J7381" s="203">
        <v>239.24</v>
      </c>
      <c r="K7381" s="203">
        <v>0</v>
      </c>
      <c r="L7381" s="203">
        <v>760.76</v>
      </c>
      <c r="M7381" s="231"/>
    </row>
    <row r="7382" spans="1:13">
      <c r="A7382" s="231" t="s">
        <v>794</v>
      </c>
      <c r="B7382" s="231" t="s">
        <v>806</v>
      </c>
      <c r="C7382" s="231" t="s">
        <v>2343</v>
      </c>
      <c r="D7382" s="231" t="s">
        <v>839</v>
      </c>
      <c r="E7382" s="231" t="s">
        <v>1094</v>
      </c>
      <c r="F7382" s="231" t="s">
        <v>48</v>
      </c>
      <c r="G7382" s="231" t="s">
        <v>521</v>
      </c>
      <c r="H7382" s="231" t="s">
        <v>796</v>
      </c>
      <c r="I7382" s="203">
        <v>683.98</v>
      </c>
      <c r="J7382" s="203">
        <v>0</v>
      </c>
      <c r="K7382" s="203">
        <v>0</v>
      </c>
      <c r="L7382" s="203">
        <v>683.98</v>
      </c>
      <c r="M7382" s="231"/>
    </row>
    <row r="7383" spans="1:13">
      <c r="A7383" s="231" t="s">
        <v>794</v>
      </c>
      <c r="B7383" s="231" t="s">
        <v>806</v>
      </c>
      <c r="C7383" s="231" t="s">
        <v>2341</v>
      </c>
      <c r="D7383" s="231" t="s">
        <v>835</v>
      </c>
      <c r="E7383" s="231" t="s">
        <v>1094</v>
      </c>
      <c r="F7383" s="231" t="s">
        <v>48</v>
      </c>
      <c r="G7383" s="231" t="s">
        <v>521</v>
      </c>
      <c r="H7383" s="231" t="s">
        <v>796</v>
      </c>
      <c r="I7383" s="203">
        <v>5000</v>
      </c>
      <c r="J7383" s="203">
        <v>0</v>
      </c>
      <c r="K7383" s="203">
        <v>0</v>
      </c>
      <c r="L7383" s="203">
        <v>5000</v>
      </c>
      <c r="M7383" s="231"/>
    </row>
    <row r="7384" spans="1:13">
      <c r="A7384" s="231" t="s">
        <v>794</v>
      </c>
      <c r="B7384" s="231" t="s">
        <v>806</v>
      </c>
      <c r="C7384" s="231" t="s">
        <v>2341</v>
      </c>
      <c r="D7384" s="231" t="s">
        <v>835</v>
      </c>
      <c r="E7384" s="231" t="s">
        <v>1094</v>
      </c>
      <c r="F7384" s="231" t="s">
        <v>48</v>
      </c>
      <c r="G7384" s="231" t="s">
        <v>521</v>
      </c>
      <c r="H7384" s="231" t="s">
        <v>796</v>
      </c>
      <c r="I7384" s="203">
        <v>3140.2</v>
      </c>
      <c r="J7384" s="203">
        <v>1695</v>
      </c>
      <c r="K7384" s="203">
        <v>0</v>
      </c>
      <c r="L7384" s="203">
        <v>1445.2</v>
      </c>
      <c r="M7384" s="231"/>
    </row>
    <row r="7385" spans="1:13">
      <c r="A7385" s="231" t="s">
        <v>794</v>
      </c>
      <c r="B7385" s="231" t="s">
        <v>806</v>
      </c>
      <c r="C7385" s="231" t="s">
        <v>2343</v>
      </c>
      <c r="D7385" s="231" t="s">
        <v>835</v>
      </c>
      <c r="E7385" s="231" t="s">
        <v>1094</v>
      </c>
      <c r="F7385" s="231" t="s">
        <v>48</v>
      </c>
      <c r="G7385" s="231" t="s">
        <v>521</v>
      </c>
      <c r="H7385" s="231" t="s">
        <v>796</v>
      </c>
      <c r="I7385" s="203">
        <v>476.25</v>
      </c>
      <c r="J7385" s="203">
        <v>448.96</v>
      </c>
      <c r="K7385" s="203">
        <v>0</v>
      </c>
      <c r="L7385" s="203">
        <v>27.29</v>
      </c>
      <c r="M7385" s="231"/>
    </row>
    <row r="7386" spans="1:13">
      <c r="A7386" s="231" t="s">
        <v>794</v>
      </c>
      <c r="B7386" s="231" t="s">
        <v>806</v>
      </c>
      <c r="C7386" s="231" t="s">
        <v>2343</v>
      </c>
      <c r="D7386" s="231" t="s">
        <v>835</v>
      </c>
      <c r="E7386" s="231" t="s">
        <v>1094</v>
      </c>
      <c r="F7386" s="231" t="s">
        <v>48</v>
      </c>
      <c r="G7386" s="231" t="s">
        <v>521</v>
      </c>
      <c r="H7386" s="231" t="s">
        <v>796</v>
      </c>
      <c r="I7386" s="203">
        <v>323.89999999999998</v>
      </c>
      <c r="J7386" s="203">
        <v>320.04000000000002</v>
      </c>
      <c r="K7386" s="203">
        <v>0</v>
      </c>
      <c r="L7386" s="203">
        <v>3.86</v>
      </c>
      <c r="M7386" s="231"/>
    </row>
    <row r="7387" spans="1:13">
      <c r="A7387" s="231" t="s">
        <v>794</v>
      </c>
      <c r="B7387" s="231" t="s">
        <v>806</v>
      </c>
      <c r="C7387" s="231" t="s">
        <v>2344</v>
      </c>
      <c r="D7387" s="231" t="s">
        <v>835</v>
      </c>
      <c r="E7387" s="231" t="s">
        <v>1094</v>
      </c>
      <c r="F7387" s="231" t="s">
        <v>48</v>
      </c>
      <c r="G7387" s="231" t="s">
        <v>521</v>
      </c>
      <c r="H7387" s="231" t="s">
        <v>796</v>
      </c>
      <c r="I7387" s="203">
        <v>3425.74</v>
      </c>
      <c r="J7387" s="203">
        <v>3085.9</v>
      </c>
      <c r="K7387" s="203">
        <v>0</v>
      </c>
      <c r="L7387" s="203">
        <v>339.84</v>
      </c>
      <c r="M7387" s="231"/>
    </row>
    <row r="7388" spans="1:13">
      <c r="A7388" s="231" t="s">
        <v>794</v>
      </c>
      <c r="B7388" s="231" t="s">
        <v>806</v>
      </c>
      <c r="C7388" s="231" t="s">
        <v>2344</v>
      </c>
      <c r="D7388" s="231" t="s">
        <v>835</v>
      </c>
      <c r="E7388" s="231" t="s">
        <v>1094</v>
      </c>
      <c r="F7388" s="231" t="s">
        <v>48</v>
      </c>
      <c r="G7388" s="231" t="s">
        <v>521</v>
      </c>
      <c r="H7388" s="231" t="s">
        <v>796</v>
      </c>
      <c r="I7388" s="203">
        <v>2815.55</v>
      </c>
      <c r="J7388" s="203">
        <v>0</v>
      </c>
      <c r="K7388" s="203">
        <v>0</v>
      </c>
      <c r="L7388" s="203">
        <v>2815.55</v>
      </c>
      <c r="M7388" s="231"/>
    </row>
    <row r="7389" spans="1:13">
      <c r="A7389" s="231" t="s">
        <v>794</v>
      </c>
      <c r="B7389" s="231" t="s">
        <v>806</v>
      </c>
      <c r="C7389" s="231" t="s">
        <v>2344</v>
      </c>
      <c r="D7389" s="231" t="s">
        <v>835</v>
      </c>
      <c r="E7389" s="231" t="s">
        <v>1094</v>
      </c>
      <c r="F7389" s="231" t="s">
        <v>48</v>
      </c>
      <c r="G7389" s="231" t="s">
        <v>521</v>
      </c>
      <c r="H7389" s="231" t="s">
        <v>796</v>
      </c>
      <c r="I7389" s="203">
        <v>3461.92</v>
      </c>
      <c r="J7389" s="203">
        <v>335.14</v>
      </c>
      <c r="K7389" s="203">
        <v>0</v>
      </c>
      <c r="L7389" s="203">
        <v>3126.78</v>
      </c>
      <c r="M7389" s="231"/>
    </row>
    <row r="7390" spans="1:13">
      <c r="A7390" s="231" t="s">
        <v>794</v>
      </c>
      <c r="B7390" s="231" t="s">
        <v>806</v>
      </c>
      <c r="C7390" s="231" t="s">
        <v>2344</v>
      </c>
      <c r="D7390" s="231" t="s">
        <v>835</v>
      </c>
      <c r="E7390" s="231" t="s">
        <v>1094</v>
      </c>
      <c r="F7390" s="231" t="s">
        <v>48</v>
      </c>
      <c r="G7390" s="231" t="s">
        <v>521</v>
      </c>
      <c r="H7390" s="231" t="s">
        <v>796</v>
      </c>
      <c r="I7390" s="203">
        <v>359.94</v>
      </c>
      <c r="J7390" s="203">
        <v>359.94</v>
      </c>
      <c r="K7390" s="203">
        <v>0</v>
      </c>
      <c r="L7390" s="203">
        <v>0</v>
      </c>
      <c r="M7390" s="231"/>
    </row>
    <row r="7391" spans="1:13">
      <c r="A7391" s="231" t="s">
        <v>794</v>
      </c>
      <c r="B7391" s="231" t="s">
        <v>806</v>
      </c>
      <c r="C7391" s="231" t="s">
        <v>2345</v>
      </c>
      <c r="D7391" s="231" t="s">
        <v>835</v>
      </c>
      <c r="E7391" s="231" t="s">
        <v>1094</v>
      </c>
      <c r="F7391" s="231" t="s">
        <v>48</v>
      </c>
      <c r="G7391" s="231" t="s">
        <v>521</v>
      </c>
      <c r="H7391" s="231" t="s">
        <v>796</v>
      </c>
      <c r="I7391" s="203">
        <v>685.75</v>
      </c>
      <c r="J7391" s="203">
        <v>742.77</v>
      </c>
      <c r="K7391" s="203">
        <v>0</v>
      </c>
      <c r="L7391" s="203">
        <v>-57.02</v>
      </c>
      <c r="M7391" s="231"/>
    </row>
    <row r="7392" spans="1:13">
      <c r="A7392" s="231" t="s">
        <v>794</v>
      </c>
      <c r="B7392" s="231" t="s">
        <v>702</v>
      </c>
      <c r="C7392" s="231" t="s">
        <v>2341</v>
      </c>
      <c r="D7392" s="231" t="s">
        <v>835</v>
      </c>
      <c r="E7392" s="231" t="s">
        <v>1094</v>
      </c>
      <c r="F7392" s="231" t="s">
        <v>48</v>
      </c>
      <c r="G7392" s="231" t="s">
        <v>521</v>
      </c>
      <c r="H7392" s="231" t="s">
        <v>796</v>
      </c>
      <c r="I7392" s="203">
        <v>357.16</v>
      </c>
      <c r="J7392" s="203">
        <v>0</v>
      </c>
      <c r="K7392" s="203">
        <v>0</v>
      </c>
      <c r="L7392" s="203">
        <v>357.16</v>
      </c>
      <c r="M7392" s="231"/>
    </row>
    <row r="7393" spans="1:13">
      <c r="A7393" s="231" t="s">
        <v>794</v>
      </c>
      <c r="B7393" s="231" t="s">
        <v>702</v>
      </c>
      <c r="C7393" s="231" t="s">
        <v>2345</v>
      </c>
      <c r="D7393" s="231" t="s">
        <v>835</v>
      </c>
      <c r="E7393" s="231" t="s">
        <v>1094</v>
      </c>
      <c r="F7393" s="231" t="s">
        <v>48</v>
      </c>
      <c r="G7393" s="231" t="s">
        <v>521</v>
      </c>
      <c r="H7393" s="231" t="s">
        <v>796</v>
      </c>
      <c r="I7393" s="203">
        <v>457.09</v>
      </c>
      <c r="J7393" s="203">
        <v>457.09</v>
      </c>
      <c r="K7393" s="203">
        <v>0</v>
      </c>
      <c r="L7393" s="203">
        <v>0</v>
      </c>
      <c r="M7393" s="231"/>
    </row>
    <row r="7394" spans="1:13">
      <c r="A7394" s="231" t="s">
        <v>794</v>
      </c>
      <c r="B7394" s="231" t="s">
        <v>366</v>
      </c>
      <c r="C7394" s="231" t="s">
        <v>2345</v>
      </c>
      <c r="D7394" s="231" t="s">
        <v>835</v>
      </c>
      <c r="E7394" s="231" t="s">
        <v>1094</v>
      </c>
      <c r="F7394" s="231" t="s">
        <v>48</v>
      </c>
      <c r="G7394" s="231" t="s">
        <v>521</v>
      </c>
      <c r="H7394" s="231" t="s">
        <v>796</v>
      </c>
      <c r="I7394" s="203">
        <v>700</v>
      </c>
      <c r="J7394" s="203">
        <v>0</v>
      </c>
      <c r="K7394" s="203">
        <v>0</v>
      </c>
      <c r="L7394" s="203">
        <v>700</v>
      </c>
      <c r="M7394" s="231"/>
    </row>
    <row r="7395" spans="1:13">
      <c r="A7395" s="231" t="s">
        <v>794</v>
      </c>
      <c r="B7395" s="231" t="s">
        <v>806</v>
      </c>
      <c r="C7395" s="231" t="s">
        <v>2341</v>
      </c>
      <c r="D7395" s="231" t="s">
        <v>810</v>
      </c>
      <c r="E7395" s="231" t="s">
        <v>1688</v>
      </c>
      <c r="F7395" s="231" t="s">
        <v>48</v>
      </c>
      <c r="G7395" s="231" t="s">
        <v>521</v>
      </c>
      <c r="H7395" s="231" t="s">
        <v>796</v>
      </c>
      <c r="I7395" s="203">
        <v>5000</v>
      </c>
      <c r="J7395" s="203">
        <v>0</v>
      </c>
      <c r="K7395" s="203">
        <v>0</v>
      </c>
      <c r="L7395" s="203">
        <v>5000</v>
      </c>
      <c r="M7395" s="231"/>
    </row>
    <row r="7396" spans="1:13">
      <c r="A7396" s="231" t="s">
        <v>794</v>
      </c>
      <c r="B7396" s="231" t="s">
        <v>806</v>
      </c>
      <c r="C7396" s="231" t="s">
        <v>2341</v>
      </c>
      <c r="D7396" s="231" t="s">
        <v>810</v>
      </c>
      <c r="E7396" s="231" t="s">
        <v>1688</v>
      </c>
      <c r="F7396" s="231" t="s">
        <v>48</v>
      </c>
      <c r="G7396" s="231" t="s">
        <v>521</v>
      </c>
      <c r="H7396" s="231" t="s">
        <v>796</v>
      </c>
      <c r="I7396" s="203">
        <v>9243</v>
      </c>
      <c r="J7396" s="203">
        <v>9221</v>
      </c>
      <c r="K7396" s="203">
        <v>0</v>
      </c>
      <c r="L7396" s="203">
        <v>22</v>
      </c>
      <c r="M7396" s="231"/>
    </row>
    <row r="7397" spans="1:13">
      <c r="A7397" s="231" t="s">
        <v>794</v>
      </c>
      <c r="B7397" s="231" t="s">
        <v>806</v>
      </c>
      <c r="C7397" s="231" t="s">
        <v>2341</v>
      </c>
      <c r="D7397" s="231" t="s">
        <v>810</v>
      </c>
      <c r="E7397" s="231" t="s">
        <v>1688</v>
      </c>
      <c r="F7397" s="231" t="s">
        <v>48</v>
      </c>
      <c r="G7397" s="231" t="s">
        <v>521</v>
      </c>
      <c r="H7397" s="231" t="s">
        <v>796</v>
      </c>
      <c r="I7397" s="203">
        <v>6943.69</v>
      </c>
      <c r="J7397" s="203">
        <v>0</v>
      </c>
      <c r="K7397" s="203">
        <v>0</v>
      </c>
      <c r="L7397" s="203">
        <v>6943.69</v>
      </c>
      <c r="M7397" s="231"/>
    </row>
    <row r="7398" spans="1:13">
      <c r="A7398" s="231" t="s">
        <v>794</v>
      </c>
      <c r="B7398" s="231" t="s">
        <v>806</v>
      </c>
      <c r="C7398" s="231" t="s">
        <v>2343</v>
      </c>
      <c r="D7398" s="231" t="s">
        <v>810</v>
      </c>
      <c r="E7398" s="231" t="s">
        <v>1688</v>
      </c>
      <c r="F7398" s="231" t="s">
        <v>48</v>
      </c>
      <c r="G7398" s="231" t="s">
        <v>521</v>
      </c>
      <c r="H7398" s="231" t="s">
        <v>796</v>
      </c>
      <c r="I7398" s="203">
        <v>5000</v>
      </c>
      <c r="J7398" s="203">
        <v>0</v>
      </c>
      <c r="K7398" s="203">
        <v>0</v>
      </c>
      <c r="L7398" s="203">
        <v>5000</v>
      </c>
      <c r="M7398" s="231"/>
    </row>
    <row r="7399" spans="1:13">
      <c r="A7399" s="231" t="s">
        <v>794</v>
      </c>
      <c r="B7399" s="231" t="s">
        <v>806</v>
      </c>
      <c r="C7399" s="231" t="s">
        <v>2344</v>
      </c>
      <c r="D7399" s="231" t="s">
        <v>810</v>
      </c>
      <c r="E7399" s="231" t="s">
        <v>1688</v>
      </c>
      <c r="F7399" s="231" t="s">
        <v>48</v>
      </c>
      <c r="G7399" s="231" t="s">
        <v>521</v>
      </c>
      <c r="H7399" s="231" t="s">
        <v>796</v>
      </c>
      <c r="I7399" s="203">
        <v>30000</v>
      </c>
      <c r="J7399" s="203">
        <v>0</v>
      </c>
      <c r="K7399" s="203">
        <v>0</v>
      </c>
      <c r="L7399" s="203">
        <v>30000</v>
      </c>
      <c r="M7399" s="231"/>
    </row>
    <row r="7400" spans="1:13">
      <c r="A7400" s="231" t="s">
        <v>794</v>
      </c>
      <c r="B7400" s="231" t="s">
        <v>806</v>
      </c>
      <c r="C7400" s="231" t="s">
        <v>2345</v>
      </c>
      <c r="D7400" s="231" t="s">
        <v>810</v>
      </c>
      <c r="E7400" s="231" t="s">
        <v>1688</v>
      </c>
      <c r="F7400" s="231" t="s">
        <v>48</v>
      </c>
      <c r="G7400" s="231" t="s">
        <v>521</v>
      </c>
      <c r="H7400" s="231" t="s">
        <v>796</v>
      </c>
      <c r="I7400" s="203">
        <v>1150</v>
      </c>
      <c r="J7400" s="203">
        <v>285.68</v>
      </c>
      <c r="K7400" s="203">
        <v>0</v>
      </c>
      <c r="L7400" s="203">
        <v>864.32</v>
      </c>
      <c r="M7400" s="231"/>
    </row>
    <row r="7401" spans="1:13">
      <c r="A7401" s="231" t="s">
        <v>794</v>
      </c>
      <c r="B7401" s="231" t="s">
        <v>806</v>
      </c>
      <c r="C7401" s="231" t="s">
        <v>2341</v>
      </c>
      <c r="D7401" s="231" t="s">
        <v>851</v>
      </c>
      <c r="E7401" s="231" t="s">
        <v>1969</v>
      </c>
      <c r="F7401" s="231" t="s">
        <v>48</v>
      </c>
      <c r="G7401" s="231" t="s">
        <v>521</v>
      </c>
      <c r="H7401" s="231" t="s">
        <v>796</v>
      </c>
      <c r="I7401" s="203">
        <v>15100</v>
      </c>
      <c r="J7401" s="203">
        <v>0</v>
      </c>
      <c r="K7401" s="203">
        <v>0</v>
      </c>
      <c r="L7401" s="203">
        <v>15100</v>
      </c>
      <c r="M7401" s="231"/>
    </row>
    <row r="7402" spans="1:13">
      <c r="A7402" s="231" t="s">
        <v>794</v>
      </c>
      <c r="B7402" s="231" t="s">
        <v>806</v>
      </c>
      <c r="C7402" s="231" t="s">
        <v>2344</v>
      </c>
      <c r="D7402" s="231" t="s">
        <v>851</v>
      </c>
      <c r="E7402" s="231" t="s">
        <v>1969</v>
      </c>
      <c r="F7402" s="231" t="s">
        <v>48</v>
      </c>
      <c r="G7402" s="231" t="s">
        <v>521</v>
      </c>
      <c r="H7402" s="231" t="s">
        <v>796</v>
      </c>
      <c r="I7402" s="203">
        <v>0</v>
      </c>
      <c r="J7402" s="203">
        <v>0</v>
      </c>
      <c r="K7402" s="203">
        <v>20475</v>
      </c>
      <c r="L7402" s="203">
        <v>-20475</v>
      </c>
      <c r="M7402" s="231"/>
    </row>
    <row r="7403" spans="1:13">
      <c r="A7403" s="231" t="s">
        <v>794</v>
      </c>
      <c r="B7403" s="231" t="s">
        <v>806</v>
      </c>
      <c r="C7403" s="231" t="s">
        <v>2344</v>
      </c>
      <c r="D7403" s="231" t="s">
        <v>851</v>
      </c>
      <c r="E7403" s="231" t="s">
        <v>1969</v>
      </c>
      <c r="F7403" s="231" t="s">
        <v>48</v>
      </c>
      <c r="G7403" s="231" t="s">
        <v>521</v>
      </c>
      <c r="H7403" s="231" t="s">
        <v>796</v>
      </c>
      <c r="I7403" s="203">
        <v>100000</v>
      </c>
      <c r="J7403" s="203">
        <v>0</v>
      </c>
      <c r="K7403" s="203">
        <v>0</v>
      </c>
      <c r="L7403" s="203">
        <v>100000</v>
      </c>
      <c r="M7403" s="231"/>
    </row>
    <row r="7404" spans="1:13">
      <c r="A7404" s="231" t="s">
        <v>794</v>
      </c>
      <c r="B7404" s="231" t="s">
        <v>806</v>
      </c>
      <c r="C7404" s="231" t="s">
        <v>2341</v>
      </c>
      <c r="D7404" s="231" t="s">
        <v>839</v>
      </c>
      <c r="E7404" s="231" t="s">
        <v>1969</v>
      </c>
      <c r="F7404" s="231" t="s">
        <v>48</v>
      </c>
      <c r="G7404" s="231" t="s">
        <v>521</v>
      </c>
      <c r="H7404" s="231" t="s">
        <v>796</v>
      </c>
      <c r="I7404" s="203">
        <v>8000</v>
      </c>
      <c r="J7404" s="203">
        <v>5479.55</v>
      </c>
      <c r="K7404" s="203">
        <v>114</v>
      </c>
      <c r="L7404" s="203">
        <v>2406.4499999999998</v>
      </c>
      <c r="M7404" s="231"/>
    </row>
    <row r="7405" spans="1:13">
      <c r="A7405" s="231" t="s">
        <v>794</v>
      </c>
      <c r="B7405" s="231" t="s">
        <v>806</v>
      </c>
      <c r="C7405" s="231" t="s">
        <v>2341</v>
      </c>
      <c r="D7405" s="231" t="s">
        <v>839</v>
      </c>
      <c r="E7405" s="231" t="s">
        <v>1969</v>
      </c>
      <c r="F7405" s="231" t="s">
        <v>48</v>
      </c>
      <c r="G7405" s="231" t="s">
        <v>521</v>
      </c>
      <c r="H7405" s="231" t="s">
        <v>796</v>
      </c>
      <c r="I7405" s="203">
        <v>15000</v>
      </c>
      <c r="J7405" s="203">
        <v>14894</v>
      </c>
      <c r="K7405" s="203">
        <v>0</v>
      </c>
      <c r="L7405" s="203">
        <v>106</v>
      </c>
      <c r="M7405" s="231"/>
    </row>
    <row r="7406" spans="1:13">
      <c r="A7406" s="231" t="s">
        <v>794</v>
      </c>
      <c r="B7406" s="231" t="s">
        <v>806</v>
      </c>
      <c r="C7406" s="231" t="s">
        <v>2343</v>
      </c>
      <c r="D7406" s="231" t="s">
        <v>839</v>
      </c>
      <c r="E7406" s="231" t="s">
        <v>1969</v>
      </c>
      <c r="F7406" s="231" t="s">
        <v>48</v>
      </c>
      <c r="G7406" s="231" t="s">
        <v>521</v>
      </c>
      <c r="H7406" s="231" t="s">
        <v>796</v>
      </c>
      <c r="I7406" s="203">
        <v>692.18</v>
      </c>
      <c r="J7406" s="203">
        <v>373.53</v>
      </c>
      <c r="K7406" s="203">
        <v>0</v>
      </c>
      <c r="L7406" s="203">
        <v>318.64999999999998</v>
      </c>
      <c r="M7406" s="231"/>
    </row>
    <row r="7407" spans="1:13">
      <c r="A7407" s="231" t="s">
        <v>794</v>
      </c>
      <c r="B7407" s="231" t="s">
        <v>806</v>
      </c>
      <c r="C7407" s="231" t="s">
        <v>2344</v>
      </c>
      <c r="D7407" s="231" t="s">
        <v>839</v>
      </c>
      <c r="E7407" s="231" t="s">
        <v>1969</v>
      </c>
      <c r="F7407" s="231" t="s">
        <v>48</v>
      </c>
      <c r="G7407" s="231" t="s">
        <v>521</v>
      </c>
      <c r="H7407" s="231" t="s">
        <v>796</v>
      </c>
      <c r="I7407" s="203">
        <v>4850</v>
      </c>
      <c r="J7407" s="203">
        <v>0</v>
      </c>
      <c r="K7407" s="203">
        <v>0</v>
      </c>
      <c r="L7407" s="203">
        <v>4850</v>
      </c>
      <c r="M7407" s="231"/>
    </row>
    <row r="7408" spans="1:13">
      <c r="A7408" s="231" t="s">
        <v>794</v>
      </c>
      <c r="B7408" s="231" t="s">
        <v>806</v>
      </c>
      <c r="C7408" s="231" t="s">
        <v>2344</v>
      </c>
      <c r="D7408" s="231" t="s">
        <v>839</v>
      </c>
      <c r="E7408" s="231" t="s">
        <v>1969</v>
      </c>
      <c r="F7408" s="231" t="s">
        <v>48</v>
      </c>
      <c r="G7408" s="231" t="s">
        <v>521</v>
      </c>
      <c r="H7408" s="231" t="s">
        <v>796</v>
      </c>
      <c r="I7408" s="203">
        <v>150</v>
      </c>
      <c r="J7408" s="203">
        <v>90.89</v>
      </c>
      <c r="K7408" s="203">
        <v>0</v>
      </c>
      <c r="L7408" s="203">
        <v>59.11</v>
      </c>
      <c r="M7408" s="231"/>
    </row>
    <row r="7409" spans="1:13">
      <c r="A7409" s="231" t="s">
        <v>794</v>
      </c>
      <c r="B7409" s="231" t="s">
        <v>806</v>
      </c>
      <c r="C7409" s="231" t="s">
        <v>2345</v>
      </c>
      <c r="D7409" s="231" t="s">
        <v>839</v>
      </c>
      <c r="E7409" s="231" t="s">
        <v>1969</v>
      </c>
      <c r="F7409" s="231" t="s">
        <v>48</v>
      </c>
      <c r="G7409" s="231" t="s">
        <v>521</v>
      </c>
      <c r="H7409" s="231" t="s">
        <v>796</v>
      </c>
      <c r="I7409" s="203">
        <v>1500</v>
      </c>
      <c r="J7409" s="203">
        <v>1385.55</v>
      </c>
      <c r="K7409" s="203">
        <v>0</v>
      </c>
      <c r="L7409" s="203">
        <v>114.45</v>
      </c>
      <c r="M7409" s="231"/>
    </row>
    <row r="7410" spans="1:13">
      <c r="A7410" s="231" t="s">
        <v>794</v>
      </c>
      <c r="B7410" s="231" t="s">
        <v>702</v>
      </c>
      <c r="C7410" s="231" t="s">
        <v>2341</v>
      </c>
      <c r="D7410" s="231" t="s">
        <v>839</v>
      </c>
      <c r="E7410" s="231" t="s">
        <v>1969</v>
      </c>
      <c r="F7410" s="231" t="s">
        <v>48</v>
      </c>
      <c r="G7410" s="231" t="s">
        <v>521</v>
      </c>
      <c r="H7410" s="231" t="s">
        <v>796</v>
      </c>
      <c r="I7410" s="203">
        <v>2000</v>
      </c>
      <c r="J7410" s="203">
        <v>0</v>
      </c>
      <c r="K7410" s="203">
        <v>0</v>
      </c>
      <c r="L7410" s="203">
        <v>2000</v>
      </c>
      <c r="M7410" s="231"/>
    </row>
    <row r="7411" spans="1:13">
      <c r="A7411" s="231" t="s">
        <v>794</v>
      </c>
      <c r="B7411" s="231" t="s">
        <v>702</v>
      </c>
      <c r="C7411" s="231" t="s">
        <v>2345</v>
      </c>
      <c r="D7411" s="231" t="s">
        <v>839</v>
      </c>
      <c r="E7411" s="231" t="s">
        <v>1969</v>
      </c>
      <c r="F7411" s="231" t="s">
        <v>48</v>
      </c>
      <c r="G7411" s="231" t="s">
        <v>521</v>
      </c>
      <c r="H7411" s="231" t="s">
        <v>796</v>
      </c>
      <c r="I7411" s="203">
        <v>500</v>
      </c>
      <c r="J7411" s="203">
        <v>0</v>
      </c>
      <c r="K7411" s="203">
        <v>0</v>
      </c>
      <c r="L7411" s="203">
        <v>500</v>
      </c>
      <c r="M7411" s="231"/>
    </row>
    <row r="7412" spans="1:13">
      <c r="A7412" s="231" t="s">
        <v>794</v>
      </c>
      <c r="B7412" s="231" t="s">
        <v>366</v>
      </c>
      <c r="C7412" s="231" t="s">
        <v>2345</v>
      </c>
      <c r="D7412" s="231" t="s">
        <v>839</v>
      </c>
      <c r="E7412" s="231" t="s">
        <v>1969</v>
      </c>
      <c r="F7412" s="231" t="s">
        <v>48</v>
      </c>
      <c r="G7412" s="231" t="s">
        <v>521</v>
      </c>
      <c r="H7412" s="231" t="s">
        <v>796</v>
      </c>
      <c r="I7412" s="203">
        <v>1000</v>
      </c>
      <c r="J7412" s="203">
        <v>0</v>
      </c>
      <c r="K7412" s="203">
        <v>0</v>
      </c>
      <c r="L7412" s="203">
        <v>1000</v>
      </c>
      <c r="M7412" s="231"/>
    </row>
    <row r="7413" spans="1:13">
      <c r="A7413" s="231" t="s">
        <v>794</v>
      </c>
      <c r="B7413" s="231" t="s">
        <v>806</v>
      </c>
      <c r="C7413" s="231" t="s">
        <v>2341</v>
      </c>
      <c r="D7413" s="231" t="s">
        <v>816</v>
      </c>
      <c r="E7413" s="231" t="s">
        <v>1969</v>
      </c>
      <c r="F7413" s="231" t="s">
        <v>48</v>
      </c>
      <c r="G7413" s="231" t="s">
        <v>521</v>
      </c>
      <c r="H7413" s="231" t="s">
        <v>796</v>
      </c>
      <c r="I7413" s="203">
        <v>5000</v>
      </c>
      <c r="J7413" s="203">
        <v>0</v>
      </c>
      <c r="K7413" s="203">
        <v>0</v>
      </c>
      <c r="L7413" s="203">
        <v>5000</v>
      </c>
      <c r="M7413" s="231"/>
    </row>
    <row r="7414" spans="1:13">
      <c r="A7414" s="231" t="s">
        <v>794</v>
      </c>
      <c r="B7414" s="231" t="s">
        <v>806</v>
      </c>
      <c r="C7414" s="231" t="s">
        <v>2341</v>
      </c>
      <c r="D7414" s="231" t="s">
        <v>816</v>
      </c>
      <c r="E7414" s="231" t="s">
        <v>1969</v>
      </c>
      <c r="F7414" s="231" t="s">
        <v>48</v>
      </c>
      <c r="G7414" s="231" t="s">
        <v>521</v>
      </c>
      <c r="H7414" s="231" t="s">
        <v>796</v>
      </c>
      <c r="I7414" s="203">
        <v>13600</v>
      </c>
      <c r="J7414" s="203">
        <v>12208</v>
      </c>
      <c r="K7414" s="203">
        <v>0</v>
      </c>
      <c r="L7414" s="203">
        <v>1392</v>
      </c>
      <c r="M7414" s="231"/>
    </row>
    <row r="7415" spans="1:13">
      <c r="A7415" s="231" t="s">
        <v>794</v>
      </c>
      <c r="B7415" s="231" t="s">
        <v>806</v>
      </c>
      <c r="C7415" s="231" t="s">
        <v>2343</v>
      </c>
      <c r="D7415" s="231" t="s">
        <v>816</v>
      </c>
      <c r="E7415" s="231" t="s">
        <v>1969</v>
      </c>
      <c r="F7415" s="231" t="s">
        <v>48</v>
      </c>
      <c r="G7415" s="231" t="s">
        <v>521</v>
      </c>
      <c r="H7415" s="231" t="s">
        <v>796</v>
      </c>
      <c r="I7415" s="203">
        <v>1500</v>
      </c>
      <c r="J7415" s="203">
        <v>1238.73</v>
      </c>
      <c r="K7415" s="203">
        <v>0</v>
      </c>
      <c r="L7415" s="203">
        <v>261.27</v>
      </c>
      <c r="M7415" s="231"/>
    </row>
    <row r="7416" spans="1:13">
      <c r="A7416" s="231" t="s">
        <v>794</v>
      </c>
      <c r="B7416" s="231" t="s">
        <v>806</v>
      </c>
      <c r="C7416" s="231" t="s">
        <v>2344</v>
      </c>
      <c r="D7416" s="231" t="s">
        <v>816</v>
      </c>
      <c r="E7416" s="231" t="s">
        <v>1969</v>
      </c>
      <c r="F7416" s="231" t="s">
        <v>48</v>
      </c>
      <c r="G7416" s="231" t="s">
        <v>521</v>
      </c>
      <c r="H7416" s="231" t="s">
        <v>796</v>
      </c>
      <c r="I7416" s="203">
        <v>4125</v>
      </c>
      <c r="J7416" s="203">
        <v>4125</v>
      </c>
      <c r="K7416" s="203">
        <v>0</v>
      </c>
      <c r="L7416" s="203">
        <v>0</v>
      </c>
      <c r="M7416" s="231"/>
    </row>
    <row r="7417" spans="1:13">
      <c r="A7417" s="231" t="s">
        <v>794</v>
      </c>
      <c r="B7417" s="231" t="s">
        <v>806</v>
      </c>
      <c r="C7417" s="231" t="s">
        <v>2344</v>
      </c>
      <c r="D7417" s="231" t="s">
        <v>816</v>
      </c>
      <c r="E7417" s="231" t="s">
        <v>1969</v>
      </c>
      <c r="F7417" s="231" t="s">
        <v>48</v>
      </c>
      <c r="G7417" s="231" t="s">
        <v>521</v>
      </c>
      <c r="H7417" s="231" t="s">
        <v>796</v>
      </c>
      <c r="I7417" s="203">
        <v>22557.94</v>
      </c>
      <c r="J7417" s="203">
        <v>0</v>
      </c>
      <c r="K7417" s="203">
        <v>0</v>
      </c>
      <c r="L7417" s="203">
        <v>22557.94</v>
      </c>
      <c r="M7417" s="231"/>
    </row>
    <row r="7418" spans="1:13">
      <c r="A7418" s="231" t="s">
        <v>794</v>
      </c>
      <c r="B7418" s="231" t="s">
        <v>806</v>
      </c>
      <c r="C7418" s="231" t="s">
        <v>2345</v>
      </c>
      <c r="D7418" s="231" t="s">
        <v>816</v>
      </c>
      <c r="E7418" s="231" t="s">
        <v>1969</v>
      </c>
      <c r="F7418" s="231" t="s">
        <v>48</v>
      </c>
      <c r="G7418" s="231" t="s">
        <v>521</v>
      </c>
      <c r="H7418" s="231" t="s">
        <v>796</v>
      </c>
      <c r="I7418" s="203">
        <v>3000</v>
      </c>
      <c r="J7418" s="203">
        <v>0</v>
      </c>
      <c r="K7418" s="203">
        <v>0</v>
      </c>
      <c r="L7418" s="203">
        <v>3000</v>
      </c>
      <c r="M7418" s="231"/>
    </row>
    <row r="7419" spans="1:13">
      <c r="A7419" s="231" t="s">
        <v>794</v>
      </c>
      <c r="B7419" s="231" t="s">
        <v>366</v>
      </c>
      <c r="C7419" s="231" t="s">
        <v>2345</v>
      </c>
      <c r="D7419" s="231" t="s">
        <v>816</v>
      </c>
      <c r="E7419" s="231" t="s">
        <v>1969</v>
      </c>
      <c r="F7419" s="231" t="s">
        <v>48</v>
      </c>
      <c r="G7419" s="231" t="s">
        <v>521</v>
      </c>
      <c r="H7419" s="231" t="s">
        <v>796</v>
      </c>
      <c r="I7419" s="203">
        <v>2565.5100000000002</v>
      </c>
      <c r="J7419" s="203">
        <v>0</v>
      </c>
      <c r="K7419" s="203">
        <v>0</v>
      </c>
      <c r="L7419" s="203">
        <v>2565.5100000000002</v>
      </c>
      <c r="M7419" s="231"/>
    </row>
    <row r="7420" spans="1:13">
      <c r="A7420" s="231" t="s">
        <v>794</v>
      </c>
      <c r="B7420" s="231" t="s">
        <v>806</v>
      </c>
      <c r="C7420" s="231" t="s">
        <v>2341</v>
      </c>
      <c r="D7420" s="231" t="s">
        <v>839</v>
      </c>
      <c r="E7420" s="231" t="s">
        <v>2290</v>
      </c>
      <c r="F7420" s="231" t="s">
        <v>48</v>
      </c>
      <c r="G7420" s="231" t="s">
        <v>521</v>
      </c>
      <c r="H7420" s="231" t="s">
        <v>796</v>
      </c>
      <c r="I7420" s="203">
        <v>2775</v>
      </c>
      <c r="J7420" s="203">
        <v>2355.38</v>
      </c>
      <c r="K7420" s="203">
        <v>0</v>
      </c>
      <c r="L7420" s="203">
        <v>419.62</v>
      </c>
      <c r="M7420" s="231"/>
    </row>
    <row r="7421" spans="1:13">
      <c r="A7421" s="231" t="s">
        <v>794</v>
      </c>
      <c r="B7421" s="231" t="s">
        <v>806</v>
      </c>
      <c r="C7421" s="231" t="s">
        <v>2343</v>
      </c>
      <c r="D7421" s="231" t="s">
        <v>839</v>
      </c>
      <c r="E7421" s="231" t="s">
        <v>2290</v>
      </c>
      <c r="F7421" s="231" t="s">
        <v>48</v>
      </c>
      <c r="G7421" s="231" t="s">
        <v>521</v>
      </c>
      <c r="H7421" s="231" t="s">
        <v>796</v>
      </c>
      <c r="I7421" s="203">
        <v>1689.89</v>
      </c>
      <c r="J7421" s="203">
        <v>0</v>
      </c>
      <c r="K7421" s="203">
        <v>0</v>
      </c>
      <c r="L7421" s="203">
        <v>1689.89</v>
      </c>
      <c r="M7421" s="231"/>
    </row>
    <row r="7422" spans="1:13">
      <c r="A7422" s="231" t="s">
        <v>794</v>
      </c>
      <c r="B7422" s="231" t="s">
        <v>806</v>
      </c>
      <c r="C7422" s="231" t="s">
        <v>2343</v>
      </c>
      <c r="D7422" s="231" t="s">
        <v>839</v>
      </c>
      <c r="E7422" s="231" t="s">
        <v>2290</v>
      </c>
      <c r="F7422" s="231" t="s">
        <v>48</v>
      </c>
      <c r="G7422" s="231" t="s">
        <v>521</v>
      </c>
      <c r="H7422" s="231" t="s">
        <v>796</v>
      </c>
      <c r="I7422" s="203">
        <v>323</v>
      </c>
      <c r="J7422" s="203">
        <v>323</v>
      </c>
      <c r="K7422" s="203">
        <v>0</v>
      </c>
      <c r="L7422" s="203">
        <v>0</v>
      </c>
      <c r="M7422" s="231"/>
    </row>
    <row r="7423" spans="1:13">
      <c r="A7423" s="231" t="s">
        <v>794</v>
      </c>
      <c r="B7423" s="231" t="s">
        <v>806</v>
      </c>
      <c r="C7423" s="231" t="s">
        <v>2341</v>
      </c>
      <c r="D7423" s="231" t="s">
        <v>818</v>
      </c>
      <c r="E7423" s="231" t="s">
        <v>2290</v>
      </c>
      <c r="F7423" s="231" t="s">
        <v>48</v>
      </c>
      <c r="G7423" s="231" t="s">
        <v>521</v>
      </c>
      <c r="H7423" s="231" t="s">
        <v>796</v>
      </c>
      <c r="I7423" s="203">
        <v>1467.97</v>
      </c>
      <c r="J7423" s="203">
        <v>46.12</v>
      </c>
      <c r="K7423" s="203">
        <v>0</v>
      </c>
      <c r="L7423" s="203">
        <v>1421.85</v>
      </c>
      <c r="M7423" s="231"/>
    </row>
    <row r="7424" spans="1:13">
      <c r="A7424" s="231" t="s">
        <v>794</v>
      </c>
      <c r="B7424" s="231" t="s">
        <v>806</v>
      </c>
      <c r="C7424" s="231" t="s">
        <v>2341</v>
      </c>
      <c r="D7424" s="231" t="s">
        <v>835</v>
      </c>
      <c r="E7424" s="231" t="s">
        <v>2289</v>
      </c>
      <c r="F7424" s="231" t="s">
        <v>48</v>
      </c>
      <c r="G7424" s="231" t="s">
        <v>521</v>
      </c>
      <c r="H7424" s="231" t="s">
        <v>796</v>
      </c>
      <c r="I7424" s="203">
        <v>7000</v>
      </c>
      <c r="J7424" s="203">
        <v>1426</v>
      </c>
      <c r="K7424" s="203">
        <v>0</v>
      </c>
      <c r="L7424" s="203">
        <v>5574</v>
      </c>
      <c r="M7424" s="231"/>
    </row>
    <row r="7425" spans="1:13">
      <c r="A7425" s="231" t="s">
        <v>794</v>
      </c>
      <c r="B7425" s="231" t="s">
        <v>806</v>
      </c>
      <c r="C7425" s="231" t="s">
        <v>2341</v>
      </c>
      <c r="D7425" s="231" t="s">
        <v>835</v>
      </c>
      <c r="E7425" s="231" t="s">
        <v>2289</v>
      </c>
      <c r="F7425" s="231" t="s">
        <v>48</v>
      </c>
      <c r="G7425" s="231" t="s">
        <v>521</v>
      </c>
      <c r="H7425" s="231" t="s">
        <v>796</v>
      </c>
      <c r="I7425" s="203">
        <v>32000</v>
      </c>
      <c r="J7425" s="203">
        <v>5412</v>
      </c>
      <c r="K7425" s="203">
        <v>0</v>
      </c>
      <c r="L7425" s="203">
        <v>26588</v>
      </c>
      <c r="M7425" s="231"/>
    </row>
    <row r="7426" spans="1:13">
      <c r="A7426" s="231" t="s">
        <v>794</v>
      </c>
      <c r="B7426" s="231" t="s">
        <v>806</v>
      </c>
      <c r="C7426" s="231" t="s">
        <v>2341</v>
      </c>
      <c r="D7426" s="231" t="s">
        <v>835</v>
      </c>
      <c r="E7426" s="231" t="s">
        <v>2289</v>
      </c>
      <c r="F7426" s="231" t="s">
        <v>48</v>
      </c>
      <c r="G7426" s="231" t="s">
        <v>521</v>
      </c>
      <c r="H7426" s="231" t="s">
        <v>796</v>
      </c>
      <c r="I7426" s="203">
        <v>10000</v>
      </c>
      <c r="J7426" s="203">
        <v>0</v>
      </c>
      <c r="K7426" s="203">
        <v>0</v>
      </c>
      <c r="L7426" s="203">
        <v>10000</v>
      </c>
      <c r="M7426" s="231"/>
    </row>
    <row r="7427" spans="1:13">
      <c r="A7427" s="231" t="s">
        <v>794</v>
      </c>
      <c r="B7427" s="231" t="s">
        <v>806</v>
      </c>
      <c r="C7427" s="231" t="s">
        <v>2341</v>
      </c>
      <c r="D7427" s="231" t="s">
        <v>835</v>
      </c>
      <c r="E7427" s="231" t="s">
        <v>2289</v>
      </c>
      <c r="F7427" s="231" t="s">
        <v>48</v>
      </c>
      <c r="G7427" s="231" t="s">
        <v>521</v>
      </c>
      <c r="H7427" s="231" t="s">
        <v>796</v>
      </c>
      <c r="I7427" s="203">
        <v>3000</v>
      </c>
      <c r="J7427" s="203">
        <v>0</v>
      </c>
      <c r="K7427" s="203">
        <v>0</v>
      </c>
      <c r="L7427" s="203">
        <v>3000</v>
      </c>
      <c r="M7427" s="231"/>
    </row>
    <row r="7428" spans="1:13">
      <c r="A7428" s="231" t="s">
        <v>794</v>
      </c>
      <c r="B7428" s="231" t="s">
        <v>806</v>
      </c>
      <c r="C7428" s="231" t="s">
        <v>2343</v>
      </c>
      <c r="D7428" s="231" t="s">
        <v>835</v>
      </c>
      <c r="E7428" s="231" t="s">
        <v>2289</v>
      </c>
      <c r="F7428" s="231" t="s">
        <v>48</v>
      </c>
      <c r="G7428" s="231" t="s">
        <v>521</v>
      </c>
      <c r="H7428" s="231" t="s">
        <v>796</v>
      </c>
      <c r="I7428" s="203">
        <v>25945.46</v>
      </c>
      <c r="J7428" s="203">
        <v>1560.93</v>
      </c>
      <c r="K7428" s="203">
        <v>16.12</v>
      </c>
      <c r="L7428" s="203">
        <v>24368.41</v>
      </c>
      <c r="M7428" s="231"/>
    </row>
    <row r="7429" spans="1:13">
      <c r="A7429" s="231" t="s">
        <v>794</v>
      </c>
      <c r="B7429" s="231" t="s">
        <v>806</v>
      </c>
      <c r="C7429" s="231" t="s">
        <v>2343</v>
      </c>
      <c r="D7429" s="231" t="s">
        <v>835</v>
      </c>
      <c r="E7429" s="231" t="s">
        <v>2289</v>
      </c>
      <c r="F7429" s="231" t="s">
        <v>48</v>
      </c>
      <c r="G7429" s="231" t="s">
        <v>521</v>
      </c>
      <c r="H7429" s="231" t="s">
        <v>796</v>
      </c>
      <c r="I7429" s="203">
        <v>5000</v>
      </c>
      <c r="J7429" s="203">
        <v>204.88</v>
      </c>
      <c r="K7429" s="203">
        <v>294</v>
      </c>
      <c r="L7429" s="203">
        <v>4501.12</v>
      </c>
      <c r="M7429" s="231"/>
    </row>
    <row r="7430" spans="1:13">
      <c r="A7430" s="231" t="s">
        <v>794</v>
      </c>
      <c r="B7430" s="231" t="s">
        <v>806</v>
      </c>
      <c r="C7430" s="231" t="s">
        <v>2343</v>
      </c>
      <c r="D7430" s="231" t="s">
        <v>835</v>
      </c>
      <c r="E7430" s="231" t="s">
        <v>2289</v>
      </c>
      <c r="F7430" s="231" t="s">
        <v>48</v>
      </c>
      <c r="G7430" s="231" t="s">
        <v>521</v>
      </c>
      <c r="H7430" s="231" t="s">
        <v>796</v>
      </c>
      <c r="I7430" s="203">
        <v>10000</v>
      </c>
      <c r="J7430" s="203">
        <v>0</v>
      </c>
      <c r="K7430" s="203">
        <v>0</v>
      </c>
      <c r="L7430" s="203">
        <v>10000</v>
      </c>
      <c r="M7430" s="231"/>
    </row>
    <row r="7431" spans="1:13">
      <c r="A7431" s="231" t="s">
        <v>794</v>
      </c>
      <c r="B7431" s="231" t="s">
        <v>806</v>
      </c>
      <c r="C7431" s="231" t="s">
        <v>2344</v>
      </c>
      <c r="D7431" s="231" t="s">
        <v>835</v>
      </c>
      <c r="E7431" s="231" t="s">
        <v>2289</v>
      </c>
      <c r="F7431" s="231" t="s">
        <v>48</v>
      </c>
      <c r="G7431" s="231" t="s">
        <v>521</v>
      </c>
      <c r="H7431" s="231" t="s">
        <v>796</v>
      </c>
      <c r="I7431" s="203">
        <v>17000</v>
      </c>
      <c r="J7431" s="203">
        <v>0</v>
      </c>
      <c r="K7431" s="203">
        <v>0</v>
      </c>
      <c r="L7431" s="203">
        <v>17000</v>
      </c>
      <c r="M7431" s="231"/>
    </row>
    <row r="7432" spans="1:13">
      <c r="A7432" s="231" t="s">
        <v>794</v>
      </c>
      <c r="B7432" s="231" t="s">
        <v>806</v>
      </c>
      <c r="C7432" s="231" t="s">
        <v>2344</v>
      </c>
      <c r="D7432" s="231" t="s">
        <v>835</v>
      </c>
      <c r="E7432" s="231" t="s">
        <v>2289</v>
      </c>
      <c r="F7432" s="231" t="s">
        <v>48</v>
      </c>
      <c r="G7432" s="231" t="s">
        <v>521</v>
      </c>
      <c r="H7432" s="231" t="s">
        <v>796</v>
      </c>
      <c r="I7432" s="203">
        <v>8000</v>
      </c>
      <c r="J7432" s="203">
        <v>0</v>
      </c>
      <c r="K7432" s="203">
        <v>1510</v>
      </c>
      <c r="L7432" s="203">
        <v>6490</v>
      </c>
      <c r="M7432" s="231"/>
    </row>
    <row r="7433" spans="1:13">
      <c r="A7433" s="231" t="s">
        <v>794</v>
      </c>
      <c r="B7433" s="231" t="s">
        <v>806</v>
      </c>
      <c r="C7433" s="231" t="s">
        <v>2344</v>
      </c>
      <c r="D7433" s="231" t="s">
        <v>835</v>
      </c>
      <c r="E7433" s="231" t="s">
        <v>2289</v>
      </c>
      <c r="F7433" s="231" t="s">
        <v>48</v>
      </c>
      <c r="G7433" s="231" t="s">
        <v>521</v>
      </c>
      <c r="H7433" s="231" t="s">
        <v>796</v>
      </c>
      <c r="I7433" s="203">
        <v>20039.96</v>
      </c>
      <c r="J7433" s="203">
        <v>0</v>
      </c>
      <c r="K7433" s="203">
        <v>0</v>
      </c>
      <c r="L7433" s="203">
        <v>20039.96</v>
      </c>
      <c r="M7433" s="231"/>
    </row>
    <row r="7434" spans="1:13">
      <c r="A7434" s="231" t="s">
        <v>794</v>
      </c>
      <c r="B7434" s="231" t="s">
        <v>806</v>
      </c>
      <c r="C7434" s="231" t="s">
        <v>2344</v>
      </c>
      <c r="D7434" s="231" t="s">
        <v>835</v>
      </c>
      <c r="E7434" s="231" t="s">
        <v>2289</v>
      </c>
      <c r="F7434" s="231" t="s">
        <v>48</v>
      </c>
      <c r="G7434" s="231" t="s">
        <v>521</v>
      </c>
      <c r="H7434" s="231" t="s">
        <v>796</v>
      </c>
      <c r="I7434" s="203">
        <v>18000</v>
      </c>
      <c r="J7434" s="203">
        <v>0</v>
      </c>
      <c r="K7434" s="203">
        <v>3502.57</v>
      </c>
      <c r="L7434" s="203">
        <v>14497.43</v>
      </c>
      <c r="M7434" s="231"/>
    </row>
    <row r="7435" spans="1:13">
      <c r="A7435" s="231" t="s">
        <v>794</v>
      </c>
      <c r="B7435" s="231" t="s">
        <v>806</v>
      </c>
      <c r="C7435" s="231" t="s">
        <v>2344</v>
      </c>
      <c r="D7435" s="231" t="s">
        <v>835</v>
      </c>
      <c r="E7435" s="231" t="s">
        <v>2289</v>
      </c>
      <c r="F7435" s="231" t="s">
        <v>48</v>
      </c>
      <c r="G7435" s="231" t="s">
        <v>521</v>
      </c>
      <c r="H7435" s="231" t="s">
        <v>796</v>
      </c>
      <c r="I7435" s="203">
        <v>10400.02</v>
      </c>
      <c r="J7435" s="203">
        <v>9080.08</v>
      </c>
      <c r="K7435" s="203">
        <v>0</v>
      </c>
      <c r="L7435" s="203">
        <v>1319.94</v>
      </c>
      <c r="M7435" s="231"/>
    </row>
    <row r="7436" spans="1:13">
      <c r="A7436" s="231" t="s">
        <v>794</v>
      </c>
      <c r="B7436" s="231" t="s">
        <v>806</v>
      </c>
      <c r="C7436" s="231" t="s">
        <v>2344</v>
      </c>
      <c r="D7436" s="231" t="s">
        <v>835</v>
      </c>
      <c r="E7436" s="231" t="s">
        <v>2289</v>
      </c>
      <c r="F7436" s="231" t="s">
        <v>48</v>
      </c>
      <c r="G7436" s="231" t="s">
        <v>521</v>
      </c>
      <c r="H7436" s="231" t="s">
        <v>796</v>
      </c>
      <c r="I7436" s="203">
        <v>4257.47</v>
      </c>
      <c r="J7436" s="203">
        <v>0</v>
      </c>
      <c r="K7436" s="203">
        <v>0</v>
      </c>
      <c r="L7436" s="203">
        <v>4257.47</v>
      </c>
      <c r="M7436" s="231"/>
    </row>
    <row r="7437" spans="1:13">
      <c r="A7437" s="231" t="s">
        <v>794</v>
      </c>
      <c r="B7437" s="231" t="s">
        <v>806</v>
      </c>
      <c r="C7437" s="231" t="s">
        <v>2345</v>
      </c>
      <c r="D7437" s="231" t="s">
        <v>835</v>
      </c>
      <c r="E7437" s="231" t="s">
        <v>2289</v>
      </c>
      <c r="F7437" s="231" t="s">
        <v>48</v>
      </c>
      <c r="G7437" s="231" t="s">
        <v>521</v>
      </c>
      <c r="H7437" s="231" t="s">
        <v>796</v>
      </c>
      <c r="I7437" s="203">
        <v>1500</v>
      </c>
      <c r="J7437" s="203">
        <v>410</v>
      </c>
      <c r="K7437" s="203">
        <v>0</v>
      </c>
      <c r="L7437" s="203">
        <v>1090</v>
      </c>
      <c r="M7437" s="231"/>
    </row>
    <row r="7438" spans="1:13">
      <c r="A7438" s="231" t="s">
        <v>794</v>
      </c>
      <c r="B7438" s="231" t="s">
        <v>806</v>
      </c>
      <c r="C7438" s="231" t="s">
        <v>2345</v>
      </c>
      <c r="D7438" s="231" t="s">
        <v>835</v>
      </c>
      <c r="E7438" s="231" t="s">
        <v>2289</v>
      </c>
      <c r="F7438" s="231" t="s">
        <v>48</v>
      </c>
      <c r="G7438" s="231" t="s">
        <v>521</v>
      </c>
      <c r="H7438" s="231" t="s">
        <v>796</v>
      </c>
      <c r="I7438" s="203">
        <v>2742.53</v>
      </c>
      <c r="J7438" s="203">
        <v>2742.53</v>
      </c>
      <c r="K7438" s="203">
        <v>0</v>
      </c>
      <c r="L7438" s="203">
        <v>0</v>
      </c>
      <c r="M7438" s="231"/>
    </row>
    <row r="7439" spans="1:13">
      <c r="A7439" s="231" t="s">
        <v>794</v>
      </c>
      <c r="B7439" s="231" t="s">
        <v>704</v>
      </c>
      <c r="C7439" s="231" t="s">
        <v>2341</v>
      </c>
      <c r="D7439" s="231" t="s">
        <v>835</v>
      </c>
      <c r="E7439" s="231" t="s">
        <v>2289</v>
      </c>
      <c r="F7439" s="231" t="s">
        <v>48</v>
      </c>
      <c r="G7439" s="231" t="s">
        <v>521</v>
      </c>
      <c r="H7439" s="231" t="s">
        <v>796</v>
      </c>
      <c r="I7439" s="203">
        <v>2000</v>
      </c>
      <c r="J7439" s="203">
        <v>0</v>
      </c>
      <c r="K7439" s="203">
        <v>0</v>
      </c>
      <c r="L7439" s="203">
        <v>2000</v>
      </c>
      <c r="M7439" s="231"/>
    </row>
    <row r="7440" spans="1:13">
      <c r="A7440" s="231" t="s">
        <v>794</v>
      </c>
      <c r="B7440" s="231" t="s">
        <v>704</v>
      </c>
      <c r="C7440" s="231" t="s">
        <v>2341</v>
      </c>
      <c r="D7440" s="231" t="s">
        <v>835</v>
      </c>
      <c r="E7440" s="231" t="s">
        <v>2289</v>
      </c>
      <c r="F7440" s="231" t="s">
        <v>48</v>
      </c>
      <c r="G7440" s="231" t="s">
        <v>521</v>
      </c>
      <c r="H7440" s="231" t="s">
        <v>796</v>
      </c>
      <c r="I7440" s="203">
        <v>6000</v>
      </c>
      <c r="J7440" s="203">
        <v>778.5</v>
      </c>
      <c r="K7440" s="203">
        <v>0</v>
      </c>
      <c r="L7440" s="203">
        <v>5221.5</v>
      </c>
      <c r="M7440" s="231"/>
    </row>
    <row r="7441" spans="1:13">
      <c r="A7441" s="231" t="s">
        <v>794</v>
      </c>
      <c r="B7441" s="231" t="s">
        <v>702</v>
      </c>
      <c r="C7441" s="231" t="s">
        <v>2341</v>
      </c>
      <c r="D7441" s="231" t="s">
        <v>835</v>
      </c>
      <c r="E7441" s="231" t="s">
        <v>2289</v>
      </c>
      <c r="F7441" s="231" t="s">
        <v>48</v>
      </c>
      <c r="G7441" s="231" t="s">
        <v>521</v>
      </c>
      <c r="H7441" s="231" t="s">
        <v>796</v>
      </c>
      <c r="I7441" s="203">
        <v>5000</v>
      </c>
      <c r="J7441" s="203">
        <v>277.14</v>
      </c>
      <c r="K7441" s="203">
        <v>0</v>
      </c>
      <c r="L7441" s="203">
        <v>4722.8599999999997</v>
      </c>
      <c r="M7441" s="231"/>
    </row>
    <row r="7442" spans="1:13">
      <c r="A7442" s="231" t="s">
        <v>794</v>
      </c>
      <c r="B7442" s="231" t="s">
        <v>702</v>
      </c>
      <c r="C7442" s="231" t="s">
        <v>2345</v>
      </c>
      <c r="D7442" s="231" t="s">
        <v>835</v>
      </c>
      <c r="E7442" s="231" t="s">
        <v>2289</v>
      </c>
      <c r="F7442" s="231" t="s">
        <v>48</v>
      </c>
      <c r="G7442" s="231" t="s">
        <v>521</v>
      </c>
      <c r="H7442" s="231" t="s">
        <v>796</v>
      </c>
      <c r="I7442" s="203">
        <v>2000</v>
      </c>
      <c r="J7442" s="203">
        <v>457.09</v>
      </c>
      <c r="K7442" s="203">
        <v>0</v>
      </c>
      <c r="L7442" s="203">
        <v>1542.91</v>
      </c>
      <c r="M7442" s="231"/>
    </row>
    <row r="7443" spans="1:13">
      <c r="A7443" s="231" t="s">
        <v>794</v>
      </c>
      <c r="B7443" s="231" t="s">
        <v>366</v>
      </c>
      <c r="C7443" s="231" t="s">
        <v>2345</v>
      </c>
      <c r="D7443" s="231" t="s">
        <v>835</v>
      </c>
      <c r="E7443" s="231" t="s">
        <v>2289</v>
      </c>
      <c r="F7443" s="231" t="s">
        <v>48</v>
      </c>
      <c r="G7443" s="231" t="s">
        <v>521</v>
      </c>
      <c r="H7443" s="231" t="s">
        <v>796</v>
      </c>
      <c r="I7443" s="203">
        <v>5000</v>
      </c>
      <c r="J7443" s="203">
        <v>0</v>
      </c>
      <c r="K7443" s="203">
        <v>0</v>
      </c>
      <c r="L7443" s="203">
        <v>5000</v>
      </c>
      <c r="M7443" s="231"/>
    </row>
    <row r="7444" spans="1:13">
      <c r="A7444" s="231" t="s">
        <v>794</v>
      </c>
      <c r="B7444" s="231" t="s">
        <v>806</v>
      </c>
      <c r="C7444" s="231" t="s">
        <v>2341</v>
      </c>
      <c r="D7444" s="231" t="s">
        <v>818</v>
      </c>
      <c r="E7444" s="231" t="s">
        <v>2288</v>
      </c>
      <c r="F7444" s="231" t="s">
        <v>48</v>
      </c>
      <c r="G7444" s="231" t="s">
        <v>521</v>
      </c>
      <c r="H7444" s="231" t="s">
        <v>796</v>
      </c>
      <c r="I7444" s="203">
        <v>4000</v>
      </c>
      <c r="J7444" s="203">
        <v>0</v>
      </c>
      <c r="K7444" s="203">
        <v>0</v>
      </c>
      <c r="L7444" s="203">
        <v>4000</v>
      </c>
      <c r="M7444" s="231"/>
    </row>
    <row r="7445" spans="1:13">
      <c r="A7445" s="231" t="s">
        <v>794</v>
      </c>
      <c r="B7445" s="231" t="s">
        <v>806</v>
      </c>
      <c r="C7445" s="231" t="s">
        <v>2343</v>
      </c>
      <c r="D7445" s="231" t="s">
        <v>818</v>
      </c>
      <c r="E7445" s="231" t="s">
        <v>2288</v>
      </c>
      <c r="F7445" s="231" t="s">
        <v>48</v>
      </c>
      <c r="G7445" s="231" t="s">
        <v>521</v>
      </c>
      <c r="H7445" s="231" t="s">
        <v>796</v>
      </c>
      <c r="I7445" s="203">
        <v>964.64</v>
      </c>
      <c r="J7445" s="203">
        <v>213</v>
      </c>
      <c r="K7445" s="203">
        <v>0</v>
      </c>
      <c r="L7445" s="203">
        <v>751.64</v>
      </c>
      <c r="M7445" s="231"/>
    </row>
    <row r="7446" spans="1:13">
      <c r="A7446" s="231" t="s">
        <v>794</v>
      </c>
      <c r="B7446" s="231" t="s">
        <v>806</v>
      </c>
      <c r="C7446" s="231" t="s">
        <v>2344</v>
      </c>
      <c r="D7446" s="231" t="s">
        <v>818</v>
      </c>
      <c r="E7446" s="231" t="s">
        <v>2288</v>
      </c>
      <c r="F7446" s="231" t="s">
        <v>48</v>
      </c>
      <c r="G7446" s="231" t="s">
        <v>521</v>
      </c>
      <c r="H7446" s="231" t="s">
        <v>796</v>
      </c>
      <c r="I7446" s="203">
        <v>300</v>
      </c>
      <c r="J7446" s="203">
        <v>299.98</v>
      </c>
      <c r="K7446" s="203">
        <v>0</v>
      </c>
      <c r="L7446" s="203">
        <v>0.02</v>
      </c>
      <c r="M7446" s="231"/>
    </row>
    <row r="7447" spans="1:13">
      <c r="A7447" s="231" t="s">
        <v>794</v>
      </c>
      <c r="B7447" s="231" t="s">
        <v>806</v>
      </c>
      <c r="C7447" s="231" t="s">
        <v>2344</v>
      </c>
      <c r="D7447" s="231" t="s">
        <v>818</v>
      </c>
      <c r="E7447" s="231" t="s">
        <v>2288</v>
      </c>
      <c r="F7447" s="231" t="s">
        <v>48</v>
      </c>
      <c r="G7447" s="231" t="s">
        <v>521</v>
      </c>
      <c r="H7447" s="231" t="s">
        <v>796</v>
      </c>
      <c r="I7447" s="203">
        <v>9000</v>
      </c>
      <c r="J7447" s="203">
        <v>2639.97</v>
      </c>
      <c r="K7447" s="203">
        <v>0</v>
      </c>
      <c r="L7447" s="203">
        <v>6360.03</v>
      </c>
      <c r="M7447" s="231"/>
    </row>
    <row r="7448" spans="1:13">
      <c r="A7448" s="231" t="s">
        <v>794</v>
      </c>
      <c r="B7448" s="231" t="s">
        <v>806</v>
      </c>
      <c r="C7448" s="231" t="s">
        <v>2344</v>
      </c>
      <c r="D7448" s="231" t="s">
        <v>818</v>
      </c>
      <c r="E7448" s="231" t="s">
        <v>2288</v>
      </c>
      <c r="F7448" s="231" t="s">
        <v>48</v>
      </c>
      <c r="G7448" s="231" t="s">
        <v>521</v>
      </c>
      <c r="H7448" s="231" t="s">
        <v>796</v>
      </c>
      <c r="I7448" s="203">
        <v>2050</v>
      </c>
      <c r="J7448" s="203">
        <v>1848.2</v>
      </c>
      <c r="K7448" s="203">
        <v>0</v>
      </c>
      <c r="L7448" s="203">
        <v>201.8</v>
      </c>
      <c r="M7448" s="231"/>
    </row>
    <row r="7449" spans="1:13">
      <c r="A7449" s="231" t="s">
        <v>794</v>
      </c>
      <c r="B7449" s="231" t="s">
        <v>806</v>
      </c>
      <c r="C7449" s="231" t="s">
        <v>2344</v>
      </c>
      <c r="D7449" s="231" t="s">
        <v>818</v>
      </c>
      <c r="E7449" s="231" t="s">
        <v>2288</v>
      </c>
      <c r="F7449" s="231" t="s">
        <v>48</v>
      </c>
      <c r="G7449" s="231" t="s">
        <v>521</v>
      </c>
      <c r="H7449" s="231" t="s">
        <v>796</v>
      </c>
      <c r="I7449" s="203">
        <v>200</v>
      </c>
      <c r="J7449" s="203">
        <v>199.99</v>
      </c>
      <c r="K7449" s="203">
        <v>0</v>
      </c>
      <c r="L7449" s="203">
        <v>0.01</v>
      </c>
      <c r="M7449" s="231"/>
    </row>
    <row r="7450" spans="1:13">
      <c r="A7450" s="231" t="s">
        <v>794</v>
      </c>
      <c r="B7450" s="231" t="s">
        <v>806</v>
      </c>
      <c r="C7450" s="231" t="s">
        <v>2341</v>
      </c>
      <c r="D7450" s="231" t="s">
        <v>839</v>
      </c>
      <c r="E7450" s="231" t="s">
        <v>1010</v>
      </c>
      <c r="F7450" s="231" t="s">
        <v>48</v>
      </c>
      <c r="G7450" s="231" t="s">
        <v>521</v>
      </c>
      <c r="H7450" s="231" t="s">
        <v>796</v>
      </c>
      <c r="I7450" s="203">
        <v>30408.46</v>
      </c>
      <c r="J7450" s="203">
        <v>12910</v>
      </c>
      <c r="K7450" s="203">
        <v>950</v>
      </c>
      <c r="L7450" s="203">
        <v>16548.46</v>
      </c>
      <c r="M7450" s="231"/>
    </row>
    <row r="7451" spans="1:13">
      <c r="A7451" s="231" t="s">
        <v>794</v>
      </c>
      <c r="B7451" s="231" t="s">
        <v>806</v>
      </c>
      <c r="C7451" s="231" t="s">
        <v>2341</v>
      </c>
      <c r="D7451" s="231" t="s">
        <v>839</v>
      </c>
      <c r="E7451" s="231" t="s">
        <v>1010</v>
      </c>
      <c r="F7451" s="231" t="s">
        <v>48</v>
      </c>
      <c r="G7451" s="231" t="s">
        <v>521</v>
      </c>
      <c r="H7451" s="231" t="s">
        <v>796</v>
      </c>
      <c r="I7451" s="203">
        <v>52450</v>
      </c>
      <c r="J7451" s="203">
        <v>52381</v>
      </c>
      <c r="K7451" s="203">
        <v>0</v>
      </c>
      <c r="L7451" s="203">
        <v>69</v>
      </c>
      <c r="M7451" s="231"/>
    </row>
    <row r="7452" spans="1:13">
      <c r="A7452" s="231" t="s">
        <v>794</v>
      </c>
      <c r="B7452" s="231" t="s">
        <v>806</v>
      </c>
      <c r="C7452" s="231" t="s">
        <v>2343</v>
      </c>
      <c r="D7452" s="231" t="s">
        <v>839</v>
      </c>
      <c r="E7452" s="231" t="s">
        <v>1010</v>
      </c>
      <c r="F7452" s="231" t="s">
        <v>48</v>
      </c>
      <c r="G7452" s="231" t="s">
        <v>521</v>
      </c>
      <c r="H7452" s="231" t="s">
        <v>796</v>
      </c>
      <c r="I7452" s="203">
        <v>11250</v>
      </c>
      <c r="J7452" s="203">
        <v>9826.82</v>
      </c>
      <c r="K7452" s="203">
        <v>416</v>
      </c>
      <c r="L7452" s="203">
        <v>1007.18</v>
      </c>
      <c r="M7452" s="231"/>
    </row>
    <row r="7453" spans="1:13">
      <c r="A7453" s="231" t="s">
        <v>794</v>
      </c>
      <c r="B7453" s="231" t="s">
        <v>806</v>
      </c>
      <c r="C7453" s="231" t="s">
        <v>2343</v>
      </c>
      <c r="D7453" s="231" t="s">
        <v>839</v>
      </c>
      <c r="E7453" s="231" t="s">
        <v>1010</v>
      </c>
      <c r="F7453" s="231" t="s">
        <v>48</v>
      </c>
      <c r="G7453" s="231" t="s">
        <v>521</v>
      </c>
      <c r="H7453" s="231" t="s">
        <v>796</v>
      </c>
      <c r="I7453" s="203">
        <v>1750</v>
      </c>
      <c r="J7453" s="203">
        <v>1388.41</v>
      </c>
      <c r="K7453" s="203">
        <v>0</v>
      </c>
      <c r="L7453" s="203">
        <v>361.59</v>
      </c>
      <c r="M7453" s="231"/>
    </row>
    <row r="7454" spans="1:13">
      <c r="A7454" s="231" t="s">
        <v>794</v>
      </c>
      <c r="B7454" s="231" t="s">
        <v>806</v>
      </c>
      <c r="C7454" s="231" t="s">
        <v>2344</v>
      </c>
      <c r="D7454" s="231" t="s">
        <v>839</v>
      </c>
      <c r="E7454" s="231" t="s">
        <v>1010</v>
      </c>
      <c r="F7454" s="231" t="s">
        <v>48</v>
      </c>
      <c r="G7454" s="231" t="s">
        <v>521</v>
      </c>
      <c r="H7454" s="231" t="s">
        <v>796</v>
      </c>
      <c r="I7454" s="203">
        <v>5750</v>
      </c>
      <c r="J7454" s="203">
        <v>4789.55</v>
      </c>
      <c r="K7454" s="203">
        <v>499.99</v>
      </c>
      <c r="L7454" s="203">
        <v>460.46</v>
      </c>
      <c r="M7454" s="231"/>
    </row>
    <row r="7455" spans="1:13">
      <c r="A7455" s="231" t="s">
        <v>794</v>
      </c>
      <c r="B7455" s="231" t="s">
        <v>806</v>
      </c>
      <c r="C7455" s="231" t="s">
        <v>2344</v>
      </c>
      <c r="D7455" s="231" t="s">
        <v>839</v>
      </c>
      <c r="E7455" s="231" t="s">
        <v>1010</v>
      </c>
      <c r="F7455" s="231" t="s">
        <v>48</v>
      </c>
      <c r="G7455" s="231" t="s">
        <v>521</v>
      </c>
      <c r="H7455" s="231" t="s">
        <v>796</v>
      </c>
      <c r="I7455" s="203">
        <v>55000</v>
      </c>
      <c r="J7455" s="203">
        <v>0</v>
      </c>
      <c r="K7455" s="203">
        <v>0</v>
      </c>
      <c r="L7455" s="203">
        <v>55000</v>
      </c>
      <c r="M7455" s="231"/>
    </row>
    <row r="7456" spans="1:13">
      <c r="A7456" s="231" t="s">
        <v>794</v>
      </c>
      <c r="B7456" s="231" t="s">
        <v>806</v>
      </c>
      <c r="C7456" s="231" t="s">
        <v>2344</v>
      </c>
      <c r="D7456" s="231" t="s">
        <v>839</v>
      </c>
      <c r="E7456" s="231" t="s">
        <v>1010</v>
      </c>
      <c r="F7456" s="231" t="s">
        <v>48</v>
      </c>
      <c r="G7456" s="231" t="s">
        <v>521</v>
      </c>
      <c r="H7456" s="231" t="s">
        <v>796</v>
      </c>
      <c r="I7456" s="203">
        <v>47160.47</v>
      </c>
      <c r="J7456" s="203">
        <v>5391.05</v>
      </c>
      <c r="K7456" s="203">
        <v>0</v>
      </c>
      <c r="L7456" s="203">
        <v>41769.42</v>
      </c>
      <c r="M7456" s="231"/>
    </row>
    <row r="7457" spans="1:13">
      <c r="A7457" s="231" t="s">
        <v>794</v>
      </c>
      <c r="B7457" s="231" t="s">
        <v>806</v>
      </c>
      <c r="C7457" s="231" t="s">
        <v>2344</v>
      </c>
      <c r="D7457" s="231" t="s">
        <v>839</v>
      </c>
      <c r="E7457" s="231" t="s">
        <v>1010</v>
      </c>
      <c r="F7457" s="231" t="s">
        <v>48</v>
      </c>
      <c r="G7457" s="231" t="s">
        <v>521</v>
      </c>
      <c r="H7457" s="231" t="s">
        <v>796</v>
      </c>
      <c r="I7457" s="203">
        <v>639.53</v>
      </c>
      <c r="J7457" s="203">
        <v>639.53</v>
      </c>
      <c r="K7457" s="203">
        <v>0</v>
      </c>
      <c r="L7457" s="203">
        <v>0</v>
      </c>
      <c r="M7457" s="231"/>
    </row>
    <row r="7458" spans="1:13">
      <c r="A7458" s="231" t="s">
        <v>794</v>
      </c>
      <c r="B7458" s="231" t="s">
        <v>806</v>
      </c>
      <c r="C7458" s="231" t="s">
        <v>2345</v>
      </c>
      <c r="D7458" s="231" t="s">
        <v>839</v>
      </c>
      <c r="E7458" s="231" t="s">
        <v>1010</v>
      </c>
      <c r="F7458" s="231" t="s">
        <v>48</v>
      </c>
      <c r="G7458" s="231" t="s">
        <v>521</v>
      </c>
      <c r="H7458" s="231" t="s">
        <v>796</v>
      </c>
      <c r="I7458" s="203">
        <v>5000</v>
      </c>
      <c r="J7458" s="203">
        <v>2356.87</v>
      </c>
      <c r="K7458" s="203">
        <v>0</v>
      </c>
      <c r="L7458" s="203">
        <v>2643.13</v>
      </c>
      <c r="M7458" s="231"/>
    </row>
    <row r="7459" spans="1:13">
      <c r="A7459" s="231" t="s">
        <v>794</v>
      </c>
      <c r="B7459" s="231" t="s">
        <v>702</v>
      </c>
      <c r="C7459" s="231" t="s">
        <v>2341</v>
      </c>
      <c r="D7459" s="231" t="s">
        <v>839</v>
      </c>
      <c r="E7459" s="231" t="s">
        <v>1010</v>
      </c>
      <c r="F7459" s="231" t="s">
        <v>48</v>
      </c>
      <c r="G7459" s="231" t="s">
        <v>521</v>
      </c>
      <c r="H7459" s="231" t="s">
        <v>796</v>
      </c>
      <c r="I7459" s="203">
        <v>5000</v>
      </c>
      <c r="J7459" s="203">
        <v>0</v>
      </c>
      <c r="K7459" s="203">
        <v>0</v>
      </c>
      <c r="L7459" s="203">
        <v>5000</v>
      </c>
      <c r="M7459" s="231"/>
    </row>
    <row r="7460" spans="1:13">
      <c r="A7460" s="231" t="s">
        <v>794</v>
      </c>
      <c r="B7460" s="231" t="s">
        <v>702</v>
      </c>
      <c r="C7460" s="231" t="s">
        <v>2345</v>
      </c>
      <c r="D7460" s="231" t="s">
        <v>839</v>
      </c>
      <c r="E7460" s="231" t="s">
        <v>1010</v>
      </c>
      <c r="F7460" s="231" t="s">
        <v>48</v>
      </c>
      <c r="G7460" s="231" t="s">
        <v>521</v>
      </c>
      <c r="H7460" s="231" t="s">
        <v>796</v>
      </c>
      <c r="I7460" s="203">
        <v>1000</v>
      </c>
      <c r="J7460" s="203">
        <v>0</v>
      </c>
      <c r="K7460" s="203">
        <v>0</v>
      </c>
      <c r="L7460" s="203">
        <v>1000</v>
      </c>
      <c r="M7460" s="231"/>
    </row>
    <row r="7461" spans="1:13">
      <c r="A7461" s="231" t="s">
        <v>794</v>
      </c>
      <c r="B7461" s="231" t="s">
        <v>366</v>
      </c>
      <c r="C7461" s="231" t="s">
        <v>2345</v>
      </c>
      <c r="D7461" s="231" t="s">
        <v>839</v>
      </c>
      <c r="E7461" s="231" t="s">
        <v>1010</v>
      </c>
      <c r="F7461" s="231" t="s">
        <v>48</v>
      </c>
      <c r="G7461" s="231" t="s">
        <v>521</v>
      </c>
      <c r="H7461" s="231" t="s">
        <v>796</v>
      </c>
      <c r="I7461" s="203">
        <v>3000</v>
      </c>
      <c r="J7461" s="203">
        <v>237.68</v>
      </c>
      <c r="K7461" s="203">
        <v>0</v>
      </c>
      <c r="L7461" s="203">
        <v>2762.32</v>
      </c>
      <c r="M7461" s="231"/>
    </row>
    <row r="7462" spans="1:13">
      <c r="A7462" s="231" t="s">
        <v>794</v>
      </c>
      <c r="B7462" s="231" t="s">
        <v>856</v>
      </c>
      <c r="C7462" s="231" t="s">
        <v>794</v>
      </c>
      <c r="D7462" s="231" t="s">
        <v>21</v>
      </c>
      <c r="E7462" s="231" t="s">
        <v>257</v>
      </c>
      <c r="F7462" s="231" t="s">
        <v>48</v>
      </c>
      <c r="G7462" s="231" t="s">
        <v>521</v>
      </c>
      <c r="H7462" s="231" t="s">
        <v>796</v>
      </c>
      <c r="I7462" s="203">
        <v>50150</v>
      </c>
      <c r="J7462" s="203">
        <v>48394.43</v>
      </c>
      <c r="K7462" s="203">
        <v>1791.29</v>
      </c>
      <c r="L7462" s="203">
        <v>-35.72</v>
      </c>
      <c r="M7462" s="231"/>
    </row>
    <row r="7463" spans="1:13">
      <c r="A7463" s="231" t="s">
        <v>794</v>
      </c>
      <c r="B7463" s="231" t="s">
        <v>856</v>
      </c>
      <c r="C7463" s="231" t="s">
        <v>812</v>
      </c>
      <c r="D7463" s="231" t="s">
        <v>21</v>
      </c>
      <c r="E7463" s="231" t="s">
        <v>257</v>
      </c>
      <c r="F7463" s="231" t="s">
        <v>48</v>
      </c>
      <c r="G7463" s="231" t="s">
        <v>521</v>
      </c>
      <c r="H7463" s="231" t="s">
        <v>796</v>
      </c>
      <c r="I7463" s="203">
        <v>30400</v>
      </c>
      <c r="J7463" s="203">
        <v>30052.04</v>
      </c>
      <c r="K7463" s="203">
        <v>373.06</v>
      </c>
      <c r="L7463" s="203">
        <v>-25.1</v>
      </c>
      <c r="M7463" s="231"/>
    </row>
    <row r="7464" spans="1:13">
      <c r="A7464" s="231" t="s">
        <v>794</v>
      </c>
      <c r="B7464" s="231" t="s">
        <v>856</v>
      </c>
      <c r="C7464" s="231" t="s">
        <v>2345</v>
      </c>
      <c r="D7464" s="231" t="s">
        <v>21</v>
      </c>
      <c r="E7464" s="231" t="s">
        <v>257</v>
      </c>
      <c r="F7464" s="231" t="s">
        <v>48</v>
      </c>
      <c r="G7464" s="231" t="s">
        <v>521</v>
      </c>
      <c r="H7464" s="231" t="s">
        <v>796</v>
      </c>
      <c r="I7464" s="203">
        <v>1274.02</v>
      </c>
      <c r="J7464" s="203">
        <v>1378.67</v>
      </c>
      <c r="K7464" s="203">
        <v>0</v>
      </c>
      <c r="L7464" s="203">
        <v>-104.65</v>
      </c>
      <c r="M7464" s="231"/>
    </row>
    <row r="7465" spans="1:13">
      <c r="A7465" s="231" t="s">
        <v>794</v>
      </c>
      <c r="B7465" s="231" t="s">
        <v>806</v>
      </c>
      <c r="C7465" s="231" t="s">
        <v>2341</v>
      </c>
      <c r="D7465" s="231" t="s">
        <v>799</v>
      </c>
      <c r="E7465" s="231" t="s">
        <v>1093</v>
      </c>
      <c r="F7465" s="231" t="s">
        <v>48</v>
      </c>
      <c r="G7465" s="231" t="s">
        <v>521</v>
      </c>
      <c r="H7465" s="231" t="s">
        <v>796</v>
      </c>
      <c r="I7465" s="203">
        <v>14100</v>
      </c>
      <c r="J7465" s="203">
        <v>4512.47</v>
      </c>
      <c r="K7465" s="203">
        <v>0</v>
      </c>
      <c r="L7465" s="203">
        <v>9587.5300000000007</v>
      </c>
      <c r="M7465" s="231"/>
    </row>
    <row r="7466" spans="1:13">
      <c r="A7466" s="231" t="s">
        <v>794</v>
      </c>
      <c r="B7466" s="231" t="s">
        <v>806</v>
      </c>
      <c r="C7466" s="231" t="s">
        <v>2341</v>
      </c>
      <c r="D7466" s="231" t="s">
        <v>799</v>
      </c>
      <c r="E7466" s="231" t="s">
        <v>1093</v>
      </c>
      <c r="F7466" s="231" t="s">
        <v>48</v>
      </c>
      <c r="G7466" s="231" t="s">
        <v>521</v>
      </c>
      <c r="H7466" s="231" t="s">
        <v>796</v>
      </c>
      <c r="I7466" s="203">
        <v>38300</v>
      </c>
      <c r="J7466" s="203">
        <v>37273</v>
      </c>
      <c r="K7466" s="203">
        <v>999</v>
      </c>
      <c r="L7466" s="203">
        <v>28</v>
      </c>
      <c r="M7466" s="231"/>
    </row>
    <row r="7467" spans="1:13">
      <c r="A7467" s="231" t="s">
        <v>794</v>
      </c>
      <c r="B7467" s="231" t="s">
        <v>806</v>
      </c>
      <c r="C7467" s="231" t="s">
        <v>2341</v>
      </c>
      <c r="D7467" s="231" t="s">
        <v>799</v>
      </c>
      <c r="E7467" s="231" t="s">
        <v>1093</v>
      </c>
      <c r="F7467" s="231" t="s">
        <v>48</v>
      </c>
      <c r="G7467" s="231" t="s">
        <v>521</v>
      </c>
      <c r="H7467" s="231" t="s">
        <v>796</v>
      </c>
      <c r="I7467" s="203">
        <v>3000</v>
      </c>
      <c r="J7467" s="203">
        <v>2795</v>
      </c>
      <c r="K7467" s="203">
        <v>0</v>
      </c>
      <c r="L7467" s="203">
        <v>205</v>
      </c>
      <c r="M7467" s="231"/>
    </row>
    <row r="7468" spans="1:13">
      <c r="A7468" s="231" t="s">
        <v>794</v>
      </c>
      <c r="B7468" s="231" t="s">
        <v>806</v>
      </c>
      <c r="C7468" s="231" t="s">
        <v>2343</v>
      </c>
      <c r="D7468" s="231" t="s">
        <v>799</v>
      </c>
      <c r="E7468" s="231" t="s">
        <v>1093</v>
      </c>
      <c r="F7468" s="231" t="s">
        <v>48</v>
      </c>
      <c r="G7468" s="231" t="s">
        <v>521</v>
      </c>
      <c r="H7468" s="231" t="s">
        <v>796</v>
      </c>
      <c r="I7468" s="203">
        <v>19830.72</v>
      </c>
      <c r="J7468" s="203">
        <v>3272.53</v>
      </c>
      <c r="K7468" s="203">
        <v>124.66</v>
      </c>
      <c r="L7468" s="203">
        <v>16433.53</v>
      </c>
      <c r="M7468" s="231"/>
    </row>
    <row r="7469" spans="1:13">
      <c r="A7469" s="231" t="s">
        <v>794</v>
      </c>
      <c r="B7469" s="231" t="s">
        <v>806</v>
      </c>
      <c r="C7469" s="231" t="s">
        <v>2343</v>
      </c>
      <c r="D7469" s="231" t="s">
        <v>799</v>
      </c>
      <c r="E7469" s="231" t="s">
        <v>1093</v>
      </c>
      <c r="F7469" s="231" t="s">
        <v>48</v>
      </c>
      <c r="G7469" s="231" t="s">
        <v>521</v>
      </c>
      <c r="H7469" s="231" t="s">
        <v>796</v>
      </c>
      <c r="I7469" s="203">
        <v>9500</v>
      </c>
      <c r="J7469" s="203">
        <v>7419.23</v>
      </c>
      <c r="K7469" s="203">
        <v>0</v>
      </c>
      <c r="L7469" s="203">
        <v>2080.77</v>
      </c>
      <c r="M7469" s="231"/>
    </row>
    <row r="7470" spans="1:13">
      <c r="A7470" s="231" t="s">
        <v>794</v>
      </c>
      <c r="B7470" s="231" t="s">
        <v>806</v>
      </c>
      <c r="C7470" s="231" t="s">
        <v>2344</v>
      </c>
      <c r="D7470" s="231" t="s">
        <v>799</v>
      </c>
      <c r="E7470" s="231" t="s">
        <v>1093</v>
      </c>
      <c r="F7470" s="231" t="s">
        <v>48</v>
      </c>
      <c r="G7470" s="231" t="s">
        <v>521</v>
      </c>
      <c r="H7470" s="231" t="s">
        <v>796</v>
      </c>
      <c r="I7470" s="203">
        <v>17000</v>
      </c>
      <c r="J7470" s="203">
        <v>6354.46</v>
      </c>
      <c r="K7470" s="203">
        <v>0</v>
      </c>
      <c r="L7470" s="203">
        <v>10645.54</v>
      </c>
      <c r="M7470" s="231"/>
    </row>
    <row r="7471" spans="1:13">
      <c r="A7471" s="231" t="s">
        <v>794</v>
      </c>
      <c r="B7471" s="231" t="s">
        <v>806</v>
      </c>
      <c r="C7471" s="231" t="s">
        <v>2344</v>
      </c>
      <c r="D7471" s="231" t="s">
        <v>799</v>
      </c>
      <c r="E7471" s="231" t="s">
        <v>1093</v>
      </c>
      <c r="F7471" s="231" t="s">
        <v>48</v>
      </c>
      <c r="G7471" s="231" t="s">
        <v>521</v>
      </c>
      <c r="H7471" s="231" t="s">
        <v>796</v>
      </c>
      <c r="I7471" s="203">
        <v>2000</v>
      </c>
      <c r="J7471" s="203">
        <v>1005.38</v>
      </c>
      <c r="K7471" s="203">
        <v>0</v>
      </c>
      <c r="L7471" s="203">
        <v>994.62</v>
      </c>
      <c r="M7471" s="231"/>
    </row>
    <row r="7472" spans="1:13">
      <c r="A7472" s="231" t="s">
        <v>794</v>
      </c>
      <c r="B7472" s="231" t="s">
        <v>806</v>
      </c>
      <c r="C7472" s="231" t="s">
        <v>2344</v>
      </c>
      <c r="D7472" s="231" t="s">
        <v>799</v>
      </c>
      <c r="E7472" s="231" t="s">
        <v>1093</v>
      </c>
      <c r="F7472" s="231" t="s">
        <v>48</v>
      </c>
      <c r="G7472" s="231" t="s">
        <v>521</v>
      </c>
      <c r="H7472" s="231" t="s">
        <v>796</v>
      </c>
      <c r="I7472" s="203">
        <v>8000</v>
      </c>
      <c r="J7472" s="203">
        <v>0</v>
      </c>
      <c r="K7472" s="203">
        <v>0</v>
      </c>
      <c r="L7472" s="203">
        <v>8000</v>
      </c>
      <c r="M7472" s="231"/>
    </row>
    <row r="7473" spans="1:13">
      <c r="A7473" s="231" t="s">
        <v>794</v>
      </c>
      <c r="B7473" s="231" t="s">
        <v>806</v>
      </c>
      <c r="C7473" s="231" t="s">
        <v>2344</v>
      </c>
      <c r="D7473" s="231" t="s">
        <v>799</v>
      </c>
      <c r="E7473" s="231" t="s">
        <v>1093</v>
      </c>
      <c r="F7473" s="231" t="s">
        <v>48</v>
      </c>
      <c r="G7473" s="231" t="s">
        <v>521</v>
      </c>
      <c r="H7473" s="231" t="s">
        <v>796</v>
      </c>
      <c r="I7473" s="203">
        <v>5000</v>
      </c>
      <c r="J7473" s="203">
        <v>2998</v>
      </c>
      <c r="K7473" s="203">
        <v>0</v>
      </c>
      <c r="L7473" s="203">
        <v>2002</v>
      </c>
      <c r="M7473" s="231"/>
    </row>
    <row r="7474" spans="1:13">
      <c r="A7474" s="231" t="s">
        <v>794</v>
      </c>
      <c r="B7474" s="231" t="s">
        <v>806</v>
      </c>
      <c r="C7474" s="231" t="s">
        <v>2344</v>
      </c>
      <c r="D7474" s="231" t="s">
        <v>799</v>
      </c>
      <c r="E7474" s="231" t="s">
        <v>1093</v>
      </c>
      <c r="F7474" s="231" t="s">
        <v>48</v>
      </c>
      <c r="G7474" s="231" t="s">
        <v>521</v>
      </c>
      <c r="H7474" s="231" t="s">
        <v>796</v>
      </c>
      <c r="I7474" s="203">
        <v>500</v>
      </c>
      <c r="J7474" s="203">
        <v>434.09</v>
      </c>
      <c r="K7474" s="203">
        <v>0</v>
      </c>
      <c r="L7474" s="203">
        <v>65.91</v>
      </c>
      <c r="M7474" s="231"/>
    </row>
    <row r="7475" spans="1:13">
      <c r="A7475" s="231" t="s">
        <v>794</v>
      </c>
      <c r="B7475" s="231" t="s">
        <v>806</v>
      </c>
      <c r="C7475" s="231" t="s">
        <v>2345</v>
      </c>
      <c r="D7475" s="231" t="s">
        <v>799</v>
      </c>
      <c r="E7475" s="231" t="s">
        <v>1093</v>
      </c>
      <c r="F7475" s="231" t="s">
        <v>48</v>
      </c>
      <c r="G7475" s="231" t="s">
        <v>521</v>
      </c>
      <c r="H7475" s="231" t="s">
        <v>796</v>
      </c>
      <c r="I7475" s="203">
        <v>900</v>
      </c>
      <c r="J7475" s="203">
        <v>325</v>
      </c>
      <c r="K7475" s="203">
        <v>0</v>
      </c>
      <c r="L7475" s="203">
        <v>575</v>
      </c>
      <c r="M7475" s="231"/>
    </row>
    <row r="7476" spans="1:13">
      <c r="A7476" s="231" t="s">
        <v>794</v>
      </c>
      <c r="B7476" s="231" t="s">
        <v>806</v>
      </c>
      <c r="C7476" s="231" t="s">
        <v>2345</v>
      </c>
      <c r="D7476" s="231" t="s">
        <v>799</v>
      </c>
      <c r="E7476" s="231" t="s">
        <v>1093</v>
      </c>
      <c r="F7476" s="231" t="s">
        <v>48</v>
      </c>
      <c r="G7476" s="231" t="s">
        <v>521</v>
      </c>
      <c r="H7476" s="231" t="s">
        <v>796</v>
      </c>
      <c r="I7476" s="203">
        <v>1285.56</v>
      </c>
      <c r="J7476" s="203">
        <v>1285.56</v>
      </c>
      <c r="K7476" s="203">
        <v>0</v>
      </c>
      <c r="L7476" s="203">
        <v>0</v>
      </c>
      <c r="M7476" s="231"/>
    </row>
    <row r="7477" spans="1:13">
      <c r="A7477" s="231" t="s">
        <v>794</v>
      </c>
      <c r="B7477" s="231" t="s">
        <v>702</v>
      </c>
      <c r="C7477" s="231" t="s">
        <v>2345</v>
      </c>
      <c r="D7477" s="231" t="s">
        <v>799</v>
      </c>
      <c r="E7477" s="231" t="s">
        <v>1093</v>
      </c>
      <c r="F7477" s="231" t="s">
        <v>48</v>
      </c>
      <c r="G7477" s="231" t="s">
        <v>521</v>
      </c>
      <c r="H7477" s="231" t="s">
        <v>796</v>
      </c>
      <c r="I7477" s="203">
        <v>714.44</v>
      </c>
      <c r="J7477" s="203">
        <v>214.26</v>
      </c>
      <c r="K7477" s="203">
        <v>0</v>
      </c>
      <c r="L7477" s="203">
        <v>500.18</v>
      </c>
      <c r="M7477" s="231"/>
    </row>
    <row r="7478" spans="1:13">
      <c r="A7478" s="231" t="s">
        <v>794</v>
      </c>
      <c r="B7478" s="231" t="s">
        <v>366</v>
      </c>
      <c r="C7478" s="231" t="s">
        <v>2345</v>
      </c>
      <c r="D7478" s="231" t="s">
        <v>799</v>
      </c>
      <c r="E7478" s="231" t="s">
        <v>1093</v>
      </c>
      <c r="F7478" s="231" t="s">
        <v>48</v>
      </c>
      <c r="G7478" s="231" t="s">
        <v>521</v>
      </c>
      <c r="H7478" s="231" t="s">
        <v>796</v>
      </c>
      <c r="I7478" s="203">
        <v>1000</v>
      </c>
      <c r="J7478" s="203">
        <v>128.33000000000001</v>
      </c>
      <c r="K7478" s="203">
        <v>0</v>
      </c>
      <c r="L7478" s="203">
        <v>871.67</v>
      </c>
      <c r="M7478" s="231"/>
    </row>
    <row r="7479" spans="1:13">
      <c r="A7479" s="231" t="s">
        <v>794</v>
      </c>
      <c r="B7479" s="231" t="s">
        <v>806</v>
      </c>
      <c r="C7479" s="231" t="s">
        <v>2341</v>
      </c>
      <c r="D7479" s="231" t="s">
        <v>816</v>
      </c>
      <c r="E7479" s="231" t="s">
        <v>2287</v>
      </c>
      <c r="F7479" s="231" t="s">
        <v>48</v>
      </c>
      <c r="G7479" s="231" t="s">
        <v>521</v>
      </c>
      <c r="H7479" s="231" t="s">
        <v>796</v>
      </c>
      <c r="I7479" s="203">
        <v>6180</v>
      </c>
      <c r="J7479" s="203">
        <v>1194.78</v>
      </c>
      <c r="K7479" s="203">
        <v>0</v>
      </c>
      <c r="L7479" s="203">
        <v>4985.22</v>
      </c>
      <c r="M7479" s="231"/>
    </row>
    <row r="7480" spans="1:13">
      <c r="A7480" s="231" t="s">
        <v>794</v>
      </c>
      <c r="B7480" s="231" t="s">
        <v>806</v>
      </c>
      <c r="C7480" s="231" t="s">
        <v>2341</v>
      </c>
      <c r="D7480" s="231" t="s">
        <v>816</v>
      </c>
      <c r="E7480" s="231" t="s">
        <v>2287</v>
      </c>
      <c r="F7480" s="231" t="s">
        <v>48</v>
      </c>
      <c r="G7480" s="231" t="s">
        <v>521</v>
      </c>
      <c r="H7480" s="231" t="s">
        <v>796</v>
      </c>
      <c r="I7480" s="203">
        <v>5820</v>
      </c>
      <c r="J7480" s="203">
        <v>0</v>
      </c>
      <c r="K7480" s="203">
        <v>0</v>
      </c>
      <c r="L7480" s="203">
        <v>5820</v>
      </c>
      <c r="M7480" s="231"/>
    </row>
    <row r="7481" spans="1:13">
      <c r="A7481" s="231" t="s">
        <v>794</v>
      </c>
      <c r="B7481" s="231" t="s">
        <v>806</v>
      </c>
      <c r="C7481" s="231" t="s">
        <v>2343</v>
      </c>
      <c r="D7481" s="231" t="s">
        <v>816</v>
      </c>
      <c r="E7481" s="231" t="s">
        <v>2287</v>
      </c>
      <c r="F7481" s="231" t="s">
        <v>48</v>
      </c>
      <c r="G7481" s="231" t="s">
        <v>521</v>
      </c>
      <c r="H7481" s="231" t="s">
        <v>796</v>
      </c>
      <c r="I7481" s="203">
        <v>2369.1799999999998</v>
      </c>
      <c r="J7481" s="203">
        <v>0</v>
      </c>
      <c r="K7481" s="203">
        <v>0</v>
      </c>
      <c r="L7481" s="203">
        <v>2369.1799999999998</v>
      </c>
      <c r="M7481" s="231"/>
    </row>
    <row r="7482" spans="1:13">
      <c r="A7482" s="231" t="s">
        <v>794</v>
      </c>
      <c r="B7482" s="231" t="s">
        <v>806</v>
      </c>
      <c r="C7482" s="231" t="s">
        <v>2341</v>
      </c>
      <c r="D7482" s="231" t="s">
        <v>799</v>
      </c>
      <c r="E7482" s="231" t="s">
        <v>2287</v>
      </c>
      <c r="F7482" s="231" t="s">
        <v>48</v>
      </c>
      <c r="G7482" s="231" t="s">
        <v>521</v>
      </c>
      <c r="H7482" s="231" t="s">
        <v>796</v>
      </c>
      <c r="I7482" s="203">
        <v>4000</v>
      </c>
      <c r="J7482" s="203">
        <v>3140.97</v>
      </c>
      <c r="K7482" s="203">
        <v>0</v>
      </c>
      <c r="L7482" s="203">
        <v>859.03</v>
      </c>
      <c r="M7482" s="231"/>
    </row>
    <row r="7483" spans="1:13">
      <c r="A7483" s="231" t="s">
        <v>794</v>
      </c>
      <c r="B7483" s="231" t="s">
        <v>806</v>
      </c>
      <c r="C7483" s="231" t="s">
        <v>2341</v>
      </c>
      <c r="D7483" s="231" t="s">
        <v>799</v>
      </c>
      <c r="E7483" s="231" t="s">
        <v>2287</v>
      </c>
      <c r="F7483" s="231" t="s">
        <v>48</v>
      </c>
      <c r="G7483" s="231" t="s">
        <v>521</v>
      </c>
      <c r="H7483" s="231" t="s">
        <v>796</v>
      </c>
      <c r="I7483" s="203">
        <v>10400</v>
      </c>
      <c r="J7483" s="203">
        <v>2640</v>
      </c>
      <c r="K7483" s="203">
        <v>0</v>
      </c>
      <c r="L7483" s="203">
        <v>7760</v>
      </c>
      <c r="M7483" s="231"/>
    </row>
    <row r="7484" spans="1:13">
      <c r="A7484" s="231" t="s">
        <v>794</v>
      </c>
      <c r="B7484" s="231" t="s">
        <v>806</v>
      </c>
      <c r="C7484" s="231" t="s">
        <v>2343</v>
      </c>
      <c r="D7484" s="231" t="s">
        <v>799</v>
      </c>
      <c r="E7484" s="231" t="s">
        <v>2287</v>
      </c>
      <c r="F7484" s="231" t="s">
        <v>48</v>
      </c>
      <c r="G7484" s="231" t="s">
        <v>521</v>
      </c>
      <c r="H7484" s="231" t="s">
        <v>796</v>
      </c>
      <c r="I7484" s="203">
        <v>3500</v>
      </c>
      <c r="J7484" s="203">
        <v>850.06</v>
      </c>
      <c r="K7484" s="203">
        <v>0</v>
      </c>
      <c r="L7484" s="203">
        <v>2649.94</v>
      </c>
      <c r="M7484" s="231"/>
    </row>
    <row r="7485" spans="1:13">
      <c r="A7485" s="231" t="s">
        <v>794</v>
      </c>
      <c r="B7485" s="231" t="s">
        <v>806</v>
      </c>
      <c r="C7485" s="231" t="s">
        <v>2344</v>
      </c>
      <c r="D7485" s="231" t="s">
        <v>799</v>
      </c>
      <c r="E7485" s="231" t="s">
        <v>2287</v>
      </c>
      <c r="F7485" s="231" t="s">
        <v>48</v>
      </c>
      <c r="G7485" s="231" t="s">
        <v>521</v>
      </c>
      <c r="H7485" s="231" t="s">
        <v>796</v>
      </c>
      <c r="I7485" s="203">
        <v>1600</v>
      </c>
      <c r="J7485" s="203">
        <v>1599</v>
      </c>
      <c r="K7485" s="203">
        <v>0</v>
      </c>
      <c r="L7485" s="203">
        <v>1</v>
      </c>
      <c r="M7485" s="231"/>
    </row>
    <row r="7486" spans="1:13">
      <c r="A7486" s="231" t="s">
        <v>794</v>
      </c>
      <c r="B7486" s="231" t="s">
        <v>806</v>
      </c>
      <c r="C7486" s="231" t="s">
        <v>2345</v>
      </c>
      <c r="D7486" s="231" t="s">
        <v>799</v>
      </c>
      <c r="E7486" s="231" t="s">
        <v>2287</v>
      </c>
      <c r="F7486" s="231" t="s">
        <v>48</v>
      </c>
      <c r="G7486" s="231" t="s">
        <v>521</v>
      </c>
      <c r="H7486" s="231" t="s">
        <v>796</v>
      </c>
      <c r="I7486" s="203">
        <v>1300</v>
      </c>
      <c r="J7486" s="203">
        <v>1347.47</v>
      </c>
      <c r="K7486" s="203">
        <v>0</v>
      </c>
      <c r="L7486" s="203">
        <v>-47.47</v>
      </c>
      <c r="M7486" s="231"/>
    </row>
    <row r="7487" spans="1:13">
      <c r="A7487" s="231" t="s">
        <v>794</v>
      </c>
      <c r="B7487" s="231" t="s">
        <v>704</v>
      </c>
      <c r="C7487" s="231" t="s">
        <v>2341</v>
      </c>
      <c r="D7487" s="231" t="s">
        <v>799</v>
      </c>
      <c r="E7487" s="231" t="s">
        <v>2287</v>
      </c>
      <c r="F7487" s="231" t="s">
        <v>48</v>
      </c>
      <c r="G7487" s="231" t="s">
        <v>521</v>
      </c>
      <c r="H7487" s="231" t="s">
        <v>796</v>
      </c>
      <c r="I7487" s="203">
        <v>5000</v>
      </c>
      <c r="J7487" s="203">
        <v>1562.05</v>
      </c>
      <c r="K7487" s="203">
        <v>0</v>
      </c>
      <c r="L7487" s="203">
        <v>3437.95</v>
      </c>
      <c r="M7487" s="231"/>
    </row>
    <row r="7488" spans="1:13">
      <c r="A7488" s="231" t="s">
        <v>794</v>
      </c>
      <c r="B7488" s="231" t="s">
        <v>702</v>
      </c>
      <c r="C7488" s="231" t="s">
        <v>2345</v>
      </c>
      <c r="D7488" s="231" t="s">
        <v>799</v>
      </c>
      <c r="E7488" s="231" t="s">
        <v>2287</v>
      </c>
      <c r="F7488" s="231" t="s">
        <v>48</v>
      </c>
      <c r="G7488" s="231" t="s">
        <v>521</v>
      </c>
      <c r="H7488" s="231" t="s">
        <v>796</v>
      </c>
      <c r="I7488" s="203">
        <v>800</v>
      </c>
      <c r="J7488" s="203">
        <v>142.84</v>
      </c>
      <c r="K7488" s="203">
        <v>0</v>
      </c>
      <c r="L7488" s="203">
        <v>657.16</v>
      </c>
      <c r="M7488" s="231"/>
    </row>
    <row r="7489" spans="1:13">
      <c r="A7489" s="231" t="s">
        <v>794</v>
      </c>
      <c r="B7489" s="231" t="s">
        <v>366</v>
      </c>
      <c r="C7489" s="231" t="s">
        <v>2345</v>
      </c>
      <c r="D7489" s="231" t="s">
        <v>799</v>
      </c>
      <c r="E7489" s="231" t="s">
        <v>2287</v>
      </c>
      <c r="F7489" s="231" t="s">
        <v>48</v>
      </c>
      <c r="G7489" s="231" t="s">
        <v>521</v>
      </c>
      <c r="H7489" s="231" t="s">
        <v>796</v>
      </c>
      <c r="I7489" s="203">
        <v>557.4</v>
      </c>
      <c r="J7489" s="203">
        <v>134.79</v>
      </c>
      <c r="K7489" s="203">
        <v>0</v>
      </c>
      <c r="L7489" s="203">
        <v>422.61</v>
      </c>
      <c r="M7489" s="231"/>
    </row>
    <row r="7490" spans="1:13">
      <c r="A7490" s="231" t="s">
        <v>794</v>
      </c>
      <c r="B7490" s="231" t="s">
        <v>806</v>
      </c>
      <c r="C7490" s="231" t="s">
        <v>2341</v>
      </c>
      <c r="D7490" s="231" t="s">
        <v>835</v>
      </c>
      <c r="E7490" s="231" t="s">
        <v>1092</v>
      </c>
      <c r="F7490" s="231" t="s">
        <v>48</v>
      </c>
      <c r="G7490" s="231" t="s">
        <v>521</v>
      </c>
      <c r="H7490" s="231" t="s">
        <v>796</v>
      </c>
      <c r="I7490" s="203">
        <v>32942.76</v>
      </c>
      <c r="J7490" s="203">
        <v>14498.36</v>
      </c>
      <c r="K7490" s="203">
        <v>7400</v>
      </c>
      <c r="L7490" s="203">
        <v>11044.4</v>
      </c>
      <c r="M7490" s="231"/>
    </row>
    <row r="7491" spans="1:13">
      <c r="A7491" s="231" t="s">
        <v>794</v>
      </c>
      <c r="B7491" s="231" t="s">
        <v>806</v>
      </c>
      <c r="C7491" s="231" t="s">
        <v>2341</v>
      </c>
      <c r="D7491" s="231" t="s">
        <v>835</v>
      </c>
      <c r="E7491" s="231" t="s">
        <v>1092</v>
      </c>
      <c r="F7491" s="231" t="s">
        <v>48</v>
      </c>
      <c r="G7491" s="231" t="s">
        <v>521</v>
      </c>
      <c r="H7491" s="231" t="s">
        <v>796</v>
      </c>
      <c r="I7491" s="203">
        <v>1900</v>
      </c>
      <c r="J7491" s="203">
        <v>0</v>
      </c>
      <c r="K7491" s="203">
        <v>0</v>
      </c>
      <c r="L7491" s="203">
        <v>1900</v>
      </c>
      <c r="M7491" s="231"/>
    </row>
    <row r="7492" spans="1:13">
      <c r="A7492" s="231" t="s">
        <v>794</v>
      </c>
      <c r="B7492" s="231" t="s">
        <v>806</v>
      </c>
      <c r="C7492" s="231" t="s">
        <v>2341</v>
      </c>
      <c r="D7492" s="231" t="s">
        <v>835</v>
      </c>
      <c r="E7492" s="231" t="s">
        <v>1092</v>
      </c>
      <c r="F7492" s="231" t="s">
        <v>48</v>
      </c>
      <c r="G7492" s="231" t="s">
        <v>521</v>
      </c>
      <c r="H7492" s="231" t="s">
        <v>796</v>
      </c>
      <c r="I7492" s="203">
        <v>925</v>
      </c>
      <c r="J7492" s="203">
        <v>925</v>
      </c>
      <c r="K7492" s="203">
        <v>0</v>
      </c>
      <c r="L7492" s="203">
        <v>0</v>
      </c>
      <c r="M7492" s="231"/>
    </row>
    <row r="7493" spans="1:13">
      <c r="A7493" s="231" t="s">
        <v>794</v>
      </c>
      <c r="B7493" s="231" t="s">
        <v>806</v>
      </c>
      <c r="C7493" s="231" t="s">
        <v>2341</v>
      </c>
      <c r="D7493" s="231" t="s">
        <v>835</v>
      </c>
      <c r="E7493" s="231" t="s">
        <v>1092</v>
      </c>
      <c r="F7493" s="231" t="s">
        <v>48</v>
      </c>
      <c r="G7493" s="231" t="s">
        <v>521</v>
      </c>
      <c r="H7493" s="231" t="s">
        <v>796</v>
      </c>
      <c r="I7493" s="203">
        <v>19515</v>
      </c>
      <c r="J7493" s="203">
        <v>8063</v>
      </c>
      <c r="K7493" s="203">
        <v>0</v>
      </c>
      <c r="L7493" s="203">
        <v>11452</v>
      </c>
      <c r="M7493" s="231"/>
    </row>
    <row r="7494" spans="1:13">
      <c r="A7494" s="231" t="s">
        <v>794</v>
      </c>
      <c r="B7494" s="231" t="s">
        <v>806</v>
      </c>
      <c r="C7494" s="231" t="s">
        <v>2341</v>
      </c>
      <c r="D7494" s="231" t="s">
        <v>835</v>
      </c>
      <c r="E7494" s="231" t="s">
        <v>1092</v>
      </c>
      <c r="F7494" s="231" t="s">
        <v>48</v>
      </c>
      <c r="G7494" s="231" t="s">
        <v>521</v>
      </c>
      <c r="H7494" s="231" t="s">
        <v>796</v>
      </c>
      <c r="I7494" s="203">
        <v>5070</v>
      </c>
      <c r="J7494" s="203">
        <v>2975</v>
      </c>
      <c r="K7494" s="203">
        <v>0</v>
      </c>
      <c r="L7494" s="203">
        <v>2095</v>
      </c>
      <c r="M7494" s="231"/>
    </row>
    <row r="7495" spans="1:13">
      <c r="A7495" s="231" t="s">
        <v>794</v>
      </c>
      <c r="B7495" s="231" t="s">
        <v>806</v>
      </c>
      <c r="C7495" s="231" t="s">
        <v>2343</v>
      </c>
      <c r="D7495" s="231" t="s">
        <v>835</v>
      </c>
      <c r="E7495" s="231" t="s">
        <v>1092</v>
      </c>
      <c r="F7495" s="231" t="s">
        <v>48</v>
      </c>
      <c r="G7495" s="231" t="s">
        <v>521</v>
      </c>
      <c r="H7495" s="231" t="s">
        <v>796</v>
      </c>
      <c r="I7495" s="203">
        <v>5430</v>
      </c>
      <c r="J7495" s="203">
        <v>1959.12</v>
      </c>
      <c r="K7495" s="203">
        <v>0</v>
      </c>
      <c r="L7495" s="203">
        <v>3470.88</v>
      </c>
      <c r="M7495" s="231"/>
    </row>
    <row r="7496" spans="1:13">
      <c r="A7496" s="231" t="s">
        <v>794</v>
      </c>
      <c r="B7496" s="231" t="s">
        <v>806</v>
      </c>
      <c r="C7496" s="231" t="s">
        <v>2344</v>
      </c>
      <c r="D7496" s="231" t="s">
        <v>835</v>
      </c>
      <c r="E7496" s="231" t="s">
        <v>1092</v>
      </c>
      <c r="F7496" s="231" t="s">
        <v>48</v>
      </c>
      <c r="G7496" s="231" t="s">
        <v>521</v>
      </c>
      <c r="H7496" s="231" t="s">
        <v>796</v>
      </c>
      <c r="I7496" s="203">
        <v>14925</v>
      </c>
      <c r="J7496" s="203">
        <v>0</v>
      </c>
      <c r="K7496" s="203">
        <v>14925</v>
      </c>
      <c r="L7496" s="203">
        <v>0</v>
      </c>
      <c r="M7496" s="231"/>
    </row>
    <row r="7497" spans="1:13">
      <c r="A7497" s="231" t="s">
        <v>794</v>
      </c>
      <c r="B7497" s="231" t="s">
        <v>806</v>
      </c>
      <c r="C7497" s="231" t="s">
        <v>2344</v>
      </c>
      <c r="D7497" s="231" t="s">
        <v>835</v>
      </c>
      <c r="E7497" s="231" t="s">
        <v>1092</v>
      </c>
      <c r="F7497" s="231" t="s">
        <v>48</v>
      </c>
      <c r="G7497" s="231" t="s">
        <v>521</v>
      </c>
      <c r="H7497" s="231" t="s">
        <v>796</v>
      </c>
      <c r="I7497" s="203">
        <v>5500</v>
      </c>
      <c r="J7497" s="203">
        <v>3783.47</v>
      </c>
      <c r="K7497" s="203">
        <v>0</v>
      </c>
      <c r="L7497" s="203">
        <v>1716.53</v>
      </c>
      <c r="M7497" s="231"/>
    </row>
    <row r="7498" spans="1:13">
      <c r="A7498" s="231" t="s">
        <v>794</v>
      </c>
      <c r="B7498" s="231" t="s">
        <v>806</v>
      </c>
      <c r="C7498" s="231" t="s">
        <v>2344</v>
      </c>
      <c r="D7498" s="231" t="s">
        <v>835</v>
      </c>
      <c r="E7498" s="231" t="s">
        <v>1092</v>
      </c>
      <c r="F7498" s="231" t="s">
        <v>48</v>
      </c>
      <c r="G7498" s="231" t="s">
        <v>521</v>
      </c>
      <c r="H7498" s="231" t="s">
        <v>796</v>
      </c>
      <c r="I7498" s="203">
        <v>2500</v>
      </c>
      <c r="J7498" s="203">
        <v>20.99</v>
      </c>
      <c r="K7498" s="203">
        <v>0</v>
      </c>
      <c r="L7498" s="203">
        <v>2479.0100000000002</v>
      </c>
      <c r="M7498" s="231"/>
    </row>
    <row r="7499" spans="1:13">
      <c r="A7499" s="231" t="s">
        <v>794</v>
      </c>
      <c r="B7499" s="231" t="s">
        <v>806</v>
      </c>
      <c r="C7499" s="231" t="s">
        <v>2345</v>
      </c>
      <c r="D7499" s="231" t="s">
        <v>835</v>
      </c>
      <c r="E7499" s="231" t="s">
        <v>1092</v>
      </c>
      <c r="F7499" s="231" t="s">
        <v>48</v>
      </c>
      <c r="G7499" s="231" t="s">
        <v>521</v>
      </c>
      <c r="H7499" s="231" t="s">
        <v>796</v>
      </c>
      <c r="I7499" s="203">
        <v>3400</v>
      </c>
      <c r="J7499" s="203">
        <v>1861.69</v>
      </c>
      <c r="K7499" s="203">
        <v>0</v>
      </c>
      <c r="L7499" s="203">
        <v>1538.31</v>
      </c>
      <c r="M7499" s="231"/>
    </row>
    <row r="7500" spans="1:13">
      <c r="A7500" s="231" t="s">
        <v>794</v>
      </c>
      <c r="B7500" s="231" t="s">
        <v>702</v>
      </c>
      <c r="C7500" s="231" t="s">
        <v>2345</v>
      </c>
      <c r="D7500" s="231" t="s">
        <v>835</v>
      </c>
      <c r="E7500" s="231" t="s">
        <v>1092</v>
      </c>
      <c r="F7500" s="231" t="s">
        <v>48</v>
      </c>
      <c r="G7500" s="231" t="s">
        <v>521</v>
      </c>
      <c r="H7500" s="231" t="s">
        <v>796</v>
      </c>
      <c r="I7500" s="203">
        <v>600</v>
      </c>
      <c r="J7500" s="203">
        <v>142.84</v>
      </c>
      <c r="K7500" s="203">
        <v>0</v>
      </c>
      <c r="L7500" s="203">
        <v>457.16</v>
      </c>
      <c r="M7500" s="231"/>
    </row>
    <row r="7501" spans="1:13">
      <c r="A7501" s="231" t="s">
        <v>794</v>
      </c>
      <c r="B7501" s="231" t="s">
        <v>366</v>
      </c>
      <c r="C7501" s="231" t="s">
        <v>2345</v>
      </c>
      <c r="D7501" s="231" t="s">
        <v>835</v>
      </c>
      <c r="E7501" s="231" t="s">
        <v>1092</v>
      </c>
      <c r="F7501" s="231" t="s">
        <v>48</v>
      </c>
      <c r="G7501" s="231" t="s">
        <v>521</v>
      </c>
      <c r="H7501" s="231" t="s">
        <v>796</v>
      </c>
      <c r="I7501" s="203">
        <v>3000</v>
      </c>
      <c r="J7501" s="203">
        <v>202.89</v>
      </c>
      <c r="K7501" s="203">
        <v>0</v>
      </c>
      <c r="L7501" s="203">
        <v>2797.11</v>
      </c>
      <c r="M7501" s="231"/>
    </row>
    <row r="7502" spans="1:13">
      <c r="A7502" s="231" t="s">
        <v>794</v>
      </c>
      <c r="B7502" s="231" t="s">
        <v>806</v>
      </c>
      <c r="C7502" s="231" t="s">
        <v>2343</v>
      </c>
      <c r="D7502" s="231" t="s">
        <v>853</v>
      </c>
      <c r="E7502" s="231" t="s">
        <v>1092</v>
      </c>
      <c r="F7502" s="231" t="s">
        <v>48</v>
      </c>
      <c r="G7502" s="231" t="s">
        <v>521</v>
      </c>
      <c r="H7502" s="231" t="s">
        <v>796</v>
      </c>
      <c r="I7502" s="203">
        <v>2735.94</v>
      </c>
      <c r="J7502" s="203">
        <v>0</v>
      </c>
      <c r="K7502" s="203">
        <v>0</v>
      </c>
      <c r="L7502" s="203">
        <v>2735.94</v>
      </c>
      <c r="M7502" s="231"/>
    </row>
    <row r="7503" spans="1:13">
      <c r="A7503" s="231" t="s">
        <v>794</v>
      </c>
      <c r="B7503" s="231" t="s">
        <v>806</v>
      </c>
      <c r="C7503" s="231" t="s">
        <v>2341</v>
      </c>
      <c r="D7503" s="231" t="s">
        <v>839</v>
      </c>
      <c r="E7503" s="231" t="s">
        <v>2286</v>
      </c>
      <c r="F7503" s="231" t="s">
        <v>48</v>
      </c>
      <c r="G7503" s="231" t="s">
        <v>521</v>
      </c>
      <c r="H7503" s="231" t="s">
        <v>796</v>
      </c>
      <c r="I7503" s="203">
        <v>8500</v>
      </c>
      <c r="J7503" s="203">
        <v>4930.55</v>
      </c>
      <c r="K7503" s="203">
        <v>355</v>
      </c>
      <c r="L7503" s="203">
        <v>3214.45</v>
      </c>
      <c r="M7503" s="231"/>
    </row>
    <row r="7504" spans="1:13">
      <c r="A7504" s="231" t="s">
        <v>794</v>
      </c>
      <c r="B7504" s="231" t="s">
        <v>806</v>
      </c>
      <c r="C7504" s="231" t="s">
        <v>2341</v>
      </c>
      <c r="D7504" s="231" t="s">
        <v>839</v>
      </c>
      <c r="E7504" s="231" t="s">
        <v>2286</v>
      </c>
      <c r="F7504" s="231" t="s">
        <v>48</v>
      </c>
      <c r="G7504" s="231" t="s">
        <v>521</v>
      </c>
      <c r="H7504" s="231" t="s">
        <v>796</v>
      </c>
      <c r="I7504" s="203">
        <v>28500</v>
      </c>
      <c r="J7504" s="203">
        <v>26900.5</v>
      </c>
      <c r="K7504" s="203">
        <v>0</v>
      </c>
      <c r="L7504" s="203">
        <v>1599.5</v>
      </c>
      <c r="M7504" s="231"/>
    </row>
    <row r="7505" spans="1:13">
      <c r="A7505" s="231" t="s">
        <v>794</v>
      </c>
      <c r="B7505" s="231" t="s">
        <v>806</v>
      </c>
      <c r="C7505" s="231" t="s">
        <v>2341</v>
      </c>
      <c r="D7505" s="231" t="s">
        <v>839</v>
      </c>
      <c r="E7505" s="231" t="s">
        <v>2286</v>
      </c>
      <c r="F7505" s="231" t="s">
        <v>48</v>
      </c>
      <c r="G7505" s="231" t="s">
        <v>521</v>
      </c>
      <c r="H7505" s="231" t="s">
        <v>796</v>
      </c>
      <c r="I7505" s="203">
        <v>1500</v>
      </c>
      <c r="J7505" s="203">
        <v>0</v>
      </c>
      <c r="K7505" s="203">
        <v>0</v>
      </c>
      <c r="L7505" s="203">
        <v>1500</v>
      </c>
      <c r="M7505" s="231"/>
    </row>
    <row r="7506" spans="1:13">
      <c r="A7506" s="231" t="s">
        <v>794</v>
      </c>
      <c r="B7506" s="231" t="s">
        <v>806</v>
      </c>
      <c r="C7506" s="231" t="s">
        <v>2343</v>
      </c>
      <c r="D7506" s="231" t="s">
        <v>839</v>
      </c>
      <c r="E7506" s="231" t="s">
        <v>2286</v>
      </c>
      <c r="F7506" s="231" t="s">
        <v>48</v>
      </c>
      <c r="G7506" s="231" t="s">
        <v>521</v>
      </c>
      <c r="H7506" s="231" t="s">
        <v>796</v>
      </c>
      <c r="I7506" s="203">
        <v>2336.66</v>
      </c>
      <c r="J7506" s="203">
        <v>0</v>
      </c>
      <c r="K7506" s="203">
        <v>0</v>
      </c>
      <c r="L7506" s="203">
        <v>2336.66</v>
      </c>
      <c r="M7506" s="231"/>
    </row>
    <row r="7507" spans="1:13">
      <c r="A7507" s="231" t="s">
        <v>794</v>
      </c>
      <c r="B7507" s="231" t="s">
        <v>806</v>
      </c>
      <c r="C7507" s="231" t="s">
        <v>2344</v>
      </c>
      <c r="D7507" s="231" t="s">
        <v>839</v>
      </c>
      <c r="E7507" s="231" t="s">
        <v>2286</v>
      </c>
      <c r="F7507" s="231" t="s">
        <v>48</v>
      </c>
      <c r="G7507" s="231" t="s">
        <v>521</v>
      </c>
      <c r="H7507" s="231" t="s">
        <v>796</v>
      </c>
      <c r="I7507" s="203">
        <v>2500</v>
      </c>
      <c r="J7507" s="203">
        <v>0</v>
      </c>
      <c r="K7507" s="203">
        <v>0</v>
      </c>
      <c r="L7507" s="203">
        <v>2500</v>
      </c>
      <c r="M7507" s="231"/>
    </row>
    <row r="7508" spans="1:13">
      <c r="A7508" s="231" t="s">
        <v>794</v>
      </c>
      <c r="B7508" s="231" t="s">
        <v>806</v>
      </c>
      <c r="C7508" s="231" t="s">
        <v>2344</v>
      </c>
      <c r="D7508" s="231" t="s">
        <v>839</v>
      </c>
      <c r="E7508" s="231" t="s">
        <v>2286</v>
      </c>
      <c r="F7508" s="231" t="s">
        <v>48</v>
      </c>
      <c r="G7508" s="231" t="s">
        <v>521</v>
      </c>
      <c r="H7508" s="231" t="s">
        <v>796</v>
      </c>
      <c r="I7508" s="203">
        <v>38500</v>
      </c>
      <c r="J7508" s="203">
        <v>0</v>
      </c>
      <c r="K7508" s="203">
        <v>0</v>
      </c>
      <c r="L7508" s="203">
        <v>38500</v>
      </c>
      <c r="M7508" s="231"/>
    </row>
    <row r="7509" spans="1:13">
      <c r="A7509" s="231" t="s">
        <v>794</v>
      </c>
      <c r="B7509" s="231" t="s">
        <v>806</v>
      </c>
      <c r="C7509" s="231" t="s">
        <v>2344</v>
      </c>
      <c r="D7509" s="231" t="s">
        <v>839</v>
      </c>
      <c r="E7509" s="231" t="s">
        <v>2286</v>
      </c>
      <c r="F7509" s="231" t="s">
        <v>48</v>
      </c>
      <c r="G7509" s="231" t="s">
        <v>521</v>
      </c>
      <c r="H7509" s="231" t="s">
        <v>796</v>
      </c>
      <c r="I7509" s="203">
        <v>2500</v>
      </c>
      <c r="J7509" s="203">
        <v>1143.2</v>
      </c>
      <c r="K7509" s="203">
        <v>0</v>
      </c>
      <c r="L7509" s="203">
        <v>1356.8</v>
      </c>
      <c r="M7509" s="231"/>
    </row>
    <row r="7510" spans="1:13">
      <c r="A7510" s="231" t="s">
        <v>794</v>
      </c>
      <c r="B7510" s="231" t="s">
        <v>806</v>
      </c>
      <c r="C7510" s="231" t="s">
        <v>2345</v>
      </c>
      <c r="D7510" s="231" t="s">
        <v>839</v>
      </c>
      <c r="E7510" s="231" t="s">
        <v>2286</v>
      </c>
      <c r="F7510" s="231" t="s">
        <v>48</v>
      </c>
      <c r="G7510" s="231" t="s">
        <v>521</v>
      </c>
      <c r="H7510" s="231" t="s">
        <v>796</v>
      </c>
      <c r="I7510" s="203">
        <v>1000</v>
      </c>
      <c r="J7510" s="203">
        <v>285.68</v>
      </c>
      <c r="K7510" s="203">
        <v>0</v>
      </c>
      <c r="L7510" s="203">
        <v>714.32</v>
      </c>
      <c r="M7510" s="231"/>
    </row>
    <row r="7511" spans="1:13">
      <c r="A7511" s="231" t="s">
        <v>794</v>
      </c>
      <c r="B7511" s="231" t="s">
        <v>702</v>
      </c>
      <c r="C7511" s="231" t="s">
        <v>2341</v>
      </c>
      <c r="D7511" s="231" t="s">
        <v>839</v>
      </c>
      <c r="E7511" s="231" t="s">
        <v>2286</v>
      </c>
      <c r="F7511" s="231" t="s">
        <v>48</v>
      </c>
      <c r="G7511" s="231" t="s">
        <v>521</v>
      </c>
      <c r="H7511" s="231" t="s">
        <v>796</v>
      </c>
      <c r="I7511" s="203">
        <v>5000</v>
      </c>
      <c r="J7511" s="203">
        <v>0</v>
      </c>
      <c r="K7511" s="203">
        <v>0</v>
      </c>
      <c r="L7511" s="203">
        <v>5000</v>
      </c>
      <c r="M7511" s="231"/>
    </row>
    <row r="7512" spans="1:13">
      <c r="A7512" s="231" t="s">
        <v>794</v>
      </c>
      <c r="B7512" s="231" t="s">
        <v>702</v>
      </c>
      <c r="C7512" s="231" t="s">
        <v>2345</v>
      </c>
      <c r="D7512" s="231" t="s">
        <v>839</v>
      </c>
      <c r="E7512" s="231" t="s">
        <v>2286</v>
      </c>
      <c r="F7512" s="231" t="s">
        <v>48</v>
      </c>
      <c r="G7512" s="231" t="s">
        <v>521</v>
      </c>
      <c r="H7512" s="231" t="s">
        <v>796</v>
      </c>
      <c r="I7512" s="203">
        <v>1000</v>
      </c>
      <c r="J7512" s="203">
        <v>142.84</v>
      </c>
      <c r="K7512" s="203">
        <v>0</v>
      </c>
      <c r="L7512" s="203">
        <v>857.16</v>
      </c>
      <c r="M7512" s="231"/>
    </row>
    <row r="7513" spans="1:13">
      <c r="A7513" s="231" t="s">
        <v>794</v>
      </c>
      <c r="B7513" s="231" t="s">
        <v>366</v>
      </c>
      <c r="C7513" s="231" t="s">
        <v>2345</v>
      </c>
      <c r="D7513" s="231" t="s">
        <v>839</v>
      </c>
      <c r="E7513" s="231" t="s">
        <v>2286</v>
      </c>
      <c r="F7513" s="231" t="s">
        <v>48</v>
      </c>
      <c r="G7513" s="231" t="s">
        <v>521</v>
      </c>
      <c r="H7513" s="231" t="s">
        <v>796</v>
      </c>
      <c r="I7513" s="203">
        <v>1000</v>
      </c>
      <c r="J7513" s="203">
        <v>0</v>
      </c>
      <c r="K7513" s="203">
        <v>0</v>
      </c>
      <c r="L7513" s="203">
        <v>1000</v>
      </c>
      <c r="M7513" s="231"/>
    </row>
    <row r="7514" spans="1:13">
      <c r="A7514" s="231" t="s">
        <v>794</v>
      </c>
      <c r="B7514" s="231" t="s">
        <v>806</v>
      </c>
      <c r="C7514" s="231" t="s">
        <v>2341</v>
      </c>
      <c r="D7514" s="231" t="s">
        <v>820</v>
      </c>
      <c r="E7514" s="231" t="s">
        <v>2285</v>
      </c>
      <c r="F7514" s="231" t="s">
        <v>48</v>
      </c>
      <c r="G7514" s="231" t="s">
        <v>521</v>
      </c>
      <c r="H7514" s="231" t="s">
        <v>796</v>
      </c>
      <c r="I7514" s="203">
        <v>7236</v>
      </c>
      <c r="J7514" s="203">
        <v>3952</v>
      </c>
      <c r="K7514" s="203">
        <v>0</v>
      </c>
      <c r="L7514" s="203">
        <v>3284</v>
      </c>
      <c r="M7514" s="231"/>
    </row>
    <row r="7515" spans="1:13">
      <c r="A7515" s="231" t="s">
        <v>794</v>
      </c>
      <c r="B7515" s="231" t="s">
        <v>806</v>
      </c>
      <c r="C7515" s="231" t="s">
        <v>2341</v>
      </c>
      <c r="D7515" s="231" t="s">
        <v>820</v>
      </c>
      <c r="E7515" s="231" t="s">
        <v>2285</v>
      </c>
      <c r="F7515" s="231" t="s">
        <v>48</v>
      </c>
      <c r="G7515" s="231" t="s">
        <v>521</v>
      </c>
      <c r="H7515" s="231" t="s">
        <v>796</v>
      </c>
      <c r="I7515" s="203">
        <v>3300</v>
      </c>
      <c r="J7515" s="203">
        <v>2135</v>
      </c>
      <c r="K7515" s="203">
        <v>0</v>
      </c>
      <c r="L7515" s="203">
        <v>1165</v>
      </c>
      <c r="M7515" s="231"/>
    </row>
    <row r="7516" spans="1:13">
      <c r="A7516" s="231" t="s">
        <v>794</v>
      </c>
      <c r="B7516" s="231" t="s">
        <v>806</v>
      </c>
      <c r="C7516" s="231" t="s">
        <v>2344</v>
      </c>
      <c r="D7516" s="231" t="s">
        <v>820</v>
      </c>
      <c r="E7516" s="231" t="s">
        <v>2285</v>
      </c>
      <c r="F7516" s="231" t="s">
        <v>48</v>
      </c>
      <c r="G7516" s="231" t="s">
        <v>521</v>
      </c>
      <c r="H7516" s="231" t="s">
        <v>796</v>
      </c>
      <c r="I7516" s="203">
        <v>4000.36</v>
      </c>
      <c r="J7516" s="203">
        <v>0</v>
      </c>
      <c r="K7516" s="203">
        <v>0</v>
      </c>
      <c r="L7516" s="203">
        <v>4000.36</v>
      </c>
      <c r="M7516" s="231"/>
    </row>
    <row r="7517" spans="1:13">
      <c r="A7517" s="231" t="s">
        <v>794</v>
      </c>
      <c r="B7517" s="231" t="s">
        <v>806</v>
      </c>
      <c r="C7517" s="231" t="s">
        <v>2345</v>
      </c>
      <c r="D7517" s="231" t="s">
        <v>820</v>
      </c>
      <c r="E7517" s="231" t="s">
        <v>2285</v>
      </c>
      <c r="F7517" s="231" t="s">
        <v>48</v>
      </c>
      <c r="G7517" s="231" t="s">
        <v>521</v>
      </c>
      <c r="H7517" s="231" t="s">
        <v>796</v>
      </c>
      <c r="I7517" s="203">
        <v>877</v>
      </c>
      <c r="J7517" s="203">
        <v>0</v>
      </c>
      <c r="K7517" s="203">
        <v>0</v>
      </c>
      <c r="L7517" s="203">
        <v>877</v>
      </c>
      <c r="M7517" s="231"/>
    </row>
    <row r="7518" spans="1:13">
      <c r="A7518" s="231" t="s">
        <v>794</v>
      </c>
      <c r="B7518" s="231" t="s">
        <v>806</v>
      </c>
      <c r="C7518" s="231" t="s">
        <v>2341</v>
      </c>
      <c r="D7518" s="231" t="s">
        <v>851</v>
      </c>
      <c r="E7518" s="231" t="s">
        <v>2284</v>
      </c>
      <c r="F7518" s="231" t="s">
        <v>48</v>
      </c>
      <c r="G7518" s="231" t="s">
        <v>521</v>
      </c>
      <c r="H7518" s="231" t="s">
        <v>796</v>
      </c>
      <c r="I7518" s="203">
        <v>6500</v>
      </c>
      <c r="J7518" s="203">
        <v>0</v>
      </c>
      <c r="K7518" s="203">
        <v>0</v>
      </c>
      <c r="L7518" s="203">
        <v>6500</v>
      </c>
      <c r="M7518" s="231"/>
    </row>
    <row r="7519" spans="1:13">
      <c r="A7519" s="231" t="s">
        <v>794</v>
      </c>
      <c r="B7519" s="231" t="s">
        <v>806</v>
      </c>
      <c r="C7519" s="231" t="s">
        <v>2344</v>
      </c>
      <c r="D7519" s="231" t="s">
        <v>851</v>
      </c>
      <c r="E7519" s="231" t="s">
        <v>2284</v>
      </c>
      <c r="F7519" s="231" t="s">
        <v>48</v>
      </c>
      <c r="G7519" s="231" t="s">
        <v>521</v>
      </c>
      <c r="H7519" s="231" t="s">
        <v>796</v>
      </c>
      <c r="I7519" s="203">
        <v>25000</v>
      </c>
      <c r="J7519" s="203">
        <v>2930.04</v>
      </c>
      <c r="K7519" s="203">
        <v>0</v>
      </c>
      <c r="L7519" s="203">
        <v>22069.96</v>
      </c>
      <c r="M7519" s="231"/>
    </row>
    <row r="7520" spans="1:13">
      <c r="A7520" s="231" t="s">
        <v>794</v>
      </c>
      <c r="B7520" s="231" t="s">
        <v>806</v>
      </c>
      <c r="C7520" s="231" t="s">
        <v>2341</v>
      </c>
      <c r="D7520" s="231" t="s">
        <v>810</v>
      </c>
      <c r="E7520" s="231" t="s">
        <v>2284</v>
      </c>
      <c r="F7520" s="231" t="s">
        <v>48</v>
      </c>
      <c r="G7520" s="231" t="s">
        <v>521</v>
      </c>
      <c r="H7520" s="231" t="s">
        <v>796</v>
      </c>
      <c r="I7520" s="203">
        <v>5000</v>
      </c>
      <c r="J7520" s="203">
        <v>1892.81</v>
      </c>
      <c r="K7520" s="203">
        <v>0</v>
      </c>
      <c r="L7520" s="203">
        <v>3107.19</v>
      </c>
      <c r="M7520" s="231"/>
    </row>
    <row r="7521" spans="1:13">
      <c r="A7521" s="231" t="s">
        <v>794</v>
      </c>
      <c r="B7521" s="231" t="s">
        <v>806</v>
      </c>
      <c r="C7521" s="231" t="s">
        <v>2341</v>
      </c>
      <c r="D7521" s="231" t="s">
        <v>810</v>
      </c>
      <c r="E7521" s="231" t="s">
        <v>2284</v>
      </c>
      <c r="F7521" s="231" t="s">
        <v>48</v>
      </c>
      <c r="G7521" s="231" t="s">
        <v>521</v>
      </c>
      <c r="H7521" s="231" t="s">
        <v>796</v>
      </c>
      <c r="I7521" s="203">
        <v>13389.66</v>
      </c>
      <c r="J7521" s="203">
        <v>13385.66</v>
      </c>
      <c r="K7521" s="203">
        <v>0</v>
      </c>
      <c r="L7521" s="203">
        <v>4</v>
      </c>
      <c r="M7521" s="231"/>
    </row>
    <row r="7522" spans="1:13">
      <c r="A7522" s="231" t="s">
        <v>794</v>
      </c>
      <c r="B7522" s="231" t="s">
        <v>806</v>
      </c>
      <c r="C7522" s="231" t="s">
        <v>2343</v>
      </c>
      <c r="D7522" s="231" t="s">
        <v>810</v>
      </c>
      <c r="E7522" s="231" t="s">
        <v>2284</v>
      </c>
      <c r="F7522" s="231" t="s">
        <v>48</v>
      </c>
      <c r="G7522" s="231" t="s">
        <v>521</v>
      </c>
      <c r="H7522" s="231" t="s">
        <v>796</v>
      </c>
      <c r="I7522" s="203">
        <v>10749</v>
      </c>
      <c r="J7522" s="203">
        <v>635.71</v>
      </c>
      <c r="K7522" s="203">
        <v>0</v>
      </c>
      <c r="L7522" s="203">
        <v>10113.290000000001</v>
      </c>
      <c r="M7522" s="231"/>
    </row>
    <row r="7523" spans="1:13">
      <c r="A7523" s="231" t="s">
        <v>794</v>
      </c>
      <c r="B7523" s="231" t="s">
        <v>806</v>
      </c>
      <c r="C7523" s="231" t="s">
        <v>2344</v>
      </c>
      <c r="D7523" s="231" t="s">
        <v>810</v>
      </c>
      <c r="E7523" s="231" t="s">
        <v>2284</v>
      </c>
      <c r="F7523" s="231" t="s">
        <v>48</v>
      </c>
      <c r="G7523" s="231" t="s">
        <v>521</v>
      </c>
      <c r="H7523" s="231" t="s">
        <v>796</v>
      </c>
      <c r="I7523" s="203">
        <v>5500</v>
      </c>
      <c r="J7523" s="203">
        <v>5391.91</v>
      </c>
      <c r="K7523" s="203">
        <v>0</v>
      </c>
      <c r="L7523" s="203">
        <v>108.09</v>
      </c>
      <c r="M7523" s="231"/>
    </row>
    <row r="7524" spans="1:13">
      <c r="A7524" s="231" t="s">
        <v>794</v>
      </c>
      <c r="B7524" s="231" t="s">
        <v>806</v>
      </c>
      <c r="C7524" s="231" t="s">
        <v>2344</v>
      </c>
      <c r="D7524" s="231" t="s">
        <v>810</v>
      </c>
      <c r="E7524" s="231" t="s">
        <v>2284</v>
      </c>
      <c r="F7524" s="231" t="s">
        <v>48</v>
      </c>
      <c r="G7524" s="231" t="s">
        <v>521</v>
      </c>
      <c r="H7524" s="231" t="s">
        <v>796</v>
      </c>
      <c r="I7524" s="203">
        <v>5000</v>
      </c>
      <c r="J7524" s="203">
        <v>0</v>
      </c>
      <c r="K7524" s="203">
        <v>0</v>
      </c>
      <c r="L7524" s="203">
        <v>5000</v>
      </c>
      <c r="M7524" s="231"/>
    </row>
    <row r="7525" spans="1:13">
      <c r="A7525" s="231" t="s">
        <v>794</v>
      </c>
      <c r="B7525" s="231" t="s">
        <v>806</v>
      </c>
      <c r="C7525" s="231" t="s">
        <v>2344</v>
      </c>
      <c r="D7525" s="231" t="s">
        <v>810</v>
      </c>
      <c r="E7525" s="231" t="s">
        <v>2284</v>
      </c>
      <c r="F7525" s="231" t="s">
        <v>48</v>
      </c>
      <c r="G7525" s="231" t="s">
        <v>521</v>
      </c>
      <c r="H7525" s="231" t="s">
        <v>796</v>
      </c>
      <c r="I7525" s="203">
        <v>10000</v>
      </c>
      <c r="J7525" s="203">
        <v>0</v>
      </c>
      <c r="K7525" s="203">
        <v>0</v>
      </c>
      <c r="L7525" s="203">
        <v>10000</v>
      </c>
      <c r="M7525" s="231"/>
    </row>
    <row r="7526" spans="1:13">
      <c r="A7526" s="231" t="s">
        <v>794</v>
      </c>
      <c r="B7526" s="231" t="s">
        <v>806</v>
      </c>
      <c r="C7526" s="231" t="s">
        <v>2344</v>
      </c>
      <c r="D7526" s="231" t="s">
        <v>810</v>
      </c>
      <c r="E7526" s="231" t="s">
        <v>2284</v>
      </c>
      <c r="F7526" s="231" t="s">
        <v>48</v>
      </c>
      <c r="G7526" s="231" t="s">
        <v>521</v>
      </c>
      <c r="H7526" s="231" t="s">
        <v>796</v>
      </c>
      <c r="I7526" s="203">
        <v>4088.46</v>
      </c>
      <c r="J7526" s="203">
        <v>4088.46</v>
      </c>
      <c r="K7526" s="203">
        <v>0</v>
      </c>
      <c r="L7526" s="203">
        <v>0</v>
      </c>
      <c r="M7526" s="231"/>
    </row>
    <row r="7527" spans="1:13">
      <c r="A7527" s="231" t="s">
        <v>794</v>
      </c>
      <c r="B7527" s="231" t="s">
        <v>806</v>
      </c>
      <c r="C7527" s="231" t="s">
        <v>2345</v>
      </c>
      <c r="D7527" s="231" t="s">
        <v>810</v>
      </c>
      <c r="E7527" s="231" t="s">
        <v>2284</v>
      </c>
      <c r="F7527" s="231" t="s">
        <v>48</v>
      </c>
      <c r="G7527" s="231" t="s">
        <v>521</v>
      </c>
      <c r="H7527" s="231" t="s">
        <v>796</v>
      </c>
      <c r="I7527" s="203">
        <v>1150</v>
      </c>
      <c r="J7527" s="203">
        <v>357.1</v>
      </c>
      <c r="K7527" s="203">
        <v>0</v>
      </c>
      <c r="L7527" s="203">
        <v>792.9</v>
      </c>
      <c r="M7527" s="231"/>
    </row>
    <row r="7528" spans="1:13">
      <c r="A7528" s="231" t="s">
        <v>794</v>
      </c>
      <c r="B7528" s="231" t="s">
        <v>806</v>
      </c>
      <c r="C7528" s="231" t="s">
        <v>2341</v>
      </c>
      <c r="D7528" s="231" t="s">
        <v>820</v>
      </c>
      <c r="E7528" s="231" t="s">
        <v>2283</v>
      </c>
      <c r="F7528" s="231" t="s">
        <v>48</v>
      </c>
      <c r="G7528" s="231" t="s">
        <v>521</v>
      </c>
      <c r="H7528" s="231" t="s">
        <v>796</v>
      </c>
      <c r="I7528" s="203">
        <v>5997</v>
      </c>
      <c r="J7528" s="203">
        <v>0</v>
      </c>
      <c r="K7528" s="203">
        <v>3900</v>
      </c>
      <c r="L7528" s="203">
        <v>2097</v>
      </c>
      <c r="M7528" s="231"/>
    </row>
    <row r="7529" spans="1:13">
      <c r="A7529" s="231" t="s">
        <v>794</v>
      </c>
      <c r="B7529" s="231" t="s">
        <v>806</v>
      </c>
      <c r="C7529" s="231" t="s">
        <v>2343</v>
      </c>
      <c r="D7529" s="231" t="s">
        <v>820</v>
      </c>
      <c r="E7529" s="231" t="s">
        <v>2283</v>
      </c>
      <c r="F7529" s="231" t="s">
        <v>48</v>
      </c>
      <c r="G7529" s="231" t="s">
        <v>521</v>
      </c>
      <c r="H7529" s="231" t="s">
        <v>796</v>
      </c>
      <c r="I7529" s="203">
        <v>2230.39</v>
      </c>
      <c r="J7529" s="203">
        <v>0</v>
      </c>
      <c r="K7529" s="203">
        <v>0</v>
      </c>
      <c r="L7529" s="203">
        <v>2230.39</v>
      </c>
      <c r="M7529" s="231"/>
    </row>
    <row r="7530" spans="1:13">
      <c r="A7530" s="231" t="s">
        <v>794</v>
      </c>
      <c r="B7530" s="231" t="s">
        <v>806</v>
      </c>
      <c r="C7530" s="231" t="s">
        <v>2344</v>
      </c>
      <c r="D7530" s="231" t="s">
        <v>820</v>
      </c>
      <c r="E7530" s="231" t="s">
        <v>2283</v>
      </c>
      <c r="F7530" s="231" t="s">
        <v>48</v>
      </c>
      <c r="G7530" s="231" t="s">
        <v>521</v>
      </c>
      <c r="H7530" s="231" t="s">
        <v>796</v>
      </c>
      <c r="I7530" s="203">
        <v>4000</v>
      </c>
      <c r="J7530" s="203">
        <v>0</v>
      </c>
      <c r="K7530" s="203">
        <v>0</v>
      </c>
      <c r="L7530" s="203">
        <v>4000</v>
      </c>
      <c r="M7530" s="231"/>
    </row>
    <row r="7531" spans="1:13">
      <c r="A7531" s="231" t="s">
        <v>794</v>
      </c>
      <c r="B7531" s="231" t="s">
        <v>806</v>
      </c>
      <c r="C7531" s="231" t="s">
        <v>2344</v>
      </c>
      <c r="D7531" s="231" t="s">
        <v>820</v>
      </c>
      <c r="E7531" s="231" t="s">
        <v>2283</v>
      </c>
      <c r="F7531" s="231" t="s">
        <v>48</v>
      </c>
      <c r="G7531" s="231" t="s">
        <v>521</v>
      </c>
      <c r="H7531" s="231" t="s">
        <v>796</v>
      </c>
      <c r="I7531" s="203">
        <v>4000</v>
      </c>
      <c r="J7531" s="203">
        <v>0</v>
      </c>
      <c r="K7531" s="203">
        <v>0</v>
      </c>
      <c r="L7531" s="203">
        <v>4000</v>
      </c>
      <c r="M7531" s="231"/>
    </row>
    <row r="7532" spans="1:13">
      <c r="A7532" s="231" t="s">
        <v>794</v>
      </c>
      <c r="B7532" s="231" t="s">
        <v>806</v>
      </c>
      <c r="C7532" s="231" t="s">
        <v>2344</v>
      </c>
      <c r="D7532" s="231" t="s">
        <v>820</v>
      </c>
      <c r="E7532" s="231" t="s">
        <v>2283</v>
      </c>
      <c r="F7532" s="231" t="s">
        <v>48</v>
      </c>
      <c r="G7532" s="231" t="s">
        <v>521</v>
      </c>
      <c r="H7532" s="231" t="s">
        <v>796</v>
      </c>
      <c r="I7532" s="203">
        <v>5000</v>
      </c>
      <c r="J7532" s="203">
        <v>0</v>
      </c>
      <c r="K7532" s="203">
        <v>0</v>
      </c>
      <c r="L7532" s="203">
        <v>5000</v>
      </c>
      <c r="M7532" s="231"/>
    </row>
    <row r="7533" spans="1:13">
      <c r="A7533" s="231" t="s">
        <v>794</v>
      </c>
      <c r="B7533" s="231" t="s">
        <v>806</v>
      </c>
      <c r="C7533" s="231" t="s">
        <v>2344</v>
      </c>
      <c r="D7533" s="231" t="s">
        <v>820</v>
      </c>
      <c r="E7533" s="231" t="s">
        <v>2283</v>
      </c>
      <c r="F7533" s="231" t="s">
        <v>48</v>
      </c>
      <c r="G7533" s="231" t="s">
        <v>521</v>
      </c>
      <c r="H7533" s="231" t="s">
        <v>796</v>
      </c>
      <c r="I7533" s="203">
        <v>4000</v>
      </c>
      <c r="J7533" s="203">
        <v>0</v>
      </c>
      <c r="K7533" s="203">
        <v>0</v>
      </c>
      <c r="L7533" s="203">
        <v>4000</v>
      </c>
      <c r="M7533" s="231"/>
    </row>
    <row r="7534" spans="1:13">
      <c r="A7534" s="231" t="s">
        <v>794</v>
      </c>
      <c r="B7534" s="231" t="s">
        <v>806</v>
      </c>
      <c r="C7534" s="231" t="s">
        <v>2345</v>
      </c>
      <c r="D7534" s="231" t="s">
        <v>820</v>
      </c>
      <c r="E7534" s="231" t="s">
        <v>2283</v>
      </c>
      <c r="F7534" s="231" t="s">
        <v>48</v>
      </c>
      <c r="G7534" s="231" t="s">
        <v>521</v>
      </c>
      <c r="H7534" s="231" t="s">
        <v>796</v>
      </c>
      <c r="I7534" s="203">
        <v>460</v>
      </c>
      <c r="J7534" s="203">
        <v>0</v>
      </c>
      <c r="K7534" s="203">
        <v>0</v>
      </c>
      <c r="L7534" s="203">
        <v>460</v>
      </c>
      <c r="M7534" s="231"/>
    </row>
    <row r="7535" spans="1:13">
      <c r="A7535" s="231" t="s">
        <v>794</v>
      </c>
      <c r="B7535" s="231" t="s">
        <v>702</v>
      </c>
      <c r="C7535" s="231" t="s">
        <v>2345</v>
      </c>
      <c r="D7535" s="231" t="s">
        <v>820</v>
      </c>
      <c r="E7535" s="231" t="s">
        <v>2283</v>
      </c>
      <c r="F7535" s="231" t="s">
        <v>48</v>
      </c>
      <c r="G7535" s="231" t="s">
        <v>521</v>
      </c>
      <c r="H7535" s="231" t="s">
        <v>796</v>
      </c>
      <c r="I7535" s="203">
        <v>920</v>
      </c>
      <c r="J7535" s="203">
        <v>142.84</v>
      </c>
      <c r="K7535" s="203">
        <v>0</v>
      </c>
      <c r="L7535" s="203">
        <v>777.16</v>
      </c>
      <c r="M7535" s="231"/>
    </row>
    <row r="7536" spans="1:13">
      <c r="A7536" s="231" t="s">
        <v>794</v>
      </c>
      <c r="B7536" s="231" t="s">
        <v>366</v>
      </c>
      <c r="C7536" s="231" t="s">
        <v>2345</v>
      </c>
      <c r="D7536" s="231" t="s">
        <v>820</v>
      </c>
      <c r="E7536" s="231" t="s">
        <v>2283</v>
      </c>
      <c r="F7536" s="231" t="s">
        <v>48</v>
      </c>
      <c r="G7536" s="231" t="s">
        <v>521</v>
      </c>
      <c r="H7536" s="231" t="s">
        <v>796</v>
      </c>
      <c r="I7536" s="203">
        <v>600</v>
      </c>
      <c r="J7536" s="203">
        <v>0</v>
      </c>
      <c r="K7536" s="203">
        <v>0</v>
      </c>
      <c r="L7536" s="203">
        <v>600</v>
      </c>
      <c r="M7536" s="231"/>
    </row>
    <row r="7537" spans="1:13">
      <c r="A7537" s="231" t="s">
        <v>794</v>
      </c>
      <c r="B7537" s="231" t="s">
        <v>806</v>
      </c>
      <c r="C7537" s="231" t="s">
        <v>2341</v>
      </c>
      <c r="D7537" s="231" t="s">
        <v>839</v>
      </c>
      <c r="E7537" s="231" t="s">
        <v>2283</v>
      </c>
      <c r="F7537" s="231" t="s">
        <v>48</v>
      </c>
      <c r="G7537" s="231" t="s">
        <v>521</v>
      </c>
      <c r="H7537" s="231" t="s">
        <v>796</v>
      </c>
      <c r="I7537" s="203">
        <v>2500</v>
      </c>
      <c r="J7537" s="203">
        <v>0</v>
      </c>
      <c r="K7537" s="203">
        <v>0</v>
      </c>
      <c r="L7537" s="203">
        <v>2500</v>
      </c>
      <c r="M7537" s="231"/>
    </row>
    <row r="7538" spans="1:13">
      <c r="A7538" s="231" t="s">
        <v>794</v>
      </c>
      <c r="B7538" s="231" t="s">
        <v>806</v>
      </c>
      <c r="C7538" s="231" t="s">
        <v>2343</v>
      </c>
      <c r="D7538" s="231" t="s">
        <v>839</v>
      </c>
      <c r="E7538" s="231" t="s">
        <v>2283</v>
      </c>
      <c r="F7538" s="231" t="s">
        <v>48</v>
      </c>
      <c r="G7538" s="231" t="s">
        <v>521</v>
      </c>
      <c r="H7538" s="231" t="s">
        <v>796</v>
      </c>
      <c r="I7538" s="203">
        <v>1523.82</v>
      </c>
      <c r="J7538" s="203">
        <v>0</v>
      </c>
      <c r="K7538" s="203">
        <v>0</v>
      </c>
      <c r="L7538" s="203">
        <v>1523.82</v>
      </c>
      <c r="M7538" s="231"/>
    </row>
    <row r="7539" spans="1:13">
      <c r="A7539" s="231" t="s">
        <v>794</v>
      </c>
      <c r="B7539" s="231" t="s">
        <v>806</v>
      </c>
      <c r="C7539" s="231" t="s">
        <v>2341</v>
      </c>
      <c r="D7539" s="231" t="s">
        <v>835</v>
      </c>
      <c r="E7539" s="231" t="s">
        <v>2283</v>
      </c>
      <c r="F7539" s="231" t="s">
        <v>48</v>
      </c>
      <c r="G7539" s="231" t="s">
        <v>521</v>
      </c>
      <c r="H7539" s="231" t="s">
        <v>796</v>
      </c>
      <c r="I7539" s="203">
        <v>7000</v>
      </c>
      <c r="J7539" s="203">
        <v>0</v>
      </c>
      <c r="K7539" s="203">
        <v>0</v>
      </c>
      <c r="L7539" s="203">
        <v>7000</v>
      </c>
      <c r="M7539" s="231"/>
    </row>
    <row r="7540" spans="1:13">
      <c r="A7540" s="231" t="s">
        <v>794</v>
      </c>
      <c r="B7540" s="231" t="s">
        <v>806</v>
      </c>
      <c r="C7540" s="231" t="s">
        <v>2341</v>
      </c>
      <c r="D7540" s="231" t="s">
        <v>835</v>
      </c>
      <c r="E7540" s="231" t="s">
        <v>2283</v>
      </c>
      <c r="F7540" s="231" t="s">
        <v>48</v>
      </c>
      <c r="G7540" s="231" t="s">
        <v>521</v>
      </c>
      <c r="H7540" s="231" t="s">
        <v>796</v>
      </c>
      <c r="I7540" s="203">
        <v>10500</v>
      </c>
      <c r="J7540" s="203">
        <v>6597</v>
      </c>
      <c r="K7540" s="203">
        <v>0</v>
      </c>
      <c r="L7540" s="203">
        <v>3903</v>
      </c>
      <c r="M7540" s="231"/>
    </row>
    <row r="7541" spans="1:13">
      <c r="A7541" s="231" t="s">
        <v>794</v>
      </c>
      <c r="B7541" s="231" t="s">
        <v>806</v>
      </c>
      <c r="C7541" s="231" t="s">
        <v>2343</v>
      </c>
      <c r="D7541" s="231" t="s">
        <v>835</v>
      </c>
      <c r="E7541" s="231" t="s">
        <v>2283</v>
      </c>
      <c r="F7541" s="231" t="s">
        <v>48</v>
      </c>
      <c r="G7541" s="231" t="s">
        <v>521</v>
      </c>
      <c r="H7541" s="231" t="s">
        <v>796</v>
      </c>
      <c r="I7541" s="203">
        <v>10370.27</v>
      </c>
      <c r="J7541" s="203">
        <v>570</v>
      </c>
      <c r="K7541" s="203">
        <v>0</v>
      </c>
      <c r="L7541" s="203">
        <v>9800.27</v>
      </c>
      <c r="M7541" s="231"/>
    </row>
    <row r="7542" spans="1:13">
      <c r="A7542" s="231" t="s">
        <v>794</v>
      </c>
      <c r="B7542" s="231" t="s">
        <v>806</v>
      </c>
      <c r="C7542" s="231" t="s">
        <v>2343</v>
      </c>
      <c r="D7542" s="231" t="s">
        <v>835</v>
      </c>
      <c r="E7542" s="231" t="s">
        <v>2283</v>
      </c>
      <c r="F7542" s="231" t="s">
        <v>48</v>
      </c>
      <c r="G7542" s="231" t="s">
        <v>521</v>
      </c>
      <c r="H7542" s="231" t="s">
        <v>796</v>
      </c>
      <c r="I7542" s="203">
        <v>5000</v>
      </c>
      <c r="J7542" s="203">
        <v>0</v>
      </c>
      <c r="K7542" s="203">
        <v>0</v>
      </c>
      <c r="L7542" s="203">
        <v>5000</v>
      </c>
      <c r="M7542" s="231"/>
    </row>
    <row r="7543" spans="1:13">
      <c r="A7543" s="231" t="s">
        <v>794</v>
      </c>
      <c r="B7543" s="231" t="s">
        <v>806</v>
      </c>
      <c r="C7543" s="231" t="s">
        <v>2344</v>
      </c>
      <c r="D7543" s="231" t="s">
        <v>835</v>
      </c>
      <c r="E7543" s="231" t="s">
        <v>2283</v>
      </c>
      <c r="F7543" s="231" t="s">
        <v>48</v>
      </c>
      <c r="G7543" s="231" t="s">
        <v>521</v>
      </c>
      <c r="H7543" s="231" t="s">
        <v>796</v>
      </c>
      <c r="I7543" s="203">
        <v>2000</v>
      </c>
      <c r="J7543" s="203">
        <v>0</v>
      </c>
      <c r="K7543" s="203">
        <v>0</v>
      </c>
      <c r="L7543" s="203">
        <v>2000</v>
      </c>
      <c r="M7543" s="231"/>
    </row>
    <row r="7544" spans="1:13">
      <c r="A7544" s="231" t="s">
        <v>794</v>
      </c>
      <c r="B7544" s="231" t="s">
        <v>806</v>
      </c>
      <c r="C7544" s="231" t="s">
        <v>2344</v>
      </c>
      <c r="D7544" s="231" t="s">
        <v>835</v>
      </c>
      <c r="E7544" s="231" t="s">
        <v>2283</v>
      </c>
      <c r="F7544" s="231" t="s">
        <v>48</v>
      </c>
      <c r="G7544" s="231" t="s">
        <v>521</v>
      </c>
      <c r="H7544" s="231" t="s">
        <v>796</v>
      </c>
      <c r="I7544" s="203">
        <v>6000</v>
      </c>
      <c r="J7544" s="203">
        <v>0</v>
      </c>
      <c r="K7544" s="203">
        <v>0</v>
      </c>
      <c r="L7544" s="203">
        <v>6000</v>
      </c>
      <c r="M7544" s="231"/>
    </row>
    <row r="7545" spans="1:13">
      <c r="A7545" s="231" t="s">
        <v>794</v>
      </c>
      <c r="B7545" s="231" t="s">
        <v>806</v>
      </c>
      <c r="C7545" s="231" t="s">
        <v>2344</v>
      </c>
      <c r="D7545" s="231" t="s">
        <v>835</v>
      </c>
      <c r="E7545" s="231" t="s">
        <v>2283</v>
      </c>
      <c r="F7545" s="231" t="s">
        <v>48</v>
      </c>
      <c r="G7545" s="231" t="s">
        <v>521</v>
      </c>
      <c r="H7545" s="231" t="s">
        <v>796</v>
      </c>
      <c r="I7545" s="203">
        <v>20000</v>
      </c>
      <c r="J7545" s="203">
        <v>0</v>
      </c>
      <c r="K7545" s="203">
        <v>0</v>
      </c>
      <c r="L7545" s="203">
        <v>20000</v>
      </c>
      <c r="M7545" s="231"/>
    </row>
    <row r="7546" spans="1:13">
      <c r="A7546" s="231" t="s">
        <v>794</v>
      </c>
      <c r="B7546" s="231" t="s">
        <v>806</v>
      </c>
      <c r="C7546" s="231" t="s">
        <v>2344</v>
      </c>
      <c r="D7546" s="231" t="s">
        <v>835</v>
      </c>
      <c r="E7546" s="231" t="s">
        <v>2283</v>
      </c>
      <c r="F7546" s="231" t="s">
        <v>48</v>
      </c>
      <c r="G7546" s="231" t="s">
        <v>521</v>
      </c>
      <c r="H7546" s="231" t="s">
        <v>796</v>
      </c>
      <c r="I7546" s="203">
        <v>3000</v>
      </c>
      <c r="J7546" s="203">
        <v>0</v>
      </c>
      <c r="K7546" s="203">
        <v>0</v>
      </c>
      <c r="L7546" s="203">
        <v>3000</v>
      </c>
      <c r="M7546" s="231"/>
    </row>
    <row r="7547" spans="1:13">
      <c r="A7547" s="231" t="s">
        <v>794</v>
      </c>
      <c r="B7547" s="231" t="s">
        <v>806</v>
      </c>
      <c r="C7547" s="231" t="s">
        <v>2345</v>
      </c>
      <c r="D7547" s="231" t="s">
        <v>835</v>
      </c>
      <c r="E7547" s="231" t="s">
        <v>2283</v>
      </c>
      <c r="F7547" s="231" t="s">
        <v>48</v>
      </c>
      <c r="G7547" s="231" t="s">
        <v>521</v>
      </c>
      <c r="H7547" s="231" t="s">
        <v>796</v>
      </c>
      <c r="I7547" s="203">
        <v>1000</v>
      </c>
      <c r="J7547" s="203">
        <v>0</v>
      </c>
      <c r="K7547" s="203">
        <v>0</v>
      </c>
      <c r="L7547" s="203">
        <v>1000</v>
      </c>
      <c r="M7547" s="231"/>
    </row>
    <row r="7548" spans="1:13">
      <c r="A7548" s="231" t="s">
        <v>794</v>
      </c>
      <c r="B7548" s="231" t="s">
        <v>702</v>
      </c>
      <c r="C7548" s="231" t="s">
        <v>2345</v>
      </c>
      <c r="D7548" s="231" t="s">
        <v>835</v>
      </c>
      <c r="E7548" s="231" t="s">
        <v>2283</v>
      </c>
      <c r="F7548" s="231" t="s">
        <v>48</v>
      </c>
      <c r="G7548" s="231" t="s">
        <v>521</v>
      </c>
      <c r="H7548" s="231" t="s">
        <v>796</v>
      </c>
      <c r="I7548" s="203">
        <v>1000</v>
      </c>
      <c r="J7548" s="203">
        <v>0</v>
      </c>
      <c r="K7548" s="203">
        <v>0</v>
      </c>
      <c r="L7548" s="203">
        <v>1000</v>
      </c>
      <c r="M7548" s="231"/>
    </row>
    <row r="7549" spans="1:13">
      <c r="A7549" s="231" t="s">
        <v>794</v>
      </c>
      <c r="B7549" s="231" t="s">
        <v>366</v>
      </c>
      <c r="C7549" s="231" t="s">
        <v>2345</v>
      </c>
      <c r="D7549" s="231" t="s">
        <v>835</v>
      </c>
      <c r="E7549" s="231" t="s">
        <v>2283</v>
      </c>
      <c r="F7549" s="231" t="s">
        <v>48</v>
      </c>
      <c r="G7549" s="231" t="s">
        <v>521</v>
      </c>
      <c r="H7549" s="231" t="s">
        <v>796</v>
      </c>
      <c r="I7549" s="203">
        <v>1000</v>
      </c>
      <c r="J7549" s="203">
        <v>0</v>
      </c>
      <c r="K7549" s="203">
        <v>0</v>
      </c>
      <c r="L7549" s="203">
        <v>1000</v>
      </c>
      <c r="M7549" s="231"/>
    </row>
    <row r="7550" spans="1:13">
      <c r="A7550" s="231" t="s">
        <v>794</v>
      </c>
      <c r="B7550" s="231" t="s">
        <v>806</v>
      </c>
      <c r="C7550" s="231" t="s">
        <v>2341</v>
      </c>
      <c r="D7550" s="231" t="s">
        <v>799</v>
      </c>
      <c r="E7550" s="231" t="s">
        <v>2283</v>
      </c>
      <c r="F7550" s="231" t="s">
        <v>48</v>
      </c>
      <c r="G7550" s="231" t="s">
        <v>521</v>
      </c>
      <c r="H7550" s="231" t="s">
        <v>796</v>
      </c>
      <c r="I7550" s="203">
        <v>13500</v>
      </c>
      <c r="J7550" s="203">
        <v>8998</v>
      </c>
      <c r="K7550" s="203">
        <v>0</v>
      </c>
      <c r="L7550" s="203">
        <v>4502</v>
      </c>
      <c r="M7550" s="231"/>
    </row>
    <row r="7551" spans="1:13">
      <c r="A7551" s="231" t="s">
        <v>794</v>
      </c>
      <c r="B7551" s="231" t="s">
        <v>806</v>
      </c>
      <c r="C7551" s="231" t="s">
        <v>2343</v>
      </c>
      <c r="D7551" s="231" t="s">
        <v>799</v>
      </c>
      <c r="E7551" s="231" t="s">
        <v>2283</v>
      </c>
      <c r="F7551" s="231" t="s">
        <v>48</v>
      </c>
      <c r="G7551" s="231" t="s">
        <v>521</v>
      </c>
      <c r="H7551" s="231" t="s">
        <v>796</v>
      </c>
      <c r="I7551" s="203">
        <v>8821.4699999999993</v>
      </c>
      <c r="J7551" s="203">
        <v>0</v>
      </c>
      <c r="K7551" s="203">
        <v>0</v>
      </c>
      <c r="L7551" s="203">
        <v>8821.4699999999993</v>
      </c>
      <c r="M7551" s="231"/>
    </row>
    <row r="7552" spans="1:13">
      <c r="A7552" s="231" t="s">
        <v>794</v>
      </c>
      <c r="B7552" s="231" t="s">
        <v>806</v>
      </c>
      <c r="C7552" s="231" t="s">
        <v>2345</v>
      </c>
      <c r="D7552" s="231" t="s">
        <v>799</v>
      </c>
      <c r="E7552" s="231" t="s">
        <v>2283</v>
      </c>
      <c r="F7552" s="231" t="s">
        <v>48</v>
      </c>
      <c r="G7552" s="231" t="s">
        <v>521</v>
      </c>
      <c r="H7552" s="231" t="s">
        <v>796</v>
      </c>
      <c r="I7552" s="203">
        <v>142.84</v>
      </c>
      <c r="J7552" s="203">
        <v>142.84</v>
      </c>
      <c r="K7552" s="203">
        <v>0</v>
      </c>
      <c r="L7552" s="203">
        <v>0</v>
      </c>
      <c r="M7552" s="231"/>
    </row>
    <row r="7553" spans="1:13">
      <c r="A7553" s="231" t="s">
        <v>794</v>
      </c>
      <c r="B7553" s="231" t="s">
        <v>702</v>
      </c>
      <c r="C7553" s="231" t="s">
        <v>2345</v>
      </c>
      <c r="D7553" s="231" t="s">
        <v>799</v>
      </c>
      <c r="E7553" s="231" t="s">
        <v>2283</v>
      </c>
      <c r="F7553" s="231" t="s">
        <v>48</v>
      </c>
      <c r="G7553" s="231" t="s">
        <v>521</v>
      </c>
      <c r="H7553" s="231" t="s">
        <v>796</v>
      </c>
      <c r="I7553" s="203">
        <v>107.16</v>
      </c>
      <c r="J7553" s="203">
        <v>0</v>
      </c>
      <c r="K7553" s="203">
        <v>0</v>
      </c>
      <c r="L7553" s="203">
        <v>107.16</v>
      </c>
      <c r="M7553" s="231"/>
    </row>
    <row r="7554" spans="1:13">
      <c r="A7554" s="231" t="s">
        <v>794</v>
      </c>
      <c r="B7554" s="231" t="s">
        <v>806</v>
      </c>
      <c r="C7554" s="231" t="s">
        <v>2341</v>
      </c>
      <c r="D7554" s="231" t="s">
        <v>818</v>
      </c>
      <c r="E7554" s="231" t="s">
        <v>2282</v>
      </c>
      <c r="F7554" s="231" t="s">
        <v>48</v>
      </c>
      <c r="G7554" s="231" t="s">
        <v>521</v>
      </c>
      <c r="H7554" s="231" t="s">
        <v>796</v>
      </c>
      <c r="I7554" s="203">
        <v>2200</v>
      </c>
      <c r="J7554" s="203">
        <v>848</v>
      </c>
      <c r="K7554" s="203">
        <v>0</v>
      </c>
      <c r="L7554" s="203">
        <v>1352</v>
      </c>
      <c r="M7554" s="231"/>
    </row>
    <row r="7555" spans="1:13">
      <c r="A7555" s="231" t="s">
        <v>794</v>
      </c>
      <c r="B7555" s="231" t="s">
        <v>806</v>
      </c>
      <c r="C7555" s="231" t="s">
        <v>2343</v>
      </c>
      <c r="D7555" s="231" t="s">
        <v>818</v>
      </c>
      <c r="E7555" s="231" t="s">
        <v>2282</v>
      </c>
      <c r="F7555" s="231" t="s">
        <v>48</v>
      </c>
      <c r="G7555" s="231" t="s">
        <v>521</v>
      </c>
      <c r="H7555" s="231" t="s">
        <v>796</v>
      </c>
      <c r="I7555" s="203">
        <v>1787.89</v>
      </c>
      <c r="J7555" s="203">
        <v>2787.03</v>
      </c>
      <c r="K7555" s="203">
        <v>74.44</v>
      </c>
      <c r="L7555" s="203">
        <v>-1073.58</v>
      </c>
      <c r="M7555" s="231"/>
    </row>
    <row r="7556" spans="1:13">
      <c r="A7556" s="231" t="s">
        <v>794</v>
      </c>
      <c r="B7556" s="231" t="s">
        <v>806</v>
      </c>
      <c r="C7556" s="231" t="s">
        <v>2345</v>
      </c>
      <c r="D7556" s="231" t="s">
        <v>818</v>
      </c>
      <c r="E7556" s="231" t="s">
        <v>2282</v>
      </c>
      <c r="F7556" s="231" t="s">
        <v>48</v>
      </c>
      <c r="G7556" s="231" t="s">
        <v>521</v>
      </c>
      <c r="H7556" s="231" t="s">
        <v>796</v>
      </c>
      <c r="I7556" s="203">
        <v>800</v>
      </c>
      <c r="J7556" s="203">
        <v>800</v>
      </c>
      <c r="K7556" s="203">
        <v>0</v>
      </c>
      <c r="L7556" s="203">
        <v>0</v>
      </c>
      <c r="M7556" s="231"/>
    </row>
    <row r="7557" spans="1:13">
      <c r="A7557" s="231" t="s">
        <v>794</v>
      </c>
      <c r="B7557" s="231" t="s">
        <v>806</v>
      </c>
      <c r="C7557" s="231" t="s">
        <v>2341</v>
      </c>
      <c r="D7557" s="231" t="s">
        <v>810</v>
      </c>
      <c r="E7557" s="231" t="s">
        <v>2281</v>
      </c>
      <c r="F7557" s="231" t="s">
        <v>48</v>
      </c>
      <c r="G7557" s="231" t="s">
        <v>521</v>
      </c>
      <c r="H7557" s="231" t="s">
        <v>796</v>
      </c>
      <c r="I7557" s="203">
        <v>5000</v>
      </c>
      <c r="J7557" s="203">
        <v>1039</v>
      </c>
      <c r="K7557" s="203">
        <v>0</v>
      </c>
      <c r="L7557" s="203">
        <v>3961</v>
      </c>
      <c r="M7557" s="231"/>
    </row>
    <row r="7558" spans="1:13">
      <c r="A7558" s="231" t="s">
        <v>794</v>
      </c>
      <c r="B7558" s="231" t="s">
        <v>806</v>
      </c>
      <c r="C7558" s="231" t="s">
        <v>2341</v>
      </c>
      <c r="D7558" s="231" t="s">
        <v>810</v>
      </c>
      <c r="E7558" s="231" t="s">
        <v>2281</v>
      </c>
      <c r="F7558" s="231" t="s">
        <v>48</v>
      </c>
      <c r="G7558" s="231" t="s">
        <v>521</v>
      </c>
      <c r="H7558" s="231" t="s">
        <v>796</v>
      </c>
      <c r="I7558" s="203">
        <v>10000</v>
      </c>
      <c r="J7558" s="203">
        <v>7326</v>
      </c>
      <c r="K7558" s="203">
        <v>300</v>
      </c>
      <c r="L7558" s="203">
        <v>2374</v>
      </c>
      <c r="M7558" s="231"/>
    </row>
    <row r="7559" spans="1:13">
      <c r="A7559" s="231" t="s">
        <v>794</v>
      </c>
      <c r="B7559" s="231" t="s">
        <v>806</v>
      </c>
      <c r="C7559" s="231" t="s">
        <v>2343</v>
      </c>
      <c r="D7559" s="231" t="s">
        <v>810</v>
      </c>
      <c r="E7559" s="231" t="s">
        <v>2281</v>
      </c>
      <c r="F7559" s="231" t="s">
        <v>48</v>
      </c>
      <c r="G7559" s="231" t="s">
        <v>521</v>
      </c>
      <c r="H7559" s="231" t="s">
        <v>796</v>
      </c>
      <c r="I7559" s="203">
        <v>15779.28</v>
      </c>
      <c r="J7559" s="203">
        <v>5468.17</v>
      </c>
      <c r="K7559" s="203">
        <v>200.72</v>
      </c>
      <c r="L7559" s="203">
        <v>10110.39</v>
      </c>
      <c r="M7559" s="231"/>
    </row>
    <row r="7560" spans="1:13">
      <c r="A7560" s="231" t="s">
        <v>794</v>
      </c>
      <c r="B7560" s="231" t="s">
        <v>806</v>
      </c>
      <c r="C7560" s="231" t="s">
        <v>2345</v>
      </c>
      <c r="D7560" s="231" t="s">
        <v>810</v>
      </c>
      <c r="E7560" s="231" t="s">
        <v>2281</v>
      </c>
      <c r="F7560" s="231" t="s">
        <v>48</v>
      </c>
      <c r="G7560" s="231" t="s">
        <v>521</v>
      </c>
      <c r="H7560" s="231" t="s">
        <v>796</v>
      </c>
      <c r="I7560" s="203">
        <v>1150</v>
      </c>
      <c r="J7560" s="203">
        <v>0</v>
      </c>
      <c r="K7560" s="203">
        <v>0</v>
      </c>
      <c r="L7560" s="203">
        <v>1150</v>
      </c>
      <c r="M7560" s="231"/>
    </row>
    <row r="7561" spans="1:13">
      <c r="A7561" s="231" t="s">
        <v>794</v>
      </c>
      <c r="B7561" s="231" t="s">
        <v>806</v>
      </c>
      <c r="C7561" s="231" t="s">
        <v>2341</v>
      </c>
      <c r="D7561" s="231" t="s">
        <v>810</v>
      </c>
      <c r="E7561" s="231" t="s">
        <v>1066</v>
      </c>
      <c r="F7561" s="231" t="s">
        <v>48</v>
      </c>
      <c r="G7561" s="231" t="s">
        <v>521</v>
      </c>
      <c r="H7561" s="231" t="s">
        <v>796</v>
      </c>
      <c r="I7561" s="203">
        <v>15000</v>
      </c>
      <c r="J7561" s="203">
        <v>0</v>
      </c>
      <c r="K7561" s="203">
        <v>0</v>
      </c>
      <c r="L7561" s="203">
        <v>15000</v>
      </c>
      <c r="M7561" s="231"/>
    </row>
    <row r="7562" spans="1:13">
      <c r="A7562" s="231" t="s">
        <v>794</v>
      </c>
      <c r="B7562" s="231" t="s">
        <v>806</v>
      </c>
      <c r="C7562" s="231" t="s">
        <v>2341</v>
      </c>
      <c r="D7562" s="231" t="s">
        <v>810</v>
      </c>
      <c r="E7562" s="231" t="s">
        <v>1066</v>
      </c>
      <c r="F7562" s="231" t="s">
        <v>48</v>
      </c>
      <c r="G7562" s="231" t="s">
        <v>521</v>
      </c>
      <c r="H7562" s="231" t="s">
        <v>796</v>
      </c>
      <c r="I7562" s="203">
        <v>400</v>
      </c>
      <c r="J7562" s="203">
        <v>0</v>
      </c>
      <c r="K7562" s="203">
        <v>0</v>
      </c>
      <c r="L7562" s="203">
        <v>400</v>
      </c>
      <c r="M7562" s="231"/>
    </row>
    <row r="7563" spans="1:13">
      <c r="A7563" s="231" t="s">
        <v>794</v>
      </c>
      <c r="B7563" s="231" t="s">
        <v>806</v>
      </c>
      <c r="C7563" s="231" t="s">
        <v>2341</v>
      </c>
      <c r="D7563" s="231" t="s">
        <v>810</v>
      </c>
      <c r="E7563" s="231" t="s">
        <v>1066</v>
      </c>
      <c r="F7563" s="231" t="s">
        <v>48</v>
      </c>
      <c r="G7563" s="231" t="s">
        <v>521</v>
      </c>
      <c r="H7563" s="231" t="s">
        <v>796</v>
      </c>
      <c r="I7563" s="203">
        <v>22230.03</v>
      </c>
      <c r="J7563" s="203">
        <v>7350</v>
      </c>
      <c r="K7563" s="203">
        <v>0</v>
      </c>
      <c r="L7563" s="203">
        <v>14880.03</v>
      </c>
      <c r="M7563" s="231"/>
    </row>
    <row r="7564" spans="1:13">
      <c r="A7564" s="231" t="s">
        <v>794</v>
      </c>
      <c r="B7564" s="231" t="s">
        <v>806</v>
      </c>
      <c r="C7564" s="231" t="s">
        <v>2343</v>
      </c>
      <c r="D7564" s="231" t="s">
        <v>810</v>
      </c>
      <c r="E7564" s="231" t="s">
        <v>1066</v>
      </c>
      <c r="F7564" s="231" t="s">
        <v>48</v>
      </c>
      <c r="G7564" s="231" t="s">
        <v>521</v>
      </c>
      <c r="H7564" s="231" t="s">
        <v>796</v>
      </c>
      <c r="I7564" s="203">
        <v>13250</v>
      </c>
      <c r="J7564" s="203">
        <v>310.05</v>
      </c>
      <c r="K7564" s="203">
        <v>0</v>
      </c>
      <c r="L7564" s="203">
        <v>12939.95</v>
      </c>
      <c r="M7564" s="231"/>
    </row>
    <row r="7565" spans="1:13">
      <c r="A7565" s="231" t="s">
        <v>794</v>
      </c>
      <c r="B7565" s="231" t="s">
        <v>806</v>
      </c>
      <c r="C7565" s="231" t="s">
        <v>2343</v>
      </c>
      <c r="D7565" s="231" t="s">
        <v>810</v>
      </c>
      <c r="E7565" s="231" t="s">
        <v>1066</v>
      </c>
      <c r="F7565" s="231" t="s">
        <v>48</v>
      </c>
      <c r="G7565" s="231" t="s">
        <v>521</v>
      </c>
      <c r="H7565" s="231" t="s">
        <v>796</v>
      </c>
      <c r="I7565" s="203">
        <v>200</v>
      </c>
      <c r="J7565" s="203">
        <v>118.99</v>
      </c>
      <c r="K7565" s="203">
        <v>0</v>
      </c>
      <c r="L7565" s="203">
        <v>81.010000000000005</v>
      </c>
      <c r="M7565" s="231"/>
    </row>
    <row r="7566" spans="1:13">
      <c r="A7566" s="231" t="s">
        <v>794</v>
      </c>
      <c r="B7566" s="231" t="s">
        <v>806</v>
      </c>
      <c r="C7566" s="231" t="s">
        <v>2344</v>
      </c>
      <c r="D7566" s="231" t="s">
        <v>810</v>
      </c>
      <c r="E7566" s="231" t="s">
        <v>1066</v>
      </c>
      <c r="F7566" s="231" t="s">
        <v>48</v>
      </c>
      <c r="G7566" s="231" t="s">
        <v>521</v>
      </c>
      <c r="H7566" s="231" t="s">
        <v>796</v>
      </c>
      <c r="I7566" s="203">
        <v>14925</v>
      </c>
      <c r="J7566" s="203">
        <v>0</v>
      </c>
      <c r="K7566" s="203">
        <v>14925</v>
      </c>
      <c r="L7566" s="203">
        <v>0</v>
      </c>
      <c r="M7566" s="231"/>
    </row>
    <row r="7567" spans="1:13">
      <c r="A7567" s="231" t="s">
        <v>794</v>
      </c>
      <c r="B7567" s="231" t="s">
        <v>806</v>
      </c>
      <c r="C7567" s="231" t="s">
        <v>2344</v>
      </c>
      <c r="D7567" s="231" t="s">
        <v>810</v>
      </c>
      <c r="E7567" s="231" t="s">
        <v>1066</v>
      </c>
      <c r="F7567" s="231" t="s">
        <v>48</v>
      </c>
      <c r="G7567" s="231" t="s">
        <v>521</v>
      </c>
      <c r="H7567" s="231" t="s">
        <v>796</v>
      </c>
      <c r="I7567" s="203">
        <v>4966.5200000000004</v>
      </c>
      <c r="J7567" s="203">
        <v>4931.8999999999996</v>
      </c>
      <c r="K7567" s="203">
        <v>0</v>
      </c>
      <c r="L7567" s="203">
        <v>34.619999999999997</v>
      </c>
      <c r="M7567" s="231"/>
    </row>
    <row r="7568" spans="1:13">
      <c r="A7568" s="231" t="s">
        <v>794</v>
      </c>
      <c r="B7568" s="231" t="s">
        <v>806</v>
      </c>
      <c r="C7568" s="231" t="s">
        <v>2344</v>
      </c>
      <c r="D7568" s="231" t="s">
        <v>810</v>
      </c>
      <c r="E7568" s="231" t="s">
        <v>1066</v>
      </c>
      <c r="F7568" s="231" t="s">
        <v>48</v>
      </c>
      <c r="G7568" s="231" t="s">
        <v>521</v>
      </c>
      <c r="H7568" s="231" t="s">
        <v>796</v>
      </c>
      <c r="I7568" s="203">
        <v>5000</v>
      </c>
      <c r="J7568" s="203">
        <v>0</v>
      </c>
      <c r="K7568" s="203">
        <v>0</v>
      </c>
      <c r="L7568" s="203">
        <v>5000</v>
      </c>
      <c r="M7568" s="231"/>
    </row>
    <row r="7569" spans="1:13">
      <c r="A7569" s="231" t="s">
        <v>794</v>
      </c>
      <c r="B7569" s="231" t="s">
        <v>806</v>
      </c>
      <c r="C7569" s="231" t="s">
        <v>2344</v>
      </c>
      <c r="D7569" s="231" t="s">
        <v>810</v>
      </c>
      <c r="E7569" s="231" t="s">
        <v>1066</v>
      </c>
      <c r="F7569" s="231" t="s">
        <v>48</v>
      </c>
      <c r="G7569" s="231" t="s">
        <v>521</v>
      </c>
      <c r="H7569" s="231" t="s">
        <v>796</v>
      </c>
      <c r="I7569" s="203">
        <v>52800</v>
      </c>
      <c r="J7569" s="203">
        <v>12015</v>
      </c>
      <c r="K7569" s="203">
        <v>39420</v>
      </c>
      <c r="L7569" s="203">
        <v>1365</v>
      </c>
      <c r="M7569" s="231"/>
    </row>
    <row r="7570" spans="1:13">
      <c r="A7570" s="231" t="s">
        <v>794</v>
      </c>
      <c r="B7570" s="231" t="s">
        <v>806</v>
      </c>
      <c r="C7570" s="231" t="s">
        <v>2344</v>
      </c>
      <c r="D7570" s="231" t="s">
        <v>810</v>
      </c>
      <c r="E7570" s="231" t="s">
        <v>1066</v>
      </c>
      <c r="F7570" s="231" t="s">
        <v>48</v>
      </c>
      <c r="G7570" s="231" t="s">
        <v>521</v>
      </c>
      <c r="H7570" s="231" t="s">
        <v>796</v>
      </c>
      <c r="I7570" s="203">
        <v>3500</v>
      </c>
      <c r="J7570" s="203">
        <v>1014.42</v>
      </c>
      <c r="K7570" s="203">
        <v>0</v>
      </c>
      <c r="L7570" s="203">
        <v>2485.58</v>
      </c>
      <c r="M7570" s="231"/>
    </row>
    <row r="7571" spans="1:13">
      <c r="A7571" s="231" t="s">
        <v>794</v>
      </c>
      <c r="B7571" s="231" t="s">
        <v>806</v>
      </c>
      <c r="C7571" s="231" t="s">
        <v>2345</v>
      </c>
      <c r="D7571" s="231" t="s">
        <v>810</v>
      </c>
      <c r="E7571" s="231" t="s">
        <v>1066</v>
      </c>
      <c r="F7571" s="231" t="s">
        <v>48</v>
      </c>
      <c r="G7571" s="231" t="s">
        <v>521</v>
      </c>
      <c r="H7571" s="231" t="s">
        <v>796</v>
      </c>
      <c r="I7571" s="203">
        <v>1150</v>
      </c>
      <c r="J7571" s="203">
        <v>0</v>
      </c>
      <c r="K7571" s="203">
        <v>0</v>
      </c>
      <c r="L7571" s="203">
        <v>1150</v>
      </c>
      <c r="M7571" s="231"/>
    </row>
    <row r="7572" spans="1:13">
      <c r="A7572" s="231" t="s">
        <v>794</v>
      </c>
      <c r="B7572" s="231" t="s">
        <v>806</v>
      </c>
      <c r="C7572" s="231" t="s">
        <v>2341</v>
      </c>
      <c r="D7572" s="231" t="s">
        <v>835</v>
      </c>
      <c r="E7572" s="231" t="s">
        <v>2280</v>
      </c>
      <c r="F7572" s="231" t="s">
        <v>48</v>
      </c>
      <c r="G7572" s="231" t="s">
        <v>521</v>
      </c>
      <c r="H7572" s="231" t="s">
        <v>796</v>
      </c>
      <c r="I7572" s="203">
        <v>6000</v>
      </c>
      <c r="J7572" s="203">
        <v>0</v>
      </c>
      <c r="K7572" s="203">
        <v>0</v>
      </c>
      <c r="L7572" s="203">
        <v>6000</v>
      </c>
      <c r="M7572" s="231"/>
    </row>
    <row r="7573" spans="1:13">
      <c r="A7573" s="231" t="s">
        <v>794</v>
      </c>
      <c r="B7573" s="231" t="s">
        <v>806</v>
      </c>
      <c r="C7573" s="231" t="s">
        <v>2341</v>
      </c>
      <c r="D7573" s="231" t="s">
        <v>835</v>
      </c>
      <c r="E7573" s="231" t="s">
        <v>2280</v>
      </c>
      <c r="F7573" s="231" t="s">
        <v>48</v>
      </c>
      <c r="G7573" s="231" t="s">
        <v>521</v>
      </c>
      <c r="H7573" s="231" t="s">
        <v>796</v>
      </c>
      <c r="I7573" s="203">
        <v>23000</v>
      </c>
      <c r="J7573" s="203">
        <v>0</v>
      </c>
      <c r="K7573" s="203">
        <v>0</v>
      </c>
      <c r="L7573" s="203">
        <v>23000</v>
      </c>
      <c r="M7573" s="231"/>
    </row>
    <row r="7574" spans="1:13">
      <c r="A7574" s="231" t="s">
        <v>794</v>
      </c>
      <c r="B7574" s="231" t="s">
        <v>806</v>
      </c>
      <c r="C7574" s="231" t="s">
        <v>2341</v>
      </c>
      <c r="D7574" s="231" t="s">
        <v>835</v>
      </c>
      <c r="E7574" s="231" t="s">
        <v>2280</v>
      </c>
      <c r="F7574" s="231" t="s">
        <v>48</v>
      </c>
      <c r="G7574" s="231" t="s">
        <v>521</v>
      </c>
      <c r="H7574" s="231" t="s">
        <v>796</v>
      </c>
      <c r="I7574" s="203">
        <v>12000</v>
      </c>
      <c r="J7574" s="203">
        <v>0</v>
      </c>
      <c r="K7574" s="203">
        <v>0</v>
      </c>
      <c r="L7574" s="203">
        <v>12000</v>
      </c>
      <c r="M7574" s="231"/>
    </row>
    <row r="7575" spans="1:13">
      <c r="A7575" s="231" t="s">
        <v>794</v>
      </c>
      <c r="B7575" s="231" t="s">
        <v>806</v>
      </c>
      <c r="C7575" s="231" t="s">
        <v>2343</v>
      </c>
      <c r="D7575" s="231" t="s">
        <v>835</v>
      </c>
      <c r="E7575" s="231" t="s">
        <v>2280</v>
      </c>
      <c r="F7575" s="231" t="s">
        <v>48</v>
      </c>
      <c r="G7575" s="231" t="s">
        <v>521</v>
      </c>
      <c r="H7575" s="231" t="s">
        <v>796</v>
      </c>
      <c r="I7575" s="203">
        <v>5263.44</v>
      </c>
      <c r="J7575" s="203">
        <v>0</v>
      </c>
      <c r="K7575" s="203">
        <v>0</v>
      </c>
      <c r="L7575" s="203">
        <v>5263.44</v>
      </c>
      <c r="M7575" s="231"/>
    </row>
    <row r="7576" spans="1:13">
      <c r="A7576" s="231" t="s">
        <v>794</v>
      </c>
      <c r="B7576" s="231" t="s">
        <v>806</v>
      </c>
      <c r="C7576" s="231" t="s">
        <v>2343</v>
      </c>
      <c r="D7576" s="231" t="s">
        <v>835</v>
      </c>
      <c r="E7576" s="231" t="s">
        <v>2280</v>
      </c>
      <c r="F7576" s="231" t="s">
        <v>48</v>
      </c>
      <c r="G7576" s="231" t="s">
        <v>521</v>
      </c>
      <c r="H7576" s="231" t="s">
        <v>796</v>
      </c>
      <c r="I7576" s="203">
        <v>5500</v>
      </c>
      <c r="J7576" s="203">
        <v>0</v>
      </c>
      <c r="K7576" s="203">
        <v>0</v>
      </c>
      <c r="L7576" s="203">
        <v>5500</v>
      </c>
      <c r="M7576" s="231"/>
    </row>
    <row r="7577" spans="1:13">
      <c r="A7577" s="231" t="s">
        <v>794</v>
      </c>
      <c r="B7577" s="231" t="s">
        <v>806</v>
      </c>
      <c r="C7577" s="231" t="s">
        <v>2344</v>
      </c>
      <c r="D7577" s="231" t="s">
        <v>835</v>
      </c>
      <c r="E7577" s="231" t="s">
        <v>2280</v>
      </c>
      <c r="F7577" s="231" t="s">
        <v>48</v>
      </c>
      <c r="G7577" s="231" t="s">
        <v>521</v>
      </c>
      <c r="H7577" s="231" t="s">
        <v>796</v>
      </c>
      <c r="I7577" s="203">
        <v>4000</v>
      </c>
      <c r="J7577" s="203">
        <v>0</v>
      </c>
      <c r="K7577" s="203">
        <v>0</v>
      </c>
      <c r="L7577" s="203">
        <v>4000</v>
      </c>
      <c r="M7577" s="231"/>
    </row>
    <row r="7578" spans="1:13">
      <c r="A7578" s="231" t="s">
        <v>794</v>
      </c>
      <c r="B7578" s="231" t="s">
        <v>806</v>
      </c>
      <c r="C7578" s="231" t="s">
        <v>2344</v>
      </c>
      <c r="D7578" s="231" t="s">
        <v>835</v>
      </c>
      <c r="E7578" s="231" t="s">
        <v>2280</v>
      </c>
      <c r="F7578" s="231" t="s">
        <v>48</v>
      </c>
      <c r="G7578" s="231" t="s">
        <v>521</v>
      </c>
      <c r="H7578" s="231" t="s">
        <v>796</v>
      </c>
      <c r="I7578" s="203">
        <v>3000</v>
      </c>
      <c r="J7578" s="203">
        <v>0</v>
      </c>
      <c r="K7578" s="203">
        <v>0</v>
      </c>
      <c r="L7578" s="203">
        <v>3000</v>
      </c>
      <c r="M7578" s="231"/>
    </row>
    <row r="7579" spans="1:13">
      <c r="A7579" s="231" t="s">
        <v>794</v>
      </c>
      <c r="B7579" s="231" t="s">
        <v>806</v>
      </c>
      <c r="C7579" s="231" t="s">
        <v>2344</v>
      </c>
      <c r="D7579" s="231" t="s">
        <v>835</v>
      </c>
      <c r="E7579" s="231" t="s">
        <v>2280</v>
      </c>
      <c r="F7579" s="231" t="s">
        <v>48</v>
      </c>
      <c r="G7579" s="231" t="s">
        <v>521</v>
      </c>
      <c r="H7579" s="231" t="s">
        <v>796</v>
      </c>
      <c r="I7579" s="203">
        <v>10000</v>
      </c>
      <c r="J7579" s="203">
        <v>9075</v>
      </c>
      <c r="K7579" s="203">
        <v>0</v>
      </c>
      <c r="L7579" s="203">
        <v>925</v>
      </c>
      <c r="M7579" s="231"/>
    </row>
    <row r="7580" spans="1:13">
      <c r="A7580" s="231" t="s">
        <v>794</v>
      </c>
      <c r="B7580" s="231" t="s">
        <v>806</v>
      </c>
      <c r="C7580" s="231" t="s">
        <v>2345</v>
      </c>
      <c r="D7580" s="231" t="s">
        <v>835</v>
      </c>
      <c r="E7580" s="231" t="s">
        <v>2280</v>
      </c>
      <c r="F7580" s="231" t="s">
        <v>48</v>
      </c>
      <c r="G7580" s="231" t="s">
        <v>521</v>
      </c>
      <c r="H7580" s="231" t="s">
        <v>796</v>
      </c>
      <c r="I7580" s="203">
        <v>1028.45</v>
      </c>
      <c r="J7580" s="203">
        <v>1028.45</v>
      </c>
      <c r="K7580" s="203">
        <v>0</v>
      </c>
      <c r="L7580" s="203">
        <v>0</v>
      </c>
      <c r="M7580" s="231"/>
    </row>
    <row r="7581" spans="1:13">
      <c r="A7581" s="231" t="s">
        <v>794</v>
      </c>
      <c r="B7581" s="231" t="s">
        <v>702</v>
      </c>
      <c r="C7581" s="231" t="s">
        <v>2345</v>
      </c>
      <c r="D7581" s="231" t="s">
        <v>835</v>
      </c>
      <c r="E7581" s="231" t="s">
        <v>2280</v>
      </c>
      <c r="F7581" s="231" t="s">
        <v>48</v>
      </c>
      <c r="G7581" s="231" t="s">
        <v>521</v>
      </c>
      <c r="H7581" s="231" t="s">
        <v>796</v>
      </c>
      <c r="I7581" s="203">
        <v>771.55</v>
      </c>
      <c r="J7581" s="203">
        <v>0</v>
      </c>
      <c r="K7581" s="203">
        <v>0</v>
      </c>
      <c r="L7581" s="203">
        <v>771.55</v>
      </c>
      <c r="M7581" s="231"/>
    </row>
    <row r="7582" spans="1:13">
      <c r="A7582" s="231" t="s">
        <v>794</v>
      </c>
      <c r="B7582" s="231" t="s">
        <v>366</v>
      </c>
      <c r="C7582" s="231" t="s">
        <v>2345</v>
      </c>
      <c r="D7582" s="231" t="s">
        <v>835</v>
      </c>
      <c r="E7582" s="231" t="s">
        <v>2280</v>
      </c>
      <c r="F7582" s="231" t="s">
        <v>48</v>
      </c>
      <c r="G7582" s="231" t="s">
        <v>521</v>
      </c>
      <c r="H7582" s="231" t="s">
        <v>796</v>
      </c>
      <c r="I7582" s="203">
        <v>1000</v>
      </c>
      <c r="J7582" s="203">
        <v>0</v>
      </c>
      <c r="K7582" s="203">
        <v>0</v>
      </c>
      <c r="L7582" s="203">
        <v>1000</v>
      </c>
      <c r="M7582" s="231"/>
    </row>
    <row r="7583" spans="1:13">
      <c r="A7583" s="231" t="s">
        <v>794</v>
      </c>
      <c r="B7583" s="231" t="s">
        <v>806</v>
      </c>
      <c r="C7583" s="231" t="s">
        <v>2341</v>
      </c>
      <c r="D7583" s="231" t="s">
        <v>820</v>
      </c>
      <c r="E7583" s="231" t="s">
        <v>2279</v>
      </c>
      <c r="F7583" s="231" t="s">
        <v>48</v>
      </c>
      <c r="G7583" s="231" t="s">
        <v>521</v>
      </c>
      <c r="H7583" s="231" t="s">
        <v>796</v>
      </c>
      <c r="I7583" s="203">
        <v>14944.24</v>
      </c>
      <c r="J7583" s="203">
        <v>260</v>
      </c>
      <c r="K7583" s="203">
        <v>0</v>
      </c>
      <c r="L7583" s="203">
        <v>14684.24</v>
      </c>
      <c r="M7583" s="231"/>
    </row>
    <row r="7584" spans="1:13">
      <c r="A7584" s="231" t="s">
        <v>794</v>
      </c>
      <c r="B7584" s="231" t="s">
        <v>806</v>
      </c>
      <c r="C7584" s="231" t="s">
        <v>2341</v>
      </c>
      <c r="D7584" s="231" t="s">
        <v>820</v>
      </c>
      <c r="E7584" s="231" t="s">
        <v>2279</v>
      </c>
      <c r="F7584" s="231" t="s">
        <v>48</v>
      </c>
      <c r="G7584" s="231" t="s">
        <v>521</v>
      </c>
      <c r="H7584" s="231" t="s">
        <v>796</v>
      </c>
      <c r="I7584" s="203">
        <v>5983</v>
      </c>
      <c r="J7584" s="203">
        <v>4723</v>
      </c>
      <c r="K7584" s="203">
        <v>0</v>
      </c>
      <c r="L7584" s="203">
        <v>1260</v>
      </c>
      <c r="M7584" s="231"/>
    </row>
    <row r="7585" spans="1:13">
      <c r="A7585" s="231" t="s">
        <v>794</v>
      </c>
      <c r="B7585" s="231" t="s">
        <v>806</v>
      </c>
      <c r="C7585" s="231" t="s">
        <v>2341</v>
      </c>
      <c r="D7585" s="231" t="s">
        <v>820</v>
      </c>
      <c r="E7585" s="231" t="s">
        <v>2279</v>
      </c>
      <c r="F7585" s="231" t="s">
        <v>48</v>
      </c>
      <c r="G7585" s="231" t="s">
        <v>521</v>
      </c>
      <c r="H7585" s="231" t="s">
        <v>796</v>
      </c>
      <c r="I7585" s="203">
        <v>5537</v>
      </c>
      <c r="J7585" s="203">
        <v>4983</v>
      </c>
      <c r="K7585" s="203">
        <v>0</v>
      </c>
      <c r="L7585" s="203">
        <v>554</v>
      </c>
      <c r="M7585" s="231"/>
    </row>
    <row r="7586" spans="1:13">
      <c r="A7586" s="231" t="s">
        <v>794</v>
      </c>
      <c r="B7586" s="231" t="s">
        <v>366</v>
      </c>
      <c r="C7586" s="231" t="s">
        <v>2345</v>
      </c>
      <c r="D7586" s="231" t="s">
        <v>820</v>
      </c>
      <c r="E7586" s="231" t="s">
        <v>2279</v>
      </c>
      <c r="F7586" s="231" t="s">
        <v>48</v>
      </c>
      <c r="G7586" s="231" t="s">
        <v>521</v>
      </c>
      <c r="H7586" s="231" t="s">
        <v>796</v>
      </c>
      <c r="I7586" s="203">
        <v>3400</v>
      </c>
      <c r="J7586" s="203">
        <v>0</v>
      </c>
      <c r="K7586" s="203">
        <v>0</v>
      </c>
      <c r="L7586" s="203">
        <v>3400</v>
      </c>
      <c r="M7586" s="231"/>
    </row>
    <row r="7587" spans="1:13">
      <c r="A7587" s="231" t="s">
        <v>794</v>
      </c>
      <c r="B7587" s="231" t="s">
        <v>702</v>
      </c>
      <c r="C7587" s="231" t="s">
        <v>794</v>
      </c>
      <c r="D7587" s="231" t="s">
        <v>834</v>
      </c>
      <c r="E7587" s="231" t="s">
        <v>521</v>
      </c>
      <c r="F7587" s="231" t="s">
        <v>474</v>
      </c>
      <c r="G7587" s="231" t="s">
        <v>521</v>
      </c>
      <c r="H7587" s="231" t="s">
        <v>1063</v>
      </c>
      <c r="I7587" s="203">
        <v>16726.55</v>
      </c>
      <c r="J7587" s="203">
        <v>17530.189999999999</v>
      </c>
      <c r="K7587" s="203">
        <v>0</v>
      </c>
      <c r="L7587" s="203">
        <v>-803.64</v>
      </c>
      <c r="M7587" s="231"/>
    </row>
    <row r="7588" spans="1:13">
      <c r="A7588" s="231" t="s">
        <v>794</v>
      </c>
      <c r="B7588" s="231" t="s">
        <v>702</v>
      </c>
      <c r="C7588" s="231" t="s">
        <v>812</v>
      </c>
      <c r="D7588" s="231" t="s">
        <v>834</v>
      </c>
      <c r="E7588" s="231" t="s">
        <v>521</v>
      </c>
      <c r="F7588" s="231" t="s">
        <v>474</v>
      </c>
      <c r="G7588" s="231" t="s">
        <v>521</v>
      </c>
      <c r="H7588" s="231" t="s">
        <v>1063</v>
      </c>
      <c r="I7588" s="203">
        <v>1633.57</v>
      </c>
      <c r="J7588" s="203">
        <v>1709.58</v>
      </c>
      <c r="K7588" s="203">
        <v>0</v>
      </c>
      <c r="L7588" s="203">
        <v>-76.010000000000005</v>
      </c>
      <c r="M7588" s="231"/>
    </row>
    <row r="7589" spans="1:13">
      <c r="A7589" s="231" t="s">
        <v>794</v>
      </c>
      <c r="B7589" s="231" t="s">
        <v>702</v>
      </c>
      <c r="C7589" s="231" t="s">
        <v>2341</v>
      </c>
      <c r="D7589" s="231" t="s">
        <v>834</v>
      </c>
      <c r="E7589" s="231" t="s">
        <v>521</v>
      </c>
      <c r="F7589" s="231" t="s">
        <v>474</v>
      </c>
      <c r="G7589" s="231" t="s">
        <v>521</v>
      </c>
      <c r="H7589" s="231" t="s">
        <v>1063</v>
      </c>
      <c r="I7589" s="203">
        <v>10038.76</v>
      </c>
      <c r="J7589" s="203">
        <v>10038.76</v>
      </c>
      <c r="K7589" s="203">
        <v>0</v>
      </c>
      <c r="L7589" s="203">
        <v>0</v>
      </c>
      <c r="M7589" s="231"/>
    </row>
    <row r="7590" spans="1:13">
      <c r="A7590" s="231" t="s">
        <v>794</v>
      </c>
      <c r="B7590" s="231" t="s">
        <v>702</v>
      </c>
      <c r="C7590" s="231" t="s">
        <v>2345</v>
      </c>
      <c r="D7590" s="231" t="s">
        <v>834</v>
      </c>
      <c r="E7590" s="231" t="s">
        <v>521</v>
      </c>
      <c r="F7590" s="231" t="s">
        <v>474</v>
      </c>
      <c r="G7590" s="231" t="s">
        <v>521</v>
      </c>
      <c r="H7590" s="231" t="s">
        <v>1063</v>
      </c>
      <c r="I7590" s="203">
        <v>26579.119999999999</v>
      </c>
      <c r="J7590" s="203">
        <v>22603.919999999998</v>
      </c>
      <c r="K7590" s="203">
        <v>0</v>
      </c>
      <c r="L7590" s="203">
        <v>3975.2</v>
      </c>
      <c r="M7590" s="231"/>
    </row>
    <row r="7591" spans="1:13">
      <c r="A7591" s="231" t="s">
        <v>794</v>
      </c>
      <c r="B7591" s="231" t="s">
        <v>808</v>
      </c>
      <c r="C7591" s="231" t="s">
        <v>794</v>
      </c>
      <c r="D7591" s="231" t="s">
        <v>818</v>
      </c>
      <c r="E7591" s="231" t="s">
        <v>1090</v>
      </c>
      <c r="F7591" s="231" t="s">
        <v>48</v>
      </c>
      <c r="G7591" s="231" t="s">
        <v>521</v>
      </c>
      <c r="H7591" s="231" t="s">
        <v>796</v>
      </c>
      <c r="I7591" s="203">
        <v>40232.15</v>
      </c>
      <c r="J7591" s="203">
        <v>34104.79</v>
      </c>
      <c r="K7591" s="203">
        <v>6705.36</v>
      </c>
      <c r="L7591" s="203">
        <v>-578</v>
      </c>
      <c r="M7591" s="231"/>
    </row>
    <row r="7592" spans="1:13">
      <c r="A7592" s="231" t="s">
        <v>794</v>
      </c>
      <c r="B7592" s="231" t="s">
        <v>808</v>
      </c>
      <c r="C7592" s="231" t="s">
        <v>812</v>
      </c>
      <c r="D7592" s="231" t="s">
        <v>818</v>
      </c>
      <c r="E7592" s="231" t="s">
        <v>1090</v>
      </c>
      <c r="F7592" s="231" t="s">
        <v>48</v>
      </c>
      <c r="G7592" s="231" t="s">
        <v>521</v>
      </c>
      <c r="H7592" s="231" t="s">
        <v>796</v>
      </c>
      <c r="I7592" s="203">
        <v>0</v>
      </c>
      <c r="J7592" s="203">
        <v>12236.68</v>
      </c>
      <c r="K7592" s="203">
        <v>1391.04</v>
      </c>
      <c r="L7592" s="203">
        <v>-13627.72</v>
      </c>
      <c r="M7592" s="231"/>
    </row>
    <row r="7593" spans="1:13">
      <c r="A7593" s="231" t="s">
        <v>794</v>
      </c>
      <c r="B7593" s="231" t="s">
        <v>833</v>
      </c>
      <c r="C7593" s="231" t="s">
        <v>794</v>
      </c>
      <c r="D7593" s="231" t="s">
        <v>818</v>
      </c>
      <c r="E7593" s="231" t="s">
        <v>2089</v>
      </c>
      <c r="F7593" s="231" t="s">
        <v>48</v>
      </c>
      <c r="G7593" s="231" t="s">
        <v>521</v>
      </c>
      <c r="H7593" s="231" t="s">
        <v>796</v>
      </c>
      <c r="I7593" s="203">
        <v>24280.07</v>
      </c>
      <c r="J7593" s="203">
        <v>22708.92</v>
      </c>
      <c r="K7593" s="203">
        <v>897.75</v>
      </c>
      <c r="L7593" s="203">
        <v>673.4</v>
      </c>
      <c r="M7593" s="231"/>
    </row>
    <row r="7594" spans="1:13">
      <c r="A7594" s="231" t="s">
        <v>794</v>
      </c>
      <c r="B7594" s="231" t="s">
        <v>833</v>
      </c>
      <c r="C7594" s="231" t="s">
        <v>812</v>
      </c>
      <c r="D7594" s="231" t="s">
        <v>818</v>
      </c>
      <c r="E7594" s="231" t="s">
        <v>2089</v>
      </c>
      <c r="F7594" s="231" t="s">
        <v>48</v>
      </c>
      <c r="G7594" s="231" t="s">
        <v>521</v>
      </c>
      <c r="H7594" s="231" t="s">
        <v>796</v>
      </c>
      <c r="I7594" s="203">
        <v>12600</v>
      </c>
      <c r="J7594" s="203">
        <v>12227.53</v>
      </c>
      <c r="K7594" s="203">
        <v>186.97</v>
      </c>
      <c r="L7594" s="203">
        <v>185.5</v>
      </c>
      <c r="M7594" s="231"/>
    </row>
    <row r="7595" spans="1:13">
      <c r="A7595" s="231" t="s">
        <v>794</v>
      </c>
      <c r="B7595" s="231" t="s">
        <v>707</v>
      </c>
      <c r="C7595" s="231" t="s">
        <v>794</v>
      </c>
      <c r="D7595" s="231" t="s">
        <v>818</v>
      </c>
      <c r="E7595" s="231" t="s">
        <v>2089</v>
      </c>
      <c r="F7595" s="231" t="s">
        <v>48</v>
      </c>
      <c r="G7595" s="231" t="s">
        <v>521</v>
      </c>
      <c r="H7595" s="231" t="s">
        <v>796</v>
      </c>
      <c r="I7595" s="203">
        <v>107614</v>
      </c>
      <c r="J7595" s="203">
        <v>98952.26</v>
      </c>
      <c r="K7595" s="203">
        <v>8579</v>
      </c>
      <c r="L7595" s="203">
        <v>82.74</v>
      </c>
      <c r="M7595" s="231"/>
    </row>
    <row r="7596" spans="1:13">
      <c r="A7596" s="231" t="s">
        <v>794</v>
      </c>
      <c r="B7596" s="231" t="s">
        <v>707</v>
      </c>
      <c r="C7596" s="231" t="s">
        <v>812</v>
      </c>
      <c r="D7596" s="231" t="s">
        <v>818</v>
      </c>
      <c r="E7596" s="231" t="s">
        <v>2089</v>
      </c>
      <c r="F7596" s="231" t="s">
        <v>48</v>
      </c>
      <c r="G7596" s="231" t="s">
        <v>521</v>
      </c>
      <c r="H7596" s="231" t="s">
        <v>796</v>
      </c>
      <c r="I7596" s="203">
        <v>37075</v>
      </c>
      <c r="J7596" s="203">
        <v>35387.65</v>
      </c>
      <c r="K7596" s="203">
        <v>1780.16</v>
      </c>
      <c r="L7596" s="203">
        <v>-92.81</v>
      </c>
      <c r="M7596" s="231"/>
    </row>
    <row r="7597" spans="1:13">
      <c r="A7597" s="231" t="s">
        <v>794</v>
      </c>
      <c r="B7597" s="231" t="s">
        <v>856</v>
      </c>
      <c r="C7597" s="231" t="s">
        <v>794</v>
      </c>
      <c r="D7597" s="231" t="s">
        <v>800</v>
      </c>
      <c r="E7597" s="231" t="s">
        <v>257</v>
      </c>
      <c r="F7597" s="231" t="s">
        <v>48</v>
      </c>
      <c r="G7597" s="231" t="s">
        <v>521</v>
      </c>
      <c r="H7597" s="231" t="s">
        <v>796</v>
      </c>
      <c r="I7597" s="203">
        <v>60700</v>
      </c>
      <c r="J7597" s="203">
        <v>58516.4</v>
      </c>
      <c r="K7597" s="203">
        <v>2160.9</v>
      </c>
      <c r="L7597" s="203">
        <v>22.7</v>
      </c>
      <c r="M7597" s="231"/>
    </row>
    <row r="7598" spans="1:13">
      <c r="A7598" s="231" t="s">
        <v>794</v>
      </c>
      <c r="B7598" s="231" t="s">
        <v>856</v>
      </c>
      <c r="C7598" s="231" t="s">
        <v>812</v>
      </c>
      <c r="D7598" s="231" t="s">
        <v>800</v>
      </c>
      <c r="E7598" s="231" t="s">
        <v>257</v>
      </c>
      <c r="F7598" s="231" t="s">
        <v>48</v>
      </c>
      <c r="G7598" s="231" t="s">
        <v>521</v>
      </c>
      <c r="H7598" s="231" t="s">
        <v>796</v>
      </c>
      <c r="I7598" s="203">
        <v>28100</v>
      </c>
      <c r="J7598" s="203">
        <v>27677.19</v>
      </c>
      <c r="K7598" s="203">
        <v>449.86</v>
      </c>
      <c r="L7598" s="203">
        <v>-27.05</v>
      </c>
      <c r="M7598" s="231"/>
    </row>
    <row r="7599" spans="1:13">
      <c r="A7599" s="231" t="s">
        <v>794</v>
      </c>
      <c r="B7599" s="231" t="s">
        <v>856</v>
      </c>
      <c r="C7599" s="231" t="s">
        <v>2345</v>
      </c>
      <c r="D7599" s="231" t="s">
        <v>800</v>
      </c>
      <c r="E7599" s="231" t="s">
        <v>257</v>
      </c>
      <c r="F7599" s="231" t="s">
        <v>48</v>
      </c>
      <c r="G7599" s="231" t="s">
        <v>521</v>
      </c>
      <c r="H7599" s="231" t="s">
        <v>796</v>
      </c>
      <c r="I7599" s="203">
        <v>942.35</v>
      </c>
      <c r="J7599" s="203">
        <v>1085.23</v>
      </c>
      <c r="K7599" s="203">
        <v>0</v>
      </c>
      <c r="L7599" s="203">
        <v>-142.88</v>
      </c>
      <c r="M7599" s="231"/>
    </row>
    <row r="7600" spans="1:13">
      <c r="A7600" s="231" t="s">
        <v>794</v>
      </c>
      <c r="B7600" s="231" t="s">
        <v>808</v>
      </c>
      <c r="C7600" s="231" t="s">
        <v>2341</v>
      </c>
      <c r="D7600" s="231" t="s">
        <v>2271</v>
      </c>
      <c r="E7600" s="231" t="s">
        <v>521</v>
      </c>
      <c r="F7600" s="231" t="s">
        <v>48</v>
      </c>
      <c r="G7600" s="231" t="s">
        <v>521</v>
      </c>
      <c r="H7600" s="231" t="s">
        <v>796</v>
      </c>
      <c r="I7600" s="203">
        <v>4142135</v>
      </c>
      <c r="J7600" s="203">
        <v>3673594.56</v>
      </c>
      <c r="K7600" s="203">
        <v>0</v>
      </c>
      <c r="L7600" s="203">
        <v>468540.44</v>
      </c>
      <c r="M7600" s="231"/>
    </row>
    <row r="7601" spans="1:13">
      <c r="A7601" s="231" t="s">
        <v>794</v>
      </c>
      <c r="B7601" s="231" t="s">
        <v>242</v>
      </c>
      <c r="C7601" s="231" t="s">
        <v>2345</v>
      </c>
      <c r="D7601" s="231" t="s">
        <v>2271</v>
      </c>
      <c r="E7601" s="231" t="s">
        <v>521</v>
      </c>
      <c r="F7601" s="231" t="s">
        <v>48</v>
      </c>
      <c r="G7601" s="231" t="s">
        <v>521</v>
      </c>
      <c r="H7601" s="231" t="s">
        <v>796</v>
      </c>
      <c r="I7601" s="203">
        <v>0</v>
      </c>
      <c r="J7601" s="203">
        <v>306338</v>
      </c>
      <c r="K7601" s="203">
        <v>0</v>
      </c>
      <c r="L7601" s="203">
        <v>-306338</v>
      </c>
      <c r="M7601" s="231"/>
    </row>
    <row r="7602" spans="1:13">
      <c r="A7602" s="231" t="s">
        <v>794</v>
      </c>
      <c r="B7602" s="231" t="s">
        <v>808</v>
      </c>
      <c r="C7602" s="231" t="s">
        <v>2341</v>
      </c>
      <c r="D7602" s="231" t="s">
        <v>838</v>
      </c>
      <c r="E7602" s="231" t="s">
        <v>999</v>
      </c>
      <c r="F7602" s="231" t="s">
        <v>48</v>
      </c>
      <c r="G7602" s="231" t="s">
        <v>521</v>
      </c>
      <c r="H7602" s="231" t="s">
        <v>796</v>
      </c>
      <c r="I7602" s="203">
        <v>8346.4</v>
      </c>
      <c r="J7602" s="203">
        <v>8346.4</v>
      </c>
      <c r="K7602" s="203">
        <v>0</v>
      </c>
      <c r="L7602" s="203">
        <v>0</v>
      </c>
      <c r="M7602" s="231"/>
    </row>
    <row r="7603" spans="1:13">
      <c r="A7603" s="231" t="s">
        <v>794</v>
      </c>
      <c r="B7603" s="231" t="s">
        <v>833</v>
      </c>
      <c r="C7603" s="231" t="s">
        <v>794</v>
      </c>
      <c r="D7603" s="231" t="s">
        <v>838</v>
      </c>
      <c r="E7603" s="231" t="s">
        <v>999</v>
      </c>
      <c r="F7603" s="231" t="s">
        <v>48</v>
      </c>
      <c r="G7603" s="231" t="s">
        <v>521</v>
      </c>
      <c r="H7603" s="231" t="s">
        <v>796</v>
      </c>
      <c r="I7603" s="203">
        <v>2108.5</v>
      </c>
      <c r="J7603" s="203">
        <v>2108.5</v>
      </c>
      <c r="K7603" s="203">
        <v>0</v>
      </c>
      <c r="L7603" s="203">
        <v>0</v>
      </c>
      <c r="M7603" s="231"/>
    </row>
    <row r="7604" spans="1:13">
      <c r="A7604" s="231" t="s">
        <v>794</v>
      </c>
      <c r="B7604" s="231" t="s">
        <v>833</v>
      </c>
      <c r="C7604" s="231" t="s">
        <v>812</v>
      </c>
      <c r="D7604" s="231" t="s">
        <v>838</v>
      </c>
      <c r="E7604" s="231" t="s">
        <v>999</v>
      </c>
      <c r="F7604" s="231" t="s">
        <v>48</v>
      </c>
      <c r="G7604" s="231" t="s">
        <v>521</v>
      </c>
      <c r="H7604" s="231" t="s">
        <v>796</v>
      </c>
      <c r="I7604" s="203">
        <v>793.1</v>
      </c>
      <c r="J7604" s="203">
        <v>788.92</v>
      </c>
      <c r="K7604" s="203">
        <v>0</v>
      </c>
      <c r="L7604" s="203">
        <v>4.18</v>
      </c>
      <c r="M7604" s="231"/>
    </row>
    <row r="7605" spans="1:13">
      <c r="A7605" s="231" t="s">
        <v>794</v>
      </c>
      <c r="B7605" s="231" t="s">
        <v>808</v>
      </c>
      <c r="C7605" s="231" t="s">
        <v>794</v>
      </c>
      <c r="D7605" s="231" t="s">
        <v>2266</v>
      </c>
      <c r="E7605" s="231" t="s">
        <v>2278</v>
      </c>
      <c r="F7605" s="231" t="s">
        <v>48</v>
      </c>
      <c r="G7605" s="231" t="s">
        <v>521</v>
      </c>
      <c r="H7605" s="231" t="s">
        <v>796</v>
      </c>
      <c r="I7605" s="203">
        <v>22963217</v>
      </c>
      <c r="J7605" s="203">
        <v>22064392.199999999</v>
      </c>
      <c r="K7605" s="203">
        <v>0</v>
      </c>
      <c r="L7605" s="203">
        <v>898824.8</v>
      </c>
      <c r="M7605" s="231"/>
    </row>
    <row r="7606" spans="1:13">
      <c r="A7606" s="231" t="s">
        <v>794</v>
      </c>
      <c r="B7606" s="231" t="s">
        <v>808</v>
      </c>
      <c r="C7606" s="231" t="s">
        <v>812</v>
      </c>
      <c r="D7606" s="231" t="s">
        <v>2266</v>
      </c>
      <c r="E7606" s="231" t="s">
        <v>2278</v>
      </c>
      <c r="F7606" s="231" t="s">
        <v>48</v>
      </c>
      <c r="G7606" s="231" t="s">
        <v>521</v>
      </c>
      <c r="H7606" s="231" t="s">
        <v>796</v>
      </c>
      <c r="I7606" s="203">
        <v>4978427</v>
      </c>
      <c r="J7606" s="203">
        <v>4862714.13</v>
      </c>
      <c r="K7606" s="203">
        <v>0</v>
      </c>
      <c r="L7606" s="203">
        <v>115712.87</v>
      </c>
      <c r="M7606" s="231"/>
    </row>
    <row r="7607" spans="1:13">
      <c r="A7607" s="231" t="s">
        <v>794</v>
      </c>
      <c r="B7607" s="231" t="s">
        <v>808</v>
      </c>
      <c r="C7607" s="231" t="s">
        <v>794</v>
      </c>
      <c r="D7607" s="231" t="s">
        <v>2266</v>
      </c>
      <c r="E7607" s="231" t="s">
        <v>2277</v>
      </c>
      <c r="F7607" s="231" t="s">
        <v>48</v>
      </c>
      <c r="G7607" s="231" t="s">
        <v>521</v>
      </c>
      <c r="H7607" s="231" t="s">
        <v>796</v>
      </c>
      <c r="I7607" s="203">
        <v>13783052</v>
      </c>
      <c r="J7607" s="203">
        <v>12291669.43</v>
      </c>
      <c r="K7607" s="203">
        <v>0</v>
      </c>
      <c r="L7607" s="203">
        <v>1491382.57</v>
      </c>
      <c r="M7607" s="231"/>
    </row>
    <row r="7608" spans="1:13">
      <c r="A7608" s="231" t="s">
        <v>794</v>
      </c>
      <c r="B7608" s="231" t="s">
        <v>808</v>
      </c>
      <c r="C7608" s="231" t="s">
        <v>812</v>
      </c>
      <c r="D7608" s="231" t="s">
        <v>2266</v>
      </c>
      <c r="E7608" s="231" t="s">
        <v>2277</v>
      </c>
      <c r="F7608" s="231" t="s">
        <v>48</v>
      </c>
      <c r="G7608" s="231" t="s">
        <v>521</v>
      </c>
      <c r="H7608" s="231" t="s">
        <v>796</v>
      </c>
      <c r="I7608" s="203">
        <v>2988166</v>
      </c>
      <c r="J7608" s="203">
        <v>2681705.9900000002</v>
      </c>
      <c r="K7608" s="203">
        <v>0</v>
      </c>
      <c r="L7608" s="203">
        <v>306460.01</v>
      </c>
      <c r="M7608" s="231"/>
    </row>
    <row r="7609" spans="1:13">
      <c r="A7609" s="231" t="s">
        <v>794</v>
      </c>
      <c r="B7609" s="231" t="s">
        <v>1088</v>
      </c>
      <c r="C7609" s="231" t="s">
        <v>794</v>
      </c>
      <c r="D7609" s="231" t="s">
        <v>2266</v>
      </c>
      <c r="E7609" s="231" t="s">
        <v>2276</v>
      </c>
      <c r="F7609" s="231" t="s">
        <v>48</v>
      </c>
      <c r="G7609" s="231" t="s">
        <v>521</v>
      </c>
      <c r="H7609" s="231" t="s">
        <v>796</v>
      </c>
      <c r="I7609" s="203">
        <v>5364699</v>
      </c>
      <c r="J7609" s="203">
        <v>4839789.9000000004</v>
      </c>
      <c r="K7609" s="203">
        <v>0</v>
      </c>
      <c r="L7609" s="203">
        <v>524909.1</v>
      </c>
      <c r="M7609" s="231"/>
    </row>
    <row r="7610" spans="1:13">
      <c r="A7610" s="231" t="s">
        <v>794</v>
      </c>
      <c r="B7610" s="231" t="s">
        <v>1088</v>
      </c>
      <c r="C7610" s="231" t="s">
        <v>812</v>
      </c>
      <c r="D7610" s="231" t="s">
        <v>2266</v>
      </c>
      <c r="E7610" s="231" t="s">
        <v>2276</v>
      </c>
      <c r="F7610" s="231" t="s">
        <v>48</v>
      </c>
      <c r="G7610" s="231" t="s">
        <v>521</v>
      </c>
      <c r="H7610" s="231" t="s">
        <v>796</v>
      </c>
      <c r="I7610" s="203">
        <v>1163067</v>
      </c>
      <c r="J7610" s="203">
        <v>1071267.31</v>
      </c>
      <c r="K7610" s="203">
        <v>0</v>
      </c>
      <c r="L7610" s="203">
        <v>91799.69</v>
      </c>
      <c r="M7610" s="231"/>
    </row>
    <row r="7611" spans="1:13">
      <c r="A7611" s="231" t="s">
        <v>794</v>
      </c>
      <c r="B7611" s="231" t="s">
        <v>804</v>
      </c>
      <c r="C7611" s="231" t="s">
        <v>794</v>
      </c>
      <c r="D7611" s="231" t="s">
        <v>464</v>
      </c>
      <c r="E7611" s="231" t="s">
        <v>338</v>
      </c>
      <c r="F7611" s="231" t="s">
        <v>48</v>
      </c>
      <c r="G7611" s="231" t="s">
        <v>521</v>
      </c>
      <c r="H7611" s="231" t="s">
        <v>796</v>
      </c>
      <c r="I7611" s="203">
        <v>3060</v>
      </c>
      <c r="J7611" s="203">
        <v>3060</v>
      </c>
      <c r="K7611" s="203">
        <v>0</v>
      </c>
      <c r="L7611" s="203">
        <v>0</v>
      </c>
      <c r="M7611" s="231"/>
    </row>
    <row r="7612" spans="1:13">
      <c r="A7612" s="231" t="s">
        <v>794</v>
      </c>
      <c r="B7612" s="231" t="s">
        <v>804</v>
      </c>
      <c r="C7612" s="231" t="s">
        <v>812</v>
      </c>
      <c r="D7612" s="231" t="s">
        <v>464</v>
      </c>
      <c r="E7612" s="231" t="s">
        <v>338</v>
      </c>
      <c r="F7612" s="231" t="s">
        <v>48</v>
      </c>
      <c r="G7612" s="231" t="s">
        <v>521</v>
      </c>
      <c r="H7612" s="231" t="s">
        <v>796</v>
      </c>
      <c r="I7612" s="203">
        <v>711.89</v>
      </c>
      <c r="J7612" s="203">
        <v>705.29</v>
      </c>
      <c r="K7612" s="203">
        <v>0</v>
      </c>
      <c r="L7612" s="203">
        <v>6.6</v>
      </c>
      <c r="M7612" s="231"/>
    </row>
    <row r="7613" spans="1:13">
      <c r="A7613" s="231" t="s">
        <v>794</v>
      </c>
      <c r="B7613" s="231" t="s">
        <v>804</v>
      </c>
      <c r="C7613" s="231" t="s">
        <v>2343</v>
      </c>
      <c r="D7613" s="231" t="s">
        <v>464</v>
      </c>
      <c r="E7613" s="231" t="s">
        <v>338</v>
      </c>
      <c r="F7613" s="231" t="s">
        <v>48</v>
      </c>
      <c r="G7613" s="231" t="s">
        <v>521</v>
      </c>
      <c r="H7613" s="231" t="s">
        <v>796</v>
      </c>
      <c r="I7613" s="203">
        <v>1223.9000000000001</v>
      </c>
      <c r="J7613" s="203">
        <v>0</v>
      </c>
      <c r="K7613" s="203">
        <v>0</v>
      </c>
      <c r="L7613" s="203">
        <v>1223.9000000000001</v>
      </c>
      <c r="M7613" s="231"/>
    </row>
    <row r="7614" spans="1:13">
      <c r="A7614" s="231" t="s">
        <v>794</v>
      </c>
      <c r="B7614" s="231" t="s">
        <v>706</v>
      </c>
      <c r="C7614" s="231" t="s">
        <v>2345</v>
      </c>
      <c r="D7614" s="231" t="s">
        <v>464</v>
      </c>
      <c r="E7614" s="231" t="s">
        <v>338</v>
      </c>
      <c r="F7614" s="231" t="s">
        <v>48</v>
      </c>
      <c r="G7614" s="231" t="s">
        <v>521</v>
      </c>
      <c r="H7614" s="231" t="s">
        <v>796</v>
      </c>
      <c r="I7614" s="203">
        <v>364.32</v>
      </c>
      <c r="J7614" s="203">
        <v>364.32</v>
      </c>
      <c r="K7614" s="203">
        <v>0</v>
      </c>
      <c r="L7614" s="203">
        <v>0</v>
      </c>
      <c r="M7614" s="231"/>
    </row>
    <row r="7615" spans="1:13">
      <c r="A7615" s="231" t="s">
        <v>794</v>
      </c>
      <c r="B7615" s="231" t="s">
        <v>244</v>
      </c>
      <c r="C7615" s="231" t="s">
        <v>794</v>
      </c>
      <c r="D7615" s="231" t="s">
        <v>1008</v>
      </c>
      <c r="E7615" s="231" t="s">
        <v>1090</v>
      </c>
      <c r="F7615" s="231" t="s">
        <v>48</v>
      </c>
      <c r="G7615" s="231" t="s">
        <v>521</v>
      </c>
      <c r="H7615" s="231" t="s">
        <v>796</v>
      </c>
      <c r="I7615" s="203">
        <v>52601.77</v>
      </c>
      <c r="J7615" s="203">
        <v>46893.93</v>
      </c>
      <c r="K7615" s="203">
        <v>5707.84</v>
      </c>
      <c r="L7615" s="203">
        <v>0</v>
      </c>
      <c r="M7615" s="231"/>
    </row>
    <row r="7616" spans="1:13">
      <c r="A7616" s="231" t="s">
        <v>794</v>
      </c>
      <c r="B7616" s="231" t="s">
        <v>244</v>
      </c>
      <c r="C7616" s="231" t="s">
        <v>812</v>
      </c>
      <c r="D7616" s="231" t="s">
        <v>1008</v>
      </c>
      <c r="E7616" s="231" t="s">
        <v>1090</v>
      </c>
      <c r="F7616" s="231" t="s">
        <v>48</v>
      </c>
      <c r="G7616" s="231" t="s">
        <v>521</v>
      </c>
      <c r="H7616" s="231" t="s">
        <v>796</v>
      </c>
      <c r="I7616" s="203">
        <v>18230</v>
      </c>
      <c r="J7616" s="203">
        <v>17088.37</v>
      </c>
      <c r="K7616" s="203">
        <v>1185.68</v>
      </c>
      <c r="L7616" s="203">
        <v>-44.05</v>
      </c>
      <c r="M7616" s="231"/>
    </row>
    <row r="7617" spans="1:13">
      <c r="A7617" s="231" t="s">
        <v>794</v>
      </c>
      <c r="B7617" s="231" t="s">
        <v>702</v>
      </c>
      <c r="C7617" s="231" t="s">
        <v>794</v>
      </c>
      <c r="D7617" s="231" t="s">
        <v>1045</v>
      </c>
      <c r="E7617" s="231" t="s">
        <v>1090</v>
      </c>
      <c r="F7617" s="231" t="s">
        <v>48</v>
      </c>
      <c r="G7617" s="231" t="s">
        <v>521</v>
      </c>
      <c r="H7617" s="231" t="s">
        <v>796</v>
      </c>
      <c r="I7617" s="203">
        <v>83704.72</v>
      </c>
      <c r="J7617" s="203">
        <v>76550.460000000006</v>
      </c>
      <c r="K7617" s="203">
        <v>7154.26</v>
      </c>
      <c r="L7617" s="203">
        <v>0</v>
      </c>
      <c r="M7617" s="231"/>
    </row>
    <row r="7618" spans="1:13">
      <c r="A7618" s="231" t="s">
        <v>794</v>
      </c>
      <c r="B7618" s="231" t="s">
        <v>702</v>
      </c>
      <c r="C7618" s="231" t="s">
        <v>812</v>
      </c>
      <c r="D7618" s="231" t="s">
        <v>1045</v>
      </c>
      <c r="E7618" s="231" t="s">
        <v>1090</v>
      </c>
      <c r="F7618" s="231" t="s">
        <v>48</v>
      </c>
      <c r="G7618" s="231" t="s">
        <v>521</v>
      </c>
      <c r="H7618" s="231" t="s">
        <v>796</v>
      </c>
      <c r="I7618" s="203">
        <v>25486</v>
      </c>
      <c r="J7618" s="203">
        <v>24080.7</v>
      </c>
      <c r="K7618" s="203">
        <v>1485.84</v>
      </c>
      <c r="L7618" s="203">
        <v>-80.540000000000006</v>
      </c>
      <c r="M7618" s="231"/>
    </row>
    <row r="7619" spans="1:13">
      <c r="A7619" s="231" t="s">
        <v>794</v>
      </c>
      <c r="B7619" s="231" t="s">
        <v>808</v>
      </c>
      <c r="C7619" s="231" t="s">
        <v>2341</v>
      </c>
      <c r="D7619" s="231" t="s">
        <v>895</v>
      </c>
      <c r="E7619" s="231" t="s">
        <v>1090</v>
      </c>
      <c r="F7619" s="231" t="s">
        <v>48</v>
      </c>
      <c r="G7619" s="231" t="s">
        <v>521</v>
      </c>
      <c r="H7619" s="231" t="s">
        <v>796</v>
      </c>
      <c r="I7619" s="203">
        <v>3398.56</v>
      </c>
      <c r="J7619" s="203">
        <v>1227.56</v>
      </c>
      <c r="K7619" s="203">
        <v>1222.92</v>
      </c>
      <c r="L7619" s="203">
        <v>948.08</v>
      </c>
      <c r="M7619" s="231"/>
    </row>
    <row r="7620" spans="1:13">
      <c r="A7620" s="231" t="s">
        <v>794</v>
      </c>
      <c r="B7620" s="231" t="s">
        <v>808</v>
      </c>
      <c r="C7620" s="231" t="s">
        <v>2341</v>
      </c>
      <c r="D7620" s="231" t="s">
        <v>895</v>
      </c>
      <c r="E7620" s="231" t="s">
        <v>1090</v>
      </c>
      <c r="F7620" s="231" t="s">
        <v>48</v>
      </c>
      <c r="G7620" s="231" t="s">
        <v>521</v>
      </c>
      <c r="H7620" s="231" t="s">
        <v>796</v>
      </c>
      <c r="I7620" s="203">
        <v>3947.17</v>
      </c>
      <c r="J7620" s="203">
        <v>3947.17</v>
      </c>
      <c r="K7620" s="203">
        <v>0</v>
      </c>
      <c r="L7620" s="203">
        <v>0</v>
      </c>
      <c r="M7620" s="231"/>
    </row>
    <row r="7621" spans="1:13">
      <c r="A7621" s="231" t="s">
        <v>794</v>
      </c>
      <c r="B7621" s="231" t="s">
        <v>808</v>
      </c>
      <c r="C7621" s="231" t="s">
        <v>2341</v>
      </c>
      <c r="D7621" s="231" t="s">
        <v>895</v>
      </c>
      <c r="E7621" s="231" t="s">
        <v>1090</v>
      </c>
      <c r="F7621" s="231" t="s">
        <v>48</v>
      </c>
      <c r="G7621" s="231" t="s">
        <v>521</v>
      </c>
      <c r="H7621" s="231" t="s">
        <v>796</v>
      </c>
      <c r="I7621" s="203">
        <v>142.99</v>
      </c>
      <c r="J7621" s="203">
        <v>142.99</v>
      </c>
      <c r="K7621" s="203">
        <v>0</v>
      </c>
      <c r="L7621" s="203">
        <v>0</v>
      </c>
      <c r="M7621" s="231"/>
    </row>
    <row r="7622" spans="1:13">
      <c r="A7622" s="231" t="s">
        <v>794</v>
      </c>
      <c r="B7622" s="231" t="s">
        <v>808</v>
      </c>
      <c r="C7622" s="231" t="s">
        <v>2341</v>
      </c>
      <c r="D7622" s="231" t="s">
        <v>895</v>
      </c>
      <c r="E7622" s="231" t="s">
        <v>1090</v>
      </c>
      <c r="F7622" s="231" t="s">
        <v>48</v>
      </c>
      <c r="G7622" s="231" t="s">
        <v>521</v>
      </c>
      <c r="H7622" s="231" t="s">
        <v>796</v>
      </c>
      <c r="I7622" s="203">
        <v>1608.8</v>
      </c>
      <c r="J7622" s="203">
        <v>1397.02</v>
      </c>
      <c r="K7622" s="203">
        <v>0</v>
      </c>
      <c r="L7622" s="203">
        <v>211.78</v>
      </c>
      <c r="M7622" s="231"/>
    </row>
    <row r="7623" spans="1:13">
      <c r="A7623" s="231" t="s">
        <v>794</v>
      </c>
      <c r="B7623" s="231" t="s">
        <v>808</v>
      </c>
      <c r="C7623" s="231" t="s">
        <v>2341</v>
      </c>
      <c r="D7623" s="231" t="s">
        <v>895</v>
      </c>
      <c r="E7623" s="231" t="s">
        <v>1090</v>
      </c>
      <c r="F7623" s="231" t="s">
        <v>48</v>
      </c>
      <c r="G7623" s="231" t="s">
        <v>521</v>
      </c>
      <c r="H7623" s="231" t="s">
        <v>796</v>
      </c>
      <c r="I7623" s="203">
        <v>3021</v>
      </c>
      <c r="J7623" s="203">
        <v>3021</v>
      </c>
      <c r="K7623" s="203">
        <v>0</v>
      </c>
      <c r="L7623" s="203">
        <v>0</v>
      </c>
      <c r="M7623" s="231"/>
    </row>
    <row r="7624" spans="1:13">
      <c r="A7624" s="231" t="s">
        <v>794</v>
      </c>
      <c r="B7624" s="231" t="s">
        <v>808</v>
      </c>
      <c r="C7624" s="231" t="s">
        <v>2343</v>
      </c>
      <c r="D7624" s="231" t="s">
        <v>895</v>
      </c>
      <c r="E7624" s="231" t="s">
        <v>1090</v>
      </c>
      <c r="F7624" s="231" t="s">
        <v>48</v>
      </c>
      <c r="G7624" s="231" t="s">
        <v>521</v>
      </c>
      <c r="H7624" s="231" t="s">
        <v>796</v>
      </c>
      <c r="I7624" s="203">
        <v>24870.42</v>
      </c>
      <c r="J7624" s="203">
        <v>22439.3</v>
      </c>
      <c r="K7624" s="203">
        <v>1971.96</v>
      </c>
      <c r="L7624" s="203">
        <v>459.16</v>
      </c>
      <c r="M7624" s="231"/>
    </row>
    <row r="7625" spans="1:13">
      <c r="A7625" s="231" t="s">
        <v>794</v>
      </c>
      <c r="B7625" s="231" t="s">
        <v>808</v>
      </c>
      <c r="C7625" s="231" t="s">
        <v>2343</v>
      </c>
      <c r="D7625" s="231" t="s">
        <v>895</v>
      </c>
      <c r="E7625" s="231" t="s">
        <v>1090</v>
      </c>
      <c r="F7625" s="231" t="s">
        <v>48</v>
      </c>
      <c r="G7625" s="231" t="s">
        <v>521</v>
      </c>
      <c r="H7625" s="231" t="s">
        <v>796</v>
      </c>
      <c r="I7625" s="203">
        <v>1610.56</v>
      </c>
      <c r="J7625" s="203">
        <v>1610.56</v>
      </c>
      <c r="K7625" s="203">
        <v>0</v>
      </c>
      <c r="L7625" s="203">
        <v>0</v>
      </c>
      <c r="M7625" s="231"/>
    </row>
    <row r="7626" spans="1:13">
      <c r="A7626" s="231" t="s">
        <v>794</v>
      </c>
      <c r="B7626" s="231" t="s">
        <v>808</v>
      </c>
      <c r="C7626" s="231" t="s">
        <v>2344</v>
      </c>
      <c r="D7626" s="231" t="s">
        <v>895</v>
      </c>
      <c r="E7626" s="231" t="s">
        <v>1090</v>
      </c>
      <c r="F7626" s="231" t="s">
        <v>48</v>
      </c>
      <c r="G7626" s="231" t="s">
        <v>521</v>
      </c>
      <c r="H7626" s="231" t="s">
        <v>796</v>
      </c>
      <c r="I7626" s="203">
        <v>20699.82</v>
      </c>
      <c r="J7626" s="203">
        <v>19884.48</v>
      </c>
      <c r="K7626" s="203">
        <v>812</v>
      </c>
      <c r="L7626" s="203">
        <v>3.34</v>
      </c>
      <c r="M7626" s="231"/>
    </row>
    <row r="7627" spans="1:13">
      <c r="A7627" s="231" t="s">
        <v>794</v>
      </c>
      <c r="B7627" s="231" t="s">
        <v>808</v>
      </c>
      <c r="C7627" s="231" t="s">
        <v>2344</v>
      </c>
      <c r="D7627" s="231" t="s">
        <v>895</v>
      </c>
      <c r="E7627" s="231" t="s">
        <v>1090</v>
      </c>
      <c r="F7627" s="231" t="s">
        <v>48</v>
      </c>
      <c r="G7627" s="231" t="s">
        <v>521</v>
      </c>
      <c r="H7627" s="231" t="s">
        <v>796</v>
      </c>
      <c r="I7627" s="203">
        <v>3800.98</v>
      </c>
      <c r="J7627" s="203">
        <v>3800.98</v>
      </c>
      <c r="K7627" s="203">
        <v>0</v>
      </c>
      <c r="L7627" s="203">
        <v>0</v>
      </c>
      <c r="M7627" s="231"/>
    </row>
    <row r="7628" spans="1:13">
      <c r="A7628" s="231" t="s">
        <v>794</v>
      </c>
      <c r="B7628" s="231" t="s">
        <v>808</v>
      </c>
      <c r="C7628" s="231" t="s">
        <v>2344</v>
      </c>
      <c r="D7628" s="231" t="s">
        <v>895</v>
      </c>
      <c r="E7628" s="231" t="s">
        <v>1090</v>
      </c>
      <c r="F7628" s="231" t="s">
        <v>48</v>
      </c>
      <c r="G7628" s="231" t="s">
        <v>521</v>
      </c>
      <c r="H7628" s="231" t="s">
        <v>796</v>
      </c>
      <c r="I7628" s="203">
        <v>11166.86</v>
      </c>
      <c r="J7628" s="203">
        <v>11166.86</v>
      </c>
      <c r="K7628" s="203">
        <v>0</v>
      </c>
      <c r="L7628" s="203">
        <v>0</v>
      </c>
      <c r="M7628" s="231"/>
    </row>
    <row r="7629" spans="1:13">
      <c r="A7629" s="231" t="s">
        <v>794</v>
      </c>
      <c r="B7629" s="231" t="s">
        <v>808</v>
      </c>
      <c r="C7629" s="231" t="s">
        <v>2345</v>
      </c>
      <c r="D7629" s="231" t="s">
        <v>895</v>
      </c>
      <c r="E7629" s="231" t="s">
        <v>1090</v>
      </c>
      <c r="F7629" s="231" t="s">
        <v>48</v>
      </c>
      <c r="G7629" s="231" t="s">
        <v>521</v>
      </c>
      <c r="H7629" s="231" t="s">
        <v>796</v>
      </c>
      <c r="I7629" s="203">
        <v>3075</v>
      </c>
      <c r="J7629" s="203">
        <v>3075</v>
      </c>
      <c r="K7629" s="203">
        <v>0</v>
      </c>
      <c r="L7629" s="203">
        <v>0</v>
      </c>
      <c r="M7629" s="231"/>
    </row>
    <row r="7630" spans="1:13">
      <c r="A7630" s="231" t="s">
        <v>794</v>
      </c>
      <c r="B7630" s="231" t="s">
        <v>808</v>
      </c>
      <c r="C7630" s="231" t="s">
        <v>2345</v>
      </c>
      <c r="D7630" s="231" t="s">
        <v>895</v>
      </c>
      <c r="E7630" s="231" t="s">
        <v>1090</v>
      </c>
      <c r="F7630" s="231" t="s">
        <v>48</v>
      </c>
      <c r="G7630" s="231" t="s">
        <v>521</v>
      </c>
      <c r="H7630" s="231" t="s">
        <v>796</v>
      </c>
      <c r="I7630" s="203">
        <v>1199.8399999999999</v>
      </c>
      <c r="J7630" s="203">
        <v>1199.8399999999999</v>
      </c>
      <c r="K7630" s="203">
        <v>0</v>
      </c>
      <c r="L7630" s="203">
        <v>0</v>
      </c>
      <c r="M7630" s="231"/>
    </row>
    <row r="7631" spans="1:13">
      <c r="A7631" s="231" t="s">
        <v>794</v>
      </c>
      <c r="B7631" s="231" t="s">
        <v>704</v>
      </c>
      <c r="C7631" s="231" t="s">
        <v>794</v>
      </c>
      <c r="D7631" s="231" t="s">
        <v>895</v>
      </c>
      <c r="E7631" s="231" t="s">
        <v>1090</v>
      </c>
      <c r="F7631" s="231" t="s">
        <v>48</v>
      </c>
      <c r="G7631" s="231" t="s">
        <v>521</v>
      </c>
      <c r="H7631" s="231" t="s">
        <v>796</v>
      </c>
      <c r="I7631" s="203">
        <v>91970</v>
      </c>
      <c r="J7631" s="203">
        <v>84305.84</v>
      </c>
      <c r="K7631" s="203">
        <v>7664.16</v>
      </c>
      <c r="L7631" s="203">
        <v>0</v>
      </c>
      <c r="M7631" s="231"/>
    </row>
    <row r="7632" spans="1:13">
      <c r="A7632" s="231" t="s">
        <v>794</v>
      </c>
      <c r="B7632" s="231" t="s">
        <v>704</v>
      </c>
      <c r="C7632" s="231" t="s">
        <v>812</v>
      </c>
      <c r="D7632" s="231" t="s">
        <v>895</v>
      </c>
      <c r="E7632" s="231" t="s">
        <v>1090</v>
      </c>
      <c r="F7632" s="231" t="s">
        <v>48</v>
      </c>
      <c r="G7632" s="231" t="s">
        <v>521</v>
      </c>
      <c r="H7632" s="231" t="s">
        <v>796</v>
      </c>
      <c r="I7632" s="203">
        <v>27378.84</v>
      </c>
      <c r="J7632" s="203">
        <v>25854.15</v>
      </c>
      <c r="K7632" s="203">
        <v>1591.66</v>
      </c>
      <c r="L7632" s="203">
        <v>-66.97</v>
      </c>
      <c r="M7632" s="231"/>
    </row>
    <row r="7633" spans="1:13">
      <c r="A7633" s="231" t="s">
        <v>794</v>
      </c>
      <c r="B7633" s="231" t="s">
        <v>366</v>
      </c>
      <c r="C7633" s="231" t="s">
        <v>2345</v>
      </c>
      <c r="D7633" s="231" t="s">
        <v>895</v>
      </c>
      <c r="E7633" s="231" t="s">
        <v>1090</v>
      </c>
      <c r="F7633" s="231" t="s">
        <v>48</v>
      </c>
      <c r="G7633" s="231" t="s">
        <v>521</v>
      </c>
      <c r="H7633" s="231" t="s">
        <v>796</v>
      </c>
      <c r="I7633" s="203">
        <v>1458</v>
      </c>
      <c r="J7633" s="203">
        <v>944.87</v>
      </c>
      <c r="K7633" s="203">
        <v>0</v>
      </c>
      <c r="L7633" s="203">
        <v>513.13</v>
      </c>
      <c r="M7633" s="231"/>
    </row>
    <row r="7634" spans="1:13">
      <c r="A7634" s="231" t="s">
        <v>794</v>
      </c>
      <c r="B7634" s="231" t="s">
        <v>703</v>
      </c>
      <c r="C7634" s="231" t="s">
        <v>794</v>
      </c>
      <c r="D7634" s="231" t="s">
        <v>210</v>
      </c>
      <c r="E7634" s="231" t="s">
        <v>2089</v>
      </c>
      <c r="F7634" s="231" t="s">
        <v>48</v>
      </c>
      <c r="G7634" s="231" t="s">
        <v>521</v>
      </c>
      <c r="H7634" s="231" t="s">
        <v>796</v>
      </c>
      <c r="I7634" s="203">
        <v>34646.29</v>
      </c>
      <c r="J7634" s="203">
        <v>32131.32</v>
      </c>
      <c r="K7634" s="203">
        <v>2414</v>
      </c>
      <c r="L7634" s="203">
        <v>100.97</v>
      </c>
      <c r="M7634" s="231"/>
    </row>
    <row r="7635" spans="1:13">
      <c r="A7635" s="231" t="s">
        <v>794</v>
      </c>
      <c r="B7635" s="231" t="s">
        <v>703</v>
      </c>
      <c r="C7635" s="231" t="s">
        <v>812</v>
      </c>
      <c r="D7635" s="231" t="s">
        <v>210</v>
      </c>
      <c r="E7635" s="231" t="s">
        <v>2089</v>
      </c>
      <c r="F7635" s="231" t="s">
        <v>48</v>
      </c>
      <c r="G7635" s="231" t="s">
        <v>521</v>
      </c>
      <c r="H7635" s="231" t="s">
        <v>796</v>
      </c>
      <c r="I7635" s="203">
        <v>13126</v>
      </c>
      <c r="J7635" s="203">
        <v>14512.09</v>
      </c>
      <c r="K7635" s="203">
        <v>501.04</v>
      </c>
      <c r="L7635" s="203">
        <v>-1887.13</v>
      </c>
      <c r="M7635" s="231"/>
    </row>
    <row r="7636" spans="1:13">
      <c r="A7636" s="231" t="s">
        <v>794</v>
      </c>
      <c r="B7636" s="231" t="s">
        <v>703</v>
      </c>
      <c r="C7636" s="231" t="s">
        <v>794</v>
      </c>
      <c r="D7636" s="231" t="s">
        <v>838</v>
      </c>
      <c r="E7636" s="231" t="s">
        <v>2089</v>
      </c>
      <c r="F7636" s="231" t="s">
        <v>48</v>
      </c>
      <c r="G7636" s="231" t="s">
        <v>521</v>
      </c>
      <c r="H7636" s="231" t="s">
        <v>796</v>
      </c>
      <c r="I7636" s="203">
        <v>44922</v>
      </c>
      <c r="J7636" s="203">
        <v>38008.33</v>
      </c>
      <c r="K7636" s="203">
        <v>6437.32</v>
      </c>
      <c r="L7636" s="203">
        <v>476.35</v>
      </c>
      <c r="M7636" s="231"/>
    </row>
    <row r="7637" spans="1:13">
      <c r="A7637" s="231" t="s">
        <v>794</v>
      </c>
      <c r="B7637" s="231" t="s">
        <v>703</v>
      </c>
      <c r="C7637" s="231" t="s">
        <v>812</v>
      </c>
      <c r="D7637" s="231" t="s">
        <v>838</v>
      </c>
      <c r="E7637" s="231" t="s">
        <v>2089</v>
      </c>
      <c r="F7637" s="231" t="s">
        <v>48</v>
      </c>
      <c r="G7637" s="231" t="s">
        <v>521</v>
      </c>
      <c r="H7637" s="231" t="s">
        <v>796</v>
      </c>
      <c r="I7637" s="203">
        <v>19894</v>
      </c>
      <c r="J7637" s="203">
        <v>18332.16</v>
      </c>
      <c r="K7637" s="203">
        <v>1336.16</v>
      </c>
      <c r="L7637" s="203">
        <v>225.68</v>
      </c>
      <c r="M7637" s="231"/>
    </row>
    <row r="7638" spans="1:13">
      <c r="A7638" s="231" t="s">
        <v>794</v>
      </c>
      <c r="B7638" s="231" t="s">
        <v>703</v>
      </c>
      <c r="C7638" s="231" t="s">
        <v>794</v>
      </c>
      <c r="D7638" s="231" t="s">
        <v>295</v>
      </c>
      <c r="E7638" s="231" t="s">
        <v>2089</v>
      </c>
      <c r="F7638" s="231" t="s">
        <v>48</v>
      </c>
      <c r="G7638" s="231" t="s">
        <v>521</v>
      </c>
      <c r="H7638" s="231" t="s">
        <v>796</v>
      </c>
      <c r="I7638" s="203">
        <v>47929.61</v>
      </c>
      <c r="J7638" s="203">
        <v>40910.47</v>
      </c>
      <c r="K7638" s="203">
        <v>6374.84</v>
      </c>
      <c r="L7638" s="203">
        <v>644.29999999999995</v>
      </c>
      <c r="M7638" s="231"/>
    </row>
    <row r="7639" spans="1:13">
      <c r="A7639" s="231" t="s">
        <v>794</v>
      </c>
      <c r="B7639" s="231" t="s">
        <v>703</v>
      </c>
      <c r="C7639" s="231" t="s">
        <v>812</v>
      </c>
      <c r="D7639" s="231" t="s">
        <v>295</v>
      </c>
      <c r="E7639" s="231" t="s">
        <v>2089</v>
      </c>
      <c r="F7639" s="231" t="s">
        <v>48</v>
      </c>
      <c r="G7639" s="231" t="s">
        <v>521</v>
      </c>
      <c r="H7639" s="231" t="s">
        <v>796</v>
      </c>
      <c r="I7639" s="203">
        <v>20053</v>
      </c>
      <c r="J7639" s="203">
        <v>18580.2</v>
      </c>
      <c r="K7639" s="203">
        <v>1323.2</v>
      </c>
      <c r="L7639" s="203">
        <v>149.6</v>
      </c>
      <c r="M7639" s="231"/>
    </row>
    <row r="7640" spans="1:13">
      <c r="A7640" s="231" t="s">
        <v>794</v>
      </c>
      <c r="B7640" s="231" t="s">
        <v>703</v>
      </c>
      <c r="C7640" s="231" t="s">
        <v>794</v>
      </c>
      <c r="D7640" s="231" t="s">
        <v>845</v>
      </c>
      <c r="E7640" s="231" t="s">
        <v>2089</v>
      </c>
      <c r="F7640" s="231" t="s">
        <v>48</v>
      </c>
      <c r="G7640" s="231" t="s">
        <v>521</v>
      </c>
      <c r="H7640" s="231" t="s">
        <v>796</v>
      </c>
      <c r="I7640" s="203">
        <v>42272.9</v>
      </c>
      <c r="J7640" s="203">
        <v>35795.839999999997</v>
      </c>
      <c r="K7640" s="203">
        <v>6447.72</v>
      </c>
      <c r="L7640" s="203">
        <v>29.34</v>
      </c>
      <c r="M7640" s="231"/>
    </row>
    <row r="7641" spans="1:13">
      <c r="A7641" s="231" t="s">
        <v>794</v>
      </c>
      <c r="B7641" s="231" t="s">
        <v>703</v>
      </c>
      <c r="C7641" s="231" t="s">
        <v>812</v>
      </c>
      <c r="D7641" s="231" t="s">
        <v>845</v>
      </c>
      <c r="E7641" s="231" t="s">
        <v>2089</v>
      </c>
      <c r="F7641" s="231" t="s">
        <v>48</v>
      </c>
      <c r="G7641" s="231" t="s">
        <v>521</v>
      </c>
      <c r="H7641" s="231" t="s">
        <v>796</v>
      </c>
      <c r="I7641" s="203">
        <v>20856</v>
      </c>
      <c r="J7641" s="203">
        <v>19550.54</v>
      </c>
      <c r="K7641" s="203">
        <v>1338.28</v>
      </c>
      <c r="L7641" s="203">
        <v>-32.82</v>
      </c>
      <c r="M7641" s="231"/>
    </row>
    <row r="7642" spans="1:13">
      <c r="A7642" s="231" t="s">
        <v>794</v>
      </c>
      <c r="B7642" s="231" t="s">
        <v>833</v>
      </c>
      <c r="C7642" s="231" t="s">
        <v>794</v>
      </c>
      <c r="D7642" s="231" t="s">
        <v>850</v>
      </c>
      <c r="E7642" s="231" t="s">
        <v>2089</v>
      </c>
      <c r="F7642" s="231" t="s">
        <v>48</v>
      </c>
      <c r="G7642" s="231" t="s">
        <v>521</v>
      </c>
      <c r="H7642" s="231" t="s">
        <v>796</v>
      </c>
      <c r="I7642" s="203">
        <v>39273.129999999997</v>
      </c>
      <c r="J7642" s="203">
        <v>37577.93</v>
      </c>
      <c r="K7642" s="203">
        <v>1685.24</v>
      </c>
      <c r="L7642" s="203">
        <v>9.9600000000000009</v>
      </c>
      <c r="M7642" s="231"/>
    </row>
    <row r="7643" spans="1:13">
      <c r="A7643" s="231" t="s">
        <v>794</v>
      </c>
      <c r="B7643" s="231" t="s">
        <v>833</v>
      </c>
      <c r="C7643" s="231" t="s">
        <v>812</v>
      </c>
      <c r="D7643" s="231" t="s">
        <v>850</v>
      </c>
      <c r="E7643" s="231" t="s">
        <v>2089</v>
      </c>
      <c r="F7643" s="231" t="s">
        <v>48</v>
      </c>
      <c r="G7643" s="231" t="s">
        <v>521</v>
      </c>
      <c r="H7643" s="231" t="s">
        <v>796</v>
      </c>
      <c r="I7643" s="203">
        <v>21770</v>
      </c>
      <c r="J7643" s="203">
        <v>21474</v>
      </c>
      <c r="K7643" s="203">
        <v>350.94</v>
      </c>
      <c r="L7643" s="203">
        <v>-54.94</v>
      </c>
      <c r="M7643" s="231"/>
    </row>
    <row r="7644" spans="1:13">
      <c r="A7644" s="231" t="s">
        <v>794</v>
      </c>
      <c r="B7644" s="231" t="s">
        <v>703</v>
      </c>
      <c r="C7644" s="231" t="s">
        <v>794</v>
      </c>
      <c r="D7644" s="231" t="s">
        <v>850</v>
      </c>
      <c r="E7644" s="231" t="s">
        <v>2089</v>
      </c>
      <c r="F7644" s="231" t="s">
        <v>48</v>
      </c>
      <c r="G7644" s="231" t="s">
        <v>521</v>
      </c>
      <c r="H7644" s="231" t="s">
        <v>796</v>
      </c>
      <c r="I7644" s="203">
        <v>41540</v>
      </c>
      <c r="J7644" s="203">
        <v>35001.68</v>
      </c>
      <c r="K7644" s="203">
        <v>6500.32</v>
      </c>
      <c r="L7644" s="203">
        <v>38</v>
      </c>
      <c r="M7644" s="231"/>
    </row>
    <row r="7645" spans="1:13">
      <c r="A7645" s="231" t="s">
        <v>794</v>
      </c>
      <c r="B7645" s="231" t="s">
        <v>703</v>
      </c>
      <c r="C7645" s="231" t="s">
        <v>812</v>
      </c>
      <c r="D7645" s="231" t="s">
        <v>850</v>
      </c>
      <c r="E7645" s="231" t="s">
        <v>2089</v>
      </c>
      <c r="F7645" s="231" t="s">
        <v>48</v>
      </c>
      <c r="G7645" s="231" t="s">
        <v>521</v>
      </c>
      <c r="H7645" s="231" t="s">
        <v>796</v>
      </c>
      <c r="I7645" s="203">
        <v>16318</v>
      </c>
      <c r="J7645" s="203">
        <v>15012.14</v>
      </c>
      <c r="K7645" s="203">
        <v>1349.28</v>
      </c>
      <c r="L7645" s="203">
        <v>-43.42</v>
      </c>
      <c r="M7645" s="231"/>
    </row>
    <row r="7646" spans="1:13">
      <c r="A7646" s="231" t="s">
        <v>794</v>
      </c>
      <c r="B7646" s="231" t="s">
        <v>703</v>
      </c>
      <c r="C7646" s="231" t="s">
        <v>794</v>
      </c>
      <c r="D7646" s="231" t="s">
        <v>195</v>
      </c>
      <c r="E7646" s="231" t="s">
        <v>2089</v>
      </c>
      <c r="F7646" s="231" t="s">
        <v>48</v>
      </c>
      <c r="G7646" s="231" t="s">
        <v>521</v>
      </c>
      <c r="H7646" s="231" t="s">
        <v>796</v>
      </c>
      <c r="I7646" s="203">
        <v>43326.5</v>
      </c>
      <c r="J7646" s="203">
        <v>36514.379999999997</v>
      </c>
      <c r="K7646" s="203">
        <v>6812.12</v>
      </c>
      <c r="L7646" s="203">
        <v>0</v>
      </c>
      <c r="M7646" s="231"/>
    </row>
    <row r="7647" spans="1:13">
      <c r="A7647" s="231" t="s">
        <v>794</v>
      </c>
      <c r="B7647" s="231" t="s">
        <v>703</v>
      </c>
      <c r="C7647" s="231" t="s">
        <v>812</v>
      </c>
      <c r="D7647" s="231" t="s">
        <v>195</v>
      </c>
      <c r="E7647" s="231" t="s">
        <v>2089</v>
      </c>
      <c r="F7647" s="231" t="s">
        <v>48</v>
      </c>
      <c r="G7647" s="231" t="s">
        <v>521</v>
      </c>
      <c r="H7647" s="231" t="s">
        <v>796</v>
      </c>
      <c r="I7647" s="203">
        <v>22961</v>
      </c>
      <c r="J7647" s="203">
        <v>21554.07</v>
      </c>
      <c r="K7647" s="203">
        <v>1413.88</v>
      </c>
      <c r="L7647" s="203">
        <v>-6.95</v>
      </c>
      <c r="M7647" s="231"/>
    </row>
    <row r="7648" spans="1:13">
      <c r="A7648" s="231" t="s">
        <v>794</v>
      </c>
      <c r="B7648" s="231" t="s">
        <v>703</v>
      </c>
      <c r="C7648" s="231" t="s">
        <v>794</v>
      </c>
      <c r="D7648" s="231" t="s">
        <v>22</v>
      </c>
      <c r="E7648" s="231" t="s">
        <v>2089</v>
      </c>
      <c r="F7648" s="231" t="s">
        <v>48</v>
      </c>
      <c r="G7648" s="231" t="s">
        <v>521</v>
      </c>
      <c r="H7648" s="231" t="s">
        <v>796</v>
      </c>
      <c r="I7648" s="203">
        <v>42600</v>
      </c>
      <c r="J7648" s="203">
        <v>35759.5</v>
      </c>
      <c r="K7648" s="203">
        <v>6762.32</v>
      </c>
      <c r="L7648" s="203">
        <v>78.180000000000007</v>
      </c>
      <c r="M7648" s="231"/>
    </row>
    <row r="7649" spans="1:13">
      <c r="A7649" s="231" t="s">
        <v>794</v>
      </c>
      <c r="B7649" s="231" t="s">
        <v>703</v>
      </c>
      <c r="C7649" s="231" t="s">
        <v>812</v>
      </c>
      <c r="D7649" s="231" t="s">
        <v>22</v>
      </c>
      <c r="E7649" s="231" t="s">
        <v>2089</v>
      </c>
      <c r="F7649" s="231" t="s">
        <v>48</v>
      </c>
      <c r="G7649" s="231" t="s">
        <v>521</v>
      </c>
      <c r="H7649" s="231" t="s">
        <v>796</v>
      </c>
      <c r="I7649" s="203">
        <v>22590</v>
      </c>
      <c r="J7649" s="203">
        <v>21165.21</v>
      </c>
      <c r="K7649" s="203">
        <v>1403.68</v>
      </c>
      <c r="L7649" s="203">
        <v>21.11</v>
      </c>
      <c r="M7649" s="231"/>
    </row>
    <row r="7650" spans="1:13">
      <c r="A7650" s="231" t="s">
        <v>794</v>
      </c>
      <c r="B7650" s="231" t="s">
        <v>706</v>
      </c>
      <c r="C7650" s="231" t="s">
        <v>2345</v>
      </c>
      <c r="D7650" s="231" t="s">
        <v>850</v>
      </c>
      <c r="E7650" s="231" t="s">
        <v>263</v>
      </c>
      <c r="F7650" s="231" t="s">
        <v>48</v>
      </c>
      <c r="G7650" s="231" t="s">
        <v>521</v>
      </c>
      <c r="H7650" s="231" t="s">
        <v>796</v>
      </c>
      <c r="I7650" s="203">
        <v>27445.06</v>
      </c>
      <c r="J7650" s="203">
        <v>26662.06</v>
      </c>
      <c r="K7650" s="203">
        <v>0</v>
      </c>
      <c r="L7650" s="203">
        <v>783</v>
      </c>
      <c r="M7650" s="231"/>
    </row>
    <row r="7651" spans="1:13">
      <c r="A7651" s="231" t="s">
        <v>794</v>
      </c>
      <c r="B7651" s="231" t="s">
        <v>367</v>
      </c>
      <c r="C7651" s="231" t="s">
        <v>794</v>
      </c>
      <c r="D7651" s="231" t="s">
        <v>850</v>
      </c>
      <c r="E7651" s="231" t="s">
        <v>263</v>
      </c>
      <c r="F7651" s="231" t="s">
        <v>48</v>
      </c>
      <c r="G7651" s="231" t="s">
        <v>521</v>
      </c>
      <c r="H7651" s="231" t="s">
        <v>796</v>
      </c>
      <c r="I7651" s="203">
        <v>43271.199999999997</v>
      </c>
      <c r="J7651" s="203">
        <v>34400.85</v>
      </c>
      <c r="K7651" s="203">
        <v>6880.16</v>
      </c>
      <c r="L7651" s="203">
        <v>1990.19</v>
      </c>
      <c r="M7651" s="231"/>
    </row>
    <row r="7652" spans="1:13">
      <c r="A7652" s="231" t="s">
        <v>794</v>
      </c>
      <c r="B7652" s="231" t="s">
        <v>367</v>
      </c>
      <c r="C7652" s="231" t="s">
        <v>794</v>
      </c>
      <c r="D7652" s="231" t="s">
        <v>850</v>
      </c>
      <c r="E7652" s="231" t="s">
        <v>263</v>
      </c>
      <c r="F7652" s="231" t="s">
        <v>48</v>
      </c>
      <c r="G7652" s="231" t="s">
        <v>521</v>
      </c>
      <c r="H7652" s="231" t="s">
        <v>796</v>
      </c>
      <c r="I7652" s="203">
        <v>150120.88</v>
      </c>
      <c r="J7652" s="203">
        <v>123373.02</v>
      </c>
      <c r="K7652" s="203">
        <v>4330.21</v>
      </c>
      <c r="L7652" s="203">
        <v>22417.65</v>
      </c>
      <c r="M7652" s="231"/>
    </row>
    <row r="7653" spans="1:13">
      <c r="A7653" s="231" t="s">
        <v>794</v>
      </c>
      <c r="B7653" s="231" t="s">
        <v>367</v>
      </c>
      <c r="C7653" s="231" t="s">
        <v>812</v>
      </c>
      <c r="D7653" s="231" t="s">
        <v>850</v>
      </c>
      <c r="E7653" s="231" t="s">
        <v>263</v>
      </c>
      <c r="F7653" s="231" t="s">
        <v>48</v>
      </c>
      <c r="G7653" s="231" t="s">
        <v>521</v>
      </c>
      <c r="H7653" s="231" t="s">
        <v>796</v>
      </c>
      <c r="I7653" s="203">
        <v>84000</v>
      </c>
      <c r="J7653" s="203">
        <v>76324.070000000007</v>
      </c>
      <c r="K7653" s="203">
        <v>2325.94</v>
      </c>
      <c r="L7653" s="203">
        <v>5349.99</v>
      </c>
      <c r="M7653" s="231"/>
    </row>
    <row r="7654" spans="1:13">
      <c r="A7654" s="231" t="s">
        <v>794</v>
      </c>
      <c r="B7654" s="231" t="s">
        <v>367</v>
      </c>
      <c r="C7654" s="231" t="s">
        <v>2341</v>
      </c>
      <c r="D7654" s="231" t="s">
        <v>850</v>
      </c>
      <c r="E7654" s="231" t="s">
        <v>263</v>
      </c>
      <c r="F7654" s="231" t="s">
        <v>48</v>
      </c>
      <c r="G7654" s="231" t="s">
        <v>521</v>
      </c>
      <c r="H7654" s="231" t="s">
        <v>796</v>
      </c>
      <c r="I7654" s="203">
        <v>300</v>
      </c>
      <c r="J7654" s="203">
        <v>277.39999999999998</v>
      </c>
      <c r="K7654" s="203">
        <v>0</v>
      </c>
      <c r="L7654" s="203">
        <v>22.6</v>
      </c>
      <c r="M7654" s="231"/>
    </row>
    <row r="7655" spans="1:13">
      <c r="A7655" s="231" t="s">
        <v>794</v>
      </c>
      <c r="B7655" s="231" t="s">
        <v>367</v>
      </c>
      <c r="C7655" s="231" t="s">
        <v>2343</v>
      </c>
      <c r="D7655" s="231" t="s">
        <v>850</v>
      </c>
      <c r="E7655" s="231" t="s">
        <v>263</v>
      </c>
      <c r="F7655" s="231" t="s">
        <v>48</v>
      </c>
      <c r="G7655" s="231" t="s">
        <v>521</v>
      </c>
      <c r="H7655" s="231" t="s">
        <v>796</v>
      </c>
      <c r="I7655" s="203">
        <v>151974.78</v>
      </c>
      <c r="J7655" s="203">
        <v>18998.25</v>
      </c>
      <c r="K7655" s="203">
        <v>0</v>
      </c>
      <c r="L7655" s="203">
        <v>132976.53</v>
      </c>
      <c r="M7655" s="231"/>
    </row>
    <row r="7656" spans="1:13">
      <c r="A7656" s="231" t="s">
        <v>794</v>
      </c>
      <c r="B7656" s="231" t="s">
        <v>367</v>
      </c>
      <c r="C7656" s="231" t="s">
        <v>2344</v>
      </c>
      <c r="D7656" s="231" t="s">
        <v>850</v>
      </c>
      <c r="E7656" s="231" t="s">
        <v>263</v>
      </c>
      <c r="F7656" s="231" t="s">
        <v>48</v>
      </c>
      <c r="G7656" s="231" t="s">
        <v>521</v>
      </c>
      <c r="H7656" s="231" t="s">
        <v>796</v>
      </c>
      <c r="I7656" s="203">
        <v>4355.78</v>
      </c>
      <c r="J7656" s="203">
        <v>4355.78</v>
      </c>
      <c r="K7656" s="203">
        <v>0</v>
      </c>
      <c r="L7656" s="203">
        <v>0</v>
      </c>
      <c r="M7656" s="231"/>
    </row>
    <row r="7657" spans="1:13">
      <c r="A7657" s="231" t="s">
        <v>794</v>
      </c>
      <c r="B7657" s="231" t="s">
        <v>804</v>
      </c>
      <c r="C7657" s="231" t="s">
        <v>794</v>
      </c>
      <c r="D7657" s="231" t="s">
        <v>850</v>
      </c>
      <c r="E7657" s="231" t="s">
        <v>338</v>
      </c>
      <c r="F7657" s="231" t="s">
        <v>48</v>
      </c>
      <c r="G7657" s="231" t="s">
        <v>521</v>
      </c>
      <c r="H7657" s="231" t="s">
        <v>796</v>
      </c>
      <c r="I7657" s="203">
        <v>30946.43</v>
      </c>
      <c r="J7657" s="203">
        <v>30946.43</v>
      </c>
      <c r="K7657" s="203">
        <v>0</v>
      </c>
      <c r="L7657" s="203">
        <v>0</v>
      </c>
      <c r="M7657" s="231"/>
    </row>
    <row r="7658" spans="1:13">
      <c r="A7658" s="231" t="s">
        <v>794</v>
      </c>
      <c r="B7658" s="231" t="s">
        <v>804</v>
      </c>
      <c r="C7658" s="231" t="s">
        <v>812</v>
      </c>
      <c r="D7658" s="231" t="s">
        <v>850</v>
      </c>
      <c r="E7658" s="231" t="s">
        <v>338</v>
      </c>
      <c r="F7658" s="231" t="s">
        <v>48</v>
      </c>
      <c r="G7658" s="231" t="s">
        <v>521</v>
      </c>
      <c r="H7658" s="231" t="s">
        <v>796</v>
      </c>
      <c r="I7658" s="203">
        <v>7199.89</v>
      </c>
      <c r="J7658" s="203">
        <v>7133.02</v>
      </c>
      <c r="K7658" s="203">
        <v>0</v>
      </c>
      <c r="L7658" s="203">
        <v>66.87</v>
      </c>
      <c r="M7658" s="231"/>
    </row>
    <row r="7659" spans="1:13">
      <c r="A7659" s="231" t="s">
        <v>794</v>
      </c>
      <c r="B7659" s="231" t="s">
        <v>804</v>
      </c>
      <c r="C7659" s="231" t="s">
        <v>2343</v>
      </c>
      <c r="D7659" s="231" t="s">
        <v>850</v>
      </c>
      <c r="E7659" s="231" t="s">
        <v>338</v>
      </c>
      <c r="F7659" s="231" t="s">
        <v>48</v>
      </c>
      <c r="G7659" s="231" t="s">
        <v>521</v>
      </c>
      <c r="H7659" s="231" t="s">
        <v>796</v>
      </c>
      <c r="I7659" s="203">
        <v>64327.4</v>
      </c>
      <c r="J7659" s="203">
        <v>2121.33</v>
      </c>
      <c r="K7659" s="203">
        <v>4170.54</v>
      </c>
      <c r="L7659" s="203">
        <v>58035.53</v>
      </c>
      <c r="M7659" s="231"/>
    </row>
    <row r="7660" spans="1:13">
      <c r="A7660" s="231" t="s">
        <v>794</v>
      </c>
      <c r="B7660" s="231" t="s">
        <v>804</v>
      </c>
      <c r="C7660" s="231" t="s">
        <v>2344</v>
      </c>
      <c r="D7660" s="231" t="s">
        <v>850</v>
      </c>
      <c r="E7660" s="231" t="s">
        <v>338</v>
      </c>
      <c r="F7660" s="231" t="s">
        <v>48</v>
      </c>
      <c r="G7660" s="231" t="s">
        <v>521</v>
      </c>
      <c r="H7660" s="231" t="s">
        <v>796</v>
      </c>
      <c r="I7660" s="203">
        <v>200</v>
      </c>
      <c r="J7660" s="203">
        <v>146.99</v>
      </c>
      <c r="K7660" s="203">
        <v>0</v>
      </c>
      <c r="L7660" s="203">
        <v>53.01</v>
      </c>
      <c r="M7660" s="231"/>
    </row>
    <row r="7661" spans="1:13">
      <c r="A7661" s="231" t="s">
        <v>794</v>
      </c>
      <c r="B7661" s="231" t="s">
        <v>706</v>
      </c>
      <c r="C7661" s="231" t="s">
        <v>2345</v>
      </c>
      <c r="D7661" s="231" t="s">
        <v>850</v>
      </c>
      <c r="E7661" s="231" t="s">
        <v>338</v>
      </c>
      <c r="F7661" s="231" t="s">
        <v>48</v>
      </c>
      <c r="G7661" s="231" t="s">
        <v>521</v>
      </c>
      <c r="H7661" s="231" t="s">
        <v>796</v>
      </c>
      <c r="I7661" s="203">
        <v>3996.6</v>
      </c>
      <c r="J7661" s="203">
        <v>3996.6</v>
      </c>
      <c r="K7661" s="203">
        <v>0</v>
      </c>
      <c r="L7661" s="203">
        <v>0</v>
      </c>
      <c r="M7661" s="231"/>
    </row>
    <row r="7662" spans="1:13">
      <c r="A7662" s="231" t="s">
        <v>794</v>
      </c>
      <c r="B7662" s="231" t="s">
        <v>707</v>
      </c>
      <c r="C7662" s="231" t="s">
        <v>794</v>
      </c>
      <c r="D7662" s="231" t="s">
        <v>855</v>
      </c>
      <c r="E7662" s="231" t="s">
        <v>2089</v>
      </c>
      <c r="F7662" s="231" t="s">
        <v>48</v>
      </c>
      <c r="G7662" s="231" t="s">
        <v>521</v>
      </c>
      <c r="H7662" s="231" t="s">
        <v>796</v>
      </c>
      <c r="I7662" s="203">
        <v>86981</v>
      </c>
      <c r="J7662" s="203">
        <v>79697.740000000005</v>
      </c>
      <c r="K7662" s="203">
        <v>7245.26</v>
      </c>
      <c r="L7662" s="203">
        <v>38</v>
      </c>
      <c r="M7662" s="231"/>
    </row>
    <row r="7663" spans="1:13">
      <c r="A7663" s="231" t="s">
        <v>794</v>
      </c>
      <c r="B7663" s="231" t="s">
        <v>707</v>
      </c>
      <c r="C7663" s="231" t="s">
        <v>812</v>
      </c>
      <c r="D7663" s="231" t="s">
        <v>855</v>
      </c>
      <c r="E7663" s="231" t="s">
        <v>2089</v>
      </c>
      <c r="F7663" s="231" t="s">
        <v>48</v>
      </c>
      <c r="G7663" s="231" t="s">
        <v>521</v>
      </c>
      <c r="H7663" s="231" t="s">
        <v>796</v>
      </c>
      <c r="I7663" s="203">
        <v>27655.759999999998</v>
      </c>
      <c r="J7663" s="203">
        <v>26182.45</v>
      </c>
      <c r="K7663" s="203">
        <v>1504.7</v>
      </c>
      <c r="L7663" s="203">
        <v>-31.39</v>
      </c>
      <c r="M7663" s="231"/>
    </row>
    <row r="7664" spans="1:13">
      <c r="A7664" s="231" t="s">
        <v>794</v>
      </c>
      <c r="B7664" s="231" t="s">
        <v>806</v>
      </c>
      <c r="C7664" s="231" t="s">
        <v>2341</v>
      </c>
      <c r="D7664" s="231" t="s">
        <v>705</v>
      </c>
      <c r="E7664" s="231" t="s">
        <v>521</v>
      </c>
      <c r="F7664" s="231" t="s">
        <v>748</v>
      </c>
      <c r="G7664" s="231" t="s">
        <v>521</v>
      </c>
      <c r="H7664" s="231" t="s">
        <v>1091</v>
      </c>
      <c r="I7664" s="203">
        <v>54513</v>
      </c>
      <c r="J7664" s="203">
        <v>10600</v>
      </c>
      <c r="K7664" s="203">
        <v>39512.400000000001</v>
      </c>
      <c r="L7664" s="203">
        <v>4400.6000000000004</v>
      </c>
      <c r="M7664" s="231"/>
    </row>
    <row r="7665" spans="1:13">
      <c r="A7665" s="231" t="s">
        <v>794</v>
      </c>
      <c r="B7665" s="231" t="s">
        <v>806</v>
      </c>
      <c r="C7665" s="231" t="s">
        <v>2341</v>
      </c>
      <c r="D7665" s="231" t="s">
        <v>705</v>
      </c>
      <c r="E7665" s="231" t="s">
        <v>521</v>
      </c>
      <c r="F7665" s="231" t="s">
        <v>748</v>
      </c>
      <c r="G7665" s="231" t="s">
        <v>521</v>
      </c>
      <c r="H7665" s="231" t="s">
        <v>1091</v>
      </c>
      <c r="I7665" s="203">
        <v>26250</v>
      </c>
      <c r="J7665" s="203">
        <v>2000</v>
      </c>
      <c r="K7665" s="203">
        <v>23250</v>
      </c>
      <c r="L7665" s="203">
        <v>1000</v>
      </c>
      <c r="M7665" s="231"/>
    </row>
    <row r="7666" spans="1:13">
      <c r="A7666" s="231" t="s">
        <v>794</v>
      </c>
      <c r="B7666" s="231" t="s">
        <v>806</v>
      </c>
      <c r="C7666" s="231" t="s">
        <v>2341</v>
      </c>
      <c r="D7666" s="231" t="s">
        <v>705</v>
      </c>
      <c r="E7666" s="231" t="s">
        <v>521</v>
      </c>
      <c r="F7666" s="231" t="s">
        <v>748</v>
      </c>
      <c r="G7666" s="231" t="s">
        <v>521</v>
      </c>
      <c r="H7666" s="231" t="s">
        <v>1091</v>
      </c>
      <c r="I7666" s="203">
        <v>74535</v>
      </c>
      <c r="J7666" s="203">
        <v>55585</v>
      </c>
      <c r="K7666" s="203">
        <v>0</v>
      </c>
      <c r="L7666" s="203">
        <v>18950</v>
      </c>
      <c r="M7666" s="231"/>
    </row>
    <row r="7667" spans="1:13">
      <c r="A7667" s="231" t="s">
        <v>794</v>
      </c>
      <c r="B7667" s="231" t="s">
        <v>806</v>
      </c>
      <c r="C7667" s="231" t="s">
        <v>2343</v>
      </c>
      <c r="D7667" s="231" t="s">
        <v>705</v>
      </c>
      <c r="E7667" s="231" t="s">
        <v>521</v>
      </c>
      <c r="F7667" s="231" t="s">
        <v>748</v>
      </c>
      <c r="G7667" s="231" t="s">
        <v>521</v>
      </c>
      <c r="H7667" s="231" t="s">
        <v>1091</v>
      </c>
      <c r="I7667" s="203">
        <v>73902</v>
      </c>
      <c r="J7667" s="203">
        <v>21857.71</v>
      </c>
      <c r="K7667" s="203">
        <v>5428.8</v>
      </c>
      <c r="L7667" s="203">
        <v>46615.49</v>
      </c>
      <c r="M7667" s="231"/>
    </row>
    <row r="7668" spans="1:13">
      <c r="A7668" s="231" t="s">
        <v>794</v>
      </c>
      <c r="B7668" s="231" t="s">
        <v>806</v>
      </c>
      <c r="C7668" s="231" t="s">
        <v>2344</v>
      </c>
      <c r="D7668" s="231" t="s">
        <v>705</v>
      </c>
      <c r="E7668" s="231" t="s">
        <v>521</v>
      </c>
      <c r="F7668" s="231" t="s">
        <v>748</v>
      </c>
      <c r="G7668" s="231" t="s">
        <v>521</v>
      </c>
      <c r="H7668" s="231" t="s">
        <v>1091</v>
      </c>
      <c r="I7668" s="203">
        <v>207049</v>
      </c>
      <c r="J7668" s="203">
        <v>0</v>
      </c>
      <c r="K7668" s="203">
        <v>207048.4</v>
      </c>
      <c r="L7668" s="203">
        <v>0.6</v>
      </c>
      <c r="M7668" s="231"/>
    </row>
    <row r="7669" spans="1:13">
      <c r="A7669" s="231" t="s">
        <v>794</v>
      </c>
      <c r="B7669" s="231" t="s">
        <v>806</v>
      </c>
      <c r="C7669" s="231" t="s">
        <v>2344</v>
      </c>
      <c r="D7669" s="231" t="s">
        <v>705</v>
      </c>
      <c r="E7669" s="231" t="s">
        <v>521</v>
      </c>
      <c r="F7669" s="231" t="s">
        <v>748</v>
      </c>
      <c r="G7669" s="231" t="s">
        <v>521</v>
      </c>
      <c r="H7669" s="231" t="s">
        <v>1091</v>
      </c>
      <c r="I7669" s="203">
        <v>300559</v>
      </c>
      <c r="J7669" s="203">
        <v>5604.29</v>
      </c>
      <c r="K7669" s="203">
        <v>261076.4</v>
      </c>
      <c r="L7669" s="203">
        <v>33878.31</v>
      </c>
      <c r="M7669" s="231"/>
    </row>
    <row r="7670" spans="1:13">
      <c r="A7670" s="231" t="s">
        <v>794</v>
      </c>
      <c r="B7670" s="231" t="s">
        <v>806</v>
      </c>
      <c r="C7670" s="231" t="s">
        <v>2344</v>
      </c>
      <c r="D7670" s="231" t="s">
        <v>705</v>
      </c>
      <c r="E7670" s="231" t="s">
        <v>521</v>
      </c>
      <c r="F7670" s="231" t="s">
        <v>748</v>
      </c>
      <c r="G7670" s="231" t="s">
        <v>521</v>
      </c>
      <c r="H7670" s="231" t="s">
        <v>1091</v>
      </c>
      <c r="I7670" s="203">
        <v>14961</v>
      </c>
      <c r="J7670" s="203">
        <v>0</v>
      </c>
      <c r="K7670" s="203">
        <v>14960.4</v>
      </c>
      <c r="L7670" s="203">
        <v>0.6</v>
      </c>
      <c r="M7670" s="231"/>
    </row>
    <row r="7671" spans="1:13">
      <c r="A7671" s="231" t="s">
        <v>794</v>
      </c>
      <c r="B7671" s="231" t="s">
        <v>806</v>
      </c>
      <c r="C7671" s="231" t="s">
        <v>2344</v>
      </c>
      <c r="D7671" s="231" t="s">
        <v>705</v>
      </c>
      <c r="E7671" s="231" t="s">
        <v>521</v>
      </c>
      <c r="F7671" s="231" t="s">
        <v>748</v>
      </c>
      <c r="G7671" s="231" t="s">
        <v>521</v>
      </c>
      <c r="H7671" s="231" t="s">
        <v>1091</v>
      </c>
      <c r="I7671" s="203">
        <v>84298</v>
      </c>
      <c r="J7671" s="203">
        <v>24750</v>
      </c>
      <c r="K7671" s="203">
        <v>26249.599999999999</v>
      </c>
      <c r="L7671" s="203">
        <v>33298.400000000001</v>
      </c>
      <c r="M7671" s="231"/>
    </row>
    <row r="7672" spans="1:13">
      <c r="A7672" s="231" t="s">
        <v>794</v>
      </c>
      <c r="B7672" s="231" t="s">
        <v>806</v>
      </c>
      <c r="C7672" s="231" t="s">
        <v>2344</v>
      </c>
      <c r="D7672" s="231" t="s">
        <v>705</v>
      </c>
      <c r="E7672" s="231" t="s">
        <v>521</v>
      </c>
      <c r="F7672" s="231" t="s">
        <v>748</v>
      </c>
      <c r="G7672" s="231" t="s">
        <v>521</v>
      </c>
      <c r="H7672" s="231" t="s">
        <v>1091</v>
      </c>
      <c r="I7672" s="203">
        <v>182087</v>
      </c>
      <c r="J7672" s="203">
        <v>51192.2</v>
      </c>
      <c r="K7672" s="203">
        <v>0</v>
      </c>
      <c r="L7672" s="203">
        <v>130894.8</v>
      </c>
      <c r="M7672" s="231"/>
    </row>
    <row r="7673" spans="1:13">
      <c r="A7673" s="231" t="s">
        <v>794</v>
      </c>
      <c r="B7673" s="231" t="s">
        <v>806</v>
      </c>
      <c r="C7673" s="231" t="s">
        <v>2344</v>
      </c>
      <c r="D7673" s="231" t="s">
        <v>705</v>
      </c>
      <c r="E7673" s="231" t="s">
        <v>521</v>
      </c>
      <c r="F7673" s="231" t="s">
        <v>748</v>
      </c>
      <c r="G7673" s="231" t="s">
        <v>521</v>
      </c>
      <c r="H7673" s="231" t="s">
        <v>1091</v>
      </c>
      <c r="I7673" s="203">
        <v>22016</v>
      </c>
      <c r="J7673" s="203">
        <v>2145</v>
      </c>
      <c r="K7673" s="203">
        <v>5824</v>
      </c>
      <c r="L7673" s="203">
        <v>14047</v>
      </c>
      <c r="M7673" s="231"/>
    </row>
    <row r="7674" spans="1:13">
      <c r="A7674" s="231" t="s">
        <v>794</v>
      </c>
      <c r="B7674" s="231" t="s">
        <v>806</v>
      </c>
      <c r="C7674" s="231" t="s">
        <v>2344</v>
      </c>
      <c r="D7674" s="231" t="s">
        <v>705</v>
      </c>
      <c r="E7674" s="231" t="s">
        <v>521</v>
      </c>
      <c r="F7674" s="231" t="s">
        <v>748</v>
      </c>
      <c r="G7674" s="231" t="s">
        <v>521</v>
      </c>
      <c r="H7674" s="231" t="s">
        <v>1091</v>
      </c>
      <c r="I7674" s="203">
        <v>120000</v>
      </c>
      <c r="J7674" s="203">
        <v>0</v>
      </c>
      <c r="K7674" s="203">
        <v>0</v>
      </c>
      <c r="L7674" s="203">
        <v>120000</v>
      </c>
      <c r="M7674" s="231"/>
    </row>
    <row r="7675" spans="1:13">
      <c r="A7675" s="231" t="s">
        <v>794</v>
      </c>
      <c r="B7675" s="231" t="s">
        <v>806</v>
      </c>
      <c r="C7675" s="231" t="s">
        <v>2344</v>
      </c>
      <c r="D7675" s="231" t="s">
        <v>705</v>
      </c>
      <c r="E7675" s="231" t="s">
        <v>521</v>
      </c>
      <c r="F7675" s="231" t="s">
        <v>748</v>
      </c>
      <c r="G7675" s="231" t="s">
        <v>521</v>
      </c>
      <c r="H7675" s="231" t="s">
        <v>1091</v>
      </c>
      <c r="I7675" s="203">
        <v>33015</v>
      </c>
      <c r="J7675" s="203">
        <v>0</v>
      </c>
      <c r="K7675" s="203">
        <v>33014.800000000003</v>
      </c>
      <c r="L7675" s="203">
        <v>0.2</v>
      </c>
      <c r="M7675" s="231"/>
    </row>
    <row r="7676" spans="1:13">
      <c r="A7676" s="231" t="s">
        <v>794</v>
      </c>
      <c r="B7676" s="231" t="s">
        <v>704</v>
      </c>
      <c r="C7676" s="231" t="s">
        <v>794</v>
      </c>
      <c r="D7676" s="231" t="s">
        <v>705</v>
      </c>
      <c r="E7676" s="231" t="s">
        <v>521</v>
      </c>
      <c r="F7676" s="231" t="s">
        <v>748</v>
      </c>
      <c r="G7676" s="231" t="s">
        <v>521</v>
      </c>
      <c r="H7676" s="231" t="s">
        <v>1091</v>
      </c>
      <c r="I7676" s="203">
        <v>2070</v>
      </c>
      <c r="J7676" s="203">
        <v>0</v>
      </c>
      <c r="K7676" s="203">
        <v>0</v>
      </c>
      <c r="L7676" s="203">
        <v>2070</v>
      </c>
      <c r="M7676" s="231"/>
    </row>
    <row r="7677" spans="1:13">
      <c r="A7677" s="231" t="s">
        <v>794</v>
      </c>
      <c r="B7677" s="231" t="s">
        <v>704</v>
      </c>
      <c r="C7677" s="231" t="s">
        <v>794</v>
      </c>
      <c r="D7677" s="231" t="s">
        <v>861</v>
      </c>
      <c r="E7677" s="231" t="s">
        <v>2089</v>
      </c>
      <c r="F7677" s="231" t="s">
        <v>48</v>
      </c>
      <c r="G7677" s="231" t="s">
        <v>521</v>
      </c>
      <c r="H7677" s="231" t="s">
        <v>796</v>
      </c>
      <c r="I7677" s="203">
        <v>15700.09</v>
      </c>
      <c r="J7677" s="203">
        <v>14391.75</v>
      </c>
      <c r="K7677" s="203">
        <v>1308.3399999999999</v>
      </c>
      <c r="L7677" s="203">
        <v>0</v>
      </c>
      <c r="M7677" s="231"/>
    </row>
    <row r="7678" spans="1:13">
      <c r="A7678" s="231" t="s">
        <v>794</v>
      </c>
      <c r="B7678" s="231" t="s">
        <v>704</v>
      </c>
      <c r="C7678" s="231" t="s">
        <v>812</v>
      </c>
      <c r="D7678" s="231" t="s">
        <v>861</v>
      </c>
      <c r="E7678" s="231" t="s">
        <v>2089</v>
      </c>
      <c r="F7678" s="231" t="s">
        <v>48</v>
      </c>
      <c r="G7678" s="231" t="s">
        <v>521</v>
      </c>
      <c r="H7678" s="231" t="s">
        <v>796</v>
      </c>
      <c r="I7678" s="203">
        <v>8011</v>
      </c>
      <c r="J7678" s="203">
        <v>7722.5</v>
      </c>
      <c r="K7678" s="203">
        <v>271.89999999999998</v>
      </c>
      <c r="L7678" s="203">
        <v>16.600000000000001</v>
      </c>
      <c r="M7678" s="231"/>
    </row>
    <row r="7679" spans="1:13">
      <c r="A7679" s="231" t="s">
        <v>794</v>
      </c>
      <c r="B7679" s="231" t="s">
        <v>703</v>
      </c>
      <c r="C7679" s="231" t="s">
        <v>794</v>
      </c>
      <c r="D7679" s="231" t="s">
        <v>844</v>
      </c>
      <c r="E7679" s="231" t="s">
        <v>2089</v>
      </c>
      <c r="F7679" s="231" t="s">
        <v>48</v>
      </c>
      <c r="G7679" s="231" t="s">
        <v>521</v>
      </c>
      <c r="H7679" s="231" t="s">
        <v>796</v>
      </c>
      <c r="I7679" s="203">
        <v>57726.36</v>
      </c>
      <c r="J7679" s="203">
        <v>49422.52</v>
      </c>
      <c r="K7679" s="203">
        <v>9153.84</v>
      </c>
      <c r="L7679" s="203">
        <v>-850</v>
      </c>
      <c r="M7679" s="231"/>
    </row>
    <row r="7680" spans="1:13">
      <c r="A7680" s="231" t="s">
        <v>794</v>
      </c>
      <c r="B7680" s="231" t="s">
        <v>703</v>
      </c>
      <c r="C7680" s="231" t="s">
        <v>812</v>
      </c>
      <c r="D7680" s="231" t="s">
        <v>844</v>
      </c>
      <c r="E7680" s="231" t="s">
        <v>2089</v>
      </c>
      <c r="F7680" s="231" t="s">
        <v>48</v>
      </c>
      <c r="G7680" s="231" t="s">
        <v>521</v>
      </c>
      <c r="H7680" s="231" t="s">
        <v>796</v>
      </c>
      <c r="I7680" s="203">
        <v>20022</v>
      </c>
      <c r="J7680" s="203">
        <v>18098.89</v>
      </c>
      <c r="K7680" s="203">
        <v>1899.88</v>
      </c>
      <c r="L7680" s="203">
        <v>23.23</v>
      </c>
      <c r="M7680" s="231"/>
    </row>
    <row r="7681" spans="1:13">
      <c r="A7681" s="231" t="s">
        <v>794</v>
      </c>
      <c r="B7681" s="231" t="s">
        <v>808</v>
      </c>
      <c r="C7681" s="231" t="s">
        <v>794</v>
      </c>
      <c r="D7681" s="231" t="s">
        <v>799</v>
      </c>
      <c r="E7681" s="231" t="s">
        <v>1006</v>
      </c>
      <c r="F7681" s="231" t="s">
        <v>48</v>
      </c>
      <c r="G7681" s="231" t="s">
        <v>521</v>
      </c>
      <c r="H7681" s="231" t="s">
        <v>796</v>
      </c>
      <c r="I7681" s="203">
        <v>10150</v>
      </c>
      <c r="J7681" s="203">
        <v>10150</v>
      </c>
      <c r="K7681" s="203">
        <v>0</v>
      </c>
      <c r="L7681" s="203">
        <v>0</v>
      </c>
      <c r="M7681" s="231"/>
    </row>
    <row r="7682" spans="1:13">
      <c r="A7682" s="231" t="s">
        <v>794</v>
      </c>
      <c r="B7682" s="231" t="s">
        <v>808</v>
      </c>
      <c r="C7682" s="231" t="s">
        <v>812</v>
      </c>
      <c r="D7682" s="231" t="s">
        <v>799</v>
      </c>
      <c r="E7682" s="231" t="s">
        <v>1006</v>
      </c>
      <c r="F7682" s="231" t="s">
        <v>48</v>
      </c>
      <c r="G7682" s="231" t="s">
        <v>521</v>
      </c>
      <c r="H7682" s="231" t="s">
        <v>796</v>
      </c>
      <c r="I7682" s="203">
        <v>930</v>
      </c>
      <c r="J7682" s="203">
        <v>915.3</v>
      </c>
      <c r="K7682" s="203">
        <v>0</v>
      </c>
      <c r="L7682" s="203">
        <v>14.7</v>
      </c>
      <c r="M7682" s="231"/>
    </row>
    <row r="7683" spans="1:13">
      <c r="A7683" s="231" t="s">
        <v>794</v>
      </c>
      <c r="B7683" s="231" t="s">
        <v>808</v>
      </c>
      <c r="C7683" s="231" t="s">
        <v>2343</v>
      </c>
      <c r="D7683" s="231" t="s">
        <v>799</v>
      </c>
      <c r="E7683" s="231" t="s">
        <v>1006</v>
      </c>
      <c r="F7683" s="231" t="s">
        <v>48</v>
      </c>
      <c r="G7683" s="231" t="s">
        <v>521</v>
      </c>
      <c r="H7683" s="231" t="s">
        <v>796</v>
      </c>
      <c r="I7683" s="203">
        <v>80264.5</v>
      </c>
      <c r="J7683" s="203">
        <v>42057.599999999999</v>
      </c>
      <c r="K7683" s="203">
        <v>0</v>
      </c>
      <c r="L7683" s="203">
        <v>38206.9</v>
      </c>
      <c r="M7683" s="231"/>
    </row>
    <row r="7684" spans="1:13">
      <c r="A7684" s="231" t="s">
        <v>794</v>
      </c>
      <c r="B7684" s="231" t="s">
        <v>707</v>
      </c>
      <c r="C7684" s="231" t="s">
        <v>794</v>
      </c>
      <c r="D7684" s="231" t="s">
        <v>799</v>
      </c>
      <c r="E7684" s="231" t="s">
        <v>1006</v>
      </c>
      <c r="F7684" s="231" t="s">
        <v>48</v>
      </c>
      <c r="G7684" s="231" t="s">
        <v>521</v>
      </c>
      <c r="H7684" s="231" t="s">
        <v>796</v>
      </c>
      <c r="I7684" s="203">
        <v>23550</v>
      </c>
      <c r="J7684" s="203">
        <v>22694.28</v>
      </c>
      <c r="K7684" s="203">
        <v>840.52</v>
      </c>
      <c r="L7684" s="203">
        <v>15.2</v>
      </c>
      <c r="M7684" s="231"/>
    </row>
    <row r="7685" spans="1:13">
      <c r="A7685" s="231" t="s">
        <v>794</v>
      </c>
      <c r="B7685" s="231" t="s">
        <v>707</v>
      </c>
      <c r="C7685" s="231" t="s">
        <v>812</v>
      </c>
      <c r="D7685" s="231" t="s">
        <v>799</v>
      </c>
      <c r="E7685" s="231" t="s">
        <v>1006</v>
      </c>
      <c r="F7685" s="231" t="s">
        <v>48</v>
      </c>
      <c r="G7685" s="231" t="s">
        <v>521</v>
      </c>
      <c r="H7685" s="231" t="s">
        <v>796</v>
      </c>
      <c r="I7685" s="203">
        <v>18950</v>
      </c>
      <c r="J7685" s="203">
        <v>18706.45</v>
      </c>
      <c r="K7685" s="203">
        <v>175.08</v>
      </c>
      <c r="L7685" s="203">
        <v>68.47</v>
      </c>
      <c r="M7685" s="231"/>
    </row>
    <row r="7686" spans="1:13">
      <c r="A7686" s="231" t="s">
        <v>794</v>
      </c>
      <c r="B7686" s="231" t="s">
        <v>806</v>
      </c>
      <c r="C7686" s="231" t="s">
        <v>2341</v>
      </c>
      <c r="D7686" s="231" t="s">
        <v>839</v>
      </c>
      <c r="E7686" s="231" t="s">
        <v>2275</v>
      </c>
      <c r="F7686" s="231" t="s">
        <v>48</v>
      </c>
      <c r="G7686" s="231" t="s">
        <v>521</v>
      </c>
      <c r="H7686" s="231" t="s">
        <v>796</v>
      </c>
      <c r="I7686" s="203">
        <v>15000</v>
      </c>
      <c r="J7686" s="203">
        <v>5413</v>
      </c>
      <c r="K7686" s="203">
        <v>0</v>
      </c>
      <c r="L7686" s="203">
        <v>9587</v>
      </c>
      <c r="M7686" s="231"/>
    </row>
    <row r="7687" spans="1:13">
      <c r="A7687" s="231" t="s">
        <v>794</v>
      </c>
      <c r="B7687" s="231" t="s">
        <v>806</v>
      </c>
      <c r="C7687" s="231" t="s">
        <v>2343</v>
      </c>
      <c r="D7687" s="231" t="s">
        <v>839</v>
      </c>
      <c r="E7687" s="231" t="s">
        <v>2275</v>
      </c>
      <c r="F7687" s="231" t="s">
        <v>48</v>
      </c>
      <c r="G7687" s="231" t="s">
        <v>521</v>
      </c>
      <c r="H7687" s="231" t="s">
        <v>796</v>
      </c>
      <c r="I7687" s="203">
        <v>5142.9399999999996</v>
      </c>
      <c r="J7687" s="203">
        <v>0</v>
      </c>
      <c r="K7687" s="203">
        <v>0</v>
      </c>
      <c r="L7687" s="203">
        <v>5142.9399999999996</v>
      </c>
      <c r="M7687" s="231"/>
    </row>
    <row r="7688" spans="1:13">
      <c r="A7688" s="231" t="s">
        <v>794</v>
      </c>
      <c r="B7688" s="231" t="s">
        <v>806</v>
      </c>
      <c r="C7688" s="231" t="s">
        <v>2344</v>
      </c>
      <c r="D7688" s="231" t="s">
        <v>839</v>
      </c>
      <c r="E7688" s="231" t="s">
        <v>2275</v>
      </c>
      <c r="F7688" s="231" t="s">
        <v>48</v>
      </c>
      <c r="G7688" s="231" t="s">
        <v>521</v>
      </c>
      <c r="H7688" s="231" t="s">
        <v>796</v>
      </c>
      <c r="I7688" s="203">
        <v>20000</v>
      </c>
      <c r="J7688" s="203">
        <v>0</v>
      </c>
      <c r="K7688" s="203">
        <v>0</v>
      </c>
      <c r="L7688" s="203">
        <v>20000</v>
      </c>
      <c r="M7688" s="231"/>
    </row>
    <row r="7689" spans="1:13">
      <c r="A7689" s="231" t="s">
        <v>794</v>
      </c>
      <c r="B7689" s="231" t="s">
        <v>806</v>
      </c>
      <c r="C7689" s="231" t="s">
        <v>2344</v>
      </c>
      <c r="D7689" s="231" t="s">
        <v>839</v>
      </c>
      <c r="E7689" s="231" t="s">
        <v>2275</v>
      </c>
      <c r="F7689" s="231" t="s">
        <v>48</v>
      </c>
      <c r="G7689" s="231" t="s">
        <v>521</v>
      </c>
      <c r="H7689" s="231" t="s">
        <v>796</v>
      </c>
      <c r="I7689" s="203">
        <v>500</v>
      </c>
      <c r="J7689" s="203">
        <v>275</v>
      </c>
      <c r="K7689" s="203">
        <v>0</v>
      </c>
      <c r="L7689" s="203">
        <v>225</v>
      </c>
      <c r="M7689" s="231"/>
    </row>
    <row r="7690" spans="1:13">
      <c r="A7690" s="231" t="s">
        <v>794</v>
      </c>
      <c r="B7690" s="231" t="s">
        <v>806</v>
      </c>
      <c r="C7690" s="231" t="s">
        <v>2345</v>
      </c>
      <c r="D7690" s="231" t="s">
        <v>839</v>
      </c>
      <c r="E7690" s="231" t="s">
        <v>2275</v>
      </c>
      <c r="F7690" s="231" t="s">
        <v>48</v>
      </c>
      <c r="G7690" s="231" t="s">
        <v>521</v>
      </c>
      <c r="H7690" s="231" t="s">
        <v>796</v>
      </c>
      <c r="I7690" s="203">
        <v>1000</v>
      </c>
      <c r="J7690" s="203">
        <v>0</v>
      </c>
      <c r="K7690" s="203">
        <v>0</v>
      </c>
      <c r="L7690" s="203">
        <v>1000</v>
      </c>
      <c r="M7690" s="231"/>
    </row>
    <row r="7691" spans="1:13">
      <c r="A7691" s="231" t="s">
        <v>794</v>
      </c>
      <c r="B7691" s="231" t="s">
        <v>702</v>
      </c>
      <c r="C7691" s="231" t="s">
        <v>2341</v>
      </c>
      <c r="D7691" s="231" t="s">
        <v>839</v>
      </c>
      <c r="E7691" s="231" t="s">
        <v>2275</v>
      </c>
      <c r="F7691" s="231" t="s">
        <v>48</v>
      </c>
      <c r="G7691" s="231" t="s">
        <v>521</v>
      </c>
      <c r="H7691" s="231" t="s">
        <v>796</v>
      </c>
      <c r="I7691" s="203">
        <v>2500</v>
      </c>
      <c r="J7691" s="203">
        <v>0</v>
      </c>
      <c r="K7691" s="203">
        <v>0</v>
      </c>
      <c r="L7691" s="203">
        <v>2500</v>
      </c>
      <c r="M7691" s="231"/>
    </row>
    <row r="7692" spans="1:13">
      <c r="A7692" s="231" t="s">
        <v>794</v>
      </c>
      <c r="B7692" s="231" t="s">
        <v>702</v>
      </c>
      <c r="C7692" s="231" t="s">
        <v>2345</v>
      </c>
      <c r="D7692" s="231" t="s">
        <v>839</v>
      </c>
      <c r="E7692" s="231" t="s">
        <v>2275</v>
      </c>
      <c r="F7692" s="231" t="s">
        <v>48</v>
      </c>
      <c r="G7692" s="231" t="s">
        <v>521</v>
      </c>
      <c r="H7692" s="231" t="s">
        <v>796</v>
      </c>
      <c r="I7692" s="203">
        <v>500</v>
      </c>
      <c r="J7692" s="203">
        <v>0</v>
      </c>
      <c r="K7692" s="203">
        <v>0</v>
      </c>
      <c r="L7692" s="203">
        <v>500</v>
      </c>
      <c r="M7692" s="231"/>
    </row>
    <row r="7693" spans="1:13">
      <c r="A7693" s="231" t="s">
        <v>794</v>
      </c>
      <c r="B7693" s="231" t="s">
        <v>366</v>
      </c>
      <c r="C7693" s="231" t="s">
        <v>2345</v>
      </c>
      <c r="D7693" s="231" t="s">
        <v>839</v>
      </c>
      <c r="E7693" s="231" t="s">
        <v>2275</v>
      </c>
      <c r="F7693" s="231" t="s">
        <v>48</v>
      </c>
      <c r="G7693" s="231" t="s">
        <v>521</v>
      </c>
      <c r="H7693" s="231" t="s">
        <v>796</v>
      </c>
      <c r="I7693" s="203">
        <v>500</v>
      </c>
      <c r="J7693" s="203">
        <v>0</v>
      </c>
      <c r="K7693" s="203">
        <v>0</v>
      </c>
      <c r="L7693" s="203">
        <v>500</v>
      </c>
      <c r="M7693" s="231"/>
    </row>
    <row r="7694" spans="1:13">
      <c r="A7694" s="231" t="s">
        <v>794</v>
      </c>
      <c r="B7694" s="231" t="s">
        <v>806</v>
      </c>
      <c r="C7694" s="231" t="s">
        <v>2341</v>
      </c>
      <c r="D7694" s="231" t="s">
        <v>799</v>
      </c>
      <c r="E7694" s="231" t="s">
        <v>1428</v>
      </c>
      <c r="F7694" s="231" t="s">
        <v>48</v>
      </c>
      <c r="G7694" s="231" t="s">
        <v>521</v>
      </c>
      <c r="H7694" s="231" t="s">
        <v>796</v>
      </c>
      <c r="I7694" s="203">
        <v>2100</v>
      </c>
      <c r="J7694" s="203">
        <v>0</v>
      </c>
      <c r="K7694" s="203">
        <v>0</v>
      </c>
      <c r="L7694" s="203">
        <v>2100</v>
      </c>
      <c r="M7694" s="231"/>
    </row>
    <row r="7695" spans="1:13">
      <c r="A7695" s="231" t="s">
        <v>794</v>
      </c>
      <c r="B7695" s="231" t="s">
        <v>806</v>
      </c>
      <c r="C7695" s="231" t="s">
        <v>2341</v>
      </c>
      <c r="D7695" s="231" t="s">
        <v>799</v>
      </c>
      <c r="E7695" s="231" t="s">
        <v>1428</v>
      </c>
      <c r="F7695" s="231" t="s">
        <v>48</v>
      </c>
      <c r="G7695" s="231" t="s">
        <v>521</v>
      </c>
      <c r="H7695" s="231" t="s">
        <v>796</v>
      </c>
      <c r="I7695" s="203">
        <v>5000</v>
      </c>
      <c r="J7695" s="203">
        <v>4361</v>
      </c>
      <c r="K7695" s="203">
        <v>0</v>
      </c>
      <c r="L7695" s="203">
        <v>639</v>
      </c>
      <c r="M7695" s="231"/>
    </row>
    <row r="7696" spans="1:13">
      <c r="A7696" s="231" t="s">
        <v>794</v>
      </c>
      <c r="B7696" s="231" t="s">
        <v>806</v>
      </c>
      <c r="C7696" s="231" t="s">
        <v>2341</v>
      </c>
      <c r="D7696" s="231" t="s">
        <v>799</v>
      </c>
      <c r="E7696" s="231" t="s">
        <v>1428</v>
      </c>
      <c r="F7696" s="231" t="s">
        <v>48</v>
      </c>
      <c r="G7696" s="231" t="s">
        <v>521</v>
      </c>
      <c r="H7696" s="231" t="s">
        <v>796</v>
      </c>
      <c r="I7696" s="203">
        <v>2000</v>
      </c>
      <c r="J7696" s="203">
        <v>0</v>
      </c>
      <c r="K7696" s="203">
        <v>0</v>
      </c>
      <c r="L7696" s="203">
        <v>2000</v>
      </c>
      <c r="M7696" s="231"/>
    </row>
    <row r="7697" spans="1:13">
      <c r="A7697" s="231" t="s">
        <v>794</v>
      </c>
      <c r="B7697" s="231" t="s">
        <v>806</v>
      </c>
      <c r="C7697" s="231" t="s">
        <v>2343</v>
      </c>
      <c r="D7697" s="231" t="s">
        <v>799</v>
      </c>
      <c r="E7697" s="231" t="s">
        <v>1428</v>
      </c>
      <c r="F7697" s="231" t="s">
        <v>48</v>
      </c>
      <c r="G7697" s="231" t="s">
        <v>521</v>
      </c>
      <c r="H7697" s="231" t="s">
        <v>796</v>
      </c>
      <c r="I7697" s="203">
        <v>19099.2</v>
      </c>
      <c r="J7697" s="203">
        <v>0</v>
      </c>
      <c r="K7697" s="203">
        <v>0</v>
      </c>
      <c r="L7697" s="203">
        <v>19099.2</v>
      </c>
      <c r="M7697" s="231"/>
    </row>
    <row r="7698" spans="1:13">
      <c r="A7698" s="231" t="s">
        <v>794</v>
      </c>
      <c r="B7698" s="231" t="s">
        <v>806</v>
      </c>
      <c r="C7698" s="231" t="s">
        <v>2343</v>
      </c>
      <c r="D7698" s="231" t="s">
        <v>799</v>
      </c>
      <c r="E7698" s="231" t="s">
        <v>1428</v>
      </c>
      <c r="F7698" s="231" t="s">
        <v>48</v>
      </c>
      <c r="G7698" s="231" t="s">
        <v>521</v>
      </c>
      <c r="H7698" s="231" t="s">
        <v>796</v>
      </c>
      <c r="I7698" s="203">
        <v>5000</v>
      </c>
      <c r="J7698" s="203">
        <v>722.74</v>
      </c>
      <c r="K7698" s="203">
        <v>0</v>
      </c>
      <c r="L7698" s="203">
        <v>4277.26</v>
      </c>
      <c r="M7698" s="231"/>
    </row>
    <row r="7699" spans="1:13">
      <c r="A7699" s="231" t="s">
        <v>794</v>
      </c>
      <c r="B7699" s="231" t="s">
        <v>806</v>
      </c>
      <c r="C7699" s="231" t="s">
        <v>2345</v>
      </c>
      <c r="D7699" s="231" t="s">
        <v>799</v>
      </c>
      <c r="E7699" s="231" t="s">
        <v>1428</v>
      </c>
      <c r="F7699" s="231" t="s">
        <v>48</v>
      </c>
      <c r="G7699" s="231" t="s">
        <v>521</v>
      </c>
      <c r="H7699" s="231" t="s">
        <v>796</v>
      </c>
      <c r="I7699" s="203">
        <v>500</v>
      </c>
      <c r="J7699" s="203">
        <v>142.84</v>
      </c>
      <c r="K7699" s="203">
        <v>0</v>
      </c>
      <c r="L7699" s="203">
        <v>357.16</v>
      </c>
      <c r="M7699" s="231"/>
    </row>
    <row r="7700" spans="1:13">
      <c r="A7700" s="231" t="s">
        <v>794</v>
      </c>
      <c r="B7700" s="231" t="s">
        <v>702</v>
      </c>
      <c r="C7700" s="231" t="s">
        <v>2345</v>
      </c>
      <c r="D7700" s="231" t="s">
        <v>799</v>
      </c>
      <c r="E7700" s="231" t="s">
        <v>1428</v>
      </c>
      <c r="F7700" s="231" t="s">
        <v>48</v>
      </c>
      <c r="G7700" s="231" t="s">
        <v>521</v>
      </c>
      <c r="H7700" s="231" t="s">
        <v>796</v>
      </c>
      <c r="I7700" s="203">
        <v>500</v>
      </c>
      <c r="J7700" s="203">
        <v>142.84</v>
      </c>
      <c r="K7700" s="203">
        <v>0</v>
      </c>
      <c r="L7700" s="203">
        <v>357.16</v>
      </c>
      <c r="M7700" s="231"/>
    </row>
    <row r="7701" spans="1:13">
      <c r="A7701" s="231" t="s">
        <v>794</v>
      </c>
      <c r="B7701" s="231" t="s">
        <v>808</v>
      </c>
      <c r="C7701" s="231" t="s">
        <v>2343</v>
      </c>
      <c r="D7701" s="231" t="s">
        <v>700</v>
      </c>
      <c r="E7701" s="231" t="s">
        <v>2274</v>
      </c>
      <c r="F7701" s="231" t="s">
        <v>48</v>
      </c>
      <c r="G7701" s="231" t="s">
        <v>521</v>
      </c>
      <c r="H7701" s="231" t="s">
        <v>796</v>
      </c>
      <c r="I7701" s="203">
        <v>96348.09</v>
      </c>
      <c r="J7701" s="203">
        <v>0</v>
      </c>
      <c r="K7701" s="203">
        <v>0</v>
      </c>
      <c r="L7701" s="203">
        <v>96348.09</v>
      </c>
      <c r="M7701" s="231"/>
    </row>
    <row r="7702" spans="1:13">
      <c r="A7702" s="231" t="s">
        <v>794</v>
      </c>
      <c r="B7702" s="231" t="s">
        <v>808</v>
      </c>
      <c r="C7702" s="231" t="s">
        <v>2343</v>
      </c>
      <c r="D7702" s="231" t="s">
        <v>681</v>
      </c>
      <c r="E7702" s="231" t="s">
        <v>521</v>
      </c>
      <c r="F7702" s="231" t="s">
        <v>919</v>
      </c>
      <c r="G7702" s="231" t="s">
        <v>521</v>
      </c>
      <c r="H7702" s="231" t="s">
        <v>1063</v>
      </c>
      <c r="I7702" s="203">
        <v>77902.5</v>
      </c>
      <c r="J7702" s="203">
        <v>77902.5</v>
      </c>
      <c r="K7702" s="203">
        <v>0</v>
      </c>
      <c r="L7702" s="203">
        <v>0</v>
      </c>
      <c r="M7702" s="231"/>
    </row>
    <row r="7703" spans="1:13">
      <c r="A7703" s="231" t="s">
        <v>794</v>
      </c>
      <c r="B7703" s="231" t="s">
        <v>702</v>
      </c>
      <c r="C7703" s="231" t="s">
        <v>2341</v>
      </c>
      <c r="D7703" s="231" t="s">
        <v>896</v>
      </c>
      <c r="E7703" s="231" t="s">
        <v>521</v>
      </c>
      <c r="F7703" s="231" t="s">
        <v>943</v>
      </c>
      <c r="G7703" s="231" t="s">
        <v>521</v>
      </c>
      <c r="H7703" s="231" t="s">
        <v>1063</v>
      </c>
      <c r="I7703" s="203">
        <v>82435.06</v>
      </c>
      <c r="J7703" s="203">
        <v>82435.06</v>
      </c>
      <c r="K7703" s="203">
        <v>0</v>
      </c>
      <c r="L7703" s="203">
        <v>0</v>
      </c>
      <c r="M7703" s="231"/>
    </row>
    <row r="7704" spans="1:13">
      <c r="A7704" s="231" t="s">
        <v>794</v>
      </c>
      <c r="B7704" s="231" t="s">
        <v>702</v>
      </c>
      <c r="C7704" s="231" t="s">
        <v>2341</v>
      </c>
      <c r="D7704" s="231" t="s">
        <v>896</v>
      </c>
      <c r="E7704" s="231" t="s">
        <v>521</v>
      </c>
      <c r="F7704" s="231" t="s">
        <v>943</v>
      </c>
      <c r="G7704" s="231" t="s">
        <v>521</v>
      </c>
      <c r="H7704" s="231" t="s">
        <v>1063</v>
      </c>
      <c r="I7704" s="203">
        <v>5913.48</v>
      </c>
      <c r="J7704" s="203">
        <v>5913.48</v>
      </c>
      <c r="K7704" s="203">
        <v>0</v>
      </c>
      <c r="L7704" s="203">
        <v>0</v>
      </c>
      <c r="M7704" s="231"/>
    </row>
    <row r="7705" spans="1:13">
      <c r="A7705" s="231" t="s">
        <v>794</v>
      </c>
      <c r="B7705" s="231" t="s">
        <v>702</v>
      </c>
      <c r="C7705" s="231" t="s">
        <v>2341</v>
      </c>
      <c r="D7705" s="231" t="s">
        <v>896</v>
      </c>
      <c r="E7705" s="231" t="s">
        <v>521</v>
      </c>
      <c r="F7705" s="231" t="s">
        <v>943</v>
      </c>
      <c r="G7705" s="231" t="s">
        <v>521</v>
      </c>
      <c r="H7705" s="231" t="s">
        <v>1063</v>
      </c>
      <c r="I7705" s="203">
        <v>9220.19</v>
      </c>
      <c r="J7705" s="203">
        <v>9220.19</v>
      </c>
      <c r="K7705" s="203">
        <v>0</v>
      </c>
      <c r="L7705" s="203">
        <v>0</v>
      </c>
      <c r="M7705" s="231"/>
    </row>
    <row r="7706" spans="1:13">
      <c r="A7706" s="231" t="s">
        <v>794</v>
      </c>
      <c r="B7706" s="231" t="s">
        <v>702</v>
      </c>
      <c r="C7706" s="231" t="s">
        <v>2343</v>
      </c>
      <c r="D7706" s="231" t="s">
        <v>896</v>
      </c>
      <c r="E7706" s="231" t="s">
        <v>521</v>
      </c>
      <c r="F7706" s="231" t="s">
        <v>943</v>
      </c>
      <c r="G7706" s="231" t="s">
        <v>521</v>
      </c>
      <c r="H7706" s="231" t="s">
        <v>1063</v>
      </c>
      <c r="I7706" s="203">
        <v>2417.33</v>
      </c>
      <c r="J7706" s="203">
        <v>2417.33</v>
      </c>
      <c r="K7706" s="203">
        <v>0</v>
      </c>
      <c r="L7706" s="203">
        <v>0</v>
      </c>
      <c r="M7706" s="231"/>
    </row>
    <row r="7707" spans="1:13">
      <c r="A7707" s="231" t="s">
        <v>794</v>
      </c>
      <c r="B7707" s="231" t="s">
        <v>808</v>
      </c>
      <c r="C7707" s="231" t="s">
        <v>2341</v>
      </c>
      <c r="D7707" s="231" t="s">
        <v>2267</v>
      </c>
      <c r="E7707" s="231" t="s">
        <v>2270</v>
      </c>
      <c r="F7707" s="231" t="s">
        <v>48</v>
      </c>
      <c r="G7707" s="231" t="s">
        <v>521</v>
      </c>
      <c r="H7707" s="231" t="s">
        <v>796</v>
      </c>
      <c r="I7707" s="203">
        <v>177821</v>
      </c>
      <c r="J7707" s="203">
        <v>127148.45</v>
      </c>
      <c r="K7707" s="203">
        <v>0</v>
      </c>
      <c r="L7707" s="203">
        <v>50672.55</v>
      </c>
      <c r="M7707" s="231"/>
    </row>
    <row r="7708" spans="1:13">
      <c r="A7708" s="231" t="s">
        <v>794</v>
      </c>
      <c r="B7708" s="231" t="s">
        <v>808</v>
      </c>
      <c r="C7708" s="231" t="s">
        <v>2341</v>
      </c>
      <c r="D7708" s="231" t="s">
        <v>2273</v>
      </c>
      <c r="E7708" s="231" t="s">
        <v>2270</v>
      </c>
      <c r="F7708" s="231" t="s">
        <v>48</v>
      </c>
      <c r="G7708" s="231" t="s">
        <v>521</v>
      </c>
      <c r="H7708" s="231" t="s">
        <v>796</v>
      </c>
      <c r="I7708" s="203">
        <v>84794</v>
      </c>
      <c r="J7708" s="203">
        <v>78332.649999999994</v>
      </c>
      <c r="K7708" s="203">
        <v>0</v>
      </c>
      <c r="L7708" s="203">
        <v>6461.35</v>
      </c>
      <c r="M7708" s="231"/>
    </row>
    <row r="7709" spans="1:13">
      <c r="A7709" s="231" t="s">
        <v>794</v>
      </c>
      <c r="B7709" s="231" t="s">
        <v>808</v>
      </c>
      <c r="C7709" s="231" t="s">
        <v>2341</v>
      </c>
      <c r="D7709" s="231" t="s">
        <v>2272</v>
      </c>
      <c r="E7709" s="231" t="s">
        <v>2270</v>
      </c>
      <c r="F7709" s="231" t="s">
        <v>48</v>
      </c>
      <c r="G7709" s="231" t="s">
        <v>521</v>
      </c>
      <c r="H7709" s="231" t="s">
        <v>796</v>
      </c>
      <c r="I7709" s="203">
        <v>25521</v>
      </c>
      <c r="J7709" s="203">
        <v>27096.62</v>
      </c>
      <c r="K7709" s="203">
        <v>0</v>
      </c>
      <c r="L7709" s="203">
        <v>-1575.62</v>
      </c>
      <c r="M7709" s="231"/>
    </row>
    <row r="7710" spans="1:13">
      <c r="A7710" s="231" t="s">
        <v>794</v>
      </c>
      <c r="B7710" s="231" t="s">
        <v>808</v>
      </c>
      <c r="C7710" s="231" t="s">
        <v>2341</v>
      </c>
      <c r="D7710" s="231" t="s">
        <v>2271</v>
      </c>
      <c r="E7710" s="231" t="s">
        <v>2270</v>
      </c>
      <c r="F7710" s="231" t="s">
        <v>48</v>
      </c>
      <c r="G7710" s="231" t="s">
        <v>521</v>
      </c>
      <c r="H7710" s="231" t="s">
        <v>796</v>
      </c>
      <c r="I7710" s="203">
        <v>535109</v>
      </c>
      <c r="J7710" s="203">
        <v>555152.91</v>
      </c>
      <c r="K7710" s="203">
        <v>0</v>
      </c>
      <c r="L7710" s="203">
        <v>-20043.91</v>
      </c>
      <c r="M7710" s="231"/>
    </row>
    <row r="7711" spans="1:13">
      <c r="A7711" s="231" t="s">
        <v>794</v>
      </c>
      <c r="B7711" s="231" t="s">
        <v>703</v>
      </c>
      <c r="C7711" s="231" t="s">
        <v>2341</v>
      </c>
      <c r="D7711" s="231" t="s">
        <v>896</v>
      </c>
      <c r="E7711" s="231" t="s">
        <v>2085</v>
      </c>
      <c r="F7711" s="231" t="s">
        <v>48</v>
      </c>
      <c r="G7711" s="231" t="s">
        <v>521</v>
      </c>
      <c r="H7711" s="231" t="s">
        <v>796</v>
      </c>
      <c r="I7711" s="203">
        <v>2637743</v>
      </c>
      <c r="J7711" s="203">
        <v>2640558.73</v>
      </c>
      <c r="K7711" s="203">
        <v>0</v>
      </c>
      <c r="L7711" s="203">
        <v>-2815.73</v>
      </c>
      <c r="M7711" s="231"/>
    </row>
    <row r="7712" spans="1:13">
      <c r="A7712" s="231" t="s">
        <v>794</v>
      </c>
      <c r="B7712" s="231" t="s">
        <v>244</v>
      </c>
      <c r="C7712" s="231" t="s">
        <v>2341</v>
      </c>
      <c r="D7712" s="231" t="s">
        <v>896</v>
      </c>
      <c r="E7712" s="231" t="s">
        <v>2085</v>
      </c>
      <c r="F7712" s="231" t="s">
        <v>48</v>
      </c>
      <c r="G7712" s="231" t="s">
        <v>521</v>
      </c>
      <c r="H7712" s="231" t="s">
        <v>796</v>
      </c>
      <c r="I7712" s="203">
        <v>64158.5</v>
      </c>
      <c r="J7712" s="203">
        <v>64158.5</v>
      </c>
      <c r="K7712" s="203">
        <v>0</v>
      </c>
      <c r="L7712" s="203">
        <v>0</v>
      </c>
      <c r="M7712" s="231"/>
    </row>
    <row r="7713" spans="1:13">
      <c r="A7713" s="231" t="s">
        <v>794</v>
      </c>
      <c r="B7713" s="231" t="s">
        <v>244</v>
      </c>
      <c r="C7713" s="231" t="s">
        <v>2341</v>
      </c>
      <c r="D7713" s="231" t="s">
        <v>896</v>
      </c>
      <c r="E7713" s="231" t="s">
        <v>2085</v>
      </c>
      <c r="F7713" s="231" t="s">
        <v>48</v>
      </c>
      <c r="G7713" s="231" t="s">
        <v>521</v>
      </c>
      <c r="H7713" s="231" t="s">
        <v>796</v>
      </c>
      <c r="I7713" s="203">
        <v>28050</v>
      </c>
      <c r="J7713" s="203">
        <v>28050</v>
      </c>
      <c r="K7713" s="203">
        <v>0</v>
      </c>
      <c r="L7713" s="203">
        <v>0</v>
      </c>
      <c r="M7713" s="231"/>
    </row>
    <row r="7714" spans="1:13">
      <c r="A7714" s="231" t="s">
        <v>794</v>
      </c>
      <c r="B7714" s="231" t="s">
        <v>702</v>
      </c>
      <c r="C7714" s="231" t="s">
        <v>794</v>
      </c>
      <c r="D7714" s="231" t="s">
        <v>681</v>
      </c>
      <c r="E7714" s="231" t="s">
        <v>867</v>
      </c>
      <c r="F7714" s="231" t="s">
        <v>48</v>
      </c>
      <c r="G7714" s="231" t="s">
        <v>521</v>
      </c>
      <c r="H7714" s="231" t="s">
        <v>796</v>
      </c>
      <c r="I7714" s="203">
        <v>14760</v>
      </c>
      <c r="J7714" s="203">
        <v>14760</v>
      </c>
      <c r="K7714" s="203">
        <v>0</v>
      </c>
      <c r="L7714" s="203">
        <v>0</v>
      </c>
      <c r="M7714" s="231"/>
    </row>
    <row r="7715" spans="1:13">
      <c r="A7715" s="231" t="s">
        <v>794</v>
      </c>
      <c r="B7715" s="231" t="s">
        <v>702</v>
      </c>
      <c r="C7715" s="231" t="s">
        <v>812</v>
      </c>
      <c r="D7715" s="231" t="s">
        <v>681</v>
      </c>
      <c r="E7715" s="231" t="s">
        <v>867</v>
      </c>
      <c r="F7715" s="231" t="s">
        <v>48</v>
      </c>
      <c r="G7715" s="231" t="s">
        <v>521</v>
      </c>
      <c r="H7715" s="231" t="s">
        <v>796</v>
      </c>
      <c r="I7715" s="203">
        <v>1180.79</v>
      </c>
      <c r="J7715" s="203">
        <v>1180.79</v>
      </c>
      <c r="K7715" s="203">
        <v>0</v>
      </c>
      <c r="L7715" s="203">
        <v>0</v>
      </c>
      <c r="M7715" s="231"/>
    </row>
    <row r="7716" spans="1:13">
      <c r="A7716" s="231" t="s">
        <v>794</v>
      </c>
      <c r="B7716" s="231" t="s">
        <v>702</v>
      </c>
      <c r="C7716" s="231" t="s">
        <v>2341</v>
      </c>
      <c r="D7716" s="231" t="s">
        <v>681</v>
      </c>
      <c r="E7716" s="231" t="s">
        <v>867</v>
      </c>
      <c r="F7716" s="231" t="s">
        <v>48</v>
      </c>
      <c r="G7716" s="231" t="s">
        <v>521</v>
      </c>
      <c r="H7716" s="231" t="s">
        <v>796</v>
      </c>
      <c r="I7716" s="203">
        <v>6000</v>
      </c>
      <c r="J7716" s="203">
        <v>6000</v>
      </c>
      <c r="K7716" s="203">
        <v>0</v>
      </c>
      <c r="L7716" s="203">
        <v>0</v>
      </c>
      <c r="M7716" s="231"/>
    </row>
    <row r="7717" spans="1:13">
      <c r="A7717" s="231" t="s">
        <v>794</v>
      </c>
      <c r="B7717" s="231" t="s">
        <v>701</v>
      </c>
      <c r="C7717" s="231" t="s">
        <v>794</v>
      </c>
      <c r="D7717" s="231" t="s">
        <v>1045</v>
      </c>
      <c r="E7717" s="231" t="s">
        <v>2269</v>
      </c>
      <c r="F7717" s="231" t="s">
        <v>48</v>
      </c>
      <c r="G7717" s="231" t="s">
        <v>521</v>
      </c>
      <c r="H7717" s="231" t="s">
        <v>796</v>
      </c>
      <c r="I7717" s="203">
        <v>15000</v>
      </c>
      <c r="J7717" s="203">
        <v>0</v>
      </c>
      <c r="K7717" s="203">
        <v>0</v>
      </c>
      <c r="L7717" s="203">
        <v>15000</v>
      </c>
      <c r="M7717" s="231"/>
    </row>
    <row r="7718" spans="1:13">
      <c r="A7718" s="231" t="s">
        <v>794</v>
      </c>
      <c r="B7718" s="231" t="s">
        <v>701</v>
      </c>
      <c r="C7718" s="231" t="s">
        <v>812</v>
      </c>
      <c r="D7718" s="231" t="s">
        <v>1045</v>
      </c>
      <c r="E7718" s="231" t="s">
        <v>2269</v>
      </c>
      <c r="F7718" s="231" t="s">
        <v>48</v>
      </c>
      <c r="G7718" s="231" t="s">
        <v>521</v>
      </c>
      <c r="H7718" s="231" t="s">
        <v>796</v>
      </c>
      <c r="I7718" s="203">
        <v>3000</v>
      </c>
      <c r="J7718" s="203">
        <v>0</v>
      </c>
      <c r="K7718" s="203">
        <v>0</v>
      </c>
      <c r="L7718" s="203">
        <v>3000</v>
      </c>
      <c r="M7718" s="231"/>
    </row>
    <row r="7719" spans="1:13">
      <c r="A7719" s="231" t="s">
        <v>794</v>
      </c>
      <c r="B7719" s="231" t="s">
        <v>702</v>
      </c>
      <c r="C7719" s="231" t="s">
        <v>794</v>
      </c>
      <c r="D7719" s="231" t="s">
        <v>1045</v>
      </c>
      <c r="E7719" s="231" t="s">
        <v>2269</v>
      </c>
      <c r="F7719" s="231" t="s">
        <v>48</v>
      </c>
      <c r="G7719" s="231" t="s">
        <v>521</v>
      </c>
      <c r="H7719" s="231" t="s">
        <v>796</v>
      </c>
      <c r="I7719" s="203">
        <v>23500</v>
      </c>
      <c r="J7719" s="203">
        <v>0</v>
      </c>
      <c r="K7719" s="203">
        <v>0</v>
      </c>
      <c r="L7719" s="203">
        <v>23500</v>
      </c>
      <c r="M7719" s="231"/>
    </row>
    <row r="7720" spans="1:13">
      <c r="A7720" s="231" t="s">
        <v>794</v>
      </c>
      <c r="B7720" s="231" t="s">
        <v>702</v>
      </c>
      <c r="C7720" s="231" t="s">
        <v>812</v>
      </c>
      <c r="D7720" s="231" t="s">
        <v>1045</v>
      </c>
      <c r="E7720" s="231" t="s">
        <v>2269</v>
      </c>
      <c r="F7720" s="231" t="s">
        <v>48</v>
      </c>
      <c r="G7720" s="231" t="s">
        <v>521</v>
      </c>
      <c r="H7720" s="231" t="s">
        <v>796</v>
      </c>
      <c r="I7720" s="203">
        <v>2500</v>
      </c>
      <c r="J7720" s="203">
        <v>0</v>
      </c>
      <c r="K7720" s="203">
        <v>0</v>
      </c>
      <c r="L7720" s="203">
        <v>2500</v>
      </c>
      <c r="M7720" s="231"/>
    </row>
    <row r="7721" spans="1:13">
      <c r="A7721" s="231" t="s">
        <v>794</v>
      </c>
      <c r="B7721" s="231" t="s">
        <v>804</v>
      </c>
      <c r="C7721" s="231" t="s">
        <v>2341</v>
      </c>
      <c r="D7721" s="231" t="s">
        <v>860</v>
      </c>
      <c r="E7721" s="231" t="s">
        <v>1090</v>
      </c>
      <c r="F7721" s="231" t="s">
        <v>48</v>
      </c>
      <c r="G7721" s="231" t="s">
        <v>521</v>
      </c>
      <c r="H7721" s="231" t="s">
        <v>796</v>
      </c>
      <c r="I7721" s="203">
        <v>5565</v>
      </c>
      <c r="J7721" s="203">
        <v>5565</v>
      </c>
      <c r="K7721" s="203">
        <v>0</v>
      </c>
      <c r="L7721" s="203">
        <v>0</v>
      </c>
      <c r="M7721" s="231"/>
    </row>
    <row r="7722" spans="1:13">
      <c r="A7722" s="231" t="s">
        <v>794</v>
      </c>
      <c r="B7722" s="231" t="s">
        <v>703</v>
      </c>
      <c r="C7722" s="231" t="s">
        <v>2341</v>
      </c>
      <c r="D7722" s="231" t="s">
        <v>860</v>
      </c>
      <c r="E7722" s="231" t="s">
        <v>1090</v>
      </c>
      <c r="F7722" s="231" t="s">
        <v>48</v>
      </c>
      <c r="G7722" s="231" t="s">
        <v>521</v>
      </c>
      <c r="H7722" s="231" t="s">
        <v>796</v>
      </c>
      <c r="I7722" s="203">
        <v>73772.5</v>
      </c>
      <c r="J7722" s="203">
        <v>73552.5</v>
      </c>
      <c r="K7722" s="203">
        <v>220</v>
      </c>
      <c r="L7722" s="203">
        <v>0</v>
      </c>
      <c r="M7722" s="231"/>
    </row>
    <row r="7723" spans="1:13">
      <c r="A7723" s="231" t="s">
        <v>794</v>
      </c>
      <c r="B7723" s="231" t="s">
        <v>366</v>
      </c>
      <c r="C7723" s="231" t="s">
        <v>2345</v>
      </c>
      <c r="D7723" s="231" t="s">
        <v>860</v>
      </c>
      <c r="E7723" s="231" t="s">
        <v>1090</v>
      </c>
      <c r="F7723" s="231" t="s">
        <v>48</v>
      </c>
      <c r="G7723" s="231" t="s">
        <v>521</v>
      </c>
      <c r="H7723" s="231" t="s">
        <v>796</v>
      </c>
      <c r="I7723" s="203">
        <v>80662.5</v>
      </c>
      <c r="J7723" s="203">
        <v>83870.350000000006</v>
      </c>
      <c r="K7723" s="203">
        <v>0</v>
      </c>
      <c r="L7723" s="203">
        <v>-3207.85</v>
      </c>
      <c r="M7723" s="231"/>
    </row>
    <row r="7724" spans="1:13">
      <c r="A7724" s="231" t="s">
        <v>794</v>
      </c>
      <c r="B7724" s="231" t="s">
        <v>808</v>
      </c>
      <c r="C7724" s="231" t="s">
        <v>2343</v>
      </c>
      <c r="D7724" s="231" t="s">
        <v>700</v>
      </c>
      <c r="E7724" s="231" t="s">
        <v>1090</v>
      </c>
      <c r="F7724" s="231" t="s">
        <v>48</v>
      </c>
      <c r="G7724" s="231" t="s">
        <v>521</v>
      </c>
      <c r="H7724" s="231" t="s">
        <v>796</v>
      </c>
      <c r="I7724" s="203">
        <v>591977.17000000004</v>
      </c>
      <c r="J7724" s="203">
        <v>0</v>
      </c>
      <c r="K7724" s="203">
        <v>0</v>
      </c>
      <c r="L7724" s="203">
        <v>591977.17000000004</v>
      </c>
      <c r="M7724" s="231"/>
    </row>
    <row r="7725" spans="1:13">
      <c r="A7725" s="231" t="s">
        <v>794</v>
      </c>
      <c r="B7725" s="231" t="s">
        <v>808</v>
      </c>
      <c r="C7725" s="231" t="s">
        <v>2341</v>
      </c>
      <c r="D7725" s="231" t="s">
        <v>2094</v>
      </c>
      <c r="E7725" s="231" t="s">
        <v>1090</v>
      </c>
      <c r="F7725" s="231" t="s">
        <v>48</v>
      </c>
      <c r="G7725" s="231" t="s">
        <v>521</v>
      </c>
      <c r="H7725" s="231" t="s">
        <v>796</v>
      </c>
      <c r="I7725" s="203">
        <v>7407.5</v>
      </c>
      <c r="J7725" s="203">
        <v>7407.5</v>
      </c>
      <c r="K7725" s="203">
        <v>0</v>
      </c>
      <c r="L7725" s="203">
        <v>0</v>
      </c>
      <c r="M7725" s="231"/>
    </row>
    <row r="7726" spans="1:13">
      <c r="A7726" s="231" t="s">
        <v>794</v>
      </c>
      <c r="B7726" s="231" t="s">
        <v>808</v>
      </c>
      <c r="C7726" s="231" t="s">
        <v>2343</v>
      </c>
      <c r="D7726" s="231" t="s">
        <v>2094</v>
      </c>
      <c r="E7726" s="231" t="s">
        <v>1090</v>
      </c>
      <c r="F7726" s="231" t="s">
        <v>48</v>
      </c>
      <c r="G7726" s="231" t="s">
        <v>521</v>
      </c>
      <c r="H7726" s="231" t="s">
        <v>796</v>
      </c>
      <c r="I7726" s="203">
        <v>6992.5</v>
      </c>
      <c r="J7726" s="203">
        <v>6447.3</v>
      </c>
      <c r="K7726" s="203">
        <v>0</v>
      </c>
      <c r="L7726" s="203">
        <v>545.20000000000005</v>
      </c>
      <c r="M7726" s="231"/>
    </row>
    <row r="7727" spans="1:13">
      <c r="A7727" s="231" t="s">
        <v>794</v>
      </c>
      <c r="B7727" s="231" t="s">
        <v>808</v>
      </c>
      <c r="C7727" s="231" t="s">
        <v>2344</v>
      </c>
      <c r="D7727" s="231" t="s">
        <v>2094</v>
      </c>
      <c r="E7727" s="231" t="s">
        <v>1090</v>
      </c>
      <c r="F7727" s="231" t="s">
        <v>48</v>
      </c>
      <c r="G7727" s="231" t="s">
        <v>521</v>
      </c>
      <c r="H7727" s="231" t="s">
        <v>796</v>
      </c>
      <c r="I7727" s="203">
        <v>600</v>
      </c>
      <c r="J7727" s="203">
        <v>600</v>
      </c>
      <c r="K7727" s="203">
        <v>0</v>
      </c>
      <c r="L7727" s="203">
        <v>0</v>
      </c>
      <c r="M7727" s="231"/>
    </row>
    <row r="7728" spans="1:13">
      <c r="A7728" s="231" t="s">
        <v>794</v>
      </c>
      <c r="B7728" s="231" t="s">
        <v>706</v>
      </c>
      <c r="C7728" s="231" t="s">
        <v>794</v>
      </c>
      <c r="D7728" s="231" t="s">
        <v>896</v>
      </c>
      <c r="E7728" s="231" t="s">
        <v>521</v>
      </c>
      <c r="F7728" s="231" t="s">
        <v>871</v>
      </c>
      <c r="G7728" s="231" t="s">
        <v>521</v>
      </c>
      <c r="H7728" s="231" t="s">
        <v>1063</v>
      </c>
      <c r="I7728" s="203">
        <v>52750</v>
      </c>
      <c r="J7728" s="203">
        <v>55087.7</v>
      </c>
      <c r="K7728" s="203">
        <v>5007.9799999999996</v>
      </c>
      <c r="L7728" s="203">
        <v>-7345.68</v>
      </c>
      <c r="M7728" s="231"/>
    </row>
    <row r="7729" spans="1:13">
      <c r="A7729" s="231" t="s">
        <v>794</v>
      </c>
      <c r="B7729" s="231" t="s">
        <v>706</v>
      </c>
      <c r="C7729" s="231" t="s">
        <v>812</v>
      </c>
      <c r="D7729" s="231" t="s">
        <v>896</v>
      </c>
      <c r="E7729" s="231" t="s">
        <v>521</v>
      </c>
      <c r="F7729" s="231" t="s">
        <v>871</v>
      </c>
      <c r="G7729" s="231" t="s">
        <v>521</v>
      </c>
      <c r="H7729" s="231" t="s">
        <v>1063</v>
      </c>
      <c r="I7729" s="203">
        <v>22250</v>
      </c>
      <c r="J7729" s="203">
        <v>17098.650000000001</v>
      </c>
      <c r="K7729" s="203">
        <v>1040.08</v>
      </c>
      <c r="L7729" s="203">
        <v>4111.2700000000004</v>
      </c>
      <c r="M7729" s="231"/>
    </row>
    <row r="7730" spans="1:13">
      <c r="A7730" s="231" t="s">
        <v>794</v>
      </c>
      <c r="B7730" s="231" t="s">
        <v>703</v>
      </c>
      <c r="C7730" s="231" t="s">
        <v>2341</v>
      </c>
      <c r="D7730" s="231" t="s">
        <v>896</v>
      </c>
      <c r="E7730" s="231" t="s">
        <v>1087</v>
      </c>
      <c r="F7730" s="231" t="s">
        <v>48</v>
      </c>
      <c r="G7730" s="231" t="s">
        <v>521</v>
      </c>
      <c r="H7730" s="231" t="s">
        <v>796</v>
      </c>
      <c r="I7730" s="203">
        <v>2592</v>
      </c>
      <c r="J7730" s="203">
        <v>2592</v>
      </c>
      <c r="K7730" s="203">
        <v>0</v>
      </c>
      <c r="L7730" s="203">
        <v>0</v>
      </c>
      <c r="M7730" s="231"/>
    </row>
    <row r="7731" spans="1:13">
      <c r="A7731" s="231" t="s">
        <v>794</v>
      </c>
      <c r="B7731" s="231" t="s">
        <v>703</v>
      </c>
      <c r="C7731" s="231" t="s">
        <v>794</v>
      </c>
      <c r="D7731" s="231" t="s">
        <v>2095</v>
      </c>
      <c r="E7731" s="231" t="s">
        <v>521</v>
      </c>
      <c r="F7731" s="231" t="s">
        <v>258</v>
      </c>
      <c r="G7731" s="231" t="s">
        <v>521</v>
      </c>
      <c r="H7731" s="231" t="s">
        <v>796</v>
      </c>
      <c r="I7731" s="203">
        <v>60000</v>
      </c>
      <c r="J7731" s="203">
        <v>48715</v>
      </c>
      <c r="K7731" s="203">
        <v>9743</v>
      </c>
      <c r="L7731" s="203">
        <v>1542</v>
      </c>
      <c r="M7731" s="231"/>
    </row>
    <row r="7732" spans="1:13">
      <c r="A7732" s="231" t="s">
        <v>794</v>
      </c>
      <c r="B7732" s="231" t="s">
        <v>703</v>
      </c>
      <c r="C7732" s="231" t="s">
        <v>812</v>
      </c>
      <c r="D7732" s="231" t="s">
        <v>2095</v>
      </c>
      <c r="E7732" s="231" t="s">
        <v>521</v>
      </c>
      <c r="F7732" s="231" t="s">
        <v>258</v>
      </c>
      <c r="G7732" s="231" t="s">
        <v>521</v>
      </c>
      <c r="H7732" s="231" t="s">
        <v>796</v>
      </c>
      <c r="I7732" s="203">
        <v>23714</v>
      </c>
      <c r="J7732" s="203">
        <v>19051.62</v>
      </c>
      <c r="K7732" s="203">
        <v>2800.68</v>
      </c>
      <c r="L7732" s="203">
        <v>1861.7</v>
      </c>
      <c r="M7732" s="231"/>
    </row>
    <row r="7733" spans="1:13">
      <c r="A7733" s="231" t="s">
        <v>794</v>
      </c>
      <c r="B7733" s="231" t="s">
        <v>808</v>
      </c>
      <c r="C7733" s="231" t="s">
        <v>2343</v>
      </c>
      <c r="D7733" s="231" t="s">
        <v>850</v>
      </c>
      <c r="E7733" s="231" t="s">
        <v>999</v>
      </c>
      <c r="F7733" s="231" t="s">
        <v>48</v>
      </c>
      <c r="G7733" s="231" t="s">
        <v>521</v>
      </c>
      <c r="H7733" s="231" t="s">
        <v>796</v>
      </c>
      <c r="I7733" s="203">
        <v>12782</v>
      </c>
      <c r="J7733" s="203">
        <v>0</v>
      </c>
      <c r="K7733" s="203">
        <v>0</v>
      </c>
      <c r="L7733" s="203">
        <v>12782</v>
      </c>
      <c r="M7733" s="231"/>
    </row>
    <row r="7734" spans="1:13">
      <c r="A7734" s="231" t="s">
        <v>794</v>
      </c>
      <c r="B7734" s="231" t="s">
        <v>808</v>
      </c>
      <c r="C7734" s="231" t="s">
        <v>794</v>
      </c>
      <c r="D7734" s="231" t="s">
        <v>866</v>
      </c>
      <c r="E7734" s="231" t="s">
        <v>1004</v>
      </c>
      <c r="F7734" s="231" t="s">
        <v>48</v>
      </c>
      <c r="G7734" s="231" t="s">
        <v>521</v>
      </c>
      <c r="H7734" s="231" t="s">
        <v>796</v>
      </c>
      <c r="I7734" s="203">
        <v>107242.75</v>
      </c>
      <c r="J7734" s="203">
        <v>0</v>
      </c>
      <c r="K7734" s="203">
        <v>0</v>
      </c>
      <c r="L7734" s="203">
        <v>107242.75</v>
      </c>
      <c r="M7734" s="231"/>
    </row>
    <row r="7735" spans="1:13">
      <c r="A7735" s="231" t="s">
        <v>794</v>
      </c>
      <c r="B7735" s="231" t="s">
        <v>808</v>
      </c>
      <c r="C7735" s="231" t="s">
        <v>2345</v>
      </c>
      <c r="D7735" s="231" t="s">
        <v>866</v>
      </c>
      <c r="E7735" s="231" t="s">
        <v>1004</v>
      </c>
      <c r="F7735" s="231" t="s">
        <v>48</v>
      </c>
      <c r="G7735" s="231" t="s">
        <v>521</v>
      </c>
      <c r="H7735" s="231" t="s">
        <v>796</v>
      </c>
      <c r="I7735" s="203">
        <v>8224</v>
      </c>
      <c r="J7735" s="203">
        <v>0</v>
      </c>
      <c r="K7735" s="203">
        <v>0</v>
      </c>
      <c r="L7735" s="203">
        <v>8224</v>
      </c>
      <c r="M7735" s="231"/>
    </row>
    <row r="7736" spans="1:13">
      <c r="A7736" s="231" t="s">
        <v>794</v>
      </c>
      <c r="B7736" s="231" t="s">
        <v>703</v>
      </c>
      <c r="C7736" s="231" t="s">
        <v>794</v>
      </c>
      <c r="D7736" s="231" t="s">
        <v>681</v>
      </c>
      <c r="E7736" s="231" t="s">
        <v>1087</v>
      </c>
      <c r="F7736" s="231" t="s">
        <v>48</v>
      </c>
      <c r="G7736" s="231" t="s">
        <v>521</v>
      </c>
      <c r="H7736" s="231" t="s">
        <v>796</v>
      </c>
      <c r="I7736" s="203">
        <v>52100</v>
      </c>
      <c r="J7736" s="203">
        <v>43835</v>
      </c>
      <c r="K7736" s="203">
        <v>8221</v>
      </c>
      <c r="L7736" s="203">
        <v>44</v>
      </c>
      <c r="M7736" s="231"/>
    </row>
    <row r="7737" spans="1:13">
      <c r="A7737" s="231" t="s">
        <v>794</v>
      </c>
      <c r="B7737" s="231" t="s">
        <v>703</v>
      </c>
      <c r="C7737" s="231" t="s">
        <v>812</v>
      </c>
      <c r="D7737" s="231" t="s">
        <v>681</v>
      </c>
      <c r="E7737" s="231" t="s">
        <v>1087</v>
      </c>
      <c r="F7737" s="231" t="s">
        <v>48</v>
      </c>
      <c r="G7737" s="231" t="s">
        <v>521</v>
      </c>
      <c r="H7737" s="231" t="s">
        <v>796</v>
      </c>
      <c r="I7737" s="203">
        <v>18900</v>
      </c>
      <c r="J7737" s="203">
        <v>17208.2</v>
      </c>
      <c r="K7737" s="203">
        <v>1706.32</v>
      </c>
      <c r="L7737" s="203">
        <v>-14.52</v>
      </c>
      <c r="M7737" s="231"/>
    </row>
    <row r="7738" spans="1:13">
      <c r="A7738" s="231" t="s">
        <v>794</v>
      </c>
      <c r="B7738" s="231" t="s">
        <v>808</v>
      </c>
      <c r="C7738" s="231" t="s">
        <v>2343</v>
      </c>
      <c r="D7738" s="231" t="s">
        <v>838</v>
      </c>
      <c r="E7738" s="231" t="s">
        <v>830</v>
      </c>
      <c r="F7738" s="231" t="s">
        <v>48</v>
      </c>
      <c r="G7738" s="231" t="s">
        <v>521</v>
      </c>
      <c r="H7738" s="231" t="s">
        <v>796</v>
      </c>
      <c r="I7738" s="203">
        <v>697.71</v>
      </c>
      <c r="J7738" s="203">
        <v>0</v>
      </c>
      <c r="K7738" s="203">
        <v>0</v>
      </c>
      <c r="L7738" s="203">
        <v>697.71</v>
      </c>
      <c r="M7738" s="231"/>
    </row>
    <row r="7739" spans="1:13">
      <c r="A7739" s="231" t="s">
        <v>794</v>
      </c>
      <c r="B7739" s="231" t="s">
        <v>808</v>
      </c>
      <c r="C7739" s="231" t="s">
        <v>2343</v>
      </c>
      <c r="D7739" s="231" t="s">
        <v>850</v>
      </c>
      <c r="E7739" s="231" t="s">
        <v>830</v>
      </c>
      <c r="F7739" s="231" t="s">
        <v>48</v>
      </c>
      <c r="G7739" s="231" t="s">
        <v>521</v>
      </c>
      <c r="H7739" s="231" t="s">
        <v>796</v>
      </c>
      <c r="I7739" s="203">
        <v>987.61</v>
      </c>
      <c r="J7739" s="203">
        <v>0</v>
      </c>
      <c r="K7739" s="203">
        <v>0</v>
      </c>
      <c r="L7739" s="203">
        <v>987.61</v>
      </c>
      <c r="M7739" s="231"/>
    </row>
    <row r="7740" spans="1:13">
      <c r="A7740" s="231" t="s">
        <v>794</v>
      </c>
      <c r="B7740" s="231" t="s">
        <v>808</v>
      </c>
      <c r="C7740" s="231" t="s">
        <v>2341</v>
      </c>
      <c r="D7740" s="231" t="s">
        <v>681</v>
      </c>
      <c r="E7740" s="231" t="s">
        <v>1089</v>
      </c>
      <c r="F7740" s="231" t="s">
        <v>48</v>
      </c>
      <c r="G7740" s="231" t="s">
        <v>521</v>
      </c>
      <c r="H7740" s="231" t="s">
        <v>796</v>
      </c>
      <c r="I7740" s="203">
        <v>6800</v>
      </c>
      <c r="J7740" s="203">
        <v>8725.7099999999991</v>
      </c>
      <c r="K7740" s="203">
        <v>10274.290000000001</v>
      </c>
      <c r="L7740" s="203">
        <v>-12200</v>
      </c>
      <c r="M7740" s="231"/>
    </row>
    <row r="7741" spans="1:13">
      <c r="A7741" s="231" t="s">
        <v>794</v>
      </c>
      <c r="B7741" s="231" t="s">
        <v>808</v>
      </c>
      <c r="C7741" s="231" t="s">
        <v>2343</v>
      </c>
      <c r="D7741" s="231" t="s">
        <v>681</v>
      </c>
      <c r="E7741" s="231" t="s">
        <v>1089</v>
      </c>
      <c r="F7741" s="231" t="s">
        <v>48</v>
      </c>
      <c r="G7741" s="231" t="s">
        <v>521</v>
      </c>
      <c r="H7741" s="231" t="s">
        <v>796</v>
      </c>
      <c r="I7741" s="203">
        <v>3604.37</v>
      </c>
      <c r="J7741" s="203">
        <v>3603.4</v>
      </c>
      <c r="K7741" s="203">
        <v>0</v>
      </c>
      <c r="L7741" s="203">
        <v>0.97</v>
      </c>
      <c r="M7741" s="231"/>
    </row>
    <row r="7742" spans="1:13">
      <c r="A7742" s="231" t="s">
        <v>794</v>
      </c>
      <c r="B7742" s="231" t="s">
        <v>704</v>
      </c>
      <c r="C7742" s="231" t="s">
        <v>2341</v>
      </c>
      <c r="D7742" s="231" t="s">
        <v>681</v>
      </c>
      <c r="E7742" s="231" t="s">
        <v>1089</v>
      </c>
      <c r="F7742" s="231" t="s">
        <v>48</v>
      </c>
      <c r="G7742" s="231" t="s">
        <v>521</v>
      </c>
      <c r="H7742" s="231" t="s">
        <v>796</v>
      </c>
      <c r="I7742" s="203">
        <v>4723</v>
      </c>
      <c r="J7742" s="203">
        <v>1287.42</v>
      </c>
      <c r="K7742" s="203">
        <v>0</v>
      </c>
      <c r="L7742" s="203">
        <v>3435.58</v>
      </c>
      <c r="M7742" s="231"/>
    </row>
    <row r="7743" spans="1:13">
      <c r="A7743" s="231" t="s">
        <v>794</v>
      </c>
      <c r="B7743" s="231" t="s">
        <v>702</v>
      </c>
      <c r="C7743" s="231" t="s">
        <v>2341</v>
      </c>
      <c r="D7743" s="231" t="s">
        <v>681</v>
      </c>
      <c r="E7743" s="231" t="s">
        <v>1089</v>
      </c>
      <c r="F7743" s="231" t="s">
        <v>48</v>
      </c>
      <c r="G7743" s="231" t="s">
        <v>521</v>
      </c>
      <c r="H7743" s="231" t="s">
        <v>796</v>
      </c>
      <c r="I7743" s="203">
        <v>4078</v>
      </c>
      <c r="J7743" s="203">
        <v>891.84</v>
      </c>
      <c r="K7743" s="203">
        <v>577.4</v>
      </c>
      <c r="L7743" s="203">
        <v>2608.7600000000002</v>
      </c>
      <c r="M7743" s="231"/>
    </row>
    <row r="7744" spans="1:13">
      <c r="A7744" s="231" t="s">
        <v>794</v>
      </c>
      <c r="B7744" s="231" t="s">
        <v>833</v>
      </c>
      <c r="C7744" s="231" t="s">
        <v>794</v>
      </c>
      <c r="D7744" s="231" t="s">
        <v>820</v>
      </c>
      <c r="E7744" s="231" t="s">
        <v>2089</v>
      </c>
      <c r="F7744" s="231" t="s">
        <v>48</v>
      </c>
      <c r="G7744" s="231" t="s">
        <v>521</v>
      </c>
      <c r="H7744" s="231" t="s">
        <v>796</v>
      </c>
      <c r="I7744" s="203">
        <v>69799.7</v>
      </c>
      <c r="J7744" s="203">
        <v>67814.19</v>
      </c>
      <c r="K7744" s="203">
        <v>1712.02</v>
      </c>
      <c r="L7744" s="203">
        <v>273.49</v>
      </c>
      <c r="M7744" s="231"/>
    </row>
    <row r="7745" spans="1:13">
      <c r="A7745" s="231" t="s">
        <v>794</v>
      </c>
      <c r="B7745" s="231" t="s">
        <v>833</v>
      </c>
      <c r="C7745" s="231" t="s">
        <v>812</v>
      </c>
      <c r="D7745" s="231" t="s">
        <v>820</v>
      </c>
      <c r="E7745" s="231" t="s">
        <v>2089</v>
      </c>
      <c r="F7745" s="231" t="s">
        <v>48</v>
      </c>
      <c r="G7745" s="231" t="s">
        <v>521</v>
      </c>
      <c r="H7745" s="231" t="s">
        <v>796</v>
      </c>
      <c r="I7745" s="203">
        <v>38100</v>
      </c>
      <c r="J7745" s="203">
        <v>37019.67</v>
      </c>
      <c r="K7745" s="203">
        <v>356.43</v>
      </c>
      <c r="L7745" s="203">
        <v>723.9</v>
      </c>
      <c r="M7745" s="231"/>
    </row>
    <row r="7746" spans="1:13">
      <c r="A7746" s="231" t="s">
        <v>794</v>
      </c>
      <c r="B7746" s="231" t="s">
        <v>833</v>
      </c>
      <c r="C7746" s="231" t="s">
        <v>794</v>
      </c>
      <c r="D7746" s="231" t="s">
        <v>851</v>
      </c>
      <c r="E7746" s="231" t="s">
        <v>2089</v>
      </c>
      <c r="F7746" s="231" t="s">
        <v>48</v>
      </c>
      <c r="G7746" s="231" t="s">
        <v>521</v>
      </c>
      <c r="H7746" s="231" t="s">
        <v>796</v>
      </c>
      <c r="I7746" s="203">
        <v>22670.84</v>
      </c>
      <c r="J7746" s="203">
        <v>21487.18</v>
      </c>
      <c r="K7746" s="203">
        <v>826.87</v>
      </c>
      <c r="L7746" s="203">
        <v>356.79</v>
      </c>
      <c r="M7746" s="231"/>
    </row>
    <row r="7747" spans="1:13">
      <c r="A7747" s="231" t="s">
        <v>794</v>
      </c>
      <c r="B7747" s="231" t="s">
        <v>833</v>
      </c>
      <c r="C7747" s="231" t="s">
        <v>812</v>
      </c>
      <c r="D7747" s="231" t="s">
        <v>851</v>
      </c>
      <c r="E7747" s="231" t="s">
        <v>2089</v>
      </c>
      <c r="F7747" s="231" t="s">
        <v>48</v>
      </c>
      <c r="G7747" s="231" t="s">
        <v>521</v>
      </c>
      <c r="H7747" s="231" t="s">
        <v>796</v>
      </c>
      <c r="I7747" s="203">
        <v>11800</v>
      </c>
      <c r="J7747" s="203">
        <v>11498.87</v>
      </c>
      <c r="K7747" s="203">
        <v>172.25</v>
      </c>
      <c r="L7747" s="203">
        <v>128.88</v>
      </c>
      <c r="M7747" s="231"/>
    </row>
    <row r="7748" spans="1:13">
      <c r="A7748" s="231" t="s">
        <v>794</v>
      </c>
      <c r="B7748" s="231" t="s">
        <v>833</v>
      </c>
      <c r="C7748" s="231" t="s">
        <v>794</v>
      </c>
      <c r="D7748" s="231" t="s">
        <v>839</v>
      </c>
      <c r="E7748" s="231" t="s">
        <v>2089</v>
      </c>
      <c r="F7748" s="231" t="s">
        <v>48</v>
      </c>
      <c r="G7748" s="231" t="s">
        <v>521</v>
      </c>
      <c r="H7748" s="231" t="s">
        <v>796</v>
      </c>
      <c r="I7748" s="203">
        <v>20140.54</v>
      </c>
      <c r="J7748" s="203">
        <v>19246.240000000002</v>
      </c>
      <c r="K7748" s="203">
        <v>885.15</v>
      </c>
      <c r="L7748" s="203">
        <v>9.15</v>
      </c>
      <c r="M7748" s="231"/>
    </row>
    <row r="7749" spans="1:13">
      <c r="A7749" s="231" t="s">
        <v>794</v>
      </c>
      <c r="B7749" s="231" t="s">
        <v>833</v>
      </c>
      <c r="C7749" s="231" t="s">
        <v>812</v>
      </c>
      <c r="D7749" s="231" t="s">
        <v>839</v>
      </c>
      <c r="E7749" s="231" t="s">
        <v>2089</v>
      </c>
      <c r="F7749" s="231" t="s">
        <v>48</v>
      </c>
      <c r="G7749" s="231" t="s">
        <v>521</v>
      </c>
      <c r="H7749" s="231" t="s">
        <v>796</v>
      </c>
      <c r="I7749" s="203">
        <v>11900</v>
      </c>
      <c r="J7749" s="203">
        <v>11620.16</v>
      </c>
      <c r="K7749" s="203">
        <v>183.88</v>
      </c>
      <c r="L7749" s="203">
        <v>95.96</v>
      </c>
      <c r="M7749" s="231"/>
    </row>
    <row r="7750" spans="1:13">
      <c r="A7750" s="231" t="s">
        <v>794</v>
      </c>
      <c r="B7750" s="231" t="s">
        <v>833</v>
      </c>
      <c r="C7750" s="231" t="s">
        <v>794</v>
      </c>
      <c r="D7750" s="231" t="s">
        <v>36</v>
      </c>
      <c r="E7750" s="231" t="s">
        <v>2089</v>
      </c>
      <c r="F7750" s="231" t="s">
        <v>48</v>
      </c>
      <c r="G7750" s="231" t="s">
        <v>521</v>
      </c>
      <c r="H7750" s="231" t="s">
        <v>796</v>
      </c>
      <c r="I7750" s="203">
        <v>24191.59</v>
      </c>
      <c r="J7750" s="203">
        <v>23317.99</v>
      </c>
      <c r="K7750" s="203">
        <v>863.62</v>
      </c>
      <c r="L7750" s="203">
        <v>9.98</v>
      </c>
      <c r="M7750" s="231"/>
    </row>
    <row r="7751" spans="1:13">
      <c r="A7751" s="231" t="s">
        <v>794</v>
      </c>
      <c r="B7751" s="231" t="s">
        <v>833</v>
      </c>
      <c r="C7751" s="231" t="s">
        <v>812</v>
      </c>
      <c r="D7751" s="231" t="s">
        <v>36</v>
      </c>
      <c r="E7751" s="231" t="s">
        <v>2089</v>
      </c>
      <c r="F7751" s="231" t="s">
        <v>48</v>
      </c>
      <c r="G7751" s="231" t="s">
        <v>521</v>
      </c>
      <c r="H7751" s="231" t="s">
        <v>796</v>
      </c>
      <c r="I7751" s="203">
        <v>13700</v>
      </c>
      <c r="J7751" s="203">
        <v>13538.9</v>
      </c>
      <c r="K7751" s="203">
        <v>179.88</v>
      </c>
      <c r="L7751" s="203">
        <v>-18.78</v>
      </c>
      <c r="M7751" s="231"/>
    </row>
    <row r="7752" spans="1:13">
      <c r="A7752" s="231" t="s">
        <v>794</v>
      </c>
      <c r="B7752" s="231" t="s">
        <v>833</v>
      </c>
      <c r="C7752" s="231" t="s">
        <v>794</v>
      </c>
      <c r="D7752" s="231" t="s">
        <v>854</v>
      </c>
      <c r="E7752" s="231" t="s">
        <v>2089</v>
      </c>
      <c r="F7752" s="231" t="s">
        <v>48</v>
      </c>
      <c r="G7752" s="231" t="s">
        <v>521</v>
      </c>
      <c r="H7752" s="231" t="s">
        <v>796</v>
      </c>
      <c r="I7752" s="203">
        <v>26480.06</v>
      </c>
      <c r="J7752" s="203">
        <v>25447</v>
      </c>
      <c r="K7752" s="203">
        <v>1024.27</v>
      </c>
      <c r="L7752" s="203">
        <v>8.7899999999999991</v>
      </c>
      <c r="M7752" s="231"/>
    </row>
    <row r="7753" spans="1:13">
      <c r="A7753" s="231" t="s">
        <v>794</v>
      </c>
      <c r="B7753" s="231" t="s">
        <v>833</v>
      </c>
      <c r="C7753" s="231" t="s">
        <v>812</v>
      </c>
      <c r="D7753" s="231" t="s">
        <v>854</v>
      </c>
      <c r="E7753" s="231" t="s">
        <v>2089</v>
      </c>
      <c r="F7753" s="231" t="s">
        <v>48</v>
      </c>
      <c r="G7753" s="231" t="s">
        <v>521</v>
      </c>
      <c r="H7753" s="231" t="s">
        <v>796</v>
      </c>
      <c r="I7753" s="203">
        <v>11900</v>
      </c>
      <c r="J7753" s="203">
        <v>11701.67</v>
      </c>
      <c r="K7753" s="203">
        <v>213.27</v>
      </c>
      <c r="L7753" s="203">
        <v>-14.94</v>
      </c>
      <c r="M7753" s="231"/>
    </row>
    <row r="7754" spans="1:13">
      <c r="A7754" s="231" t="s">
        <v>794</v>
      </c>
      <c r="B7754" s="231" t="s">
        <v>833</v>
      </c>
      <c r="C7754" s="231" t="s">
        <v>794</v>
      </c>
      <c r="D7754" s="231" t="s">
        <v>832</v>
      </c>
      <c r="E7754" s="231" t="s">
        <v>2089</v>
      </c>
      <c r="F7754" s="231" t="s">
        <v>48</v>
      </c>
      <c r="G7754" s="231" t="s">
        <v>521</v>
      </c>
      <c r="H7754" s="231" t="s">
        <v>796</v>
      </c>
      <c r="I7754" s="203">
        <v>57876.81</v>
      </c>
      <c r="J7754" s="203">
        <v>55089.95</v>
      </c>
      <c r="K7754" s="203">
        <v>2207.62</v>
      </c>
      <c r="L7754" s="203">
        <v>579.24</v>
      </c>
      <c r="M7754" s="231"/>
    </row>
    <row r="7755" spans="1:13">
      <c r="A7755" s="231" t="s">
        <v>794</v>
      </c>
      <c r="B7755" s="231" t="s">
        <v>833</v>
      </c>
      <c r="C7755" s="231" t="s">
        <v>812</v>
      </c>
      <c r="D7755" s="231" t="s">
        <v>832</v>
      </c>
      <c r="E7755" s="231" t="s">
        <v>2089</v>
      </c>
      <c r="F7755" s="231" t="s">
        <v>48</v>
      </c>
      <c r="G7755" s="231" t="s">
        <v>521</v>
      </c>
      <c r="H7755" s="231" t="s">
        <v>796</v>
      </c>
      <c r="I7755" s="203">
        <v>26400</v>
      </c>
      <c r="J7755" s="203">
        <v>25798.639999999999</v>
      </c>
      <c r="K7755" s="203">
        <v>459.5</v>
      </c>
      <c r="L7755" s="203">
        <v>141.86000000000001</v>
      </c>
      <c r="M7755" s="231"/>
    </row>
    <row r="7756" spans="1:13">
      <c r="A7756" s="231" t="s">
        <v>794</v>
      </c>
      <c r="B7756" s="231" t="s">
        <v>833</v>
      </c>
      <c r="C7756" s="231" t="s">
        <v>794</v>
      </c>
      <c r="D7756" s="231" t="s">
        <v>800</v>
      </c>
      <c r="E7756" s="231" t="s">
        <v>2089</v>
      </c>
      <c r="F7756" s="231" t="s">
        <v>48</v>
      </c>
      <c r="G7756" s="231" t="s">
        <v>521</v>
      </c>
      <c r="H7756" s="231" t="s">
        <v>796</v>
      </c>
      <c r="I7756" s="203">
        <v>83904.02</v>
      </c>
      <c r="J7756" s="203">
        <v>80300.66</v>
      </c>
      <c r="K7756" s="203">
        <v>3021.89</v>
      </c>
      <c r="L7756" s="203">
        <v>581.47</v>
      </c>
      <c r="M7756" s="231"/>
    </row>
    <row r="7757" spans="1:13">
      <c r="A7757" s="231" t="s">
        <v>794</v>
      </c>
      <c r="B7757" s="231" t="s">
        <v>833</v>
      </c>
      <c r="C7757" s="231" t="s">
        <v>812</v>
      </c>
      <c r="D7757" s="231" t="s">
        <v>800</v>
      </c>
      <c r="E7757" s="231" t="s">
        <v>2089</v>
      </c>
      <c r="F7757" s="231" t="s">
        <v>48</v>
      </c>
      <c r="G7757" s="231" t="s">
        <v>521</v>
      </c>
      <c r="H7757" s="231" t="s">
        <v>796</v>
      </c>
      <c r="I7757" s="203">
        <v>39500</v>
      </c>
      <c r="J7757" s="203">
        <v>38108.17</v>
      </c>
      <c r="K7757" s="203">
        <v>629.23</v>
      </c>
      <c r="L7757" s="203">
        <v>762.6</v>
      </c>
      <c r="M7757" s="231"/>
    </row>
    <row r="7758" spans="1:13">
      <c r="A7758" s="231" t="s">
        <v>794</v>
      </c>
      <c r="B7758" s="231" t="s">
        <v>833</v>
      </c>
      <c r="C7758" s="231" t="s">
        <v>794</v>
      </c>
      <c r="D7758" s="231" t="s">
        <v>810</v>
      </c>
      <c r="E7758" s="231" t="s">
        <v>2089</v>
      </c>
      <c r="F7758" s="231" t="s">
        <v>48</v>
      </c>
      <c r="G7758" s="231" t="s">
        <v>521</v>
      </c>
      <c r="H7758" s="231" t="s">
        <v>796</v>
      </c>
      <c r="I7758" s="203">
        <v>109624.78</v>
      </c>
      <c r="J7758" s="203">
        <v>104923.73</v>
      </c>
      <c r="K7758" s="203">
        <v>4204.1899999999996</v>
      </c>
      <c r="L7758" s="203">
        <v>496.86</v>
      </c>
      <c r="M7758" s="231"/>
    </row>
    <row r="7759" spans="1:13">
      <c r="A7759" s="231" t="s">
        <v>794</v>
      </c>
      <c r="B7759" s="231" t="s">
        <v>833</v>
      </c>
      <c r="C7759" s="231" t="s">
        <v>812</v>
      </c>
      <c r="D7759" s="231" t="s">
        <v>810</v>
      </c>
      <c r="E7759" s="231" t="s">
        <v>2089</v>
      </c>
      <c r="F7759" s="231" t="s">
        <v>48</v>
      </c>
      <c r="G7759" s="231" t="s">
        <v>521</v>
      </c>
      <c r="H7759" s="231" t="s">
        <v>796</v>
      </c>
      <c r="I7759" s="203">
        <v>66500</v>
      </c>
      <c r="J7759" s="203">
        <v>65553.16</v>
      </c>
      <c r="K7759" s="203">
        <v>875.1</v>
      </c>
      <c r="L7759" s="203">
        <v>71.739999999999995</v>
      </c>
      <c r="M7759" s="231"/>
    </row>
    <row r="7760" spans="1:13">
      <c r="A7760" s="231" t="s">
        <v>794</v>
      </c>
      <c r="B7760" s="231" t="s">
        <v>808</v>
      </c>
      <c r="C7760" s="231" t="s">
        <v>794</v>
      </c>
      <c r="D7760" s="231" t="s">
        <v>895</v>
      </c>
      <c r="E7760" s="231" t="s">
        <v>521</v>
      </c>
      <c r="F7760" s="231" t="s">
        <v>750</v>
      </c>
      <c r="G7760" s="231" t="s">
        <v>521</v>
      </c>
      <c r="H7760" s="231" t="s">
        <v>1063</v>
      </c>
      <c r="I7760" s="203">
        <v>10250</v>
      </c>
      <c r="J7760" s="203">
        <v>10250</v>
      </c>
      <c r="K7760" s="203">
        <v>0</v>
      </c>
      <c r="L7760" s="203">
        <v>0</v>
      </c>
      <c r="M7760" s="231"/>
    </row>
    <row r="7761" spans="1:13">
      <c r="A7761" s="231" t="s">
        <v>794</v>
      </c>
      <c r="B7761" s="231" t="s">
        <v>808</v>
      </c>
      <c r="C7761" s="231" t="s">
        <v>812</v>
      </c>
      <c r="D7761" s="231" t="s">
        <v>895</v>
      </c>
      <c r="E7761" s="231" t="s">
        <v>521</v>
      </c>
      <c r="F7761" s="231" t="s">
        <v>750</v>
      </c>
      <c r="G7761" s="231" t="s">
        <v>521</v>
      </c>
      <c r="H7761" s="231" t="s">
        <v>1063</v>
      </c>
      <c r="I7761" s="203">
        <v>784.11</v>
      </c>
      <c r="J7761" s="203">
        <v>784.11</v>
      </c>
      <c r="K7761" s="203">
        <v>0</v>
      </c>
      <c r="L7761" s="203">
        <v>0</v>
      </c>
      <c r="M7761" s="231"/>
    </row>
    <row r="7762" spans="1:13">
      <c r="A7762" s="231" t="s">
        <v>794</v>
      </c>
      <c r="B7762" s="231" t="s">
        <v>833</v>
      </c>
      <c r="C7762" s="231" t="s">
        <v>794</v>
      </c>
      <c r="D7762" s="231" t="s">
        <v>21</v>
      </c>
      <c r="E7762" s="231" t="s">
        <v>2089</v>
      </c>
      <c r="F7762" s="231" t="s">
        <v>48</v>
      </c>
      <c r="G7762" s="231" t="s">
        <v>521</v>
      </c>
      <c r="H7762" s="231" t="s">
        <v>796</v>
      </c>
      <c r="I7762" s="203">
        <v>21777.09</v>
      </c>
      <c r="J7762" s="203">
        <v>20908.349999999999</v>
      </c>
      <c r="K7762" s="203">
        <v>826.87</v>
      </c>
      <c r="L7762" s="203">
        <v>41.87</v>
      </c>
      <c r="M7762" s="231"/>
    </row>
    <row r="7763" spans="1:13">
      <c r="A7763" s="231" t="s">
        <v>794</v>
      </c>
      <c r="B7763" s="231" t="s">
        <v>833</v>
      </c>
      <c r="C7763" s="231" t="s">
        <v>812</v>
      </c>
      <c r="D7763" s="231" t="s">
        <v>21</v>
      </c>
      <c r="E7763" s="231" t="s">
        <v>2089</v>
      </c>
      <c r="F7763" s="231" t="s">
        <v>48</v>
      </c>
      <c r="G7763" s="231" t="s">
        <v>521</v>
      </c>
      <c r="H7763" s="231" t="s">
        <v>796</v>
      </c>
      <c r="I7763" s="203">
        <v>12900</v>
      </c>
      <c r="J7763" s="203">
        <v>12710.37</v>
      </c>
      <c r="K7763" s="203">
        <v>172.28</v>
      </c>
      <c r="L7763" s="203">
        <v>17.350000000000001</v>
      </c>
      <c r="M7763" s="231"/>
    </row>
    <row r="7764" spans="1:13">
      <c r="A7764" s="231" t="s">
        <v>794</v>
      </c>
      <c r="B7764" s="231" t="s">
        <v>808</v>
      </c>
      <c r="C7764" s="231" t="s">
        <v>2341</v>
      </c>
      <c r="D7764" s="231" t="s">
        <v>2268</v>
      </c>
      <c r="E7764" s="231" t="s">
        <v>1004</v>
      </c>
      <c r="F7764" s="231" t="s">
        <v>48</v>
      </c>
      <c r="G7764" s="231" t="s">
        <v>521</v>
      </c>
      <c r="H7764" s="231" t="s">
        <v>796</v>
      </c>
      <c r="I7764" s="203">
        <v>900</v>
      </c>
      <c r="J7764" s="203">
        <v>900</v>
      </c>
      <c r="K7764" s="203">
        <v>0</v>
      </c>
      <c r="L7764" s="203">
        <v>0</v>
      </c>
      <c r="M7764" s="231"/>
    </row>
    <row r="7765" spans="1:13">
      <c r="A7765" s="231" t="s">
        <v>794</v>
      </c>
      <c r="B7765" s="231" t="s">
        <v>808</v>
      </c>
      <c r="C7765" s="231" t="s">
        <v>2341</v>
      </c>
      <c r="D7765" s="231" t="s">
        <v>2268</v>
      </c>
      <c r="E7765" s="231" t="s">
        <v>1004</v>
      </c>
      <c r="F7765" s="231" t="s">
        <v>48</v>
      </c>
      <c r="G7765" s="231" t="s">
        <v>521</v>
      </c>
      <c r="H7765" s="231" t="s">
        <v>796</v>
      </c>
      <c r="I7765" s="203">
        <v>8023.5</v>
      </c>
      <c r="J7765" s="203">
        <v>8023.5</v>
      </c>
      <c r="K7765" s="203">
        <v>0</v>
      </c>
      <c r="L7765" s="203">
        <v>0</v>
      </c>
      <c r="M7765" s="231"/>
    </row>
    <row r="7766" spans="1:13">
      <c r="A7766" s="231" t="s">
        <v>794</v>
      </c>
      <c r="B7766" s="231" t="s">
        <v>243</v>
      </c>
      <c r="C7766" s="231" t="s">
        <v>2341</v>
      </c>
      <c r="D7766" s="231" t="s">
        <v>2268</v>
      </c>
      <c r="E7766" s="231" t="s">
        <v>1004</v>
      </c>
      <c r="F7766" s="231" t="s">
        <v>48</v>
      </c>
      <c r="G7766" s="231" t="s">
        <v>521</v>
      </c>
      <c r="H7766" s="231" t="s">
        <v>796</v>
      </c>
      <c r="I7766" s="203">
        <v>16076.5</v>
      </c>
      <c r="J7766" s="203">
        <v>16076.5</v>
      </c>
      <c r="K7766" s="203">
        <v>0</v>
      </c>
      <c r="L7766" s="203">
        <v>0</v>
      </c>
      <c r="M7766" s="231"/>
    </row>
    <row r="7767" spans="1:13">
      <c r="A7767" s="231" t="s">
        <v>794</v>
      </c>
      <c r="B7767" s="231" t="s">
        <v>808</v>
      </c>
      <c r="C7767" s="231" t="s">
        <v>2343</v>
      </c>
      <c r="D7767" s="231" t="s">
        <v>681</v>
      </c>
      <c r="E7767" s="231" t="s">
        <v>521</v>
      </c>
      <c r="F7767" s="231" t="s">
        <v>965</v>
      </c>
      <c r="G7767" s="231" t="s">
        <v>521</v>
      </c>
      <c r="H7767" s="231" t="s">
        <v>1063</v>
      </c>
      <c r="I7767" s="203">
        <v>13500</v>
      </c>
      <c r="J7767" s="203">
        <v>3182.02</v>
      </c>
      <c r="K7767" s="203">
        <v>9835</v>
      </c>
      <c r="L7767" s="203">
        <v>482.98</v>
      </c>
      <c r="M7767" s="231"/>
    </row>
    <row r="7768" spans="1:13">
      <c r="A7768" s="231" t="s">
        <v>794</v>
      </c>
      <c r="B7768" s="231" t="s">
        <v>808</v>
      </c>
      <c r="C7768" s="231" t="s">
        <v>794</v>
      </c>
      <c r="D7768" s="231" t="s">
        <v>28</v>
      </c>
      <c r="E7768" s="231" t="s">
        <v>521</v>
      </c>
      <c r="F7768" s="231" t="s">
        <v>965</v>
      </c>
      <c r="G7768" s="231" t="s">
        <v>521</v>
      </c>
      <c r="H7768" s="231" t="s">
        <v>1063</v>
      </c>
      <c r="I7768" s="203">
        <v>9128.93</v>
      </c>
      <c r="J7768" s="203">
        <v>7850.93</v>
      </c>
      <c r="K7768" s="203">
        <v>504</v>
      </c>
      <c r="L7768" s="203">
        <v>774</v>
      </c>
      <c r="M7768" s="231"/>
    </row>
    <row r="7769" spans="1:13">
      <c r="A7769" s="231" t="s">
        <v>794</v>
      </c>
      <c r="B7769" s="231" t="s">
        <v>808</v>
      </c>
      <c r="C7769" s="231" t="s">
        <v>812</v>
      </c>
      <c r="D7769" s="231" t="s">
        <v>28</v>
      </c>
      <c r="E7769" s="231" t="s">
        <v>521</v>
      </c>
      <c r="F7769" s="231" t="s">
        <v>965</v>
      </c>
      <c r="G7769" s="231" t="s">
        <v>521</v>
      </c>
      <c r="H7769" s="231" t="s">
        <v>1063</v>
      </c>
      <c r="I7769" s="203">
        <v>1972.87</v>
      </c>
      <c r="J7769" s="203">
        <v>1729.94</v>
      </c>
      <c r="K7769" s="203">
        <v>103.72</v>
      </c>
      <c r="L7769" s="203">
        <v>139.21</v>
      </c>
      <c r="M7769" s="231"/>
    </row>
    <row r="7770" spans="1:13">
      <c r="A7770" s="231" t="s">
        <v>794</v>
      </c>
      <c r="B7770" s="231" t="s">
        <v>808</v>
      </c>
      <c r="C7770" s="231" t="s">
        <v>794</v>
      </c>
      <c r="D7770" s="231" t="s">
        <v>36</v>
      </c>
      <c r="E7770" s="231" t="s">
        <v>521</v>
      </c>
      <c r="F7770" s="231" t="s">
        <v>965</v>
      </c>
      <c r="G7770" s="231" t="s">
        <v>521</v>
      </c>
      <c r="H7770" s="231" t="s">
        <v>1063</v>
      </c>
      <c r="I7770" s="203">
        <v>50660.79</v>
      </c>
      <c r="J7770" s="203">
        <v>45730.38</v>
      </c>
      <c r="K7770" s="203">
        <v>2779.56</v>
      </c>
      <c r="L7770" s="203">
        <v>2150.85</v>
      </c>
      <c r="M7770" s="231"/>
    </row>
    <row r="7771" spans="1:13">
      <c r="A7771" s="231" t="s">
        <v>794</v>
      </c>
      <c r="B7771" s="231" t="s">
        <v>808</v>
      </c>
      <c r="C7771" s="231" t="s">
        <v>812</v>
      </c>
      <c r="D7771" s="231" t="s">
        <v>36</v>
      </c>
      <c r="E7771" s="231" t="s">
        <v>521</v>
      </c>
      <c r="F7771" s="231" t="s">
        <v>965</v>
      </c>
      <c r="G7771" s="231" t="s">
        <v>521</v>
      </c>
      <c r="H7771" s="231" t="s">
        <v>1063</v>
      </c>
      <c r="I7771" s="203">
        <v>11003.7</v>
      </c>
      <c r="J7771" s="203">
        <v>10080.959999999999</v>
      </c>
      <c r="K7771" s="203">
        <v>572.01</v>
      </c>
      <c r="L7771" s="203">
        <v>350.73</v>
      </c>
      <c r="M7771" s="231"/>
    </row>
    <row r="7772" spans="1:13">
      <c r="A7772" s="231" t="s">
        <v>794</v>
      </c>
      <c r="B7772" s="231" t="s">
        <v>808</v>
      </c>
      <c r="C7772" s="231" t="s">
        <v>794</v>
      </c>
      <c r="D7772" s="231" t="s">
        <v>800</v>
      </c>
      <c r="E7772" s="231" t="s">
        <v>521</v>
      </c>
      <c r="F7772" s="231" t="s">
        <v>965</v>
      </c>
      <c r="G7772" s="231" t="s">
        <v>521</v>
      </c>
      <c r="H7772" s="231" t="s">
        <v>1063</v>
      </c>
      <c r="I7772" s="203">
        <v>28576.21</v>
      </c>
      <c r="J7772" s="203">
        <v>22058.51</v>
      </c>
      <c r="K7772" s="203">
        <v>1430.52</v>
      </c>
      <c r="L7772" s="203">
        <v>5087.18</v>
      </c>
      <c r="M7772" s="231"/>
    </row>
    <row r="7773" spans="1:13">
      <c r="A7773" s="231" t="s">
        <v>794</v>
      </c>
      <c r="B7773" s="231" t="s">
        <v>808</v>
      </c>
      <c r="C7773" s="231" t="s">
        <v>812</v>
      </c>
      <c r="D7773" s="231" t="s">
        <v>800</v>
      </c>
      <c r="E7773" s="231" t="s">
        <v>521</v>
      </c>
      <c r="F7773" s="231" t="s">
        <v>965</v>
      </c>
      <c r="G7773" s="231" t="s">
        <v>521</v>
      </c>
      <c r="H7773" s="231" t="s">
        <v>1063</v>
      </c>
      <c r="I7773" s="203">
        <v>6169.17</v>
      </c>
      <c r="J7773" s="203">
        <v>4859.82</v>
      </c>
      <c r="K7773" s="203">
        <v>294.39</v>
      </c>
      <c r="L7773" s="203">
        <v>1014.96</v>
      </c>
      <c r="M7773" s="231"/>
    </row>
    <row r="7774" spans="1:13">
      <c r="A7774" s="231" t="s">
        <v>794</v>
      </c>
      <c r="B7774" s="231" t="s">
        <v>808</v>
      </c>
      <c r="C7774" s="231" t="s">
        <v>794</v>
      </c>
      <c r="D7774" s="231" t="s">
        <v>464</v>
      </c>
      <c r="E7774" s="231" t="s">
        <v>521</v>
      </c>
      <c r="F7774" s="231" t="s">
        <v>965</v>
      </c>
      <c r="G7774" s="231" t="s">
        <v>521</v>
      </c>
      <c r="H7774" s="231" t="s">
        <v>1063</v>
      </c>
      <c r="I7774" s="203">
        <v>13526.67</v>
      </c>
      <c r="J7774" s="203">
        <v>12281.97</v>
      </c>
      <c r="K7774" s="203">
        <v>715.26</v>
      </c>
      <c r="L7774" s="203">
        <v>529.44000000000005</v>
      </c>
      <c r="M7774" s="231"/>
    </row>
    <row r="7775" spans="1:13">
      <c r="A7775" s="231" t="s">
        <v>794</v>
      </c>
      <c r="B7775" s="231" t="s">
        <v>808</v>
      </c>
      <c r="C7775" s="231" t="s">
        <v>812</v>
      </c>
      <c r="D7775" s="231" t="s">
        <v>464</v>
      </c>
      <c r="E7775" s="231" t="s">
        <v>521</v>
      </c>
      <c r="F7775" s="231" t="s">
        <v>965</v>
      </c>
      <c r="G7775" s="231" t="s">
        <v>521</v>
      </c>
      <c r="H7775" s="231" t="s">
        <v>1063</v>
      </c>
      <c r="I7775" s="203">
        <v>1943.83</v>
      </c>
      <c r="J7775" s="203">
        <v>1803.67</v>
      </c>
      <c r="K7775" s="203">
        <v>95.98</v>
      </c>
      <c r="L7775" s="203">
        <v>44.18</v>
      </c>
      <c r="M7775" s="231"/>
    </row>
    <row r="7776" spans="1:13">
      <c r="A7776" s="231" t="s">
        <v>794</v>
      </c>
      <c r="B7776" s="231" t="s">
        <v>808</v>
      </c>
      <c r="C7776" s="231" t="s">
        <v>794</v>
      </c>
      <c r="D7776" s="231" t="s">
        <v>342</v>
      </c>
      <c r="E7776" s="231" t="s">
        <v>521</v>
      </c>
      <c r="F7776" s="231" t="s">
        <v>965</v>
      </c>
      <c r="G7776" s="231" t="s">
        <v>521</v>
      </c>
      <c r="H7776" s="231" t="s">
        <v>1063</v>
      </c>
      <c r="I7776" s="203">
        <v>16842.810000000001</v>
      </c>
      <c r="J7776" s="203">
        <v>15419.94</v>
      </c>
      <c r="K7776" s="203">
        <v>926.52</v>
      </c>
      <c r="L7776" s="203">
        <v>496.35</v>
      </c>
      <c r="M7776" s="231"/>
    </row>
    <row r="7777" spans="1:13">
      <c r="A7777" s="231" t="s">
        <v>794</v>
      </c>
      <c r="B7777" s="231" t="s">
        <v>808</v>
      </c>
      <c r="C7777" s="231" t="s">
        <v>812</v>
      </c>
      <c r="D7777" s="231" t="s">
        <v>342</v>
      </c>
      <c r="E7777" s="231" t="s">
        <v>521</v>
      </c>
      <c r="F7777" s="231" t="s">
        <v>965</v>
      </c>
      <c r="G7777" s="231" t="s">
        <v>521</v>
      </c>
      <c r="H7777" s="231" t="s">
        <v>1063</v>
      </c>
      <c r="I7777" s="203">
        <v>3658.87</v>
      </c>
      <c r="J7777" s="203">
        <v>3397.29</v>
      </c>
      <c r="K7777" s="203">
        <v>190.67</v>
      </c>
      <c r="L7777" s="203">
        <v>70.91</v>
      </c>
      <c r="M7777" s="231"/>
    </row>
    <row r="7778" spans="1:13">
      <c r="A7778" s="231" t="s">
        <v>794</v>
      </c>
      <c r="B7778" s="231" t="s">
        <v>808</v>
      </c>
      <c r="C7778" s="231" t="s">
        <v>794</v>
      </c>
      <c r="D7778" s="231" t="s">
        <v>295</v>
      </c>
      <c r="E7778" s="231" t="s">
        <v>521</v>
      </c>
      <c r="F7778" s="231" t="s">
        <v>965</v>
      </c>
      <c r="G7778" s="231" t="s">
        <v>521</v>
      </c>
      <c r="H7778" s="231" t="s">
        <v>1063</v>
      </c>
      <c r="I7778" s="203">
        <v>15370.31</v>
      </c>
      <c r="J7778" s="203">
        <v>14112.89</v>
      </c>
      <c r="K7778" s="203">
        <v>926.52</v>
      </c>
      <c r="L7778" s="203">
        <v>330.9</v>
      </c>
      <c r="M7778" s="231"/>
    </row>
    <row r="7779" spans="1:13">
      <c r="A7779" s="231" t="s">
        <v>794</v>
      </c>
      <c r="B7779" s="231" t="s">
        <v>808</v>
      </c>
      <c r="C7779" s="231" t="s">
        <v>812</v>
      </c>
      <c r="D7779" s="231" t="s">
        <v>295</v>
      </c>
      <c r="E7779" s="231" t="s">
        <v>521</v>
      </c>
      <c r="F7779" s="231" t="s">
        <v>965</v>
      </c>
      <c r="G7779" s="231" t="s">
        <v>521</v>
      </c>
      <c r="H7779" s="231" t="s">
        <v>1063</v>
      </c>
      <c r="I7779" s="203">
        <v>3334.47</v>
      </c>
      <c r="J7779" s="203">
        <v>3109.32</v>
      </c>
      <c r="K7779" s="203">
        <v>190.67</v>
      </c>
      <c r="L7779" s="203">
        <v>34.479999999999997</v>
      </c>
      <c r="M7779" s="231"/>
    </row>
    <row r="7780" spans="1:13">
      <c r="A7780" s="231" t="s">
        <v>794</v>
      </c>
      <c r="B7780" s="231" t="s">
        <v>808</v>
      </c>
      <c r="C7780" s="231" t="s">
        <v>794</v>
      </c>
      <c r="D7780" s="231" t="s">
        <v>19</v>
      </c>
      <c r="E7780" s="231" t="s">
        <v>521</v>
      </c>
      <c r="F7780" s="231" t="s">
        <v>965</v>
      </c>
      <c r="G7780" s="231" t="s">
        <v>521</v>
      </c>
      <c r="H7780" s="231" t="s">
        <v>1063</v>
      </c>
      <c r="I7780" s="203">
        <v>27381.98</v>
      </c>
      <c r="J7780" s="203">
        <v>21491.96</v>
      </c>
      <c r="K7780" s="203">
        <v>1853.04</v>
      </c>
      <c r="L7780" s="203">
        <v>4036.98</v>
      </c>
      <c r="M7780" s="231"/>
    </row>
    <row r="7781" spans="1:13">
      <c r="A7781" s="231" t="s">
        <v>794</v>
      </c>
      <c r="B7781" s="231" t="s">
        <v>808</v>
      </c>
      <c r="C7781" s="231" t="s">
        <v>812</v>
      </c>
      <c r="D7781" s="231" t="s">
        <v>19</v>
      </c>
      <c r="E7781" s="231" t="s">
        <v>521</v>
      </c>
      <c r="F7781" s="231" t="s">
        <v>965</v>
      </c>
      <c r="G7781" s="231" t="s">
        <v>521</v>
      </c>
      <c r="H7781" s="231" t="s">
        <v>1063</v>
      </c>
      <c r="I7781" s="203">
        <v>5050.75</v>
      </c>
      <c r="J7781" s="203">
        <v>4245.97</v>
      </c>
      <c r="K7781" s="203">
        <v>315</v>
      </c>
      <c r="L7781" s="203">
        <v>489.78</v>
      </c>
      <c r="M7781" s="231"/>
    </row>
    <row r="7782" spans="1:13">
      <c r="A7782" s="231" t="s">
        <v>794</v>
      </c>
      <c r="B7782" s="231" t="s">
        <v>808</v>
      </c>
      <c r="C7782" s="231" t="s">
        <v>794</v>
      </c>
      <c r="D7782" s="231" t="s">
        <v>866</v>
      </c>
      <c r="E7782" s="231" t="s">
        <v>521</v>
      </c>
      <c r="F7782" s="231" t="s">
        <v>965</v>
      </c>
      <c r="G7782" s="231" t="s">
        <v>521</v>
      </c>
      <c r="H7782" s="231" t="s">
        <v>1063</v>
      </c>
      <c r="I7782" s="203">
        <v>5878.64</v>
      </c>
      <c r="J7782" s="203">
        <v>0</v>
      </c>
      <c r="K7782" s="203">
        <v>0</v>
      </c>
      <c r="L7782" s="203">
        <v>5878.64</v>
      </c>
      <c r="M7782" s="231"/>
    </row>
    <row r="7783" spans="1:13">
      <c r="A7783" s="231" t="s">
        <v>794</v>
      </c>
      <c r="B7783" s="231" t="s">
        <v>808</v>
      </c>
      <c r="C7783" s="231" t="s">
        <v>812</v>
      </c>
      <c r="D7783" s="231" t="s">
        <v>866</v>
      </c>
      <c r="E7783" s="231" t="s">
        <v>521</v>
      </c>
      <c r="F7783" s="231" t="s">
        <v>965</v>
      </c>
      <c r="G7783" s="231" t="s">
        <v>521</v>
      </c>
      <c r="H7783" s="231" t="s">
        <v>1063</v>
      </c>
      <c r="I7783" s="203">
        <v>1000</v>
      </c>
      <c r="J7783" s="203">
        <v>0</v>
      </c>
      <c r="K7783" s="203">
        <v>0</v>
      </c>
      <c r="L7783" s="203">
        <v>1000</v>
      </c>
      <c r="M7783" s="231"/>
    </row>
    <row r="7784" spans="1:13">
      <c r="A7784" s="231" t="s">
        <v>794</v>
      </c>
      <c r="B7784" s="231" t="s">
        <v>808</v>
      </c>
      <c r="C7784" s="231" t="s">
        <v>794</v>
      </c>
      <c r="D7784" s="231" t="s">
        <v>810</v>
      </c>
      <c r="E7784" s="231" t="s">
        <v>1006</v>
      </c>
      <c r="F7784" s="231" t="s">
        <v>48</v>
      </c>
      <c r="G7784" s="231" t="s">
        <v>521</v>
      </c>
      <c r="H7784" s="231" t="s">
        <v>796</v>
      </c>
      <c r="I7784" s="203">
        <v>8500</v>
      </c>
      <c r="J7784" s="203">
        <v>8500</v>
      </c>
      <c r="K7784" s="203">
        <v>0</v>
      </c>
      <c r="L7784" s="203">
        <v>0</v>
      </c>
      <c r="M7784" s="231"/>
    </row>
    <row r="7785" spans="1:13">
      <c r="A7785" s="231" t="s">
        <v>794</v>
      </c>
      <c r="B7785" s="231" t="s">
        <v>808</v>
      </c>
      <c r="C7785" s="231" t="s">
        <v>812</v>
      </c>
      <c r="D7785" s="231" t="s">
        <v>810</v>
      </c>
      <c r="E7785" s="231" t="s">
        <v>1006</v>
      </c>
      <c r="F7785" s="231" t="s">
        <v>48</v>
      </c>
      <c r="G7785" s="231" t="s">
        <v>521</v>
      </c>
      <c r="H7785" s="231" t="s">
        <v>796</v>
      </c>
      <c r="I7785" s="203">
        <v>772.79</v>
      </c>
      <c r="J7785" s="203">
        <v>754.43</v>
      </c>
      <c r="K7785" s="203">
        <v>0</v>
      </c>
      <c r="L7785" s="203">
        <v>18.36</v>
      </c>
      <c r="M7785" s="231"/>
    </row>
    <row r="7786" spans="1:13">
      <c r="A7786" s="231" t="s">
        <v>794</v>
      </c>
      <c r="B7786" s="231" t="s">
        <v>808</v>
      </c>
      <c r="C7786" s="231" t="s">
        <v>2343</v>
      </c>
      <c r="D7786" s="231" t="s">
        <v>810</v>
      </c>
      <c r="E7786" s="231" t="s">
        <v>1006</v>
      </c>
      <c r="F7786" s="231" t="s">
        <v>48</v>
      </c>
      <c r="G7786" s="231" t="s">
        <v>521</v>
      </c>
      <c r="H7786" s="231" t="s">
        <v>796</v>
      </c>
      <c r="I7786" s="203">
        <v>101720.21</v>
      </c>
      <c r="J7786" s="203">
        <v>26582.400000000001</v>
      </c>
      <c r="K7786" s="203">
        <v>0</v>
      </c>
      <c r="L7786" s="203">
        <v>75137.81</v>
      </c>
      <c r="M7786" s="231"/>
    </row>
    <row r="7787" spans="1:13">
      <c r="A7787" s="231" t="s">
        <v>794</v>
      </c>
      <c r="B7787" s="231" t="s">
        <v>808</v>
      </c>
      <c r="C7787" s="231" t="s">
        <v>794</v>
      </c>
      <c r="D7787" s="231" t="s">
        <v>342</v>
      </c>
      <c r="E7787" s="231" t="s">
        <v>296</v>
      </c>
      <c r="F7787" s="231" t="s">
        <v>48</v>
      </c>
      <c r="G7787" s="231" t="s">
        <v>521</v>
      </c>
      <c r="H7787" s="231" t="s">
        <v>1063</v>
      </c>
      <c r="I7787" s="203">
        <v>29934.61</v>
      </c>
      <c r="J7787" s="203">
        <v>29934.61</v>
      </c>
      <c r="K7787" s="203">
        <v>0</v>
      </c>
      <c r="L7787" s="203">
        <v>0</v>
      </c>
      <c r="M7787" s="231"/>
    </row>
    <row r="7788" spans="1:13">
      <c r="A7788" s="231" t="s">
        <v>794</v>
      </c>
      <c r="B7788" s="231" t="s">
        <v>808</v>
      </c>
      <c r="C7788" s="231" t="s">
        <v>812</v>
      </c>
      <c r="D7788" s="231" t="s">
        <v>342</v>
      </c>
      <c r="E7788" s="231" t="s">
        <v>296</v>
      </c>
      <c r="F7788" s="231" t="s">
        <v>48</v>
      </c>
      <c r="G7788" s="231" t="s">
        <v>521</v>
      </c>
      <c r="H7788" s="231" t="s">
        <v>1063</v>
      </c>
      <c r="I7788" s="203">
        <v>2666.39</v>
      </c>
      <c r="J7788" s="203">
        <v>2290.27</v>
      </c>
      <c r="K7788" s="203">
        <v>0</v>
      </c>
      <c r="L7788" s="203">
        <v>376.12</v>
      </c>
      <c r="M7788" s="231"/>
    </row>
    <row r="7789" spans="1:13">
      <c r="A7789" s="231" t="s">
        <v>794</v>
      </c>
      <c r="B7789" s="231" t="s">
        <v>808</v>
      </c>
      <c r="C7789" s="231" t="s">
        <v>794</v>
      </c>
      <c r="D7789" s="231" t="s">
        <v>21</v>
      </c>
      <c r="E7789" s="231" t="s">
        <v>296</v>
      </c>
      <c r="F7789" s="231" t="s">
        <v>48</v>
      </c>
      <c r="G7789" s="231" t="s">
        <v>521</v>
      </c>
      <c r="H7789" s="231" t="s">
        <v>1063</v>
      </c>
      <c r="I7789" s="203">
        <v>40058.86</v>
      </c>
      <c r="J7789" s="203">
        <v>40058.86</v>
      </c>
      <c r="K7789" s="203">
        <v>0</v>
      </c>
      <c r="L7789" s="203">
        <v>0</v>
      </c>
      <c r="M7789" s="231"/>
    </row>
    <row r="7790" spans="1:13">
      <c r="A7790" s="231" t="s">
        <v>794</v>
      </c>
      <c r="B7790" s="231" t="s">
        <v>808</v>
      </c>
      <c r="C7790" s="231" t="s">
        <v>812</v>
      </c>
      <c r="D7790" s="231" t="s">
        <v>21</v>
      </c>
      <c r="E7790" s="231" t="s">
        <v>296</v>
      </c>
      <c r="F7790" s="231" t="s">
        <v>48</v>
      </c>
      <c r="G7790" s="231" t="s">
        <v>521</v>
      </c>
      <c r="H7790" s="231" t="s">
        <v>1063</v>
      </c>
      <c r="I7790" s="203">
        <v>4332.1899999999996</v>
      </c>
      <c r="J7790" s="203">
        <v>3063.91</v>
      </c>
      <c r="K7790" s="203">
        <v>0</v>
      </c>
      <c r="L7790" s="203">
        <v>1268.28</v>
      </c>
      <c r="M7790" s="231"/>
    </row>
    <row r="7791" spans="1:13">
      <c r="A7791" s="231" t="s">
        <v>794</v>
      </c>
      <c r="B7791" s="231" t="s">
        <v>808</v>
      </c>
      <c r="C7791" s="231" t="s">
        <v>2341</v>
      </c>
      <c r="D7791" s="231" t="s">
        <v>21</v>
      </c>
      <c r="E7791" s="231" t="s">
        <v>296</v>
      </c>
      <c r="F7791" s="231" t="s">
        <v>48</v>
      </c>
      <c r="G7791" s="231" t="s">
        <v>521</v>
      </c>
      <c r="H7791" s="231" t="s">
        <v>1063</v>
      </c>
      <c r="I7791" s="203">
        <v>618.95000000000005</v>
      </c>
      <c r="J7791" s="203">
        <v>618.95000000000005</v>
      </c>
      <c r="K7791" s="203">
        <v>0</v>
      </c>
      <c r="L7791" s="203">
        <v>0</v>
      </c>
      <c r="M7791" s="231"/>
    </row>
    <row r="7792" spans="1:13">
      <c r="A7792" s="231" t="s">
        <v>794</v>
      </c>
      <c r="B7792" s="231" t="s">
        <v>808</v>
      </c>
      <c r="C7792" s="231" t="s">
        <v>794</v>
      </c>
      <c r="D7792" s="231" t="s">
        <v>18</v>
      </c>
      <c r="E7792" s="231" t="s">
        <v>296</v>
      </c>
      <c r="F7792" s="231" t="s">
        <v>48</v>
      </c>
      <c r="G7792" s="231" t="s">
        <v>521</v>
      </c>
      <c r="H7792" s="231" t="s">
        <v>1063</v>
      </c>
      <c r="I7792" s="203">
        <v>70500.679999999993</v>
      </c>
      <c r="J7792" s="203">
        <v>70500.679999999993</v>
      </c>
      <c r="K7792" s="203">
        <v>0</v>
      </c>
      <c r="L7792" s="203">
        <v>0</v>
      </c>
      <c r="M7792" s="231"/>
    </row>
    <row r="7793" spans="1:13">
      <c r="A7793" s="231" t="s">
        <v>794</v>
      </c>
      <c r="B7793" s="231" t="s">
        <v>808</v>
      </c>
      <c r="C7793" s="231" t="s">
        <v>812</v>
      </c>
      <c r="D7793" s="231" t="s">
        <v>18</v>
      </c>
      <c r="E7793" s="231" t="s">
        <v>296</v>
      </c>
      <c r="F7793" s="231" t="s">
        <v>48</v>
      </c>
      <c r="G7793" s="231" t="s">
        <v>521</v>
      </c>
      <c r="H7793" s="231" t="s">
        <v>1063</v>
      </c>
      <c r="I7793" s="203">
        <v>7508.32</v>
      </c>
      <c r="J7793" s="203">
        <v>5372.67</v>
      </c>
      <c r="K7793" s="203">
        <v>0</v>
      </c>
      <c r="L7793" s="203">
        <v>2135.65</v>
      </c>
      <c r="M7793" s="231"/>
    </row>
    <row r="7794" spans="1:13">
      <c r="A7794" s="231" t="s">
        <v>794</v>
      </c>
      <c r="B7794" s="231" t="s">
        <v>808</v>
      </c>
      <c r="C7794" s="231" t="s">
        <v>794</v>
      </c>
      <c r="D7794" s="231" t="s">
        <v>835</v>
      </c>
      <c r="E7794" s="231" t="s">
        <v>296</v>
      </c>
      <c r="F7794" s="231" t="s">
        <v>48</v>
      </c>
      <c r="G7794" s="231" t="s">
        <v>521</v>
      </c>
      <c r="H7794" s="231" t="s">
        <v>1063</v>
      </c>
      <c r="I7794" s="203">
        <v>137466.97</v>
      </c>
      <c r="J7794" s="203">
        <v>137466.97</v>
      </c>
      <c r="K7794" s="203">
        <v>0</v>
      </c>
      <c r="L7794" s="203">
        <v>0</v>
      </c>
      <c r="M7794" s="231"/>
    </row>
    <row r="7795" spans="1:13">
      <c r="A7795" s="231" t="s">
        <v>794</v>
      </c>
      <c r="B7795" s="231" t="s">
        <v>808</v>
      </c>
      <c r="C7795" s="231" t="s">
        <v>812</v>
      </c>
      <c r="D7795" s="231" t="s">
        <v>835</v>
      </c>
      <c r="E7795" s="231" t="s">
        <v>296</v>
      </c>
      <c r="F7795" s="231" t="s">
        <v>48</v>
      </c>
      <c r="G7795" s="231" t="s">
        <v>521</v>
      </c>
      <c r="H7795" s="231" t="s">
        <v>1063</v>
      </c>
      <c r="I7795" s="203">
        <v>14640.23</v>
      </c>
      <c r="J7795" s="203">
        <v>10516.74</v>
      </c>
      <c r="K7795" s="203">
        <v>0</v>
      </c>
      <c r="L7795" s="203">
        <v>4123.49</v>
      </c>
      <c r="M7795" s="231"/>
    </row>
    <row r="7796" spans="1:13">
      <c r="A7796" s="231" t="s">
        <v>794</v>
      </c>
      <c r="B7796" s="231" t="s">
        <v>808</v>
      </c>
      <c r="C7796" s="231" t="s">
        <v>2343</v>
      </c>
      <c r="D7796" s="231" t="s">
        <v>835</v>
      </c>
      <c r="E7796" s="231" t="s">
        <v>296</v>
      </c>
      <c r="F7796" s="231" t="s">
        <v>48</v>
      </c>
      <c r="G7796" s="231" t="s">
        <v>521</v>
      </c>
      <c r="H7796" s="231" t="s">
        <v>1063</v>
      </c>
      <c r="I7796" s="203">
        <v>16900.8</v>
      </c>
      <c r="J7796" s="203">
        <v>0</v>
      </c>
      <c r="K7796" s="203">
        <v>0</v>
      </c>
      <c r="L7796" s="203">
        <v>16900.8</v>
      </c>
      <c r="M7796" s="231"/>
    </row>
    <row r="7797" spans="1:13">
      <c r="A7797" s="231" t="s">
        <v>794</v>
      </c>
      <c r="B7797" s="231" t="s">
        <v>808</v>
      </c>
      <c r="C7797" s="231" t="s">
        <v>794</v>
      </c>
      <c r="D7797" s="231" t="s">
        <v>464</v>
      </c>
      <c r="E7797" s="231" t="s">
        <v>296</v>
      </c>
      <c r="F7797" s="231" t="s">
        <v>48</v>
      </c>
      <c r="G7797" s="231" t="s">
        <v>521</v>
      </c>
      <c r="H7797" s="231" t="s">
        <v>1063</v>
      </c>
      <c r="I7797" s="203">
        <v>43924.08</v>
      </c>
      <c r="J7797" s="203">
        <v>43924.08</v>
      </c>
      <c r="K7797" s="203">
        <v>0</v>
      </c>
      <c r="L7797" s="203">
        <v>0</v>
      </c>
      <c r="M7797" s="231"/>
    </row>
    <row r="7798" spans="1:13">
      <c r="A7798" s="231" t="s">
        <v>794</v>
      </c>
      <c r="B7798" s="231" t="s">
        <v>808</v>
      </c>
      <c r="C7798" s="231" t="s">
        <v>812</v>
      </c>
      <c r="D7798" s="231" t="s">
        <v>464</v>
      </c>
      <c r="E7798" s="231" t="s">
        <v>296</v>
      </c>
      <c r="F7798" s="231" t="s">
        <v>48</v>
      </c>
      <c r="G7798" s="231" t="s">
        <v>521</v>
      </c>
      <c r="H7798" s="231" t="s">
        <v>1063</v>
      </c>
      <c r="I7798" s="203">
        <v>4677.92</v>
      </c>
      <c r="J7798" s="203">
        <v>3359.98</v>
      </c>
      <c r="K7798" s="203">
        <v>0</v>
      </c>
      <c r="L7798" s="203">
        <v>1317.94</v>
      </c>
      <c r="M7798" s="231"/>
    </row>
    <row r="7799" spans="1:13">
      <c r="A7799" s="231" t="s">
        <v>794</v>
      </c>
      <c r="B7799" s="231" t="s">
        <v>808</v>
      </c>
      <c r="C7799" s="231" t="s">
        <v>794</v>
      </c>
      <c r="D7799" s="231" t="s">
        <v>398</v>
      </c>
      <c r="E7799" s="231" t="s">
        <v>296</v>
      </c>
      <c r="F7799" s="231" t="s">
        <v>48</v>
      </c>
      <c r="G7799" s="231" t="s">
        <v>521</v>
      </c>
      <c r="H7799" s="231" t="s">
        <v>1063</v>
      </c>
      <c r="I7799" s="203">
        <v>51405.33</v>
      </c>
      <c r="J7799" s="203">
        <v>51405.33</v>
      </c>
      <c r="K7799" s="203">
        <v>0</v>
      </c>
      <c r="L7799" s="203">
        <v>0</v>
      </c>
      <c r="M7799" s="231"/>
    </row>
    <row r="7800" spans="1:13">
      <c r="A7800" s="231" t="s">
        <v>794</v>
      </c>
      <c r="B7800" s="231" t="s">
        <v>808</v>
      </c>
      <c r="C7800" s="231" t="s">
        <v>812</v>
      </c>
      <c r="D7800" s="231" t="s">
        <v>398</v>
      </c>
      <c r="E7800" s="231" t="s">
        <v>296</v>
      </c>
      <c r="F7800" s="231" t="s">
        <v>48</v>
      </c>
      <c r="G7800" s="231" t="s">
        <v>521</v>
      </c>
      <c r="H7800" s="231" t="s">
        <v>1063</v>
      </c>
      <c r="I7800" s="203">
        <v>5474.67</v>
      </c>
      <c r="J7800" s="203">
        <v>3932.77</v>
      </c>
      <c r="K7800" s="203">
        <v>0</v>
      </c>
      <c r="L7800" s="203">
        <v>1541.9</v>
      </c>
      <c r="M7800" s="231"/>
    </row>
    <row r="7801" spans="1:13">
      <c r="A7801" s="231" t="s">
        <v>794</v>
      </c>
      <c r="B7801" s="231" t="s">
        <v>808</v>
      </c>
      <c r="C7801" s="231" t="s">
        <v>794</v>
      </c>
      <c r="D7801" s="231" t="s">
        <v>827</v>
      </c>
      <c r="E7801" s="231" t="s">
        <v>296</v>
      </c>
      <c r="F7801" s="231" t="s">
        <v>48</v>
      </c>
      <c r="G7801" s="231" t="s">
        <v>521</v>
      </c>
      <c r="H7801" s="231" t="s">
        <v>1063</v>
      </c>
      <c r="I7801" s="203">
        <v>65395.89</v>
      </c>
      <c r="J7801" s="203">
        <v>65395.89</v>
      </c>
      <c r="K7801" s="203">
        <v>0</v>
      </c>
      <c r="L7801" s="203">
        <v>0</v>
      </c>
      <c r="M7801" s="231"/>
    </row>
    <row r="7802" spans="1:13">
      <c r="A7802" s="231" t="s">
        <v>794</v>
      </c>
      <c r="B7802" s="231" t="s">
        <v>808</v>
      </c>
      <c r="C7802" s="231" t="s">
        <v>812</v>
      </c>
      <c r="D7802" s="231" t="s">
        <v>827</v>
      </c>
      <c r="E7802" s="231" t="s">
        <v>296</v>
      </c>
      <c r="F7802" s="231" t="s">
        <v>48</v>
      </c>
      <c r="G7802" s="231" t="s">
        <v>521</v>
      </c>
      <c r="H7802" s="231" t="s">
        <v>1063</v>
      </c>
      <c r="I7802" s="203">
        <v>6964.66</v>
      </c>
      <c r="J7802" s="203">
        <v>5003.13</v>
      </c>
      <c r="K7802" s="203">
        <v>0</v>
      </c>
      <c r="L7802" s="203">
        <v>1961.53</v>
      </c>
      <c r="M7802" s="231"/>
    </row>
    <row r="7803" spans="1:13">
      <c r="A7803" s="231" t="s">
        <v>794</v>
      </c>
      <c r="B7803" s="231" t="s">
        <v>808</v>
      </c>
      <c r="C7803" s="231" t="s">
        <v>2343</v>
      </c>
      <c r="D7803" s="231" t="s">
        <v>827</v>
      </c>
      <c r="E7803" s="231" t="s">
        <v>296</v>
      </c>
      <c r="F7803" s="231" t="s">
        <v>48</v>
      </c>
      <c r="G7803" s="231" t="s">
        <v>521</v>
      </c>
      <c r="H7803" s="231" t="s">
        <v>1063</v>
      </c>
      <c r="I7803" s="203">
        <v>3808.45</v>
      </c>
      <c r="J7803" s="203">
        <v>0</v>
      </c>
      <c r="K7803" s="203">
        <v>0</v>
      </c>
      <c r="L7803" s="203">
        <v>3808.45</v>
      </c>
      <c r="M7803" s="231"/>
    </row>
    <row r="7804" spans="1:13">
      <c r="A7804" s="231" t="s">
        <v>794</v>
      </c>
      <c r="B7804" s="231" t="s">
        <v>808</v>
      </c>
      <c r="C7804" s="231" t="s">
        <v>794</v>
      </c>
      <c r="D7804" s="231" t="s">
        <v>384</v>
      </c>
      <c r="E7804" s="231" t="s">
        <v>296</v>
      </c>
      <c r="F7804" s="231" t="s">
        <v>48</v>
      </c>
      <c r="G7804" s="231" t="s">
        <v>521</v>
      </c>
      <c r="H7804" s="231" t="s">
        <v>1063</v>
      </c>
      <c r="I7804" s="203">
        <v>94185.27</v>
      </c>
      <c r="J7804" s="203">
        <v>94185.27</v>
      </c>
      <c r="K7804" s="203">
        <v>0</v>
      </c>
      <c r="L7804" s="203">
        <v>0</v>
      </c>
      <c r="M7804" s="231"/>
    </row>
    <row r="7805" spans="1:13">
      <c r="A7805" s="231" t="s">
        <v>794</v>
      </c>
      <c r="B7805" s="231" t="s">
        <v>808</v>
      </c>
      <c r="C7805" s="231" t="s">
        <v>812</v>
      </c>
      <c r="D7805" s="231" t="s">
        <v>384</v>
      </c>
      <c r="E7805" s="231" t="s">
        <v>296</v>
      </c>
      <c r="F7805" s="231" t="s">
        <v>48</v>
      </c>
      <c r="G7805" s="231" t="s">
        <v>521</v>
      </c>
      <c r="H7805" s="231" t="s">
        <v>1063</v>
      </c>
      <c r="I7805" s="203">
        <v>10030.73</v>
      </c>
      <c r="J7805" s="203">
        <v>7204.89</v>
      </c>
      <c r="K7805" s="203">
        <v>0</v>
      </c>
      <c r="L7805" s="203">
        <v>2825.84</v>
      </c>
      <c r="M7805" s="231"/>
    </row>
    <row r="7806" spans="1:13">
      <c r="A7806" s="231" t="s">
        <v>794</v>
      </c>
      <c r="B7806" s="231" t="s">
        <v>808</v>
      </c>
      <c r="C7806" s="231" t="s">
        <v>2343</v>
      </c>
      <c r="D7806" s="231" t="s">
        <v>384</v>
      </c>
      <c r="E7806" s="231" t="s">
        <v>296</v>
      </c>
      <c r="F7806" s="231" t="s">
        <v>48</v>
      </c>
      <c r="G7806" s="231" t="s">
        <v>521</v>
      </c>
      <c r="H7806" s="231" t="s">
        <v>1063</v>
      </c>
      <c r="I7806" s="203">
        <v>2127</v>
      </c>
      <c r="J7806" s="203">
        <v>759.05</v>
      </c>
      <c r="K7806" s="203">
        <v>0</v>
      </c>
      <c r="L7806" s="203">
        <v>1367.95</v>
      </c>
      <c r="M7806" s="231"/>
    </row>
    <row r="7807" spans="1:13">
      <c r="A7807" s="231" t="s">
        <v>794</v>
      </c>
      <c r="B7807" s="231" t="s">
        <v>808</v>
      </c>
      <c r="C7807" s="231" t="s">
        <v>794</v>
      </c>
      <c r="D7807" s="231" t="s">
        <v>136</v>
      </c>
      <c r="E7807" s="231" t="s">
        <v>296</v>
      </c>
      <c r="F7807" s="231" t="s">
        <v>48</v>
      </c>
      <c r="G7807" s="231" t="s">
        <v>521</v>
      </c>
      <c r="H7807" s="231" t="s">
        <v>1063</v>
      </c>
      <c r="I7807" s="203">
        <v>44546.81</v>
      </c>
      <c r="J7807" s="203">
        <v>44546.81</v>
      </c>
      <c r="K7807" s="203">
        <v>0</v>
      </c>
      <c r="L7807" s="203">
        <v>0</v>
      </c>
      <c r="M7807" s="231"/>
    </row>
    <row r="7808" spans="1:13">
      <c r="A7808" s="231" t="s">
        <v>794</v>
      </c>
      <c r="B7808" s="231" t="s">
        <v>808</v>
      </c>
      <c r="C7808" s="231" t="s">
        <v>812</v>
      </c>
      <c r="D7808" s="231" t="s">
        <v>136</v>
      </c>
      <c r="E7808" s="231" t="s">
        <v>296</v>
      </c>
      <c r="F7808" s="231" t="s">
        <v>48</v>
      </c>
      <c r="G7808" s="231" t="s">
        <v>521</v>
      </c>
      <c r="H7808" s="231" t="s">
        <v>1063</v>
      </c>
      <c r="I7808" s="203">
        <v>4776.1899999999996</v>
      </c>
      <c r="J7808" s="203">
        <v>3408.06</v>
      </c>
      <c r="K7808" s="203">
        <v>0</v>
      </c>
      <c r="L7808" s="203">
        <v>1368.13</v>
      </c>
      <c r="M7808" s="231"/>
    </row>
    <row r="7809" spans="1:13">
      <c r="A7809" s="231" t="s">
        <v>794</v>
      </c>
      <c r="B7809" s="231" t="s">
        <v>808</v>
      </c>
      <c r="C7809" s="231" t="s">
        <v>2341</v>
      </c>
      <c r="D7809" s="231" t="s">
        <v>136</v>
      </c>
      <c r="E7809" s="231" t="s">
        <v>296</v>
      </c>
      <c r="F7809" s="231" t="s">
        <v>48</v>
      </c>
      <c r="G7809" s="231" t="s">
        <v>521</v>
      </c>
      <c r="H7809" s="231" t="s">
        <v>1063</v>
      </c>
      <c r="I7809" s="203">
        <v>300</v>
      </c>
      <c r="J7809" s="203">
        <v>300</v>
      </c>
      <c r="K7809" s="203">
        <v>0</v>
      </c>
      <c r="L7809" s="203">
        <v>0</v>
      </c>
      <c r="M7809" s="231"/>
    </row>
    <row r="7810" spans="1:13">
      <c r="A7810" s="231" t="s">
        <v>794</v>
      </c>
      <c r="B7810" s="231" t="s">
        <v>808</v>
      </c>
      <c r="C7810" s="231" t="s">
        <v>794</v>
      </c>
      <c r="D7810" s="231" t="s">
        <v>22</v>
      </c>
      <c r="E7810" s="231" t="s">
        <v>296</v>
      </c>
      <c r="F7810" s="231" t="s">
        <v>48</v>
      </c>
      <c r="G7810" s="231" t="s">
        <v>521</v>
      </c>
      <c r="H7810" s="231" t="s">
        <v>1063</v>
      </c>
      <c r="I7810" s="203">
        <v>134872.82999999999</v>
      </c>
      <c r="J7810" s="203">
        <v>134872.82999999999</v>
      </c>
      <c r="K7810" s="203">
        <v>0</v>
      </c>
      <c r="L7810" s="203">
        <v>0</v>
      </c>
      <c r="M7810" s="231"/>
    </row>
    <row r="7811" spans="1:13">
      <c r="A7811" s="231" t="s">
        <v>794</v>
      </c>
      <c r="B7811" s="231" t="s">
        <v>808</v>
      </c>
      <c r="C7811" s="231" t="s">
        <v>812</v>
      </c>
      <c r="D7811" s="231" t="s">
        <v>22</v>
      </c>
      <c r="E7811" s="231" t="s">
        <v>296</v>
      </c>
      <c r="F7811" s="231" t="s">
        <v>48</v>
      </c>
      <c r="G7811" s="231" t="s">
        <v>521</v>
      </c>
      <c r="H7811" s="231" t="s">
        <v>1063</v>
      </c>
      <c r="I7811" s="203">
        <v>14363.96</v>
      </c>
      <c r="J7811" s="203">
        <v>10270.120000000001</v>
      </c>
      <c r="K7811" s="203">
        <v>0</v>
      </c>
      <c r="L7811" s="203">
        <v>4093.84</v>
      </c>
      <c r="M7811" s="231"/>
    </row>
    <row r="7812" spans="1:13">
      <c r="A7812" s="231" t="s">
        <v>794</v>
      </c>
      <c r="B7812" s="231" t="s">
        <v>808</v>
      </c>
      <c r="C7812" s="231" t="s">
        <v>2341</v>
      </c>
      <c r="D7812" s="231" t="s">
        <v>22</v>
      </c>
      <c r="E7812" s="231" t="s">
        <v>296</v>
      </c>
      <c r="F7812" s="231" t="s">
        <v>48</v>
      </c>
      <c r="G7812" s="231" t="s">
        <v>521</v>
      </c>
      <c r="H7812" s="231" t="s">
        <v>1063</v>
      </c>
      <c r="I7812" s="203">
        <v>770.71</v>
      </c>
      <c r="J7812" s="203">
        <v>0</v>
      </c>
      <c r="K7812" s="203">
        <v>0</v>
      </c>
      <c r="L7812" s="203">
        <v>770.71</v>
      </c>
      <c r="M7812" s="231"/>
    </row>
    <row r="7813" spans="1:13">
      <c r="A7813" s="231" t="s">
        <v>794</v>
      </c>
      <c r="B7813" s="231" t="s">
        <v>808</v>
      </c>
      <c r="C7813" s="231" t="s">
        <v>2343</v>
      </c>
      <c r="D7813" s="231" t="s">
        <v>22</v>
      </c>
      <c r="E7813" s="231" t="s">
        <v>296</v>
      </c>
      <c r="F7813" s="231" t="s">
        <v>48</v>
      </c>
      <c r="G7813" s="231" t="s">
        <v>521</v>
      </c>
      <c r="H7813" s="231" t="s">
        <v>1063</v>
      </c>
      <c r="I7813" s="203">
        <v>16667.5</v>
      </c>
      <c r="J7813" s="203">
        <v>0</v>
      </c>
      <c r="K7813" s="203">
        <v>0</v>
      </c>
      <c r="L7813" s="203">
        <v>16667.5</v>
      </c>
      <c r="M7813" s="231"/>
    </row>
    <row r="7814" spans="1:13">
      <c r="A7814" s="231" t="s">
        <v>794</v>
      </c>
      <c r="B7814" s="231" t="s">
        <v>808</v>
      </c>
      <c r="C7814" s="231" t="s">
        <v>794</v>
      </c>
      <c r="D7814" s="231" t="s">
        <v>29</v>
      </c>
      <c r="E7814" s="231" t="s">
        <v>296</v>
      </c>
      <c r="F7814" s="231" t="s">
        <v>48</v>
      </c>
      <c r="G7814" s="231" t="s">
        <v>521</v>
      </c>
      <c r="H7814" s="231" t="s">
        <v>1063</v>
      </c>
      <c r="I7814" s="203">
        <v>71344.78</v>
      </c>
      <c r="J7814" s="203">
        <v>71344.78</v>
      </c>
      <c r="K7814" s="203">
        <v>0</v>
      </c>
      <c r="L7814" s="203">
        <v>0</v>
      </c>
      <c r="M7814" s="231"/>
    </row>
    <row r="7815" spans="1:13">
      <c r="A7815" s="231" t="s">
        <v>794</v>
      </c>
      <c r="B7815" s="231" t="s">
        <v>808</v>
      </c>
      <c r="C7815" s="231" t="s">
        <v>812</v>
      </c>
      <c r="D7815" s="231" t="s">
        <v>29</v>
      </c>
      <c r="E7815" s="231" t="s">
        <v>296</v>
      </c>
      <c r="F7815" s="231" t="s">
        <v>48</v>
      </c>
      <c r="G7815" s="231" t="s">
        <v>521</v>
      </c>
      <c r="H7815" s="231" t="s">
        <v>1063</v>
      </c>
      <c r="I7815" s="203">
        <v>7598.22</v>
      </c>
      <c r="J7815" s="203">
        <v>5437.71</v>
      </c>
      <c r="K7815" s="203">
        <v>0</v>
      </c>
      <c r="L7815" s="203">
        <v>2160.5100000000002</v>
      </c>
      <c r="M7815" s="231"/>
    </row>
    <row r="7816" spans="1:13">
      <c r="A7816" s="231" t="s">
        <v>794</v>
      </c>
      <c r="B7816" s="231" t="s">
        <v>808</v>
      </c>
      <c r="C7816" s="231" t="s">
        <v>794</v>
      </c>
      <c r="D7816" s="231" t="s">
        <v>20</v>
      </c>
      <c r="E7816" s="231" t="s">
        <v>296</v>
      </c>
      <c r="F7816" s="231" t="s">
        <v>48</v>
      </c>
      <c r="G7816" s="231" t="s">
        <v>521</v>
      </c>
      <c r="H7816" s="231" t="s">
        <v>1063</v>
      </c>
      <c r="I7816" s="203">
        <v>53473.11</v>
      </c>
      <c r="J7816" s="203">
        <v>53473.11</v>
      </c>
      <c r="K7816" s="203">
        <v>0</v>
      </c>
      <c r="L7816" s="203">
        <v>0</v>
      </c>
      <c r="M7816" s="231"/>
    </row>
    <row r="7817" spans="1:13">
      <c r="A7817" s="231" t="s">
        <v>794</v>
      </c>
      <c r="B7817" s="231" t="s">
        <v>808</v>
      </c>
      <c r="C7817" s="231" t="s">
        <v>812</v>
      </c>
      <c r="D7817" s="231" t="s">
        <v>20</v>
      </c>
      <c r="E7817" s="231" t="s">
        <v>296</v>
      </c>
      <c r="F7817" s="231" t="s">
        <v>48</v>
      </c>
      <c r="G7817" s="231" t="s">
        <v>521</v>
      </c>
      <c r="H7817" s="231" t="s">
        <v>1063</v>
      </c>
      <c r="I7817" s="203">
        <v>5694.89</v>
      </c>
      <c r="J7817" s="203">
        <v>4090.99</v>
      </c>
      <c r="K7817" s="203">
        <v>0</v>
      </c>
      <c r="L7817" s="203">
        <v>1603.9</v>
      </c>
      <c r="M7817" s="231"/>
    </row>
    <row r="7818" spans="1:13">
      <c r="A7818" s="231" t="s">
        <v>794</v>
      </c>
      <c r="B7818" s="231" t="s">
        <v>808</v>
      </c>
      <c r="C7818" s="231" t="s">
        <v>794</v>
      </c>
      <c r="D7818" s="231" t="s">
        <v>19</v>
      </c>
      <c r="E7818" s="231" t="s">
        <v>296</v>
      </c>
      <c r="F7818" s="231" t="s">
        <v>48</v>
      </c>
      <c r="G7818" s="231" t="s">
        <v>521</v>
      </c>
      <c r="H7818" s="231" t="s">
        <v>1063</v>
      </c>
      <c r="I7818" s="203">
        <v>53006.78</v>
      </c>
      <c r="J7818" s="203">
        <v>53006.78</v>
      </c>
      <c r="K7818" s="203">
        <v>0</v>
      </c>
      <c r="L7818" s="203">
        <v>0</v>
      </c>
      <c r="M7818" s="231"/>
    </row>
    <row r="7819" spans="1:13">
      <c r="A7819" s="231" t="s">
        <v>794</v>
      </c>
      <c r="B7819" s="231" t="s">
        <v>808</v>
      </c>
      <c r="C7819" s="231" t="s">
        <v>812</v>
      </c>
      <c r="D7819" s="231" t="s">
        <v>19</v>
      </c>
      <c r="E7819" s="231" t="s">
        <v>296</v>
      </c>
      <c r="F7819" s="231" t="s">
        <v>48</v>
      </c>
      <c r="G7819" s="231" t="s">
        <v>521</v>
      </c>
      <c r="H7819" s="231" t="s">
        <v>1063</v>
      </c>
      <c r="I7819" s="203">
        <v>5645.22</v>
      </c>
      <c r="J7819" s="203">
        <v>4037.96</v>
      </c>
      <c r="K7819" s="203">
        <v>0</v>
      </c>
      <c r="L7819" s="203">
        <v>1607.26</v>
      </c>
      <c r="M7819" s="231"/>
    </row>
    <row r="7820" spans="1:13">
      <c r="A7820" s="231" t="s">
        <v>794</v>
      </c>
      <c r="B7820" s="231" t="s">
        <v>808</v>
      </c>
      <c r="C7820" s="231" t="s">
        <v>2343</v>
      </c>
      <c r="D7820" s="231" t="s">
        <v>19</v>
      </c>
      <c r="E7820" s="231" t="s">
        <v>296</v>
      </c>
      <c r="F7820" s="231" t="s">
        <v>48</v>
      </c>
      <c r="G7820" s="231" t="s">
        <v>521</v>
      </c>
      <c r="H7820" s="231" t="s">
        <v>1063</v>
      </c>
      <c r="I7820" s="203">
        <v>1920</v>
      </c>
      <c r="J7820" s="203">
        <v>0</v>
      </c>
      <c r="K7820" s="203">
        <v>0</v>
      </c>
      <c r="L7820" s="203">
        <v>1920</v>
      </c>
      <c r="M7820" s="231"/>
    </row>
    <row r="7821" spans="1:13">
      <c r="A7821" s="231" t="s">
        <v>794</v>
      </c>
      <c r="B7821" s="231" t="s">
        <v>808</v>
      </c>
      <c r="C7821" s="231" t="s">
        <v>794</v>
      </c>
      <c r="D7821" s="231" t="s">
        <v>400</v>
      </c>
      <c r="E7821" s="231" t="s">
        <v>296</v>
      </c>
      <c r="F7821" s="231" t="s">
        <v>48</v>
      </c>
      <c r="G7821" s="231" t="s">
        <v>521</v>
      </c>
      <c r="H7821" s="231" t="s">
        <v>1063</v>
      </c>
      <c r="I7821" s="203">
        <v>28907.37</v>
      </c>
      <c r="J7821" s="203">
        <v>28652.26</v>
      </c>
      <c r="K7821" s="203">
        <v>0</v>
      </c>
      <c r="L7821" s="203">
        <v>255.11</v>
      </c>
      <c r="M7821" s="231"/>
    </row>
    <row r="7822" spans="1:13">
      <c r="A7822" s="231" t="s">
        <v>794</v>
      </c>
      <c r="B7822" s="231" t="s">
        <v>808</v>
      </c>
      <c r="C7822" s="231" t="s">
        <v>812</v>
      </c>
      <c r="D7822" s="231" t="s">
        <v>400</v>
      </c>
      <c r="E7822" s="231" t="s">
        <v>296</v>
      </c>
      <c r="F7822" s="231" t="s">
        <v>48</v>
      </c>
      <c r="G7822" s="231" t="s">
        <v>521</v>
      </c>
      <c r="H7822" s="231" t="s">
        <v>1063</v>
      </c>
      <c r="I7822" s="203">
        <v>2548.08</v>
      </c>
      <c r="J7822" s="203">
        <v>2165.4699999999998</v>
      </c>
      <c r="K7822" s="203">
        <v>0</v>
      </c>
      <c r="L7822" s="203">
        <v>382.61</v>
      </c>
      <c r="M7822" s="231"/>
    </row>
    <row r="7823" spans="1:13">
      <c r="A7823" s="231" t="s">
        <v>794</v>
      </c>
      <c r="B7823" s="231" t="s">
        <v>808</v>
      </c>
      <c r="C7823" s="231" t="s">
        <v>2345</v>
      </c>
      <c r="D7823" s="231" t="s">
        <v>400</v>
      </c>
      <c r="E7823" s="231" t="s">
        <v>296</v>
      </c>
      <c r="F7823" s="231" t="s">
        <v>48</v>
      </c>
      <c r="G7823" s="231" t="s">
        <v>521</v>
      </c>
      <c r="H7823" s="231" t="s">
        <v>1063</v>
      </c>
      <c r="I7823" s="203">
        <v>530.54999999999995</v>
      </c>
      <c r="J7823" s="203">
        <v>530.54999999999995</v>
      </c>
      <c r="K7823" s="203">
        <v>0</v>
      </c>
      <c r="L7823" s="203">
        <v>0</v>
      </c>
      <c r="M7823" s="231"/>
    </row>
    <row r="7824" spans="1:13">
      <c r="A7824" s="231" t="s">
        <v>794</v>
      </c>
      <c r="B7824" s="231" t="s">
        <v>808</v>
      </c>
      <c r="C7824" s="231" t="s">
        <v>794</v>
      </c>
      <c r="D7824" s="231" t="s">
        <v>820</v>
      </c>
      <c r="E7824" s="231" t="s">
        <v>296</v>
      </c>
      <c r="F7824" s="231" t="s">
        <v>48</v>
      </c>
      <c r="G7824" s="231" t="s">
        <v>521</v>
      </c>
      <c r="H7824" s="231" t="s">
        <v>1063</v>
      </c>
      <c r="I7824" s="203">
        <v>153327.31</v>
      </c>
      <c r="J7824" s="203">
        <v>153327.31</v>
      </c>
      <c r="K7824" s="203">
        <v>0</v>
      </c>
      <c r="L7824" s="203">
        <v>0</v>
      </c>
      <c r="M7824" s="231"/>
    </row>
    <row r="7825" spans="1:13">
      <c r="A7825" s="231" t="s">
        <v>794</v>
      </c>
      <c r="B7825" s="231" t="s">
        <v>808</v>
      </c>
      <c r="C7825" s="231" t="s">
        <v>812</v>
      </c>
      <c r="D7825" s="231" t="s">
        <v>820</v>
      </c>
      <c r="E7825" s="231" t="s">
        <v>296</v>
      </c>
      <c r="F7825" s="231" t="s">
        <v>48</v>
      </c>
      <c r="G7825" s="231" t="s">
        <v>521</v>
      </c>
      <c r="H7825" s="231" t="s">
        <v>1063</v>
      </c>
      <c r="I7825" s="203">
        <v>15227.69</v>
      </c>
      <c r="J7825" s="203">
        <v>11730.14</v>
      </c>
      <c r="K7825" s="203">
        <v>0</v>
      </c>
      <c r="L7825" s="203">
        <v>3497.55</v>
      </c>
      <c r="M7825" s="231"/>
    </row>
    <row r="7826" spans="1:13">
      <c r="A7826" s="231" t="s">
        <v>794</v>
      </c>
      <c r="B7826" s="231" t="s">
        <v>808</v>
      </c>
      <c r="C7826" s="231" t="s">
        <v>794</v>
      </c>
      <c r="D7826" s="231" t="s">
        <v>851</v>
      </c>
      <c r="E7826" s="231" t="s">
        <v>296</v>
      </c>
      <c r="F7826" s="231" t="s">
        <v>48</v>
      </c>
      <c r="G7826" s="231" t="s">
        <v>521</v>
      </c>
      <c r="H7826" s="231" t="s">
        <v>1063</v>
      </c>
      <c r="I7826" s="203">
        <v>131015.27</v>
      </c>
      <c r="J7826" s="203">
        <v>131015.27</v>
      </c>
      <c r="K7826" s="203">
        <v>0</v>
      </c>
      <c r="L7826" s="203">
        <v>0</v>
      </c>
      <c r="M7826" s="231"/>
    </row>
    <row r="7827" spans="1:13">
      <c r="A7827" s="231" t="s">
        <v>794</v>
      </c>
      <c r="B7827" s="231" t="s">
        <v>808</v>
      </c>
      <c r="C7827" s="231" t="s">
        <v>812</v>
      </c>
      <c r="D7827" s="231" t="s">
        <v>851</v>
      </c>
      <c r="E7827" s="231" t="s">
        <v>296</v>
      </c>
      <c r="F7827" s="231" t="s">
        <v>48</v>
      </c>
      <c r="G7827" s="231" t="s">
        <v>521</v>
      </c>
      <c r="H7827" s="231" t="s">
        <v>1063</v>
      </c>
      <c r="I7827" s="203">
        <v>13953.13</v>
      </c>
      <c r="J7827" s="203">
        <v>10023</v>
      </c>
      <c r="K7827" s="203">
        <v>0</v>
      </c>
      <c r="L7827" s="203">
        <v>3930.13</v>
      </c>
      <c r="M7827" s="231"/>
    </row>
    <row r="7828" spans="1:13">
      <c r="A7828" s="231" t="s">
        <v>794</v>
      </c>
      <c r="B7828" s="231" t="s">
        <v>808</v>
      </c>
      <c r="C7828" s="231" t="s">
        <v>2343</v>
      </c>
      <c r="D7828" s="231" t="s">
        <v>851</v>
      </c>
      <c r="E7828" s="231" t="s">
        <v>296</v>
      </c>
      <c r="F7828" s="231" t="s">
        <v>48</v>
      </c>
      <c r="G7828" s="231" t="s">
        <v>521</v>
      </c>
      <c r="H7828" s="231" t="s">
        <v>1063</v>
      </c>
      <c r="I7828" s="203">
        <v>16107.6</v>
      </c>
      <c r="J7828" s="203">
        <v>0</v>
      </c>
      <c r="K7828" s="203">
        <v>0</v>
      </c>
      <c r="L7828" s="203">
        <v>16107.6</v>
      </c>
      <c r="M7828" s="231"/>
    </row>
    <row r="7829" spans="1:13">
      <c r="A7829" s="231" t="s">
        <v>794</v>
      </c>
      <c r="B7829" s="231" t="s">
        <v>808</v>
      </c>
      <c r="C7829" s="231" t="s">
        <v>794</v>
      </c>
      <c r="D7829" s="231" t="s">
        <v>36</v>
      </c>
      <c r="E7829" s="231" t="s">
        <v>296</v>
      </c>
      <c r="F7829" s="231" t="s">
        <v>48</v>
      </c>
      <c r="G7829" s="231" t="s">
        <v>521</v>
      </c>
      <c r="H7829" s="231" t="s">
        <v>1063</v>
      </c>
      <c r="I7829" s="203">
        <v>83314.960000000006</v>
      </c>
      <c r="J7829" s="203">
        <v>83314.960000000006</v>
      </c>
      <c r="K7829" s="203">
        <v>0</v>
      </c>
      <c r="L7829" s="203">
        <v>0</v>
      </c>
      <c r="M7829" s="231"/>
    </row>
    <row r="7830" spans="1:13">
      <c r="A7830" s="231" t="s">
        <v>794</v>
      </c>
      <c r="B7830" s="231" t="s">
        <v>808</v>
      </c>
      <c r="C7830" s="231" t="s">
        <v>812</v>
      </c>
      <c r="D7830" s="231" t="s">
        <v>36</v>
      </c>
      <c r="E7830" s="231" t="s">
        <v>296</v>
      </c>
      <c r="F7830" s="231" t="s">
        <v>48</v>
      </c>
      <c r="G7830" s="231" t="s">
        <v>521</v>
      </c>
      <c r="H7830" s="231" t="s">
        <v>1063</v>
      </c>
      <c r="I7830" s="203">
        <v>8873.0400000000009</v>
      </c>
      <c r="J7830" s="203">
        <v>6373.15</v>
      </c>
      <c r="K7830" s="203">
        <v>0</v>
      </c>
      <c r="L7830" s="203">
        <v>2499.89</v>
      </c>
      <c r="M7830" s="231"/>
    </row>
    <row r="7831" spans="1:13">
      <c r="A7831" s="231" t="s">
        <v>794</v>
      </c>
      <c r="B7831" s="231" t="s">
        <v>808</v>
      </c>
      <c r="C7831" s="231" t="s">
        <v>794</v>
      </c>
      <c r="D7831" s="231" t="s">
        <v>134</v>
      </c>
      <c r="E7831" s="231" t="s">
        <v>296</v>
      </c>
      <c r="F7831" s="231" t="s">
        <v>48</v>
      </c>
      <c r="G7831" s="231" t="s">
        <v>521</v>
      </c>
      <c r="H7831" s="231" t="s">
        <v>1063</v>
      </c>
      <c r="I7831" s="203">
        <v>41304.39</v>
      </c>
      <c r="J7831" s="203">
        <v>41304.39</v>
      </c>
      <c r="K7831" s="203">
        <v>0</v>
      </c>
      <c r="L7831" s="203">
        <v>0</v>
      </c>
      <c r="M7831" s="231"/>
    </row>
    <row r="7832" spans="1:13">
      <c r="A7832" s="231" t="s">
        <v>794</v>
      </c>
      <c r="B7832" s="231" t="s">
        <v>808</v>
      </c>
      <c r="C7832" s="231" t="s">
        <v>812</v>
      </c>
      <c r="D7832" s="231" t="s">
        <v>134</v>
      </c>
      <c r="E7832" s="231" t="s">
        <v>296</v>
      </c>
      <c r="F7832" s="231" t="s">
        <v>48</v>
      </c>
      <c r="G7832" s="231" t="s">
        <v>521</v>
      </c>
      <c r="H7832" s="231" t="s">
        <v>1063</v>
      </c>
      <c r="I7832" s="203">
        <v>4398.92</v>
      </c>
      <c r="J7832" s="203">
        <v>3159.28</v>
      </c>
      <c r="K7832" s="203">
        <v>0</v>
      </c>
      <c r="L7832" s="203">
        <v>1239.6400000000001</v>
      </c>
      <c r="M7832" s="231"/>
    </row>
    <row r="7833" spans="1:13">
      <c r="A7833" s="231" t="s">
        <v>794</v>
      </c>
      <c r="B7833" s="231" t="s">
        <v>808</v>
      </c>
      <c r="C7833" s="231" t="s">
        <v>2341</v>
      </c>
      <c r="D7833" s="231" t="s">
        <v>134</v>
      </c>
      <c r="E7833" s="231" t="s">
        <v>296</v>
      </c>
      <c r="F7833" s="231" t="s">
        <v>48</v>
      </c>
      <c r="G7833" s="231" t="s">
        <v>521</v>
      </c>
      <c r="H7833" s="231" t="s">
        <v>1063</v>
      </c>
      <c r="I7833" s="203">
        <v>719.59</v>
      </c>
      <c r="J7833" s="203">
        <v>719.59</v>
      </c>
      <c r="K7833" s="203">
        <v>0</v>
      </c>
      <c r="L7833" s="203">
        <v>0</v>
      </c>
      <c r="M7833" s="231"/>
    </row>
    <row r="7834" spans="1:13">
      <c r="A7834" s="231" t="s">
        <v>794</v>
      </c>
      <c r="B7834" s="231" t="s">
        <v>808</v>
      </c>
      <c r="C7834" s="231" t="s">
        <v>2343</v>
      </c>
      <c r="D7834" s="231" t="s">
        <v>134</v>
      </c>
      <c r="E7834" s="231" t="s">
        <v>296</v>
      </c>
      <c r="F7834" s="231" t="s">
        <v>48</v>
      </c>
      <c r="G7834" s="231" t="s">
        <v>521</v>
      </c>
      <c r="H7834" s="231" t="s">
        <v>1063</v>
      </c>
      <c r="I7834" s="203">
        <v>5158.1000000000004</v>
      </c>
      <c r="J7834" s="203">
        <v>0</v>
      </c>
      <c r="K7834" s="203">
        <v>0</v>
      </c>
      <c r="L7834" s="203">
        <v>5158.1000000000004</v>
      </c>
      <c r="M7834" s="231"/>
    </row>
    <row r="7835" spans="1:13">
      <c r="A7835" s="231" t="s">
        <v>794</v>
      </c>
      <c r="B7835" s="231" t="s">
        <v>808</v>
      </c>
      <c r="C7835" s="231" t="s">
        <v>794</v>
      </c>
      <c r="D7835" s="231" t="s">
        <v>382</v>
      </c>
      <c r="E7835" s="231" t="s">
        <v>296</v>
      </c>
      <c r="F7835" s="231" t="s">
        <v>48</v>
      </c>
      <c r="G7835" s="231" t="s">
        <v>521</v>
      </c>
      <c r="H7835" s="231" t="s">
        <v>1063</v>
      </c>
      <c r="I7835" s="203">
        <v>110906.46</v>
      </c>
      <c r="J7835" s="203">
        <v>110906.46</v>
      </c>
      <c r="K7835" s="203">
        <v>0</v>
      </c>
      <c r="L7835" s="203">
        <v>0</v>
      </c>
      <c r="M7835" s="231"/>
    </row>
    <row r="7836" spans="1:13">
      <c r="A7836" s="231" t="s">
        <v>794</v>
      </c>
      <c r="B7836" s="231" t="s">
        <v>808</v>
      </c>
      <c r="C7836" s="231" t="s">
        <v>812</v>
      </c>
      <c r="D7836" s="231" t="s">
        <v>382</v>
      </c>
      <c r="E7836" s="231" t="s">
        <v>296</v>
      </c>
      <c r="F7836" s="231" t="s">
        <v>48</v>
      </c>
      <c r="G7836" s="231" t="s">
        <v>521</v>
      </c>
      <c r="H7836" s="231" t="s">
        <v>1063</v>
      </c>
      <c r="I7836" s="203">
        <v>11811.54</v>
      </c>
      <c r="J7836" s="203">
        <v>8483.85</v>
      </c>
      <c r="K7836" s="203">
        <v>0</v>
      </c>
      <c r="L7836" s="203">
        <v>3327.69</v>
      </c>
      <c r="M7836" s="231"/>
    </row>
    <row r="7837" spans="1:13">
      <c r="A7837" s="231" t="s">
        <v>794</v>
      </c>
      <c r="B7837" s="231" t="s">
        <v>808</v>
      </c>
      <c r="C7837" s="231" t="s">
        <v>794</v>
      </c>
      <c r="D7837" s="231" t="s">
        <v>210</v>
      </c>
      <c r="E7837" s="231" t="s">
        <v>296</v>
      </c>
      <c r="F7837" s="231" t="s">
        <v>48</v>
      </c>
      <c r="G7837" s="231" t="s">
        <v>521</v>
      </c>
      <c r="H7837" s="231" t="s">
        <v>1063</v>
      </c>
      <c r="I7837" s="203">
        <v>137355.79999999999</v>
      </c>
      <c r="J7837" s="203">
        <v>137355.79999999999</v>
      </c>
      <c r="K7837" s="203">
        <v>0</v>
      </c>
      <c r="L7837" s="203">
        <v>0</v>
      </c>
      <c r="M7837" s="231"/>
    </row>
    <row r="7838" spans="1:13">
      <c r="A7838" s="231" t="s">
        <v>794</v>
      </c>
      <c r="B7838" s="231" t="s">
        <v>808</v>
      </c>
      <c r="C7838" s="231" t="s">
        <v>812</v>
      </c>
      <c r="D7838" s="231" t="s">
        <v>210</v>
      </c>
      <c r="E7838" s="231" t="s">
        <v>296</v>
      </c>
      <c r="F7838" s="231" t="s">
        <v>48</v>
      </c>
      <c r="G7838" s="231" t="s">
        <v>521</v>
      </c>
      <c r="H7838" s="231" t="s">
        <v>1063</v>
      </c>
      <c r="I7838" s="203">
        <v>13619.2</v>
      </c>
      <c r="J7838" s="203">
        <v>10450.75</v>
      </c>
      <c r="K7838" s="203">
        <v>0</v>
      </c>
      <c r="L7838" s="203">
        <v>3168.45</v>
      </c>
      <c r="M7838" s="231"/>
    </row>
    <row r="7839" spans="1:13">
      <c r="A7839" s="231" t="s">
        <v>794</v>
      </c>
      <c r="B7839" s="231" t="s">
        <v>808</v>
      </c>
      <c r="C7839" s="231" t="s">
        <v>794</v>
      </c>
      <c r="D7839" s="231" t="s">
        <v>403</v>
      </c>
      <c r="E7839" s="231" t="s">
        <v>296</v>
      </c>
      <c r="F7839" s="231" t="s">
        <v>48</v>
      </c>
      <c r="G7839" s="231" t="s">
        <v>521</v>
      </c>
      <c r="H7839" s="231" t="s">
        <v>1063</v>
      </c>
      <c r="I7839" s="203">
        <v>111409.85</v>
      </c>
      <c r="J7839" s="203">
        <v>111409.85</v>
      </c>
      <c r="K7839" s="203">
        <v>0</v>
      </c>
      <c r="L7839" s="203">
        <v>0</v>
      </c>
      <c r="M7839" s="231"/>
    </row>
    <row r="7840" spans="1:13">
      <c r="A7840" s="231" t="s">
        <v>794</v>
      </c>
      <c r="B7840" s="231" t="s">
        <v>808</v>
      </c>
      <c r="C7840" s="231" t="s">
        <v>812</v>
      </c>
      <c r="D7840" s="231" t="s">
        <v>403</v>
      </c>
      <c r="E7840" s="231" t="s">
        <v>296</v>
      </c>
      <c r="F7840" s="231" t="s">
        <v>48</v>
      </c>
      <c r="G7840" s="231" t="s">
        <v>521</v>
      </c>
      <c r="H7840" s="231" t="s">
        <v>1063</v>
      </c>
      <c r="I7840" s="203">
        <v>11865.15</v>
      </c>
      <c r="J7840" s="203">
        <v>8522.64</v>
      </c>
      <c r="K7840" s="203">
        <v>0</v>
      </c>
      <c r="L7840" s="203">
        <v>3342.51</v>
      </c>
      <c r="M7840" s="231"/>
    </row>
    <row r="7841" spans="1:13">
      <c r="A7841" s="231" t="s">
        <v>794</v>
      </c>
      <c r="B7841" s="231" t="s">
        <v>808</v>
      </c>
      <c r="C7841" s="231" t="s">
        <v>794</v>
      </c>
      <c r="D7841" s="231" t="s">
        <v>195</v>
      </c>
      <c r="E7841" s="231" t="s">
        <v>296</v>
      </c>
      <c r="F7841" s="231" t="s">
        <v>48</v>
      </c>
      <c r="G7841" s="231" t="s">
        <v>521</v>
      </c>
      <c r="H7841" s="231" t="s">
        <v>1063</v>
      </c>
      <c r="I7841" s="203">
        <v>88836.87</v>
      </c>
      <c r="J7841" s="203">
        <v>88836.87</v>
      </c>
      <c r="K7841" s="203">
        <v>0</v>
      </c>
      <c r="L7841" s="203">
        <v>0</v>
      </c>
      <c r="M7841" s="231"/>
    </row>
    <row r="7842" spans="1:13">
      <c r="A7842" s="231" t="s">
        <v>794</v>
      </c>
      <c r="B7842" s="231" t="s">
        <v>808</v>
      </c>
      <c r="C7842" s="231" t="s">
        <v>812</v>
      </c>
      <c r="D7842" s="231" t="s">
        <v>195</v>
      </c>
      <c r="E7842" s="231" t="s">
        <v>296</v>
      </c>
      <c r="F7842" s="231" t="s">
        <v>48</v>
      </c>
      <c r="G7842" s="231" t="s">
        <v>521</v>
      </c>
      <c r="H7842" s="231" t="s">
        <v>1063</v>
      </c>
      <c r="I7842" s="203">
        <v>8040.27</v>
      </c>
      <c r="J7842" s="203">
        <v>6705.67</v>
      </c>
      <c r="K7842" s="203">
        <v>0</v>
      </c>
      <c r="L7842" s="203">
        <v>1334.6</v>
      </c>
      <c r="M7842" s="231"/>
    </row>
    <row r="7843" spans="1:13">
      <c r="A7843" s="231" t="s">
        <v>794</v>
      </c>
      <c r="B7843" s="231" t="s">
        <v>808</v>
      </c>
      <c r="C7843" s="231" t="s">
        <v>2343</v>
      </c>
      <c r="D7843" s="231" t="s">
        <v>195</v>
      </c>
      <c r="E7843" s="231" t="s">
        <v>296</v>
      </c>
      <c r="F7843" s="231" t="s">
        <v>48</v>
      </c>
      <c r="G7843" s="231" t="s">
        <v>521</v>
      </c>
      <c r="H7843" s="231" t="s">
        <v>1063</v>
      </c>
      <c r="I7843" s="203">
        <v>1420.86</v>
      </c>
      <c r="J7843" s="203">
        <v>0</v>
      </c>
      <c r="K7843" s="203">
        <v>36.29</v>
      </c>
      <c r="L7843" s="203">
        <v>1384.57</v>
      </c>
      <c r="M7843" s="231"/>
    </row>
    <row r="7844" spans="1:13">
      <c r="A7844" s="231" t="s">
        <v>794</v>
      </c>
      <c r="B7844" s="231" t="s">
        <v>808</v>
      </c>
      <c r="C7844" s="231" t="s">
        <v>794</v>
      </c>
      <c r="D7844" s="231" t="s">
        <v>840</v>
      </c>
      <c r="E7844" s="231" t="s">
        <v>296</v>
      </c>
      <c r="F7844" s="231" t="s">
        <v>48</v>
      </c>
      <c r="G7844" s="231" t="s">
        <v>521</v>
      </c>
      <c r="H7844" s="231" t="s">
        <v>1063</v>
      </c>
      <c r="I7844" s="203">
        <v>87083.6</v>
      </c>
      <c r="J7844" s="203">
        <v>87083.6</v>
      </c>
      <c r="K7844" s="203">
        <v>0</v>
      </c>
      <c r="L7844" s="203">
        <v>0</v>
      </c>
      <c r="M7844" s="231"/>
    </row>
    <row r="7845" spans="1:13">
      <c r="A7845" s="231" t="s">
        <v>794</v>
      </c>
      <c r="B7845" s="231" t="s">
        <v>808</v>
      </c>
      <c r="C7845" s="231" t="s">
        <v>812</v>
      </c>
      <c r="D7845" s="231" t="s">
        <v>840</v>
      </c>
      <c r="E7845" s="231" t="s">
        <v>296</v>
      </c>
      <c r="F7845" s="231" t="s">
        <v>48</v>
      </c>
      <c r="G7845" s="231" t="s">
        <v>521</v>
      </c>
      <c r="H7845" s="231" t="s">
        <v>1063</v>
      </c>
      <c r="I7845" s="203">
        <v>9274.4</v>
      </c>
      <c r="J7845" s="203">
        <v>6661.3</v>
      </c>
      <c r="K7845" s="203">
        <v>0</v>
      </c>
      <c r="L7845" s="203">
        <v>2613.1</v>
      </c>
      <c r="M7845" s="231"/>
    </row>
    <row r="7846" spans="1:13">
      <c r="A7846" s="231" t="s">
        <v>794</v>
      </c>
      <c r="B7846" s="231" t="s">
        <v>808</v>
      </c>
      <c r="C7846" s="231" t="s">
        <v>794</v>
      </c>
      <c r="D7846" s="231" t="s">
        <v>810</v>
      </c>
      <c r="E7846" s="231" t="s">
        <v>296</v>
      </c>
      <c r="F7846" s="231" t="s">
        <v>48</v>
      </c>
      <c r="G7846" s="231" t="s">
        <v>521</v>
      </c>
      <c r="H7846" s="231" t="s">
        <v>1063</v>
      </c>
      <c r="I7846" s="203">
        <v>114112.45</v>
      </c>
      <c r="J7846" s="203">
        <v>114112.45</v>
      </c>
      <c r="K7846" s="203">
        <v>0</v>
      </c>
      <c r="L7846" s="203">
        <v>0</v>
      </c>
      <c r="M7846" s="231"/>
    </row>
    <row r="7847" spans="1:13">
      <c r="A7847" s="231" t="s">
        <v>794</v>
      </c>
      <c r="B7847" s="231" t="s">
        <v>808</v>
      </c>
      <c r="C7847" s="231" t="s">
        <v>812</v>
      </c>
      <c r="D7847" s="231" t="s">
        <v>810</v>
      </c>
      <c r="E7847" s="231" t="s">
        <v>296</v>
      </c>
      <c r="F7847" s="231" t="s">
        <v>48</v>
      </c>
      <c r="G7847" s="231" t="s">
        <v>521</v>
      </c>
      <c r="H7847" s="231" t="s">
        <v>1063</v>
      </c>
      <c r="I7847" s="203">
        <v>11116.25</v>
      </c>
      <c r="J7847" s="203">
        <v>8712.57</v>
      </c>
      <c r="K7847" s="203">
        <v>0</v>
      </c>
      <c r="L7847" s="203">
        <v>2403.6799999999998</v>
      </c>
      <c r="M7847" s="231"/>
    </row>
    <row r="7848" spans="1:13">
      <c r="A7848" s="231" t="s">
        <v>794</v>
      </c>
      <c r="B7848" s="231" t="s">
        <v>808</v>
      </c>
      <c r="C7848" s="231" t="s">
        <v>2343</v>
      </c>
      <c r="D7848" s="231" t="s">
        <v>810</v>
      </c>
      <c r="E7848" s="231" t="s">
        <v>296</v>
      </c>
      <c r="F7848" s="231" t="s">
        <v>48</v>
      </c>
      <c r="G7848" s="231" t="s">
        <v>521</v>
      </c>
      <c r="H7848" s="231" t="s">
        <v>1063</v>
      </c>
      <c r="I7848" s="203">
        <v>13914.3</v>
      </c>
      <c r="J7848" s="203">
        <v>0</v>
      </c>
      <c r="K7848" s="203">
        <v>0</v>
      </c>
      <c r="L7848" s="203">
        <v>13914.3</v>
      </c>
      <c r="M7848" s="231"/>
    </row>
    <row r="7849" spans="1:13">
      <c r="A7849" s="231" t="s">
        <v>794</v>
      </c>
      <c r="B7849" s="231" t="s">
        <v>808</v>
      </c>
      <c r="C7849" s="231" t="s">
        <v>794</v>
      </c>
      <c r="D7849" s="231" t="s">
        <v>839</v>
      </c>
      <c r="E7849" s="231" t="s">
        <v>296</v>
      </c>
      <c r="F7849" s="231" t="s">
        <v>48</v>
      </c>
      <c r="G7849" s="231" t="s">
        <v>521</v>
      </c>
      <c r="H7849" s="231" t="s">
        <v>1063</v>
      </c>
      <c r="I7849" s="203">
        <v>167330.32</v>
      </c>
      <c r="J7849" s="203">
        <v>167330.32</v>
      </c>
      <c r="K7849" s="203">
        <v>0</v>
      </c>
      <c r="L7849" s="203">
        <v>0</v>
      </c>
      <c r="M7849" s="231"/>
    </row>
    <row r="7850" spans="1:13">
      <c r="A7850" s="231" t="s">
        <v>794</v>
      </c>
      <c r="B7850" s="231" t="s">
        <v>808</v>
      </c>
      <c r="C7850" s="231" t="s">
        <v>812</v>
      </c>
      <c r="D7850" s="231" t="s">
        <v>839</v>
      </c>
      <c r="E7850" s="231" t="s">
        <v>296</v>
      </c>
      <c r="F7850" s="231" t="s">
        <v>48</v>
      </c>
      <c r="G7850" s="231" t="s">
        <v>521</v>
      </c>
      <c r="H7850" s="231" t="s">
        <v>1063</v>
      </c>
      <c r="I7850" s="203">
        <v>17820.68</v>
      </c>
      <c r="J7850" s="203">
        <v>12767.07</v>
      </c>
      <c r="K7850" s="203">
        <v>0</v>
      </c>
      <c r="L7850" s="203">
        <v>5053.6099999999997</v>
      </c>
      <c r="M7850" s="231"/>
    </row>
    <row r="7851" spans="1:13">
      <c r="A7851" s="231" t="s">
        <v>794</v>
      </c>
      <c r="B7851" s="231" t="s">
        <v>808</v>
      </c>
      <c r="C7851" s="231" t="s">
        <v>794</v>
      </c>
      <c r="D7851" s="231" t="s">
        <v>137</v>
      </c>
      <c r="E7851" s="231" t="s">
        <v>296</v>
      </c>
      <c r="F7851" s="231" t="s">
        <v>48</v>
      </c>
      <c r="G7851" s="231" t="s">
        <v>521</v>
      </c>
      <c r="H7851" s="231" t="s">
        <v>1063</v>
      </c>
      <c r="I7851" s="203">
        <v>49842.82</v>
      </c>
      <c r="J7851" s="203">
        <v>49842.82</v>
      </c>
      <c r="K7851" s="203">
        <v>0</v>
      </c>
      <c r="L7851" s="203">
        <v>0</v>
      </c>
      <c r="M7851" s="231"/>
    </row>
    <row r="7852" spans="1:13">
      <c r="A7852" s="231" t="s">
        <v>794</v>
      </c>
      <c r="B7852" s="231" t="s">
        <v>808</v>
      </c>
      <c r="C7852" s="231" t="s">
        <v>812</v>
      </c>
      <c r="D7852" s="231" t="s">
        <v>137</v>
      </c>
      <c r="E7852" s="231" t="s">
        <v>296</v>
      </c>
      <c r="F7852" s="231" t="s">
        <v>48</v>
      </c>
      <c r="G7852" s="231" t="s">
        <v>521</v>
      </c>
      <c r="H7852" s="231" t="s">
        <v>1063</v>
      </c>
      <c r="I7852" s="203">
        <v>5308.26</v>
      </c>
      <c r="J7852" s="203">
        <v>3812.93</v>
      </c>
      <c r="K7852" s="203">
        <v>0</v>
      </c>
      <c r="L7852" s="203">
        <v>1495.33</v>
      </c>
      <c r="M7852" s="231"/>
    </row>
    <row r="7853" spans="1:13">
      <c r="A7853" s="231" t="s">
        <v>794</v>
      </c>
      <c r="B7853" s="231" t="s">
        <v>808</v>
      </c>
      <c r="C7853" s="231" t="s">
        <v>2341</v>
      </c>
      <c r="D7853" s="231" t="s">
        <v>137</v>
      </c>
      <c r="E7853" s="231" t="s">
        <v>296</v>
      </c>
      <c r="F7853" s="231" t="s">
        <v>48</v>
      </c>
      <c r="G7853" s="231" t="s">
        <v>521</v>
      </c>
      <c r="H7853" s="231" t="s">
        <v>1063</v>
      </c>
      <c r="I7853" s="203">
        <v>337.92</v>
      </c>
      <c r="J7853" s="203">
        <v>337.92</v>
      </c>
      <c r="K7853" s="203">
        <v>0</v>
      </c>
      <c r="L7853" s="203">
        <v>0</v>
      </c>
      <c r="M7853" s="231"/>
    </row>
    <row r="7854" spans="1:13">
      <c r="A7854" s="231" t="s">
        <v>794</v>
      </c>
      <c r="B7854" s="231" t="s">
        <v>808</v>
      </c>
      <c r="C7854" s="231" t="s">
        <v>794</v>
      </c>
      <c r="D7854" s="231" t="s">
        <v>380</v>
      </c>
      <c r="E7854" s="231" t="s">
        <v>296</v>
      </c>
      <c r="F7854" s="231" t="s">
        <v>48</v>
      </c>
      <c r="G7854" s="231" t="s">
        <v>521</v>
      </c>
      <c r="H7854" s="231" t="s">
        <v>1063</v>
      </c>
      <c r="I7854" s="203">
        <v>84861.27</v>
      </c>
      <c r="J7854" s="203">
        <v>84861.27</v>
      </c>
      <c r="K7854" s="203">
        <v>0</v>
      </c>
      <c r="L7854" s="203">
        <v>0</v>
      </c>
      <c r="M7854" s="231"/>
    </row>
    <row r="7855" spans="1:13">
      <c r="A7855" s="231" t="s">
        <v>794</v>
      </c>
      <c r="B7855" s="231" t="s">
        <v>808</v>
      </c>
      <c r="C7855" s="231" t="s">
        <v>812</v>
      </c>
      <c r="D7855" s="231" t="s">
        <v>380</v>
      </c>
      <c r="E7855" s="231" t="s">
        <v>296</v>
      </c>
      <c r="F7855" s="231" t="s">
        <v>48</v>
      </c>
      <c r="G7855" s="231" t="s">
        <v>521</v>
      </c>
      <c r="H7855" s="231" t="s">
        <v>1063</v>
      </c>
      <c r="I7855" s="203">
        <v>9037.73</v>
      </c>
      <c r="J7855" s="203">
        <v>6491.95</v>
      </c>
      <c r="K7855" s="203">
        <v>0</v>
      </c>
      <c r="L7855" s="203">
        <v>2545.7800000000002</v>
      </c>
      <c r="M7855" s="231"/>
    </row>
    <row r="7856" spans="1:13">
      <c r="A7856" s="231" t="s">
        <v>794</v>
      </c>
      <c r="B7856" s="231" t="s">
        <v>808</v>
      </c>
      <c r="C7856" s="231" t="s">
        <v>2343</v>
      </c>
      <c r="D7856" s="231" t="s">
        <v>380</v>
      </c>
      <c r="E7856" s="231" t="s">
        <v>296</v>
      </c>
      <c r="F7856" s="231" t="s">
        <v>48</v>
      </c>
      <c r="G7856" s="231" t="s">
        <v>521</v>
      </c>
      <c r="H7856" s="231" t="s">
        <v>1063</v>
      </c>
      <c r="I7856" s="203">
        <v>4942</v>
      </c>
      <c r="J7856" s="203">
        <v>0</v>
      </c>
      <c r="K7856" s="203">
        <v>0</v>
      </c>
      <c r="L7856" s="203">
        <v>4942</v>
      </c>
      <c r="M7856" s="231"/>
    </row>
    <row r="7857" spans="1:13">
      <c r="A7857" s="231" t="s">
        <v>794</v>
      </c>
      <c r="B7857" s="231" t="s">
        <v>808</v>
      </c>
      <c r="C7857" s="231" t="s">
        <v>794</v>
      </c>
      <c r="D7857" s="231" t="s">
        <v>843</v>
      </c>
      <c r="E7857" s="231" t="s">
        <v>296</v>
      </c>
      <c r="F7857" s="231" t="s">
        <v>48</v>
      </c>
      <c r="G7857" s="231" t="s">
        <v>521</v>
      </c>
      <c r="H7857" s="231" t="s">
        <v>1063</v>
      </c>
      <c r="I7857" s="203">
        <v>53454.13</v>
      </c>
      <c r="J7857" s="203">
        <v>53454.13</v>
      </c>
      <c r="K7857" s="203">
        <v>0</v>
      </c>
      <c r="L7857" s="203">
        <v>0</v>
      </c>
      <c r="M7857" s="231"/>
    </row>
    <row r="7858" spans="1:13">
      <c r="A7858" s="231" t="s">
        <v>794</v>
      </c>
      <c r="B7858" s="231" t="s">
        <v>808</v>
      </c>
      <c r="C7858" s="231" t="s">
        <v>812</v>
      </c>
      <c r="D7858" s="231" t="s">
        <v>843</v>
      </c>
      <c r="E7858" s="231" t="s">
        <v>296</v>
      </c>
      <c r="F7858" s="231" t="s">
        <v>48</v>
      </c>
      <c r="G7858" s="231" t="s">
        <v>521</v>
      </c>
      <c r="H7858" s="231" t="s">
        <v>1063</v>
      </c>
      <c r="I7858" s="203">
        <v>5692.87</v>
      </c>
      <c r="J7858" s="203">
        <v>4089.06</v>
      </c>
      <c r="K7858" s="203">
        <v>0</v>
      </c>
      <c r="L7858" s="203">
        <v>1603.81</v>
      </c>
      <c r="M7858" s="231"/>
    </row>
    <row r="7859" spans="1:13">
      <c r="A7859" s="231" t="s">
        <v>794</v>
      </c>
      <c r="B7859" s="231" t="s">
        <v>808</v>
      </c>
      <c r="C7859" s="231" t="s">
        <v>794</v>
      </c>
      <c r="D7859" s="231" t="s">
        <v>708</v>
      </c>
      <c r="E7859" s="231" t="s">
        <v>296</v>
      </c>
      <c r="F7859" s="231" t="s">
        <v>48</v>
      </c>
      <c r="G7859" s="231" t="s">
        <v>521</v>
      </c>
      <c r="H7859" s="231" t="s">
        <v>1063</v>
      </c>
      <c r="I7859" s="203">
        <v>134067.87</v>
      </c>
      <c r="J7859" s="203">
        <v>134067.87</v>
      </c>
      <c r="K7859" s="203">
        <v>0</v>
      </c>
      <c r="L7859" s="203">
        <v>0</v>
      </c>
      <c r="M7859" s="231"/>
    </row>
    <row r="7860" spans="1:13">
      <c r="A7860" s="231" t="s">
        <v>794</v>
      </c>
      <c r="B7860" s="231" t="s">
        <v>808</v>
      </c>
      <c r="C7860" s="231" t="s">
        <v>812</v>
      </c>
      <c r="D7860" s="231" t="s">
        <v>708</v>
      </c>
      <c r="E7860" s="231" t="s">
        <v>296</v>
      </c>
      <c r="F7860" s="231" t="s">
        <v>48</v>
      </c>
      <c r="G7860" s="231" t="s">
        <v>521</v>
      </c>
      <c r="H7860" s="231" t="s">
        <v>1063</v>
      </c>
      <c r="I7860" s="203">
        <v>14278.23</v>
      </c>
      <c r="J7860" s="203">
        <v>10228.82</v>
      </c>
      <c r="K7860" s="203">
        <v>0</v>
      </c>
      <c r="L7860" s="203">
        <v>4049.41</v>
      </c>
      <c r="M7860" s="231"/>
    </row>
    <row r="7861" spans="1:13">
      <c r="A7861" s="231" t="s">
        <v>794</v>
      </c>
      <c r="B7861" s="231" t="s">
        <v>808</v>
      </c>
      <c r="C7861" s="231" t="s">
        <v>2343</v>
      </c>
      <c r="D7861" s="231" t="s">
        <v>708</v>
      </c>
      <c r="E7861" s="231" t="s">
        <v>296</v>
      </c>
      <c r="F7861" s="231" t="s">
        <v>48</v>
      </c>
      <c r="G7861" s="231" t="s">
        <v>521</v>
      </c>
      <c r="H7861" s="231" t="s">
        <v>1063</v>
      </c>
      <c r="I7861" s="203">
        <v>16482.900000000001</v>
      </c>
      <c r="J7861" s="203">
        <v>0</v>
      </c>
      <c r="K7861" s="203">
        <v>0</v>
      </c>
      <c r="L7861" s="203">
        <v>16482.900000000001</v>
      </c>
      <c r="M7861" s="231"/>
    </row>
    <row r="7862" spans="1:13">
      <c r="A7862" s="231" t="s">
        <v>794</v>
      </c>
      <c r="B7862" s="231" t="s">
        <v>808</v>
      </c>
      <c r="C7862" s="231" t="s">
        <v>794</v>
      </c>
      <c r="D7862" s="231" t="s">
        <v>513</v>
      </c>
      <c r="E7862" s="231" t="s">
        <v>296</v>
      </c>
      <c r="F7862" s="231" t="s">
        <v>48</v>
      </c>
      <c r="G7862" s="231" t="s">
        <v>521</v>
      </c>
      <c r="H7862" s="231" t="s">
        <v>1063</v>
      </c>
      <c r="I7862" s="203">
        <v>108877.21</v>
      </c>
      <c r="J7862" s="203">
        <v>108877.21</v>
      </c>
      <c r="K7862" s="203">
        <v>0</v>
      </c>
      <c r="L7862" s="203">
        <v>0</v>
      </c>
      <c r="M7862" s="231"/>
    </row>
    <row r="7863" spans="1:13">
      <c r="A7863" s="231" t="s">
        <v>794</v>
      </c>
      <c r="B7863" s="231" t="s">
        <v>808</v>
      </c>
      <c r="C7863" s="231" t="s">
        <v>812</v>
      </c>
      <c r="D7863" s="231" t="s">
        <v>513</v>
      </c>
      <c r="E7863" s="231" t="s">
        <v>296</v>
      </c>
      <c r="F7863" s="231" t="s">
        <v>48</v>
      </c>
      <c r="G7863" s="231" t="s">
        <v>521</v>
      </c>
      <c r="H7863" s="231" t="s">
        <v>1063</v>
      </c>
      <c r="I7863" s="203">
        <v>9146.7900000000009</v>
      </c>
      <c r="J7863" s="203">
        <v>8329.11</v>
      </c>
      <c r="K7863" s="203">
        <v>0</v>
      </c>
      <c r="L7863" s="203">
        <v>817.68</v>
      </c>
      <c r="M7863" s="231"/>
    </row>
    <row r="7864" spans="1:13">
      <c r="A7864" s="231" t="s">
        <v>794</v>
      </c>
      <c r="B7864" s="231" t="s">
        <v>808</v>
      </c>
      <c r="C7864" s="231" t="s">
        <v>794</v>
      </c>
      <c r="D7864" s="231" t="s">
        <v>845</v>
      </c>
      <c r="E7864" s="231" t="s">
        <v>296</v>
      </c>
      <c r="F7864" s="231" t="s">
        <v>48</v>
      </c>
      <c r="G7864" s="231" t="s">
        <v>521</v>
      </c>
      <c r="H7864" s="231" t="s">
        <v>1063</v>
      </c>
      <c r="I7864" s="203">
        <v>146826.75</v>
      </c>
      <c r="J7864" s="203">
        <v>146826.75</v>
      </c>
      <c r="K7864" s="203">
        <v>0</v>
      </c>
      <c r="L7864" s="203">
        <v>0</v>
      </c>
      <c r="M7864" s="231"/>
    </row>
    <row r="7865" spans="1:13">
      <c r="A7865" s="231" t="s">
        <v>794</v>
      </c>
      <c r="B7865" s="231" t="s">
        <v>808</v>
      </c>
      <c r="C7865" s="231" t="s">
        <v>812</v>
      </c>
      <c r="D7865" s="231" t="s">
        <v>845</v>
      </c>
      <c r="E7865" s="231" t="s">
        <v>296</v>
      </c>
      <c r="F7865" s="231" t="s">
        <v>48</v>
      </c>
      <c r="G7865" s="231" t="s">
        <v>521</v>
      </c>
      <c r="H7865" s="231" t="s">
        <v>1063</v>
      </c>
      <c r="I7865" s="203">
        <v>15637.05</v>
      </c>
      <c r="J7865" s="203">
        <v>11220.18</v>
      </c>
      <c r="K7865" s="203">
        <v>0</v>
      </c>
      <c r="L7865" s="203">
        <v>4416.87</v>
      </c>
      <c r="M7865" s="231"/>
    </row>
    <row r="7866" spans="1:13">
      <c r="A7866" s="231" t="s">
        <v>794</v>
      </c>
      <c r="B7866" s="231" t="s">
        <v>808</v>
      </c>
      <c r="C7866" s="231" t="s">
        <v>2341</v>
      </c>
      <c r="D7866" s="231" t="s">
        <v>845</v>
      </c>
      <c r="E7866" s="231" t="s">
        <v>296</v>
      </c>
      <c r="F7866" s="231" t="s">
        <v>48</v>
      </c>
      <c r="G7866" s="231" t="s">
        <v>521</v>
      </c>
      <c r="H7866" s="231" t="s">
        <v>1063</v>
      </c>
      <c r="I7866" s="203">
        <v>3000.2</v>
      </c>
      <c r="J7866" s="203">
        <v>3000.2</v>
      </c>
      <c r="K7866" s="203">
        <v>0</v>
      </c>
      <c r="L7866" s="203">
        <v>0</v>
      </c>
      <c r="M7866" s="231"/>
    </row>
    <row r="7867" spans="1:13">
      <c r="A7867" s="231" t="s">
        <v>794</v>
      </c>
      <c r="B7867" s="231" t="s">
        <v>808</v>
      </c>
      <c r="C7867" s="231" t="s">
        <v>794</v>
      </c>
      <c r="D7867" s="231" t="s">
        <v>799</v>
      </c>
      <c r="E7867" s="231" t="s">
        <v>296</v>
      </c>
      <c r="F7867" s="231" t="s">
        <v>48</v>
      </c>
      <c r="G7867" s="231" t="s">
        <v>521</v>
      </c>
      <c r="H7867" s="231" t="s">
        <v>1063</v>
      </c>
      <c r="I7867" s="203">
        <v>181650.25</v>
      </c>
      <c r="J7867" s="203">
        <v>181650.25</v>
      </c>
      <c r="K7867" s="203">
        <v>0</v>
      </c>
      <c r="L7867" s="203">
        <v>0</v>
      </c>
      <c r="M7867" s="231"/>
    </row>
    <row r="7868" spans="1:13">
      <c r="A7868" s="231" t="s">
        <v>794</v>
      </c>
      <c r="B7868" s="231" t="s">
        <v>808</v>
      </c>
      <c r="C7868" s="231" t="s">
        <v>812</v>
      </c>
      <c r="D7868" s="231" t="s">
        <v>799</v>
      </c>
      <c r="E7868" s="231" t="s">
        <v>296</v>
      </c>
      <c r="F7868" s="231" t="s">
        <v>48</v>
      </c>
      <c r="G7868" s="231" t="s">
        <v>521</v>
      </c>
      <c r="H7868" s="231" t="s">
        <v>1063</v>
      </c>
      <c r="I7868" s="203">
        <v>19345.75</v>
      </c>
      <c r="J7868" s="203">
        <v>13828.61</v>
      </c>
      <c r="K7868" s="203">
        <v>0</v>
      </c>
      <c r="L7868" s="203">
        <v>5517.14</v>
      </c>
      <c r="M7868" s="231"/>
    </row>
    <row r="7869" spans="1:13">
      <c r="A7869" s="231" t="s">
        <v>794</v>
      </c>
      <c r="B7869" s="231" t="s">
        <v>808</v>
      </c>
      <c r="C7869" s="231" t="s">
        <v>794</v>
      </c>
      <c r="D7869" s="231" t="s">
        <v>838</v>
      </c>
      <c r="E7869" s="231" t="s">
        <v>296</v>
      </c>
      <c r="F7869" s="231" t="s">
        <v>48</v>
      </c>
      <c r="G7869" s="231" t="s">
        <v>521</v>
      </c>
      <c r="H7869" s="231" t="s">
        <v>1063</v>
      </c>
      <c r="I7869" s="203">
        <v>89040.22</v>
      </c>
      <c r="J7869" s="203">
        <v>89040.22</v>
      </c>
      <c r="K7869" s="203">
        <v>0</v>
      </c>
      <c r="L7869" s="203">
        <v>0</v>
      </c>
      <c r="M7869" s="231"/>
    </row>
    <row r="7870" spans="1:13">
      <c r="A7870" s="231" t="s">
        <v>794</v>
      </c>
      <c r="B7870" s="231" t="s">
        <v>808</v>
      </c>
      <c r="C7870" s="231" t="s">
        <v>812</v>
      </c>
      <c r="D7870" s="231" t="s">
        <v>838</v>
      </c>
      <c r="E7870" s="231" t="s">
        <v>296</v>
      </c>
      <c r="F7870" s="231" t="s">
        <v>48</v>
      </c>
      <c r="G7870" s="231" t="s">
        <v>521</v>
      </c>
      <c r="H7870" s="231" t="s">
        <v>1063</v>
      </c>
      <c r="I7870" s="203">
        <v>9482.7800000000007</v>
      </c>
      <c r="J7870" s="203">
        <v>6811.77</v>
      </c>
      <c r="K7870" s="203">
        <v>0</v>
      </c>
      <c r="L7870" s="203">
        <v>2671.01</v>
      </c>
      <c r="M7870" s="231"/>
    </row>
    <row r="7871" spans="1:13">
      <c r="A7871" s="231" t="s">
        <v>794</v>
      </c>
      <c r="B7871" s="231" t="s">
        <v>808</v>
      </c>
      <c r="C7871" s="231" t="s">
        <v>794</v>
      </c>
      <c r="D7871" s="231" t="s">
        <v>850</v>
      </c>
      <c r="E7871" s="231" t="s">
        <v>296</v>
      </c>
      <c r="F7871" s="231" t="s">
        <v>48</v>
      </c>
      <c r="G7871" s="231" t="s">
        <v>521</v>
      </c>
      <c r="H7871" s="231" t="s">
        <v>1063</v>
      </c>
      <c r="I7871" s="203">
        <v>97542.74</v>
      </c>
      <c r="J7871" s="203">
        <v>97542.74</v>
      </c>
      <c r="K7871" s="203">
        <v>0</v>
      </c>
      <c r="L7871" s="203">
        <v>0</v>
      </c>
      <c r="M7871" s="231"/>
    </row>
    <row r="7872" spans="1:13">
      <c r="A7872" s="231" t="s">
        <v>794</v>
      </c>
      <c r="B7872" s="231" t="s">
        <v>808</v>
      </c>
      <c r="C7872" s="231" t="s">
        <v>812</v>
      </c>
      <c r="D7872" s="231" t="s">
        <v>850</v>
      </c>
      <c r="E7872" s="231" t="s">
        <v>296</v>
      </c>
      <c r="F7872" s="231" t="s">
        <v>48</v>
      </c>
      <c r="G7872" s="231" t="s">
        <v>521</v>
      </c>
      <c r="H7872" s="231" t="s">
        <v>1063</v>
      </c>
      <c r="I7872" s="203">
        <v>7462.07</v>
      </c>
      <c r="J7872" s="203">
        <v>7462.07</v>
      </c>
      <c r="K7872" s="203">
        <v>0</v>
      </c>
      <c r="L7872" s="203">
        <v>0</v>
      </c>
      <c r="M7872" s="231"/>
    </row>
    <row r="7873" spans="1:13">
      <c r="A7873" s="231" t="s">
        <v>794</v>
      </c>
      <c r="B7873" s="231" t="s">
        <v>808</v>
      </c>
      <c r="C7873" s="231" t="s">
        <v>2343</v>
      </c>
      <c r="D7873" s="231" t="s">
        <v>850</v>
      </c>
      <c r="E7873" s="231" t="s">
        <v>296</v>
      </c>
      <c r="F7873" s="231" t="s">
        <v>48</v>
      </c>
      <c r="G7873" s="231" t="s">
        <v>521</v>
      </c>
      <c r="H7873" s="231" t="s">
        <v>1063</v>
      </c>
      <c r="I7873" s="203">
        <v>4009.19</v>
      </c>
      <c r="J7873" s="203">
        <v>0</v>
      </c>
      <c r="K7873" s="203">
        <v>0</v>
      </c>
      <c r="L7873" s="203">
        <v>4009.19</v>
      </c>
      <c r="M7873" s="231"/>
    </row>
    <row r="7874" spans="1:13">
      <c r="A7874" s="231" t="s">
        <v>794</v>
      </c>
      <c r="B7874" s="231" t="s">
        <v>808</v>
      </c>
      <c r="C7874" s="231" t="s">
        <v>2345</v>
      </c>
      <c r="D7874" s="231" t="s">
        <v>850</v>
      </c>
      <c r="E7874" s="231" t="s">
        <v>296</v>
      </c>
      <c r="F7874" s="231" t="s">
        <v>48</v>
      </c>
      <c r="G7874" s="231" t="s">
        <v>521</v>
      </c>
      <c r="H7874" s="231" t="s">
        <v>1063</v>
      </c>
      <c r="I7874" s="203">
        <v>225</v>
      </c>
      <c r="J7874" s="203">
        <v>142.84</v>
      </c>
      <c r="K7874" s="203">
        <v>0</v>
      </c>
      <c r="L7874" s="203">
        <v>82.16</v>
      </c>
      <c r="M7874" s="231"/>
    </row>
    <row r="7875" spans="1:13">
      <c r="A7875" s="231" t="s">
        <v>794</v>
      </c>
      <c r="B7875" s="231" t="s">
        <v>702</v>
      </c>
      <c r="C7875" s="231" t="s">
        <v>2341</v>
      </c>
      <c r="D7875" s="231" t="s">
        <v>850</v>
      </c>
      <c r="E7875" s="231" t="s">
        <v>296</v>
      </c>
      <c r="F7875" s="231" t="s">
        <v>48</v>
      </c>
      <c r="G7875" s="231" t="s">
        <v>521</v>
      </c>
      <c r="H7875" s="231" t="s">
        <v>1063</v>
      </c>
      <c r="I7875" s="203">
        <v>5200</v>
      </c>
      <c r="J7875" s="203">
        <v>0</v>
      </c>
      <c r="K7875" s="203">
        <v>0</v>
      </c>
      <c r="L7875" s="203">
        <v>5200</v>
      </c>
      <c r="M7875" s="231"/>
    </row>
    <row r="7876" spans="1:13">
      <c r="A7876" s="231" t="s">
        <v>794</v>
      </c>
      <c r="B7876" s="231" t="s">
        <v>808</v>
      </c>
      <c r="C7876" s="231" t="s">
        <v>2341</v>
      </c>
      <c r="D7876" s="231" t="s">
        <v>2267</v>
      </c>
      <c r="E7876" s="231" t="s">
        <v>296</v>
      </c>
      <c r="F7876" s="231" t="s">
        <v>48</v>
      </c>
      <c r="G7876" s="231" t="s">
        <v>521</v>
      </c>
      <c r="H7876" s="231" t="s">
        <v>1063</v>
      </c>
      <c r="I7876" s="203">
        <v>10918</v>
      </c>
      <c r="J7876" s="203">
        <v>10918</v>
      </c>
      <c r="K7876" s="203">
        <v>0</v>
      </c>
      <c r="L7876" s="203">
        <v>0</v>
      </c>
      <c r="M7876" s="231"/>
    </row>
    <row r="7877" spans="1:13">
      <c r="A7877" s="231" t="s">
        <v>794</v>
      </c>
      <c r="B7877" s="231" t="s">
        <v>808</v>
      </c>
      <c r="C7877" s="231" t="s">
        <v>794</v>
      </c>
      <c r="D7877" s="231" t="s">
        <v>853</v>
      </c>
      <c r="E7877" s="231" t="s">
        <v>296</v>
      </c>
      <c r="F7877" s="231" t="s">
        <v>48</v>
      </c>
      <c r="G7877" s="231" t="s">
        <v>521</v>
      </c>
      <c r="H7877" s="231" t="s">
        <v>1063</v>
      </c>
      <c r="I7877" s="203">
        <v>13436.96</v>
      </c>
      <c r="J7877" s="203">
        <v>13436.96</v>
      </c>
      <c r="K7877" s="203">
        <v>0</v>
      </c>
      <c r="L7877" s="203">
        <v>0</v>
      </c>
      <c r="M7877" s="231"/>
    </row>
    <row r="7878" spans="1:13">
      <c r="A7878" s="231" t="s">
        <v>794</v>
      </c>
      <c r="B7878" s="231" t="s">
        <v>808</v>
      </c>
      <c r="C7878" s="231" t="s">
        <v>812</v>
      </c>
      <c r="D7878" s="231" t="s">
        <v>853</v>
      </c>
      <c r="E7878" s="231" t="s">
        <v>296</v>
      </c>
      <c r="F7878" s="231" t="s">
        <v>48</v>
      </c>
      <c r="G7878" s="231" t="s">
        <v>521</v>
      </c>
      <c r="H7878" s="231" t="s">
        <v>1063</v>
      </c>
      <c r="I7878" s="203">
        <v>1431.04</v>
      </c>
      <c r="J7878" s="203">
        <v>1027.95</v>
      </c>
      <c r="K7878" s="203">
        <v>0</v>
      </c>
      <c r="L7878" s="203">
        <v>403.09</v>
      </c>
      <c r="M7878" s="231"/>
    </row>
    <row r="7879" spans="1:13">
      <c r="A7879" s="231" t="s">
        <v>794</v>
      </c>
      <c r="B7879" s="231" t="s">
        <v>808</v>
      </c>
      <c r="C7879" s="231" t="s">
        <v>794</v>
      </c>
      <c r="D7879" s="231" t="s">
        <v>854</v>
      </c>
      <c r="E7879" s="231" t="s">
        <v>296</v>
      </c>
      <c r="F7879" s="231" t="s">
        <v>48</v>
      </c>
      <c r="G7879" s="231" t="s">
        <v>521</v>
      </c>
      <c r="H7879" s="231" t="s">
        <v>1063</v>
      </c>
      <c r="I7879" s="203">
        <v>3341.17</v>
      </c>
      <c r="J7879" s="203">
        <v>3341.17</v>
      </c>
      <c r="K7879" s="203">
        <v>0</v>
      </c>
      <c r="L7879" s="203">
        <v>0</v>
      </c>
      <c r="M7879" s="231"/>
    </row>
    <row r="7880" spans="1:13">
      <c r="A7880" s="231" t="s">
        <v>794</v>
      </c>
      <c r="B7880" s="231" t="s">
        <v>808</v>
      </c>
      <c r="C7880" s="231" t="s">
        <v>812</v>
      </c>
      <c r="D7880" s="231" t="s">
        <v>854</v>
      </c>
      <c r="E7880" s="231" t="s">
        <v>296</v>
      </c>
      <c r="F7880" s="231" t="s">
        <v>48</v>
      </c>
      <c r="G7880" s="231" t="s">
        <v>521</v>
      </c>
      <c r="H7880" s="231" t="s">
        <v>1063</v>
      </c>
      <c r="I7880" s="203">
        <v>355.83</v>
      </c>
      <c r="J7880" s="203">
        <v>255.8</v>
      </c>
      <c r="K7880" s="203">
        <v>0</v>
      </c>
      <c r="L7880" s="203">
        <v>100.03</v>
      </c>
      <c r="M7880" s="231"/>
    </row>
    <row r="7881" spans="1:13">
      <c r="A7881" s="231" t="s">
        <v>794</v>
      </c>
      <c r="B7881" s="231" t="s">
        <v>808</v>
      </c>
      <c r="C7881" s="231" t="s">
        <v>794</v>
      </c>
      <c r="D7881" s="231" t="s">
        <v>832</v>
      </c>
      <c r="E7881" s="231" t="s">
        <v>296</v>
      </c>
      <c r="F7881" s="231" t="s">
        <v>48</v>
      </c>
      <c r="G7881" s="231" t="s">
        <v>521</v>
      </c>
      <c r="H7881" s="231" t="s">
        <v>1063</v>
      </c>
      <c r="I7881" s="203">
        <v>56219.61</v>
      </c>
      <c r="J7881" s="203">
        <v>56219.61</v>
      </c>
      <c r="K7881" s="203">
        <v>0</v>
      </c>
      <c r="L7881" s="203">
        <v>0</v>
      </c>
      <c r="M7881" s="231"/>
    </row>
    <row r="7882" spans="1:13">
      <c r="A7882" s="231" t="s">
        <v>794</v>
      </c>
      <c r="B7882" s="231" t="s">
        <v>808</v>
      </c>
      <c r="C7882" s="231" t="s">
        <v>812</v>
      </c>
      <c r="D7882" s="231" t="s">
        <v>832</v>
      </c>
      <c r="E7882" s="231" t="s">
        <v>296</v>
      </c>
      <c r="F7882" s="231" t="s">
        <v>48</v>
      </c>
      <c r="G7882" s="231" t="s">
        <v>521</v>
      </c>
      <c r="H7882" s="231" t="s">
        <v>1063</v>
      </c>
      <c r="I7882" s="203">
        <v>5987.39</v>
      </c>
      <c r="J7882" s="203">
        <v>4300.92</v>
      </c>
      <c r="K7882" s="203">
        <v>0</v>
      </c>
      <c r="L7882" s="203">
        <v>1686.47</v>
      </c>
      <c r="M7882" s="231"/>
    </row>
    <row r="7883" spans="1:13">
      <c r="A7883" s="231" t="s">
        <v>794</v>
      </c>
      <c r="B7883" s="231" t="s">
        <v>808</v>
      </c>
      <c r="C7883" s="231" t="s">
        <v>794</v>
      </c>
      <c r="D7883" s="231" t="s">
        <v>818</v>
      </c>
      <c r="E7883" s="231" t="s">
        <v>296</v>
      </c>
      <c r="F7883" s="231" t="s">
        <v>48</v>
      </c>
      <c r="G7883" s="231" t="s">
        <v>521</v>
      </c>
      <c r="H7883" s="231" t="s">
        <v>1063</v>
      </c>
      <c r="I7883" s="203">
        <v>120964.3</v>
      </c>
      <c r="J7883" s="203">
        <v>120964.3</v>
      </c>
      <c r="K7883" s="203">
        <v>0</v>
      </c>
      <c r="L7883" s="203">
        <v>0</v>
      </c>
      <c r="M7883" s="231"/>
    </row>
    <row r="7884" spans="1:13">
      <c r="A7884" s="231" t="s">
        <v>794</v>
      </c>
      <c r="B7884" s="231" t="s">
        <v>808</v>
      </c>
      <c r="C7884" s="231" t="s">
        <v>812</v>
      </c>
      <c r="D7884" s="231" t="s">
        <v>818</v>
      </c>
      <c r="E7884" s="231" t="s">
        <v>296</v>
      </c>
      <c r="F7884" s="231" t="s">
        <v>48</v>
      </c>
      <c r="G7884" s="231" t="s">
        <v>521</v>
      </c>
      <c r="H7884" s="231" t="s">
        <v>1063</v>
      </c>
      <c r="I7884" s="203">
        <v>9254.9500000000007</v>
      </c>
      <c r="J7884" s="203">
        <v>9254.9500000000007</v>
      </c>
      <c r="K7884" s="203">
        <v>0</v>
      </c>
      <c r="L7884" s="203">
        <v>0</v>
      </c>
      <c r="M7884" s="231"/>
    </row>
    <row r="7885" spans="1:13">
      <c r="A7885" s="231" t="s">
        <v>794</v>
      </c>
      <c r="B7885" s="231" t="s">
        <v>808</v>
      </c>
      <c r="C7885" s="231" t="s">
        <v>2343</v>
      </c>
      <c r="D7885" s="231" t="s">
        <v>818</v>
      </c>
      <c r="E7885" s="231" t="s">
        <v>296</v>
      </c>
      <c r="F7885" s="231" t="s">
        <v>48</v>
      </c>
      <c r="G7885" s="231" t="s">
        <v>521</v>
      </c>
      <c r="H7885" s="231" t="s">
        <v>1063</v>
      </c>
      <c r="I7885" s="203">
        <v>3627.75</v>
      </c>
      <c r="J7885" s="203">
        <v>0</v>
      </c>
      <c r="K7885" s="203">
        <v>0</v>
      </c>
      <c r="L7885" s="203">
        <v>3627.75</v>
      </c>
      <c r="M7885" s="231"/>
    </row>
    <row r="7886" spans="1:13">
      <c r="A7886" s="231" t="s">
        <v>794</v>
      </c>
      <c r="B7886" s="231" t="s">
        <v>808</v>
      </c>
      <c r="C7886" s="231" t="s">
        <v>794</v>
      </c>
      <c r="D7886" s="231" t="s">
        <v>816</v>
      </c>
      <c r="E7886" s="231" t="s">
        <v>296</v>
      </c>
      <c r="F7886" s="231" t="s">
        <v>48</v>
      </c>
      <c r="G7886" s="231" t="s">
        <v>521</v>
      </c>
      <c r="H7886" s="231" t="s">
        <v>1063</v>
      </c>
      <c r="I7886" s="203">
        <v>99079.98</v>
      </c>
      <c r="J7886" s="203">
        <v>99079.98</v>
      </c>
      <c r="K7886" s="203">
        <v>0</v>
      </c>
      <c r="L7886" s="203">
        <v>0</v>
      </c>
      <c r="M7886" s="231"/>
    </row>
    <row r="7887" spans="1:13">
      <c r="A7887" s="231" t="s">
        <v>794</v>
      </c>
      <c r="B7887" s="231" t="s">
        <v>808</v>
      </c>
      <c r="C7887" s="231" t="s">
        <v>812</v>
      </c>
      <c r="D7887" s="231" t="s">
        <v>816</v>
      </c>
      <c r="E7887" s="231" t="s">
        <v>296</v>
      </c>
      <c r="F7887" s="231" t="s">
        <v>48</v>
      </c>
      <c r="G7887" s="231" t="s">
        <v>521</v>
      </c>
      <c r="H7887" s="231" t="s">
        <v>1063</v>
      </c>
      <c r="I7887" s="203">
        <v>10552.02</v>
      </c>
      <c r="J7887" s="203">
        <v>7579.22</v>
      </c>
      <c r="K7887" s="203">
        <v>0</v>
      </c>
      <c r="L7887" s="203">
        <v>2972.8</v>
      </c>
      <c r="M7887" s="231"/>
    </row>
    <row r="7888" spans="1:13">
      <c r="A7888" s="231" t="s">
        <v>794</v>
      </c>
      <c r="B7888" s="231" t="s">
        <v>808</v>
      </c>
      <c r="C7888" s="231" t="s">
        <v>794</v>
      </c>
      <c r="D7888" s="231" t="s">
        <v>295</v>
      </c>
      <c r="E7888" s="231" t="s">
        <v>296</v>
      </c>
      <c r="F7888" s="231" t="s">
        <v>48</v>
      </c>
      <c r="G7888" s="231" t="s">
        <v>521</v>
      </c>
      <c r="H7888" s="231" t="s">
        <v>1063</v>
      </c>
      <c r="I7888" s="203">
        <v>50196.11</v>
      </c>
      <c r="J7888" s="203">
        <v>50196.11</v>
      </c>
      <c r="K7888" s="203">
        <v>0</v>
      </c>
      <c r="L7888" s="203">
        <v>0</v>
      </c>
      <c r="M7888" s="231"/>
    </row>
    <row r="7889" spans="1:13">
      <c r="A7889" s="231" t="s">
        <v>794</v>
      </c>
      <c r="B7889" s="231" t="s">
        <v>808</v>
      </c>
      <c r="C7889" s="231" t="s">
        <v>812</v>
      </c>
      <c r="D7889" s="231" t="s">
        <v>295</v>
      </c>
      <c r="E7889" s="231" t="s">
        <v>296</v>
      </c>
      <c r="F7889" s="231" t="s">
        <v>48</v>
      </c>
      <c r="G7889" s="231" t="s">
        <v>521</v>
      </c>
      <c r="H7889" s="231" t="s">
        <v>1063</v>
      </c>
      <c r="I7889" s="203">
        <v>5345.89</v>
      </c>
      <c r="J7889" s="203">
        <v>3793.27</v>
      </c>
      <c r="K7889" s="203">
        <v>0</v>
      </c>
      <c r="L7889" s="203">
        <v>1552.62</v>
      </c>
      <c r="M7889" s="231"/>
    </row>
    <row r="7890" spans="1:13">
      <c r="A7890" s="231" t="s">
        <v>794</v>
      </c>
      <c r="B7890" s="231" t="s">
        <v>808</v>
      </c>
      <c r="C7890" s="231" t="s">
        <v>794</v>
      </c>
      <c r="D7890" s="231" t="s">
        <v>1044</v>
      </c>
      <c r="E7890" s="231" t="s">
        <v>296</v>
      </c>
      <c r="F7890" s="231" t="s">
        <v>48</v>
      </c>
      <c r="G7890" s="231" t="s">
        <v>521</v>
      </c>
      <c r="H7890" s="231" t="s">
        <v>1063</v>
      </c>
      <c r="I7890" s="203">
        <v>36816.089999999997</v>
      </c>
      <c r="J7890" s="203">
        <v>36816.089999999997</v>
      </c>
      <c r="K7890" s="203">
        <v>0</v>
      </c>
      <c r="L7890" s="203">
        <v>0</v>
      </c>
      <c r="M7890" s="231"/>
    </row>
    <row r="7891" spans="1:13">
      <c r="A7891" s="231" t="s">
        <v>794</v>
      </c>
      <c r="B7891" s="231" t="s">
        <v>808</v>
      </c>
      <c r="C7891" s="231" t="s">
        <v>812</v>
      </c>
      <c r="D7891" s="231" t="s">
        <v>1044</v>
      </c>
      <c r="E7891" s="231" t="s">
        <v>296</v>
      </c>
      <c r="F7891" s="231" t="s">
        <v>48</v>
      </c>
      <c r="G7891" s="231" t="s">
        <v>521</v>
      </c>
      <c r="H7891" s="231" t="s">
        <v>1063</v>
      </c>
      <c r="I7891" s="203">
        <v>3920.91</v>
      </c>
      <c r="J7891" s="203">
        <v>2816.32</v>
      </c>
      <c r="K7891" s="203">
        <v>0</v>
      </c>
      <c r="L7891" s="203">
        <v>1104.5899999999999</v>
      </c>
      <c r="M7891" s="231"/>
    </row>
    <row r="7892" spans="1:13">
      <c r="A7892" s="231" t="s">
        <v>794</v>
      </c>
      <c r="B7892" s="231" t="s">
        <v>808</v>
      </c>
      <c r="C7892" s="231" t="s">
        <v>794</v>
      </c>
      <c r="D7892" s="231" t="s">
        <v>2266</v>
      </c>
      <c r="E7892" s="231" t="s">
        <v>2265</v>
      </c>
      <c r="F7892" s="231" t="s">
        <v>48</v>
      </c>
      <c r="G7892" s="231" t="s">
        <v>521</v>
      </c>
      <c r="H7892" s="231" t="s">
        <v>796</v>
      </c>
      <c r="I7892" s="203">
        <v>0</v>
      </c>
      <c r="J7892" s="203">
        <v>382804.36</v>
      </c>
      <c r="K7892" s="203">
        <v>0</v>
      </c>
      <c r="L7892" s="203">
        <v>-382804.36</v>
      </c>
      <c r="M7892" s="231"/>
    </row>
    <row r="7893" spans="1:13">
      <c r="A7893" s="231" t="s">
        <v>794</v>
      </c>
      <c r="B7893" s="231" t="s">
        <v>808</v>
      </c>
      <c r="C7893" s="231" t="s">
        <v>794</v>
      </c>
      <c r="D7893" s="231" t="s">
        <v>2266</v>
      </c>
      <c r="E7893" s="231" t="s">
        <v>2265</v>
      </c>
      <c r="F7893" s="231" t="s">
        <v>48</v>
      </c>
      <c r="G7893" s="231" t="s">
        <v>521</v>
      </c>
      <c r="H7893" s="231" t="s">
        <v>796</v>
      </c>
      <c r="I7893" s="203">
        <v>0</v>
      </c>
      <c r="J7893" s="203">
        <v>229602.51</v>
      </c>
      <c r="K7893" s="203">
        <v>0</v>
      </c>
      <c r="L7893" s="203">
        <v>-229602.51</v>
      </c>
      <c r="M7893" s="231"/>
    </row>
    <row r="7894" spans="1:13">
      <c r="A7894" s="231" t="s">
        <v>794</v>
      </c>
      <c r="B7894" s="231" t="s">
        <v>808</v>
      </c>
      <c r="C7894" s="231" t="s">
        <v>812</v>
      </c>
      <c r="D7894" s="231" t="s">
        <v>2266</v>
      </c>
      <c r="E7894" s="231" t="s">
        <v>2265</v>
      </c>
      <c r="F7894" s="231" t="s">
        <v>48</v>
      </c>
      <c r="G7894" s="231" t="s">
        <v>521</v>
      </c>
      <c r="H7894" s="231" t="s">
        <v>796</v>
      </c>
      <c r="I7894" s="203">
        <v>0</v>
      </c>
      <c r="J7894" s="203">
        <v>202449.06</v>
      </c>
      <c r="K7894" s="203">
        <v>0</v>
      </c>
      <c r="L7894" s="203">
        <v>-202449.06</v>
      </c>
      <c r="M7894" s="231"/>
    </row>
    <row r="7895" spans="1:13">
      <c r="A7895" s="231" t="s">
        <v>794</v>
      </c>
      <c r="B7895" s="231" t="s">
        <v>1088</v>
      </c>
      <c r="C7895" s="231" t="s">
        <v>794</v>
      </c>
      <c r="D7895" s="231" t="s">
        <v>2266</v>
      </c>
      <c r="E7895" s="231" t="s">
        <v>2265</v>
      </c>
      <c r="F7895" s="231" t="s">
        <v>48</v>
      </c>
      <c r="G7895" s="231" t="s">
        <v>521</v>
      </c>
      <c r="H7895" s="231" t="s">
        <v>796</v>
      </c>
      <c r="I7895" s="203">
        <v>0</v>
      </c>
      <c r="J7895" s="203">
        <v>96222.04</v>
      </c>
      <c r="K7895" s="203">
        <v>0</v>
      </c>
      <c r="L7895" s="203">
        <v>-96222.04</v>
      </c>
      <c r="M7895" s="231"/>
    </row>
    <row r="7896" spans="1:13">
      <c r="A7896" s="231" t="s">
        <v>794</v>
      </c>
      <c r="B7896" s="231" t="s">
        <v>1088</v>
      </c>
      <c r="C7896" s="231" t="s">
        <v>812</v>
      </c>
      <c r="D7896" s="231" t="s">
        <v>2266</v>
      </c>
      <c r="E7896" s="231" t="s">
        <v>2265</v>
      </c>
      <c r="F7896" s="231" t="s">
        <v>48</v>
      </c>
      <c r="G7896" s="231" t="s">
        <v>521</v>
      </c>
      <c r="H7896" s="231" t="s">
        <v>796</v>
      </c>
      <c r="I7896" s="203">
        <v>0</v>
      </c>
      <c r="J7896" s="203">
        <v>25924.34</v>
      </c>
      <c r="K7896" s="203">
        <v>0</v>
      </c>
      <c r="L7896" s="203">
        <v>-25924.34</v>
      </c>
      <c r="M7896" s="231"/>
    </row>
    <row r="7897" spans="1:13">
      <c r="A7897" s="231" t="s">
        <v>794</v>
      </c>
      <c r="B7897" s="231" t="s">
        <v>703</v>
      </c>
      <c r="C7897" s="231" t="s">
        <v>794</v>
      </c>
      <c r="D7897" s="231" t="s">
        <v>851</v>
      </c>
      <c r="E7897" s="231" t="s">
        <v>1087</v>
      </c>
      <c r="F7897" s="231" t="s">
        <v>48</v>
      </c>
      <c r="G7897" s="231" t="s">
        <v>521</v>
      </c>
      <c r="H7897" s="231" t="s">
        <v>796</v>
      </c>
      <c r="I7897" s="203">
        <v>55063</v>
      </c>
      <c r="J7897" s="203">
        <v>46340.84</v>
      </c>
      <c r="K7897" s="203">
        <v>8722.16</v>
      </c>
      <c r="L7897" s="203">
        <v>0</v>
      </c>
      <c r="M7897" s="231"/>
    </row>
    <row r="7898" spans="1:13">
      <c r="A7898" s="231" t="s">
        <v>794</v>
      </c>
      <c r="B7898" s="231" t="s">
        <v>703</v>
      </c>
      <c r="C7898" s="231" t="s">
        <v>812</v>
      </c>
      <c r="D7898" s="231" t="s">
        <v>851</v>
      </c>
      <c r="E7898" s="231" t="s">
        <v>1087</v>
      </c>
      <c r="F7898" s="231" t="s">
        <v>48</v>
      </c>
      <c r="G7898" s="231" t="s">
        <v>521</v>
      </c>
      <c r="H7898" s="231" t="s">
        <v>796</v>
      </c>
      <c r="I7898" s="203">
        <v>25800</v>
      </c>
      <c r="J7898" s="203">
        <v>24030.26</v>
      </c>
      <c r="K7898" s="203">
        <v>1810.32</v>
      </c>
      <c r="L7898" s="203">
        <v>-40.58</v>
      </c>
      <c r="M7898" s="231"/>
    </row>
    <row r="7899" spans="1:13">
      <c r="A7899" s="231" t="s">
        <v>794</v>
      </c>
      <c r="B7899" s="231" t="s">
        <v>703</v>
      </c>
      <c r="C7899" s="231" t="s">
        <v>794</v>
      </c>
      <c r="D7899" s="231" t="s">
        <v>839</v>
      </c>
      <c r="E7899" s="231" t="s">
        <v>1087</v>
      </c>
      <c r="F7899" s="231" t="s">
        <v>48</v>
      </c>
      <c r="G7899" s="231" t="s">
        <v>521</v>
      </c>
      <c r="H7899" s="231" t="s">
        <v>796</v>
      </c>
      <c r="I7899" s="203">
        <v>56241</v>
      </c>
      <c r="J7899" s="203">
        <v>47322.48</v>
      </c>
      <c r="K7899" s="203">
        <v>8918.52</v>
      </c>
      <c r="L7899" s="203">
        <v>0</v>
      </c>
      <c r="M7899" s="231"/>
    </row>
    <row r="7900" spans="1:13">
      <c r="A7900" s="231" t="s">
        <v>794</v>
      </c>
      <c r="B7900" s="231" t="s">
        <v>703</v>
      </c>
      <c r="C7900" s="231" t="s">
        <v>812</v>
      </c>
      <c r="D7900" s="231" t="s">
        <v>839</v>
      </c>
      <c r="E7900" s="231" t="s">
        <v>1087</v>
      </c>
      <c r="F7900" s="231" t="s">
        <v>48</v>
      </c>
      <c r="G7900" s="231" t="s">
        <v>521</v>
      </c>
      <c r="H7900" s="231" t="s">
        <v>796</v>
      </c>
      <c r="I7900" s="203">
        <v>26000</v>
      </c>
      <c r="J7900" s="203">
        <v>24182.26</v>
      </c>
      <c r="K7900" s="203">
        <v>1851.2</v>
      </c>
      <c r="L7900" s="203">
        <v>-33.46</v>
      </c>
      <c r="M7900" s="231"/>
    </row>
    <row r="7901" spans="1:13">
      <c r="A7901" s="231" t="s">
        <v>794</v>
      </c>
      <c r="B7901" s="231" t="s">
        <v>703</v>
      </c>
      <c r="C7901" s="231" t="s">
        <v>794</v>
      </c>
      <c r="D7901" s="231" t="s">
        <v>835</v>
      </c>
      <c r="E7901" s="231" t="s">
        <v>1087</v>
      </c>
      <c r="F7901" s="231" t="s">
        <v>48</v>
      </c>
      <c r="G7901" s="231" t="s">
        <v>521</v>
      </c>
      <c r="H7901" s="231" t="s">
        <v>796</v>
      </c>
      <c r="I7901" s="203">
        <v>52790</v>
      </c>
      <c r="J7901" s="203">
        <v>44446.68</v>
      </c>
      <c r="K7901" s="203">
        <v>8343.32</v>
      </c>
      <c r="L7901" s="203">
        <v>0</v>
      </c>
      <c r="M7901" s="231"/>
    </row>
    <row r="7902" spans="1:13">
      <c r="A7902" s="231" t="s">
        <v>794</v>
      </c>
      <c r="B7902" s="231" t="s">
        <v>703</v>
      </c>
      <c r="C7902" s="231" t="s">
        <v>812</v>
      </c>
      <c r="D7902" s="231" t="s">
        <v>835</v>
      </c>
      <c r="E7902" s="231" t="s">
        <v>1087</v>
      </c>
      <c r="F7902" s="231" t="s">
        <v>48</v>
      </c>
      <c r="G7902" s="231" t="s">
        <v>521</v>
      </c>
      <c r="H7902" s="231" t="s">
        <v>796</v>
      </c>
      <c r="I7902" s="203">
        <v>19000</v>
      </c>
      <c r="J7902" s="203">
        <v>17322.78</v>
      </c>
      <c r="K7902" s="203">
        <v>1731.76</v>
      </c>
      <c r="L7902" s="203">
        <v>-54.54</v>
      </c>
      <c r="M7902" s="231"/>
    </row>
    <row r="7903" spans="1:13">
      <c r="A7903" s="231" t="s">
        <v>794</v>
      </c>
      <c r="B7903" s="231" t="s">
        <v>703</v>
      </c>
      <c r="C7903" s="231" t="s">
        <v>794</v>
      </c>
      <c r="D7903" s="231" t="s">
        <v>816</v>
      </c>
      <c r="E7903" s="231" t="s">
        <v>1087</v>
      </c>
      <c r="F7903" s="231" t="s">
        <v>48</v>
      </c>
      <c r="G7903" s="231" t="s">
        <v>521</v>
      </c>
      <c r="H7903" s="231" t="s">
        <v>796</v>
      </c>
      <c r="I7903" s="203">
        <v>56474.99</v>
      </c>
      <c r="J7903" s="203">
        <v>48440.59</v>
      </c>
      <c r="K7903" s="203">
        <v>8957.52</v>
      </c>
      <c r="L7903" s="203">
        <v>-923.12</v>
      </c>
      <c r="M7903" s="231"/>
    </row>
    <row r="7904" spans="1:13">
      <c r="A7904" s="231" t="s">
        <v>794</v>
      </c>
      <c r="B7904" s="231" t="s">
        <v>703</v>
      </c>
      <c r="C7904" s="231" t="s">
        <v>812</v>
      </c>
      <c r="D7904" s="231" t="s">
        <v>816</v>
      </c>
      <c r="E7904" s="231" t="s">
        <v>1087</v>
      </c>
      <c r="F7904" s="231" t="s">
        <v>48</v>
      </c>
      <c r="G7904" s="231" t="s">
        <v>521</v>
      </c>
      <c r="H7904" s="231" t="s">
        <v>796</v>
      </c>
      <c r="I7904" s="203">
        <v>25950</v>
      </c>
      <c r="J7904" s="203">
        <v>24318.48</v>
      </c>
      <c r="K7904" s="203">
        <v>1859.24</v>
      </c>
      <c r="L7904" s="203">
        <v>-227.72</v>
      </c>
      <c r="M7904" s="231"/>
    </row>
    <row r="7905" spans="1:13">
      <c r="A7905" s="231" t="s">
        <v>794</v>
      </c>
      <c r="B7905" s="231" t="s">
        <v>703</v>
      </c>
      <c r="C7905" s="231" t="s">
        <v>794</v>
      </c>
      <c r="D7905" s="231" t="s">
        <v>810</v>
      </c>
      <c r="E7905" s="231" t="s">
        <v>1087</v>
      </c>
      <c r="F7905" s="231" t="s">
        <v>48</v>
      </c>
      <c r="G7905" s="231" t="s">
        <v>521</v>
      </c>
      <c r="H7905" s="231" t="s">
        <v>796</v>
      </c>
      <c r="I7905" s="203">
        <v>56151.01</v>
      </c>
      <c r="J7905" s="203">
        <v>47247.49</v>
      </c>
      <c r="K7905" s="203">
        <v>8903.52</v>
      </c>
      <c r="L7905" s="203">
        <v>0</v>
      </c>
      <c r="M7905" s="231"/>
    </row>
    <row r="7906" spans="1:13">
      <c r="A7906" s="231" t="s">
        <v>794</v>
      </c>
      <c r="B7906" s="231" t="s">
        <v>703</v>
      </c>
      <c r="C7906" s="231" t="s">
        <v>812</v>
      </c>
      <c r="D7906" s="231" t="s">
        <v>810</v>
      </c>
      <c r="E7906" s="231" t="s">
        <v>1087</v>
      </c>
      <c r="F7906" s="231" t="s">
        <v>48</v>
      </c>
      <c r="G7906" s="231" t="s">
        <v>521</v>
      </c>
      <c r="H7906" s="231" t="s">
        <v>796</v>
      </c>
      <c r="I7906" s="203">
        <v>19700</v>
      </c>
      <c r="J7906" s="203">
        <v>17891.810000000001</v>
      </c>
      <c r="K7906" s="203">
        <v>1847.92</v>
      </c>
      <c r="L7906" s="203">
        <v>-39.729999999999997</v>
      </c>
      <c r="M7906" s="231"/>
    </row>
    <row r="7907" spans="1:13">
      <c r="A7907" s="231" t="s">
        <v>794</v>
      </c>
      <c r="B7907" s="231" t="s">
        <v>703</v>
      </c>
      <c r="C7907" s="231" t="s">
        <v>794</v>
      </c>
      <c r="D7907" s="231" t="s">
        <v>818</v>
      </c>
      <c r="E7907" s="231" t="s">
        <v>1087</v>
      </c>
      <c r="F7907" s="231" t="s">
        <v>48</v>
      </c>
      <c r="G7907" s="231" t="s">
        <v>521</v>
      </c>
      <c r="H7907" s="231" t="s">
        <v>796</v>
      </c>
      <c r="I7907" s="203">
        <v>59454.01</v>
      </c>
      <c r="J7907" s="203">
        <v>50850.01</v>
      </c>
      <c r="K7907" s="203">
        <v>9454</v>
      </c>
      <c r="L7907" s="203">
        <v>-850</v>
      </c>
      <c r="M7907" s="231"/>
    </row>
    <row r="7908" spans="1:13">
      <c r="A7908" s="231" t="s">
        <v>794</v>
      </c>
      <c r="B7908" s="231" t="s">
        <v>703</v>
      </c>
      <c r="C7908" s="231" t="s">
        <v>812</v>
      </c>
      <c r="D7908" s="231" t="s">
        <v>818</v>
      </c>
      <c r="E7908" s="231" t="s">
        <v>1087</v>
      </c>
      <c r="F7908" s="231" t="s">
        <v>48</v>
      </c>
      <c r="G7908" s="231" t="s">
        <v>521</v>
      </c>
      <c r="H7908" s="231" t="s">
        <v>796</v>
      </c>
      <c r="I7908" s="203">
        <v>20500</v>
      </c>
      <c r="J7908" s="203">
        <v>18796.98</v>
      </c>
      <c r="K7908" s="203">
        <v>1962.28</v>
      </c>
      <c r="L7908" s="203">
        <v>-259.26</v>
      </c>
      <c r="M7908" s="231"/>
    </row>
    <row r="7909" spans="1:13">
      <c r="A7909" s="231" t="s">
        <v>794</v>
      </c>
      <c r="B7909" s="231" t="s">
        <v>808</v>
      </c>
      <c r="C7909" s="231" t="s">
        <v>794</v>
      </c>
      <c r="D7909" s="231" t="s">
        <v>681</v>
      </c>
      <c r="E7909" s="231" t="s">
        <v>2086</v>
      </c>
      <c r="F7909" s="231" t="s">
        <v>48</v>
      </c>
      <c r="G7909" s="231" t="s">
        <v>521</v>
      </c>
      <c r="H7909" s="231" t="s">
        <v>796</v>
      </c>
      <c r="I7909" s="203">
        <v>1500</v>
      </c>
      <c r="J7909" s="203">
        <v>1500</v>
      </c>
      <c r="K7909" s="203">
        <v>0</v>
      </c>
      <c r="L7909" s="203">
        <v>0</v>
      </c>
      <c r="M7909" s="231"/>
    </row>
    <row r="7910" spans="1:13">
      <c r="A7910" s="231" t="s">
        <v>794</v>
      </c>
      <c r="B7910" s="231" t="s">
        <v>808</v>
      </c>
      <c r="C7910" s="231" t="s">
        <v>812</v>
      </c>
      <c r="D7910" s="231" t="s">
        <v>681</v>
      </c>
      <c r="E7910" s="231" t="s">
        <v>2086</v>
      </c>
      <c r="F7910" s="231" t="s">
        <v>48</v>
      </c>
      <c r="G7910" s="231" t="s">
        <v>521</v>
      </c>
      <c r="H7910" s="231" t="s">
        <v>796</v>
      </c>
      <c r="I7910" s="203">
        <v>348.93</v>
      </c>
      <c r="J7910" s="203">
        <v>345.72</v>
      </c>
      <c r="K7910" s="203">
        <v>0</v>
      </c>
      <c r="L7910" s="203">
        <v>3.21</v>
      </c>
      <c r="M7910" s="231"/>
    </row>
    <row r="7911" spans="1:13">
      <c r="A7911" s="231" t="s">
        <v>794</v>
      </c>
      <c r="B7911" s="231" t="s">
        <v>703</v>
      </c>
      <c r="C7911" s="231" t="s">
        <v>2341</v>
      </c>
      <c r="D7911" s="231" t="s">
        <v>465</v>
      </c>
      <c r="E7911" s="231" t="s">
        <v>521</v>
      </c>
      <c r="F7911" s="231" t="s">
        <v>1026</v>
      </c>
      <c r="G7911" s="231" t="s">
        <v>521</v>
      </c>
      <c r="H7911" s="231" t="s">
        <v>1063</v>
      </c>
      <c r="I7911" s="203">
        <v>10139.530000000001</v>
      </c>
      <c r="J7911" s="203">
        <v>0</v>
      </c>
      <c r="K7911" s="203">
        <v>0</v>
      </c>
      <c r="L7911" s="203">
        <v>10139.530000000001</v>
      </c>
      <c r="M7911" s="231"/>
    </row>
    <row r="7912" spans="1:13">
      <c r="A7912" s="231" t="s">
        <v>794</v>
      </c>
      <c r="B7912" s="231" t="s">
        <v>704</v>
      </c>
      <c r="C7912" s="231" t="s">
        <v>2341</v>
      </c>
      <c r="D7912" s="231" t="s">
        <v>705</v>
      </c>
      <c r="E7912" s="231" t="s">
        <v>521</v>
      </c>
      <c r="F7912" s="231" t="s">
        <v>2264</v>
      </c>
      <c r="G7912" s="231" t="s">
        <v>521</v>
      </c>
      <c r="H7912" s="231" t="s">
        <v>1063</v>
      </c>
      <c r="I7912" s="203">
        <v>2250</v>
      </c>
      <c r="J7912" s="203">
        <v>0</v>
      </c>
      <c r="K7912" s="203">
        <v>0</v>
      </c>
      <c r="L7912" s="203">
        <v>2250</v>
      </c>
      <c r="M7912" s="231"/>
    </row>
    <row r="7913" spans="1:13">
      <c r="A7913" s="231" t="s">
        <v>794</v>
      </c>
      <c r="B7913" s="231" t="s">
        <v>702</v>
      </c>
      <c r="C7913" s="231" t="s">
        <v>2341</v>
      </c>
      <c r="D7913" s="231" t="s">
        <v>705</v>
      </c>
      <c r="E7913" s="231" t="s">
        <v>521</v>
      </c>
      <c r="F7913" s="231" t="s">
        <v>2264</v>
      </c>
      <c r="G7913" s="231" t="s">
        <v>521</v>
      </c>
      <c r="H7913" s="231" t="s">
        <v>1063</v>
      </c>
      <c r="I7913" s="203">
        <v>71459</v>
      </c>
      <c r="J7913" s="203">
        <v>0</v>
      </c>
      <c r="K7913" s="203">
        <v>0</v>
      </c>
      <c r="L7913" s="203">
        <v>71459</v>
      </c>
      <c r="M7913" s="231"/>
    </row>
    <row r="7914" spans="1:13">
      <c r="A7914" s="231" t="s">
        <v>794</v>
      </c>
      <c r="B7914" s="231" t="s">
        <v>808</v>
      </c>
      <c r="C7914" s="231" t="s">
        <v>2343</v>
      </c>
      <c r="D7914" s="231" t="s">
        <v>1044</v>
      </c>
      <c r="E7914" s="231" t="s">
        <v>1006</v>
      </c>
      <c r="F7914" s="231" t="s">
        <v>48</v>
      </c>
      <c r="G7914" s="231" t="s">
        <v>521</v>
      </c>
      <c r="H7914" s="231" t="s">
        <v>796</v>
      </c>
      <c r="I7914" s="203">
        <v>1305.8</v>
      </c>
      <c r="J7914" s="203">
        <v>0</v>
      </c>
      <c r="K7914" s="203">
        <v>0</v>
      </c>
      <c r="L7914" s="203">
        <v>1305.8</v>
      </c>
      <c r="M7914" s="231"/>
    </row>
    <row r="7915" spans="1:13">
      <c r="A7915" s="231" t="s">
        <v>794</v>
      </c>
      <c r="B7915" s="231" t="s">
        <v>808</v>
      </c>
      <c r="C7915" s="231" t="s">
        <v>2343</v>
      </c>
      <c r="D7915" s="231" t="s">
        <v>1044</v>
      </c>
      <c r="E7915" s="231" t="s">
        <v>836</v>
      </c>
      <c r="F7915" s="231" t="s">
        <v>48</v>
      </c>
      <c r="G7915" s="231" t="s">
        <v>521</v>
      </c>
      <c r="H7915" s="231" t="s">
        <v>796</v>
      </c>
      <c r="I7915" s="203">
        <v>5876.1</v>
      </c>
      <c r="J7915" s="203">
        <v>0</v>
      </c>
      <c r="K7915" s="203">
        <v>0</v>
      </c>
      <c r="L7915" s="203">
        <v>5876.1</v>
      </c>
      <c r="M7915" s="231"/>
    </row>
    <row r="7916" spans="1:13">
      <c r="A7916" s="231" t="s">
        <v>794</v>
      </c>
      <c r="B7916" s="231" t="s">
        <v>703</v>
      </c>
      <c r="C7916" s="231" t="s">
        <v>794</v>
      </c>
      <c r="D7916" s="231" t="s">
        <v>832</v>
      </c>
      <c r="E7916" s="231" t="s">
        <v>1087</v>
      </c>
      <c r="F7916" s="231" t="s">
        <v>48</v>
      </c>
      <c r="G7916" s="231" t="s">
        <v>521</v>
      </c>
      <c r="H7916" s="231" t="s">
        <v>796</v>
      </c>
      <c r="I7916" s="203">
        <v>39000</v>
      </c>
      <c r="J7916" s="203">
        <v>46189.99</v>
      </c>
      <c r="K7916" s="203">
        <v>8522</v>
      </c>
      <c r="L7916" s="203">
        <v>-15711.99</v>
      </c>
      <c r="M7916" s="231"/>
    </row>
    <row r="7917" spans="1:13">
      <c r="A7917" s="231" t="s">
        <v>794</v>
      </c>
      <c r="B7917" s="231" t="s">
        <v>703</v>
      </c>
      <c r="C7917" s="231" t="s">
        <v>812</v>
      </c>
      <c r="D7917" s="231" t="s">
        <v>832</v>
      </c>
      <c r="E7917" s="231" t="s">
        <v>1087</v>
      </c>
      <c r="F7917" s="231" t="s">
        <v>48</v>
      </c>
      <c r="G7917" s="231" t="s">
        <v>521</v>
      </c>
      <c r="H7917" s="231" t="s">
        <v>796</v>
      </c>
      <c r="I7917" s="203">
        <v>20000</v>
      </c>
      <c r="J7917" s="203">
        <v>23834.69</v>
      </c>
      <c r="K7917" s="203">
        <v>1768.88</v>
      </c>
      <c r="L7917" s="203">
        <v>-5603.57</v>
      </c>
      <c r="M7917" s="231"/>
    </row>
    <row r="7918" spans="1:13">
      <c r="A7918" s="231" t="s">
        <v>794</v>
      </c>
      <c r="B7918" s="231" t="s">
        <v>703</v>
      </c>
      <c r="C7918" s="231" t="s">
        <v>794</v>
      </c>
      <c r="D7918" s="231" t="s">
        <v>398</v>
      </c>
      <c r="E7918" s="231" t="s">
        <v>1087</v>
      </c>
      <c r="F7918" s="231" t="s">
        <v>48</v>
      </c>
      <c r="G7918" s="231" t="s">
        <v>521</v>
      </c>
      <c r="H7918" s="231" t="s">
        <v>796</v>
      </c>
      <c r="I7918" s="203">
        <v>23000</v>
      </c>
      <c r="J7918" s="203">
        <v>31101.17</v>
      </c>
      <c r="K7918" s="203">
        <v>8923.32</v>
      </c>
      <c r="L7918" s="203">
        <v>-17024.490000000002</v>
      </c>
      <c r="M7918" s="231"/>
    </row>
    <row r="7919" spans="1:13">
      <c r="A7919" s="231" t="s">
        <v>794</v>
      </c>
      <c r="B7919" s="231" t="s">
        <v>703</v>
      </c>
      <c r="C7919" s="231" t="s">
        <v>812</v>
      </c>
      <c r="D7919" s="231" t="s">
        <v>398</v>
      </c>
      <c r="E7919" s="231" t="s">
        <v>1087</v>
      </c>
      <c r="F7919" s="231" t="s">
        <v>48</v>
      </c>
      <c r="G7919" s="231" t="s">
        <v>521</v>
      </c>
      <c r="H7919" s="231" t="s">
        <v>796</v>
      </c>
      <c r="I7919" s="203">
        <v>14000</v>
      </c>
      <c r="J7919" s="203">
        <v>17519.7</v>
      </c>
      <c r="K7919" s="203">
        <v>1852.2</v>
      </c>
      <c r="L7919" s="203">
        <v>-5371.9</v>
      </c>
      <c r="M7919" s="231"/>
    </row>
    <row r="7920" spans="1:13">
      <c r="A7920" s="231" t="s">
        <v>794</v>
      </c>
      <c r="B7920" s="231" t="s">
        <v>703</v>
      </c>
      <c r="C7920" s="231" t="s">
        <v>794</v>
      </c>
      <c r="D7920" s="231" t="s">
        <v>844</v>
      </c>
      <c r="E7920" s="231" t="s">
        <v>1087</v>
      </c>
      <c r="F7920" s="231" t="s">
        <v>48</v>
      </c>
      <c r="G7920" s="231" t="s">
        <v>521</v>
      </c>
      <c r="H7920" s="231" t="s">
        <v>796</v>
      </c>
      <c r="I7920" s="203">
        <v>0</v>
      </c>
      <c r="J7920" s="203">
        <v>44757.87</v>
      </c>
      <c r="K7920" s="203">
        <v>8374</v>
      </c>
      <c r="L7920" s="203">
        <v>-53131.87</v>
      </c>
      <c r="M7920" s="231"/>
    </row>
    <row r="7921" spans="1:13">
      <c r="A7921" s="231" t="s">
        <v>794</v>
      </c>
      <c r="B7921" s="231" t="s">
        <v>703</v>
      </c>
      <c r="C7921" s="231" t="s">
        <v>812</v>
      </c>
      <c r="D7921" s="231" t="s">
        <v>844</v>
      </c>
      <c r="E7921" s="231" t="s">
        <v>1087</v>
      </c>
      <c r="F7921" s="231" t="s">
        <v>48</v>
      </c>
      <c r="G7921" s="231" t="s">
        <v>521</v>
      </c>
      <c r="H7921" s="231" t="s">
        <v>796</v>
      </c>
      <c r="I7921" s="203">
        <v>0</v>
      </c>
      <c r="J7921" s="203">
        <v>23362.79</v>
      </c>
      <c r="K7921" s="203">
        <v>1738.12</v>
      </c>
      <c r="L7921" s="203">
        <v>-25100.91</v>
      </c>
      <c r="M7921" s="231"/>
    </row>
    <row r="7922" spans="1:13">
      <c r="A7922" s="231" t="s">
        <v>794</v>
      </c>
      <c r="B7922" s="231" t="s">
        <v>703</v>
      </c>
      <c r="C7922" s="231" t="s">
        <v>794</v>
      </c>
      <c r="D7922" s="231" t="s">
        <v>382</v>
      </c>
      <c r="E7922" s="231" t="s">
        <v>1087</v>
      </c>
      <c r="F7922" s="231" t="s">
        <v>48</v>
      </c>
      <c r="G7922" s="231" t="s">
        <v>521</v>
      </c>
      <c r="H7922" s="231" t="s">
        <v>796</v>
      </c>
      <c r="I7922" s="203">
        <v>41000</v>
      </c>
      <c r="J7922" s="203">
        <v>47339.16</v>
      </c>
      <c r="K7922" s="203">
        <v>8715.84</v>
      </c>
      <c r="L7922" s="203">
        <v>-15055</v>
      </c>
      <c r="M7922" s="231"/>
    </row>
    <row r="7923" spans="1:13">
      <c r="A7923" s="231" t="s">
        <v>794</v>
      </c>
      <c r="B7923" s="231" t="s">
        <v>703</v>
      </c>
      <c r="C7923" s="231" t="s">
        <v>812</v>
      </c>
      <c r="D7923" s="231" t="s">
        <v>382</v>
      </c>
      <c r="E7923" s="231" t="s">
        <v>1087</v>
      </c>
      <c r="F7923" s="231" t="s">
        <v>48</v>
      </c>
      <c r="G7923" s="231" t="s">
        <v>521</v>
      </c>
      <c r="H7923" s="231" t="s">
        <v>796</v>
      </c>
      <c r="I7923" s="203">
        <v>15000</v>
      </c>
      <c r="J7923" s="203">
        <v>17620.849999999999</v>
      </c>
      <c r="K7923" s="203">
        <v>1809.08</v>
      </c>
      <c r="L7923" s="203">
        <v>-4429.93</v>
      </c>
      <c r="M7923" s="231"/>
    </row>
    <row r="7924" spans="1:13">
      <c r="A7924" s="231" t="s">
        <v>794</v>
      </c>
      <c r="B7924" s="231" t="s">
        <v>806</v>
      </c>
      <c r="C7924" s="231" t="s">
        <v>794</v>
      </c>
      <c r="D7924" s="231" t="s">
        <v>33</v>
      </c>
      <c r="E7924" s="231" t="s">
        <v>828</v>
      </c>
      <c r="F7924" s="231" t="s">
        <v>48</v>
      </c>
      <c r="G7924" s="231" t="s">
        <v>521</v>
      </c>
      <c r="H7924" s="231" t="s">
        <v>796</v>
      </c>
      <c r="I7924" s="203">
        <v>600</v>
      </c>
      <c r="J7924" s="203">
        <v>600</v>
      </c>
      <c r="K7924" s="203">
        <v>0</v>
      </c>
      <c r="L7924" s="203">
        <v>0</v>
      </c>
      <c r="M7924" s="231"/>
    </row>
    <row r="7925" spans="1:13">
      <c r="A7925" s="231" t="s">
        <v>794</v>
      </c>
      <c r="B7925" s="231" t="s">
        <v>806</v>
      </c>
      <c r="C7925" s="231" t="s">
        <v>812</v>
      </c>
      <c r="D7925" s="231" t="s">
        <v>33</v>
      </c>
      <c r="E7925" s="231" t="s">
        <v>828</v>
      </c>
      <c r="F7925" s="231" t="s">
        <v>48</v>
      </c>
      <c r="G7925" s="231" t="s">
        <v>521</v>
      </c>
      <c r="H7925" s="231" t="s">
        <v>796</v>
      </c>
      <c r="I7925" s="203">
        <v>0</v>
      </c>
      <c r="J7925" s="203">
        <v>48.02</v>
      </c>
      <c r="K7925" s="203">
        <v>0</v>
      </c>
      <c r="L7925" s="203">
        <v>-48.02</v>
      </c>
      <c r="M7925" s="231"/>
    </row>
    <row r="7926" spans="1:13">
      <c r="A7926" s="231" t="s">
        <v>794</v>
      </c>
      <c r="B7926" s="231" t="s">
        <v>806</v>
      </c>
      <c r="C7926" s="231" t="s">
        <v>794</v>
      </c>
      <c r="D7926" s="231" t="s">
        <v>705</v>
      </c>
      <c r="E7926" s="231" t="s">
        <v>521</v>
      </c>
      <c r="F7926" s="231" t="s">
        <v>2263</v>
      </c>
      <c r="G7926" s="231" t="s">
        <v>521</v>
      </c>
      <c r="H7926" s="231" t="s">
        <v>1063</v>
      </c>
      <c r="I7926" s="203">
        <v>18600</v>
      </c>
      <c r="J7926" s="203">
        <v>0</v>
      </c>
      <c r="K7926" s="203">
        <v>0</v>
      </c>
      <c r="L7926" s="203">
        <v>18600</v>
      </c>
      <c r="M7926" s="231"/>
    </row>
    <row r="7927" spans="1:13">
      <c r="A7927" s="231" t="s">
        <v>794</v>
      </c>
      <c r="B7927" s="231" t="s">
        <v>806</v>
      </c>
      <c r="C7927" s="231" t="s">
        <v>812</v>
      </c>
      <c r="D7927" s="231" t="s">
        <v>705</v>
      </c>
      <c r="E7927" s="231" t="s">
        <v>521</v>
      </c>
      <c r="F7927" s="231" t="s">
        <v>2263</v>
      </c>
      <c r="G7927" s="231" t="s">
        <v>521</v>
      </c>
      <c r="H7927" s="231" t="s">
        <v>1063</v>
      </c>
      <c r="I7927" s="203">
        <v>11400</v>
      </c>
      <c r="J7927" s="203">
        <v>0</v>
      </c>
      <c r="K7927" s="203">
        <v>0</v>
      </c>
      <c r="L7927" s="203">
        <v>11400</v>
      </c>
      <c r="M7927" s="231"/>
    </row>
    <row r="7928" spans="1:13">
      <c r="A7928" s="231" t="s">
        <v>794</v>
      </c>
      <c r="B7928" s="231" t="s">
        <v>856</v>
      </c>
      <c r="C7928" s="231" t="s">
        <v>794</v>
      </c>
      <c r="D7928" s="231" t="s">
        <v>770</v>
      </c>
      <c r="E7928" s="231" t="s">
        <v>521</v>
      </c>
      <c r="F7928" s="231" t="s">
        <v>907</v>
      </c>
      <c r="G7928" s="231" t="s">
        <v>521</v>
      </c>
      <c r="H7928" s="231" t="s">
        <v>1091</v>
      </c>
      <c r="I7928" s="203">
        <v>14290.56</v>
      </c>
      <c r="J7928" s="203">
        <v>0</v>
      </c>
      <c r="K7928" s="203">
        <v>0</v>
      </c>
      <c r="L7928" s="203">
        <v>14290.56</v>
      </c>
      <c r="M7928" s="231"/>
    </row>
    <row r="7929" spans="1:13">
      <c r="A7929" s="231" t="s">
        <v>794</v>
      </c>
      <c r="B7929" s="231" t="s">
        <v>856</v>
      </c>
      <c r="C7929" s="231" t="s">
        <v>794</v>
      </c>
      <c r="D7929" s="231" t="s">
        <v>770</v>
      </c>
      <c r="E7929" s="231" t="s">
        <v>521</v>
      </c>
      <c r="F7929" s="231" t="s">
        <v>907</v>
      </c>
      <c r="G7929" s="231" t="s">
        <v>521</v>
      </c>
      <c r="H7929" s="231" t="s">
        <v>1091</v>
      </c>
      <c r="I7929" s="203">
        <v>2666.52</v>
      </c>
      <c r="J7929" s="203">
        <v>0</v>
      </c>
      <c r="K7929" s="203">
        <v>0</v>
      </c>
      <c r="L7929" s="203">
        <v>2666.52</v>
      </c>
      <c r="M7929" s="231"/>
    </row>
    <row r="7930" spans="1:13">
      <c r="A7930" s="231" t="s">
        <v>794</v>
      </c>
      <c r="B7930" s="231" t="s">
        <v>856</v>
      </c>
      <c r="C7930" s="231" t="s">
        <v>812</v>
      </c>
      <c r="D7930" s="231" t="s">
        <v>770</v>
      </c>
      <c r="E7930" s="231" t="s">
        <v>521</v>
      </c>
      <c r="F7930" s="231" t="s">
        <v>907</v>
      </c>
      <c r="G7930" s="231" t="s">
        <v>521</v>
      </c>
      <c r="H7930" s="231" t="s">
        <v>1091</v>
      </c>
      <c r="I7930" s="203">
        <v>3671.23</v>
      </c>
      <c r="J7930" s="203">
        <v>0</v>
      </c>
      <c r="K7930" s="203">
        <v>0</v>
      </c>
      <c r="L7930" s="203">
        <v>3671.23</v>
      </c>
      <c r="M7930" s="231"/>
    </row>
    <row r="7931" spans="1:13">
      <c r="A7931" s="231" t="s">
        <v>794</v>
      </c>
      <c r="B7931" s="231" t="s">
        <v>856</v>
      </c>
      <c r="C7931" s="231" t="s">
        <v>2343</v>
      </c>
      <c r="D7931" s="231" t="s">
        <v>770</v>
      </c>
      <c r="E7931" s="231" t="s">
        <v>521</v>
      </c>
      <c r="F7931" s="231" t="s">
        <v>907</v>
      </c>
      <c r="G7931" s="231" t="s">
        <v>521</v>
      </c>
      <c r="H7931" s="231" t="s">
        <v>1091</v>
      </c>
      <c r="I7931" s="203">
        <v>31110.19</v>
      </c>
      <c r="J7931" s="203">
        <v>0</v>
      </c>
      <c r="K7931" s="203">
        <v>0</v>
      </c>
      <c r="L7931" s="203">
        <v>31110.19</v>
      </c>
      <c r="M7931" s="231"/>
    </row>
  </sheetData>
  <pageMargins left="0.5" right="0.5" top="0.5" bottom="0.5" header="0.5" footer="0.5"/>
  <pageSetup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522383-F567-4351-8544-5423F98E4DAC}">
  <dimension ref="A3:I28"/>
  <sheetViews>
    <sheetView workbookViewId="0">
      <selection activeCell="E14" sqref="E14"/>
    </sheetView>
  </sheetViews>
  <sheetFormatPr defaultColWidth="8.85546875" defaultRowHeight="15"/>
  <cols>
    <col min="1" max="1" width="13.5703125" style="234" bestFit="1" customWidth="1"/>
    <col min="2" max="3" width="16.140625" style="234" bestFit="1" customWidth="1"/>
    <col min="4" max="6" width="15.140625" style="234" bestFit="1" customWidth="1"/>
    <col min="7" max="8" width="14.140625" style="234" bestFit="1" customWidth="1"/>
    <col min="9" max="9" width="16.140625" style="234" bestFit="1" customWidth="1"/>
    <col min="10" max="16384" width="8.85546875" style="234"/>
  </cols>
  <sheetData>
    <row r="3" spans="1:9">
      <c r="A3" s="234" t="s">
        <v>1016</v>
      </c>
      <c r="B3" s="234" t="s">
        <v>1158</v>
      </c>
    </row>
    <row r="4" spans="1:9">
      <c r="A4" s="234" t="s">
        <v>1106</v>
      </c>
      <c r="B4" s="234" t="s">
        <v>1011</v>
      </c>
      <c r="C4" s="234" t="s">
        <v>1012</v>
      </c>
      <c r="D4" s="234" t="s">
        <v>2346</v>
      </c>
      <c r="E4" s="234" t="s">
        <v>1013</v>
      </c>
      <c r="F4" s="234" t="s">
        <v>2347</v>
      </c>
      <c r="G4" s="234" t="s">
        <v>1014</v>
      </c>
      <c r="H4" s="234" t="s">
        <v>1015</v>
      </c>
      <c r="I4" s="234" t="s">
        <v>887</v>
      </c>
    </row>
    <row r="5" spans="1:9">
      <c r="A5" s="235" t="s">
        <v>808</v>
      </c>
      <c r="B5" s="236">
        <v>178941000.81000015</v>
      </c>
      <c r="C5" s="236">
        <v>61890368.04999996</v>
      </c>
      <c r="D5" s="236">
        <v>10947954.540000003</v>
      </c>
      <c r="E5" s="236">
        <v>188.4</v>
      </c>
      <c r="F5" s="236">
        <v>22745968.880000006</v>
      </c>
      <c r="G5" s="236">
        <v>1642552.2499999998</v>
      </c>
      <c r="H5" s="236">
        <v>3832001.1899999972</v>
      </c>
      <c r="I5" s="236">
        <v>280000034.12000012</v>
      </c>
    </row>
    <row r="6" spans="1:9">
      <c r="A6" s="235" t="s">
        <v>833</v>
      </c>
      <c r="B6" s="236">
        <v>38745593.88000004</v>
      </c>
      <c r="C6" s="236">
        <v>16791072.949999996</v>
      </c>
      <c r="D6" s="236">
        <v>7867630.2100000009</v>
      </c>
      <c r="E6" s="236">
        <v>5776.46</v>
      </c>
      <c r="F6" s="236">
        <v>201347.71000000002</v>
      </c>
      <c r="G6" s="236">
        <v>2575.5700000000002</v>
      </c>
      <c r="H6" s="236">
        <v>980222.35999999975</v>
      </c>
      <c r="I6" s="236">
        <v>64594219.140000038</v>
      </c>
    </row>
    <row r="7" spans="1:9">
      <c r="A7" s="235" t="s">
        <v>806</v>
      </c>
      <c r="B7" s="236">
        <v>3442599.3699999996</v>
      </c>
      <c r="C7" s="236">
        <v>1207753.5700000003</v>
      </c>
      <c r="D7" s="236">
        <v>1505616.89</v>
      </c>
      <c r="E7" s="236"/>
      <c r="F7" s="236">
        <v>7920853.120000001</v>
      </c>
      <c r="G7" s="236">
        <v>3697091.8499999992</v>
      </c>
      <c r="H7" s="236">
        <v>117172.4</v>
      </c>
      <c r="I7" s="236">
        <v>17891087.199999996</v>
      </c>
    </row>
    <row r="8" spans="1:9">
      <c r="A8" s="235" t="s">
        <v>856</v>
      </c>
      <c r="B8" s="236">
        <v>1078226.4500000002</v>
      </c>
      <c r="C8" s="236">
        <v>565490.98</v>
      </c>
      <c r="D8" s="236">
        <v>49000</v>
      </c>
      <c r="E8" s="236"/>
      <c r="F8" s="236">
        <v>490174.28000000009</v>
      </c>
      <c r="G8" s="236">
        <v>18892.04</v>
      </c>
      <c r="H8" s="236">
        <v>84194.219999999987</v>
      </c>
      <c r="I8" s="236">
        <v>2285977.9700000007</v>
      </c>
    </row>
    <row r="9" spans="1:9">
      <c r="A9" s="235" t="s">
        <v>804</v>
      </c>
      <c r="B9" s="236">
        <v>171422.07000000004</v>
      </c>
      <c r="C9" s="236">
        <v>58789.859999999993</v>
      </c>
      <c r="D9" s="236">
        <v>499575.60000000003</v>
      </c>
      <c r="E9" s="236">
        <v>3027.6099999999997</v>
      </c>
      <c r="F9" s="236">
        <v>778551.57000000018</v>
      </c>
      <c r="G9" s="236">
        <v>96044.39</v>
      </c>
      <c r="H9" s="236">
        <v>75211.83</v>
      </c>
      <c r="I9" s="236">
        <v>1682622.9300000002</v>
      </c>
    </row>
    <row r="10" spans="1:9">
      <c r="A10" s="235" t="s">
        <v>703</v>
      </c>
      <c r="B10" s="236">
        <v>24081297.149999999</v>
      </c>
      <c r="C10" s="236">
        <v>9741827.8100000005</v>
      </c>
      <c r="D10" s="236">
        <v>8012049.1100000003</v>
      </c>
      <c r="E10" s="236"/>
      <c r="F10" s="236">
        <v>118429.15000000002</v>
      </c>
      <c r="G10" s="236">
        <v>23849.56</v>
      </c>
      <c r="H10" s="236">
        <v>6024.02</v>
      </c>
      <c r="I10" s="236">
        <v>41983476.800000004</v>
      </c>
    </row>
    <row r="11" spans="1:9">
      <c r="A11" s="235" t="s">
        <v>701</v>
      </c>
      <c r="B11" s="236">
        <v>4512420.47</v>
      </c>
      <c r="C11" s="236">
        <v>1895554.98</v>
      </c>
      <c r="D11" s="236">
        <v>94035.179999999935</v>
      </c>
      <c r="E11" s="236">
        <v>2058.44</v>
      </c>
      <c r="F11" s="236">
        <v>151753.08000000005</v>
      </c>
      <c r="G11" s="236">
        <v>170149.15</v>
      </c>
      <c r="H11" s="236">
        <v>33811.410000000003</v>
      </c>
      <c r="I11" s="236">
        <v>6859782.71</v>
      </c>
    </row>
    <row r="12" spans="1:9">
      <c r="A12" s="235" t="s">
        <v>704</v>
      </c>
      <c r="B12" s="236">
        <v>6940300.5200000014</v>
      </c>
      <c r="C12" s="236">
        <v>2470090.89</v>
      </c>
      <c r="D12" s="236">
        <v>267943.82</v>
      </c>
      <c r="E12" s="236"/>
      <c r="F12" s="236">
        <v>64126.48</v>
      </c>
      <c r="G12" s="236">
        <v>10011.06</v>
      </c>
      <c r="H12" s="236">
        <v>6192.26</v>
      </c>
      <c r="I12" s="236">
        <v>9758665.0300000031</v>
      </c>
    </row>
    <row r="13" spans="1:9">
      <c r="A13" s="235" t="s">
        <v>702</v>
      </c>
      <c r="B13" s="236">
        <v>4331874.1799999988</v>
      </c>
      <c r="C13" s="236">
        <v>1640939.46</v>
      </c>
      <c r="D13" s="236">
        <v>1698409.52</v>
      </c>
      <c r="E13" s="236"/>
      <c r="F13" s="236">
        <v>92110.760000000009</v>
      </c>
      <c r="G13" s="236">
        <v>93.89</v>
      </c>
      <c r="H13" s="236">
        <v>138552.87000000002</v>
      </c>
      <c r="I13" s="236">
        <v>7901980.6799999978</v>
      </c>
    </row>
    <row r="14" spans="1:9">
      <c r="A14" s="235" t="s">
        <v>244</v>
      </c>
      <c r="B14" s="236">
        <v>5078606.91</v>
      </c>
      <c r="C14" s="236">
        <v>1925923.23</v>
      </c>
      <c r="D14" s="236">
        <v>4862888.05</v>
      </c>
      <c r="E14" s="236">
        <v>4796</v>
      </c>
      <c r="F14" s="236">
        <v>12688.45</v>
      </c>
      <c r="G14" s="236">
        <v>32881.840000000004</v>
      </c>
      <c r="H14" s="236"/>
      <c r="I14" s="236">
        <v>11917784.48</v>
      </c>
    </row>
    <row r="15" spans="1:9">
      <c r="A15" s="235" t="s">
        <v>364</v>
      </c>
      <c r="B15" s="236">
        <v>308963</v>
      </c>
      <c r="C15" s="236">
        <v>131280</v>
      </c>
      <c r="D15" s="236">
        <v>523620.17</v>
      </c>
      <c r="E15" s="236"/>
      <c r="F15" s="236">
        <v>2813</v>
      </c>
      <c r="G15" s="236">
        <v>156</v>
      </c>
      <c r="H15" s="236">
        <v>23765</v>
      </c>
      <c r="I15" s="236">
        <v>990597.16999999993</v>
      </c>
    </row>
    <row r="16" spans="1:9">
      <c r="A16" s="235" t="s">
        <v>365</v>
      </c>
      <c r="B16" s="236">
        <v>927075.96</v>
      </c>
      <c r="C16" s="236">
        <v>321762.34999999998</v>
      </c>
      <c r="D16" s="236">
        <v>59081.67</v>
      </c>
      <c r="E16" s="236"/>
      <c r="F16" s="236">
        <v>2688.88</v>
      </c>
      <c r="G16" s="236">
        <v>484.12</v>
      </c>
      <c r="H16" s="236">
        <v>28718</v>
      </c>
      <c r="I16" s="236">
        <v>1339810.98</v>
      </c>
    </row>
    <row r="17" spans="1:9">
      <c r="A17" s="235" t="s">
        <v>707</v>
      </c>
      <c r="B17" s="236">
        <v>21122074.719999999</v>
      </c>
      <c r="C17" s="236">
        <v>7764167.3499999987</v>
      </c>
      <c r="D17" s="236">
        <v>793771.80999999959</v>
      </c>
      <c r="E17" s="236"/>
      <c r="F17" s="236">
        <v>1280413.31</v>
      </c>
      <c r="G17" s="236">
        <v>195317.08000000002</v>
      </c>
      <c r="H17" s="236">
        <v>76282.42</v>
      </c>
      <c r="I17" s="236">
        <v>31232026.689999994</v>
      </c>
    </row>
    <row r="18" spans="1:9">
      <c r="A18" s="235" t="s">
        <v>242</v>
      </c>
      <c r="B18" s="236">
        <v>1297035.7000000002</v>
      </c>
      <c r="C18" s="236">
        <v>486139.81</v>
      </c>
      <c r="D18" s="236">
        <v>9342106.7800000012</v>
      </c>
      <c r="E18" s="236">
        <v>7124.35</v>
      </c>
      <c r="F18" s="236">
        <v>148881.31999999998</v>
      </c>
      <c r="G18" s="236">
        <v>1923175.7100000007</v>
      </c>
      <c r="H18" s="236">
        <v>34068.97</v>
      </c>
      <c r="I18" s="236">
        <v>13238532.640000002</v>
      </c>
    </row>
    <row r="19" spans="1:9">
      <c r="A19" s="235" t="s">
        <v>247</v>
      </c>
      <c r="B19" s="236">
        <v>1547470.02</v>
      </c>
      <c r="C19" s="236">
        <v>577660.43999999994</v>
      </c>
      <c r="D19" s="236">
        <v>319092.61</v>
      </c>
      <c r="E19" s="236"/>
      <c r="F19" s="236">
        <v>19043</v>
      </c>
      <c r="G19" s="236">
        <v>4682</v>
      </c>
      <c r="H19" s="236">
        <v>72587.67</v>
      </c>
      <c r="I19" s="236">
        <v>2540535.7399999998</v>
      </c>
    </row>
    <row r="20" spans="1:9">
      <c r="A20" s="235" t="s">
        <v>243</v>
      </c>
      <c r="B20" s="236">
        <v>3519266.78</v>
      </c>
      <c r="C20" s="236">
        <v>1339740.24</v>
      </c>
      <c r="D20" s="236">
        <v>683722.95</v>
      </c>
      <c r="E20" s="236">
        <v>3741</v>
      </c>
      <c r="F20" s="236">
        <v>39685.43</v>
      </c>
      <c r="G20" s="236">
        <v>23429</v>
      </c>
      <c r="H20" s="236">
        <v>41115.210000000006</v>
      </c>
      <c r="I20" s="236">
        <v>5650700.6099999994</v>
      </c>
    </row>
    <row r="21" spans="1:9">
      <c r="A21" s="235" t="s">
        <v>1088</v>
      </c>
      <c r="B21" s="236">
        <v>5364699</v>
      </c>
      <c r="C21" s="236">
        <v>1163067</v>
      </c>
      <c r="D21" s="236"/>
      <c r="E21" s="236"/>
      <c r="F21" s="236"/>
      <c r="G21" s="236"/>
      <c r="H21" s="236"/>
      <c r="I21" s="236">
        <v>6527766</v>
      </c>
    </row>
    <row r="22" spans="1:9">
      <c r="A22" s="235" t="s">
        <v>366</v>
      </c>
      <c r="B22" s="236">
        <v>15802000</v>
      </c>
      <c r="C22" s="236">
        <v>7436135.04</v>
      </c>
      <c r="D22" s="236">
        <v>1244116.6399999999</v>
      </c>
      <c r="E22" s="236">
        <v>2508774.2199999997</v>
      </c>
      <c r="F22" s="236">
        <v>1434360.3699999999</v>
      </c>
      <c r="G22" s="236">
        <v>92179.77</v>
      </c>
      <c r="H22" s="236">
        <v>480572.9200000001</v>
      </c>
      <c r="I22" s="236">
        <v>28998138.960000001</v>
      </c>
    </row>
    <row r="23" spans="1:9">
      <c r="A23" s="235" t="s">
        <v>706</v>
      </c>
      <c r="B23" s="236">
        <v>14775227.830000002</v>
      </c>
      <c r="C23" s="236">
        <v>6793957.1300000008</v>
      </c>
      <c r="D23" s="236">
        <v>13587160.520000003</v>
      </c>
      <c r="E23" s="236">
        <v>8128946.3900000006</v>
      </c>
      <c r="F23" s="236">
        <v>1576295.3099999998</v>
      </c>
      <c r="G23" s="236">
        <v>263791.16000000009</v>
      </c>
      <c r="H23" s="236">
        <v>685827.64999999979</v>
      </c>
      <c r="I23" s="236">
        <v>45811205.990000002</v>
      </c>
    </row>
    <row r="24" spans="1:9">
      <c r="A24" s="235" t="s">
        <v>709</v>
      </c>
      <c r="B24" s="236">
        <v>5878372.790000001</v>
      </c>
      <c r="C24" s="236">
        <v>2352871.8299999996</v>
      </c>
      <c r="D24" s="236">
        <v>1447175.1700000006</v>
      </c>
      <c r="E24" s="236">
        <v>165119.22</v>
      </c>
      <c r="F24" s="236">
        <v>990851.99999999988</v>
      </c>
      <c r="G24" s="236">
        <v>545539.71000000008</v>
      </c>
      <c r="H24" s="236">
        <v>1744</v>
      </c>
      <c r="I24" s="236">
        <v>11381674.720000003</v>
      </c>
    </row>
    <row r="25" spans="1:9">
      <c r="A25" s="235" t="s">
        <v>245</v>
      </c>
      <c r="B25" s="236">
        <v>375438.43</v>
      </c>
      <c r="C25" s="236">
        <v>143555.19</v>
      </c>
      <c r="D25" s="236">
        <v>435706.56</v>
      </c>
      <c r="E25" s="236"/>
      <c r="F25" s="236">
        <v>19172.75</v>
      </c>
      <c r="G25" s="236">
        <v>153345</v>
      </c>
      <c r="H25" s="236">
        <v>250</v>
      </c>
      <c r="I25" s="236">
        <v>1127467.93</v>
      </c>
    </row>
    <row r="26" spans="1:9">
      <c r="A26" s="235" t="s">
        <v>367</v>
      </c>
      <c r="B26" s="236">
        <v>5219561.18</v>
      </c>
      <c r="C26" s="236">
        <v>2540729.3400000003</v>
      </c>
      <c r="D26" s="236">
        <v>179568.24999999997</v>
      </c>
      <c r="E26" s="236"/>
      <c r="F26" s="236">
        <v>2797573.79</v>
      </c>
      <c r="G26" s="236">
        <v>97180.219999999987</v>
      </c>
      <c r="H26" s="236">
        <v>21138.85</v>
      </c>
      <c r="I26" s="236">
        <v>10855751.629999999</v>
      </c>
    </row>
    <row r="27" spans="1:9">
      <c r="A27" s="235" t="s">
        <v>700</v>
      </c>
      <c r="B27" s="236"/>
      <c r="C27" s="236">
        <v>0</v>
      </c>
      <c r="D27" s="236"/>
      <c r="E27" s="236"/>
      <c r="F27" s="236"/>
      <c r="G27" s="236"/>
      <c r="H27" s="236"/>
      <c r="I27" s="236">
        <v>0</v>
      </c>
    </row>
    <row r="28" spans="1:9">
      <c r="A28" s="235" t="s">
        <v>887</v>
      </c>
      <c r="B28" s="236">
        <v>343460527.22000009</v>
      </c>
      <c r="C28" s="236">
        <v>129238877.49999996</v>
      </c>
      <c r="D28" s="236">
        <v>64420226.050000019</v>
      </c>
      <c r="E28" s="236">
        <v>10829552.090000002</v>
      </c>
      <c r="F28" s="236">
        <v>40887782.640000008</v>
      </c>
      <c r="G28" s="236">
        <v>8993421.3699999992</v>
      </c>
      <c r="H28" s="236">
        <v>6739453.2499999953</v>
      </c>
      <c r="I28" s="236">
        <v>604569840.12000024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20A224-A477-41F3-AC8C-0815C4E70DCE}">
  <dimension ref="A1:R639"/>
  <sheetViews>
    <sheetView workbookViewId="0">
      <selection activeCell="J25" sqref="J25"/>
    </sheetView>
  </sheetViews>
  <sheetFormatPr defaultColWidth="11.42578125" defaultRowHeight="12.75"/>
  <cols>
    <col min="1" max="1" width="30" style="182" customWidth="1"/>
    <col min="2" max="2" width="6" style="182" customWidth="1"/>
    <col min="3" max="4" width="7" style="182" customWidth="1"/>
    <col min="5" max="5" width="12" style="182" customWidth="1"/>
    <col min="6" max="6" width="9" style="182" customWidth="1"/>
    <col min="7" max="7" width="6" style="182" customWidth="1"/>
    <col min="8" max="8" width="12" style="182" customWidth="1"/>
    <col min="9" max="9" width="5" style="182" customWidth="1"/>
    <col min="10" max="11" width="14" style="182" customWidth="1"/>
    <col min="12" max="13" width="15" style="182" customWidth="1"/>
    <col min="14" max="14" width="33" style="182" customWidth="1"/>
    <col min="15" max="15" width="14" style="182" customWidth="1"/>
    <col min="16" max="16" width="11" style="182" customWidth="1"/>
    <col min="17" max="17" width="13" style="182" customWidth="1"/>
    <col min="18" max="18" width="9" style="182" customWidth="1"/>
    <col min="19" max="16384" width="11.42578125" style="182"/>
  </cols>
  <sheetData>
    <row r="1" spans="1:18">
      <c r="A1" s="186" t="s">
        <v>776</v>
      </c>
    </row>
    <row r="2" spans="1:18">
      <c r="A2" s="186" t="s">
        <v>777</v>
      </c>
    </row>
    <row r="3" spans="1:18">
      <c r="A3" s="183" t="s">
        <v>1161</v>
      </c>
    </row>
    <row r="4" spans="1:18">
      <c r="K4" s="201">
        <f>SUBTOTAL(9,K6:K639)</f>
        <v>1199737.49</v>
      </c>
      <c r="L4" s="201">
        <f>SUBTOTAL(9,L6:L639)</f>
        <v>1199737.4900000005</v>
      </c>
      <c r="M4" s="201">
        <f>SUBTOTAL(9,M6:M639)</f>
        <v>1.2278178473934531E-11</v>
      </c>
    </row>
    <row r="5" spans="1:18" ht="13.5" thickBot="1">
      <c r="A5" s="185" t="s">
        <v>778</v>
      </c>
      <c r="B5" s="185" t="s">
        <v>779</v>
      </c>
      <c r="C5" s="185" t="s">
        <v>780</v>
      </c>
      <c r="D5" s="185" t="s">
        <v>781</v>
      </c>
      <c r="E5" s="185" t="s">
        <v>782</v>
      </c>
      <c r="F5" s="185" t="s">
        <v>783</v>
      </c>
      <c r="G5" s="185" t="s">
        <v>17</v>
      </c>
      <c r="H5" s="185" t="s">
        <v>784</v>
      </c>
      <c r="I5" s="185" t="s">
        <v>785</v>
      </c>
      <c r="J5" s="185" t="s">
        <v>786</v>
      </c>
      <c r="K5" s="185" t="s">
        <v>787</v>
      </c>
      <c r="L5" s="185" t="s">
        <v>788</v>
      </c>
      <c r="M5" s="185" t="s">
        <v>1162</v>
      </c>
      <c r="N5" s="185" t="s">
        <v>789</v>
      </c>
      <c r="O5" s="185" t="s">
        <v>790</v>
      </c>
      <c r="P5" s="185" t="s">
        <v>791</v>
      </c>
      <c r="Q5" s="185" t="s">
        <v>792</v>
      </c>
      <c r="R5" s="185" t="s">
        <v>793</v>
      </c>
    </row>
    <row r="6" spans="1:18" s="205" customFormat="1">
      <c r="A6" s="195" t="s">
        <v>1859</v>
      </c>
      <c r="B6" s="195" t="s">
        <v>794</v>
      </c>
      <c r="C6" s="195" t="s">
        <v>706</v>
      </c>
      <c r="D6" s="195" t="s">
        <v>802</v>
      </c>
      <c r="E6" s="195" t="s">
        <v>850</v>
      </c>
      <c r="F6" s="195" t="s">
        <v>263</v>
      </c>
      <c r="G6" s="195" t="s">
        <v>48</v>
      </c>
      <c r="H6" s="195" t="s">
        <v>521</v>
      </c>
      <c r="I6" s="195" t="s">
        <v>796</v>
      </c>
      <c r="J6" s="195" t="s">
        <v>1811</v>
      </c>
      <c r="K6" s="204">
        <v>2242.06</v>
      </c>
      <c r="L6" s="204">
        <v>0</v>
      </c>
      <c r="M6" s="204">
        <f t="shared" ref="M6:M13" si="0">K6-L6</f>
        <v>2242.06</v>
      </c>
      <c r="N6" s="195" t="s">
        <v>725</v>
      </c>
      <c r="O6" s="195" t="s">
        <v>1811</v>
      </c>
      <c r="P6" s="195"/>
      <c r="Q6" s="195" t="s">
        <v>1860</v>
      </c>
      <c r="R6" s="195" t="s">
        <v>797</v>
      </c>
    </row>
    <row r="7" spans="1:18" s="205" customFormat="1">
      <c r="A7" s="195" t="s">
        <v>1859</v>
      </c>
      <c r="B7" s="195" t="s">
        <v>794</v>
      </c>
      <c r="C7" s="195" t="s">
        <v>706</v>
      </c>
      <c r="D7" s="195" t="s">
        <v>802</v>
      </c>
      <c r="E7" s="195" t="s">
        <v>382</v>
      </c>
      <c r="F7" s="195" t="s">
        <v>263</v>
      </c>
      <c r="G7" s="195" t="s">
        <v>48</v>
      </c>
      <c r="H7" s="195" t="s">
        <v>521</v>
      </c>
      <c r="I7" s="195" t="s">
        <v>796</v>
      </c>
      <c r="J7" s="195" t="s">
        <v>1811</v>
      </c>
      <c r="K7" s="204">
        <v>99</v>
      </c>
      <c r="L7" s="204">
        <v>0</v>
      </c>
      <c r="M7" s="204">
        <f t="shared" si="0"/>
        <v>99</v>
      </c>
      <c r="N7" s="195" t="s">
        <v>725</v>
      </c>
      <c r="O7" s="195" t="s">
        <v>1811</v>
      </c>
      <c r="P7" s="195"/>
      <c r="Q7" s="195" t="s">
        <v>1860</v>
      </c>
      <c r="R7" s="195" t="s">
        <v>797</v>
      </c>
    </row>
    <row r="8" spans="1:18" s="205" customFormat="1">
      <c r="A8" s="195" t="s">
        <v>1859</v>
      </c>
      <c r="B8" s="195" t="s">
        <v>794</v>
      </c>
      <c r="C8" s="195" t="s">
        <v>706</v>
      </c>
      <c r="D8" s="195" t="s">
        <v>802</v>
      </c>
      <c r="E8" s="195" t="s">
        <v>195</v>
      </c>
      <c r="F8" s="195" t="s">
        <v>263</v>
      </c>
      <c r="G8" s="195" t="s">
        <v>48</v>
      </c>
      <c r="H8" s="195" t="s">
        <v>521</v>
      </c>
      <c r="I8" s="195" t="s">
        <v>796</v>
      </c>
      <c r="J8" s="195" t="s">
        <v>1811</v>
      </c>
      <c r="K8" s="204">
        <v>914.94</v>
      </c>
      <c r="L8" s="204">
        <v>0</v>
      </c>
      <c r="M8" s="204">
        <f t="shared" si="0"/>
        <v>914.94</v>
      </c>
      <c r="N8" s="195" t="s">
        <v>725</v>
      </c>
      <c r="O8" s="195" t="s">
        <v>1811</v>
      </c>
      <c r="P8" s="195"/>
      <c r="Q8" s="195" t="s">
        <v>1860</v>
      </c>
      <c r="R8" s="195" t="s">
        <v>797</v>
      </c>
    </row>
    <row r="9" spans="1:18" s="205" customFormat="1">
      <c r="A9" s="195" t="s">
        <v>1859</v>
      </c>
      <c r="B9" s="195" t="s">
        <v>794</v>
      </c>
      <c r="C9" s="195" t="s">
        <v>804</v>
      </c>
      <c r="D9" s="195" t="s">
        <v>268</v>
      </c>
      <c r="E9" s="195" t="s">
        <v>850</v>
      </c>
      <c r="F9" s="195" t="s">
        <v>338</v>
      </c>
      <c r="G9" s="195" t="s">
        <v>48</v>
      </c>
      <c r="H9" s="195" t="s">
        <v>521</v>
      </c>
      <c r="I9" s="195" t="s">
        <v>796</v>
      </c>
      <c r="J9" s="195" t="s">
        <v>1811</v>
      </c>
      <c r="K9" s="204">
        <v>5602.4</v>
      </c>
      <c r="L9" s="204">
        <v>0</v>
      </c>
      <c r="M9" s="204">
        <f t="shared" si="0"/>
        <v>5602.4</v>
      </c>
      <c r="N9" s="195" t="s">
        <v>725</v>
      </c>
      <c r="O9" s="195" t="s">
        <v>1811</v>
      </c>
      <c r="P9" s="195"/>
      <c r="Q9" s="195" t="s">
        <v>1860</v>
      </c>
      <c r="R9" s="195" t="s">
        <v>797</v>
      </c>
    </row>
    <row r="10" spans="1:18" s="205" customFormat="1">
      <c r="A10" s="195" t="s">
        <v>1859</v>
      </c>
      <c r="B10" s="195" t="s">
        <v>794</v>
      </c>
      <c r="C10" s="195" t="s">
        <v>706</v>
      </c>
      <c r="D10" s="195" t="s">
        <v>802</v>
      </c>
      <c r="E10" s="195" t="s">
        <v>850</v>
      </c>
      <c r="F10" s="195" t="s">
        <v>338</v>
      </c>
      <c r="G10" s="195" t="s">
        <v>48</v>
      </c>
      <c r="H10" s="195" t="s">
        <v>521</v>
      </c>
      <c r="I10" s="195" t="s">
        <v>796</v>
      </c>
      <c r="J10" s="195" t="s">
        <v>1811</v>
      </c>
      <c r="K10" s="204">
        <v>357.6</v>
      </c>
      <c r="L10" s="204">
        <v>0</v>
      </c>
      <c r="M10" s="204">
        <f t="shared" si="0"/>
        <v>357.6</v>
      </c>
      <c r="N10" s="195" t="s">
        <v>725</v>
      </c>
      <c r="O10" s="195" t="s">
        <v>1811</v>
      </c>
      <c r="P10" s="195"/>
      <c r="Q10" s="195" t="s">
        <v>1860</v>
      </c>
      <c r="R10" s="195" t="s">
        <v>797</v>
      </c>
    </row>
    <row r="11" spans="1:18" s="205" customFormat="1">
      <c r="A11" s="195" t="s">
        <v>1859</v>
      </c>
      <c r="B11" s="195" t="s">
        <v>794</v>
      </c>
      <c r="C11" s="195" t="s">
        <v>804</v>
      </c>
      <c r="D11" s="195" t="s">
        <v>268</v>
      </c>
      <c r="E11" s="195" t="s">
        <v>18</v>
      </c>
      <c r="F11" s="195" t="s">
        <v>338</v>
      </c>
      <c r="G11" s="195" t="s">
        <v>48</v>
      </c>
      <c r="H11" s="195" t="s">
        <v>521</v>
      </c>
      <c r="I11" s="195" t="s">
        <v>796</v>
      </c>
      <c r="J11" s="195" t="s">
        <v>1811</v>
      </c>
      <c r="K11" s="204">
        <v>7496.5</v>
      </c>
      <c r="L11" s="204">
        <v>0</v>
      </c>
      <c r="M11" s="204">
        <f t="shared" si="0"/>
        <v>7496.5</v>
      </c>
      <c r="N11" s="195" t="s">
        <v>725</v>
      </c>
      <c r="O11" s="195" t="s">
        <v>1811</v>
      </c>
      <c r="P11" s="195"/>
      <c r="Q11" s="195" t="s">
        <v>1860</v>
      </c>
      <c r="R11" s="195" t="s">
        <v>797</v>
      </c>
    </row>
    <row r="12" spans="1:18" s="205" customFormat="1">
      <c r="A12" s="195" t="s">
        <v>1859</v>
      </c>
      <c r="B12" s="195" t="s">
        <v>794</v>
      </c>
      <c r="C12" s="195" t="s">
        <v>1072</v>
      </c>
      <c r="D12" s="195" t="s">
        <v>521</v>
      </c>
      <c r="E12" s="195" t="s">
        <v>18</v>
      </c>
      <c r="F12" s="195" t="s">
        <v>338</v>
      </c>
      <c r="G12" s="195" t="s">
        <v>48</v>
      </c>
      <c r="H12" s="195" t="s">
        <v>521</v>
      </c>
      <c r="I12" s="195" t="s">
        <v>796</v>
      </c>
      <c r="J12" s="195" t="s">
        <v>1811</v>
      </c>
      <c r="K12" s="204">
        <v>0</v>
      </c>
      <c r="L12" s="204">
        <v>7975</v>
      </c>
      <c r="M12" s="204">
        <f t="shared" si="0"/>
        <v>-7975</v>
      </c>
      <c r="N12" s="195" t="s">
        <v>725</v>
      </c>
      <c r="O12" s="195" t="s">
        <v>1811</v>
      </c>
      <c r="P12" s="195"/>
      <c r="Q12" s="195" t="s">
        <v>1860</v>
      </c>
      <c r="R12" s="195" t="s">
        <v>797</v>
      </c>
    </row>
    <row r="13" spans="1:18" s="205" customFormat="1">
      <c r="A13" s="195" t="s">
        <v>1859</v>
      </c>
      <c r="B13" s="195" t="s">
        <v>794</v>
      </c>
      <c r="C13" s="195" t="s">
        <v>1072</v>
      </c>
      <c r="D13" s="195" t="s">
        <v>521</v>
      </c>
      <c r="E13" s="195" t="s">
        <v>20</v>
      </c>
      <c r="F13" s="195" t="s">
        <v>338</v>
      </c>
      <c r="G13" s="195" t="s">
        <v>48</v>
      </c>
      <c r="H13" s="195" t="s">
        <v>521</v>
      </c>
      <c r="I13" s="195" t="s">
        <v>796</v>
      </c>
      <c r="J13" s="195" t="s">
        <v>1811</v>
      </c>
      <c r="K13" s="204">
        <v>0</v>
      </c>
      <c r="L13" s="204">
        <v>360</v>
      </c>
      <c r="M13" s="204">
        <f t="shared" si="0"/>
        <v>-360</v>
      </c>
      <c r="N13" s="195" t="s">
        <v>725</v>
      </c>
      <c r="O13" s="195" t="s">
        <v>1811</v>
      </c>
      <c r="P13" s="195"/>
      <c r="Q13" s="195" t="s">
        <v>1860</v>
      </c>
      <c r="R13" s="195" t="s">
        <v>797</v>
      </c>
    </row>
    <row r="14" spans="1:18" s="205" customFormat="1">
      <c r="A14" s="195" t="s">
        <v>1859</v>
      </c>
      <c r="B14" s="195" t="s">
        <v>794</v>
      </c>
      <c r="C14" s="195" t="s">
        <v>367</v>
      </c>
      <c r="D14" s="195" t="s">
        <v>268</v>
      </c>
      <c r="E14" s="195" t="s">
        <v>464</v>
      </c>
      <c r="F14" s="195" t="s">
        <v>263</v>
      </c>
      <c r="G14" s="195" t="s">
        <v>48</v>
      </c>
      <c r="H14" s="195" t="s">
        <v>521</v>
      </c>
      <c r="I14" s="195" t="s">
        <v>796</v>
      </c>
      <c r="J14" s="195" t="s">
        <v>1811</v>
      </c>
      <c r="K14" s="204">
        <v>6179.42</v>
      </c>
      <c r="L14" s="204">
        <v>0</v>
      </c>
      <c r="M14" s="204">
        <f t="shared" ref="M14:M43" si="1">K14-L14</f>
        <v>6179.42</v>
      </c>
      <c r="N14" s="195" t="s">
        <v>725</v>
      </c>
      <c r="O14" s="195" t="s">
        <v>1811</v>
      </c>
      <c r="P14" s="195"/>
      <c r="Q14" s="195" t="s">
        <v>1860</v>
      </c>
      <c r="R14" s="195" t="s">
        <v>797</v>
      </c>
    </row>
    <row r="15" spans="1:18" s="205" customFormat="1">
      <c r="A15" s="195" t="s">
        <v>1859</v>
      </c>
      <c r="B15" s="195" t="s">
        <v>794</v>
      </c>
      <c r="C15" s="195" t="s">
        <v>367</v>
      </c>
      <c r="D15" s="195" t="s">
        <v>268</v>
      </c>
      <c r="E15" s="195" t="s">
        <v>36</v>
      </c>
      <c r="F15" s="195" t="s">
        <v>263</v>
      </c>
      <c r="G15" s="195" t="s">
        <v>48</v>
      </c>
      <c r="H15" s="195" t="s">
        <v>521</v>
      </c>
      <c r="I15" s="195" t="s">
        <v>796</v>
      </c>
      <c r="J15" s="195" t="s">
        <v>1811</v>
      </c>
      <c r="K15" s="204">
        <v>42412.1</v>
      </c>
      <c r="L15" s="204">
        <v>0</v>
      </c>
      <c r="M15" s="204">
        <f t="shared" si="1"/>
        <v>42412.1</v>
      </c>
      <c r="N15" s="195" t="s">
        <v>725</v>
      </c>
      <c r="O15" s="195" t="s">
        <v>1811</v>
      </c>
      <c r="P15" s="195"/>
      <c r="Q15" s="195" t="s">
        <v>1860</v>
      </c>
      <c r="R15" s="195" t="s">
        <v>797</v>
      </c>
    </row>
    <row r="16" spans="1:18" s="205" customFormat="1">
      <c r="A16" s="195" t="s">
        <v>1859</v>
      </c>
      <c r="B16" s="195" t="s">
        <v>794</v>
      </c>
      <c r="C16" s="195" t="s">
        <v>367</v>
      </c>
      <c r="D16" s="195" t="s">
        <v>268</v>
      </c>
      <c r="E16" s="195" t="s">
        <v>137</v>
      </c>
      <c r="F16" s="195" t="s">
        <v>263</v>
      </c>
      <c r="G16" s="195" t="s">
        <v>48</v>
      </c>
      <c r="H16" s="195" t="s">
        <v>521</v>
      </c>
      <c r="I16" s="195" t="s">
        <v>796</v>
      </c>
      <c r="J16" s="195" t="s">
        <v>1811</v>
      </c>
      <c r="K16" s="204">
        <v>25611.24</v>
      </c>
      <c r="L16" s="204">
        <v>0</v>
      </c>
      <c r="M16" s="204">
        <f t="shared" si="1"/>
        <v>25611.24</v>
      </c>
      <c r="N16" s="195" t="s">
        <v>725</v>
      </c>
      <c r="O16" s="195" t="s">
        <v>1811</v>
      </c>
      <c r="P16" s="195"/>
      <c r="Q16" s="195" t="s">
        <v>1860</v>
      </c>
      <c r="R16" s="195" t="s">
        <v>797</v>
      </c>
    </row>
    <row r="17" spans="1:18" s="205" customFormat="1">
      <c r="A17" s="195" t="s">
        <v>1859</v>
      </c>
      <c r="B17" s="195" t="s">
        <v>794</v>
      </c>
      <c r="C17" s="195" t="s">
        <v>702</v>
      </c>
      <c r="D17" s="195" t="s">
        <v>794</v>
      </c>
      <c r="E17" s="195" t="s">
        <v>721</v>
      </c>
      <c r="F17" s="195" t="s">
        <v>1065</v>
      </c>
      <c r="G17" s="195" t="s">
        <v>48</v>
      </c>
      <c r="H17" s="195" t="s">
        <v>521</v>
      </c>
      <c r="I17" s="195" t="s">
        <v>796</v>
      </c>
      <c r="J17" s="195" t="s">
        <v>1811</v>
      </c>
      <c r="K17" s="204">
        <v>2650</v>
      </c>
      <c r="L17" s="204">
        <v>0</v>
      </c>
      <c r="M17" s="204">
        <f t="shared" si="1"/>
        <v>2650</v>
      </c>
      <c r="N17" s="195" t="s">
        <v>725</v>
      </c>
      <c r="O17" s="195" t="s">
        <v>1811</v>
      </c>
      <c r="P17" s="195"/>
      <c r="Q17" s="195" t="s">
        <v>1860</v>
      </c>
      <c r="R17" s="195" t="s">
        <v>797</v>
      </c>
    </row>
    <row r="18" spans="1:18" s="205" customFormat="1">
      <c r="A18" s="195" t="s">
        <v>1859</v>
      </c>
      <c r="B18" s="195" t="s">
        <v>794</v>
      </c>
      <c r="C18" s="195" t="s">
        <v>473</v>
      </c>
      <c r="D18" s="195" t="s">
        <v>521</v>
      </c>
      <c r="E18" s="195" t="s">
        <v>465</v>
      </c>
      <c r="F18" s="195" t="s">
        <v>521</v>
      </c>
      <c r="G18" s="195" t="s">
        <v>480</v>
      </c>
      <c r="H18" s="195" t="s">
        <v>521</v>
      </c>
      <c r="I18" s="195" t="s">
        <v>796</v>
      </c>
      <c r="J18" s="195" t="s">
        <v>1811</v>
      </c>
      <c r="K18" s="204">
        <v>0</v>
      </c>
      <c r="L18" s="204">
        <v>4400</v>
      </c>
      <c r="M18" s="204">
        <f t="shared" si="1"/>
        <v>-4400</v>
      </c>
      <c r="N18" s="195" t="s">
        <v>725</v>
      </c>
      <c r="O18" s="195" t="s">
        <v>1811</v>
      </c>
      <c r="P18" s="195"/>
      <c r="Q18" s="195" t="s">
        <v>1860</v>
      </c>
      <c r="R18" s="195" t="s">
        <v>797</v>
      </c>
    </row>
    <row r="19" spans="1:18" s="205" customFormat="1">
      <c r="A19" s="195" t="s">
        <v>1859</v>
      </c>
      <c r="B19" s="195" t="s">
        <v>794</v>
      </c>
      <c r="C19" s="195" t="s">
        <v>1072</v>
      </c>
      <c r="D19" s="195" t="s">
        <v>521</v>
      </c>
      <c r="E19" s="195" t="s">
        <v>850</v>
      </c>
      <c r="F19" s="195" t="s">
        <v>338</v>
      </c>
      <c r="G19" s="195" t="s">
        <v>48</v>
      </c>
      <c r="H19" s="195" t="s">
        <v>521</v>
      </c>
      <c r="I19" s="195" t="s">
        <v>796</v>
      </c>
      <c r="J19" s="195" t="s">
        <v>1811</v>
      </c>
      <c r="K19" s="204">
        <v>0</v>
      </c>
      <c r="L19" s="204">
        <v>5960</v>
      </c>
      <c r="M19" s="204">
        <f t="shared" si="1"/>
        <v>-5960</v>
      </c>
      <c r="N19" s="195" t="s">
        <v>725</v>
      </c>
      <c r="O19" s="195" t="s">
        <v>1811</v>
      </c>
      <c r="P19" s="195"/>
      <c r="Q19" s="195" t="s">
        <v>1860</v>
      </c>
      <c r="R19" s="195" t="s">
        <v>797</v>
      </c>
    </row>
    <row r="20" spans="1:18" s="205" customFormat="1">
      <c r="A20" s="195" t="s">
        <v>1859</v>
      </c>
      <c r="B20" s="195" t="s">
        <v>794</v>
      </c>
      <c r="C20" s="195" t="s">
        <v>367</v>
      </c>
      <c r="D20" s="195" t="s">
        <v>268</v>
      </c>
      <c r="E20" s="195" t="s">
        <v>770</v>
      </c>
      <c r="F20" s="195" t="s">
        <v>263</v>
      </c>
      <c r="G20" s="195" t="s">
        <v>48</v>
      </c>
      <c r="H20" s="195" t="s">
        <v>521</v>
      </c>
      <c r="I20" s="195" t="s">
        <v>796</v>
      </c>
      <c r="J20" s="195" t="s">
        <v>1811</v>
      </c>
      <c r="K20" s="204">
        <v>1373.82</v>
      </c>
      <c r="L20" s="204">
        <v>0</v>
      </c>
      <c r="M20" s="204">
        <f t="shared" si="1"/>
        <v>1373.82</v>
      </c>
      <c r="N20" s="195" t="s">
        <v>725</v>
      </c>
      <c r="O20" s="195" t="s">
        <v>1811</v>
      </c>
      <c r="P20" s="195"/>
      <c r="Q20" s="195" t="s">
        <v>1860</v>
      </c>
      <c r="R20" s="195" t="s">
        <v>797</v>
      </c>
    </row>
    <row r="21" spans="1:18" s="205" customFormat="1">
      <c r="A21" s="195" t="s">
        <v>1859</v>
      </c>
      <c r="B21" s="195" t="s">
        <v>794</v>
      </c>
      <c r="C21" s="195" t="s">
        <v>367</v>
      </c>
      <c r="D21" s="195" t="s">
        <v>268</v>
      </c>
      <c r="E21" s="195" t="s">
        <v>850</v>
      </c>
      <c r="F21" s="195" t="s">
        <v>263</v>
      </c>
      <c r="G21" s="195" t="s">
        <v>48</v>
      </c>
      <c r="H21" s="195" t="s">
        <v>521</v>
      </c>
      <c r="I21" s="195" t="s">
        <v>796</v>
      </c>
      <c r="J21" s="195" t="s">
        <v>1811</v>
      </c>
      <c r="K21" s="204">
        <v>35125.64</v>
      </c>
      <c r="L21" s="204">
        <v>0</v>
      </c>
      <c r="M21" s="204">
        <f t="shared" si="1"/>
        <v>35125.64</v>
      </c>
      <c r="N21" s="195" t="s">
        <v>725</v>
      </c>
      <c r="O21" s="195" t="s">
        <v>1811</v>
      </c>
      <c r="P21" s="195"/>
      <c r="Q21" s="195" t="s">
        <v>1860</v>
      </c>
      <c r="R21" s="195" t="s">
        <v>797</v>
      </c>
    </row>
    <row r="22" spans="1:18" s="205" customFormat="1">
      <c r="A22" s="195" t="s">
        <v>1859</v>
      </c>
      <c r="B22" s="195" t="s">
        <v>794</v>
      </c>
      <c r="C22" s="195" t="s">
        <v>367</v>
      </c>
      <c r="D22" s="195" t="s">
        <v>268</v>
      </c>
      <c r="E22" s="195" t="s">
        <v>382</v>
      </c>
      <c r="F22" s="195" t="s">
        <v>263</v>
      </c>
      <c r="G22" s="195" t="s">
        <v>48</v>
      </c>
      <c r="H22" s="195" t="s">
        <v>521</v>
      </c>
      <c r="I22" s="195" t="s">
        <v>796</v>
      </c>
      <c r="J22" s="195" t="s">
        <v>1811</v>
      </c>
      <c r="K22" s="204">
        <v>1551.1</v>
      </c>
      <c r="L22" s="204">
        <v>0</v>
      </c>
      <c r="M22" s="204">
        <f t="shared" si="1"/>
        <v>1551.1</v>
      </c>
      <c r="N22" s="195" t="s">
        <v>725</v>
      </c>
      <c r="O22" s="195" t="s">
        <v>1811</v>
      </c>
      <c r="P22" s="195"/>
      <c r="Q22" s="195" t="s">
        <v>1860</v>
      </c>
      <c r="R22" s="195" t="s">
        <v>797</v>
      </c>
    </row>
    <row r="23" spans="1:18" s="205" customFormat="1">
      <c r="A23" s="195" t="s">
        <v>1859</v>
      </c>
      <c r="B23" s="195" t="s">
        <v>794</v>
      </c>
      <c r="C23" s="195" t="s">
        <v>56</v>
      </c>
      <c r="D23" s="195" t="s">
        <v>521</v>
      </c>
      <c r="E23" s="195" t="s">
        <v>721</v>
      </c>
      <c r="F23" s="195" t="s">
        <v>1065</v>
      </c>
      <c r="G23" s="195" t="s">
        <v>48</v>
      </c>
      <c r="H23" s="195" t="s">
        <v>521</v>
      </c>
      <c r="I23" s="195" t="s">
        <v>796</v>
      </c>
      <c r="J23" s="195" t="s">
        <v>1811</v>
      </c>
      <c r="K23" s="204">
        <v>0</v>
      </c>
      <c r="L23" s="204">
        <v>2650</v>
      </c>
      <c r="M23" s="204">
        <f t="shared" si="1"/>
        <v>-2650</v>
      </c>
      <c r="N23" s="195" t="s">
        <v>725</v>
      </c>
      <c r="O23" s="195" t="s">
        <v>1811</v>
      </c>
      <c r="P23" s="195"/>
      <c r="Q23" s="195" t="s">
        <v>1860</v>
      </c>
      <c r="R23" s="195" t="s">
        <v>797</v>
      </c>
    </row>
    <row r="24" spans="1:18" s="205" customFormat="1">
      <c r="A24" s="195" t="s">
        <v>1859</v>
      </c>
      <c r="B24" s="195" t="s">
        <v>794</v>
      </c>
      <c r="C24" s="195" t="s">
        <v>367</v>
      </c>
      <c r="D24" s="195" t="s">
        <v>268</v>
      </c>
      <c r="E24" s="195" t="s">
        <v>195</v>
      </c>
      <c r="F24" s="195" t="s">
        <v>263</v>
      </c>
      <c r="G24" s="195" t="s">
        <v>48</v>
      </c>
      <c r="H24" s="195" t="s">
        <v>521</v>
      </c>
      <c r="I24" s="195" t="s">
        <v>796</v>
      </c>
      <c r="J24" s="195" t="s">
        <v>1811</v>
      </c>
      <c r="K24" s="204">
        <v>14334.13</v>
      </c>
      <c r="L24" s="204">
        <v>0</v>
      </c>
      <c r="M24" s="204">
        <f t="shared" si="1"/>
        <v>14334.13</v>
      </c>
      <c r="N24" s="195" t="s">
        <v>725</v>
      </c>
      <c r="O24" s="195" t="s">
        <v>1811</v>
      </c>
      <c r="P24" s="195"/>
      <c r="Q24" s="195" t="s">
        <v>1860</v>
      </c>
      <c r="R24" s="195" t="s">
        <v>797</v>
      </c>
    </row>
    <row r="25" spans="1:18" s="205" customFormat="1">
      <c r="A25" s="195" t="s">
        <v>1859</v>
      </c>
      <c r="B25" s="195" t="s">
        <v>794</v>
      </c>
      <c r="C25" s="195" t="s">
        <v>367</v>
      </c>
      <c r="D25" s="195" t="s">
        <v>268</v>
      </c>
      <c r="E25" s="195" t="s">
        <v>22</v>
      </c>
      <c r="F25" s="195" t="s">
        <v>263</v>
      </c>
      <c r="G25" s="195" t="s">
        <v>48</v>
      </c>
      <c r="H25" s="195" t="s">
        <v>521</v>
      </c>
      <c r="I25" s="195" t="s">
        <v>796</v>
      </c>
      <c r="J25" s="195" t="s">
        <v>1811</v>
      </c>
      <c r="K25" s="204">
        <v>27612.5</v>
      </c>
      <c r="L25" s="204">
        <v>0</v>
      </c>
      <c r="M25" s="204">
        <f t="shared" si="1"/>
        <v>27612.5</v>
      </c>
      <c r="N25" s="195" t="s">
        <v>725</v>
      </c>
      <c r="O25" s="195" t="s">
        <v>1811</v>
      </c>
      <c r="P25" s="195"/>
      <c r="Q25" s="195" t="s">
        <v>1860</v>
      </c>
      <c r="R25" s="195" t="s">
        <v>797</v>
      </c>
    </row>
    <row r="26" spans="1:18" s="205" customFormat="1">
      <c r="A26" s="195" t="s">
        <v>1859</v>
      </c>
      <c r="B26" s="195" t="s">
        <v>794</v>
      </c>
      <c r="C26" s="195" t="s">
        <v>833</v>
      </c>
      <c r="D26" s="195" t="s">
        <v>268</v>
      </c>
      <c r="E26" s="195" t="s">
        <v>465</v>
      </c>
      <c r="F26" s="195" t="s">
        <v>521</v>
      </c>
      <c r="G26" s="195" t="s">
        <v>480</v>
      </c>
      <c r="H26" s="195" t="s">
        <v>521</v>
      </c>
      <c r="I26" s="195" t="s">
        <v>796</v>
      </c>
      <c r="J26" s="195" t="s">
        <v>1811</v>
      </c>
      <c r="K26" s="204">
        <v>4400</v>
      </c>
      <c r="L26" s="204">
        <v>0</v>
      </c>
      <c r="M26" s="204">
        <f t="shared" si="1"/>
        <v>4400</v>
      </c>
      <c r="N26" s="195" t="s">
        <v>725</v>
      </c>
      <c r="O26" s="195" t="s">
        <v>1811</v>
      </c>
      <c r="P26" s="195"/>
      <c r="Q26" s="195" t="s">
        <v>1860</v>
      </c>
      <c r="R26" s="195" t="s">
        <v>797</v>
      </c>
    </row>
    <row r="27" spans="1:18" s="205" customFormat="1">
      <c r="A27" s="195" t="s">
        <v>1859</v>
      </c>
      <c r="B27" s="195" t="s">
        <v>794</v>
      </c>
      <c r="C27" s="195" t="s">
        <v>706</v>
      </c>
      <c r="D27" s="195" t="s">
        <v>802</v>
      </c>
      <c r="E27" s="195" t="s">
        <v>464</v>
      </c>
      <c r="F27" s="195" t="s">
        <v>263</v>
      </c>
      <c r="G27" s="195" t="s">
        <v>48</v>
      </c>
      <c r="H27" s="195" t="s">
        <v>521</v>
      </c>
      <c r="I27" s="195" t="s">
        <v>796</v>
      </c>
      <c r="J27" s="195" t="s">
        <v>1811</v>
      </c>
      <c r="K27" s="204">
        <v>394.43</v>
      </c>
      <c r="L27" s="204">
        <v>0</v>
      </c>
      <c r="M27" s="204">
        <f t="shared" si="1"/>
        <v>394.43</v>
      </c>
      <c r="N27" s="195" t="s">
        <v>725</v>
      </c>
      <c r="O27" s="195" t="s">
        <v>1811</v>
      </c>
      <c r="P27" s="195"/>
      <c r="Q27" s="195" t="s">
        <v>1860</v>
      </c>
      <c r="R27" s="195" t="s">
        <v>797</v>
      </c>
    </row>
    <row r="28" spans="1:18" s="205" customFormat="1">
      <c r="A28" s="195" t="s">
        <v>1859</v>
      </c>
      <c r="B28" s="195" t="s">
        <v>794</v>
      </c>
      <c r="C28" s="195" t="s">
        <v>706</v>
      </c>
      <c r="D28" s="195" t="s">
        <v>802</v>
      </c>
      <c r="E28" s="195" t="s">
        <v>36</v>
      </c>
      <c r="F28" s="195" t="s">
        <v>263</v>
      </c>
      <c r="G28" s="195" t="s">
        <v>48</v>
      </c>
      <c r="H28" s="195" t="s">
        <v>521</v>
      </c>
      <c r="I28" s="195" t="s">
        <v>796</v>
      </c>
      <c r="J28" s="195" t="s">
        <v>1811</v>
      </c>
      <c r="K28" s="204">
        <v>2707.15</v>
      </c>
      <c r="L28" s="204">
        <v>0</v>
      </c>
      <c r="M28" s="204">
        <f t="shared" si="1"/>
        <v>2707.15</v>
      </c>
      <c r="N28" s="195" t="s">
        <v>725</v>
      </c>
      <c r="O28" s="195" t="s">
        <v>1811</v>
      </c>
      <c r="P28" s="195"/>
      <c r="Q28" s="195" t="s">
        <v>1860</v>
      </c>
      <c r="R28" s="195" t="s">
        <v>797</v>
      </c>
    </row>
    <row r="29" spans="1:18" s="205" customFormat="1">
      <c r="A29" s="195" t="s">
        <v>1859</v>
      </c>
      <c r="B29" s="195" t="s">
        <v>794</v>
      </c>
      <c r="C29" s="195" t="s">
        <v>706</v>
      </c>
      <c r="D29" s="195" t="s">
        <v>802</v>
      </c>
      <c r="E29" s="195" t="s">
        <v>137</v>
      </c>
      <c r="F29" s="195" t="s">
        <v>263</v>
      </c>
      <c r="G29" s="195" t="s">
        <v>48</v>
      </c>
      <c r="H29" s="195" t="s">
        <v>521</v>
      </c>
      <c r="I29" s="195" t="s">
        <v>796</v>
      </c>
      <c r="J29" s="195" t="s">
        <v>1811</v>
      </c>
      <c r="K29" s="204">
        <v>1634.76</v>
      </c>
      <c r="L29" s="204">
        <v>0</v>
      </c>
      <c r="M29" s="204">
        <f t="shared" si="1"/>
        <v>1634.76</v>
      </c>
      <c r="N29" s="195" t="s">
        <v>725</v>
      </c>
      <c r="O29" s="195" t="s">
        <v>1811</v>
      </c>
      <c r="P29" s="195"/>
      <c r="Q29" s="195" t="s">
        <v>1860</v>
      </c>
      <c r="R29" s="195" t="s">
        <v>797</v>
      </c>
    </row>
    <row r="30" spans="1:18" s="205" customFormat="1">
      <c r="A30" s="195" t="s">
        <v>1859</v>
      </c>
      <c r="B30" s="195" t="s">
        <v>794</v>
      </c>
      <c r="C30" s="195" t="s">
        <v>56</v>
      </c>
      <c r="D30" s="195" t="s">
        <v>521</v>
      </c>
      <c r="E30" s="195" t="s">
        <v>1007</v>
      </c>
      <c r="F30" s="195" t="s">
        <v>1861</v>
      </c>
      <c r="G30" s="195" t="s">
        <v>48</v>
      </c>
      <c r="H30" s="195" t="s">
        <v>521</v>
      </c>
      <c r="I30" s="195" t="s">
        <v>796</v>
      </c>
      <c r="J30" s="195" t="s">
        <v>1811</v>
      </c>
      <c r="K30" s="204">
        <v>0</v>
      </c>
      <c r="L30" s="204">
        <v>150</v>
      </c>
      <c r="M30" s="204">
        <f t="shared" si="1"/>
        <v>-150</v>
      </c>
      <c r="N30" s="195" t="s">
        <v>725</v>
      </c>
      <c r="O30" s="195" t="s">
        <v>1811</v>
      </c>
      <c r="P30" s="195"/>
      <c r="Q30" s="195" t="s">
        <v>1860</v>
      </c>
      <c r="R30" s="195" t="s">
        <v>797</v>
      </c>
    </row>
    <row r="31" spans="1:18" s="205" customFormat="1">
      <c r="A31" s="195" t="s">
        <v>1859</v>
      </c>
      <c r="B31" s="195" t="s">
        <v>794</v>
      </c>
      <c r="C31" s="195" t="s">
        <v>242</v>
      </c>
      <c r="D31" s="195" t="s">
        <v>268</v>
      </c>
      <c r="E31" s="195" t="s">
        <v>1007</v>
      </c>
      <c r="F31" s="195" t="s">
        <v>1861</v>
      </c>
      <c r="G31" s="195" t="s">
        <v>48</v>
      </c>
      <c r="H31" s="195" t="s">
        <v>521</v>
      </c>
      <c r="I31" s="195" t="s">
        <v>796</v>
      </c>
      <c r="J31" s="195" t="s">
        <v>1811</v>
      </c>
      <c r="K31" s="204">
        <v>150</v>
      </c>
      <c r="L31" s="204">
        <v>0</v>
      </c>
      <c r="M31" s="204">
        <f t="shared" si="1"/>
        <v>150</v>
      </c>
      <c r="N31" s="195" t="s">
        <v>725</v>
      </c>
      <c r="O31" s="195" t="s">
        <v>1811</v>
      </c>
      <c r="P31" s="195"/>
      <c r="Q31" s="195" t="s">
        <v>1860</v>
      </c>
      <c r="R31" s="195" t="s">
        <v>797</v>
      </c>
    </row>
    <row r="32" spans="1:18" s="205" customFormat="1">
      <c r="A32" s="195" t="s">
        <v>1859</v>
      </c>
      <c r="B32" s="195" t="s">
        <v>794</v>
      </c>
      <c r="C32" s="195" t="s">
        <v>35</v>
      </c>
      <c r="D32" s="195" t="s">
        <v>521</v>
      </c>
      <c r="E32" s="195" t="s">
        <v>382</v>
      </c>
      <c r="F32" s="195" t="s">
        <v>263</v>
      </c>
      <c r="G32" s="195" t="s">
        <v>48</v>
      </c>
      <c r="H32" s="195" t="s">
        <v>521</v>
      </c>
      <c r="I32" s="195" t="s">
        <v>796</v>
      </c>
      <c r="J32" s="195" t="s">
        <v>1811</v>
      </c>
      <c r="K32" s="204">
        <v>0</v>
      </c>
      <c r="L32" s="204">
        <v>1650.1</v>
      </c>
      <c r="M32" s="204">
        <f t="shared" si="1"/>
        <v>-1650.1</v>
      </c>
      <c r="N32" s="195" t="s">
        <v>725</v>
      </c>
      <c r="O32" s="195" t="s">
        <v>1811</v>
      </c>
      <c r="P32" s="195"/>
      <c r="Q32" s="195" t="s">
        <v>1860</v>
      </c>
      <c r="R32" s="195" t="s">
        <v>797</v>
      </c>
    </row>
    <row r="33" spans="1:18" s="205" customFormat="1">
      <c r="A33" s="195" t="s">
        <v>1859</v>
      </c>
      <c r="B33" s="195" t="s">
        <v>794</v>
      </c>
      <c r="C33" s="195" t="s">
        <v>35</v>
      </c>
      <c r="D33" s="195" t="s">
        <v>521</v>
      </c>
      <c r="E33" s="195" t="s">
        <v>195</v>
      </c>
      <c r="F33" s="195" t="s">
        <v>263</v>
      </c>
      <c r="G33" s="195" t="s">
        <v>48</v>
      </c>
      <c r="H33" s="195" t="s">
        <v>521</v>
      </c>
      <c r="I33" s="195" t="s">
        <v>796</v>
      </c>
      <c r="J33" s="195" t="s">
        <v>1811</v>
      </c>
      <c r="K33" s="204">
        <v>0</v>
      </c>
      <c r="L33" s="204">
        <v>15249.07</v>
      </c>
      <c r="M33" s="204">
        <f t="shared" si="1"/>
        <v>-15249.07</v>
      </c>
      <c r="N33" s="195" t="s">
        <v>725</v>
      </c>
      <c r="O33" s="195" t="s">
        <v>1811</v>
      </c>
      <c r="P33" s="195"/>
      <c r="Q33" s="195" t="s">
        <v>1860</v>
      </c>
      <c r="R33" s="195" t="s">
        <v>797</v>
      </c>
    </row>
    <row r="34" spans="1:18" s="205" customFormat="1">
      <c r="A34" s="195" t="s">
        <v>1859</v>
      </c>
      <c r="B34" s="195" t="s">
        <v>794</v>
      </c>
      <c r="C34" s="195" t="s">
        <v>35</v>
      </c>
      <c r="D34" s="195" t="s">
        <v>521</v>
      </c>
      <c r="E34" s="195" t="s">
        <v>22</v>
      </c>
      <c r="F34" s="195" t="s">
        <v>263</v>
      </c>
      <c r="G34" s="195" t="s">
        <v>48</v>
      </c>
      <c r="H34" s="195" t="s">
        <v>521</v>
      </c>
      <c r="I34" s="195" t="s">
        <v>796</v>
      </c>
      <c r="J34" s="195" t="s">
        <v>1811</v>
      </c>
      <c r="K34" s="204">
        <v>0</v>
      </c>
      <c r="L34" s="204">
        <v>29375</v>
      </c>
      <c r="M34" s="204">
        <f t="shared" si="1"/>
        <v>-29375</v>
      </c>
      <c r="N34" s="195" t="s">
        <v>725</v>
      </c>
      <c r="O34" s="195" t="s">
        <v>1811</v>
      </c>
      <c r="P34" s="195"/>
      <c r="Q34" s="195" t="s">
        <v>1860</v>
      </c>
      <c r="R34" s="195" t="s">
        <v>797</v>
      </c>
    </row>
    <row r="35" spans="1:18" s="205" customFormat="1">
      <c r="A35" s="195" t="s">
        <v>1859</v>
      </c>
      <c r="B35" s="195" t="s">
        <v>794</v>
      </c>
      <c r="C35" s="195" t="s">
        <v>35</v>
      </c>
      <c r="D35" s="195" t="s">
        <v>521</v>
      </c>
      <c r="E35" s="195" t="s">
        <v>464</v>
      </c>
      <c r="F35" s="195" t="s">
        <v>263</v>
      </c>
      <c r="G35" s="195" t="s">
        <v>48</v>
      </c>
      <c r="H35" s="195" t="s">
        <v>521</v>
      </c>
      <c r="I35" s="195" t="s">
        <v>796</v>
      </c>
      <c r="J35" s="195" t="s">
        <v>1811</v>
      </c>
      <c r="K35" s="204">
        <v>0</v>
      </c>
      <c r="L35" s="204">
        <v>6573.85</v>
      </c>
      <c r="M35" s="204">
        <f t="shared" si="1"/>
        <v>-6573.85</v>
      </c>
      <c r="N35" s="195" t="s">
        <v>725</v>
      </c>
      <c r="O35" s="195" t="s">
        <v>1811</v>
      </c>
      <c r="P35" s="195"/>
      <c r="Q35" s="195" t="s">
        <v>1860</v>
      </c>
      <c r="R35" s="195" t="s">
        <v>797</v>
      </c>
    </row>
    <row r="36" spans="1:18" s="205" customFormat="1">
      <c r="A36" s="195" t="s">
        <v>1859</v>
      </c>
      <c r="B36" s="195" t="s">
        <v>794</v>
      </c>
      <c r="C36" s="195" t="s">
        <v>35</v>
      </c>
      <c r="D36" s="195" t="s">
        <v>521</v>
      </c>
      <c r="E36" s="195" t="s">
        <v>36</v>
      </c>
      <c r="F36" s="195" t="s">
        <v>263</v>
      </c>
      <c r="G36" s="195" t="s">
        <v>48</v>
      </c>
      <c r="H36" s="195" t="s">
        <v>521</v>
      </c>
      <c r="I36" s="195" t="s">
        <v>796</v>
      </c>
      <c r="J36" s="195" t="s">
        <v>1811</v>
      </c>
      <c r="K36" s="204">
        <v>0</v>
      </c>
      <c r="L36" s="204">
        <v>45119.25</v>
      </c>
      <c r="M36" s="204">
        <f t="shared" si="1"/>
        <v>-45119.25</v>
      </c>
      <c r="N36" s="195" t="s">
        <v>725</v>
      </c>
      <c r="O36" s="195" t="s">
        <v>1811</v>
      </c>
      <c r="P36" s="195"/>
      <c r="Q36" s="195" t="s">
        <v>1860</v>
      </c>
      <c r="R36" s="195" t="s">
        <v>797</v>
      </c>
    </row>
    <row r="37" spans="1:18" s="205" customFormat="1">
      <c r="A37" s="195" t="s">
        <v>1859</v>
      </c>
      <c r="B37" s="195" t="s">
        <v>794</v>
      </c>
      <c r="C37" s="195" t="s">
        <v>35</v>
      </c>
      <c r="D37" s="195" t="s">
        <v>521</v>
      </c>
      <c r="E37" s="195" t="s">
        <v>137</v>
      </c>
      <c r="F37" s="195" t="s">
        <v>263</v>
      </c>
      <c r="G37" s="195" t="s">
        <v>48</v>
      </c>
      <c r="H37" s="195" t="s">
        <v>521</v>
      </c>
      <c r="I37" s="195" t="s">
        <v>796</v>
      </c>
      <c r="J37" s="195" t="s">
        <v>1811</v>
      </c>
      <c r="K37" s="204">
        <v>0</v>
      </c>
      <c r="L37" s="204">
        <v>27246</v>
      </c>
      <c r="M37" s="204">
        <f t="shared" si="1"/>
        <v>-27246</v>
      </c>
      <c r="N37" s="195" t="s">
        <v>725</v>
      </c>
      <c r="O37" s="195" t="s">
        <v>1811</v>
      </c>
      <c r="P37" s="195"/>
      <c r="Q37" s="195" t="s">
        <v>1860</v>
      </c>
      <c r="R37" s="195" t="s">
        <v>797</v>
      </c>
    </row>
    <row r="38" spans="1:18" s="205" customFormat="1">
      <c r="A38" s="195" t="s">
        <v>1859</v>
      </c>
      <c r="B38" s="195" t="s">
        <v>794</v>
      </c>
      <c r="C38" s="195" t="s">
        <v>706</v>
      </c>
      <c r="D38" s="195" t="s">
        <v>802</v>
      </c>
      <c r="E38" s="195" t="s">
        <v>18</v>
      </c>
      <c r="F38" s="195" t="s">
        <v>338</v>
      </c>
      <c r="G38" s="195" t="s">
        <v>48</v>
      </c>
      <c r="H38" s="195" t="s">
        <v>521</v>
      </c>
      <c r="I38" s="195" t="s">
        <v>796</v>
      </c>
      <c r="J38" s="195" t="s">
        <v>1811</v>
      </c>
      <c r="K38" s="204">
        <v>478.5</v>
      </c>
      <c r="L38" s="204">
        <v>0</v>
      </c>
      <c r="M38" s="204">
        <f t="shared" si="1"/>
        <v>478.5</v>
      </c>
      <c r="N38" s="195" t="s">
        <v>725</v>
      </c>
      <c r="O38" s="195" t="s">
        <v>1811</v>
      </c>
      <c r="P38" s="195"/>
      <c r="Q38" s="195" t="s">
        <v>1860</v>
      </c>
      <c r="R38" s="195" t="s">
        <v>797</v>
      </c>
    </row>
    <row r="39" spans="1:18" s="205" customFormat="1">
      <c r="A39" s="195" t="s">
        <v>1859</v>
      </c>
      <c r="B39" s="195" t="s">
        <v>794</v>
      </c>
      <c r="C39" s="195" t="s">
        <v>706</v>
      </c>
      <c r="D39" s="195" t="s">
        <v>802</v>
      </c>
      <c r="E39" s="195" t="s">
        <v>22</v>
      </c>
      <c r="F39" s="195" t="s">
        <v>263</v>
      </c>
      <c r="G39" s="195" t="s">
        <v>48</v>
      </c>
      <c r="H39" s="195" t="s">
        <v>521</v>
      </c>
      <c r="I39" s="195" t="s">
        <v>796</v>
      </c>
      <c r="J39" s="195" t="s">
        <v>1811</v>
      </c>
      <c r="K39" s="204">
        <v>1762.5</v>
      </c>
      <c r="L39" s="204">
        <v>0</v>
      </c>
      <c r="M39" s="204">
        <f t="shared" si="1"/>
        <v>1762.5</v>
      </c>
      <c r="N39" s="195" t="s">
        <v>725</v>
      </c>
      <c r="O39" s="195" t="s">
        <v>1811</v>
      </c>
      <c r="P39" s="195"/>
      <c r="Q39" s="195" t="s">
        <v>1860</v>
      </c>
      <c r="R39" s="195" t="s">
        <v>797</v>
      </c>
    </row>
    <row r="40" spans="1:18" s="205" customFormat="1">
      <c r="A40" s="195" t="s">
        <v>1859</v>
      </c>
      <c r="B40" s="195" t="s">
        <v>794</v>
      </c>
      <c r="C40" s="195" t="s">
        <v>804</v>
      </c>
      <c r="D40" s="195" t="s">
        <v>268</v>
      </c>
      <c r="E40" s="195" t="s">
        <v>20</v>
      </c>
      <c r="F40" s="195" t="s">
        <v>338</v>
      </c>
      <c r="G40" s="195" t="s">
        <v>48</v>
      </c>
      <c r="H40" s="195" t="s">
        <v>521</v>
      </c>
      <c r="I40" s="195" t="s">
        <v>796</v>
      </c>
      <c r="J40" s="195" t="s">
        <v>1811</v>
      </c>
      <c r="K40" s="204">
        <v>338.4</v>
      </c>
      <c r="L40" s="204">
        <v>0</v>
      </c>
      <c r="M40" s="204">
        <f t="shared" si="1"/>
        <v>338.4</v>
      </c>
      <c r="N40" s="195" t="s">
        <v>725</v>
      </c>
      <c r="O40" s="195" t="s">
        <v>1811</v>
      </c>
      <c r="P40" s="195"/>
      <c r="Q40" s="195" t="s">
        <v>1860</v>
      </c>
      <c r="R40" s="195" t="s">
        <v>797</v>
      </c>
    </row>
    <row r="41" spans="1:18" s="205" customFormat="1">
      <c r="A41" s="195" t="s">
        <v>1859</v>
      </c>
      <c r="B41" s="195" t="s">
        <v>794</v>
      </c>
      <c r="C41" s="195" t="s">
        <v>706</v>
      </c>
      <c r="D41" s="195" t="s">
        <v>802</v>
      </c>
      <c r="E41" s="195" t="s">
        <v>20</v>
      </c>
      <c r="F41" s="195" t="s">
        <v>338</v>
      </c>
      <c r="G41" s="195" t="s">
        <v>48</v>
      </c>
      <c r="H41" s="195" t="s">
        <v>521</v>
      </c>
      <c r="I41" s="195" t="s">
        <v>796</v>
      </c>
      <c r="J41" s="195" t="s">
        <v>1811</v>
      </c>
      <c r="K41" s="204">
        <v>21.6</v>
      </c>
      <c r="L41" s="204">
        <v>0</v>
      </c>
      <c r="M41" s="204">
        <f t="shared" si="1"/>
        <v>21.6</v>
      </c>
      <c r="N41" s="195" t="s">
        <v>725</v>
      </c>
      <c r="O41" s="195" t="s">
        <v>1811</v>
      </c>
      <c r="P41" s="195"/>
      <c r="Q41" s="195" t="s">
        <v>1860</v>
      </c>
      <c r="R41" s="195" t="s">
        <v>797</v>
      </c>
    </row>
    <row r="42" spans="1:18" s="205" customFormat="1">
      <c r="A42" s="195" t="s">
        <v>1859</v>
      </c>
      <c r="B42" s="195" t="s">
        <v>794</v>
      </c>
      <c r="C42" s="195" t="s">
        <v>883</v>
      </c>
      <c r="D42" s="195" t="s">
        <v>521</v>
      </c>
      <c r="E42" s="195" t="s">
        <v>770</v>
      </c>
      <c r="F42" s="195" t="s">
        <v>263</v>
      </c>
      <c r="G42" s="195" t="s">
        <v>48</v>
      </c>
      <c r="H42" s="195" t="s">
        <v>521</v>
      </c>
      <c r="I42" s="195" t="s">
        <v>796</v>
      </c>
      <c r="J42" s="195" t="s">
        <v>1811</v>
      </c>
      <c r="K42" s="204">
        <v>0</v>
      </c>
      <c r="L42" s="204">
        <v>1373.82</v>
      </c>
      <c r="M42" s="204">
        <f t="shared" si="1"/>
        <v>-1373.82</v>
      </c>
      <c r="N42" s="195" t="s">
        <v>725</v>
      </c>
      <c r="O42" s="195" t="s">
        <v>1811</v>
      </c>
      <c r="P42" s="195"/>
      <c r="Q42" s="195" t="s">
        <v>1860</v>
      </c>
      <c r="R42" s="195" t="s">
        <v>797</v>
      </c>
    </row>
    <row r="43" spans="1:18" s="205" customFormat="1">
      <c r="A43" s="195" t="s">
        <v>1859</v>
      </c>
      <c r="B43" s="195" t="s">
        <v>794</v>
      </c>
      <c r="C43" s="195" t="s">
        <v>35</v>
      </c>
      <c r="D43" s="195" t="s">
        <v>521</v>
      </c>
      <c r="E43" s="195" t="s">
        <v>850</v>
      </c>
      <c r="F43" s="195" t="s">
        <v>263</v>
      </c>
      <c r="G43" s="195" t="s">
        <v>48</v>
      </c>
      <c r="H43" s="195" t="s">
        <v>521</v>
      </c>
      <c r="I43" s="195" t="s">
        <v>796</v>
      </c>
      <c r="J43" s="195" t="s">
        <v>1811</v>
      </c>
      <c r="K43" s="204">
        <v>0</v>
      </c>
      <c r="L43" s="204">
        <v>37367.699999999997</v>
      </c>
      <c r="M43" s="204">
        <f t="shared" si="1"/>
        <v>-37367.699999999997</v>
      </c>
      <c r="N43" s="195" t="s">
        <v>725</v>
      </c>
      <c r="O43" s="195" t="s">
        <v>1811</v>
      </c>
      <c r="P43" s="195"/>
      <c r="Q43" s="195" t="s">
        <v>1860</v>
      </c>
      <c r="R43" s="195" t="s">
        <v>797</v>
      </c>
    </row>
    <row r="44" spans="1:18" s="205" customFormat="1">
      <c r="A44" s="195" t="s">
        <v>2096</v>
      </c>
      <c r="B44" s="195" t="s">
        <v>794</v>
      </c>
      <c r="C44" s="195" t="s">
        <v>857</v>
      </c>
      <c r="D44" s="195" t="s">
        <v>521</v>
      </c>
      <c r="E44" s="195" t="s">
        <v>843</v>
      </c>
      <c r="F44" s="195" t="s">
        <v>521</v>
      </c>
      <c r="G44" s="195" t="s">
        <v>48</v>
      </c>
      <c r="H44" s="195" t="s">
        <v>521</v>
      </c>
      <c r="I44" s="195" t="s">
        <v>796</v>
      </c>
      <c r="J44" s="195" t="s">
        <v>1811</v>
      </c>
      <c r="K44" s="204">
        <v>0</v>
      </c>
      <c r="L44" s="204">
        <v>49976.51</v>
      </c>
      <c r="M44" s="204">
        <f t="shared" ref="M44:M55" si="2">K44-L44</f>
        <v>-49976.51</v>
      </c>
      <c r="N44" s="195" t="s">
        <v>2097</v>
      </c>
      <c r="O44" s="195" t="s">
        <v>2098</v>
      </c>
      <c r="P44" s="195"/>
      <c r="Q44" s="195" t="s">
        <v>2099</v>
      </c>
      <c r="R44" s="195" t="s">
        <v>847</v>
      </c>
    </row>
    <row r="45" spans="1:18" s="205" customFormat="1">
      <c r="A45" s="195" t="s">
        <v>2096</v>
      </c>
      <c r="B45" s="195" t="s">
        <v>794</v>
      </c>
      <c r="C45" s="195" t="s">
        <v>242</v>
      </c>
      <c r="D45" s="195" t="s">
        <v>795</v>
      </c>
      <c r="E45" s="195" t="s">
        <v>843</v>
      </c>
      <c r="F45" s="195" t="s">
        <v>710</v>
      </c>
      <c r="G45" s="195" t="s">
        <v>48</v>
      </c>
      <c r="H45" s="195" t="s">
        <v>521</v>
      </c>
      <c r="I45" s="195" t="s">
        <v>796</v>
      </c>
      <c r="J45" s="195" t="s">
        <v>1811</v>
      </c>
      <c r="K45" s="204">
        <v>49976.51</v>
      </c>
      <c r="L45" s="204">
        <v>0</v>
      </c>
      <c r="M45" s="204">
        <f t="shared" si="2"/>
        <v>49976.51</v>
      </c>
      <c r="N45" s="195" t="s">
        <v>2097</v>
      </c>
      <c r="O45" s="195" t="s">
        <v>2098</v>
      </c>
      <c r="P45" s="195"/>
      <c r="Q45" s="195" t="s">
        <v>2099</v>
      </c>
      <c r="R45" s="195" t="s">
        <v>847</v>
      </c>
    </row>
    <row r="46" spans="1:18" s="205" customFormat="1">
      <c r="A46" s="195" t="s">
        <v>2107</v>
      </c>
      <c r="B46" s="195" t="s">
        <v>794</v>
      </c>
      <c r="C46" s="195" t="s">
        <v>808</v>
      </c>
      <c r="D46" s="195" t="s">
        <v>268</v>
      </c>
      <c r="E46" s="195" t="s">
        <v>818</v>
      </c>
      <c r="F46" s="195" t="s">
        <v>710</v>
      </c>
      <c r="G46" s="195" t="s">
        <v>48</v>
      </c>
      <c r="H46" s="195" t="s">
        <v>521</v>
      </c>
      <c r="I46" s="195" t="s">
        <v>796</v>
      </c>
      <c r="J46" s="195" t="s">
        <v>1811</v>
      </c>
      <c r="K46" s="204">
        <v>4000</v>
      </c>
      <c r="L46" s="204">
        <v>0</v>
      </c>
      <c r="M46" s="204">
        <f t="shared" si="2"/>
        <v>4000</v>
      </c>
      <c r="N46" s="195" t="s">
        <v>1051</v>
      </c>
      <c r="O46" s="195" t="s">
        <v>1811</v>
      </c>
      <c r="P46" s="195"/>
      <c r="Q46" s="195" t="s">
        <v>2108</v>
      </c>
      <c r="R46" s="195" t="s">
        <v>847</v>
      </c>
    </row>
    <row r="47" spans="1:18" s="205" customFormat="1">
      <c r="A47" s="195" t="s">
        <v>2107</v>
      </c>
      <c r="B47" s="195" t="s">
        <v>794</v>
      </c>
      <c r="C47" s="195" t="s">
        <v>857</v>
      </c>
      <c r="D47" s="195" t="s">
        <v>521</v>
      </c>
      <c r="E47" s="195" t="s">
        <v>818</v>
      </c>
      <c r="F47" s="195" t="s">
        <v>521</v>
      </c>
      <c r="G47" s="195" t="s">
        <v>48</v>
      </c>
      <c r="H47" s="195" t="s">
        <v>521</v>
      </c>
      <c r="I47" s="195" t="s">
        <v>796</v>
      </c>
      <c r="J47" s="195" t="s">
        <v>1811</v>
      </c>
      <c r="K47" s="204">
        <v>0</v>
      </c>
      <c r="L47" s="204">
        <v>4000</v>
      </c>
      <c r="M47" s="204">
        <f t="shared" si="2"/>
        <v>-4000</v>
      </c>
      <c r="N47" s="195" t="s">
        <v>1051</v>
      </c>
      <c r="O47" s="195" t="s">
        <v>1811</v>
      </c>
      <c r="P47" s="195"/>
      <c r="Q47" s="195" t="s">
        <v>2108</v>
      </c>
      <c r="R47" s="195" t="s">
        <v>847</v>
      </c>
    </row>
    <row r="48" spans="1:18" s="205" customFormat="1">
      <c r="A48" s="195" t="s">
        <v>2109</v>
      </c>
      <c r="B48" s="195" t="s">
        <v>794</v>
      </c>
      <c r="C48" s="195" t="s">
        <v>367</v>
      </c>
      <c r="D48" s="195" t="s">
        <v>268</v>
      </c>
      <c r="E48" s="195" t="s">
        <v>254</v>
      </c>
      <c r="F48" s="195" t="s">
        <v>710</v>
      </c>
      <c r="G48" s="195" t="s">
        <v>48</v>
      </c>
      <c r="H48" s="195" t="s">
        <v>521</v>
      </c>
      <c r="I48" s="195" t="s">
        <v>796</v>
      </c>
      <c r="J48" s="195" t="s">
        <v>1597</v>
      </c>
      <c r="K48" s="204">
        <v>200</v>
      </c>
      <c r="L48" s="204">
        <v>0</v>
      </c>
      <c r="M48" s="204">
        <f t="shared" si="2"/>
        <v>200</v>
      </c>
      <c r="N48" s="195" t="s">
        <v>2110</v>
      </c>
      <c r="O48" s="195" t="s">
        <v>1811</v>
      </c>
      <c r="P48" s="195"/>
      <c r="Q48" s="195" t="s">
        <v>2111</v>
      </c>
      <c r="R48" s="195" t="s">
        <v>847</v>
      </c>
    </row>
    <row r="49" spans="1:18" s="205" customFormat="1">
      <c r="A49" s="195" t="s">
        <v>2109</v>
      </c>
      <c r="B49" s="195" t="s">
        <v>794</v>
      </c>
      <c r="C49" s="195" t="s">
        <v>857</v>
      </c>
      <c r="D49" s="195" t="s">
        <v>521</v>
      </c>
      <c r="E49" s="195" t="s">
        <v>254</v>
      </c>
      <c r="F49" s="195" t="s">
        <v>521</v>
      </c>
      <c r="G49" s="195" t="s">
        <v>48</v>
      </c>
      <c r="H49" s="195" t="s">
        <v>521</v>
      </c>
      <c r="I49" s="195" t="s">
        <v>796</v>
      </c>
      <c r="J49" s="195" t="s">
        <v>1597</v>
      </c>
      <c r="K49" s="204">
        <v>0</v>
      </c>
      <c r="L49" s="204">
        <v>200</v>
      </c>
      <c r="M49" s="204">
        <f t="shared" si="2"/>
        <v>-200</v>
      </c>
      <c r="N49" s="195" t="s">
        <v>2110</v>
      </c>
      <c r="O49" s="195" t="s">
        <v>1811</v>
      </c>
      <c r="P49" s="195"/>
      <c r="Q49" s="195" t="s">
        <v>2111</v>
      </c>
      <c r="R49" s="195" t="s">
        <v>847</v>
      </c>
    </row>
    <row r="50" spans="1:18" s="205" customFormat="1">
      <c r="A50" s="195" t="s">
        <v>2112</v>
      </c>
      <c r="B50" s="195" t="s">
        <v>794</v>
      </c>
      <c r="C50" s="195" t="s">
        <v>808</v>
      </c>
      <c r="D50" s="195" t="s">
        <v>805</v>
      </c>
      <c r="E50" s="195" t="s">
        <v>816</v>
      </c>
      <c r="F50" s="195" t="s">
        <v>710</v>
      </c>
      <c r="G50" s="195" t="s">
        <v>48</v>
      </c>
      <c r="H50" s="195" t="s">
        <v>521</v>
      </c>
      <c r="I50" s="195" t="s">
        <v>796</v>
      </c>
      <c r="J50" s="195" t="s">
        <v>1240</v>
      </c>
      <c r="K50" s="204">
        <v>134.03</v>
      </c>
      <c r="L50" s="204">
        <v>0</v>
      </c>
      <c r="M50" s="204">
        <f t="shared" si="2"/>
        <v>134.03</v>
      </c>
      <c r="N50" s="195" t="s">
        <v>1116</v>
      </c>
      <c r="O50" s="195" t="s">
        <v>1240</v>
      </c>
      <c r="P50" s="195"/>
      <c r="Q50" s="195" t="s">
        <v>2113</v>
      </c>
      <c r="R50" s="195" t="s">
        <v>847</v>
      </c>
    </row>
    <row r="51" spans="1:18" s="205" customFormat="1">
      <c r="A51" s="195" t="s">
        <v>2112</v>
      </c>
      <c r="B51" s="195" t="s">
        <v>794</v>
      </c>
      <c r="C51" s="195" t="s">
        <v>808</v>
      </c>
      <c r="D51" s="195" t="s">
        <v>268</v>
      </c>
      <c r="E51" s="195" t="s">
        <v>816</v>
      </c>
      <c r="F51" s="195" t="s">
        <v>710</v>
      </c>
      <c r="G51" s="195" t="s">
        <v>48</v>
      </c>
      <c r="H51" s="195" t="s">
        <v>521</v>
      </c>
      <c r="I51" s="195" t="s">
        <v>796</v>
      </c>
      <c r="J51" s="195" t="s">
        <v>1240</v>
      </c>
      <c r="K51" s="204">
        <v>348.53</v>
      </c>
      <c r="L51" s="204">
        <v>0</v>
      </c>
      <c r="M51" s="204">
        <f t="shared" si="2"/>
        <v>348.53</v>
      </c>
      <c r="N51" s="195" t="s">
        <v>1116</v>
      </c>
      <c r="O51" s="195" t="s">
        <v>1240</v>
      </c>
      <c r="P51" s="195"/>
      <c r="Q51" s="195" t="s">
        <v>2113</v>
      </c>
      <c r="R51" s="195" t="s">
        <v>847</v>
      </c>
    </row>
    <row r="52" spans="1:18" s="205" customFormat="1">
      <c r="A52" s="195" t="s">
        <v>2112</v>
      </c>
      <c r="B52" s="195" t="s">
        <v>794</v>
      </c>
      <c r="C52" s="195" t="s">
        <v>808</v>
      </c>
      <c r="D52" s="195" t="s">
        <v>268</v>
      </c>
      <c r="E52" s="195" t="s">
        <v>835</v>
      </c>
      <c r="F52" s="195" t="s">
        <v>710</v>
      </c>
      <c r="G52" s="195" t="s">
        <v>48</v>
      </c>
      <c r="H52" s="195" t="s">
        <v>521</v>
      </c>
      <c r="I52" s="195" t="s">
        <v>796</v>
      </c>
      <c r="J52" s="195" t="s">
        <v>1240</v>
      </c>
      <c r="K52" s="204">
        <v>289.32</v>
      </c>
      <c r="L52" s="204">
        <v>0</v>
      </c>
      <c r="M52" s="204">
        <f t="shared" si="2"/>
        <v>289.32</v>
      </c>
      <c r="N52" s="195" t="s">
        <v>852</v>
      </c>
      <c r="O52" s="195" t="s">
        <v>1240</v>
      </c>
      <c r="P52" s="195"/>
      <c r="Q52" s="195" t="s">
        <v>2113</v>
      </c>
      <c r="R52" s="195" t="s">
        <v>847</v>
      </c>
    </row>
    <row r="53" spans="1:18" s="205" customFormat="1">
      <c r="A53" s="195" t="s">
        <v>2112</v>
      </c>
      <c r="B53" s="195" t="s">
        <v>794</v>
      </c>
      <c r="C53" s="195" t="s">
        <v>808</v>
      </c>
      <c r="D53" s="195" t="s">
        <v>268</v>
      </c>
      <c r="E53" s="195" t="s">
        <v>382</v>
      </c>
      <c r="F53" s="195" t="s">
        <v>710</v>
      </c>
      <c r="G53" s="195" t="s">
        <v>48</v>
      </c>
      <c r="H53" s="195" t="s">
        <v>521</v>
      </c>
      <c r="I53" s="195" t="s">
        <v>796</v>
      </c>
      <c r="J53" s="195" t="s">
        <v>1240</v>
      </c>
      <c r="K53" s="204">
        <v>488.91</v>
      </c>
      <c r="L53" s="204">
        <v>0</v>
      </c>
      <c r="M53" s="204">
        <f t="shared" si="2"/>
        <v>488.91</v>
      </c>
      <c r="N53" s="195" t="s">
        <v>2114</v>
      </c>
      <c r="O53" s="195" t="s">
        <v>1240</v>
      </c>
      <c r="P53" s="195"/>
      <c r="Q53" s="195" t="s">
        <v>2113</v>
      </c>
      <c r="R53" s="195" t="s">
        <v>847</v>
      </c>
    </row>
    <row r="54" spans="1:18" s="205" customFormat="1">
      <c r="A54" s="195" t="s">
        <v>2112</v>
      </c>
      <c r="B54" s="195" t="s">
        <v>794</v>
      </c>
      <c r="C54" s="195" t="s">
        <v>804</v>
      </c>
      <c r="D54" s="195" t="s">
        <v>805</v>
      </c>
      <c r="E54" s="195" t="s">
        <v>799</v>
      </c>
      <c r="F54" s="195" t="s">
        <v>710</v>
      </c>
      <c r="G54" s="195" t="s">
        <v>48</v>
      </c>
      <c r="H54" s="195" t="s">
        <v>521</v>
      </c>
      <c r="I54" s="195" t="s">
        <v>796</v>
      </c>
      <c r="J54" s="195" t="s">
        <v>1240</v>
      </c>
      <c r="K54" s="204">
        <v>10000</v>
      </c>
      <c r="L54" s="204">
        <v>0</v>
      </c>
      <c r="M54" s="204">
        <f t="shared" si="2"/>
        <v>10000</v>
      </c>
      <c r="N54" s="195" t="s">
        <v>2115</v>
      </c>
      <c r="O54" s="195" t="s">
        <v>1240</v>
      </c>
      <c r="P54" s="195"/>
      <c r="Q54" s="195" t="s">
        <v>2113</v>
      </c>
      <c r="R54" s="195" t="s">
        <v>847</v>
      </c>
    </row>
    <row r="55" spans="1:18" s="205" customFormat="1">
      <c r="A55" s="195" t="s">
        <v>2112</v>
      </c>
      <c r="B55" s="195" t="s">
        <v>794</v>
      </c>
      <c r="C55" s="195" t="s">
        <v>804</v>
      </c>
      <c r="D55" s="195" t="s">
        <v>268</v>
      </c>
      <c r="E55" s="195" t="s">
        <v>816</v>
      </c>
      <c r="F55" s="195" t="s">
        <v>710</v>
      </c>
      <c r="G55" s="195" t="s">
        <v>48</v>
      </c>
      <c r="H55" s="195" t="s">
        <v>521</v>
      </c>
      <c r="I55" s="195" t="s">
        <v>796</v>
      </c>
      <c r="J55" s="195" t="s">
        <v>1240</v>
      </c>
      <c r="K55" s="204">
        <v>50.63</v>
      </c>
      <c r="L55" s="204">
        <v>0</v>
      </c>
      <c r="M55" s="204">
        <f t="shared" si="2"/>
        <v>50.63</v>
      </c>
      <c r="N55" s="195" t="s">
        <v>1116</v>
      </c>
      <c r="O55" s="195" t="s">
        <v>1240</v>
      </c>
      <c r="P55" s="195"/>
      <c r="Q55" s="195" t="s">
        <v>2113</v>
      </c>
      <c r="R55" s="195" t="s">
        <v>847</v>
      </c>
    </row>
    <row r="56" spans="1:18" s="205" customFormat="1">
      <c r="A56" s="195" t="s">
        <v>2112</v>
      </c>
      <c r="B56" s="195" t="s">
        <v>794</v>
      </c>
      <c r="C56" s="195" t="s">
        <v>808</v>
      </c>
      <c r="D56" s="195" t="s">
        <v>837</v>
      </c>
      <c r="E56" s="195" t="s">
        <v>816</v>
      </c>
      <c r="F56" s="195" t="s">
        <v>710</v>
      </c>
      <c r="G56" s="195" t="s">
        <v>48</v>
      </c>
      <c r="H56" s="195" t="s">
        <v>521</v>
      </c>
      <c r="I56" s="195" t="s">
        <v>796</v>
      </c>
      <c r="J56" s="195" t="s">
        <v>1240</v>
      </c>
      <c r="K56" s="204">
        <v>450</v>
      </c>
      <c r="L56" s="204">
        <v>0</v>
      </c>
      <c r="M56" s="204">
        <f t="shared" ref="M56:M119" si="3">K56-L56</f>
        <v>450</v>
      </c>
      <c r="N56" s="195" t="s">
        <v>1116</v>
      </c>
      <c r="O56" s="195" t="s">
        <v>1240</v>
      </c>
      <c r="P56" s="195"/>
      <c r="Q56" s="195" t="s">
        <v>2113</v>
      </c>
      <c r="R56" s="195" t="s">
        <v>847</v>
      </c>
    </row>
    <row r="57" spans="1:18" s="205" customFormat="1">
      <c r="A57" s="195" t="s">
        <v>2112</v>
      </c>
      <c r="B57" s="195" t="s">
        <v>794</v>
      </c>
      <c r="C57" s="195" t="s">
        <v>808</v>
      </c>
      <c r="D57" s="195" t="s">
        <v>837</v>
      </c>
      <c r="E57" s="195" t="s">
        <v>835</v>
      </c>
      <c r="F57" s="195" t="s">
        <v>710</v>
      </c>
      <c r="G57" s="195" t="s">
        <v>48</v>
      </c>
      <c r="H57" s="195" t="s">
        <v>521</v>
      </c>
      <c r="I57" s="195" t="s">
        <v>796</v>
      </c>
      <c r="J57" s="195" t="s">
        <v>1240</v>
      </c>
      <c r="K57" s="204">
        <v>243</v>
      </c>
      <c r="L57" s="204">
        <v>0</v>
      </c>
      <c r="M57" s="204">
        <f t="shared" si="3"/>
        <v>243</v>
      </c>
      <c r="N57" s="195" t="s">
        <v>964</v>
      </c>
      <c r="O57" s="195" t="s">
        <v>1240</v>
      </c>
      <c r="P57" s="195"/>
      <c r="Q57" s="195" t="s">
        <v>2113</v>
      </c>
      <c r="R57" s="195" t="s">
        <v>847</v>
      </c>
    </row>
    <row r="58" spans="1:18" s="205" customFormat="1">
      <c r="A58" s="195" t="s">
        <v>2112</v>
      </c>
      <c r="B58" s="195" t="s">
        <v>794</v>
      </c>
      <c r="C58" s="195" t="s">
        <v>804</v>
      </c>
      <c r="D58" s="195" t="s">
        <v>837</v>
      </c>
      <c r="E58" s="195" t="s">
        <v>799</v>
      </c>
      <c r="F58" s="195" t="s">
        <v>710</v>
      </c>
      <c r="G58" s="195" t="s">
        <v>48</v>
      </c>
      <c r="H58" s="195" t="s">
        <v>521</v>
      </c>
      <c r="I58" s="195" t="s">
        <v>796</v>
      </c>
      <c r="J58" s="195" t="s">
        <v>1240</v>
      </c>
      <c r="K58" s="204">
        <v>600</v>
      </c>
      <c r="L58" s="204">
        <v>0</v>
      </c>
      <c r="M58" s="204">
        <f t="shared" si="3"/>
        <v>600</v>
      </c>
      <c r="N58" s="195" t="s">
        <v>964</v>
      </c>
      <c r="O58" s="195" t="s">
        <v>1240</v>
      </c>
      <c r="P58" s="195"/>
      <c r="Q58" s="195" t="s">
        <v>2113</v>
      </c>
      <c r="R58" s="195" t="s">
        <v>847</v>
      </c>
    </row>
    <row r="59" spans="1:18" s="205" customFormat="1">
      <c r="A59" s="195" t="s">
        <v>2112</v>
      </c>
      <c r="B59" s="195" t="s">
        <v>794</v>
      </c>
      <c r="C59" s="195" t="s">
        <v>707</v>
      </c>
      <c r="D59" s="195" t="s">
        <v>814</v>
      </c>
      <c r="E59" s="195" t="s">
        <v>816</v>
      </c>
      <c r="F59" s="195" t="s">
        <v>710</v>
      </c>
      <c r="G59" s="195" t="s">
        <v>48</v>
      </c>
      <c r="H59" s="195" t="s">
        <v>521</v>
      </c>
      <c r="I59" s="195" t="s">
        <v>796</v>
      </c>
      <c r="J59" s="195" t="s">
        <v>1240</v>
      </c>
      <c r="K59" s="204">
        <v>1829.95</v>
      </c>
      <c r="L59" s="204">
        <v>0</v>
      </c>
      <c r="M59" s="204">
        <f t="shared" si="3"/>
        <v>1829.95</v>
      </c>
      <c r="N59" s="195" t="s">
        <v>1116</v>
      </c>
      <c r="O59" s="195" t="s">
        <v>1240</v>
      </c>
      <c r="P59" s="195"/>
      <c r="Q59" s="195" t="s">
        <v>2113</v>
      </c>
      <c r="R59" s="195" t="s">
        <v>847</v>
      </c>
    </row>
    <row r="60" spans="1:18" s="205" customFormat="1">
      <c r="A60" s="195" t="s">
        <v>2112</v>
      </c>
      <c r="B60" s="195" t="s">
        <v>794</v>
      </c>
      <c r="C60" s="195" t="s">
        <v>808</v>
      </c>
      <c r="D60" s="195" t="s">
        <v>809</v>
      </c>
      <c r="E60" s="195" t="s">
        <v>816</v>
      </c>
      <c r="F60" s="195" t="s">
        <v>710</v>
      </c>
      <c r="G60" s="195" t="s">
        <v>48</v>
      </c>
      <c r="H60" s="195" t="s">
        <v>521</v>
      </c>
      <c r="I60" s="195" t="s">
        <v>796</v>
      </c>
      <c r="J60" s="195" t="s">
        <v>1240</v>
      </c>
      <c r="K60" s="204">
        <v>195</v>
      </c>
      <c r="L60" s="204">
        <v>0</v>
      </c>
      <c r="M60" s="204">
        <f t="shared" si="3"/>
        <v>195</v>
      </c>
      <c r="N60" s="195" t="s">
        <v>1116</v>
      </c>
      <c r="O60" s="195" t="s">
        <v>1240</v>
      </c>
      <c r="P60" s="195"/>
      <c r="Q60" s="195" t="s">
        <v>2113</v>
      </c>
      <c r="R60" s="195" t="s">
        <v>847</v>
      </c>
    </row>
    <row r="61" spans="1:18" s="205" customFormat="1">
      <c r="A61" s="195" t="s">
        <v>2112</v>
      </c>
      <c r="B61" s="195" t="s">
        <v>794</v>
      </c>
      <c r="C61" s="195" t="s">
        <v>56</v>
      </c>
      <c r="D61" s="195" t="s">
        <v>521</v>
      </c>
      <c r="E61" s="195" t="s">
        <v>799</v>
      </c>
      <c r="F61" s="195" t="s">
        <v>521</v>
      </c>
      <c r="G61" s="195" t="s">
        <v>48</v>
      </c>
      <c r="H61" s="195" t="s">
        <v>521</v>
      </c>
      <c r="I61" s="195" t="s">
        <v>796</v>
      </c>
      <c r="J61" s="195" t="s">
        <v>1240</v>
      </c>
      <c r="K61" s="204">
        <v>0</v>
      </c>
      <c r="L61" s="204">
        <v>600</v>
      </c>
      <c r="M61" s="204">
        <f t="shared" si="3"/>
        <v>-600</v>
      </c>
      <c r="N61" s="195" t="s">
        <v>964</v>
      </c>
      <c r="O61" s="195" t="s">
        <v>1240</v>
      </c>
      <c r="P61" s="195"/>
      <c r="Q61" s="195" t="s">
        <v>2113</v>
      </c>
      <c r="R61" s="195" t="s">
        <v>847</v>
      </c>
    </row>
    <row r="62" spans="1:18" s="205" customFormat="1">
      <c r="A62" s="195" t="s">
        <v>2112</v>
      </c>
      <c r="B62" s="195" t="s">
        <v>794</v>
      </c>
      <c r="C62" s="195" t="s">
        <v>56</v>
      </c>
      <c r="D62" s="195" t="s">
        <v>521</v>
      </c>
      <c r="E62" s="195" t="s">
        <v>799</v>
      </c>
      <c r="F62" s="195" t="s">
        <v>521</v>
      </c>
      <c r="G62" s="195" t="s">
        <v>48</v>
      </c>
      <c r="H62" s="195" t="s">
        <v>521</v>
      </c>
      <c r="I62" s="195" t="s">
        <v>796</v>
      </c>
      <c r="J62" s="195" t="s">
        <v>1240</v>
      </c>
      <c r="K62" s="204">
        <v>0</v>
      </c>
      <c r="L62" s="204">
        <v>10000</v>
      </c>
      <c r="M62" s="204">
        <f t="shared" si="3"/>
        <v>-10000</v>
      </c>
      <c r="N62" s="195" t="s">
        <v>2115</v>
      </c>
      <c r="O62" s="195" t="s">
        <v>1240</v>
      </c>
      <c r="P62" s="195"/>
      <c r="Q62" s="195" t="s">
        <v>2113</v>
      </c>
      <c r="R62" s="195" t="s">
        <v>847</v>
      </c>
    </row>
    <row r="63" spans="1:18" s="205" customFormat="1">
      <c r="A63" s="195" t="s">
        <v>2112</v>
      </c>
      <c r="B63" s="195" t="s">
        <v>794</v>
      </c>
      <c r="C63" s="195" t="s">
        <v>56</v>
      </c>
      <c r="D63" s="195" t="s">
        <v>521</v>
      </c>
      <c r="E63" s="195" t="s">
        <v>382</v>
      </c>
      <c r="F63" s="195" t="s">
        <v>521</v>
      </c>
      <c r="G63" s="195" t="s">
        <v>48</v>
      </c>
      <c r="H63" s="195" t="s">
        <v>521</v>
      </c>
      <c r="I63" s="195" t="s">
        <v>796</v>
      </c>
      <c r="J63" s="195" t="s">
        <v>1240</v>
      </c>
      <c r="K63" s="204">
        <v>0</v>
      </c>
      <c r="L63" s="204">
        <v>488.91</v>
      </c>
      <c r="M63" s="204">
        <f t="shared" si="3"/>
        <v>-488.91</v>
      </c>
      <c r="N63" s="195" t="s">
        <v>2114</v>
      </c>
      <c r="O63" s="195" t="s">
        <v>1240</v>
      </c>
      <c r="P63" s="195"/>
      <c r="Q63" s="195" t="s">
        <v>2113</v>
      </c>
      <c r="R63" s="195" t="s">
        <v>847</v>
      </c>
    </row>
    <row r="64" spans="1:18" s="205" customFormat="1">
      <c r="A64" s="195" t="s">
        <v>2112</v>
      </c>
      <c r="B64" s="195" t="s">
        <v>794</v>
      </c>
      <c r="C64" s="195" t="s">
        <v>56</v>
      </c>
      <c r="D64" s="195" t="s">
        <v>521</v>
      </c>
      <c r="E64" s="195" t="s">
        <v>835</v>
      </c>
      <c r="F64" s="195" t="s">
        <v>521</v>
      </c>
      <c r="G64" s="195" t="s">
        <v>48</v>
      </c>
      <c r="H64" s="195" t="s">
        <v>521</v>
      </c>
      <c r="I64" s="195" t="s">
        <v>796</v>
      </c>
      <c r="J64" s="195" t="s">
        <v>1240</v>
      </c>
      <c r="K64" s="204">
        <v>0</v>
      </c>
      <c r="L64" s="204">
        <v>289.32</v>
      </c>
      <c r="M64" s="204">
        <f t="shared" si="3"/>
        <v>-289.32</v>
      </c>
      <c r="N64" s="195" t="s">
        <v>852</v>
      </c>
      <c r="O64" s="195" t="s">
        <v>1240</v>
      </c>
      <c r="P64" s="195"/>
      <c r="Q64" s="195" t="s">
        <v>2113</v>
      </c>
      <c r="R64" s="195" t="s">
        <v>847</v>
      </c>
    </row>
    <row r="65" spans="1:18" s="205" customFormat="1">
      <c r="A65" s="195" t="s">
        <v>2112</v>
      </c>
      <c r="B65" s="195" t="s">
        <v>794</v>
      </c>
      <c r="C65" s="195" t="s">
        <v>56</v>
      </c>
      <c r="D65" s="195" t="s">
        <v>521</v>
      </c>
      <c r="E65" s="195" t="s">
        <v>835</v>
      </c>
      <c r="F65" s="195" t="s">
        <v>521</v>
      </c>
      <c r="G65" s="195" t="s">
        <v>48</v>
      </c>
      <c r="H65" s="195" t="s">
        <v>521</v>
      </c>
      <c r="I65" s="195" t="s">
        <v>796</v>
      </c>
      <c r="J65" s="195" t="s">
        <v>1240</v>
      </c>
      <c r="K65" s="204">
        <v>0</v>
      </c>
      <c r="L65" s="204">
        <v>243</v>
      </c>
      <c r="M65" s="204">
        <f t="shared" si="3"/>
        <v>-243</v>
      </c>
      <c r="N65" s="195" t="s">
        <v>964</v>
      </c>
      <c r="O65" s="195" t="s">
        <v>1240</v>
      </c>
      <c r="P65" s="195"/>
      <c r="Q65" s="195" t="s">
        <v>2113</v>
      </c>
      <c r="R65" s="195" t="s">
        <v>847</v>
      </c>
    </row>
    <row r="66" spans="1:18" s="205" customFormat="1">
      <c r="A66" s="195" t="s">
        <v>2112</v>
      </c>
      <c r="B66" s="195" t="s">
        <v>794</v>
      </c>
      <c r="C66" s="195" t="s">
        <v>56</v>
      </c>
      <c r="D66" s="195" t="s">
        <v>521</v>
      </c>
      <c r="E66" s="195" t="s">
        <v>816</v>
      </c>
      <c r="F66" s="195" t="s">
        <v>521</v>
      </c>
      <c r="G66" s="195" t="s">
        <v>48</v>
      </c>
      <c r="H66" s="195" t="s">
        <v>521</v>
      </c>
      <c r="I66" s="195" t="s">
        <v>796</v>
      </c>
      <c r="J66" s="195" t="s">
        <v>1240</v>
      </c>
      <c r="K66" s="204">
        <v>0</v>
      </c>
      <c r="L66" s="204">
        <v>3008.14</v>
      </c>
      <c r="M66" s="204">
        <f t="shared" si="3"/>
        <v>-3008.14</v>
      </c>
      <c r="N66" s="195" t="s">
        <v>1116</v>
      </c>
      <c r="O66" s="195" t="s">
        <v>1240</v>
      </c>
      <c r="P66" s="195"/>
      <c r="Q66" s="195" t="s">
        <v>2113</v>
      </c>
      <c r="R66" s="195" t="s">
        <v>847</v>
      </c>
    </row>
    <row r="67" spans="1:18" s="205" customFormat="1">
      <c r="A67" s="195" t="s">
        <v>2116</v>
      </c>
      <c r="B67" s="195" t="s">
        <v>794</v>
      </c>
      <c r="C67" s="195" t="s">
        <v>808</v>
      </c>
      <c r="D67" s="195" t="s">
        <v>805</v>
      </c>
      <c r="E67" s="195" t="s">
        <v>835</v>
      </c>
      <c r="F67" s="195" t="s">
        <v>710</v>
      </c>
      <c r="G67" s="195" t="s">
        <v>48</v>
      </c>
      <c r="H67" s="195" t="s">
        <v>521</v>
      </c>
      <c r="I67" s="195" t="s">
        <v>796</v>
      </c>
      <c r="J67" s="195" t="s">
        <v>1597</v>
      </c>
      <c r="K67" s="204">
        <v>348.5</v>
      </c>
      <c r="L67" s="204">
        <v>0</v>
      </c>
      <c r="M67" s="204">
        <f t="shared" si="3"/>
        <v>348.5</v>
      </c>
      <c r="N67" s="195" t="s">
        <v>1071</v>
      </c>
      <c r="O67" s="195" t="s">
        <v>1597</v>
      </c>
      <c r="P67" s="195"/>
      <c r="Q67" s="195" t="s">
        <v>2117</v>
      </c>
      <c r="R67" s="195" t="s">
        <v>847</v>
      </c>
    </row>
    <row r="68" spans="1:18" s="205" customFormat="1">
      <c r="A68" s="195" t="s">
        <v>2116</v>
      </c>
      <c r="B68" s="195" t="s">
        <v>794</v>
      </c>
      <c r="C68" s="195" t="s">
        <v>706</v>
      </c>
      <c r="D68" s="195" t="s">
        <v>794</v>
      </c>
      <c r="E68" s="195" t="s">
        <v>799</v>
      </c>
      <c r="F68" s="195" t="s">
        <v>710</v>
      </c>
      <c r="G68" s="195" t="s">
        <v>48</v>
      </c>
      <c r="H68" s="195" t="s">
        <v>521</v>
      </c>
      <c r="I68" s="195" t="s">
        <v>796</v>
      </c>
      <c r="J68" s="195" t="s">
        <v>1597</v>
      </c>
      <c r="K68" s="204">
        <v>38005</v>
      </c>
      <c r="L68" s="204">
        <v>0</v>
      </c>
      <c r="M68" s="204">
        <f t="shared" si="3"/>
        <v>38005</v>
      </c>
      <c r="N68" s="195" t="s">
        <v>2118</v>
      </c>
      <c r="O68" s="195" t="s">
        <v>1597</v>
      </c>
      <c r="P68" s="195"/>
      <c r="Q68" s="195" t="s">
        <v>2117</v>
      </c>
      <c r="R68" s="195" t="s">
        <v>847</v>
      </c>
    </row>
    <row r="69" spans="1:18" s="205" customFormat="1">
      <c r="A69" s="195" t="s">
        <v>2116</v>
      </c>
      <c r="B69" s="195" t="s">
        <v>794</v>
      </c>
      <c r="C69" s="195" t="s">
        <v>808</v>
      </c>
      <c r="D69" s="195" t="s">
        <v>268</v>
      </c>
      <c r="E69" s="195" t="s">
        <v>839</v>
      </c>
      <c r="F69" s="195" t="s">
        <v>710</v>
      </c>
      <c r="G69" s="195" t="s">
        <v>48</v>
      </c>
      <c r="H69" s="195" t="s">
        <v>521</v>
      </c>
      <c r="I69" s="195" t="s">
        <v>796</v>
      </c>
      <c r="J69" s="195" t="s">
        <v>1597</v>
      </c>
      <c r="K69" s="204">
        <v>290.5</v>
      </c>
      <c r="L69" s="204">
        <v>0</v>
      </c>
      <c r="M69" s="204">
        <f t="shared" si="3"/>
        <v>290.5</v>
      </c>
      <c r="N69" s="195" t="s">
        <v>2119</v>
      </c>
      <c r="O69" s="195" t="s">
        <v>1597</v>
      </c>
      <c r="P69" s="195"/>
      <c r="Q69" s="195" t="s">
        <v>2117</v>
      </c>
      <c r="R69" s="195" t="s">
        <v>847</v>
      </c>
    </row>
    <row r="70" spans="1:18" s="205" customFormat="1">
      <c r="A70" s="195" t="s">
        <v>2116</v>
      </c>
      <c r="B70" s="195" t="s">
        <v>794</v>
      </c>
      <c r="C70" s="195" t="s">
        <v>808</v>
      </c>
      <c r="D70" s="195" t="s">
        <v>268</v>
      </c>
      <c r="E70" s="195" t="s">
        <v>342</v>
      </c>
      <c r="F70" s="195" t="s">
        <v>710</v>
      </c>
      <c r="G70" s="195" t="s">
        <v>48</v>
      </c>
      <c r="H70" s="195" t="s">
        <v>521</v>
      </c>
      <c r="I70" s="195" t="s">
        <v>796</v>
      </c>
      <c r="J70" s="195" t="s">
        <v>1597</v>
      </c>
      <c r="K70" s="204">
        <v>469.5</v>
      </c>
      <c r="L70" s="204">
        <v>0</v>
      </c>
      <c r="M70" s="204">
        <f t="shared" si="3"/>
        <v>469.5</v>
      </c>
      <c r="N70" s="195" t="s">
        <v>852</v>
      </c>
      <c r="O70" s="195" t="s">
        <v>1597</v>
      </c>
      <c r="P70" s="195"/>
      <c r="Q70" s="195" t="s">
        <v>2117</v>
      </c>
      <c r="R70" s="195" t="s">
        <v>847</v>
      </c>
    </row>
    <row r="71" spans="1:18" s="205" customFormat="1">
      <c r="A71" s="195" t="s">
        <v>2116</v>
      </c>
      <c r="B71" s="195" t="s">
        <v>794</v>
      </c>
      <c r="C71" s="195" t="s">
        <v>808</v>
      </c>
      <c r="D71" s="195" t="s">
        <v>268</v>
      </c>
      <c r="E71" s="195" t="s">
        <v>838</v>
      </c>
      <c r="F71" s="195" t="s">
        <v>710</v>
      </c>
      <c r="G71" s="195" t="s">
        <v>48</v>
      </c>
      <c r="H71" s="195" t="s">
        <v>521</v>
      </c>
      <c r="I71" s="195" t="s">
        <v>796</v>
      </c>
      <c r="J71" s="195" t="s">
        <v>1597</v>
      </c>
      <c r="K71" s="204">
        <v>237.85</v>
      </c>
      <c r="L71" s="204">
        <v>0</v>
      </c>
      <c r="M71" s="204">
        <f t="shared" si="3"/>
        <v>237.85</v>
      </c>
      <c r="N71" s="195" t="s">
        <v>1119</v>
      </c>
      <c r="O71" s="195" t="s">
        <v>1597</v>
      </c>
      <c r="P71" s="195"/>
      <c r="Q71" s="195" t="s">
        <v>2117</v>
      </c>
      <c r="R71" s="195" t="s">
        <v>847</v>
      </c>
    </row>
    <row r="72" spans="1:18" s="205" customFormat="1">
      <c r="A72" s="195" t="s">
        <v>2116</v>
      </c>
      <c r="B72" s="195" t="s">
        <v>794</v>
      </c>
      <c r="C72" s="195" t="s">
        <v>702</v>
      </c>
      <c r="D72" s="195" t="s">
        <v>805</v>
      </c>
      <c r="E72" s="195" t="s">
        <v>838</v>
      </c>
      <c r="F72" s="195" t="s">
        <v>710</v>
      </c>
      <c r="G72" s="195" t="s">
        <v>48</v>
      </c>
      <c r="H72" s="195" t="s">
        <v>521</v>
      </c>
      <c r="I72" s="195" t="s">
        <v>796</v>
      </c>
      <c r="J72" s="195" t="s">
        <v>1597</v>
      </c>
      <c r="K72" s="204">
        <v>2093</v>
      </c>
      <c r="L72" s="204">
        <v>0</v>
      </c>
      <c r="M72" s="204">
        <f t="shared" si="3"/>
        <v>2093</v>
      </c>
      <c r="N72" s="195" t="s">
        <v>2120</v>
      </c>
      <c r="O72" s="195" t="s">
        <v>1597</v>
      </c>
      <c r="P72" s="195"/>
      <c r="Q72" s="195" t="s">
        <v>2117</v>
      </c>
      <c r="R72" s="195" t="s">
        <v>847</v>
      </c>
    </row>
    <row r="73" spans="1:18" s="205" customFormat="1">
      <c r="A73" s="195" t="s">
        <v>2116</v>
      </c>
      <c r="B73" s="195" t="s">
        <v>794</v>
      </c>
      <c r="C73" s="195" t="s">
        <v>706</v>
      </c>
      <c r="D73" s="195" t="s">
        <v>815</v>
      </c>
      <c r="E73" s="195" t="s">
        <v>850</v>
      </c>
      <c r="F73" s="195" t="s">
        <v>710</v>
      </c>
      <c r="G73" s="195" t="s">
        <v>48</v>
      </c>
      <c r="H73" s="195" t="s">
        <v>521</v>
      </c>
      <c r="I73" s="195" t="s">
        <v>796</v>
      </c>
      <c r="J73" s="195" t="s">
        <v>1597</v>
      </c>
      <c r="K73" s="204">
        <v>921.67</v>
      </c>
      <c r="L73" s="204">
        <v>0</v>
      </c>
      <c r="M73" s="204">
        <f t="shared" si="3"/>
        <v>921.67</v>
      </c>
      <c r="N73" s="195" t="s">
        <v>852</v>
      </c>
      <c r="O73" s="195" t="s">
        <v>1597</v>
      </c>
      <c r="P73" s="195"/>
      <c r="Q73" s="195" t="s">
        <v>2117</v>
      </c>
      <c r="R73" s="195" t="s">
        <v>847</v>
      </c>
    </row>
    <row r="74" spans="1:18" s="205" customFormat="1">
      <c r="A74" s="195" t="s">
        <v>2116</v>
      </c>
      <c r="B74" s="195" t="s">
        <v>794</v>
      </c>
      <c r="C74" s="195" t="s">
        <v>56</v>
      </c>
      <c r="D74" s="195" t="s">
        <v>521</v>
      </c>
      <c r="E74" s="195" t="s">
        <v>835</v>
      </c>
      <c r="F74" s="195" t="s">
        <v>521</v>
      </c>
      <c r="G74" s="195" t="s">
        <v>48</v>
      </c>
      <c r="H74" s="195" t="s">
        <v>521</v>
      </c>
      <c r="I74" s="195" t="s">
        <v>796</v>
      </c>
      <c r="J74" s="195" t="s">
        <v>1597</v>
      </c>
      <c r="K74" s="204">
        <v>0</v>
      </c>
      <c r="L74" s="204">
        <v>419.2</v>
      </c>
      <c r="M74" s="204">
        <f t="shared" si="3"/>
        <v>-419.2</v>
      </c>
      <c r="N74" s="195" t="s">
        <v>1071</v>
      </c>
      <c r="O74" s="195" t="s">
        <v>1597</v>
      </c>
      <c r="P74" s="195"/>
      <c r="Q74" s="195" t="s">
        <v>2117</v>
      </c>
      <c r="R74" s="195" t="s">
        <v>847</v>
      </c>
    </row>
    <row r="75" spans="1:18" s="205" customFormat="1">
      <c r="A75" s="195" t="s">
        <v>2116</v>
      </c>
      <c r="B75" s="195" t="s">
        <v>794</v>
      </c>
      <c r="C75" s="195" t="s">
        <v>56</v>
      </c>
      <c r="D75" s="195" t="s">
        <v>521</v>
      </c>
      <c r="E75" s="195" t="s">
        <v>20</v>
      </c>
      <c r="F75" s="195" t="s">
        <v>521</v>
      </c>
      <c r="G75" s="195" t="s">
        <v>48</v>
      </c>
      <c r="H75" s="195" t="s">
        <v>521</v>
      </c>
      <c r="I75" s="195" t="s">
        <v>796</v>
      </c>
      <c r="J75" s="195" t="s">
        <v>1597</v>
      </c>
      <c r="K75" s="204">
        <v>0</v>
      </c>
      <c r="L75" s="204">
        <v>2074.6799999999998</v>
      </c>
      <c r="M75" s="204">
        <f t="shared" si="3"/>
        <v>-2074.6799999999998</v>
      </c>
      <c r="N75" s="195" t="s">
        <v>865</v>
      </c>
      <c r="O75" s="195" t="s">
        <v>1597</v>
      </c>
      <c r="P75" s="195"/>
      <c r="Q75" s="195" t="s">
        <v>2117</v>
      </c>
      <c r="R75" s="195" t="s">
        <v>847</v>
      </c>
    </row>
    <row r="76" spans="1:18" s="205" customFormat="1">
      <c r="A76" s="195" t="s">
        <v>2116</v>
      </c>
      <c r="B76" s="195" t="s">
        <v>794</v>
      </c>
      <c r="C76" s="195" t="s">
        <v>808</v>
      </c>
      <c r="D76" s="195" t="s">
        <v>807</v>
      </c>
      <c r="E76" s="195" t="s">
        <v>845</v>
      </c>
      <c r="F76" s="195" t="s">
        <v>710</v>
      </c>
      <c r="G76" s="195" t="s">
        <v>48</v>
      </c>
      <c r="H76" s="195" t="s">
        <v>521</v>
      </c>
      <c r="I76" s="195" t="s">
        <v>796</v>
      </c>
      <c r="J76" s="195" t="s">
        <v>1597</v>
      </c>
      <c r="K76" s="204">
        <v>2480</v>
      </c>
      <c r="L76" s="204">
        <v>0</v>
      </c>
      <c r="M76" s="204">
        <f t="shared" si="3"/>
        <v>2480</v>
      </c>
      <c r="N76" s="195" t="s">
        <v>2121</v>
      </c>
      <c r="O76" s="195" t="s">
        <v>1597</v>
      </c>
      <c r="P76" s="195"/>
      <c r="Q76" s="195" t="s">
        <v>2117</v>
      </c>
      <c r="R76" s="195" t="s">
        <v>847</v>
      </c>
    </row>
    <row r="77" spans="1:18" s="205" customFormat="1">
      <c r="A77" s="195" t="s">
        <v>2116</v>
      </c>
      <c r="B77" s="195" t="s">
        <v>794</v>
      </c>
      <c r="C77" s="195" t="s">
        <v>56</v>
      </c>
      <c r="D77" s="195" t="s">
        <v>521</v>
      </c>
      <c r="E77" s="195" t="s">
        <v>850</v>
      </c>
      <c r="F77" s="195" t="s">
        <v>521</v>
      </c>
      <c r="G77" s="195" t="s">
        <v>48</v>
      </c>
      <c r="H77" s="195" t="s">
        <v>521</v>
      </c>
      <c r="I77" s="195" t="s">
        <v>796</v>
      </c>
      <c r="J77" s="195" t="s">
        <v>1597</v>
      </c>
      <c r="K77" s="204">
        <v>0</v>
      </c>
      <c r="L77" s="204">
        <v>921.67</v>
      </c>
      <c r="M77" s="204">
        <f t="shared" si="3"/>
        <v>-921.67</v>
      </c>
      <c r="N77" s="195" t="s">
        <v>852</v>
      </c>
      <c r="O77" s="195" t="s">
        <v>1597</v>
      </c>
      <c r="P77" s="195"/>
      <c r="Q77" s="195" t="s">
        <v>2117</v>
      </c>
      <c r="R77" s="195" t="s">
        <v>847</v>
      </c>
    </row>
    <row r="78" spans="1:18" s="205" customFormat="1">
      <c r="A78" s="195" t="s">
        <v>2116</v>
      </c>
      <c r="B78" s="195" t="s">
        <v>794</v>
      </c>
      <c r="C78" s="195" t="s">
        <v>56</v>
      </c>
      <c r="D78" s="195" t="s">
        <v>521</v>
      </c>
      <c r="E78" s="195" t="s">
        <v>839</v>
      </c>
      <c r="F78" s="195" t="s">
        <v>521</v>
      </c>
      <c r="G78" s="195" t="s">
        <v>48</v>
      </c>
      <c r="H78" s="195" t="s">
        <v>521</v>
      </c>
      <c r="I78" s="195" t="s">
        <v>796</v>
      </c>
      <c r="J78" s="195" t="s">
        <v>1597</v>
      </c>
      <c r="K78" s="204">
        <v>0</v>
      </c>
      <c r="L78" s="204">
        <v>290.5</v>
      </c>
      <c r="M78" s="204">
        <f t="shared" si="3"/>
        <v>-290.5</v>
      </c>
      <c r="N78" s="195" t="s">
        <v>2119</v>
      </c>
      <c r="O78" s="195" t="s">
        <v>1597</v>
      </c>
      <c r="P78" s="195"/>
      <c r="Q78" s="195" t="s">
        <v>2117</v>
      </c>
      <c r="R78" s="195" t="s">
        <v>847</v>
      </c>
    </row>
    <row r="79" spans="1:18" s="205" customFormat="1">
      <c r="A79" s="195" t="s">
        <v>2116</v>
      </c>
      <c r="B79" s="195" t="s">
        <v>794</v>
      </c>
      <c r="C79" s="195" t="s">
        <v>701</v>
      </c>
      <c r="D79" s="195" t="s">
        <v>821</v>
      </c>
      <c r="E79" s="195" t="s">
        <v>20</v>
      </c>
      <c r="F79" s="195" t="s">
        <v>710</v>
      </c>
      <c r="G79" s="195" t="s">
        <v>48</v>
      </c>
      <c r="H79" s="195" t="s">
        <v>521</v>
      </c>
      <c r="I79" s="195" t="s">
        <v>796</v>
      </c>
      <c r="J79" s="195" t="s">
        <v>1597</v>
      </c>
      <c r="K79" s="204">
        <v>2074.6799999999998</v>
      </c>
      <c r="L79" s="204">
        <v>0</v>
      </c>
      <c r="M79" s="204">
        <f t="shared" si="3"/>
        <v>2074.6799999999998</v>
      </c>
      <c r="N79" s="195" t="s">
        <v>865</v>
      </c>
      <c r="O79" s="195" t="s">
        <v>1597</v>
      </c>
      <c r="P79" s="195"/>
      <c r="Q79" s="195" t="s">
        <v>2117</v>
      </c>
      <c r="R79" s="195" t="s">
        <v>847</v>
      </c>
    </row>
    <row r="80" spans="1:18" s="205" customFormat="1">
      <c r="A80" s="195" t="s">
        <v>2116</v>
      </c>
      <c r="B80" s="195" t="s">
        <v>794</v>
      </c>
      <c r="C80" s="195" t="s">
        <v>56</v>
      </c>
      <c r="D80" s="195" t="s">
        <v>521</v>
      </c>
      <c r="E80" s="195" t="s">
        <v>845</v>
      </c>
      <c r="F80" s="195" t="s">
        <v>521</v>
      </c>
      <c r="G80" s="195" t="s">
        <v>48</v>
      </c>
      <c r="H80" s="195" t="s">
        <v>521</v>
      </c>
      <c r="I80" s="195" t="s">
        <v>796</v>
      </c>
      <c r="J80" s="195" t="s">
        <v>1597</v>
      </c>
      <c r="K80" s="204">
        <v>0</v>
      </c>
      <c r="L80" s="204">
        <v>2480</v>
      </c>
      <c r="M80" s="204">
        <f t="shared" si="3"/>
        <v>-2480</v>
      </c>
      <c r="N80" s="195" t="s">
        <v>2121</v>
      </c>
      <c r="O80" s="195" t="s">
        <v>1597</v>
      </c>
      <c r="P80" s="195"/>
      <c r="Q80" s="195" t="s">
        <v>2117</v>
      </c>
      <c r="R80" s="195" t="s">
        <v>847</v>
      </c>
    </row>
    <row r="81" spans="1:18" s="205" customFormat="1">
      <c r="A81" s="195" t="s">
        <v>2116</v>
      </c>
      <c r="B81" s="195" t="s">
        <v>794</v>
      </c>
      <c r="C81" s="195" t="s">
        <v>56</v>
      </c>
      <c r="D81" s="195" t="s">
        <v>521</v>
      </c>
      <c r="E81" s="195" t="s">
        <v>799</v>
      </c>
      <c r="F81" s="195" t="s">
        <v>521</v>
      </c>
      <c r="G81" s="195" t="s">
        <v>48</v>
      </c>
      <c r="H81" s="195" t="s">
        <v>521</v>
      </c>
      <c r="I81" s="195" t="s">
        <v>796</v>
      </c>
      <c r="J81" s="195" t="s">
        <v>1597</v>
      </c>
      <c r="K81" s="204">
        <v>0</v>
      </c>
      <c r="L81" s="204">
        <v>38005</v>
      </c>
      <c r="M81" s="204">
        <f t="shared" si="3"/>
        <v>-38005</v>
      </c>
      <c r="N81" s="195" t="s">
        <v>2118</v>
      </c>
      <c r="O81" s="195" t="s">
        <v>1597</v>
      </c>
      <c r="P81" s="195"/>
      <c r="Q81" s="195" t="s">
        <v>2117</v>
      </c>
      <c r="R81" s="195" t="s">
        <v>847</v>
      </c>
    </row>
    <row r="82" spans="1:18" s="205" customFormat="1">
      <c r="A82" s="195" t="s">
        <v>2116</v>
      </c>
      <c r="B82" s="195" t="s">
        <v>794</v>
      </c>
      <c r="C82" s="195" t="s">
        <v>56</v>
      </c>
      <c r="D82" s="195" t="s">
        <v>521</v>
      </c>
      <c r="E82" s="195" t="s">
        <v>342</v>
      </c>
      <c r="F82" s="195" t="s">
        <v>521</v>
      </c>
      <c r="G82" s="195" t="s">
        <v>48</v>
      </c>
      <c r="H82" s="195" t="s">
        <v>521</v>
      </c>
      <c r="I82" s="195" t="s">
        <v>796</v>
      </c>
      <c r="J82" s="195" t="s">
        <v>1597</v>
      </c>
      <c r="K82" s="204">
        <v>0</v>
      </c>
      <c r="L82" s="204">
        <v>469.5</v>
      </c>
      <c r="M82" s="204">
        <f t="shared" si="3"/>
        <v>-469.5</v>
      </c>
      <c r="N82" s="195" t="s">
        <v>852</v>
      </c>
      <c r="O82" s="195" t="s">
        <v>1597</v>
      </c>
      <c r="P82" s="195"/>
      <c r="Q82" s="195" t="s">
        <v>2117</v>
      </c>
      <c r="R82" s="195" t="s">
        <v>847</v>
      </c>
    </row>
    <row r="83" spans="1:18" s="205" customFormat="1">
      <c r="A83" s="195" t="s">
        <v>2116</v>
      </c>
      <c r="B83" s="195" t="s">
        <v>794</v>
      </c>
      <c r="C83" s="195" t="s">
        <v>56</v>
      </c>
      <c r="D83" s="195" t="s">
        <v>521</v>
      </c>
      <c r="E83" s="195" t="s">
        <v>838</v>
      </c>
      <c r="F83" s="195" t="s">
        <v>521</v>
      </c>
      <c r="G83" s="195" t="s">
        <v>48</v>
      </c>
      <c r="H83" s="195" t="s">
        <v>521</v>
      </c>
      <c r="I83" s="195" t="s">
        <v>796</v>
      </c>
      <c r="J83" s="195" t="s">
        <v>1597</v>
      </c>
      <c r="K83" s="204">
        <v>0</v>
      </c>
      <c r="L83" s="204">
        <v>2093</v>
      </c>
      <c r="M83" s="204">
        <f t="shared" si="3"/>
        <v>-2093</v>
      </c>
      <c r="N83" s="195" t="s">
        <v>2120</v>
      </c>
      <c r="O83" s="195" t="s">
        <v>1597</v>
      </c>
      <c r="P83" s="195"/>
      <c r="Q83" s="195" t="s">
        <v>2117</v>
      </c>
      <c r="R83" s="195" t="s">
        <v>847</v>
      </c>
    </row>
    <row r="84" spans="1:18" s="205" customFormat="1">
      <c r="A84" s="195" t="s">
        <v>2116</v>
      </c>
      <c r="B84" s="195" t="s">
        <v>794</v>
      </c>
      <c r="C84" s="195" t="s">
        <v>56</v>
      </c>
      <c r="D84" s="195" t="s">
        <v>521</v>
      </c>
      <c r="E84" s="195" t="s">
        <v>838</v>
      </c>
      <c r="F84" s="195" t="s">
        <v>521</v>
      </c>
      <c r="G84" s="195" t="s">
        <v>48</v>
      </c>
      <c r="H84" s="195" t="s">
        <v>521</v>
      </c>
      <c r="I84" s="195" t="s">
        <v>796</v>
      </c>
      <c r="J84" s="195" t="s">
        <v>1597</v>
      </c>
      <c r="K84" s="204">
        <v>0</v>
      </c>
      <c r="L84" s="204">
        <v>237.85</v>
      </c>
      <c r="M84" s="204">
        <f t="shared" si="3"/>
        <v>-237.85</v>
      </c>
      <c r="N84" s="195" t="s">
        <v>1119</v>
      </c>
      <c r="O84" s="195" t="s">
        <v>1597</v>
      </c>
      <c r="P84" s="195"/>
      <c r="Q84" s="195" t="s">
        <v>2117</v>
      </c>
      <c r="R84" s="195" t="s">
        <v>847</v>
      </c>
    </row>
    <row r="85" spans="1:18" s="205" customFormat="1">
      <c r="A85" s="195" t="s">
        <v>2116</v>
      </c>
      <c r="B85" s="195" t="s">
        <v>794</v>
      </c>
      <c r="C85" s="195" t="s">
        <v>808</v>
      </c>
      <c r="D85" s="195" t="s">
        <v>807</v>
      </c>
      <c r="E85" s="195" t="s">
        <v>835</v>
      </c>
      <c r="F85" s="195" t="s">
        <v>710</v>
      </c>
      <c r="G85" s="195" t="s">
        <v>48</v>
      </c>
      <c r="H85" s="195" t="s">
        <v>521</v>
      </c>
      <c r="I85" s="195" t="s">
        <v>796</v>
      </c>
      <c r="J85" s="195" t="s">
        <v>1597</v>
      </c>
      <c r="K85" s="204">
        <v>70.7</v>
      </c>
      <c r="L85" s="204">
        <v>0</v>
      </c>
      <c r="M85" s="204">
        <f t="shared" si="3"/>
        <v>70.7</v>
      </c>
      <c r="N85" s="195" t="s">
        <v>1071</v>
      </c>
      <c r="O85" s="195" t="s">
        <v>1597</v>
      </c>
      <c r="P85" s="195"/>
      <c r="Q85" s="195" t="s">
        <v>2117</v>
      </c>
      <c r="R85" s="195" t="s">
        <v>847</v>
      </c>
    </row>
    <row r="86" spans="1:18" s="205" customFormat="1">
      <c r="A86" s="195" t="s">
        <v>2122</v>
      </c>
      <c r="B86" s="195" t="s">
        <v>794</v>
      </c>
      <c r="C86" s="195" t="s">
        <v>804</v>
      </c>
      <c r="D86" s="195" t="s">
        <v>858</v>
      </c>
      <c r="E86" s="195" t="s">
        <v>799</v>
      </c>
      <c r="F86" s="195" t="s">
        <v>710</v>
      </c>
      <c r="G86" s="195" t="s">
        <v>48</v>
      </c>
      <c r="H86" s="195" t="s">
        <v>521</v>
      </c>
      <c r="I86" s="195" t="s">
        <v>796</v>
      </c>
      <c r="J86" s="195" t="s">
        <v>1811</v>
      </c>
      <c r="K86" s="204">
        <v>300</v>
      </c>
      <c r="L86" s="204">
        <v>0</v>
      </c>
      <c r="M86" s="204">
        <f t="shared" si="3"/>
        <v>300</v>
      </c>
      <c r="N86" s="195" t="s">
        <v>964</v>
      </c>
      <c r="O86" s="195" t="s">
        <v>1811</v>
      </c>
      <c r="P86" s="195"/>
      <c r="Q86" s="195" t="s">
        <v>2123</v>
      </c>
      <c r="R86" s="195" t="s">
        <v>847</v>
      </c>
    </row>
    <row r="87" spans="1:18" s="205" customFormat="1">
      <c r="A87" s="195" t="s">
        <v>2122</v>
      </c>
      <c r="B87" s="195" t="s">
        <v>794</v>
      </c>
      <c r="C87" s="195" t="s">
        <v>707</v>
      </c>
      <c r="D87" s="195" t="s">
        <v>268</v>
      </c>
      <c r="E87" s="195" t="s">
        <v>195</v>
      </c>
      <c r="F87" s="195" t="s">
        <v>710</v>
      </c>
      <c r="G87" s="195" t="s">
        <v>48</v>
      </c>
      <c r="H87" s="195" t="s">
        <v>521</v>
      </c>
      <c r="I87" s="195" t="s">
        <v>796</v>
      </c>
      <c r="J87" s="195" t="s">
        <v>1811</v>
      </c>
      <c r="K87" s="204">
        <v>436.8</v>
      </c>
      <c r="L87" s="204">
        <v>0</v>
      </c>
      <c r="M87" s="204">
        <f t="shared" si="3"/>
        <v>436.8</v>
      </c>
      <c r="N87" s="195" t="s">
        <v>1119</v>
      </c>
      <c r="O87" s="195" t="s">
        <v>1811</v>
      </c>
      <c r="P87" s="195"/>
      <c r="Q87" s="195" t="s">
        <v>2123</v>
      </c>
      <c r="R87" s="195" t="s">
        <v>847</v>
      </c>
    </row>
    <row r="88" spans="1:18" s="205" customFormat="1">
      <c r="A88" s="195" t="s">
        <v>2122</v>
      </c>
      <c r="B88" s="195" t="s">
        <v>794</v>
      </c>
      <c r="C88" s="195" t="s">
        <v>808</v>
      </c>
      <c r="D88" s="195" t="s">
        <v>805</v>
      </c>
      <c r="E88" s="195" t="s">
        <v>816</v>
      </c>
      <c r="F88" s="195" t="s">
        <v>710</v>
      </c>
      <c r="G88" s="195" t="s">
        <v>48</v>
      </c>
      <c r="H88" s="195" t="s">
        <v>521</v>
      </c>
      <c r="I88" s="195" t="s">
        <v>796</v>
      </c>
      <c r="J88" s="195" t="s">
        <v>1811</v>
      </c>
      <c r="K88" s="204">
        <v>352.29</v>
      </c>
      <c r="L88" s="204">
        <v>0</v>
      </c>
      <c r="M88" s="204">
        <f t="shared" si="3"/>
        <v>352.29</v>
      </c>
      <c r="N88" s="195" t="s">
        <v>1050</v>
      </c>
      <c r="O88" s="195" t="s">
        <v>1811</v>
      </c>
      <c r="P88" s="195"/>
      <c r="Q88" s="195" t="s">
        <v>2123</v>
      </c>
      <c r="R88" s="195" t="s">
        <v>847</v>
      </c>
    </row>
    <row r="89" spans="1:18" s="205" customFormat="1">
      <c r="A89" s="195" t="s">
        <v>2122</v>
      </c>
      <c r="B89" s="195" t="s">
        <v>794</v>
      </c>
      <c r="C89" s="195" t="s">
        <v>808</v>
      </c>
      <c r="D89" s="195" t="s">
        <v>268</v>
      </c>
      <c r="E89" s="195" t="s">
        <v>29</v>
      </c>
      <c r="F89" s="195" t="s">
        <v>710</v>
      </c>
      <c r="G89" s="195" t="s">
        <v>48</v>
      </c>
      <c r="H89" s="195" t="s">
        <v>521</v>
      </c>
      <c r="I89" s="195" t="s">
        <v>796</v>
      </c>
      <c r="J89" s="195" t="s">
        <v>1811</v>
      </c>
      <c r="K89" s="204">
        <v>930.23</v>
      </c>
      <c r="L89" s="204">
        <v>0</v>
      </c>
      <c r="M89" s="204">
        <f t="shared" si="3"/>
        <v>930.23</v>
      </c>
      <c r="N89" s="195" t="s">
        <v>1050</v>
      </c>
      <c r="O89" s="195" t="s">
        <v>1811</v>
      </c>
      <c r="P89" s="195"/>
      <c r="Q89" s="195" t="s">
        <v>2123</v>
      </c>
      <c r="R89" s="195" t="s">
        <v>847</v>
      </c>
    </row>
    <row r="90" spans="1:18" s="205" customFormat="1">
      <c r="A90" s="195" t="s">
        <v>2122</v>
      </c>
      <c r="B90" s="195" t="s">
        <v>794</v>
      </c>
      <c r="C90" s="195" t="s">
        <v>808</v>
      </c>
      <c r="D90" s="195" t="s">
        <v>268</v>
      </c>
      <c r="E90" s="195" t="s">
        <v>816</v>
      </c>
      <c r="F90" s="195" t="s">
        <v>710</v>
      </c>
      <c r="G90" s="195" t="s">
        <v>48</v>
      </c>
      <c r="H90" s="195" t="s">
        <v>521</v>
      </c>
      <c r="I90" s="195" t="s">
        <v>796</v>
      </c>
      <c r="J90" s="195" t="s">
        <v>1811</v>
      </c>
      <c r="K90" s="204">
        <v>42.23</v>
      </c>
      <c r="L90" s="204">
        <v>0</v>
      </c>
      <c r="M90" s="204">
        <f t="shared" si="3"/>
        <v>42.23</v>
      </c>
      <c r="N90" s="195" t="s">
        <v>1050</v>
      </c>
      <c r="O90" s="195" t="s">
        <v>1811</v>
      </c>
      <c r="P90" s="195"/>
      <c r="Q90" s="195" t="s">
        <v>2123</v>
      </c>
      <c r="R90" s="195" t="s">
        <v>847</v>
      </c>
    </row>
    <row r="91" spans="1:18" s="205" customFormat="1">
      <c r="A91" s="195" t="s">
        <v>2122</v>
      </c>
      <c r="B91" s="195" t="s">
        <v>794</v>
      </c>
      <c r="C91" s="195" t="s">
        <v>808</v>
      </c>
      <c r="D91" s="195" t="s">
        <v>268</v>
      </c>
      <c r="E91" s="195" t="s">
        <v>799</v>
      </c>
      <c r="F91" s="195" t="s">
        <v>710</v>
      </c>
      <c r="G91" s="195" t="s">
        <v>48</v>
      </c>
      <c r="H91" s="195" t="s">
        <v>521</v>
      </c>
      <c r="I91" s="195" t="s">
        <v>796</v>
      </c>
      <c r="J91" s="195" t="s">
        <v>1811</v>
      </c>
      <c r="K91" s="204">
        <v>83</v>
      </c>
      <c r="L91" s="204">
        <v>0</v>
      </c>
      <c r="M91" s="204">
        <f t="shared" si="3"/>
        <v>83</v>
      </c>
      <c r="N91" s="195" t="s">
        <v>2124</v>
      </c>
      <c r="O91" s="195" t="s">
        <v>1811</v>
      </c>
      <c r="P91" s="195"/>
      <c r="Q91" s="195" t="s">
        <v>2123</v>
      </c>
      <c r="R91" s="195" t="s">
        <v>847</v>
      </c>
    </row>
    <row r="92" spans="1:18" s="205" customFormat="1">
      <c r="A92" s="195" t="s">
        <v>2122</v>
      </c>
      <c r="B92" s="195" t="s">
        <v>794</v>
      </c>
      <c r="C92" s="195" t="s">
        <v>808</v>
      </c>
      <c r="D92" s="195" t="s">
        <v>837</v>
      </c>
      <c r="E92" s="195" t="s">
        <v>820</v>
      </c>
      <c r="F92" s="195" t="s">
        <v>710</v>
      </c>
      <c r="G92" s="195" t="s">
        <v>48</v>
      </c>
      <c r="H92" s="195" t="s">
        <v>521</v>
      </c>
      <c r="I92" s="195" t="s">
        <v>796</v>
      </c>
      <c r="J92" s="195" t="s">
        <v>1811</v>
      </c>
      <c r="K92" s="204">
        <v>1725</v>
      </c>
      <c r="L92" s="204">
        <v>0</v>
      </c>
      <c r="M92" s="204">
        <f t="shared" si="3"/>
        <v>1725</v>
      </c>
      <c r="N92" s="195" t="s">
        <v>964</v>
      </c>
      <c r="O92" s="195" t="s">
        <v>1811</v>
      </c>
      <c r="P92" s="195"/>
      <c r="Q92" s="195" t="s">
        <v>2123</v>
      </c>
      <c r="R92" s="195" t="s">
        <v>847</v>
      </c>
    </row>
    <row r="93" spans="1:18" s="205" customFormat="1">
      <c r="A93" s="195" t="s">
        <v>2122</v>
      </c>
      <c r="B93" s="195" t="s">
        <v>794</v>
      </c>
      <c r="C93" s="195" t="s">
        <v>808</v>
      </c>
      <c r="D93" s="195" t="s">
        <v>837</v>
      </c>
      <c r="E93" s="195" t="s">
        <v>827</v>
      </c>
      <c r="F93" s="195" t="s">
        <v>710</v>
      </c>
      <c r="G93" s="195" t="s">
        <v>48</v>
      </c>
      <c r="H93" s="195" t="s">
        <v>521</v>
      </c>
      <c r="I93" s="195" t="s">
        <v>796</v>
      </c>
      <c r="J93" s="195" t="s">
        <v>1811</v>
      </c>
      <c r="K93" s="204">
        <v>1500</v>
      </c>
      <c r="L93" s="204">
        <v>0</v>
      </c>
      <c r="M93" s="204">
        <f t="shared" si="3"/>
        <v>1500</v>
      </c>
      <c r="N93" s="195" t="s">
        <v>964</v>
      </c>
      <c r="O93" s="195" t="s">
        <v>1811</v>
      </c>
      <c r="P93" s="195"/>
      <c r="Q93" s="195" t="s">
        <v>2123</v>
      </c>
      <c r="R93" s="195" t="s">
        <v>847</v>
      </c>
    </row>
    <row r="94" spans="1:18" s="205" customFormat="1">
      <c r="A94" s="195" t="s">
        <v>2122</v>
      </c>
      <c r="B94" s="195" t="s">
        <v>794</v>
      </c>
      <c r="C94" s="195" t="s">
        <v>808</v>
      </c>
      <c r="D94" s="195" t="s">
        <v>809</v>
      </c>
      <c r="E94" s="195" t="s">
        <v>1100</v>
      </c>
      <c r="F94" s="195" t="s">
        <v>2125</v>
      </c>
      <c r="G94" s="195" t="s">
        <v>48</v>
      </c>
      <c r="H94" s="195" t="s">
        <v>521</v>
      </c>
      <c r="I94" s="195" t="s">
        <v>796</v>
      </c>
      <c r="J94" s="195" t="s">
        <v>1811</v>
      </c>
      <c r="K94" s="204">
        <v>1002.5</v>
      </c>
      <c r="L94" s="204">
        <v>0</v>
      </c>
      <c r="M94" s="204">
        <f t="shared" si="3"/>
        <v>1002.5</v>
      </c>
      <c r="N94" s="195" t="s">
        <v>2126</v>
      </c>
      <c r="O94" s="195" t="s">
        <v>1811</v>
      </c>
      <c r="P94" s="195"/>
      <c r="Q94" s="195" t="s">
        <v>2123</v>
      </c>
      <c r="R94" s="195" t="s">
        <v>847</v>
      </c>
    </row>
    <row r="95" spans="1:18" s="205" customFormat="1">
      <c r="A95" s="195" t="s">
        <v>2122</v>
      </c>
      <c r="B95" s="195" t="s">
        <v>794</v>
      </c>
      <c r="C95" s="195" t="s">
        <v>56</v>
      </c>
      <c r="D95" s="195" t="s">
        <v>521</v>
      </c>
      <c r="E95" s="195" t="s">
        <v>29</v>
      </c>
      <c r="F95" s="195" t="s">
        <v>521</v>
      </c>
      <c r="G95" s="195" t="s">
        <v>48</v>
      </c>
      <c r="H95" s="195" t="s">
        <v>521</v>
      </c>
      <c r="I95" s="195" t="s">
        <v>796</v>
      </c>
      <c r="J95" s="195" t="s">
        <v>1811</v>
      </c>
      <c r="K95" s="204">
        <v>0</v>
      </c>
      <c r="L95" s="204">
        <v>930.23</v>
      </c>
      <c r="M95" s="204">
        <f t="shared" si="3"/>
        <v>-930.23</v>
      </c>
      <c r="N95" s="195" t="s">
        <v>1050</v>
      </c>
      <c r="O95" s="195" t="s">
        <v>1811</v>
      </c>
      <c r="P95" s="195"/>
      <c r="Q95" s="195" t="s">
        <v>2123</v>
      </c>
      <c r="R95" s="195" t="s">
        <v>847</v>
      </c>
    </row>
    <row r="96" spans="1:18" s="205" customFormat="1">
      <c r="A96" s="195" t="s">
        <v>2122</v>
      </c>
      <c r="B96" s="195" t="s">
        <v>794</v>
      </c>
      <c r="C96" s="195" t="s">
        <v>56</v>
      </c>
      <c r="D96" s="195" t="s">
        <v>521</v>
      </c>
      <c r="E96" s="195" t="s">
        <v>816</v>
      </c>
      <c r="F96" s="195" t="s">
        <v>521</v>
      </c>
      <c r="G96" s="195" t="s">
        <v>48</v>
      </c>
      <c r="H96" s="195" t="s">
        <v>521</v>
      </c>
      <c r="I96" s="195" t="s">
        <v>796</v>
      </c>
      <c r="J96" s="195" t="s">
        <v>1811</v>
      </c>
      <c r="K96" s="204">
        <v>0</v>
      </c>
      <c r="L96" s="204">
        <v>32</v>
      </c>
      <c r="M96" s="204">
        <f t="shared" si="3"/>
        <v>-32</v>
      </c>
      <c r="N96" s="195" t="s">
        <v>1050</v>
      </c>
      <c r="O96" s="195" t="s">
        <v>1811</v>
      </c>
      <c r="P96" s="195"/>
      <c r="Q96" s="195" t="s">
        <v>2123</v>
      </c>
      <c r="R96" s="195" t="s">
        <v>847</v>
      </c>
    </row>
    <row r="97" spans="1:18" s="205" customFormat="1">
      <c r="A97" s="195" t="s">
        <v>2122</v>
      </c>
      <c r="B97" s="195" t="s">
        <v>794</v>
      </c>
      <c r="C97" s="195" t="s">
        <v>56</v>
      </c>
      <c r="D97" s="195" t="s">
        <v>521</v>
      </c>
      <c r="E97" s="195" t="s">
        <v>816</v>
      </c>
      <c r="F97" s="195" t="s">
        <v>521</v>
      </c>
      <c r="G97" s="195" t="s">
        <v>48</v>
      </c>
      <c r="H97" s="195" t="s">
        <v>521</v>
      </c>
      <c r="I97" s="195" t="s">
        <v>796</v>
      </c>
      <c r="J97" s="195" t="s">
        <v>1811</v>
      </c>
      <c r="K97" s="204">
        <v>0</v>
      </c>
      <c r="L97" s="204">
        <v>362.52</v>
      </c>
      <c r="M97" s="204">
        <f t="shared" si="3"/>
        <v>-362.52</v>
      </c>
      <c r="N97" s="195" t="s">
        <v>1050</v>
      </c>
      <c r="O97" s="195" t="s">
        <v>1811</v>
      </c>
      <c r="P97" s="195"/>
      <c r="Q97" s="195" t="s">
        <v>2123</v>
      </c>
      <c r="R97" s="195" t="s">
        <v>847</v>
      </c>
    </row>
    <row r="98" spans="1:18" s="205" customFormat="1">
      <c r="A98" s="195" t="s">
        <v>2122</v>
      </c>
      <c r="B98" s="195" t="s">
        <v>794</v>
      </c>
      <c r="C98" s="195" t="s">
        <v>56</v>
      </c>
      <c r="D98" s="195" t="s">
        <v>521</v>
      </c>
      <c r="E98" s="195" t="s">
        <v>827</v>
      </c>
      <c r="F98" s="195" t="s">
        <v>521</v>
      </c>
      <c r="G98" s="195" t="s">
        <v>48</v>
      </c>
      <c r="H98" s="195" t="s">
        <v>521</v>
      </c>
      <c r="I98" s="195" t="s">
        <v>796</v>
      </c>
      <c r="J98" s="195" t="s">
        <v>1811</v>
      </c>
      <c r="K98" s="204">
        <v>0</v>
      </c>
      <c r="L98" s="204">
        <v>1500</v>
      </c>
      <c r="M98" s="204">
        <f t="shared" si="3"/>
        <v>-1500</v>
      </c>
      <c r="N98" s="195" t="s">
        <v>964</v>
      </c>
      <c r="O98" s="195" t="s">
        <v>1811</v>
      </c>
      <c r="P98" s="195"/>
      <c r="Q98" s="195" t="s">
        <v>2123</v>
      </c>
      <c r="R98" s="195" t="s">
        <v>847</v>
      </c>
    </row>
    <row r="99" spans="1:18" s="205" customFormat="1">
      <c r="A99" s="195" t="s">
        <v>2122</v>
      </c>
      <c r="B99" s="195" t="s">
        <v>794</v>
      </c>
      <c r="C99" s="195" t="s">
        <v>706</v>
      </c>
      <c r="D99" s="195" t="s">
        <v>794</v>
      </c>
      <c r="E99" s="195" t="s">
        <v>818</v>
      </c>
      <c r="F99" s="195" t="s">
        <v>710</v>
      </c>
      <c r="G99" s="195" t="s">
        <v>48</v>
      </c>
      <c r="H99" s="195" t="s">
        <v>521</v>
      </c>
      <c r="I99" s="195" t="s">
        <v>796</v>
      </c>
      <c r="J99" s="195" t="s">
        <v>1811</v>
      </c>
      <c r="K99" s="204">
        <v>240</v>
      </c>
      <c r="L99" s="204">
        <v>0</v>
      </c>
      <c r="M99" s="204">
        <f t="shared" si="3"/>
        <v>240</v>
      </c>
      <c r="N99" s="195" t="s">
        <v>2127</v>
      </c>
      <c r="O99" s="195" t="s">
        <v>1811</v>
      </c>
      <c r="P99" s="195"/>
      <c r="Q99" s="195" t="s">
        <v>2123</v>
      </c>
      <c r="R99" s="195" t="s">
        <v>847</v>
      </c>
    </row>
    <row r="100" spans="1:18" s="205" customFormat="1">
      <c r="A100" s="195" t="s">
        <v>2122</v>
      </c>
      <c r="B100" s="195" t="s">
        <v>794</v>
      </c>
      <c r="C100" s="195" t="s">
        <v>808</v>
      </c>
      <c r="D100" s="195" t="s">
        <v>858</v>
      </c>
      <c r="E100" s="195" t="s">
        <v>799</v>
      </c>
      <c r="F100" s="195" t="s">
        <v>710</v>
      </c>
      <c r="G100" s="195" t="s">
        <v>48</v>
      </c>
      <c r="H100" s="195" t="s">
        <v>521</v>
      </c>
      <c r="I100" s="195" t="s">
        <v>796</v>
      </c>
      <c r="J100" s="195" t="s">
        <v>1811</v>
      </c>
      <c r="K100" s="204">
        <v>375</v>
      </c>
      <c r="L100" s="204">
        <v>0</v>
      </c>
      <c r="M100" s="204">
        <f t="shared" si="3"/>
        <v>375</v>
      </c>
      <c r="N100" s="195" t="s">
        <v>964</v>
      </c>
      <c r="O100" s="195" t="s">
        <v>1811</v>
      </c>
      <c r="P100" s="195"/>
      <c r="Q100" s="195" t="s">
        <v>2123</v>
      </c>
      <c r="R100" s="195" t="s">
        <v>847</v>
      </c>
    </row>
    <row r="101" spans="1:18" s="205" customFormat="1">
      <c r="A101" s="195" t="s">
        <v>2122</v>
      </c>
      <c r="B101" s="195" t="s">
        <v>794</v>
      </c>
      <c r="C101" s="195" t="s">
        <v>56</v>
      </c>
      <c r="D101" s="195" t="s">
        <v>521</v>
      </c>
      <c r="E101" s="195" t="s">
        <v>820</v>
      </c>
      <c r="F101" s="195" t="s">
        <v>521</v>
      </c>
      <c r="G101" s="195" t="s">
        <v>48</v>
      </c>
      <c r="H101" s="195" t="s">
        <v>521</v>
      </c>
      <c r="I101" s="195" t="s">
        <v>796</v>
      </c>
      <c r="J101" s="195" t="s">
        <v>1811</v>
      </c>
      <c r="K101" s="204">
        <v>0</v>
      </c>
      <c r="L101" s="204">
        <v>1051</v>
      </c>
      <c r="M101" s="204">
        <f t="shared" si="3"/>
        <v>-1051</v>
      </c>
      <c r="N101" s="195" t="s">
        <v>964</v>
      </c>
      <c r="O101" s="195" t="s">
        <v>1811</v>
      </c>
      <c r="P101" s="195"/>
      <c r="Q101" s="195" t="s">
        <v>2123</v>
      </c>
      <c r="R101" s="195" t="s">
        <v>847</v>
      </c>
    </row>
    <row r="102" spans="1:18" s="205" customFormat="1">
      <c r="A102" s="195" t="s">
        <v>2122</v>
      </c>
      <c r="B102" s="195" t="s">
        <v>794</v>
      </c>
      <c r="C102" s="195" t="s">
        <v>56</v>
      </c>
      <c r="D102" s="195" t="s">
        <v>521</v>
      </c>
      <c r="E102" s="195" t="s">
        <v>820</v>
      </c>
      <c r="F102" s="195" t="s">
        <v>521</v>
      </c>
      <c r="G102" s="195" t="s">
        <v>48</v>
      </c>
      <c r="H102" s="195" t="s">
        <v>521</v>
      </c>
      <c r="I102" s="195" t="s">
        <v>796</v>
      </c>
      <c r="J102" s="195" t="s">
        <v>1811</v>
      </c>
      <c r="K102" s="204">
        <v>0</v>
      </c>
      <c r="L102" s="204">
        <v>25</v>
      </c>
      <c r="M102" s="204">
        <f t="shared" si="3"/>
        <v>-25</v>
      </c>
      <c r="N102" s="195" t="s">
        <v>2128</v>
      </c>
      <c r="O102" s="195" t="s">
        <v>1811</v>
      </c>
      <c r="P102" s="195"/>
      <c r="Q102" s="195" t="s">
        <v>2123</v>
      </c>
      <c r="R102" s="195" t="s">
        <v>847</v>
      </c>
    </row>
    <row r="103" spans="1:18" s="205" customFormat="1">
      <c r="A103" s="195" t="s">
        <v>2122</v>
      </c>
      <c r="B103" s="195" t="s">
        <v>794</v>
      </c>
      <c r="C103" s="195" t="s">
        <v>56</v>
      </c>
      <c r="D103" s="195" t="s">
        <v>521</v>
      </c>
      <c r="E103" s="195" t="s">
        <v>820</v>
      </c>
      <c r="F103" s="195" t="s">
        <v>521</v>
      </c>
      <c r="G103" s="195" t="s">
        <v>48</v>
      </c>
      <c r="H103" s="195" t="s">
        <v>521</v>
      </c>
      <c r="I103" s="195" t="s">
        <v>796</v>
      </c>
      <c r="J103" s="195" t="s">
        <v>1811</v>
      </c>
      <c r="K103" s="204">
        <v>0</v>
      </c>
      <c r="L103" s="204">
        <v>1725</v>
      </c>
      <c r="M103" s="204">
        <f t="shared" si="3"/>
        <v>-1725</v>
      </c>
      <c r="N103" s="195" t="s">
        <v>964</v>
      </c>
      <c r="O103" s="195" t="s">
        <v>1811</v>
      </c>
      <c r="P103" s="195"/>
      <c r="Q103" s="195" t="s">
        <v>2123</v>
      </c>
      <c r="R103" s="195" t="s">
        <v>847</v>
      </c>
    </row>
    <row r="104" spans="1:18" s="205" customFormat="1">
      <c r="A104" s="195" t="s">
        <v>2122</v>
      </c>
      <c r="B104" s="195" t="s">
        <v>794</v>
      </c>
      <c r="C104" s="195" t="s">
        <v>56</v>
      </c>
      <c r="D104" s="195" t="s">
        <v>521</v>
      </c>
      <c r="E104" s="195" t="s">
        <v>195</v>
      </c>
      <c r="F104" s="195" t="s">
        <v>521</v>
      </c>
      <c r="G104" s="195" t="s">
        <v>48</v>
      </c>
      <c r="H104" s="195" t="s">
        <v>521</v>
      </c>
      <c r="I104" s="195" t="s">
        <v>796</v>
      </c>
      <c r="J104" s="195" t="s">
        <v>1811</v>
      </c>
      <c r="K104" s="204">
        <v>0</v>
      </c>
      <c r="L104" s="204">
        <v>436.8</v>
      </c>
      <c r="M104" s="204">
        <f t="shared" si="3"/>
        <v>-436.8</v>
      </c>
      <c r="N104" s="195" t="s">
        <v>1119</v>
      </c>
      <c r="O104" s="195" t="s">
        <v>1811</v>
      </c>
      <c r="P104" s="195"/>
      <c r="Q104" s="195" t="s">
        <v>2123</v>
      </c>
      <c r="R104" s="195" t="s">
        <v>847</v>
      </c>
    </row>
    <row r="105" spans="1:18" s="205" customFormat="1">
      <c r="A105" s="195" t="s">
        <v>2122</v>
      </c>
      <c r="B105" s="195" t="s">
        <v>794</v>
      </c>
      <c r="C105" s="195" t="s">
        <v>56</v>
      </c>
      <c r="D105" s="195" t="s">
        <v>521</v>
      </c>
      <c r="E105" s="195" t="s">
        <v>1100</v>
      </c>
      <c r="F105" s="195" t="s">
        <v>2125</v>
      </c>
      <c r="G105" s="195" t="s">
        <v>48</v>
      </c>
      <c r="H105" s="195" t="s">
        <v>521</v>
      </c>
      <c r="I105" s="195" t="s">
        <v>796</v>
      </c>
      <c r="J105" s="195" t="s">
        <v>1811</v>
      </c>
      <c r="K105" s="204">
        <v>0</v>
      </c>
      <c r="L105" s="204">
        <v>1002.5</v>
      </c>
      <c r="M105" s="204">
        <f t="shared" si="3"/>
        <v>-1002.5</v>
      </c>
      <c r="N105" s="195" t="s">
        <v>2126</v>
      </c>
      <c r="O105" s="195" t="s">
        <v>1811</v>
      </c>
      <c r="P105" s="195"/>
      <c r="Q105" s="195" t="s">
        <v>2123</v>
      </c>
      <c r="R105" s="195" t="s">
        <v>847</v>
      </c>
    </row>
    <row r="106" spans="1:18" s="205" customFormat="1">
      <c r="A106" s="195" t="s">
        <v>2122</v>
      </c>
      <c r="B106" s="195" t="s">
        <v>794</v>
      </c>
      <c r="C106" s="195" t="s">
        <v>56</v>
      </c>
      <c r="D106" s="195" t="s">
        <v>521</v>
      </c>
      <c r="E106" s="195" t="s">
        <v>20</v>
      </c>
      <c r="F106" s="195" t="s">
        <v>521</v>
      </c>
      <c r="G106" s="195" t="s">
        <v>48</v>
      </c>
      <c r="H106" s="195" t="s">
        <v>521</v>
      </c>
      <c r="I106" s="195" t="s">
        <v>796</v>
      </c>
      <c r="J106" s="195" t="s">
        <v>1811</v>
      </c>
      <c r="K106" s="204">
        <v>0</v>
      </c>
      <c r="L106" s="204">
        <v>746.47</v>
      </c>
      <c r="M106" s="204">
        <f t="shared" si="3"/>
        <v>-746.47</v>
      </c>
      <c r="N106" s="195" t="s">
        <v>1070</v>
      </c>
      <c r="O106" s="195" t="s">
        <v>1811</v>
      </c>
      <c r="P106" s="195"/>
      <c r="Q106" s="195" t="s">
        <v>2123</v>
      </c>
      <c r="R106" s="195" t="s">
        <v>847</v>
      </c>
    </row>
    <row r="107" spans="1:18" s="205" customFormat="1">
      <c r="A107" s="195" t="s">
        <v>2122</v>
      </c>
      <c r="B107" s="195" t="s">
        <v>794</v>
      </c>
      <c r="C107" s="195" t="s">
        <v>808</v>
      </c>
      <c r="D107" s="195" t="s">
        <v>268</v>
      </c>
      <c r="E107" s="195" t="s">
        <v>20</v>
      </c>
      <c r="F107" s="195" t="s">
        <v>710</v>
      </c>
      <c r="G107" s="195" t="s">
        <v>48</v>
      </c>
      <c r="H107" s="195" t="s">
        <v>521</v>
      </c>
      <c r="I107" s="195" t="s">
        <v>796</v>
      </c>
      <c r="J107" s="195" t="s">
        <v>1811</v>
      </c>
      <c r="K107" s="204">
        <v>746.47</v>
      </c>
      <c r="L107" s="204">
        <v>0</v>
      </c>
      <c r="M107" s="204">
        <f t="shared" si="3"/>
        <v>746.47</v>
      </c>
      <c r="N107" s="195" t="s">
        <v>1070</v>
      </c>
      <c r="O107" s="195" t="s">
        <v>1811</v>
      </c>
      <c r="P107" s="195"/>
      <c r="Q107" s="195" t="s">
        <v>2123</v>
      </c>
      <c r="R107" s="195" t="s">
        <v>847</v>
      </c>
    </row>
    <row r="108" spans="1:18" s="205" customFormat="1">
      <c r="A108" s="195" t="s">
        <v>2122</v>
      </c>
      <c r="B108" s="195" t="s">
        <v>794</v>
      </c>
      <c r="C108" s="195" t="s">
        <v>804</v>
      </c>
      <c r="D108" s="195" t="s">
        <v>268</v>
      </c>
      <c r="E108" s="195" t="s">
        <v>820</v>
      </c>
      <c r="F108" s="195" t="s">
        <v>710</v>
      </c>
      <c r="G108" s="195" t="s">
        <v>48</v>
      </c>
      <c r="H108" s="195" t="s">
        <v>521</v>
      </c>
      <c r="I108" s="195" t="s">
        <v>796</v>
      </c>
      <c r="J108" s="195" t="s">
        <v>1811</v>
      </c>
      <c r="K108" s="204">
        <v>1051</v>
      </c>
      <c r="L108" s="204">
        <v>0</v>
      </c>
      <c r="M108" s="204">
        <f t="shared" si="3"/>
        <v>1051</v>
      </c>
      <c r="N108" s="195" t="s">
        <v>964</v>
      </c>
      <c r="O108" s="195" t="s">
        <v>1811</v>
      </c>
      <c r="P108" s="195"/>
      <c r="Q108" s="195" t="s">
        <v>2123</v>
      </c>
      <c r="R108" s="195" t="s">
        <v>847</v>
      </c>
    </row>
    <row r="109" spans="1:18" s="205" customFormat="1">
      <c r="A109" s="195" t="s">
        <v>2122</v>
      </c>
      <c r="B109" s="195" t="s">
        <v>794</v>
      </c>
      <c r="C109" s="195" t="s">
        <v>804</v>
      </c>
      <c r="D109" s="195" t="s">
        <v>268</v>
      </c>
      <c r="E109" s="195" t="s">
        <v>820</v>
      </c>
      <c r="F109" s="195" t="s">
        <v>710</v>
      </c>
      <c r="G109" s="195" t="s">
        <v>48</v>
      </c>
      <c r="H109" s="195" t="s">
        <v>521</v>
      </c>
      <c r="I109" s="195" t="s">
        <v>796</v>
      </c>
      <c r="J109" s="195" t="s">
        <v>1811</v>
      </c>
      <c r="K109" s="204">
        <v>25</v>
      </c>
      <c r="L109" s="204">
        <v>0</v>
      </c>
      <c r="M109" s="204">
        <f t="shared" si="3"/>
        <v>25</v>
      </c>
      <c r="N109" s="195" t="s">
        <v>2128</v>
      </c>
      <c r="O109" s="195" t="s">
        <v>1811</v>
      </c>
      <c r="P109" s="195"/>
      <c r="Q109" s="195" t="s">
        <v>2123</v>
      </c>
      <c r="R109" s="195" t="s">
        <v>847</v>
      </c>
    </row>
    <row r="110" spans="1:18" s="205" customFormat="1">
      <c r="A110" s="195" t="s">
        <v>2122</v>
      </c>
      <c r="B110" s="195" t="s">
        <v>794</v>
      </c>
      <c r="C110" s="195" t="s">
        <v>56</v>
      </c>
      <c r="D110" s="195" t="s">
        <v>521</v>
      </c>
      <c r="E110" s="195" t="s">
        <v>818</v>
      </c>
      <c r="F110" s="195" t="s">
        <v>521</v>
      </c>
      <c r="G110" s="195" t="s">
        <v>48</v>
      </c>
      <c r="H110" s="195" t="s">
        <v>521</v>
      </c>
      <c r="I110" s="195" t="s">
        <v>796</v>
      </c>
      <c r="J110" s="195" t="s">
        <v>1811</v>
      </c>
      <c r="K110" s="204">
        <v>0</v>
      </c>
      <c r="L110" s="204">
        <v>240</v>
      </c>
      <c r="M110" s="204">
        <f t="shared" si="3"/>
        <v>-240</v>
      </c>
      <c r="N110" s="195" t="s">
        <v>2127</v>
      </c>
      <c r="O110" s="195" t="s">
        <v>1811</v>
      </c>
      <c r="P110" s="195"/>
      <c r="Q110" s="195" t="s">
        <v>2123</v>
      </c>
      <c r="R110" s="195" t="s">
        <v>847</v>
      </c>
    </row>
    <row r="111" spans="1:18" s="205" customFormat="1">
      <c r="A111" s="195" t="s">
        <v>2122</v>
      </c>
      <c r="B111" s="195" t="s">
        <v>794</v>
      </c>
      <c r="C111" s="195" t="s">
        <v>56</v>
      </c>
      <c r="D111" s="195" t="s">
        <v>521</v>
      </c>
      <c r="E111" s="195" t="s">
        <v>799</v>
      </c>
      <c r="F111" s="195" t="s">
        <v>521</v>
      </c>
      <c r="G111" s="195" t="s">
        <v>48</v>
      </c>
      <c r="H111" s="195" t="s">
        <v>521</v>
      </c>
      <c r="I111" s="195" t="s">
        <v>796</v>
      </c>
      <c r="J111" s="195" t="s">
        <v>1811</v>
      </c>
      <c r="K111" s="204">
        <v>0</v>
      </c>
      <c r="L111" s="204">
        <v>83</v>
      </c>
      <c r="M111" s="204">
        <f t="shared" si="3"/>
        <v>-83</v>
      </c>
      <c r="N111" s="195" t="s">
        <v>2124</v>
      </c>
      <c r="O111" s="195" t="s">
        <v>1811</v>
      </c>
      <c r="P111" s="195"/>
      <c r="Q111" s="195" t="s">
        <v>2123</v>
      </c>
      <c r="R111" s="195" t="s">
        <v>847</v>
      </c>
    </row>
    <row r="112" spans="1:18" s="205" customFormat="1">
      <c r="A112" s="195" t="s">
        <v>2122</v>
      </c>
      <c r="B112" s="195" t="s">
        <v>794</v>
      </c>
      <c r="C112" s="195" t="s">
        <v>56</v>
      </c>
      <c r="D112" s="195" t="s">
        <v>521</v>
      </c>
      <c r="E112" s="195" t="s">
        <v>799</v>
      </c>
      <c r="F112" s="195" t="s">
        <v>521</v>
      </c>
      <c r="G112" s="195" t="s">
        <v>48</v>
      </c>
      <c r="H112" s="195" t="s">
        <v>521</v>
      </c>
      <c r="I112" s="195" t="s">
        <v>796</v>
      </c>
      <c r="J112" s="195" t="s">
        <v>1811</v>
      </c>
      <c r="K112" s="204">
        <v>0</v>
      </c>
      <c r="L112" s="204">
        <v>675</v>
      </c>
      <c r="M112" s="204">
        <f t="shared" si="3"/>
        <v>-675</v>
      </c>
      <c r="N112" s="195" t="s">
        <v>964</v>
      </c>
      <c r="O112" s="195" t="s">
        <v>1811</v>
      </c>
      <c r="P112" s="195"/>
      <c r="Q112" s="195" t="s">
        <v>2123</v>
      </c>
      <c r="R112" s="195" t="s">
        <v>847</v>
      </c>
    </row>
    <row r="113" spans="1:18" s="205" customFormat="1">
      <c r="A113" s="195" t="s">
        <v>2129</v>
      </c>
      <c r="B113" s="195" t="s">
        <v>794</v>
      </c>
      <c r="C113" s="195" t="s">
        <v>804</v>
      </c>
      <c r="D113" s="195" t="s">
        <v>809</v>
      </c>
      <c r="E113" s="195" t="s">
        <v>839</v>
      </c>
      <c r="F113" s="195" t="s">
        <v>710</v>
      </c>
      <c r="G113" s="195" t="s">
        <v>48</v>
      </c>
      <c r="H113" s="195" t="s">
        <v>521</v>
      </c>
      <c r="I113" s="195" t="s">
        <v>796</v>
      </c>
      <c r="J113" s="195" t="s">
        <v>1902</v>
      </c>
      <c r="K113" s="204">
        <v>329.93</v>
      </c>
      <c r="L113" s="204">
        <v>0</v>
      </c>
      <c r="M113" s="204">
        <f t="shared" si="3"/>
        <v>329.93</v>
      </c>
      <c r="N113" s="195" t="s">
        <v>852</v>
      </c>
      <c r="O113" s="195" t="s">
        <v>1902</v>
      </c>
      <c r="P113" s="195"/>
      <c r="Q113" s="195" t="s">
        <v>2130</v>
      </c>
      <c r="R113" s="195" t="s">
        <v>847</v>
      </c>
    </row>
    <row r="114" spans="1:18" s="205" customFormat="1">
      <c r="A114" s="195" t="s">
        <v>2129</v>
      </c>
      <c r="B114" s="195" t="s">
        <v>794</v>
      </c>
      <c r="C114" s="195" t="s">
        <v>702</v>
      </c>
      <c r="D114" s="195" t="s">
        <v>805</v>
      </c>
      <c r="E114" s="195" t="s">
        <v>839</v>
      </c>
      <c r="F114" s="195" t="s">
        <v>710</v>
      </c>
      <c r="G114" s="195" t="s">
        <v>48</v>
      </c>
      <c r="H114" s="195" t="s">
        <v>521</v>
      </c>
      <c r="I114" s="195" t="s">
        <v>796</v>
      </c>
      <c r="J114" s="195" t="s">
        <v>1902</v>
      </c>
      <c r="K114" s="204">
        <v>388</v>
      </c>
      <c r="L114" s="204">
        <v>0</v>
      </c>
      <c r="M114" s="204">
        <f t="shared" si="3"/>
        <v>388</v>
      </c>
      <c r="N114" s="195" t="s">
        <v>852</v>
      </c>
      <c r="O114" s="195" t="s">
        <v>1902</v>
      </c>
      <c r="P114" s="195"/>
      <c r="Q114" s="195" t="s">
        <v>2130</v>
      </c>
      <c r="R114" s="195" t="s">
        <v>847</v>
      </c>
    </row>
    <row r="115" spans="1:18" s="205" customFormat="1">
      <c r="A115" s="195" t="s">
        <v>2129</v>
      </c>
      <c r="B115" s="195" t="s">
        <v>794</v>
      </c>
      <c r="C115" s="195" t="s">
        <v>804</v>
      </c>
      <c r="D115" s="195" t="s">
        <v>809</v>
      </c>
      <c r="E115" s="195" t="s">
        <v>835</v>
      </c>
      <c r="F115" s="195" t="s">
        <v>710</v>
      </c>
      <c r="G115" s="195" t="s">
        <v>48</v>
      </c>
      <c r="H115" s="195" t="s">
        <v>521</v>
      </c>
      <c r="I115" s="195" t="s">
        <v>796</v>
      </c>
      <c r="J115" s="195" t="s">
        <v>1902</v>
      </c>
      <c r="K115" s="204">
        <v>324.74</v>
      </c>
      <c r="L115" s="204">
        <v>0</v>
      </c>
      <c r="M115" s="204">
        <f t="shared" si="3"/>
        <v>324.74</v>
      </c>
      <c r="N115" s="195" t="s">
        <v>852</v>
      </c>
      <c r="O115" s="195" t="s">
        <v>1902</v>
      </c>
      <c r="P115" s="195"/>
      <c r="Q115" s="195" t="s">
        <v>2130</v>
      </c>
      <c r="R115" s="195" t="s">
        <v>847</v>
      </c>
    </row>
    <row r="116" spans="1:18" s="205" customFormat="1">
      <c r="A116" s="195" t="s">
        <v>2129</v>
      </c>
      <c r="B116" s="195" t="s">
        <v>794</v>
      </c>
      <c r="C116" s="195" t="s">
        <v>808</v>
      </c>
      <c r="D116" s="195" t="s">
        <v>268</v>
      </c>
      <c r="E116" s="195" t="s">
        <v>851</v>
      </c>
      <c r="F116" s="195" t="s">
        <v>710</v>
      </c>
      <c r="G116" s="195" t="s">
        <v>48</v>
      </c>
      <c r="H116" s="195" t="s">
        <v>521</v>
      </c>
      <c r="I116" s="195" t="s">
        <v>796</v>
      </c>
      <c r="J116" s="195" t="s">
        <v>1902</v>
      </c>
      <c r="K116" s="204">
        <v>332</v>
      </c>
      <c r="L116" s="204">
        <v>0</v>
      </c>
      <c r="M116" s="204">
        <f t="shared" si="3"/>
        <v>332</v>
      </c>
      <c r="N116" s="195" t="s">
        <v>2124</v>
      </c>
      <c r="O116" s="195" t="s">
        <v>1902</v>
      </c>
      <c r="P116" s="195"/>
      <c r="Q116" s="195" t="s">
        <v>2130</v>
      </c>
      <c r="R116" s="195" t="s">
        <v>847</v>
      </c>
    </row>
    <row r="117" spans="1:18" s="205" customFormat="1">
      <c r="A117" s="195" t="s">
        <v>2129</v>
      </c>
      <c r="B117" s="195" t="s">
        <v>794</v>
      </c>
      <c r="C117" s="195" t="s">
        <v>808</v>
      </c>
      <c r="D117" s="195" t="s">
        <v>268</v>
      </c>
      <c r="E117" s="195" t="s">
        <v>835</v>
      </c>
      <c r="F117" s="195" t="s">
        <v>710</v>
      </c>
      <c r="G117" s="195" t="s">
        <v>48</v>
      </c>
      <c r="H117" s="195" t="s">
        <v>521</v>
      </c>
      <c r="I117" s="195" t="s">
        <v>796</v>
      </c>
      <c r="J117" s="195" t="s">
        <v>1902</v>
      </c>
      <c r="K117" s="204">
        <v>26.94</v>
      </c>
      <c r="L117" s="204">
        <v>0</v>
      </c>
      <c r="M117" s="204">
        <f t="shared" si="3"/>
        <v>26.94</v>
      </c>
      <c r="N117" s="195" t="s">
        <v>852</v>
      </c>
      <c r="O117" s="195" t="s">
        <v>1902</v>
      </c>
      <c r="P117" s="195"/>
      <c r="Q117" s="195" t="s">
        <v>2130</v>
      </c>
      <c r="R117" s="195" t="s">
        <v>847</v>
      </c>
    </row>
    <row r="118" spans="1:18" s="205" customFormat="1">
      <c r="A118" s="195" t="s">
        <v>2129</v>
      </c>
      <c r="B118" s="195" t="s">
        <v>794</v>
      </c>
      <c r="C118" s="195" t="s">
        <v>808</v>
      </c>
      <c r="D118" s="195" t="s">
        <v>268</v>
      </c>
      <c r="E118" s="195" t="s">
        <v>342</v>
      </c>
      <c r="F118" s="195" t="s">
        <v>710</v>
      </c>
      <c r="G118" s="195" t="s">
        <v>48</v>
      </c>
      <c r="H118" s="195" t="s">
        <v>521</v>
      </c>
      <c r="I118" s="195" t="s">
        <v>796</v>
      </c>
      <c r="J118" s="195" t="s">
        <v>1902</v>
      </c>
      <c r="K118" s="204">
        <v>155.51</v>
      </c>
      <c r="L118" s="204">
        <v>0</v>
      </c>
      <c r="M118" s="204">
        <f t="shared" si="3"/>
        <v>155.51</v>
      </c>
      <c r="N118" s="195" t="s">
        <v>852</v>
      </c>
      <c r="O118" s="195" t="s">
        <v>1902</v>
      </c>
      <c r="P118" s="195"/>
      <c r="Q118" s="195" t="s">
        <v>2130</v>
      </c>
      <c r="R118" s="195" t="s">
        <v>847</v>
      </c>
    </row>
    <row r="119" spans="1:18" s="205" customFormat="1">
      <c r="A119" s="195" t="s">
        <v>2129</v>
      </c>
      <c r="B119" s="195" t="s">
        <v>794</v>
      </c>
      <c r="C119" s="195" t="s">
        <v>808</v>
      </c>
      <c r="D119" s="195" t="s">
        <v>837</v>
      </c>
      <c r="E119" s="195" t="s">
        <v>851</v>
      </c>
      <c r="F119" s="195" t="s">
        <v>710</v>
      </c>
      <c r="G119" s="195" t="s">
        <v>48</v>
      </c>
      <c r="H119" s="195" t="s">
        <v>521</v>
      </c>
      <c r="I119" s="195" t="s">
        <v>796</v>
      </c>
      <c r="J119" s="195" t="s">
        <v>1902</v>
      </c>
      <c r="K119" s="204">
        <v>1845</v>
      </c>
      <c r="L119" s="204">
        <v>0</v>
      </c>
      <c r="M119" s="204">
        <f t="shared" si="3"/>
        <v>1845</v>
      </c>
      <c r="N119" s="195" t="s">
        <v>964</v>
      </c>
      <c r="O119" s="195" t="s">
        <v>1902</v>
      </c>
      <c r="P119" s="195"/>
      <c r="Q119" s="195" t="s">
        <v>2130</v>
      </c>
      <c r="R119" s="195" t="s">
        <v>847</v>
      </c>
    </row>
    <row r="120" spans="1:18" s="205" customFormat="1">
      <c r="A120" s="195" t="s">
        <v>2129</v>
      </c>
      <c r="B120" s="195" t="s">
        <v>794</v>
      </c>
      <c r="C120" s="195" t="s">
        <v>808</v>
      </c>
      <c r="D120" s="195" t="s">
        <v>837</v>
      </c>
      <c r="E120" s="195" t="s">
        <v>835</v>
      </c>
      <c r="F120" s="195" t="s">
        <v>710</v>
      </c>
      <c r="G120" s="195" t="s">
        <v>48</v>
      </c>
      <c r="H120" s="195" t="s">
        <v>521</v>
      </c>
      <c r="I120" s="195" t="s">
        <v>796</v>
      </c>
      <c r="J120" s="195" t="s">
        <v>1902</v>
      </c>
      <c r="K120" s="204">
        <v>417</v>
      </c>
      <c r="L120" s="204">
        <v>0</v>
      </c>
      <c r="M120" s="204">
        <f t="shared" ref="M120:M183" si="4">K120-L120</f>
        <v>417</v>
      </c>
      <c r="N120" s="195" t="s">
        <v>963</v>
      </c>
      <c r="O120" s="195" t="s">
        <v>1902</v>
      </c>
      <c r="P120" s="195"/>
      <c r="Q120" s="195" t="s">
        <v>2130</v>
      </c>
      <c r="R120" s="195" t="s">
        <v>847</v>
      </c>
    </row>
    <row r="121" spans="1:18" s="205" customFormat="1">
      <c r="A121" s="195" t="s">
        <v>2129</v>
      </c>
      <c r="B121" s="195" t="s">
        <v>794</v>
      </c>
      <c r="C121" s="195" t="s">
        <v>808</v>
      </c>
      <c r="D121" s="195" t="s">
        <v>837</v>
      </c>
      <c r="E121" s="195" t="s">
        <v>513</v>
      </c>
      <c r="F121" s="195" t="s">
        <v>710</v>
      </c>
      <c r="G121" s="195" t="s">
        <v>48</v>
      </c>
      <c r="H121" s="195" t="s">
        <v>521</v>
      </c>
      <c r="I121" s="195" t="s">
        <v>796</v>
      </c>
      <c r="J121" s="195" t="s">
        <v>1902</v>
      </c>
      <c r="K121" s="204">
        <v>142.84</v>
      </c>
      <c r="L121" s="204">
        <v>0</v>
      </c>
      <c r="M121" s="204">
        <f t="shared" si="4"/>
        <v>142.84</v>
      </c>
      <c r="N121" s="195" t="s">
        <v>964</v>
      </c>
      <c r="O121" s="195" t="s">
        <v>1902</v>
      </c>
      <c r="P121" s="195"/>
      <c r="Q121" s="195" t="s">
        <v>2130</v>
      </c>
      <c r="R121" s="195" t="s">
        <v>847</v>
      </c>
    </row>
    <row r="122" spans="1:18" s="205" customFormat="1">
      <c r="A122" s="195" t="s">
        <v>2129</v>
      </c>
      <c r="B122" s="195" t="s">
        <v>794</v>
      </c>
      <c r="C122" s="195" t="s">
        <v>804</v>
      </c>
      <c r="D122" s="195" t="s">
        <v>1025</v>
      </c>
      <c r="E122" s="195" t="s">
        <v>839</v>
      </c>
      <c r="F122" s="195" t="s">
        <v>710</v>
      </c>
      <c r="G122" s="195" t="s">
        <v>48</v>
      </c>
      <c r="H122" s="195" t="s">
        <v>521</v>
      </c>
      <c r="I122" s="195" t="s">
        <v>796</v>
      </c>
      <c r="J122" s="195" t="s">
        <v>1902</v>
      </c>
      <c r="K122" s="204">
        <v>90.96</v>
      </c>
      <c r="L122" s="204">
        <v>0</v>
      </c>
      <c r="M122" s="204">
        <f t="shared" si="4"/>
        <v>90.96</v>
      </c>
      <c r="N122" s="195" t="s">
        <v>852</v>
      </c>
      <c r="O122" s="195" t="s">
        <v>1902</v>
      </c>
      <c r="P122" s="195"/>
      <c r="Q122" s="195" t="s">
        <v>2130</v>
      </c>
      <c r="R122" s="195" t="s">
        <v>847</v>
      </c>
    </row>
    <row r="123" spans="1:18" s="205" customFormat="1">
      <c r="A123" s="195" t="s">
        <v>2129</v>
      </c>
      <c r="B123" s="195" t="s">
        <v>794</v>
      </c>
      <c r="C123" s="195" t="s">
        <v>808</v>
      </c>
      <c r="D123" s="195" t="s">
        <v>809</v>
      </c>
      <c r="E123" s="195" t="s">
        <v>835</v>
      </c>
      <c r="F123" s="195" t="s">
        <v>710</v>
      </c>
      <c r="G123" s="195" t="s">
        <v>48</v>
      </c>
      <c r="H123" s="195" t="s">
        <v>521</v>
      </c>
      <c r="I123" s="195" t="s">
        <v>796</v>
      </c>
      <c r="J123" s="195" t="s">
        <v>1902</v>
      </c>
      <c r="K123" s="204">
        <v>119.58</v>
      </c>
      <c r="L123" s="204">
        <v>0</v>
      </c>
      <c r="M123" s="204">
        <f t="shared" si="4"/>
        <v>119.58</v>
      </c>
      <c r="N123" s="195" t="s">
        <v>852</v>
      </c>
      <c r="O123" s="195" t="s">
        <v>1902</v>
      </c>
      <c r="P123" s="195"/>
      <c r="Q123" s="195" t="s">
        <v>2130</v>
      </c>
      <c r="R123" s="195" t="s">
        <v>847</v>
      </c>
    </row>
    <row r="124" spans="1:18" s="205" customFormat="1">
      <c r="A124" s="195" t="s">
        <v>2129</v>
      </c>
      <c r="B124" s="195" t="s">
        <v>794</v>
      </c>
      <c r="C124" s="195" t="s">
        <v>56</v>
      </c>
      <c r="D124" s="195" t="s">
        <v>521</v>
      </c>
      <c r="E124" s="195" t="s">
        <v>839</v>
      </c>
      <c r="F124" s="195" t="s">
        <v>521</v>
      </c>
      <c r="G124" s="195" t="s">
        <v>48</v>
      </c>
      <c r="H124" s="195" t="s">
        <v>521</v>
      </c>
      <c r="I124" s="195" t="s">
        <v>796</v>
      </c>
      <c r="J124" s="195" t="s">
        <v>1902</v>
      </c>
      <c r="K124" s="204">
        <v>0</v>
      </c>
      <c r="L124" s="204">
        <v>13745.48</v>
      </c>
      <c r="M124" s="204">
        <f t="shared" si="4"/>
        <v>-13745.48</v>
      </c>
      <c r="N124" s="195" t="s">
        <v>852</v>
      </c>
      <c r="O124" s="195" t="s">
        <v>1902</v>
      </c>
      <c r="P124" s="195"/>
      <c r="Q124" s="195" t="s">
        <v>2130</v>
      </c>
      <c r="R124" s="195" t="s">
        <v>847</v>
      </c>
    </row>
    <row r="125" spans="1:18" s="205" customFormat="1">
      <c r="A125" s="195" t="s">
        <v>2129</v>
      </c>
      <c r="B125" s="195" t="s">
        <v>794</v>
      </c>
      <c r="C125" s="195" t="s">
        <v>367</v>
      </c>
      <c r="D125" s="195" t="s">
        <v>268</v>
      </c>
      <c r="E125" s="195" t="s">
        <v>850</v>
      </c>
      <c r="F125" s="195" t="s">
        <v>710</v>
      </c>
      <c r="G125" s="195" t="s">
        <v>48</v>
      </c>
      <c r="H125" s="195" t="s">
        <v>521</v>
      </c>
      <c r="I125" s="195" t="s">
        <v>796</v>
      </c>
      <c r="J125" s="195" t="s">
        <v>1902</v>
      </c>
      <c r="K125" s="204">
        <v>100</v>
      </c>
      <c r="L125" s="204">
        <v>0</v>
      </c>
      <c r="M125" s="204">
        <f t="shared" si="4"/>
        <v>100</v>
      </c>
      <c r="N125" s="195" t="s">
        <v>2131</v>
      </c>
      <c r="O125" s="195" t="s">
        <v>1902</v>
      </c>
      <c r="P125" s="195"/>
      <c r="Q125" s="195" t="s">
        <v>2130</v>
      </c>
      <c r="R125" s="195" t="s">
        <v>847</v>
      </c>
    </row>
    <row r="126" spans="1:18" s="205" customFormat="1">
      <c r="A126" s="195" t="s">
        <v>2129</v>
      </c>
      <c r="B126" s="195" t="s">
        <v>794</v>
      </c>
      <c r="C126" s="195" t="s">
        <v>56</v>
      </c>
      <c r="D126" s="195" t="s">
        <v>521</v>
      </c>
      <c r="E126" s="195" t="s">
        <v>708</v>
      </c>
      <c r="F126" s="195" t="s">
        <v>521</v>
      </c>
      <c r="G126" s="195" t="s">
        <v>48</v>
      </c>
      <c r="H126" s="195" t="s">
        <v>521</v>
      </c>
      <c r="I126" s="195" t="s">
        <v>796</v>
      </c>
      <c r="J126" s="195" t="s">
        <v>1902</v>
      </c>
      <c r="K126" s="204">
        <v>0</v>
      </c>
      <c r="L126" s="204">
        <v>16893.75</v>
      </c>
      <c r="M126" s="204">
        <f t="shared" si="4"/>
        <v>-16893.75</v>
      </c>
      <c r="N126" s="195" t="s">
        <v>865</v>
      </c>
      <c r="O126" s="195" t="s">
        <v>1902</v>
      </c>
      <c r="P126" s="195"/>
      <c r="Q126" s="195" t="s">
        <v>2130</v>
      </c>
      <c r="R126" s="195" t="s">
        <v>847</v>
      </c>
    </row>
    <row r="127" spans="1:18" s="205" customFormat="1">
      <c r="A127" s="195" t="s">
        <v>2129</v>
      </c>
      <c r="B127" s="195" t="s">
        <v>794</v>
      </c>
      <c r="C127" s="195" t="s">
        <v>709</v>
      </c>
      <c r="D127" s="195" t="s">
        <v>826</v>
      </c>
      <c r="E127" s="195" t="s">
        <v>839</v>
      </c>
      <c r="F127" s="195" t="s">
        <v>710</v>
      </c>
      <c r="G127" s="195" t="s">
        <v>48</v>
      </c>
      <c r="H127" s="195" t="s">
        <v>521</v>
      </c>
      <c r="I127" s="195" t="s">
        <v>796</v>
      </c>
      <c r="J127" s="195" t="s">
        <v>1902</v>
      </c>
      <c r="K127" s="204">
        <v>2220</v>
      </c>
      <c r="L127" s="204">
        <v>0</v>
      </c>
      <c r="M127" s="204">
        <f t="shared" si="4"/>
        <v>2220</v>
      </c>
      <c r="N127" s="195" t="s">
        <v>852</v>
      </c>
      <c r="O127" s="195" t="s">
        <v>1902</v>
      </c>
      <c r="P127" s="195"/>
      <c r="Q127" s="195" t="s">
        <v>2130</v>
      </c>
      <c r="R127" s="195" t="s">
        <v>847</v>
      </c>
    </row>
    <row r="128" spans="1:18" s="205" customFormat="1">
      <c r="A128" s="195" t="s">
        <v>2129</v>
      </c>
      <c r="B128" s="195" t="s">
        <v>794</v>
      </c>
      <c r="C128" s="195" t="s">
        <v>706</v>
      </c>
      <c r="D128" s="195" t="s">
        <v>268</v>
      </c>
      <c r="E128" s="195" t="s">
        <v>835</v>
      </c>
      <c r="F128" s="195" t="s">
        <v>521</v>
      </c>
      <c r="G128" s="195" t="s">
        <v>48</v>
      </c>
      <c r="H128" s="195" t="s">
        <v>521</v>
      </c>
      <c r="I128" s="195" t="s">
        <v>796</v>
      </c>
      <c r="J128" s="195" t="s">
        <v>1902</v>
      </c>
      <c r="K128" s="204">
        <v>3189.57</v>
      </c>
      <c r="L128" s="204">
        <v>0</v>
      </c>
      <c r="M128" s="204">
        <f t="shared" si="4"/>
        <v>3189.57</v>
      </c>
      <c r="N128" s="195" t="s">
        <v>852</v>
      </c>
      <c r="O128" s="195" t="s">
        <v>1902</v>
      </c>
      <c r="P128" s="195"/>
      <c r="Q128" s="195" t="s">
        <v>2130</v>
      </c>
      <c r="R128" s="195" t="s">
        <v>847</v>
      </c>
    </row>
    <row r="129" spans="1:18" s="205" customFormat="1">
      <c r="A129" s="195" t="s">
        <v>2129</v>
      </c>
      <c r="B129" s="195" t="s">
        <v>794</v>
      </c>
      <c r="C129" s="195" t="s">
        <v>808</v>
      </c>
      <c r="D129" s="195" t="s">
        <v>837</v>
      </c>
      <c r="E129" s="195" t="s">
        <v>820</v>
      </c>
      <c r="F129" s="195" t="s">
        <v>710</v>
      </c>
      <c r="G129" s="195" t="s">
        <v>48</v>
      </c>
      <c r="H129" s="195" t="s">
        <v>521</v>
      </c>
      <c r="I129" s="195" t="s">
        <v>796</v>
      </c>
      <c r="J129" s="195" t="s">
        <v>1902</v>
      </c>
      <c r="K129" s="204">
        <v>1035</v>
      </c>
      <c r="L129" s="204">
        <v>0</v>
      </c>
      <c r="M129" s="204">
        <f t="shared" si="4"/>
        <v>1035</v>
      </c>
      <c r="N129" s="195" t="s">
        <v>964</v>
      </c>
      <c r="O129" s="195" t="s">
        <v>1902</v>
      </c>
      <c r="P129" s="195"/>
      <c r="Q129" s="195" t="s">
        <v>2130</v>
      </c>
      <c r="R129" s="195" t="s">
        <v>847</v>
      </c>
    </row>
    <row r="130" spans="1:18" s="205" customFormat="1">
      <c r="A130" s="195" t="s">
        <v>2129</v>
      </c>
      <c r="B130" s="195" t="s">
        <v>794</v>
      </c>
      <c r="C130" s="195" t="s">
        <v>56</v>
      </c>
      <c r="D130" s="195" t="s">
        <v>521</v>
      </c>
      <c r="E130" s="195" t="s">
        <v>513</v>
      </c>
      <c r="F130" s="195" t="s">
        <v>521</v>
      </c>
      <c r="G130" s="195" t="s">
        <v>48</v>
      </c>
      <c r="H130" s="195" t="s">
        <v>521</v>
      </c>
      <c r="I130" s="195" t="s">
        <v>796</v>
      </c>
      <c r="J130" s="195" t="s">
        <v>1902</v>
      </c>
      <c r="K130" s="204">
        <v>0</v>
      </c>
      <c r="L130" s="204">
        <v>142.84</v>
      </c>
      <c r="M130" s="204">
        <f t="shared" si="4"/>
        <v>-142.84</v>
      </c>
      <c r="N130" s="195" t="s">
        <v>964</v>
      </c>
      <c r="O130" s="195" t="s">
        <v>1902</v>
      </c>
      <c r="P130" s="195"/>
      <c r="Q130" s="195" t="s">
        <v>2130</v>
      </c>
      <c r="R130" s="195" t="s">
        <v>847</v>
      </c>
    </row>
    <row r="131" spans="1:18" s="205" customFormat="1">
      <c r="A131" s="195" t="s">
        <v>2129</v>
      </c>
      <c r="B131" s="195" t="s">
        <v>794</v>
      </c>
      <c r="C131" s="195" t="s">
        <v>56</v>
      </c>
      <c r="D131" s="195" t="s">
        <v>521</v>
      </c>
      <c r="E131" s="195" t="s">
        <v>851</v>
      </c>
      <c r="F131" s="195" t="s">
        <v>521</v>
      </c>
      <c r="G131" s="195" t="s">
        <v>48</v>
      </c>
      <c r="H131" s="195" t="s">
        <v>521</v>
      </c>
      <c r="I131" s="195" t="s">
        <v>796</v>
      </c>
      <c r="J131" s="195" t="s">
        <v>1902</v>
      </c>
      <c r="K131" s="204">
        <v>0</v>
      </c>
      <c r="L131" s="204">
        <v>1845</v>
      </c>
      <c r="M131" s="204">
        <f t="shared" si="4"/>
        <v>-1845</v>
      </c>
      <c r="N131" s="195" t="s">
        <v>964</v>
      </c>
      <c r="O131" s="195" t="s">
        <v>1902</v>
      </c>
      <c r="P131" s="195"/>
      <c r="Q131" s="195" t="s">
        <v>2130</v>
      </c>
      <c r="R131" s="195" t="s">
        <v>847</v>
      </c>
    </row>
    <row r="132" spans="1:18" s="205" customFormat="1">
      <c r="A132" s="195" t="s">
        <v>2129</v>
      </c>
      <c r="B132" s="195" t="s">
        <v>794</v>
      </c>
      <c r="C132" s="195" t="s">
        <v>56</v>
      </c>
      <c r="D132" s="195" t="s">
        <v>521</v>
      </c>
      <c r="E132" s="195" t="s">
        <v>851</v>
      </c>
      <c r="F132" s="195" t="s">
        <v>521</v>
      </c>
      <c r="G132" s="195" t="s">
        <v>48</v>
      </c>
      <c r="H132" s="195" t="s">
        <v>521</v>
      </c>
      <c r="I132" s="195" t="s">
        <v>796</v>
      </c>
      <c r="J132" s="195" t="s">
        <v>1902</v>
      </c>
      <c r="K132" s="204">
        <v>0</v>
      </c>
      <c r="L132" s="204">
        <v>332</v>
      </c>
      <c r="M132" s="204">
        <f t="shared" si="4"/>
        <v>-332</v>
      </c>
      <c r="N132" s="195" t="s">
        <v>2124</v>
      </c>
      <c r="O132" s="195" t="s">
        <v>1902</v>
      </c>
      <c r="P132" s="195"/>
      <c r="Q132" s="195" t="s">
        <v>2130</v>
      </c>
      <c r="R132" s="195" t="s">
        <v>847</v>
      </c>
    </row>
    <row r="133" spans="1:18" s="205" customFormat="1">
      <c r="A133" s="195" t="s">
        <v>2129</v>
      </c>
      <c r="B133" s="195" t="s">
        <v>794</v>
      </c>
      <c r="C133" s="195" t="s">
        <v>56</v>
      </c>
      <c r="D133" s="195" t="s">
        <v>521</v>
      </c>
      <c r="E133" s="195" t="s">
        <v>835</v>
      </c>
      <c r="F133" s="195" t="s">
        <v>521</v>
      </c>
      <c r="G133" s="195" t="s">
        <v>48</v>
      </c>
      <c r="H133" s="195" t="s">
        <v>521</v>
      </c>
      <c r="I133" s="195" t="s">
        <v>796</v>
      </c>
      <c r="J133" s="195" t="s">
        <v>1902</v>
      </c>
      <c r="K133" s="204">
        <v>0</v>
      </c>
      <c r="L133" s="204">
        <v>1926</v>
      </c>
      <c r="M133" s="204">
        <f t="shared" si="4"/>
        <v>-1926</v>
      </c>
      <c r="N133" s="195" t="s">
        <v>963</v>
      </c>
      <c r="O133" s="195" t="s">
        <v>1902</v>
      </c>
      <c r="P133" s="195"/>
      <c r="Q133" s="195" t="s">
        <v>2130</v>
      </c>
      <c r="R133" s="195" t="s">
        <v>847</v>
      </c>
    </row>
    <row r="134" spans="1:18" s="205" customFormat="1">
      <c r="A134" s="195" t="s">
        <v>2129</v>
      </c>
      <c r="B134" s="195" t="s">
        <v>794</v>
      </c>
      <c r="C134" s="195" t="s">
        <v>56</v>
      </c>
      <c r="D134" s="195" t="s">
        <v>521</v>
      </c>
      <c r="E134" s="195" t="s">
        <v>835</v>
      </c>
      <c r="F134" s="195" t="s">
        <v>521</v>
      </c>
      <c r="G134" s="195" t="s">
        <v>48</v>
      </c>
      <c r="H134" s="195" t="s">
        <v>521</v>
      </c>
      <c r="I134" s="195" t="s">
        <v>796</v>
      </c>
      <c r="J134" s="195" t="s">
        <v>1902</v>
      </c>
      <c r="K134" s="204">
        <v>0</v>
      </c>
      <c r="L134" s="204">
        <v>5536.34</v>
      </c>
      <c r="M134" s="204">
        <f t="shared" si="4"/>
        <v>-5536.34</v>
      </c>
      <c r="N134" s="195" t="s">
        <v>852</v>
      </c>
      <c r="O134" s="195" t="s">
        <v>1902</v>
      </c>
      <c r="P134" s="195"/>
      <c r="Q134" s="195" t="s">
        <v>2130</v>
      </c>
      <c r="R134" s="195" t="s">
        <v>847</v>
      </c>
    </row>
    <row r="135" spans="1:18" s="205" customFormat="1">
      <c r="A135" s="195" t="s">
        <v>2129</v>
      </c>
      <c r="B135" s="195" t="s">
        <v>794</v>
      </c>
      <c r="C135" s="195" t="s">
        <v>56</v>
      </c>
      <c r="D135" s="195" t="s">
        <v>521</v>
      </c>
      <c r="E135" s="195" t="s">
        <v>850</v>
      </c>
      <c r="F135" s="195" t="s">
        <v>521</v>
      </c>
      <c r="G135" s="195" t="s">
        <v>48</v>
      </c>
      <c r="H135" s="195" t="s">
        <v>521</v>
      </c>
      <c r="I135" s="195" t="s">
        <v>796</v>
      </c>
      <c r="J135" s="195" t="s">
        <v>1902</v>
      </c>
      <c r="K135" s="204">
        <v>0</v>
      </c>
      <c r="L135" s="204">
        <v>100</v>
      </c>
      <c r="M135" s="204">
        <f t="shared" si="4"/>
        <v>-100</v>
      </c>
      <c r="N135" s="195" t="s">
        <v>2131</v>
      </c>
      <c r="O135" s="195" t="s">
        <v>1902</v>
      </c>
      <c r="P135" s="195"/>
      <c r="Q135" s="195" t="s">
        <v>2130</v>
      </c>
      <c r="R135" s="195" t="s">
        <v>847</v>
      </c>
    </row>
    <row r="136" spans="1:18" s="205" customFormat="1">
      <c r="A136" s="195" t="s">
        <v>2129</v>
      </c>
      <c r="B136" s="195" t="s">
        <v>794</v>
      </c>
      <c r="C136" s="195" t="s">
        <v>804</v>
      </c>
      <c r="D136" s="195" t="s">
        <v>268</v>
      </c>
      <c r="E136" s="195" t="s">
        <v>839</v>
      </c>
      <c r="F136" s="195" t="s">
        <v>710</v>
      </c>
      <c r="G136" s="195" t="s">
        <v>48</v>
      </c>
      <c r="H136" s="195" t="s">
        <v>521</v>
      </c>
      <c r="I136" s="195" t="s">
        <v>796</v>
      </c>
      <c r="J136" s="195" t="s">
        <v>1902</v>
      </c>
      <c r="K136" s="204">
        <v>2733.44</v>
      </c>
      <c r="L136" s="204">
        <v>0</v>
      </c>
      <c r="M136" s="204">
        <f t="shared" si="4"/>
        <v>2733.44</v>
      </c>
      <c r="N136" s="195" t="s">
        <v>852</v>
      </c>
      <c r="O136" s="195" t="s">
        <v>1902</v>
      </c>
      <c r="P136" s="195"/>
      <c r="Q136" s="195" t="s">
        <v>2130</v>
      </c>
      <c r="R136" s="195" t="s">
        <v>847</v>
      </c>
    </row>
    <row r="137" spans="1:18" s="205" customFormat="1">
      <c r="A137" s="195" t="s">
        <v>2129</v>
      </c>
      <c r="B137" s="195" t="s">
        <v>794</v>
      </c>
      <c r="C137" s="195" t="s">
        <v>804</v>
      </c>
      <c r="D137" s="195" t="s">
        <v>268</v>
      </c>
      <c r="E137" s="195" t="s">
        <v>835</v>
      </c>
      <c r="F137" s="195" t="s">
        <v>710</v>
      </c>
      <c r="G137" s="195" t="s">
        <v>48</v>
      </c>
      <c r="H137" s="195" t="s">
        <v>521</v>
      </c>
      <c r="I137" s="195" t="s">
        <v>796</v>
      </c>
      <c r="J137" s="195" t="s">
        <v>1902</v>
      </c>
      <c r="K137" s="204">
        <v>351.51</v>
      </c>
      <c r="L137" s="204">
        <v>0</v>
      </c>
      <c r="M137" s="204">
        <f t="shared" si="4"/>
        <v>351.51</v>
      </c>
      <c r="N137" s="195" t="s">
        <v>852</v>
      </c>
      <c r="O137" s="195" t="s">
        <v>1902</v>
      </c>
      <c r="P137" s="195"/>
      <c r="Q137" s="195" t="s">
        <v>2130</v>
      </c>
      <c r="R137" s="195" t="s">
        <v>847</v>
      </c>
    </row>
    <row r="138" spans="1:18" s="205" customFormat="1">
      <c r="A138" s="195" t="s">
        <v>2129</v>
      </c>
      <c r="B138" s="195" t="s">
        <v>794</v>
      </c>
      <c r="C138" s="195" t="s">
        <v>804</v>
      </c>
      <c r="D138" s="195" t="s">
        <v>826</v>
      </c>
      <c r="E138" s="195" t="s">
        <v>839</v>
      </c>
      <c r="F138" s="195" t="s">
        <v>710</v>
      </c>
      <c r="G138" s="195" t="s">
        <v>48</v>
      </c>
      <c r="H138" s="195" t="s">
        <v>521</v>
      </c>
      <c r="I138" s="195" t="s">
        <v>796</v>
      </c>
      <c r="J138" s="195" t="s">
        <v>1902</v>
      </c>
      <c r="K138" s="204">
        <v>1013.55</v>
      </c>
      <c r="L138" s="204">
        <v>0</v>
      </c>
      <c r="M138" s="204">
        <f t="shared" si="4"/>
        <v>1013.55</v>
      </c>
      <c r="N138" s="195" t="s">
        <v>852</v>
      </c>
      <c r="O138" s="195" t="s">
        <v>1902</v>
      </c>
      <c r="P138" s="195"/>
      <c r="Q138" s="195" t="s">
        <v>2130</v>
      </c>
      <c r="R138" s="195" t="s">
        <v>847</v>
      </c>
    </row>
    <row r="139" spans="1:18" s="205" customFormat="1">
      <c r="A139" s="195" t="s">
        <v>2129</v>
      </c>
      <c r="B139" s="195" t="s">
        <v>794</v>
      </c>
      <c r="C139" s="195" t="s">
        <v>56</v>
      </c>
      <c r="D139" s="195" t="s">
        <v>521</v>
      </c>
      <c r="E139" s="195" t="s">
        <v>342</v>
      </c>
      <c r="F139" s="195" t="s">
        <v>521</v>
      </c>
      <c r="G139" s="195" t="s">
        <v>48</v>
      </c>
      <c r="H139" s="195" t="s">
        <v>521</v>
      </c>
      <c r="I139" s="195" t="s">
        <v>796</v>
      </c>
      <c r="J139" s="195" t="s">
        <v>1902</v>
      </c>
      <c r="K139" s="204">
        <v>0</v>
      </c>
      <c r="L139" s="204">
        <v>155.51</v>
      </c>
      <c r="M139" s="204">
        <f t="shared" si="4"/>
        <v>-155.51</v>
      </c>
      <c r="N139" s="195" t="s">
        <v>852</v>
      </c>
      <c r="O139" s="195" t="s">
        <v>1902</v>
      </c>
      <c r="P139" s="195"/>
      <c r="Q139" s="195" t="s">
        <v>2130</v>
      </c>
      <c r="R139" s="195" t="s">
        <v>847</v>
      </c>
    </row>
    <row r="140" spans="1:18" s="205" customFormat="1">
      <c r="A140" s="195" t="s">
        <v>2129</v>
      </c>
      <c r="B140" s="195" t="s">
        <v>794</v>
      </c>
      <c r="C140" s="195" t="s">
        <v>56</v>
      </c>
      <c r="D140" s="195" t="s">
        <v>521</v>
      </c>
      <c r="E140" s="195" t="s">
        <v>820</v>
      </c>
      <c r="F140" s="195" t="s">
        <v>521</v>
      </c>
      <c r="G140" s="195" t="s">
        <v>48</v>
      </c>
      <c r="H140" s="195" t="s">
        <v>521</v>
      </c>
      <c r="I140" s="195" t="s">
        <v>796</v>
      </c>
      <c r="J140" s="195" t="s">
        <v>1902</v>
      </c>
      <c r="K140" s="204">
        <v>0</v>
      </c>
      <c r="L140" s="204">
        <v>1035</v>
      </c>
      <c r="M140" s="204">
        <f t="shared" si="4"/>
        <v>-1035</v>
      </c>
      <c r="N140" s="195" t="s">
        <v>964</v>
      </c>
      <c r="O140" s="195" t="s">
        <v>1902</v>
      </c>
      <c r="P140" s="195"/>
      <c r="Q140" s="195" t="s">
        <v>2130</v>
      </c>
      <c r="R140" s="195" t="s">
        <v>847</v>
      </c>
    </row>
    <row r="141" spans="1:18" s="205" customFormat="1">
      <c r="A141" s="195" t="s">
        <v>2129</v>
      </c>
      <c r="B141" s="195" t="s">
        <v>794</v>
      </c>
      <c r="C141" s="195" t="s">
        <v>804</v>
      </c>
      <c r="D141" s="195" t="s">
        <v>803</v>
      </c>
      <c r="E141" s="195" t="s">
        <v>835</v>
      </c>
      <c r="F141" s="195" t="s">
        <v>710</v>
      </c>
      <c r="G141" s="195" t="s">
        <v>48</v>
      </c>
      <c r="H141" s="195" t="s">
        <v>521</v>
      </c>
      <c r="I141" s="195" t="s">
        <v>796</v>
      </c>
      <c r="J141" s="195" t="s">
        <v>1902</v>
      </c>
      <c r="K141" s="204">
        <v>80.8</v>
      </c>
      <c r="L141" s="204">
        <v>0</v>
      </c>
      <c r="M141" s="204">
        <f t="shared" si="4"/>
        <v>80.8</v>
      </c>
      <c r="N141" s="195" t="s">
        <v>852</v>
      </c>
      <c r="O141" s="195" t="s">
        <v>1902</v>
      </c>
      <c r="P141" s="195"/>
      <c r="Q141" s="195" t="s">
        <v>2130</v>
      </c>
      <c r="R141" s="195" t="s">
        <v>847</v>
      </c>
    </row>
    <row r="142" spans="1:18" s="205" customFormat="1">
      <c r="A142" s="195" t="s">
        <v>2129</v>
      </c>
      <c r="B142" s="195" t="s">
        <v>794</v>
      </c>
      <c r="C142" s="195" t="s">
        <v>804</v>
      </c>
      <c r="D142" s="195" t="s">
        <v>805</v>
      </c>
      <c r="E142" s="195" t="s">
        <v>839</v>
      </c>
      <c r="F142" s="195" t="s">
        <v>710</v>
      </c>
      <c r="G142" s="195" t="s">
        <v>48</v>
      </c>
      <c r="H142" s="195" t="s">
        <v>521</v>
      </c>
      <c r="I142" s="195" t="s">
        <v>796</v>
      </c>
      <c r="J142" s="195" t="s">
        <v>1902</v>
      </c>
      <c r="K142" s="204">
        <v>6128.3</v>
      </c>
      <c r="L142" s="204">
        <v>0</v>
      </c>
      <c r="M142" s="204">
        <f t="shared" si="4"/>
        <v>6128.3</v>
      </c>
      <c r="N142" s="195" t="s">
        <v>852</v>
      </c>
      <c r="O142" s="195" t="s">
        <v>1902</v>
      </c>
      <c r="P142" s="195"/>
      <c r="Q142" s="195" t="s">
        <v>2130</v>
      </c>
      <c r="R142" s="195" t="s">
        <v>847</v>
      </c>
    </row>
    <row r="143" spans="1:18" s="205" customFormat="1">
      <c r="A143" s="195" t="s">
        <v>2129</v>
      </c>
      <c r="B143" s="195" t="s">
        <v>794</v>
      </c>
      <c r="C143" s="195" t="s">
        <v>806</v>
      </c>
      <c r="D143" s="195" t="s">
        <v>837</v>
      </c>
      <c r="E143" s="195" t="s">
        <v>835</v>
      </c>
      <c r="F143" s="195" t="s">
        <v>710</v>
      </c>
      <c r="G143" s="195" t="s">
        <v>48</v>
      </c>
      <c r="H143" s="195" t="s">
        <v>521</v>
      </c>
      <c r="I143" s="195" t="s">
        <v>796</v>
      </c>
      <c r="J143" s="195" t="s">
        <v>1902</v>
      </c>
      <c r="K143" s="204">
        <v>1509</v>
      </c>
      <c r="L143" s="204">
        <v>0</v>
      </c>
      <c r="M143" s="204">
        <f t="shared" si="4"/>
        <v>1509</v>
      </c>
      <c r="N143" s="195" t="s">
        <v>963</v>
      </c>
      <c r="O143" s="195" t="s">
        <v>1902</v>
      </c>
      <c r="P143" s="195"/>
      <c r="Q143" s="195" t="s">
        <v>2130</v>
      </c>
      <c r="R143" s="195" t="s">
        <v>847</v>
      </c>
    </row>
    <row r="144" spans="1:18" s="205" customFormat="1">
      <c r="A144" s="195" t="s">
        <v>2129</v>
      </c>
      <c r="B144" s="195" t="s">
        <v>794</v>
      </c>
      <c r="C144" s="195" t="s">
        <v>804</v>
      </c>
      <c r="D144" s="195" t="s">
        <v>805</v>
      </c>
      <c r="E144" s="195" t="s">
        <v>835</v>
      </c>
      <c r="F144" s="195" t="s">
        <v>710</v>
      </c>
      <c r="G144" s="195" t="s">
        <v>48</v>
      </c>
      <c r="H144" s="195" t="s">
        <v>521</v>
      </c>
      <c r="I144" s="195" t="s">
        <v>796</v>
      </c>
      <c r="J144" s="195" t="s">
        <v>1902</v>
      </c>
      <c r="K144" s="204">
        <v>1343.2</v>
      </c>
      <c r="L144" s="204">
        <v>0</v>
      </c>
      <c r="M144" s="204">
        <f t="shared" si="4"/>
        <v>1343.2</v>
      </c>
      <c r="N144" s="195" t="s">
        <v>852</v>
      </c>
      <c r="O144" s="195" t="s">
        <v>1902</v>
      </c>
      <c r="P144" s="195"/>
      <c r="Q144" s="195" t="s">
        <v>2130</v>
      </c>
      <c r="R144" s="195" t="s">
        <v>847</v>
      </c>
    </row>
    <row r="145" spans="1:18" s="205" customFormat="1">
      <c r="A145" s="195" t="s">
        <v>2129</v>
      </c>
      <c r="B145" s="195" t="s">
        <v>794</v>
      </c>
      <c r="C145" s="195" t="s">
        <v>804</v>
      </c>
      <c r="D145" s="195" t="s">
        <v>807</v>
      </c>
      <c r="E145" s="195" t="s">
        <v>839</v>
      </c>
      <c r="F145" s="195" t="s">
        <v>710</v>
      </c>
      <c r="G145" s="195" t="s">
        <v>48</v>
      </c>
      <c r="H145" s="195" t="s">
        <v>521</v>
      </c>
      <c r="I145" s="195" t="s">
        <v>796</v>
      </c>
      <c r="J145" s="195" t="s">
        <v>1902</v>
      </c>
      <c r="K145" s="204">
        <v>841.3</v>
      </c>
      <c r="L145" s="204">
        <v>0</v>
      </c>
      <c r="M145" s="204">
        <f t="shared" si="4"/>
        <v>841.3</v>
      </c>
      <c r="N145" s="195" t="s">
        <v>852</v>
      </c>
      <c r="O145" s="195" t="s">
        <v>1902</v>
      </c>
      <c r="P145" s="195"/>
      <c r="Q145" s="195" t="s">
        <v>2130</v>
      </c>
      <c r="R145" s="195" t="s">
        <v>847</v>
      </c>
    </row>
    <row r="146" spans="1:18" s="205" customFormat="1">
      <c r="A146" s="195" t="s">
        <v>2129</v>
      </c>
      <c r="B146" s="195" t="s">
        <v>794</v>
      </c>
      <c r="C146" s="195" t="s">
        <v>804</v>
      </c>
      <c r="D146" s="195" t="s">
        <v>807</v>
      </c>
      <c r="E146" s="195" t="s">
        <v>835</v>
      </c>
      <c r="F146" s="195" t="s">
        <v>710</v>
      </c>
      <c r="G146" s="195" t="s">
        <v>48</v>
      </c>
      <c r="H146" s="195" t="s">
        <v>521</v>
      </c>
      <c r="I146" s="195" t="s">
        <v>796</v>
      </c>
      <c r="J146" s="195" t="s">
        <v>1902</v>
      </c>
      <c r="K146" s="204">
        <v>100</v>
      </c>
      <c r="L146" s="204">
        <v>0</v>
      </c>
      <c r="M146" s="204">
        <f t="shared" si="4"/>
        <v>100</v>
      </c>
      <c r="N146" s="195" t="s">
        <v>852</v>
      </c>
      <c r="O146" s="195" t="s">
        <v>1902</v>
      </c>
      <c r="P146" s="195"/>
      <c r="Q146" s="195" t="s">
        <v>2130</v>
      </c>
      <c r="R146" s="195" t="s">
        <v>847</v>
      </c>
    </row>
    <row r="147" spans="1:18" s="205" customFormat="1">
      <c r="A147" s="195" t="s">
        <v>2129</v>
      </c>
      <c r="B147" s="195" t="s">
        <v>794</v>
      </c>
      <c r="C147" s="195" t="s">
        <v>808</v>
      </c>
      <c r="D147" s="195" t="s">
        <v>803</v>
      </c>
      <c r="E147" s="195" t="s">
        <v>708</v>
      </c>
      <c r="F147" s="195" t="s">
        <v>710</v>
      </c>
      <c r="G147" s="195" t="s">
        <v>48</v>
      </c>
      <c r="H147" s="195" t="s">
        <v>521</v>
      </c>
      <c r="I147" s="195" t="s">
        <v>796</v>
      </c>
      <c r="J147" s="195" t="s">
        <v>1902</v>
      </c>
      <c r="K147" s="204">
        <v>16893.75</v>
      </c>
      <c r="L147" s="204">
        <v>0</v>
      </c>
      <c r="M147" s="204">
        <f t="shared" si="4"/>
        <v>16893.75</v>
      </c>
      <c r="N147" s="195" t="s">
        <v>865</v>
      </c>
      <c r="O147" s="195" t="s">
        <v>1902</v>
      </c>
      <c r="P147" s="195"/>
      <c r="Q147" s="195" t="s">
        <v>2130</v>
      </c>
      <c r="R147" s="195" t="s">
        <v>847</v>
      </c>
    </row>
    <row r="148" spans="1:18" s="205" customFormat="1">
      <c r="A148" s="195" t="s">
        <v>2132</v>
      </c>
      <c r="B148" s="195" t="s">
        <v>794</v>
      </c>
      <c r="C148" s="195" t="s">
        <v>56</v>
      </c>
      <c r="D148" s="195" t="s">
        <v>521</v>
      </c>
      <c r="E148" s="195" t="s">
        <v>818</v>
      </c>
      <c r="F148" s="195" t="s">
        <v>521</v>
      </c>
      <c r="G148" s="195" t="s">
        <v>48</v>
      </c>
      <c r="H148" s="195" t="s">
        <v>521</v>
      </c>
      <c r="I148" s="195" t="s">
        <v>796</v>
      </c>
      <c r="J148" s="195" t="s">
        <v>1934</v>
      </c>
      <c r="K148" s="204">
        <v>0</v>
      </c>
      <c r="L148" s="204">
        <v>5253.75</v>
      </c>
      <c r="M148" s="204">
        <f t="shared" si="4"/>
        <v>-5253.75</v>
      </c>
      <c r="N148" s="195" t="s">
        <v>2133</v>
      </c>
      <c r="O148" s="195" t="s">
        <v>2134</v>
      </c>
      <c r="P148" s="195"/>
      <c r="Q148" s="195" t="s">
        <v>2135</v>
      </c>
      <c r="R148" s="195" t="s">
        <v>847</v>
      </c>
    </row>
    <row r="149" spans="1:18" s="205" customFormat="1">
      <c r="A149" s="195" t="s">
        <v>2132</v>
      </c>
      <c r="B149" s="195" t="s">
        <v>794</v>
      </c>
      <c r="C149" s="195" t="s">
        <v>808</v>
      </c>
      <c r="D149" s="195" t="s">
        <v>837</v>
      </c>
      <c r="E149" s="195" t="s">
        <v>818</v>
      </c>
      <c r="F149" s="195" t="s">
        <v>710</v>
      </c>
      <c r="G149" s="195" t="s">
        <v>48</v>
      </c>
      <c r="H149" s="195" t="s">
        <v>521</v>
      </c>
      <c r="I149" s="195" t="s">
        <v>796</v>
      </c>
      <c r="J149" s="195" t="s">
        <v>1934</v>
      </c>
      <c r="K149" s="204">
        <v>5253.75</v>
      </c>
      <c r="L149" s="204">
        <v>0</v>
      </c>
      <c r="M149" s="204">
        <f t="shared" si="4"/>
        <v>5253.75</v>
      </c>
      <c r="N149" s="195" t="s">
        <v>2133</v>
      </c>
      <c r="O149" s="195" t="s">
        <v>2134</v>
      </c>
      <c r="P149" s="195"/>
      <c r="Q149" s="195" t="s">
        <v>2135</v>
      </c>
      <c r="R149" s="195" t="s">
        <v>847</v>
      </c>
    </row>
    <row r="150" spans="1:18" s="205" customFormat="1">
      <c r="A150" s="195" t="s">
        <v>2136</v>
      </c>
      <c r="B150" s="195" t="s">
        <v>794</v>
      </c>
      <c r="C150" s="195" t="s">
        <v>706</v>
      </c>
      <c r="D150" s="195" t="s">
        <v>268</v>
      </c>
      <c r="E150" s="195" t="s">
        <v>384</v>
      </c>
      <c r="F150" s="195" t="s">
        <v>710</v>
      </c>
      <c r="G150" s="195" t="s">
        <v>48</v>
      </c>
      <c r="H150" s="195" t="s">
        <v>521</v>
      </c>
      <c r="I150" s="195" t="s">
        <v>796</v>
      </c>
      <c r="J150" s="195" t="s">
        <v>2015</v>
      </c>
      <c r="K150" s="204">
        <v>80</v>
      </c>
      <c r="L150" s="204">
        <v>0</v>
      </c>
      <c r="M150" s="204">
        <f t="shared" si="4"/>
        <v>80</v>
      </c>
      <c r="N150" s="195" t="s">
        <v>2137</v>
      </c>
      <c r="O150" s="195" t="s">
        <v>2138</v>
      </c>
      <c r="P150" s="195"/>
      <c r="Q150" s="195" t="s">
        <v>2139</v>
      </c>
      <c r="R150" s="195" t="s">
        <v>847</v>
      </c>
    </row>
    <row r="151" spans="1:18" s="205" customFormat="1">
      <c r="A151" s="195" t="s">
        <v>2136</v>
      </c>
      <c r="B151" s="195" t="s">
        <v>794</v>
      </c>
      <c r="C151" s="195" t="s">
        <v>706</v>
      </c>
      <c r="D151" s="195" t="s">
        <v>268</v>
      </c>
      <c r="E151" s="195" t="s">
        <v>818</v>
      </c>
      <c r="F151" s="195" t="s">
        <v>710</v>
      </c>
      <c r="G151" s="195" t="s">
        <v>48</v>
      </c>
      <c r="H151" s="195" t="s">
        <v>521</v>
      </c>
      <c r="I151" s="195" t="s">
        <v>796</v>
      </c>
      <c r="J151" s="195" t="s">
        <v>2015</v>
      </c>
      <c r="K151" s="204">
        <v>1578</v>
      </c>
      <c r="L151" s="204">
        <v>0</v>
      </c>
      <c r="M151" s="204">
        <f t="shared" si="4"/>
        <v>1578</v>
      </c>
      <c r="N151" s="195" t="s">
        <v>2140</v>
      </c>
      <c r="O151" s="195" t="s">
        <v>2138</v>
      </c>
      <c r="P151" s="195"/>
      <c r="Q151" s="195" t="s">
        <v>2139</v>
      </c>
      <c r="R151" s="195" t="s">
        <v>847</v>
      </c>
    </row>
    <row r="152" spans="1:18" s="205" customFormat="1">
      <c r="A152" s="195" t="s">
        <v>2136</v>
      </c>
      <c r="B152" s="195" t="s">
        <v>794</v>
      </c>
      <c r="C152" s="195" t="s">
        <v>804</v>
      </c>
      <c r="D152" s="195" t="s">
        <v>268</v>
      </c>
      <c r="E152" s="195" t="s">
        <v>820</v>
      </c>
      <c r="F152" s="195" t="s">
        <v>710</v>
      </c>
      <c r="G152" s="195" t="s">
        <v>48</v>
      </c>
      <c r="H152" s="195" t="s">
        <v>521</v>
      </c>
      <c r="I152" s="195" t="s">
        <v>796</v>
      </c>
      <c r="J152" s="195" t="s">
        <v>2015</v>
      </c>
      <c r="K152" s="204">
        <v>1284.97</v>
      </c>
      <c r="L152" s="204">
        <v>0</v>
      </c>
      <c r="M152" s="204">
        <f t="shared" si="4"/>
        <v>1284.97</v>
      </c>
      <c r="N152" s="195" t="s">
        <v>852</v>
      </c>
      <c r="O152" s="195" t="s">
        <v>2138</v>
      </c>
      <c r="P152" s="195"/>
      <c r="Q152" s="195" t="s">
        <v>2139</v>
      </c>
      <c r="R152" s="195" t="s">
        <v>847</v>
      </c>
    </row>
    <row r="153" spans="1:18" s="205" customFormat="1">
      <c r="A153" s="195" t="s">
        <v>2136</v>
      </c>
      <c r="B153" s="195" t="s">
        <v>794</v>
      </c>
      <c r="C153" s="195" t="s">
        <v>808</v>
      </c>
      <c r="D153" s="195" t="s">
        <v>268</v>
      </c>
      <c r="E153" s="195" t="s">
        <v>816</v>
      </c>
      <c r="F153" s="195" t="s">
        <v>710</v>
      </c>
      <c r="G153" s="195" t="s">
        <v>48</v>
      </c>
      <c r="H153" s="195" t="s">
        <v>521</v>
      </c>
      <c r="I153" s="195" t="s">
        <v>796</v>
      </c>
      <c r="J153" s="195" t="s">
        <v>2015</v>
      </c>
      <c r="K153" s="204">
        <v>3000</v>
      </c>
      <c r="L153" s="204">
        <v>0</v>
      </c>
      <c r="M153" s="204">
        <f t="shared" si="4"/>
        <v>3000</v>
      </c>
      <c r="N153" s="195" t="s">
        <v>852</v>
      </c>
      <c r="O153" s="195" t="s">
        <v>2138</v>
      </c>
      <c r="P153" s="195"/>
      <c r="Q153" s="195" t="s">
        <v>2139</v>
      </c>
      <c r="R153" s="195" t="s">
        <v>847</v>
      </c>
    </row>
    <row r="154" spans="1:18" s="205" customFormat="1">
      <c r="A154" s="195" t="s">
        <v>2136</v>
      </c>
      <c r="B154" s="195" t="s">
        <v>794</v>
      </c>
      <c r="C154" s="195" t="s">
        <v>808</v>
      </c>
      <c r="D154" s="195" t="s">
        <v>268</v>
      </c>
      <c r="E154" s="195" t="s">
        <v>818</v>
      </c>
      <c r="F154" s="195" t="s">
        <v>710</v>
      </c>
      <c r="G154" s="195" t="s">
        <v>48</v>
      </c>
      <c r="H154" s="195" t="s">
        <v>521</v>
      </c>
      <c r="I154" s="195" t="s">
        <v>796</v>
      </c>
      <c r="J154" s="195" t="s">
        <v>2015</v>
      </c>
      <c r="K154" s="204">
        <v>83</v>
      </c>
      <c r="L154" s="204">
        <v>0</v>
      </c>
      <c r="M154" s="204">
        <f t="shared" si="4"/>
        <v>83</v>
      </c>
      <c r="N154" s="195" t="s">
        <v>2119</v>
      </c>
      <c r="O154" s="195" t="s">
        <v>2138</v>
      </c>
      <c r="P154" s="195"/>
      <c r="Q154" s="195" t="s">
        <v>2139</v>
      </c>
      <c r="R154" s="195" t="s">
        <v>847</v>
      </c>
    </row>
    <row r="155" spans="1:18" s="205" customFormat="1">
      <c r="A155" s="195" t="s">
        <v>2136</v>
      </c>
      <c r="B155" s="195" t="s">
        <v>794</v>
      </c>
      <c r="C155" s="195" t="s">
        <v>808</v>
      </c>
      <c r="D155" s="195" t="s">
        <v>268</v>
      </c>
      <c r="E155" s="195" t="s">
        <v>818</v>
      </c>
      <c r="F155" s="195" t="s">
        <v>710</v>
      </c>
      <c r="G155" s="195" t="s">
        <v>48</v>
      </c>
      <c r="H155" s="195" t="s">
        <v>521</v>
      </c>
      <c r="I155" s="195" t="s">
        <v>796</v>
      </c>
      <c r="J155" s="195" t="s">
        <v>2015</v>
      </c>
      <c r="K155" s="204">
        <v>299</v>
      </c>
      <c r="L155" s="204">
        <v>0</v>
      </c>
      <c r="M155" s="204">
        <f t="shared" si="4"/>
        <v>299</v>
      </c>
      <c r="N155" s="195" t="s">
        <v>2141</v>
      </c>
      <c r="O155" s="195" t="s">
        <v>2138</v>
      </c>
      <c r="P155" s="195"/>
      <c r="Q155" s="195" t="s">
        <v>2139</v>
      </c>
      <c r="R155" s="195" t="s">
        <v>847</v>
      </c>
    </row>
    <row r="156" spans="1:18" s="205" customFormat="1">
      <c r="A156" s="195" t="s">
        <v>2136</v>
      </c>
      <c r="B156" s="195" t="s">
        <v>794</v>
      </c>
      <c r="C156" s="195" t="s">
        <v>808</v>
      </c>
      <c r="D156" s="195" t="s">
        <v>837</v>
      </c>
      <c r="E156" s="195" t="s">
        <v>818</v>
      </c>
      <c r="F156" s="195" t="s">
        <v>710</v>
      </c>
      <c r="G156" s="195" t="s">
        <v>48</v>
      </c>
      <c r="H156" s="195" t="s">
        <v>521</v>
      </c>
      <c r="I156" s="195" t="s">
        <v>796</v>
      </c>
      <c r="J156" s="195" t="s">
        <v>2015</v>
      </c>
      <c r="K156" s="204">
        <v>1444.5</v>
      </c>
      <c r="L156" s="204">
        <v>0</v>
      </c>
      <c r="M156" s="204">
        <f t="shared" si="4"/>
        <v>1444.5</v>
      </c>
      <c r="N156" s="195" t="s">
        <v>2142</v>
      </c>
      <c r="O156" s="195" t="s">
        <v>2138</v>
      </c>
      <c r="P156" s="195"/>
      <c r="Q156" s="195" t="s">
        <v>2139</v>
      </c>
      <c r="R156" s="195" t="s">
        <v>847</v>
      </c>
    </row>
    <row r="157" spans="1:18" s="205" customFormat="1">
      <c r="A157" s="195" t="s">
        <v>2136</v>
      </c>
      <c r="B157" s="195" t="s">
        <v>794</v>
      </c>
      <c r="C157" s="195" t="s">
        <v>808</v>
      </c>
      <c r="D157" s="195" t="s">
        <v>837</v>
      </c>
      <c r="E157" s="195" t="s">
        <v>799</v>
      </c>
      <c r="F157" s="195" t="s">
        <v>710</v>
      </c>
      <c r="G157" s="195" t="s">
        <v>48</v>
      </c>
      <c r="H157" s="195" t="s">
        <v>521</v>
      </c>
      <c r="I157" s="195" t="s">
        <v>796</v>
      </c>
      <c r="J157" s="195" t="s">
        <v>2015</v>
      </c>
      <c r="K157" s="204">
        <v>2000</v>
      </c>
      <c r="L157" s="204">
        <v>0</v>
      </c>
      <c r="M157" s="204">
        <f t="shared" si="4"/>
        <v>2000</v>
      </c>
      <c r="N157" s="195" t="s">
        <v>964</v>
      </c>
      <c r="O157" s="195" t="s">
        <v>2138</v>
      </c>
      <c r="P157" s="195"/>
      <c r="Q157" s="195" t="s">
        <v>2139</v>
      </c>
      <c r="R157" s="195" t="s">
        <v>847</v>
      </c>
    </row>
    <row r="158" spans="1:18" s="205" customFormat="1">
      <c r="A158" s="195" t="s">
        <v>2136</v>
      </c>
      <c r="B158" s="195" t="s">
        <v>794</v>
      </c>
      <c r="C158" s="195" t="s">
        <v>808</v>
      </c>
      <c r="D158" s="195" t="s">
        <v>837</v>
      </c>
      <c r="E158" s="195" t="s">
        <v>20</v>
      </c>
      <c r="F158" s="195" t="s">
        <v>710</v>
      </c>
      <c r="G158" s="195" t="s">
        <v>48</v>
      </c>
      <c r="H158" s="195" t="s">
        <v>521</v>
      </c>
      <c r="I158" s="195" t="s">
        <v>796</v>
      </c>
      <c r="J158" s="195" t="s">
        <v>2015</v>
      </c>
      <c r="K158" s="204">
        <v>380.92</v>
      </c>
      <c r="L158" s="204">
        <v>0</v>
      </c>
      <c r="M158" s="204">
        <f t="shared" si="4"/>
        <v>380.92</v>
      </c>
      <c r="N158" s="195" t="s">
        <v>964</v>
      </c>
      <c r="O158" s="195" t="s">
        <v>2138</v>
      </c>
      <c r="P158" s="195"/>
      <c r="Q158" s="195" t="s">
        <v>2139</v>
      </c>
      <c r="R158" s="195" t="s">
        <v>847</v>
      </c>
    </row>
    <row r="159" spans="1:18" s="205" customFormat="1">
      <c r="A159" s="195" t="s">
        <v>2136</v>
      </c>
      <c r="B159" s="195" t="s">
        <v>794</v>
      </c>
      <c r="C159" s="195" t="s">
        <v>808</v>
      </c>
      <c r="D159" s="195" t="s">
        <v>846</v>
      </c>
      <c r="E159" s="195" t="s">
        <v>820</v>
      </c>
      <c r="F159" s="195" t="s">
        <v>710</v>
      </c>
      <c r="G159" s="195" t="s">
        <v>48</v>
      </c>
      <c r="H159" s="195" t="s">
        <v>521</v>
      </c>
      <c r="I159" s="195" t="s">
        <v>796</v>
      </c>
      <c r="J159" s="195" t="s">
        <v>2015</v>
      </c>
      <c r="K159" s="204">
        <v>8250.76</v>
      </c>
      <c r="L159" s="204">
        <v>0</v>
      </c>
      <c r="M159" s="204">
        <f t="shared" si="4"/>
        <v>8250.76</v>
      </c>
      <c r="N159" s="195" t="s">
        <v>2143</v>
      </c>
      <c r="O159" s="195" t="s">
        <v>2138</v>
      </c>
      <c r="P159" s="195"/>
      <c r="Q159" s="195" t="s">
        <v>2139</v>
      </c>
      <c r="R159" s="195" t="s">
        <v>847</v>
      </c>
    </row>
    <row r="160" spans="1:18" s="205" customFormat="1">
      <c r="A160" s="195" t="s">
        <v>2136</v>
      </c>
      <c r="B160" s="195" t="s">
        <v>794</v>
      </c>
      <c r="C160" s="195" t="s">
        <v>808</v>
      </c>
      <c r="D160" s="195" t="s">
        <v>809</v>
      </c>
      <c r="E160" s="195" t="s">
        <v>820</v>
      </c>
      <c r="F160" s="195" t="s">
        <v>710</v>
      </c>
      <c r="G160" s="195" t="s">
        <v>48</v>
      </c>
      <c r="H160" s="195" t="s">
        <v>521</v>
      </c>
      <c r="I160" s="195" t="s">
        <v>796</v>
      </c>
      <c r="J160" s="195" t="s">
        <v>2015</v>
      </c>
      <c r="K160" s="204">
        <v>21471.43</v>
      </c>
      <c r="L160" s="204">
        <v>0</v>
      </c>
      <c r="M160" s="204">
        <f t="shared" si="4"/>
        <v>21471.43</v>
      </c>
      <c r="N160" s="195" t="s">
        <v>2143</v>
      </c>
      <c r="O160" s="195" t="s">
        <v>2138</v>
      </c>
      <c r="P160" s="195"/>
      <c r="Q160" s="195" t="s">
        <v>2139</v>
      </c>
      <c r="R160" s="195" t="s">
        <v>847</v>
      </c>
    </row>
    <row r="161" spans="1:18" s="205" customFormat="1">
      <c r="A161" s="195" t="s">
        <v>2136</v>
      </c>
      <c r="B161" s="195" t="s">
        <v>794</v>
      </c>
      <c r="C161" s="195" t="s">
        <v>56</v>
      </c>
      <c r="D161" s="195" t="s">
        <v>521</v>
      </c>
      <c r="E161" s="195" t="s">
        <v>835</v>
      </c>
      <c r="F161" s="195" t="s">
        <v>521</v>
      </c>
      <c r="G161" s="195" t="s">
        <v>48</v>
      </c>
      <c r="H161" s="195" t="s">
        <v>521</v>
      </c>
      <c r="I161" s="195" t="s">
        <v>796</v>
      </c>
      <c r="J161" s="195" t="s">
        <v>2015</v>
      </c>
      <c r="K161" s="204">
        <v>0</v>
      </c>
      <c r="L161" s="204">
        <v>4154.55</v>
      </c>
      <c r="M161" s="204">
        <f t="shared" si="4"/>
        <v>-4154.55</v>
      </c>
      <c r="N161" s="195" t="s">
        <v>852</v>
      </c>
      <c r="O161" s="195" t="s">
        <v>2138</v>
      </c>
      <c r="P161" s="195"/>
      <c r="Q161" s="195" t="s">
        <v>2139</v>
      </c>
      <c r="R161" s="195" t="s">
        <v>847</v>
      </c>
    </row>
    <row r="162" spans="1:18" s="205" customFormat="1">
      <c r="A162" s="195" t="s">
        <v>2136</v>
      </c>
      <c r="B162" s="195" t="s">
        <v>794</v>
      </c>
      <c r="C162" s="195" t="s">
        <v>56</v>
      </c>
      <c r="D162" s="195" t="s">
        <v>521</v>
      </c>
      <c r="E162" s="195" t="s">
        <v>20</v>
      </c>
      <c r="F162" s="195" t="s">
        <v>521</v>
      </c>
      <c r="G162" s="195" t="s">
        <v>48</v>
      </c>
      <c r="H162" s="195" t="s">
        <v>521</v>
      </c>
      <c r="I162" s="195" t="s">
        <v>796</v>
      </c>
      <c r="J162" s="195" t="s">
        <v>2015</v>
      </c>
      <c r="K162" s="204">
        <v>0</v>
      </c>
      <c r="L162" s="204">
        <v>2537.21</v>
      </c>
      <c r="M162" s="204">
        <f t="shared" si="4"/>
        <v>-2537.21</v>
      </c>
      <c r="N162" s="195" t="s">
        <v>2144</v>
      </c>
      <c r="O162" s="195" t="s">
        <v>2138</v>
      </c>
      <c r="P162" s="195"/>
      <c r="Q162" s="195" t="s">
        <v>2139</v>
      </c>
      <c r="R162" s="195" t="s">
        <v>847</v>
      </c>
    </row>
    <row r="163" spans="1:18" s="205" customFormat="1">
      <c r="A163" s="195" t="s">
        <v>2136</v>
      </c>
      <c r="B163" s="195" t="s">
        <v>794</v>
      </c>
      <c r="C163" s="195" t="s">
        <v>56</v>
      </c>
      <c r="D163" s="195" t="s">
        <v>521</v>
      </c>
      <c r="E163" s="195" t="s">
        <v>20</v>
      </c>
      <c r="F163" s="195" t="s">
        <v>521</v>
      </c>
      <c r="G163" s="195" t="s">
        <v>48</v>
      </c>
      <c r="H163" s="195" t="s">
        <v>521</v>
      </c>
      <c r="I163" s="195" t="s">
        <v>796</v>
      </c>
      <c r="J163" s="195" t="s">
        <v>2015</v>
      </c>
      <c r="K163" s="204">
        <v>0</v>
      </c>
      <c r="L163" s="204">
        <v>380.92</v>
      </c>
      <c r="M163" s="204">
        <f t="shared" si="4"/>
        <v>-380.92</v>
      </c>
      <c r="N163" s="195" t="s">
        <v>964</v>
      </c>
      <c r="O163" s="195" t="s">
        <v>2138</v>
      </c>
      <c r="P163" s="195"/>
      <c r="Q163" s="195" t="s">
        <v>2139</v>
      </c>
      <c r="R163" s="195" t="s">
        <v>847</v>
      </c>
    </row>
    <row r="164" spans="1:18" s="205" customFormat="1">
      <c r="A164" s="195" t="s">
        <v>2136</v>
      </c>
      <c r="B164" s="195" t="s">
        <v>794</v>
      </c>
      <c r="C164" s="195" t="s">
        <v>808</v>
      </c>
      <c r="D164" s="195" t="s">
        <v>807</v>
      </c>
      <c r="E164" s="195" t="s">
        <v>845</v>
      </c>
      <c r="F164" s="195" t="s">
        <v>710</v>
      </c>
      <c r="G164" s="195" t="s">
        <v>48</v>
      </c>
      <c r="H164" s="195" t="s">
        <v>521</v>
      </c>
      <c r="I164" s="195" t="s">
        <v>796</v>
      </c>
      <c r="J164" s="195" t="s">
        <v>2015</v>
      </c>
      <c r="K164" s="204">
        <v>237</v>
      </c>
      <c r="L164" s="204">
        <v>0</v>
      </c>
      <c r="M164" s="204">
        <f t="shared" si="4"/>
        <v>237</v>
      </c>
      <c r="N164" s="195" t="s">
        <v>2145</v>
      </c>
      <c r="O164" s="195" t="s">
        <v>2138</v>
      </c>
      <c r="P164" s="195"/>
      <c r="Q164" s="195" t="s">
        <v>2139</v>
      </c>
      <c r="R164" s="195" t="s">
        <v>847</v>
      </c>
    </row>
    <row r="165" spans="1:18" s="205" customFormat="1">
      <c r="A165" s="195" t="s">
        <v>2136</v>
      </c>
      <c r="B165" s="195" t="s">
        <v>794</v>
      </c>
      <c r="C165" s="195" t="s">
        <v>56</v>
      </c>
      <c r="D165" s="195" t="s">
        <v>521</v>
      </c>
      <c r="E165" s="195" t="s">
        <v>816</v>
      </c>
      <c r="F165" s="195" t="s">
        <v>521</v>
      </c>
      <c r="G165" s="195" t="s">
        <v>48</v>
      </c>
      <c r="H165" s="195" t="s">
        <v>521</v>
      </c>
      <c r="I165" s="195" t="s">
        <v>796</v>
      </c>
      <c r="J165" s="195" t="s">
        <v>2015</v>
      </c>
      <c r="K165" s="204">
        <v>0</v>
      </c>
      <c r="L165" s="204">
        <v>4973.3900000000003</v>
      </c>
      <c r="M165" s="204">
        <f t="shared" si="4"/>
        <v>-4973.3900000000003</v>
      </c>
      <c r="N165" s="195" t="s">
        <v>852</v>
      </c>
      <c r="O165" s="195" t="s">
        <v>2138</v>
      </c>
      <c r="P165" s="195"/>
      <c r="Q165" s="195" t="s">
        <v>2139</v>
      </c>
      <c r="R165" s="195" t="s">
        <v>847</v>
      </c>
    </row>
    <row r="166" spans="1:18" s="205" customFormat="1">
      <c r="A166" s="195" t="s">
        <v>2136</v>
      </c>
      <c r="B166" s="195" t="s">
        <v>794</v>
      </c>
      <c r="C166" s="195" t="s">
        <v>808</v>
      </c>
      <c r="D166" s="195" t="s">
        <v>837</v>
      </c>
      <c r="E166" s="195" t="s">
        <v>816</v>
      </c>
      <c r="F166" s="195" t="s">
        <v>710</v>
      </c>
      <c r="G166" s="195" t="s">
        <v>48</v>
      </c>
      <c r="H166" s="195" t="s">
        <v>521</v>
      </c>
      <c r="I166" s="195" t="s">
        <v>796</v>
      </c>
      <c r="J166" s="195" t="s">
        <v>2015</v>
      </c>
      <c r="K166" s="204">
        <v>1523.39</v>
      </c>
      <c r="L166" s="204">
        <v>0</v>
      </c>
      <c r="M166" s="204">
        <f t="shared" si="4"/>
        <v>1523.39</v>
      </c>
      <c r="N166" s="195" t="s">
        <v>852</v>
      </c>
      <c r="O166" s="195" t="s">
        <v>2138</v>
      </c>
      <c r="P166" s="195"/>
      <c r="Q166" s="195" t="s">
        <v>2139</v>
      </c>
      <c r="R166" s="195" t="s">
        <v>847</v>
      </c>
    </row>
    <row r="167" spans="1:18" s="205" customFormat="1">
      <c r="A167" s="195" t="s">
        <v>2136</v>
      </c>
      <c r="B167" s="195" t="s">
        <v>794</v>
      </c>
      <c r="C167" s="195" t="s">
        <v>56</v>
      </c>
      <c r="D167" s="195" t="s">
        <v>521</v>
      </c>
      <c r="E167" s="195" t="s">
        <v>799</v>
      </c>
      <c r="F167" s="195" t="s">
        <v>521</v>
      </c>
      <c r="G167" s="195" t="s">
        <v>48</v>
      </c>
      <c r="H167" s="195" t="s">
        <v>521</v>
      </c>
      <c r="I167" s="195" t="s">
        <v>796</v>
      </c>
      <c r="J167" s="195" t="s">
        <v>2015</v>
      </c>
      <c r="K167" s="204">
        <v>0</v>
      </c>
      <c r="L167" s="204">
        <v>2000</v>
      </c>
      <c r="M167" s="204">
        <f t="shared" si="4"/>
        <v>-2000</v>
      </c>
      <c r="N167" s="195" t="s">
        <v>964</v>
      </c>
      <c r="O167" s="195" t="s">
        <v>2138</v>
      </c>
      <c r="P167" s="195"/>
      <c r="Q167" s="195" t="s">
        <v>2139</v>
      </c>
      <c r="R167" s="195" t="s">
        <v>847</v>
      </c>
    </row>
    <row r="168" spans="1:18" s="205" customFormat="1">
      <c r="A168" s="195" t="s">
        <v>2136</v>
      </c>
      <c r="B168" s="195" t="s">
        <v>794</v>
      </c>
      <c r="C168" s="195" t="s">
        <v>56</v>
      </c>
      <c r="D168" s="195" t="s">
        <v>521</v>
      </c>
      <c r="E168" s="195" t="s">
        <v>799</v>
      </c>
      <c r="F168" s="195" t="s">
        <v>521</v>
      </c>
      <c r="G168" s="195" t="s">
        <v>48</v>
      </c>
      <c r="H168" s="195" t="s">
        <v>521</v>
      </c>
      <c r="I168" s="195" t="s">
        <v>796</v>
      </c>
      <c r="J168" s="195" t="s">
        <v>2015</v>
      </c>
      <c r="K168" s="204">
        <v>0</v>
      </c>
      <c r="L168" s="204">
        <v>10000</v>
      </c>
      <c r="M168" s="204">
        <f t="shared" si="4"/>
        <v>-10000</v>
      </c>
      <c r="N168" s="195" t="s">
        <v>2146</v>
      </c>
      <c r="O168" s="195" t="s">
        <v>2138</v>
      </c>
      <c r="P168" s="195"/>
      <c r="Q168" s="195" t="s">
        <v>2139</v>
      </c>
      <c r="R168" s="195" t="s">
        <v>847</v>
      </c>
    </row>
    <row r="169" spans="1:18" s="205" customFormat="1">
      <c r="A169" s="195" t="s">
        <v>2136</v>
      </c>
      <c r="B169" s="195" t="s">
        <v>794</v>
      </c>
      <c r="C169" s="195" t="s">
        <v>56</v>
      </c>
      <c r="D169" s="195" t="s">
        <v>521</v>
      </c>
      <c r="E169" s="195" t="s">
        <v>384</v>
      </c>
      <c r="F169" s="195" t="s">
        <v>521</v>
      </c>
      <c r="G169" s="195" t="s">
        <v>48</v>
      </c>
      <c r="H169" s="195" t="s">
        <v>521</v>
      </c>
      <c r="I169" s="195" t="s">
        <v>796</v>
      </c>
      <c r="J169" s="195" t="s">
        <v>2015</v>
      </c>
      <c r="K169" s="204">
        <v>0</v>
      </c>
      <c r="L169" s="204">
        <v>80</v>
      </c>
      <c r="M169" s="204">
        <f t="shared" si="4"/>
        <v>-80</v>
      </c>
      <c r="N169" s="195" t="s">
        <v>2137</v>
      </c>
      <c r="O169" s="195" t="s">
        <v>2138</v>
      </c>
      <c r="P169" s="195"/>
      <c r="Q169" s="195" t="s">
        <v>2139</v>
      </c>
      <c r="R169" s="195" t="s">
        <v>847</v>
      </c>
    </row>
    <row r="170" spans="1:18" s="205" customFormat="1">
      <c r="A170" s="195" t="s">
        <v>2136</v>
      </c>
      <c r="B170" s="195" t="s">
        <v>794</v>
      </c>
      <c r="C170" s="195" t="s">
        <v>56</v>
      </c>
      <c r="D170" s="195" t="s">
        <v>521</v>
      </c>
      <c r="E170" s="195" t="s">
        <v>820</v>
      </c>
      <c r="F170" s="195" t="s">
        <v>521</v>
      </c>
      <c r="G170" s="195" t="s">
        <v>48</v>
      </c>
      <c r="H170" s="195" t="s">
        <v>521</v>
      </c>
      <c r="I170" s="195" t="s">
        <v>796</v>
      </c>
      <c r="J170" s="195" t="s">
        <v>2015</v>
      </c>
      <c r="K170" s="204">
        <v>0</v>
      </c>
      <c r="L170" s="204">
        <v>1284.97</v>
      </c>
      <c r="M170" s="204">
        <f t="shared" si="4"/>
        <v>-1284.97</v>
      </c>
      <c r="N170" s="195" t="s">
        <v>852</v>
      </c>
      <c r="O170" s="195" t="s">
        <v>2138</v>
      </c>
      <c r="P170" s="195"/>
      <c r="Q170" s="195" t="s">
        <v>2139</v>
      </c>
      <c r="R170" s="195" t="s">
        <v>847</v>
      </c>
    </row>
    <row r="171" spans="1:18" s="205" customFormat="1">
      <c r="A171" s="195" t="s">
        <v>2136</v>
      </c>
      <c r="B171" s="195" t="s">
        <v>794</v>
      </c>
      <c r="C171" s="195" t="s">
        <v>56</v>
      </c>
      <c r="D171" s="195" t="s">
        <v>521</v>
      </c>
      <c r="E171" s="195" t="s">
        <v>820</v>
      </c>
      <c r="F171" s="195" t="s">
        <v>521</v>
      </c>
      <c r="G171" s="195" t="s">
        <v>48</v>
      </c>
      <c r="H171" s="195" t="s">
        <v>521</v>
      </c>
      <c r="I171" s="195" t="s">
        <v>796</v>
      </c>
      <c r="J171" s="195" t="s">
        <v>2015</v>
      </c>
      <c r="K171" s="204">
        <v>0</v>
      </c>
      <c r="L171" s="204">
        <v>29722.19</v>
      </c>
      <c r="M171" s="204">
        <f t="shared" si="4"/>
        <v>-29722.19</v>
      </c>
      <c r="N171" s="195" t="s">
        <v>2143</v>
      </c>
      <c r="O171" s="195" t="s">
        <v>2138</v>
      </c>
      <c r="P171" s="195"/>
      <c r="Q171" s="195" t="s">
        <v>2139</v>
      </c>
      <c r="R171" s="195" t="s">
        <v>847</v>
      </c>
    </row>
    <row r="172" spans="1:18" s="205" customFormat="1">
      <c r="A172" s="195" t="s">
        <v>2136</v>
      </c>
      <c r="B172" s="195" t="s">
        <v>794</v>
      </c>
      <c r="C172" s="195" t="s">
        <v>804</v>
      </c>
      <c r="D172" s="195" t="s">
        <v>826</v>
      </c>
      <c r="E172" s="195" t="s">
        <v>835</v>
      </c>
      <c r="F172" s="195" t="s">
        <v>710</v>
      </c>
      <c r="G172" s="195" t="s">
        <v>48</v>
      </c>
      <c r="H172" s="195" t="s">
        <v>521</v>
      </c>
      <c r="I172" s="195" t="s">
        <v>796</v>
      </c>
      <c r="J172" s="195" t="s">
        <v>2015</v>
      </c>
      <c r="K172" s="204">
        <v>644.54999999999995</v>
      </c>
      <c r="L172" s="204">
        <v>0</v>
      </c>
      <c r="M172" s="204">
        <f t="shared" si="4"/>
        <v>644.54999999999995</v>
      </c>
      <c r="N172" s="195" t="s">
        <v>852</v>
      </c>
      <c r="O172" s="195" t="s">
        <v>2138</v>
      </c>
      <c r="P172" s="195"/>
      <c r="Q172" s="195" t="s">
        <v>2139</v>
      </c>
      <c r="R172" s="195" t="s">
        <v>847</v>
      </c>
    </row>
    <row r="173" spans="1:18" s="205" customFormat="1">
      <c r="A173" s="195" t="s">
        <v>2136</v>
      </c>
      <c r="B173" s="195" t="s">
        <v>794</v>
      </c>
      <c r="C173" s="195" t="s">
        <v>56</v>
      </c>
      <c r="D173" s="195" t="s">
        <v>521</v>
      </c>
      <c r="E173" s="195" t="s">
        <v>818</v>
      </c>
      <c r="F173" s="195" t="s">
        <v>521</v>
      </c>
      <c r="G173" s="195" t="s">
        <v>48</v>
      </c>
      <c r="H173" s="195" t="s">
        <v>521</v>
      </c>
      <c r="I173" s="195" t="s">
        <v>796</v>
      </c>
      <c r="J173" s="195" t="s">
        <v>2015</v>
      </c>
      <c r="K173" s="204">
        <v>0</v>
      </c>
      <c r="L173" s="204">
        <v>2242.88</v>
      </c>
      <c r="M173" s="204">
        <f t="shared" si="4"/>
        <v>-2242.88</v>
      </c>
      <c r="N173" s="195" t="s">
        <v>1118</v>
      </c>
      <c r="O173" s="195" t="s">
        <v>2138</v>
      </c>
      <c r="P173" s="195"/>
      <c r="Q173" s="195" t="s">
        <v>2139</v>
      </c>
      <c r="R173" s="195" t="s">
        <v>847</v>
      </c>
    </row>
    <row r="174" spans="1:18" s="205" customFormat="1">
      <c r="A174" s="195" t="s">
        <v>2136</v>
      </c>
      <c r="B174" s="195" t="s">
        <v>794</v>
      </c>
      <c r="C174" s="195" t="s">
        <v>56</v>
      </c>
      <c r="D174" s="195" t="s">
        <v>521</v>
      </c>
      <c r="E174" s="195" t="s">
        <v>818</v>
      </c>
      <c r="F174" s="195" t="s">
        <v>521</v>
      </c>
      <c r="G174" s="195" t="s">
        <v>48</v>
      </c>
      <c r="H174" s="195" t="s">
        <v>521</v>
      </c>
      <c r="I174" s="195" t="s">
        <v>796</v>
      </c>
      <c r="J174" s="195" t="s">
        <v>2015</v>
      </c>
      <c r="K174" s="204">
        <v>0</v>
      </c>
      <c r="L174" s="204">
        <v>1444.5</v>
      </c>
      <c r="M174" s="204">
        <f t="shared" si="4"/>
        <v>-1444.5</v>
      </c>
      <c r="N174" s="195" t="s">
        <v>2142</v>
      </c>
      <c r="O174" s="195" t="s">
        <v>2138</v>
      </c>
      <c r="P174" s="195"/>
      <c r="Q174" s="195" t="s">
        <v>2139</v>
      </c>
      <c r="R174" s="195" t="s">
        <v>847</v>
      </c>
    </row>
    <row r="175" spans="1:18" s="205" customFormat="1">
      <c r="A175" s="195" t="s">
        <v>2136</v>
      </c>
      <c r="B175" s="195" t="s">
        <v>794</v>
      </c>
      <c r="C175" s="195" t="s">
        <v>56</v>
      </c>
      <c r="D175" s="195" t="s">
        <v>521</v>
      </c>
      <c r="E175" s="195" t="s">
        <v>818</v>
      </c>
      <c r="F175" s="195" t="s">
        <v>521</v>
      </c>
      <c r="G175" s="195" t="s">
        <v>48</v>
      </c>
      <c r="H175" s="195" t="s">
        <v>521</v>
      </c>
      <c r="I175" s="195" t="s">
        <v>796</v>
      </c>
      <c r="J175" s="195" t="s">
        <v>2015</v>
      </c>
      <c r="K175" s="204">
        <v>0</v>
      </c>
      <c r="L175" s="204">
        <v>1578</v>
      </c>
      <c r="M175" s="204">
        <f t="shared" si="4"/>
        <v>-1578</v>
      </c>
      <c r="N175" s="195" t="s">
        <v>2140</v>
      </c>
      <c r="O175" s="195" t="s">
        <v>2138</v>
      </c>
      <c r="P175" s="195"/>
      <c r="Q175" s="195" t="s">
        <v>2139</v>
      </c>
      <c r="R175" s="195" t="s">
        <v>847</v>
      </c>
    </row>
    <row r="176" spans="1:18" s="205" customFormat="1">
      <c r="A176" s="195" t="s">
        <v>2136</v>
      </c>
      <c r="B176" s="195" t="s">
        <v>794</v>
      </c>
      <c r="C176" s="195" t="s">
        <v>56</v>
      </c>
      <c r="D176" s="195" t="s">
        <v>521</v>
      </c>
      <c r="E176" s="195" t="s">
        <v>818</v>
      </c>
      <c r="F176" s="195" t="s">
        <v>521</v>
      </c>
      <c r="G176" s="195" t="s">
        <v>48</v>
      </c>
      <c r="H176" s="195" t="s">
        <v>521</v>
      </c>
      <c r="I176" s="195" t="s">
        <v>796</v>
      </c>
      <c r="J176" s="195" t="s">
        <v>2015</v>
      </c>
      <c r="K176" s="204">
        <v>0</v>
      </c>
      <c r="L176" s="204">
        <v>83</v>
      </c>
      <c r="M176" s="204">
        <f t="shared" si="4"/>
        <v>-83</v>
      </c>
      <c r="N176" s="195" t="s">
        <v>2119</v>
      </c>
      <c r="O176" s="195" t="s">
        <v>2138</v>
      </c>
      <c r="P176" s="195"/>
      <c r="Q176" s="195" t="s">
        <v>2139</v>
      </c>
      <c r="R176" s="195" t="s">
        <v>847</v>
      </c>
    </row>
    <row r="177" spans="1:18" s="205" customFormat="1">
      <c r="A177" s="195" t="s">
        <v>2136</v>
      </c>
      <c r="B177" s="195" t="s">
        <v>794</v>
      </c>
      <c r="C177" s="195" t="s">
        <v>56</v>
      </c>
      <c r="D177" s="195" t="s">
        <v>521</v>
      </c>
      <c r="E177" s="195" t="s">
        <v>818</v>
      </c>
      <c r="F177" s="195" t="s">
        <v>521</v>
      </c>
      <c r="G177" s="195" t="s">
        <v>48</v>
      </c>
      <c r="H177" s="195" t="s">
        <v>521</v>
      </c>
      <c r="I177" s="195" t="s">
        <v>796</v>
      </c>
      <c r="J177" s="195" t="s">
        <v>2015</v>
      </c>
      <c r="K177" s="204">
        <v>0</v>
      </c>
      <c r="L177" s="204">
        <v>299</v>
      </c>
      <c r="M177" s="204">
        <f t="shared" si="4"/>
        <v>-299</v>
      </c>
      <c r="N177" s="195" t="s">
        <v>2141</v>
      </c>
      <c r="O177" s="195" t="s">
        <v>2138</v>
      </c>
      <c r="P177" s="195"/>
      <c r="Q177" s="195" t="s">
        <v>2139</v>
      </c>
      <c r="R177" s="195" t="s">
        <v>847</v>
      </c>
    </row>
    <row r="178" spans="1:18" s="205" customFormat="1">
      <c r="A178" s="195" t="s">
        <v>2136</v>
      </c>
      <c r="B178" s="195" t="s">
        <v>794</v>
      </c>
      <c r="C178" s="195" t="s">
        <v>56</v>
      </c>
      <c r="D178" s="195" t="s">
        <v>521</v>
      </c>
      <c r="E178" s="195" t="s">
        <v>845</v>
      </c>
      <c r="F178" s="195" t="s">
        <v>521</v>
      </c>
      <c r="G178" s="195" t="s">
        <v>48</v>
      </c>
      <c r="H178" s="195" t="s">
        <v>521</v>
      </c>
      <c r="I178" s="195" t="s">
        <v>796</v>
      </c>
      <c r="J178" s="195" t="s">
        <v>2015</v>
      </c>
      <c r="K178" s="204">
        <v>0</v>
      </c>
      <c r="L178" s="204">
        <v>237</v>
      </c>
      <c r="M178" s="204">
        <f t="shared" si="4"/>
        <v>-237</v>
      </c>
      <c r="N178" s="195" t="s">
        <v>2145</v>
      </c>
      <c r="O178" s="195" t="s">
        <v>2138</v>
      </c>
      <c r="P178" s="195"/>
      <c r="Q178" s="195" t="s">
        <v>2139</v>
      </c>
      <c r="R178" s="195" t="s">
        <v>847</v>
      </c>
    </row>
    <row r="179" spans="1:18" s="205" customFormat="1">
      <c r="A179" s="195" t="s">
        <v>2136</v>
      </c>
      <c r="B179" s="195" t="s">
        <v>794</v>
      </c>
      <c r="C179" s="195" t="s">
        <v>833</v>
      </c>
      <c r="D179" s="195" t="s">
        <v>837</v>
      </c>
      <c r="E179" s="195" t="s">
        <v>816</v>
      </c>
      <c r="F179" s="195" t="s">
        <v>710</v>
      </c>
      <c r="G179" s="195" t="s">
        <v>48</v>
      </c>
      <c r="H179" s="195" t="s">
        <v>521</v>
      </c>
      <c r="I179" s="195" t="s">
        <v>796</v>
      </c>
      <c r="J179" s="195" t="s">
        <v>2015</v>
      </c>
      <c r="K179" s="204">
        <v>450</v>
      </c>
      <c r="L179" s="204">
        <v>0</v>
      </c>
      <c r="M179" s="204">
        <f t="shared" si="4"/>
        <v>450</v>
      </c>
      <c r="N179" s="195" t="s">
        <v>852</v>
      </c>
      <c r="O179" s="195" t="s">
        <v>2138</v>
      </c>
      <c r="P179" s="195"/>
      <c r="Q179" s="195" t="s">
        <v>2139</v>
      </c>
      <c r="R179" s="195" t="s">
        <v>847</v>
      </c>
    </row>
    <row r="180" spans="1:18" s="205" customFormat="1">
      <c r="A180" s="195" t="s">
        <v>2136</v>
      </c>
      <c r="B180" s="195" t="s">
        <v>794</v>
      </c>
      <c r="C180" s="195" t="s">
        <v>808</v>
      </c>
      <c r="D180" s="195" t="s">
        <v>805</v>
      </c>
      <c r="E180" s="195" t="s">
        <v>835</v>
      </c>
      <c r="F180" s="195" t="s">
        <v>710</v>
      </c>
      <c r="G180" s="195" t="s">
        <v>48</v>
      </c>
      <c r="H180" s="195" t="s">
        <v>521</v>
      </c>
      <c r="I180" s="195" t="s">
        <v>796</v>
      </c>
      <c r="J180" s="195" t="s">
        <v>2015</v>
      </c>
      <c r="K180" s="204">
        <v>3510</v>
      </c>
      <c r="L180" s="204">
        <v>0</v>
      </c>
      <c r="M180" s="204">
        <f t="shared" si="4"/>
        <v>3510</v>
      </c>
      <c r="N180" s="195" t="s">
        <v>852</v>
      </c>
      <c r="O180" s="195" t="s">
        <v>2138</v>
      </c>
      <c r="P180" s="195"/>
      <c r="Q180" s="195" t="s">
        <v>2139</v>
      </c>
      <c r="R180" s="195" t="s">
        <v>847</v>
      </c>
    </row>
    <row r="181" spans="1:18" s="205" customFormat="1">
      <c r="A181" s="195" t="s">
        <v>2136</v>
      </c>
      <c r="B181" s="195" t="s">
        <v>794</v>
      </c>
      <c r="C181" s="195" t="s">
        <v>701</v>
      </c>
      <c r="D181" s="195" t="s">
        <v>831</v>
      </c>
      <c r="E181" s="195" t="s">
        <v>20</v>
      </c>
      <c r="F181" s="195" t="s">
        <v>710</v>
      </c>
      <c r="G181" s="195" t="s">
        <v>48</v>
      </c>
      <c r="H181" s="195" t="s">
        <v>521</v>
      </c>
      <c r="I181" s="195" t="s">
        <v>796</v>
      </c>
      <c r="J181" s="195" t="s">
        <v>2015</v>
      </c>
      <c r="K181" s="204">
        <v>1974</v>
      </c>
      <c r="L181" s="204">
        <v>0</v>
      </c>
      <c r="M181" s="204">
        <f t="shared" si="4"/>
        <v>1974</v>
      </c>
      <c r="N181" s="195" t="s">
        <v>2144</v>
      </c>
      <c r="O181" s="195" t="s">
        <v>2138</v>
      </c>
      <c r="P181" s="195"/>
      <c r="Q181" s="195" t="s">
        <v>2139</v>
      </c>
      <c r="R181" s="195" t="s">
        <v>847</v>
      </c>
    </row>
    <row r="182" spans="1:18" s="205" customFormat="1">
      <c r="A182" s="195" t="s">
        <v>2136</v>
      </c>
      <c r="B182" s="195" t="s">
        <v>794</v>
      </c>
      <c r="C182" s="195" t="s">
        <v>804</v>
      </c>
      <c r="D182" s="195" t="s">
        <v>805</v>
      </c>
      <c r="E182" s="195" t="s">
        <v>818</v>
      </c>
      <c r="F182" s="195" t="s">
        <v>710</v>
      </c>
      <c r="G182" s="195" t="s">
        <v>48</v>
      </c>
      <c r="H182" s="195" t="s">
        <v>521</v>
      </c>
      <c r="I182" s="195" t="s">
        <v>796</v>
      </c>
      <c r="J182" s="195" t="s">
        <v>2015</v>
      </c>
      <c r="K182" s="204">
        <v>2242.88</v>
      </c>
      <c r="L182" s="204">
        <v>0</v>
      </c>
      <c r="M182" s="204">
        <f t="shared" si="4"/>
        <v>2242.88</v>
      </c>
      <c r="N182" s="195" t="s">
        <v>1118</v>
      </c>
      <c r="O182" s="195" t="s">
        <v>2138</v>
      </c>
      <c r="P182" s="195"/>
      <c r="Q182" s="195" t="s">
        <v>2139</v>
      </c>
      <c r="R182" s="195" t="s">
        <v>847</v>
      </c>
    </row>
    <row r="183" spans="1:18" s="205" customFormat="1">
      <c r="A183" s="195" t="s">
        <v>2136</v>
      </c>
      <c r="B183" s="195" t="s">
        <v>794</v>
      </c>
      <c r="C183" s="195" t="s">
        <v>804</v>
      </c>
      <c r="D183" s="195" t="s">
        <v>805</v>
      </c>
      <c r="E183" s="195" t="s">
        <v>799</v>
      </c>
      <c r="F183" s="195" t="s">
        <v>710</v>
      </c>
      <c r="G183" s="195" t="s">
        <v>48</v>
      </c>
      <c r="H183" s="195" t="s">
        <v>521</v>
      </c>
      <c r="I183" s="195" t="s">
        <v>796</v>
      </c>
      <c r="J183" s="195" t="s">
        <v>2015</v>
      </c>
      <c r="K183" s="204">
        <v>10000</v>
      </c>
      <c r="L183" s="204">
        <v>0</v>
      </c>
      <c r="M183" s="204">
        <f t="shared" si="4"/>
        <v>10000</v>
      </c>
      <c r="N183" s="195" t="s">
        <v>2146</v>
      </c>
      <c r="O183" s="195" t="s">
        <v>2138</v>
      </c>
      <c r="P183" s="195"/>
      <c r="Q183" s="195" t="s">
        <v>2139</v>
      </c>
      <c r="R183" s="195" t="s">
        <v>847</v>
      </c>
    </row>
    <row r="184" spans="1:18" s="205" customFormat="1">
      <c r="A184" s="195" t="s">
        <v>2136</v>
      </c>
      <c r="B184" s="195" t="s">
        <v>794</v>
      </c>
      <c r="C184" s="195" t="s">
        <v>701</v>
      </c>
      <c r="D184" s="195" t="s">
        <v>268</v>
      </c>
      <c r="E184" s="195" t="s">
        <v>20</v>
      </c>
      <c r="F184" s="195" t="s">
        <v>710</v>
      </c>
      <c r="G184" s="195" t="s">
        <v>48</v>
      </c>
      <c r="H184" s="195" t="s">
        <v>521</v>
      </c>
      <c r="I184" s="195" t="s">
        <v>796</v>
      </c>
      <c r="J184" s="195" t="s">
        <v>2015</v>
      </c>
      <c r="K184" s="204">
        <v>563.21</v>
      </c>
      <c r="L184" s="204">
        <v>0</v>
      </c>
      <c r="M184" s="204">
        <f t="shared" ref="M184:M247" si="5">K184-L184</f>
        <v>563.21</v>
      </c>
      <c r="N184" s="195" t="s">
        <v>2144</v>
      </c>
      <c r="O184" s="195" t="s">
        <v>2138</v>
      </c>
      <c r="P184" s="195"/>
      <c r="Q184" s="195" t="s">
        <v>2139</v>
      </c>
      <c r="R184" s="195" t="s">
        <v>847</v>
      </c>
    </row>
    <row r="185" spans="1:18" s="205" customFormat="1">
      <c r="A185" s="195" t="s">
        <v>2147</v>
      </c>
      <c r="B185" s="195" t="s">
        <v>794</v>
      </c>
      <c r="C185" s="195" t="s">
        <v>706</v>
      </c>
      <c r="D185" s="195" t="s">
        <v>802</v>
      </c>
      <c r="E185" s="195" t="s">
        <v>29</v>
      </c>
      <c r="F185" s="195" t="s">
        <v>710</v>
      </c>
      <c r="G185" s="195" t="s">
        <v>48</v>
      </c>
      <c r="H185" s="195" t="s">
        <v>521</v>
      </c>
      <c r="I185" s="195" t="s">
        <v>796</v>
      </c>
      <c r="J185" s="195" t="s">
        <v>1240</v>
      </c>
      <c r="K185" s="204">
        <v>21.05</v>
      </c>
      <c r="L185" s="204">
        <v>0</v>
      </c>
      <c r="M185" s="204">
        <f t="shared" si="5"/>
        <v>21.05</v>
      </c>
      <c r="N185" s="195" t="s">
        <v>2148</v>
      </c>
      <c r="O185" s="195" t="s">
        <v>1240</v>
      </c>
      <c r="P185" s="195"/>
      <c r="Q185" s="195" t="s">
        <v>2149</v>
      </c>
      <c r="R185" s="195" t="s">
        <v>847</v>
      </c>
    </row>
    <row r="186" spans="1:18" s="205" customFormat="1">
      <c r="A186" s="195" t="s">
        <v>2147</v>
      </c>
      <c r="B186" s="195" t="s">
        <v>794</v>
      </c>
      <c r="C186" s="195" t="s">
        <v>706</v>
      </c>
      <c r="D186" s="195" t="s">
        <v>802</v>
      </c>
      <c r="E186" s="195" t="s">
        <v>18</v>
      </c>
      <c r="F186" s="195" t="s">
        <v>710</v>
      </c>
      <c r="G186" s="195" t="s">
        <v>48</v>
      </c>
      <c r="H186" s="195" t="s">
        <v>521</v>
      </c>
      <c r="I186" s="195" t="s">
        <v>796</v>
      </c>
      <c r="J186" s="195" t="s">
        <v>1240</v>
      </c>
      <c r="K186" s="204">
        <v>24.56</v>
      </c>
      <c r="L186" s="204">
        <v>0</v>
      </c>
      <c r="M186" s="204">
        <f t="shared" si="5"/>
        <v>24.56</v>
      </c>
      <c r="N186" s="195" t="s">
        <v>976</v>
      </c>
      <c r="O186" s="195" t="s">
        <v>1240</v>
      </c>
      <c r="P186" s="195"/>
      <c r="Q186" s="195" t="s">
        <v>2149</v>
      </c>
      <c r="R186" s="195" t="s">
        <v>847</v>
      </c>
    </row>
    <row r="187" spans="1:18" s="205" customFormat="1">
      <c r="A187" s="195" t="s">
        <v>2147</v>
      </c>
      <c r="B187" s="195" t="s">
        <v>794</v>
      </c>
      <c r="C187" s="195" t="s">
        <v>706</v>
      </c>
      <c r="D187" s="195" t="s">
        <v>802</v>
      </c>
      <c r="E187" s="195" t="s">
        <v>18</v>
      </c>
      <c r="F187" s="195" t="s">
        <v>710</v>
      </c>
      <c r="G187" s="195" t="s">
        <v>48</v>
      </c>
      <c r="H187" s="195" t="s">
        <v>521</v>
      </c>
      <c r="I187" s="195" t="s">
        <v>796</v>
      </c>
      <c r="J187" s="195" t="s">
        <v>1240</v>
      </c>
      <c r="K187" s="204">
        <v>4.2</v>
      </c>
      <c r="L187" s="204">
        <v>0</v>
      </c>
      <c r="M187" s="204">
        <f t="shared" si="5"/>
        <v>4.2</v>
      </c>
      <c r="N187" s="195" t="s">
        <v>1112</v>
      </c>
      <c r="O187" s="195" t="s">
        <v>1240</v>
      </c>
      <c r="P187" s="195"/>
      <c r="Q187" s="195" t="s">
        <v>2149</v>
      </c>
      <c r="R187" s="195" t="s">
        <v>847</v>
      </c>
    </row>
    <row r="188" spans="1:18" s="205" customFormat="1">
      <c r="A188" s="195" t="s">
        <v>2147</v>
      </c>
      <c r="B188" s="195" t="s">
        <v>794</v>
      </c>
      <c r="C188" s="195" t="s">
        <v>706</v>
      </c>
      <c r="D188" s="195" t="s">
        <v>802</v>
      </c>
      <c r="E188" s="195" t="s">
        <v>28</v>
      </c>
      <c r="F188" s="195" t="s">
        <v>710</v>
      </c>
      <c r="G188" s="195" t="s">
        <v>48</v>
      </c>
      <c r="H188" s="195" t="s">
        <v>521</v>
      </c>
      <c r="I188" s="195" t="s">
        <v>796</v>
      </c>
      <c r="J188" s="195" t="s">
        <v>1240</v>
      </c>
      <c r="K188" s="204">
        <v>11.1</v>
      </c>
      <c r="L188" s="204">
        <v>0</v>
      </c>
      <c r="M188" s="204">
        <f t="shared" si="5"/>
        <v>11.1</v>
      </c>
      <c r="N188" s="195" t="s">
        <v>2148</v>
      </c>
      <c r="O188" s="195" t="s">
        <v>1240</v>
      </c>
      <c r="P188" s="195"/>
      <c r="Q188" s="195" t="s">
        <v>2149</v>
      </c>
      <c r="R188" s="195" t="s">
        <v>847</v>
      </c>
    </row>
    <row r="189" spans="1:18" s="205" customFormat="1">
      <c r="A189" s="195" t="s">
        <v>2147</v>
      </c>
      <c r="B189" s="195" t="s">
        <v>794</v>
      </c>
      <c r="C189" s="195" t="s">
        <v>706</v>
      </c>
      <c r="D189" s="195" t="s">
        <v>802</v>
      </c>
      <c r="E189" s="195" t="s">
        <v>342</v>
      </c>
      <c r="F189" s="195" t="s">
        <v>710</v>
      </c>
      <c r="G189" s="195" t="s">
        <v>48</v>
      </c>
      <c r="H189" s="195" t="s">
        <v>521</v>
      </c>
      <c r="I189" s="195" t="s">
        <v>796</v>
      </c>
      <c r="J189" s="195" t="s">
        <v>1240</v>
      </c>
      <c r="K189" s="204">
        <v>30</v>
      </c>
      <c r="L189" s="204">
        <v>0</v>
      </c>
      <c r="M189" s="204">
        <f t="shared" si="5"/>
        <v>30</v>
      </c>
      <c r="N189" s="195" t="s">
        <v>1017</v>
      </c>
      <c r="O189" s="195" t="s">
        <v>1240</v>
      </c>
      <c r="P189" s="195"/>
      <c r="Q189" s="195" t="s">
        <v>2149</v>
      </c>
      <c r="R189" s="195" t="s">
        <v>847</v>
      </c>
    </row>
    <row r="190" spans="1:18" s="205" customFormat="1">
      <c r="A190" s="195" t="s">
        <v>2147</v>
      </c>
      <c r="B190" s="195" t="s">
        <v>794</v>
      </c>
      <c r="C190" s="195" t="s">
        <v>706</v>
      </c>
      <c r="D190" s="195" t="s">
        <v>802</v>
      </c>
      <c r="E190" s="195" t="s">
        <v>342</v>
      </c>
      <c r="F190" s="195" t="s">
        <v>710</v>
      </c>
      <c r="G190" s="195" t="s">
        <v>48</v>
      </c>
      <c r="H190" s="195" t="s">
        <v>521</v>
      </c>
      <c r="I190" s="195" t="s">
        <v>796</v>
      </c>
      <c r="J190" s="195" t="s">
        <v>1240</v>
      </c>
      <c r="K190" s="204">
        <v>20.16</v>
      </c>
      <c r="L190" s="204">
        <v>0</v>
      </c>
      <c r="M190" s="204">
        <f t="shared" si="5"/>
        <v>20.16</v>
      </c>
      <c r="N190" s="195" t="s">
        <v>2150</v>
      </c>
      <c r="O190" s="195" t="s">
        <v>1240</v>
      </c>
      <c r="P190" s="195"/>
      <c r="Q190" s="195" t="s">
        <v>2149</v>
      </c>
      <c r="R190" s="195" t="s">
        <v>847</v>
      </c>
    </row>
    <row r="191" spans="1:18" s="205" customFormat="1">
      <c r="A191" s="195" t="s">
        <v>2147</v>
      </c>
      <c r="B191" s="195" t="s">
        <v>794</v>
      </c>
      <c r="C191" s="195" t="s">
        <v>859</v>
      </c>
      <c r="D191" s="195" t="s">
        <v>521</v>
      </c>
      <c r="E191" s="195" t="s">
        <v>850</v>
      </c>
      <c r="F191" s="195" t="s">
        <v>710</v>
      </c>
      <c r="G191" s="195" t="s">
        <v>48</v>
      </c>
      <c r="H191" s="195" t="s">
        <v>521</v>
      </c>
      <c r="I191" s="195" t="s">
        <v>796</v>
      </c>
      <c r="J191" s="195" t="s">
        <v>1240</v>
      </c>
      <c r="K191" s="204">
        <v>0</v>
      </c>
      <c r="L191" s="204">
        <v>575</v>
      </c>
      <c r="M191" s="204">
        <f t="shared" si="5"/>
        <v>-575</v>
      </c>
      <c r="N191" s="195" t="s">
        <v>2151</v>
      </c>
      <c r="O191" s="195" t="s">
        <v>1240</v>
      </c>
      <c r="P191" s="195"/>
      <c r="Q191" s="195" t="s">
        <v>2149</v>
      </c>
      <c r="R191" s="195" t="s">
        <v>847</v>
      </c>
    </row>
    <row r="192" spans="1:18" s="205" customFormat="1">
      <c r="A192" s="195" t="s">
        <v>2147</v>
      </c>
      <c r="B192" s="195" t="s">
        <v>794</v>
      </c>
      <c r="C192" s="195" t="s">
        <v>859</v>
      </c>
      <c r="D192" s="195" t="s">
        <v>521</v>
      </c>
      <c r="E192" s="195" t="s">
        <v>850</v>
      </c>
      <c r="F192" s="195" t="s">
        <v>710</v>
      </c>
      <c r="G192" s="195" t="s">
        <v>48</v>
      </c>
      <c r="H192" s="195" t="s">
        <v>521</v>
      </c>
      <c r="I192" s="195" t="s">
        <v>796</v>
      </c>
      <c r="J192" s="195" t="s">
        <v>1240</v>
      </c>
      <c r="K192" s="204">
        <v>0</v>
      </c>
      <c r="L192" s="204">
        <v>500</v>
      </c>
      <c r="M192" s="204">
        <f t="shared" si="5"/>
        <v>-500</v>
      </c>
      <c r="N192" s="195" t="s">
        <v>2152</v>
      </c>
      <c r="O192" s="195" t="s">
        <v>1240</v>
      </c>
      <c r="P192" s="195"/>
      <c r="Q192" s="195" t="s">
        <v>2149</v>
      </c>
      <c r="R192" s="195" t="s">
        <v>847</v>
      </c>
    </row>
    <row r="193" spans="1:18" s="205" customFormat="1">
      <c r="A193" s="195" t="s">
        <v>2147</v>
      </c>
      <c r="B193" s="195" t="s">
        <v>794</v>
      </c>
      <c r="C193" s="195" t="s">
        <v>859</v>
      </c>
      <c r="D193" s="195" t="s">
        <v>521</v>
      </c>
      <c r="E193" s="195" t="s">
        <v>400</v>
      </c>
      <c r="F193" s="195" t="s">
        <v>710</v>
      </c>
      <c r="G193" s="195" t="s">
        <v>48</v>
      </c>
      <c r="H193" s="195" t="s">
        <v>521</v>
      </c>
      <c r="I193" s="195" t="s">
        <v>796</v>
      </c>
      <c r="J193" s="195" t="s">
        <v>1240</v>
      </c>
      <c r="K193" s="204">
        <v>0</v>
      </c>
      <c r="L193" s="204">
        <v>250.8</v>
      </c>
      <c r="M193" s="204">
        <f t="shared" si="5"/>
        <v>-250.8</v>
      </c>
      <c r="N193" s="195" t="s">
        <v>2148</v>
      </c>
      <c r="O193" s="195" t="s">
        <v>1240</v>
      </c>
      <c r="P193" s="195"/>
      <c r="Q193" s="195" t="s">
        <v>2149</v>
      </c>
      <c r="R193" s="195" t="s">
        <v>847</v>
      </c>
    </row>
    <row r="194" spans="1:18" s="205" customFormat="1">
      <c r="A194" s="195" t="s">
        <v>2147</v>
      </c>
      <c r="B194" s="195" t="s">
        <v>794</v>
      </c>
      <c r="C194" s="195" t="s">
        <v>859</v>
      </c>
      <c r="D194" s="195" t="s">
        <v>521</v>
      </c>
      <c r="E194" s="195" t="s">
        <v>400</v>
      </c>
      <c r="F194" s="195" t="s">
        <v>710</v>
      </c>
      <c r="G194" s="195" t="s">
        <v>48</v>
      </c>
      <c r="H194" s="195" t="s">
        <v>521</v>
      </c>
      <c r="I194" s="195" t="s">
        <v>796</v>
      </c>
      <c r="J194" s="195" t="s">
        <v>1240</v>
      </c>
      <c r="K194" s="204">
        <v>0</v>
      </c>
      <c r="L194" s="204">
        <v>340.09</v>
      </c>
      <c r="M194" s="204">
        <f t="shared" si="5"/>
        <v>-340.09</v>
      </c>
      <c r="N194" s="195" t="s">
        <v>976</v>
      </c>
      <c r="O194" s="195" t="s">
        <v>1240</v>
      </c>
      <c r="P194" s="195"/>
      <c r="Q194" s="195" t="s">
        <v>2149</v>
      </c>
      <c r="R194" s="195" t="s">
        <v>847</v>
      </c>
    </row>
    <row r="195" spans="1:18" s="205" customFormat="1">
      <c r="A195" s="195" t="s">
        <v>2147</v>
      </c>
      <c r="B195" s="195" t="s">
        <v>794</v>
      </c>
      <c r="C195" s="195" t="s">
        <v>859</v>
      </c>
      <c r="D195" s="195" t="s">
        <v>521</v>
      </c>
      <c r="E195" s="195" t="s">
        <v>838</v>
      </c>
      <c r="F195" s="195" t="s">
        <v>710</v>
      </c>
      <c r="G195" s="195" t="s">
        <v>48</v>
      </c>
      <c r="H195" s="195" t="s">
        <v>521</v>
      </c>
      <c r="I195" s="195" t="s">
        <v>796</v>
      </c>
      <c r="J195" s="195" t="s">
        <v>1240</v>
      </c>
      <c r="K195" s="204">
        <v>0</v>
      </c>
      <c r="L195" s="204">
        <v>2418.27</v>
      </c>
      <c r="M195" s="204">
        <f t="shared" si="5"/>
        <v>-2418.27</v>
      </c>
      <c r="N195" s="195" t="s">
        <v>1109</v>
      </c>
      <c r="O195" s="195" t="s">
        <v>1240</v>
      </c>
      <c r="P195" s="195"/>
      <c r="Q195" s="195" t="s">
        <v>2149</v>
      </c>
      <c r="R195" s="195" t="s">
        <v>847</v>
      </c>
    </row>
    <row r="196" spans="1:18" s="205" customFormat="1">
      <c r="A196" s="195" t="s">
        <v>2147</v>
      </c>
      <c r="B196" s="195" t="s">
        <v>794</v>
      </c>
      <c r="C196" s="195" t="s">
        <v>808</v>
      </c>
      <c r="D196" s="195" t="s">
        <v>837</v>
      </c>
      <c r="E196" s="195" t="s">
        <v>400</v>
      </c>
      <c r="F196" s="195" t="s">
        <v>710</v>
      </c>
      <c r="G196" s="195" t="s">
        <v>48</v>
      </c>
      <c r="H196" s="195" t="s">
        <v>521</v>
      </c>
      <c r="I196" s="195" t="s">
        <v>796</v>
      </c>
      <c r="J196" s="195" t="s">
        <v>1240</v>
      </c>
      <c r="K196" s="204">
        <v>319.68</v>
      </c>
      <c r="L196" s="204">
        <v>0</v>
      </c>
      <c r="M196" s="204">
        <f t="shared" si="5"/>
        <v>319.68</v>
      </c>
      <c r="N196" s="195" t="s">
        <v>976</v>
      </c>
      <c r="O196" s="195" t="s">
        <v>1240</v>
      </c>
      <c r="P196" s="195"/>
      <c r="Q196" s="195" t="s">
        <v>2149</v>
      </c>
      <c r="R196" s="195" t="s">
        <v>847</v>
      </c>
    </row>
    <row r="197" spans="1:18" s="205" customFormat="1">
      <c r="A197" s="195" t="s">
        <v>2147</v>
      </c>
      <c r="B197" s="195" t="s">
        <v>794</v>
      </c>
      <c r="C197" s="195" t="s">
        <v>859</v>
      </c>
      <c r="D197" s="195" t="s">
        <v>521</v>
      </c>
      <c r="E197" s="195" t="s">
        <v>18</v>
      </c>
      <c r="F197" s="195" t="s">
        <v>710</v>
      </c>
      <c r="G197" s="195" t="s">
        <v>48</v>
      </c>
      <c r="H197" s="195" t="s">
        <v>521</v>
      </c>
      <c r="I197" s="195" t="s">
        <v>796</v>
      </c>
      <c r="J197" s="195" t="s">
        <v>1240</v>
      </c>
      <c r="K197" s="204">
        <v>0</v>
      </c>
      <c r="L197" s="204">
        <v>70</v>
      </c>
      <c r="M197" s="204">
        <f t="shared" si="5"/>
        <v>-70</v>
      </c>
      <c r="N197" s="195" t="s">
        <v>1112</v>
      </c>
      <c r="O197" s="195" t="s">
        <v>1240</v>
      </c>
      <c r="P197" s="195"/>
      <c r="Q197" s="195" t="s">
        <v>2149</v>
      </c>
      <c r="R197" s="195" t="s">
        <v>847</v>
      </c>
    </row>
    <row r="198" spans="1:18" s="205" customFormat="1">
      <c r="A198" s="195" t="s">
        <v>2147</v>
      </c>
      <c r="B198" s="195" t="s">
        <v>794</v>
      </c>
      <c r="C198" s="195" t="s">
        <v>859</v>
      </c>
      <c r="D198" s="195" t="s">
        <v>521</v>
      </c>
      <c r="E198" s="195" t="s">
        <v>18</v>
      </c>
      <c r="F198" s="195" t="s">
        <v>710</v>
      </c>
      <c r="G198" s="195" t="s">
        <v>48</v>
      </c>
      <c r="H198" s="195" t="s">
        <v>521</v>
      </c>
      <c r="I198" s="195" t="s">
        <v>796</v>
      </c>
      <c r="J198" s="195" t="s">
        <v>1240</v>
      </c>
      <c r="K198" s="204">
        <v>0</v>
      </c>
      <c r="L198" s="204">
        <v>409.4</v>
      </c>
      <c r="M198" s="204">
        <f t="shared" si="5"/>
        <v>-409.4</v>
      </c>
      <c r="N198" s="195" t="s">
        <v>976</v>
      </c>
      <c r="O198" s="195" t="s">
        <v>1240</v>
      </c>
      <c r="P198" s="195"/>
      <c r="Q198" s="195" t="s">
        <v>2149</v>
      </c>
      <c r="R198" s="195" t="s">
        <v>847</v>
      </c>
    </row>
    <row r="199" spans="1:18" s="205" customFormat="1">
      <c r="A199" s="195" t="s">
        <v>2147</v>
      </c>
      <c r="B199" s="195" t="s">
        <v>794</v>
      </c>
      <c r="C199" s="195" t="s">
        <v>859</v>
      </c>
      <c r="D199" s="195" t="s">
        <v>521</v>
      </c>
      <c r="E199" s="195" t="s">
        <v>137</v>
      </c>
      <c r="F199" s="195" t="s">
        <v>710</v>
      </c>
      <c r="G199" s="195" t="s">
        <v>48</v>
      </c>
      <c r="H199" s="195" t="s">
        <v>521</v>
      </c>
      <c r="I199" s="195" t="s">
        <v>796</v>
      </c>
      <c r="J199" s="195" t="s">
        <v>1240</v>
      </c>
      <c r="K199" s="204">
        <v>0</v>
      </c>
      <c r="L199" s="204">
        <v>156.4</v>
      </c>
      <c r="M199" s="204">
        <f t="shared" si="5"/>
        <v>-156.4</v>
      </c>
      <c r="N199" s="195" t="s">
        <v>976</v>
      </c>
      <c r="O199" s="195" t="s">
        <v>1240</v>
      </c>
      <c r="P199" s="195"/>
      <c r="Q199" s="195" t="s">
        <v>2149</v>
      </c>
      <c r="R199" s="195" t="s">
        <v>847</v>
      </c>
    </row>
    <row r="200" spans="1:18" s="205" customFormat="1">
      <c r="A200" s="195" t="s">
        <v>2147</v>
      </c>
      <c r="B200" s="195" t="s">
        <v>794</v>
      </c>
      <c r="C200" s="195" t="s">
        <v>859</v>
      </c>
      <c r="D200" s="195" t="s">
        <v>521</v>
      </c>
      <c r="E200" s="195" t="s">
        <v>36</v>
      </c>
      <c r="F200" s="195" t="s">
        <v>710</v>
      </c>
      <c r="G200" s="195" t="s">
        <v>48</v>
      </c>
      <c r="H200" s="195" t="s">
        <v>521</v>
      </c>
      <c r="I200" s="195" t="s">
        <v>796</v>
      </c>
      <c r="J200" s="195" t="s">
        <v>1240</v>
      </c>
      <c r="K200" s="204">
        <v>0</v>
      </c>
      <c r="L200" s="204">
        <v>215</v>
      </c>
      <c r="M200" s="204">
        <f t="shared" si="5"/>
        <v>-215</v>
      </c>
      <c r="N200" s="195" t="s">
        <v>2148</v>
      </c>
      <c r="O200" s="195" t="s">
        <v>1240</v>
      </c>
      <c r="P200" s="195"/>
      <c r="Q200" s="195" t="s">
        <v>2149</v>
      </c>
      <c r="R200" s="195" t="s">
        <v>847</v>
      </c>
    </row>
    <row r="201" spans="1:18" s="205" customFormat="1">
      <c r="A201" s="195" t="s">
        <v>2147</v>
      </c>
      <c r="B201" s="195" t="s">
        <v>794</v>
      </c>
      <c r="C201" s="195" t="s">
        <v>859</v>
      </c>
      <c r="D201" s="195" t="s">
        <v>521</v>
      </c>
      <c r="E201" s="195" t="s">
        <v>19</v>
      </c>
      <c r="F201" s="195" t="s">
        <v>710</v>
      </c>
      <c r="G201" s="195" t="s">
        <v>48</v>
      </c>
      <c r="H201" s="195" t="s">
        <v>521</v>
      </c>
      <c r="I201" s="195" t="s">
        <v>796</v>
      </c>
      <c r="J201" s="195" t="s">
        <v>1240</v>
      </c>
      <c r="K201" s="204">
        <v>0</v>
      </c>
      <c r="L201" s="204">
        <v>166.6</v>
      </c>
      <c r="M201" s="204">
        <f t="shared" si="5"/>
        <v>-166.6</v>
      </c>
      <c r="N201" s="195" t="s">
        <v>2148</v>
      </c>
      <c r="O201" s="195" t="s">
        <v>1240</v>
      </c>
      <c r="P201" s="195"/>
      <c r="Q201" s="195" t="s">
        <v>2149</v>
      </c>
      <c r="R201" s="195" t="s">
        <v>847</v>
      </c>
    </row>
    <row r="202" spans="1:18" s="205" customFormat="1">
      <c r="A202" s="195" t="s">
        <v>2147</v>
      </c>
      <c r="B202" s="195" t="s">
        <v>794</v>
      </c>
      <c r="C202" s="195" t="s">
        <v>859</v>
      </c>
      <c r="D202" s="195" t="s">
        <v>521</v>
      </c>
      <c r="E202" s="195" t="s">
        <v>19</v>
      </c>
      <c r="F202" s="195" t="s">
        <v>710</v>
      </c>
      <c r="G202" s="195" t="s">
        <v>48</v>
      </c>
      <c r="H202" s="195" t="s">
        <v>521</v>
      </c>
      <c r="I202" s="195" t="s">
        <v>796</v>
      </c>
      <c r="J202" s="195" t="s">
        <v>1240</v>
      </c>
      <c r="K202" s="204">
        <v>0</v>
      </c>
      <c r="L202" s="204">
        <v>695</v>
      </c>
      <c r="M202" s="204">
        <f t="shared" si="5"/>
        <v>-695</v>
      </c>
      <c r="N202" s="195" t="s">
        <v>2153</v>
      </c>
      <c r="O202" s="195" t="s">
        <v>1240</v>
      </c>
      <c r="P202" s="195"/>
      <c r="Q202" s="195" t="s">
        <v>2149</v>
      </c>
      <c r="R202" s="195" t="s">
        <v>847</v>
      </c>
    </row>
    <row r="203" spans="1:18" s="205" customFormat="1">
      <c r="A203" s="195" t="s">
        <v>2147</v>
      </c>
      <c r="B203" s="195" t="s">
        <v>794</v>
      </c>
      <c r="C203" s="195" t="s">
        <v>706</v>
      </c>
      <c r="D203" s="195" t="s">
        <v>802</v>
      </c>
      <c r="E203" s="195" t="s">
        <v>838</v>
      </c>
      <c r="F203" s="195" t="s">
        <v>710</v>
      </c>
      <c r="G203" s="195" t="s">
        <v>48</v>
      </c>
      <c r="H203" s="195" t="s">
        <v>521</v>
      </c>
      <c r="I203" s="195" t="s">
        <v>796</v>
      </c>
      <c r="J203" s="195" t="s">
        <v>1240</v>
      </c>
      <c r="K203" s="204">
        <v>145.1</v>
      </c>
      <c r="L203" s="204">
        <v>0</v>
      </c>
      <c r="M203" s="204">
        <f t="shared" si="5"/>
        <v>145.1</v>
      </c>
      <c r="N203" s="195" t="s">
        <v>1109</v>
      </c>
      <c r="O203" s="195" t="s">
        <v>1240</v>
      </c>
      <c r="P203" s="195"/>
      <c r="Q203" s="195" t="s">
        <v>2149</v>
      </c>
      <c r="R203" s="195" t="s">
        <v>847</v>
      </c>
    </row>
    <row r="204" spans="1:18" s="205" customFormat="1">
      <c r="A204" s="195" t="s">
        <v>2147</v>
      </c>
      <c r="B204" s="195" t="s">
        <v>794</v>
      </c>
      <c r="C204" s="195" t="s">
        <v>859</v>
      </c>
      <c r="D204" s="195" t="s">
        <v>521</v>
      </c>
      <c r="E204" s="195" t="s">
        <v>28</v>
      </c>
      <c r="F204" s="195" t="s">
        <v>710</v>
      </c>
      <c r="G204" s="195" t="s">
        <v>48</v>
      </c>
      <c r="H204" s="195" t="s">
        <v>521</v>
      </c>
      <c r="I204" s="195" t="s">
        <v>796</v>
      </c>
      <c r="J204" s="195" t="s">
        <v>1240</v>
      </c>
      <c r="K204" s="204">
        <v>0</v>
      </c>
      <c r="L204" s="204">
        <v>185</v>
      </c>
      <c r="M204" s="204">
        <f t="shared" si="5"/>
        <v>-185</v>
      </c>
      <c r="N204" s="195" t="s">
        <v>2148</v>
      </c>
      <c r="O204" s="195" t="s">
        <v>1240</v>
      </c>
      <c r="P204" s="195"/>
      <c r="Q204" s="195" t="s">
        <v>2149</v>
      </c>
      <c r="R204" s="195" t="s">
        <v>847</v>
      </c>
    </row>
    <row r="205" spans="1:18" s="205" customFormat="1">
      <c r="A205" s="195" t="s">
        <v>2147</v>
      </c>
      <c r="B205" s="195" t="s">
        <v>794</v>
      </c>
      <c r="C205" s="195" t="s">
        <v>859</v>
      </c>
      <c r="D205" s="195" t="s">
        <v>521</v>
      </c>
      <c r="E205" s="195" t="s">
        <v>342</v>
      </c>
      <c r="F205" s="195" t="s">
        <v>710</v>
      </c>
      <c r="G205" s="195" t="s">
        <v>48</v>
      </c>
      <c r="H205" s="195" t="s">
        <v>521</v>
      </c>
      <c r="I205" s="195" t="s">
        <v>796</v>
      </c>
      <c r="J205" s="195" t="s">
        <v>1240</v>
      </c>
      <c r="K205" s="204">
        <v>0</v>
      </c>
      <c r="L205" s="204">
        <v>500</v>
      </c>
      <c r="M205" s="204">
        <f t="shared" si="5"/>
        <v>-500</v>
      </c>
      <c r="N205" s="195" t="s">
        <v>1017</v>
      </c>
      <c r="O205" s="195" t="s">
        <v>1240</v>
      </c>
      <c r="P205" s="195"/>
      <c r="Q205" s="195" t="s">
        <v>2149</v>
      </c>
      <c r="R205" s="195" t="s">
        <v>847</v>
      </c>
    </row>
    <row r="206" spans="1:18" s="205" customFormat="1">
      <c r="A206" s="195" t="s">
        <v>2147</v>
      </c>
      <c r="B206" s="195" t="s">
        <v>794</v>
      </c>
      <c r="C206" s="195" t="s">
        <v>859</v>
      </c>
      <c r="D206" s="195" t="s">
        <v>521</v>
      </c>
      <c r="E206" s="195" t="s">
        <v>342</v>
      </c>
      <c r="F206" s="195" t="s">
        <v>710</v>
      </c>
      <c r="G206" s="195" t="s">
        <v>48</v>
      </c>
      <c r="H206" s="195" t="s">
        <v>521</v>
      </c>
      <c r="I206" s="195" t="s">
        <v>796</v>
      </c>
      <c r="J206" s="195" t="s">
        <v>1240</v>
      </c>
      <c r="K206" s="204">
        <v>0</v>
      </c>
      <c r="L206" s="204">
        <v>336</v>
      </c>
      <c r="M206" s="204">
        <f t="shared" si="5"/>
        <v>-336</v>
      </c>
      <c r="N206" s="195" t="s">
        <v>2150</v>
      </c>
      <c r="O206" s="195" t="s">
        <v>1240</v>
      </c>
      <c r="P206" s="195"/>
      <c r="Q206" s="195" t="s">
        <v>2149</v>
      </c>
      <c r="R206" s="195" t="s">
        <v>847</v>
      </c>
    </row>
    <row r="207" spans="1:18" s="205" customFormat="1">
      <c r="A207" s="195" t="s">
        <v>2147</v>
      </c>
      <c r="B207" s="195" t="s">
        <v>794</v>
      </c>
      <c r="C207" s="195" t="s">
        <v>859</v>
      </c>
      <c r="D207" s="195" t="s">
        <v>521</v>
      </c>
      <c r="E207" s="195" t="s">
        <v>195</v>
      </c>
      <c r="F207" s="195" t="s">
        <v>710</v>
      </c>
      <c r="G207" s="195" t="s">
        <v>48</v>
      </c>
      <c r="H207" s="195" t="s">
        <v>521</v>
      </c>
      <c r="I207" s="195" t="s">
        <v>796</v>
      </c>
      <c r="J207" s="195" t="s">
        <v>1240</v>
      </c>
      <c r="K207" s="204">
        <v>0</v>
      </c>
      <c r="L207" s="204">
        <v>285</v>
      </c>
      <c r="M207" s="204">
        <f t="shared" si="5"/>
        <v>-285</v>
      </c>
      <c r="N207" s="195" t="s">
        <v>2148</v>
      </c>
      <c r="O207" s="195" t="s">
        <v>1240</v>
      </c>
      <c r="P207" s="195"/>
      <c r="Q207" s="195" t="s">
        <v>2149</v>
      </c>
      <c r="R207" s="195" t="s">
        <v>847</v>
      </c>
    </row>
    <row r="208" spans="1:18" s="205" customFormat="1">
      <c r="A208" s="195" t="s">
        <v>2147</v>
      </c>
      <c r="B208" s="195" t="s">
        <v>794</v>
      </c>
      <c r="C208" s="195" t="s">
        <v>859</v>
      </c>
      <c r="D208" s="195" t="s">
        <v>521</v>
      </c>
      <c r="E208" s="195" t="s">
        <v>29</v>
      </c>
      <c r="F208" s="195" t="s">
        <v>710</v>
      </c>
      <c r="G208" s="195" t="s">
        <v>48</v>
      </c>
      <c r="H208" s="195" t="s">
        <v>521</v>
      </c>
      <c r="I208" s="195" t="s">
        <v>796</v>
      </c>
      <c r="J208" s="195" t="s">
        <v>1240</v>
      </c>
      <c r="K208" s="204">
        <v>0</v>
      </c>
      <c r="L208" s="204">
        <v>350.8</v>
      </c>
      <c r="M208" s="204">
        <f t="shared" si="5"/>
        <v>-350.8</v>
      </c>
      <c r="N208" s="195" t="s">
        <v>2148</v>
      </c>
      <c r="O208" s="195" t="s">
        <v>1240</v>
      </c>
      <c r="P208" s="195"/>
      <c r="Q208" s="195" t="s">
        <v>2149</v>
      </c>
      <c r="R208" s="195" t="s">
        <v>847</v>
      </c>
    </row>
    <row r="209" spans="1:18" s="205" customFormat="1">
      <c r="A209" s="195" t="s">
        <v>2147</v>
      </c>
      <c r="B209" s="195" t="s">
        <v>794</v>
      </c>
      <c r="C209" s="195" t="s">
        <v>808</v>
      </c>
      <c r="D209" s="195" t="s">
        <v>268</v>
      </c>
      <c r="E209" s="195" t="s">
        <v>19</v>
      </c>
      <c r="F209" s="195" t="s">
        <v>710</v>
      </c>
      <c r="G209" s="195" t="s">
        <v>48</v>
      </c>
      <c r="H209" s="195" t="s">
        <v>521</v>
      </c>
      <c r="I209" s="195" t="s">
        <v>796</v>
      </c>
      <c r="J209" s="195" t="s">
        <v>1240</v>
      </c>
      <c r="K209" s="204">
        <v>156.6</v>
      </c>
      <c r="L209" s="204">
        <v>0</v>
      </c>
      <c r="M209" s="204">
        <f t="shared" si="5"/>
        <v>156.6</v>
      </c>
      <c r="N209" s="195" t="s">
        <v>2148</v>
      </c>
      <c r="O209" s="195" t="s">
        <v>1240</v>
      </c>
      <c r="P209" s="195"/>
      <c r="Q209" s="195" t="s">
        <v>2149</v>
      </c>
      <c r="R209" s="195" t="s">
        <v>847</v>
      </c>
    </row>
    <row r="210" spans="1:18" s="205" customFormat="1">
      <c r="A210" s="195" t="s">
        <v>2147</v>
      </c>
      <c r="B210" s="195" t="s">
        <v>794</v>
      </c>
      <c r="C210" s="195" t="s">
        <v>808</v>
      </c>
      <c r="D210" s="195" t="s">
        <v>268</v>
      </c>
      <c r="E210" s="195" t="s">
        <v>19</v>
      </c>
      <c r="F210" s="195" t="s">
        <v>710</v>
      </c>
      <c r="G210" s="195" t="s">
        <v>48</v>
      </c>
      <c r="H210" s="195" t="s">
        <v>521</v>
      </c>
      <c r="I210" s="195" t="s">
        <v>796</v>
      </c>
      <c r="J210" s="195" t="s">
        <v>1240</v>
      </c>
      <c r="K210" s="204">
        <v>653.29999999999995</v>
      </c>
      <c r="L210" s="204">
        <v>0</v>
      </c>
      <c r="M210" s="204">
        <f t="shared" si="5"/>
        <v>653.29999999999995</v>
      </c>
      <c r="N210" s="195" t="s">
        <v>2153</v>
      </c>
      <c r="O210" s="195" t="s">
        <v>1240</v>
      </c>
      <c r="P210" s="195"/>
      <c r="Q210" s="195" t="s">
        <v>2149</v>
      </c>
      <c r="R210" s="195" t="s">
        <v>847</v>
      </c>
    </row>
    <row r="211" spans="1:18" s="205" customFormat="1">
      <c r="A211" s="195" t="s">
        <v>2147</v>
      </c>
      <c r="B211" s="195" t="s">
        <v>794</v>
      </c>
      <c r="C211" s="195" t="s">
        <v>808</v>
      </c>
      <c r="D211" s="195" t="s">
        <v>268</v>
      </c>
      <c r="E211" s="195" t="s">
        <v>28</v>
      </c>
      <c r="F211" s="195" t="s">
        <v>710</v>
      </c>
      <c r="G211" s="195" t="s">
        <v>48</v>
      </c>
      <c r="H211" s="195" t="s">
        <v>521</v>
      </c>
      <c r="I211" s="195" t="s">
        <v>796</v>
      </c>
      <c r="J211" s="195" t="s">
        <v>1240</v>
      </c>
      <c r="K211" s="204">
        <v>173.9</v>
      </c>
      <c r="L211" s="204">
        <v>0</v>
      </c>
      <c r="M211" s="204">
        <f t="shared" si="5"/>
        <v>173.9</v>
      </c>
      <c r="N211" s="195" t="s">
        <v>2148</v>
      </c>
      <c r="O211" s="195" t="s">
        <v>1240</v>
      </c>
      <c r="P211" s="195"/>
      <c r="Q211" s="195" t="s">
        <v>2149</v>
      </c>
      <c r="R211" s="195" t="s">
        <v>847</v>
      </c>
    </row>
    <row r="212" spans="1:18" s="205" customFormat="1">
      <c r="A212" s="195" t="s">
        <v>2147</v>
      </c>
      <c r="B212" s="195" t="s">
        <v>794</v>
      </c>
      <c r="C212" s="195" t="s">
        <v>808</v>
      </c>
      <c r="D212" s="195" t="s">
        <v>268</v>
      </c>
      <c r="E212" s="195" t="s">
        <v>195</v>
      </c>
      <c r="F212" s="195" t="s">
        <v>710</v>
      </c>
      <c r="G212" s="195" t="s">
        <v>48</v>
      </c>
      <c r="H212" s="195" t="s">
        <v>521</v>
      </c>
      <c r="I212" s="195" t="s">
        <v>796</v>
      </c>
      <c r="J212" s="195" t="s">
        <v>1240</v>
      </c>
      <c r="K212" s="204">
        <v>267.89999999999998</v>
      </c>
      <c r="L212" s="204">
        <v>0</v>
      </c>
      <c r="M212" s="204">
        <f t="shared" si="5"/>
        <v>267.89999999999998</v>
      </c>
      <c r="N212" s="195" t="s">
        <v>2148</v>
      </c>
      <c r="O212" s="195" t="s">
        <v>1240</v>
      </c>
      <c r="P212" s="195"/>
      <c r="Q212" s="195" t="s">
        <v>2149</v>
      </c>
      <c r="R212" s="195" t="s">
        <v>847</v>
      </c>
    </row>
    <row r="213" spans="1:18" s="205" customFormat="1">
      <c r="A213" s="195" t="s">
        <v>2147</v>
      </c>
      <c r="B213" s="195" t="s">
        <v>794</v>
      </c>
      <c r="C213" s="195" t="s">
        <v>808</v>
      </c>
      <c r="D213" s="195" t="s">
        <v>268</v>
      </c>
      <c r="E213" s="195" t="s">
        <v>400</v>
      </c>
      <c r="F213" s="195" t="s">
        <v>710</v>
      </c>
      <c r="G213" s="195" t="s">
        <v>48</v>
      </c>
      <c r="H213" s="195" t="s">
        <v>521</v>
      </c>
      <c r="I213" s="195" t="s">
        <v>796</v>
      </c>
      <c r="J213" s="195" t="s">
        <v>1240</v>
      </c>
      <c r="K213" s="204">
        <v>235.75</v>
      </c>
      <c r="L213" s="204">
        <v>0</v>
      </c>
      <c r="M213" s="204">
        <f t="shared" si="5"/>
        <v>235.75</v>
      </c>
      <c r="N213" s="195" t="s">
        <v>2148</v>
      </c>
      <c r="O213" s="195" t="s">
        <v>1240</v>
      </c>
      <c r="P213" s="195"/>
      <c r="Q213" s="195" t="s">
        <v>2149</v>
      </c>
      <c r="R213" s="195" t="s">
        <v>847</v>
      </c>
    </row>
    <row r="214" spans="1:18" s="205" customFormat="1">
      <c r="A214" s="195" t="s">
        <v>2147</v>
      </c>
      <c r="B214" s="195" t="s">
        <v>794</v>
      </c>
      <c r="C214" s="195" t="s">
        <v>706</v>
      </c>
      <c r="D214" s="195" t="s">
        <v>802</v>
      </c>
      <c r="E214" s="195" t="s">
        <v>400</v>
      </c>
      <c r="F214" s="195" t="s">
        <v>710</v>
      </c>
      <c r="G214" s="195" t="s">
        <v>48</v>
      </c>
      <c r="H214" s="195" t="s">
        <v>521</v>
      </c>
      <c r="I214" s="195" t="s">
        <v>796</v>
      </c>
      <c r="J214" s="195" t="s">
        <v>1240</v>
      </c>
      <c r="K214" s="204">
        <v>20.41</v>
      </c>
      <c r="L214" s="204">
        <v>0</v>
      </c>
      <c r="M214" s="204">
        <f t="shared" si="5"/>
        <v>20.41</v>
      </c>
      <c r="N214" s="195" t="s">
        <v>976</v>
      </c>
      <c r="O214" s="195" t="s">
        <v>1240</v>
      </c>
      <c r="P214" s="195"/>
      <c r="Q214" s="195" t="s">
        <v>2149</v>
      </c>
      <c r="R214" s="195" t="s">
        <v>847</v>
      </c>
    </row>
    <row r="215" spans="1:18" s="205" customFormat="1">
      <c r="A215" s="195" t="s">
        <v>2147</v>
      </c>
      <c r="B215" s="195" t="s">
        <v>794</v>
      </c>
      <c r="C215" s="195" t="s">
        <v>707</v>
      </c>
      <c r="D215" s="195" t="s">
        <v>268</v>
      </c>
      <c r="E215" s="195" t="s">
        <v>850</v>
      </c>
      <c r="F215" s="195" t="s">
        <v>710</v>
      </c>
      <c r="G215" s="195" t="s">
        <v>48</v>
      </c>
      <c r="H215" s="195" t="s">
        <v>521</v>
      </c>
      <c r="I215" s="195" t="s">
        <v>796</v>
      </c>
      <c r="J215" s="195" t="s">
        <v>1240</v>
      </c>
      <c r="K215" s="204">
        <v>540.5</v>
      </c>
      <c r="L215" s="204">
        <v>0</v>
      </c>
      <c r="M215" s="204">
        <f t="shared" si="5"/>
        <v>540.5</v>
      </c>
      <c r="N215" s="195" t="s">
        <v>2151</v>
      </c>
      <c r="O215" s="195" t="s">
        <v>1240</v>
      </c>
      <c r="P215" s="195"/>
      <c r="Q215" s="195" t="s">
        <v>2149</v>
      </c>
      <c r="R215" s="195" t="s">
        <v>847</v>
      </c>
    </row>
    <row r="216" spans="1:18" s="205" customFormat="1">
      <c r="A216" s="195" t="s">
        <v>2147</v>
      </c>
      <c r="B216" s="195" t="s">
        <v>794</v>
      </c>
      <c r="C216" s="195" t="s">
        <v>707</v>
      </c>
      <c r="D216" s="195" t="s">
        <v>268</v>
      </c>
      <c r="E216" s="195" t="s">
        <v>850</v>
      </c>
      <c r="F216" s="195" t="s">
        <v>710</v>
      </c>
      <c r="G216" s="195" t="s">
        <v>48</v>
      </c>
      <c r="H216" s="195" t="s">
        <v>521</v>
      </c>
      <c r="I216" s="195" t="s">
        <v>796</v>
      </c>
      <c r="J216" s="195" t="s">
        <v>1240</v>
      </c>
      <c r="K216" s="204">
        <v>470</v>
      </c>
      <c r="L216" s="204">
        <v>0</v>
      </c>
      <c r="M216" s="204">
        <f t="shared" si="5"/>
        <v>470</v>
      </c>
      <c r="N216" s="195" t="s">
        <v>2152</v>
      </c>
      <c r="O216" s="195" t="s">
        <v>1240</v>
      </c>
      <c r="P216" s="195"/>
      <c r="Q216" s="195" t="s">
        <v>2149</v>
      </c>
      <c r="R216" s="195" t="s">
        <v>847</v>
      </c>
    </row>
    <row r="217" spans="1:18" s="205" customFormat="1">
      <c r="A217" s="195" t="s">
        <v>2147</v>
      </c>
      <c r="B217" s="195" t="s">
        <v>794</v>
      </c>
      <c r="C217" s="195" t="s">
        <v>707</v>
      </c>
      <c r="D217" s="195" t="s">
        <v>268</v>
      </c>
      <c r="E217" s="195" t="s">
        <v>838</v>
      </c>
      <c r="F217" s="195" t="s">
        <v>710</v>
      </c>
      <c r="G217" s="195" t="s">
        <v>48</v>
      </c>
      <c r="H217" s="195" t="s">
        <v>521</v>
      </c>
      <c r="I217" s="195" t="s">
        <v>796</v>
      </c>
      <c r="J217" s="195" t="s">
        <v>1240</v>
      </c>
      <c r="K217" s="204">
        <v>2273.17</v>
      </c>
      <c r="L217" s="204">
        <v>0</v>
      </c>
      <c r="M217" s="204">
        <f t="shared" si="5"/>
        <v>2273.17</v>
      </c>
      <c r="N217" s="195" t="s">
        <v>1109</v>
      </c>
      <c r="O217" s="195" t="s">
        <v>1240</v>
      </c>
      <c r="P217" s="195"/>
      <c r="Q217" s="195" t="s">
        <v>2149</v>
      </c>
      <c r="R217" s="195" t="s">
        <v>847</v>
      </c>
    </row>
    <row r="218" spans="1:18" s="205" customFormat="1">
      <c r="A218" s="195" t="s">
        <v>2147</v>
      </c>
      <c r="B218" s="195" t="s">
        <v>794</v>
      </c>
      <c r="C218" s="195" t="s">
        <v>808</v>
      </c>
      <c r="D218" s="195" t="s">
        <v>268</v>
      </c>
      <c r="E218" s="195" t="s">
        <v>29</v>
      </c>
      <c r="F218" s="195" t="s">
        <v>710</v>
      </c>
      <c r="G218" s="195" t="s">
        <v>48</v>
      </c>
      <c r="H218" s="195" t="s">
        <v>521</v>
      </c>
      <c r="I218" s="195" t="s">
        <v>796</v>
      </c>
      <c r="J218" s="195" t="s">
        <v>1240</v>
      </c>
      <c r="K218" s="204">
        <v>329.75</v>
      </c>
      <c r="L218" s="204">
        <v>0</v>
      </c>
      <c r="M218" s="204">
        <f t="shared" si="5"/>
        <v>329.75</v>
      </c>
      <c r="N218" s="195" t="s">
        <v>2148</v>
      </c>
      <c r="O218" s="195" t="s">
        <v>1240</v>
      </c>
      <c r="P218" s="195"/>
      <c r="Q218" s="195" t="s">
        <v>2149</v>
      </c>
      <c r="R218" s="195" t="s">
        <v>847</v>
      </c>
    </row>
    <row r="219" spans="1:18" s="205" customFormat="1">
      <c r="A219" s="195" t="s">
        <v>2147</v>
      </c>
      <c r="B219" s="195" t="s">
        <v>794</v>
      </c>
      <c r="C219" s="195" t="s">
        <v>808</v>
      </c>
      <c r="D219" s="195" t="s">
        <v>268</v>
      </c>
      <c r="E219" s="195" t="s">
        <v>18</v>
      </c>
      <c r="F219" s="195" t="s">
        <v>710</v>
      </c>
      <c r="G219" s="195" t="s">
        <v>48</v>
      </c>
      <c r="H219" s="195" t="s">
        <v>521</v>
      </c>
      <c r="I219" s="195" t="s">
        <v>796</v>
      </c>
      <c r="J219" s="195" t="s">
        <v>1240</v>
      </c>
      <c r="K219" s="204">
        <v>65.8</v>
      </c>
      <c r="L219" s="204">
        <v>0</v>
      </c>
      <c r="M219" s="204">
        <f t="shared" si="5"/>
        <v>65.8</v>
      </c>
      <c r="N219" s="195" t="s">
        <v>1112</v>
      </c>
      <c r="O219" s="195" t="s">
        <v>1240</v>
      </c>
      <c r="P219" s="195"/>
      <c r="Q219" s="195" t="s">
        <v>2149</v>
      </c>
      <c r="R219" s="195" t="s">
        <v>847</v>
      </c>
    </row>
    <row r="220" spans="1:18" s="205" customFormat="1">
      <c r="A220" s="195" t="s">
        <v>2147</v>
      </c>
      <c r="B220" s="195" t="s">
        <v>794</v>
      </c>
      <c r="C220" s="195" t="s">
        <v>808</v>
      </c>
      <c r="D220" s="195" t="s">
        <v>268</v>
      </c>
      <c r="E220" s="195" t="s">
        <v>18</v>
      </c>
      <c r="F220" s="195" t="s">
        <v>710</v>
      </c>
      <c r="G220" s="195" t="s">
        <v>48</v>
      </c>
      <c r="H220" s="195" t="s">
        <v>521</v>
      </c>
      <c r="I220" s="195" t="s">
        <v>796</v>
      </c>
      <c r="J220" s="195" t="s">
        <v>1240</v>
      </c>
      <c r="K220" s="204">
        <v>384.84</v>
      </c>
      <c r="L220" s="204">
        <v>0</v>
      </c>
      <c r="M220" s="204">
        <f t="shared" si="5"/>
        <v>384.84</v>
      </c>
      <c r="N220" s="195" t="s">
        <v>976</v>
      </c>
      <c r="O220" s="195" t="s">
        <v>1240</v>
      </c>
      <c r="P220" s="195"/>
      <c r="Q220" s="195" t="s">
        <v>2149</v>
      </c>
      <c r="R220" s="195" t="s">
        <v>847</v>
      </c>
    </row>
    <row r="221" spans="1:18" s="205" customFormat="1">
      <c r="A221" s="195" t="s">
        <v>2147</v>
      </c>
      <c r="B221" s="195" t="s">
        <v>794</v>
      </c>
      <c r="C221" s="195" t="s">
        <v>706</v>
      </c>
      <c r="D221" s="195" t="s">
        <v>802</v>
      </c>
      <c r="E221" s="195" t="s">
        <v>850</v>
      </c>
      <c r="F221" s="195" t="s">
        <v>710</v>
      </c>
      <c r="G221" s="195" t="s">
        <v>48</v>
      </c>
      <c r="H221" s="195" t="s">
        <v>521</v>
      </c>
      <c r="I221" s="195" t="s">
        <v>796</v>
      </c>
      <c r="J221" s="195" t="s">
        <v>1240</v>
      </c>
      <c r="K221" s="204">
        <v>30</v>
      </c>
      <c r="L221" s="204">
        <v>0</v>
      </c>
      <c r="M221" s="204">
        <f t="shared" si="5"/>
        <v>30</v>
      </c>
      <c r="N221" s="195" t="s">
        <v>2152</v>
      </c>
      <c r="O221" s="195" t="s">
        <v>1240</v>
      </c>
      <c r="P221" s="195"/>
      <c r="Q221" s="195" t="s">
        <v>2149</v>
      </c>
      <c r="R221" s="195" t="s">
        <v>847</v>
      </c>
    </row>
    <row r="222" spans="1:18" s="205" customFormat="1">
      <c r="A222" s="195" t="s">
        <v>2147</v>
      </c>
      <c r="B222" s="195" t="s">
        <v>794</v>
      </c>
      <c r="C222" s="195" t="s">
        <v>706</v>
      </c>
      <c r="D222" s="195" t="s">
        <v>802</v>
      </c>
      <c r="E222" s="195" t="s">
        <v>400</v>
      </c>
      <c r="F222" s="195" t="s">
        <v>710</v>
      </c>
      <c r="G222" s="195" t="s">
        <v>48</v>
      </c>
      <c r="H222" s="195" t="s">
        <v>521</v>
      </c>
      <c r="I222" s="195" t="s">
        <v>796</v>
      </c>
      <c r="J222" s="195" t="s">
        <v>1240</v>
      </c>
      <c r="K222" s="204">
        <v>15.05</v>
      </c>
      <c r="L222" s="204">
        <v>0</v>
      </c>
      <c r="M222" s="204">
        <f t="shared" si="5"/>
        <v>15.05</v>
      </c>
      <c r="N222" s="195" t="s">
        <v>2148</v>
      </c>
      <c r="O222" s="195" t="s">
        <v>1240</v>
      </c>
      <c r="P222" s="195"/>
      <c r="Q222" s="195" t="s">
        <v>2149</v>
      </c>
      <c r="R222" s="195" t="s">
        <v>847</v>
      </c>
    </row>
    <row r="223" spans="1:18" s="205" customFormat="1">
      <c r="A223" s="195" t="s">
        <v>2147</v>
      </c>
      <c r="B223" s="195" t="s">
        <v>794</v>
      </c>
      <c r="C223" s="195" t="s">
        <v>707</v>
      </c>
      <c r="D223" s="195" t="s">
        <v>268</v>
      </c>
      <c r="E223" s="195" t="s">
        <v>137</v>
      </c>
      <c r="F223" s="195" t="s">
        <v>710</v>
      </c>
      <c r="G223" s="195" t="s">
        <v>48</v>
      </c>
      <c r="H223" s="195" t="s">
        <v>521</v>
      </c>
      <c r="I223" s="195" t="s">
        <v>796</v>
      </c>
      <c r="J223" s="195" t="s">
        <v>1240</v>
      </c>
      <c r="K223" s="204">
        <v>147.02000000000001</v>
      </c>
      <c r="L223" s="204">
        <v>0</v>
      </c>
      <c r="M223" s="204">
        <f t="shared" si="5"/>
        <v>147.02000000000001</v>
      </c>
      <c r="N223" s="195" t="s">
        <v>976</v>
      </c>
      <c r="O223" s="195" t="s">
        <v>1240</v>
      </c>
      <c r="P223" s="195"/>
      <c r="Q223" s="195" t="s">
        <v>2149</v>
      </c>
      <c r="R223" s="195" t="s">
        <v>847</v>
      </c>
    </row>
    <row r="224" spans="1:18" s="205" customFormat="1">
      <c r="A224" s="195" t="s">
        <v>2147</v>
      </c>
      <c r="B224" s="195" t="s">
        <v>794</v>
      </c>
      <c r="C224" s="195" t="s">
        <v>707</v>
      </c>
      <c r="D224" s="195" t="s">
        <v>268</v>
      </c>
      <c r="E224" s="195" t="s">
        <v>36</v>
      </c>
      <c r="F224" s="195" t="s">
        <v>710</v>
      </c>
      <c r="G224" s="195" t="s">
        <v>48</v>
      </c>
      <c r="H224" s="195" t="s">
        <v>521</v>
      </c>
      <c r="I224" s="195" t="s">
        <v>796</v>
      </c>
      <c r="J224" s="195" t="s">
        <v>1240</v>
      </c>
      <c r="K224" s="204">
        <v>202.1</v>
      </c>
      <c r="L224" s="204">
        <v>0</v>
      </c>
      <c r="M224" s="204">
        <f t="shared" si="5"/>
        <v>202.1</v>
      </c>
      <c r="N224" s="195" t="s">
        <v>2148</v>
      </c>
      <c r="O224" s="195" t="s">
        <v>1240</v>
      </c>
      <c r="P224" s="195"/>
      <c r="Q224" s="195" t="s">
        <v>2149</v>
      </c>
      <c r="R224" s="195" t="s">
        <v>847</v>
      </c>
    </row>
    <row r="225" spans="1:18" s="205" customFormat="1">
      <c r="A225" s="195" t="s">
        <v>2147</v>
      </c>
      <c r="B225" s="195" t="s">
        <v>794</v>
      </c>
      <c r="C225" s="195" t="s">
        <v>709</v>
      </c>
      <c r="D225" s="195" t="s">
        <v>268</v>
      </c>
      <c r="E225" s="195" t="s">
        <v>342</v>
      </c>
      <c r="F225" s="195" t="s">
        <v>710</v>
      </c>
      <c r="G225" s="195" t="s">
        <v>48</v>
      </c>
      <c r="H225" s="195" t="s">
        <v>521</v>
      </c>
      <c r="I225" s="195" t="s">
        <v>796</v>
      </c>
      <c r="J225" s="195" t="s">
        <v>1240</v>
      </c>
      <c r="K225" s="204">
        <v>470</v>
      </c>
      <c r="L225" s="204">
        <v>0</v>
      </c>
      <c r="M225" s="204">
        <f t="shared" si="5"/>
        <v>470</v>
      </c>
      <c r="N225" s="195" t="s">
        <v>1017</v>
      </c>
      <c r="O225" s="195" t="s">
        <v>1240</v>
      </c>
      <c r="P225" s="195"/>
      <c r="Q225" s="195" t="s">
        <v>2149</v>
      </c>
      <c r="R225" s="195" t="s">
        <v>847</v>
      </c>
    </row>
    <row r="226" spans="1:18" s="205" customFormat="1">
      <c r="A226" s="195" t="s">
        <v>2147</v>
      </c>
      <c r="B226" s="195" t="s">
        <v>794</v>
      </c>
      <c r="C226" s="195" t="s">
        <v>709</v>
      </c>
      <c r="D226" s="195" t="s">
        <v>268</v>
      </c>
      <c r="E226" s="195" t="s">
        <v>342</v>
      </c>
      <c r="F226" s="195" t="s">
        <v>710</v>
      </c>
      <c r="G226" s="195" t="s">
        <v>48</v>
      </c>
      <c r="H226" s="195" t="s">
        <v>521</v>
      </c>
      <c r="I226" s="195" t="s">
        <v>796</v>
      </c>
      <c r="J226" s="195" t="s">
        <v>1240</v>
      </c>
      <c r="K226" s="204">
        <v>315.83999999999997</v>
      </c>
      <c r="L226" s="204">
        <v>0</v>
      </c>
      <c r="M226" s="204">
        <f t="shared" si="5"/>
        <v>315.83999999999997</v>
      </c>
      <c r="N226" s="195" t="s">
        <v>2150</v>
      </c>
      <c r="O226" s="195" t="s">
        <v>1240</v>
      </c>
      <c r="P226" s="195"/>
      <c r="Q226" s="195" t="s">
        <v>2149</v>
      </c>
      <c r="R226" s="195" t="s">
        <v>847</v>
      </c>
    </row>
    <row r="227" spans="1:18" s="205" customFormat="1">
      <c r="A227" s="195" t="s">
        <v>2147</v>
      </c>
      <c r="B227" s="195" t="s">
        <v>794</v>
      </c>
      <c r="C227" s="195" t="s">
        <v>706</v>
      </c>
      <c r="D227" s="195" t="s">
        <v>802</v>
      </c>
      <c r="E227" s="195" t="s">
        <v>195</v>
      </c>
      <c r="F227" s="195" t="s">
        <v>710</v>
      </c>
      <c r="G227" s="195" t="s">
        <v>48</v>
      </c>
      <c r="H227" s="195" t="s">
        <v>521</v>
      </c>
      <c r="I227" s="195" t="s">
        <v>796</v>
      </c>
      <c r="J227" s="195" t="s">
        <v>1240</v>
      </c>
      <c r="K227" s="204">
        <v>17.100000000000001</v>
      </c>
      <c r="L227" s="204">
        <v>0</v>
      </c>
      <c r="M227" s="204">
        <f t="shared" si="5"/>
        <v>17.100000000000001</v>
      </c>
      <c r="N227" s="195" t="s">
        <v>2148</v>
      </c>
      <c r="O227" s="195" t="s">
        <v>1240</v>
      </c>
      <c r="P227" s="195"/>
      <c r="Q227" s="195" t="s">
        <v>2149</v>
      </c>
      <c r="R227" s="195" t="s">
        <v>847</v>
      </c>
    </row>
    <row r="228" spans="1:18" s="205" customFormat="1">
      <c r="A228" s="195" t="s">
        <v>2147</v>
      </c>
      <c r="B228" s="195" t="s">
        <v>794</v>
      </c>
      <c r="C228" s="195" t="s">
        <v>706</v>
      </c>
      <c r="D228" s="195" t="s">
        <v>802</v>
      </c>
      <c r="E228" s="195" t="s">
        <v>137</v>
      </c>
      <c r="F228" s="195" t="s">
        <v>710</v>
      </c>
      <c r="G228" s="195" t="s">
        <v>48</v>
      </c>
      <c r="H228" s="195" t="s">
        <v>521</v>
      </c>
      <c r="I228" s="195" t="s">
        <v>796</v>
      </c>
      <c r="J228" s="195" t="s">
        <v>1240</v>
      </c>
      <c r="K228" s="204">
        <v>9.3800000000000008</v>
      </c>
      <c r="L228" s="204">
        <v>0</v>
      </c>
      <c r="M228" s="204">
        <f t="shared" si="5"/>
        <v>9.3800000000000008</v>
      </c>
      <c r="N228" s="195" t="s">
        <v>976</v>
      </c>
      <c r="O228" s="195" t="s">
        <v>1240</v>
      </c>
      <c r="P228" s="195"/>
      <c r="Q228" s="195" t="s">
        <v>2149</v>
      </c>
      <c r="R228" s="195" t="s">
        <v>847</v>
      </c>
    </row>
    <row r="229" spans="1:18" s="205" customFormat="1">
      <c r="A229" s="195" t="s">
        <v>2147</v>
      </c>
      <c r="B229" s="195" t="s">
        <v>794</v>
      </c>
      <c r="C229" s="195" t="s">
        <v>706</v>
      </c>
      <c r="D229" s="195" t="s">
        <v>802</v>
      </c>
      <c r="E229" s="195" t="s">
        <v>36</v>
      </c>
      <c r="F229" s="195" t="s">
        <v>710</v>
      </c>
      <c r="G229" s="195" t="s">
        <v>48</v>
      </c>
      <c r="H229" s="195" t="s">
        <v>521</v>
      </c>
      <c r="I229" s="195" t="s">
        <v>796</v>
      </c>
      <c r="J229" s="195" t="s">
        <v>1240</v>
      </c>
      <c r="K229" s="204">
        <v>12.9</v>
      </c>
      <c r="L229" s="204">
        <v>0</v>
      </c>
      <c r="M229" s="204">
        <f t="shared" si="5"/>
        <v>12.9</v>
      </c>
      <c r="N229" s="195" t="s">
        <v>2148</v>
      </c>
      <c r="O229" s="195" t="s">
        <v>1240</v>
      </c>
      <c r="P229" s="195"/>
      <c r="Q229" s="195" t="s">
        <v>2149</v>
      </c>
      <c r="R229" s="195" t="s">
        <v>847</v>
      </c>
    </row>
    <row r="230" spans="1:18" s="205" customFormat="1">
      <c r="A230" s="195" t="s">
        <v>2147</v>
      </c>
      <c r="B230" s="195" t="s">
        <v>794</v>
      </c>
      <c r="C230" s="195" t="s">
        <v>706</v>
      </c>
      <c r="D230" s="195" t="s">
        <v>802</v>
      </c>
      <c r="E230" s="195" t="s">
        <v>19</v>
      </c>
      <c r="F230" s="195" t="s">
        <v>710</v>
      </c>
      <c r="G230" s="195" t="s">
        <v>48</v>
      </c>
      <c r="H230" s="195" t="s">
        <v>521</v>
      </c>
      <c r="I230" s="195" t="s">
        <v>796</v>
      </c>
      <c r="J230" s="195" t="s">
        <v>1240</v>
      </c>
      <c r="K230" s="204">
        <v>10</v>
      </c>
      <c r="L230" s="204">
        <v>0</v>
      </c>
      <c r="M230" s="204">
        <f t="shared" si="5"/>
        <v>10</v>
      </c>
      <c r="N230" s="195" t="s">
        <v>2148</v>
      </c>
      <c r="O230" s="195" t="s">
        <v>1240</v>
      </c>
      <c r="P230" s="195"/>
      <c r="Q230" s="195" t="s">
        <v>2149</v>
      </c>
      <c r="R230" s="195" t="s">
        <v>847</v>
      </c>
    </row>
    <row r="231" spans="1:18" s="205" customFormat="1">
      <c r="A231" s="195" t="s">
        <v>2147</v>
      </c>
      <c r="B231" s="195" t="s">
        <v>794</v>
      </c>
      <c r="C231" s="195" t="s">
        <v>706</v>
      </c>
      <c r="D231" s="195" t="s">
        <v>802</v>
      </c>
      <c r="E231" s="195" t="s">
        <v>19</v>
      </c>
      <c r="F231" s="195" t="s">
        <v>710</v>
      </c>
      <c r="G231" s="195" t="s">
        <v>48</v>
      </c>
      <c r="H231" s="195" t="s">
        <v>521</v>
      </c>
      <c r="I231" s="195" t="s">
        <v>796</v>
      </c>
      <c r="J231" s="195" t="s">
        <v>1240</v>
      </c>
      <c r="K231" s="204">
        <v>41.7</v>
      </c>
      <c r="L231" s="204">
        <v>0</v>
      </c>
      <c r="M231" s="204">
        <f t="shared" si="5"/>
        <v>41.7</v>
      </c>
      <c r="N231" s="195" t="s">
        <v>2153</v>
      </c>
      <c r="O231" s="195" t="s">
        <v>1240</v>
      </c>
      <c r="P231" s="195"/>
      <c r="Q231" s="195" t="s">
        <v>2149</v>
      </c>
      <c r="R231" s="195" t="s">
        <v>847</v>
      </c>
    </row>
    <row r="232" spans="1:18" s="205" customFormat="1">
      <c r="A232" s="195" t="s">
        <v>2147</v>
      </c>
      <c r="B232" s="195" t="s">
        <v>794</v>
      </c>
      <c r="C232" s="195" t="s">
        <v>706</v>
      </c>
      <c r="D232" s="195" t="s">
        <v>802</v>
      </c>
      <c r="E232" s="195" t="s">
        <v>850</v>
      </c>
      <c r="F232" s="195" t="s">
        <v>710</v>
      </c>
      <c r="G232" s="195" t="s">
        <v>48</v>
      </c>
      <c r="H232" s="195" t="s">
        <v>521</v>
      </c>
      <c r="I232" s="195" t="s">
        <v>796</v>
      </c>
      <c r="J232" s="195" t="s">
        <v>1240</v>
      </c>
      <c r="K232" s="204">
        <v>34.5</v>
      </c>
      <c r="L232" s="204">
        <v>0</v>
      </c>
      <c r="M232" s="204">
        <f t="shared" si="5"/>
        <v>34.5</v>
      </c>
      <c r="N232" s="195" t="s">
        <v>2151</v>
      </c>
      <c r="O232" s="195" t="s">
        <v>1240</v>
      </c>
      <c r="P232" s="195"/>
      <c r="Q232" s="195" t="s">
        <v>2149</v>
      </c>
      <c r="R232" s="195" t="s">
        <v>847</v>
      </c>
    </row>
    <row r="233" spans="1:18" s="205" customFormat="1">
      <c r="A233" s="195" t="s">
        <v>2154</v>
      </c>
      <c r="B233" s="195" t="s">
        <v>794</v>
      </c>
      <c r="C233" s="195" t="s">
        <v>859</v>
      </c>
      <c r="D233" s="195" t="s">
        <v>521</v>
      </c>
      <c r="E233" s="195" t="s">
        <v>28</v>
      </c>
      <c r="F233" s="195" t="s">
        <v>710</v>
      </c>
      <c r="G233" s="195" t="s">
        <v>48</v>
      </c>
      <c r="H233" s="195" t="s">
        <v>521</v>
      </c>
      <c r="I233" s="195" t="s">
        <v>796</v>
      </c>
      <c r="J233" s="195" t="s">
        <v>1597</v>
      </c>
      <c r="K233" s="204">
        <v>0</v>
      </c>
      <c r="L233" s="204">
        <v>1550</v>
      </c>
      <c r="M233" s="204">
        <f t="shared" si="5"/>
        <v>-1550</v>
      </c>
      <c r="N233" s="195" t="s">
        <v>1019</v>
      </c>
      <c r="O233" s="195" t="s">
        <v>1597</v>
      </c>
      <c r="P233" s="195"/>
      <c r="Q233" s="195" t="s">
        <v>2155</v>
      </c>
      <c r="R233" s="195" t="s">
        <v>847</v>
      </c>
    </row>
    <row r="234" spans="1:18" s="205" customFormat="1">
      <c r="A234" s="195" t="s">
        <v>2154</v>
      </c>
      <c r="B234" s="195" t="s">
        <v>794</v>
      </c>
      <c r="C234" s="195" t="s">
        <v>859</v>
      </c>
      <c r="D234" s="195" t="s">
        <v>521</v>
      </c>
      <c r="E234" s="195" t="s">
        <v>28</v>
      </c>
      <c r="F234" s="195" t="s">
        <v>710</v>
      </c>
      <c r="G234" s="195" t="s">
        <v>48</v>
      </c>
      <c r="H234" s="195" t="s">
        <v>521</v>
      </c>
      <c r="I234" s="195" t="s">
        <v>796</v>
      </c>
      <c r="J234" s="195" t="s">
        <v>1597</v>
      </c>
      <c r="K234" s="204">
        <v>0</v>
      </c>
      <c r="L234" s="204">
        <v>560</v>
      </c>
      <c r="M234" s="204">
        <f t="shared" si="5"/>
        <v>-560</v>
      </c>
      <c r="N234" s="195" t="s">
        <v>2156</v>
      </c>
      <c r="O234" s="195" t="s">
        <v>1597</v>
      </c>
      <c r="P234" s="195"/>
      <c r="Q234" s="195" t="s">
        <v>2155</v>
      </c>
      <c r="R234" s="195" t="s">
        <v>847</v>
      </c>
    </row>
    <row r="235" spans="1:18" s="205" customFormat="1">
      <c r="A235" s="195" t="s">
        <v>2154</v>
      </c>
      <c r="B235" s="195" t="s">
        <v>794</v>
      </c>
      <c r="C235" s="195" t="s">
        <v>859</v>
      </c>
      <c r="D235" s="195" t="s">
        <v>521</v>
      </c>
      <c r="E235" s="195" t="s">
        <v>342</v>
      </c>
      <c r="F235" s="195" t="s">
        <v>710</v>
      </c>
      <c r="G235" s="195" t="s">
        <v>48</v>
      </c>
      <c r="H235" s="195" t="s">
        <v>521</v>
      </c>
      <c r="I235" s="195" t="s">
        <v>796</v>
      </c>
      <c r="J235" s="195" t="s">
        <v>1597</v>
      </c>
      <c r="K235" s="204">
        <v>0</v>
      </c>
      <c r="L235" s="204">
        <v>264.2</v>
      </c>
      <c r="M235" s="204">
        <f t="shared" si="5"/>
        <v>-264.2</v>
      </c>
      <c r="N235" s="195" t="s">
        <v>2148</v>
      </c>
      <c r="O235" s="195" t="s">
        <v>1597</v>
      </c>
      <c r="P235" s="195"/>
      <c r="Q235" s="195" t="s">
        <v>2155</v>
      </c>
      <c r="R235" s="195" t="s">
        <v>847</v>
      </c>
    </row>
    <row r="236" spans="1:18" s="205" customFormat="1">
      <c r="A236" s="195" t="s">
        <v>2154</v>
      </c>
      <c r="B236" s="195" t="s">
        <v>794</v>
      </c>
      <c r="C236" s="195" t="s">
        <v>859</v>
      </c>
      <c r="D236" s="195" t="s">
        <v>521</v>
      </c>
      <c r="E236" s="195" t="s">
        <v>342</v>
      </c>
      <c r="F236" s="195" t="s">
        <v>710</v>
      </c>
      <c r="G236" s="195" t="s">
        <v>48</v>
      </c>
      <c r="H236" s="195" t="s">
        <v>521</v>
      </c>
      <c r="I236" s="195" t="s">
        <v>796</v>
      </c>
      <c r="J236" s="195" t="s">
        <v>1597</v>
      </c>
      <c r="K236" s="204">
        <v>0</v>
      </c>
      <c r="L236" s="204">
        <v>500</v>
      </c>
      <c r="M236" s="204">
        <f t="shared" si="5"/>
        <v>-500</v>
      </c>
      <c r="N236" s="195" t="s">
        <v>1113</v>
      </c>
      <c r="O236" s="195" t="s">
        <v>1597</v>
      </c>
      <c r="P236" s="195"/>
      <c r="Q236" s="195" t="s">
        <v>2155</v>
      </c>
      <c r="R236" s="195" t="s">
        <v>847</v>
      </c>
    </row>
    <row r="237" spans="1:18" s="205" customFormat="1">
      <c r="A237" s="195" t="s">
        <v>2154</v>
      </c>
      <c r="B237" s="195" t="s">
        <v>794</v>
      </c>
      <c r="C237" s="195" t="s">
        <v>707</v>
      </c>
      <c r="D237" s="195" t="s">
        <v>813</v>
      </c>
      <c r="E237" s="195" t="s">
        <v>708</v>
      </c>
      <c r="F237" s="195" t="s">
        <v>710</v>
      </c>
      <c r="G237" s="195" t="s">
        <v>48</v>
      </c>
      <c r="H237" s="195" t="s">
        <v>521</v>
      </c>
      <c r="I237" s="195" t="s">
        <v>796</v>
      </c>
      <c r="J237" s="195" t="s">
        <v>1597</v>
      </c>
      <c r="K237" s="204">
        <v>1579.2</v>
      </c>
      <c r="L237" s="204">
        <v>0</v>
      </c>
      <c r="M237" s="204">
        <f t="shared" si="5"/>
        <v>1579.2</v>
      </c>
      <c r="N237" s="195" t="s">
        <v>1111</v>
      </c>
      <c r="O237" s="195" t="s">
        <v>1597</v>
      </c>
      <c r="P237" s="195"/>
      <c r="Q237" s="195" t="s">
        <v>2155</v>
      </c>
      <c r="R237" s="195" t="s">
        <v>847</v>
      </c>
    </row>
    <row r="238" spans="1:18" s="205" customFormat="1">
      <c r="A238" s="195" t="s">
        <v>2154</v>
      </c>
      <c r="B238" s="195" t="s">
        <v>794</v>
      </c>
      <c r="C238" s="195" t="s">
        <v>859</v>
      </c>
      <c r="D238" s="195" t="s">
        <v>521</v>
      </c>
      <c r="E238" s="195" t="s">
        <v>380</v>
      </c>
      <c r="F238" s="195" t="s">
        <v>710</v>
      </c>
      <c r="G238" s="195" t="s">
        <v>48</v>
      </c>
      <c r="H238" s="195" t="s">
        <v>521</v>
      </c>
      <c r="I238" s="195" t="s">
        <v>796</v>
      </c>
      <c r="J238" s="195" t="s">
        <v>1597</v>
      </c>
      <c r="K238" s="204">
        <v>0</v>
      </c>
      <c r="L238" s="204">
        <v>177.2</v>
      </c>
      <c r="M238" s="204">
        <f t="shared" si="5"/>
        <v>-177.2</v>
      </c>
      <c r="N238" s="195" t="s">
        <v>2148</v>
      </c>
      <c r="O238" s="195" t="s">
        <v>1597</v>
      </c>
      <c r="P238" s="195"/>
      <c r="Q238" s="195" t="s">
        <v>2155</v>
      </c>
      <c r="R238" s="195" t="s">
        <v>847</v>
      </c>
    </row>
    <row r="239" spans="1:18" s="205" customFormat="1">
      <c r="A239" s="195" t="s">
        <v>2154</v>
      </c>
      <c r="B239" s="195" t="s">
        <v>794</v>
      </c>
      <c r="C239" s="195" t="s">
        <v>859</v>
      </c>
      <c r="D239" s="195" t="s">
        <v>521</v>
      </c>
      <c r="E239" s="195" t="s">
        <v>850</v>
      </c>
      <c r="F239" s="195" t="s">
        <v>710</v>
      </c>
      <c r="G239" s="195" t="s">
        <v>48</v>
      </c>
      <c r="H239" s="195" t="s">
        <v>521</v>
      </c>
      <c r="I239" s="195" t="s">
        <v>796</v>
      </c>
      <c r="J239" s="195" t="s">
        <v>1597</v>
      </c>
      <c r="K239" s="204">
        <v>0</v>
      </c>
      <c r="L239" s="204">
        <v>340</v>
      </c>
      <c r="M239" s="204">
        <f t="shared" si="5"/>
        <v>-340</v>
      </c>
      <c r="N239" s="195" t="s">
        <v>2148</v>
      </c>
      <c r="O239" s="195" t="s">
        <v>1597</v>
      </c>
      <c r="P239" s="195"/>
      <c r="Q239" s="195" t="s">
        <v>2155</v>
      </c>
      <c r="R239" s="195" t="s">
        <v>847</v>
      </c>
    </row>
    <row r="240" spans="1:18" s="205" customFormat="1">
      <c r="A240" s="195" t="s">
        <v>2154</v>
      </c>
      <c r="B240" s="195" t="s">
        <v>794</v>
      </c>
      <c r="C240" s="195" t="s">
        <v>859</v>
      </c>
      <c r="D240" s="195" t="s">
        <v>521</v>
      </c>
      <c r="E240" s="195" t="s">
        <v>382</v>
      </c>
      <c r="F240" s="195" t="s">
        <v>710</v>
      </c>
      <c r="G240" s="195" t="s">
        <v>48</v>
      </c>
      <c r="H240" s="195" t="s">
        <v>521</v>
      </c>
      <c r="I240" s="195" t="s">
        <v>796</v>
      </c>
      <c r="J240" s="195" t="s">
        <v>1597</v>
      </c>
      <c r="K240" s="204">
        <v>0</v>
      </c>
      <c r="L240" s="204">
        <v>1480</v>
      </c>
      <c r="M240" s="204">
        <f t="shared" si="5"/>
        <v>-1480</v>
      </c>
      <c r="N240" s="195" t="s">
        <v>1111</v>
      </c>
      <c r="O240" s="195" t="s">
        <v>1597</v>
      </c>
      <c r="P240" s="195"/>
      <c r="Q240" s="195" t="s">
        <v>2155</v>
      </c>
      <c r="R240" s="195" t="s">
        <v>847</v>
      </c>
    </row>
    <row r="241" spans="1:18" s="205" customFormat="1">
      <c r="A241" s="195" t="s">
        <v>2154</v>
      </c>
      <c r="B241" s="195" t="s">
        <v>794</v>
      </c>
      <c r="C241" s="195" t="s">
        <v>859</v>
      </c>
      <c r="D241" s="195" t="s">
        <v>521</v>
      </c>
      <c r="E241" s="195" t="s">
        <v>382</v>
      </c>
      <c r="F241" s="195" t="s">
        <v>710</v>
      </c>
      <c r="G241" s="195" t="s">
        <v>48</v>
      </c>
      <c r="H241" s="195" t="s">
        <v>521</v>
      </c>
      <c r="I241" s="195" t="s">
        <v>796</v>
      </c>
      <c r="J241" s="195" t="s">
        <v>1597</v>
      </c>
      <c r="K241" s="204">
        <v>0</v>
      </c>
      <c r="L241" s="204">
        <v>3750</v>
      </c>
      <c r="M241" s="204">
        <f t="shared" si="5"/>
        <v>-3750</v>
      </c>
      <c r="N241" s="195" t="s">
        <v>2157</v>
      </c>
      <c r="O241" s="195" t="s">
        <v>1597</v>
      </c>
      <c r="P241" s="195"/>
      <c r="Q241" s="195" t="s">
        <v>2155</v>
      </c>
      <c r="R241" s="195" t="s">
        <v>847</v>
      </c>
    </row>
    <row r="242" spans="1:18" s="205" customFormat="1">
      <c r="A242" s="195" t="s">
        <v>2154</v>
      </c>
      <c r="B242" s="195" t="s">
        <v>794</v>
      </c>
      <c r="C242" s="195" t="s">
        <v>859</v>
      </c>
      <c r="D242" s="195" t="s">
        <v>521</v>
      </c>
      <c r="E242" s="195" t="s">
        <v>382</v>
      </c>
      <c r="F242" s="195" t="s">
        <v>710</v>
      </c>
      <c r="G242" s="195" t="s">
        <v>48</v>
      </c>
      <c r="H242" s="195" t="s">
        <v>521</v>
      </c>
      <c r="I242" s="195" t="s">
        <v>796</v>
      </c>
      <c r="J242" s="195" t="s">
        <v>1597</v>
      </c>
      <c r="K242" s="204">
        <v>0</v>
      </c>
      <c r="L242" s="204">
        <v>180</v>
      </c>
      <c r="M242" s="204">
        <f t="shared" si="5"/>
        <v>-180</v>
      </c>
      <c r="N242" s="195" t="s">
        <v>978</v>
      </c>
      <c r="O242" s="195" t="s">
        <v>1597</v>
      </c>
      <c r="P242" s="195"/>
      <c r="Q242" s="195" t="s">
        <v>2155</v>
      </c>
      <c r="R242" s="195" t="s">
        <v>847</v>
      </c>
    </row>
    <row r="243" spans="1:18" s="205" customFormat="1">
      <c r="A243" s="195" t="s">
        <v>2154</v>
      </c>
      <c r="B243" s="195" t="s">
        <v>794</v>
      </c>
      <c r="C243" s="195" t="s">
        <v>859</v>
      </c>
      <c r="D243" s="195" t="s">
        <v>521</v>
      </c>
      <c r="E243" s="195" t="s">
        <v>845</v>
      </c>
      <c r="F243" s="195" t="s">
        <v>710</v>
      </c>
      <c r="G243" s="195" t="s">
        <v>48</v>
      </c>
      <c r="H243" s="195" t="s">
        <v>521</v>
      </c>
      <c r="I243" s="195" t="s">
        <v>796</v>
      </c>
      <c r="J243" s="195" t="s">
        <v>1597</v>
      </c>
      <c r="K243" s="204">
        <v>0</v>
      </c>
      <c r="L243" s="204">
        <v>1470</v>
      </c>
      <c r="M243" s="204">
        <f t="shared" si="5"/>
        <v>-1470</v>
      </c>
      <c r="N243" s="195" t="s">
        <v>961</v>
      </c>
      <c r="O243" s="195" t="s">
        <v>1597</v>
      </c>
      <c r="P243" s="195"/>
      <c r="Q243" s="195" t="s">
        <v>2155</v>
      </c>
      <c r="R243" s="195" t="s">
        <v>847</v>
      </c>
    </row>
    <row r="244" spans="1:18" s="205" customFormat="1">
      <c r="A244" s="195" t="s">
        <v>2154</v>
      </c>
      <c r="B244" s="195" t="s">
        <v>794</v>
      </c>
      <c r="C244" s="195" t="s">
        <v>859</v>
      </c>
      <c r="D244" s="195" t="s">
        <v>521</v>
      </c>
      <c r="E244" s="195" t="s">
        <v>845</v>
      </c>
      <c r="F244" s="195" t="s">
        <v>710</v>
      </c>
      <c r="G244" s="195" t="s">
        <v>48</v>
      </c>
      <c r="H244" s="195" t="s">
        <v>521</v>
      </c>
      <c r="I244" s="195" t="s">
        <v>796</v>
      </c>
      <c r="J244" s="195" t="s">
        <v>1597</v>
      </c>
      <c r="K244" s="204">
        <v>0</v>
      </c>
      <c r="L244" s="204">
        <v>5850</v>
      </c>
      <c r="M244" s="204">
        <f t="shared" si="5"/>
        <v>-5850</v>
      </c>
      <c r="N244" s="195" t="s">
        <v>1109</v>
      </c>
      <c r="O244" s="195" t="s">
        <v>1597</v>
      </c>
      <c r="P244" s="195"/>
      <c r="Q244" s="195" t="s">
        <v>2155</v>
      </c>
      <c r="R244" s="195" t="s">
        <v>847</v>
      </c>
    </row>
    <row r="245" spans="1:18" s="205" customFormat="1">
      <c r="A245" s="195" t="s">
        <v>2154</v>
      </c>
      <c r="B245" s="195" t="s">
        <v>794</v>
      </c>
      <c r="C245" s="195" t="s">
        <v>859</v>
      </c>
      <c r="D245" s="195" t="s">
        <v>521</v>
      </c>
      <c r="E245" s="195" t="s">
        <v>832</v>
      </c>
      <c r="F245" s="195" t="s">
        <v>710</v>
      </c>
      <c r="G245" s="195" t="s">
        <v>48</v>
      </c>
      <c r="H245" s="195" t="s">
        <v>521</v>
      </c>
      <c r="I245" s="195" t="s">
        <v>796</v>
      </c>
      <c r="J245" s="195" t="s">
        <v>1597</v>
      </c>
      <c r="K245" s="204">
        <v>0</v>
      </c>
      <c r="L245" s="204">
        <v>820</v>
      </c>
      <c r="M245" s="204">
        <f t="shared" si="5"/>
        <v>-820</v>
      </c>
      <c r="N245" s="195" t="s">
        <v>2158</v>
      </c>
      <c r="O245" s="195" t="s">
        <v>1597</v>
      </c>
      <c r="P245" s="195"/>
      <c r="Q245" s="195" t="s">
        <v>2155</v>
      </c>
      <c r="R245" s="195" t="s">
        <v>847</v>
      </c>
    </row>
    <row r="246" spans="1:18" s="205" customFormat="1">
      <c r="A246" s="195" t="s">
        <v>2154</v>
      </c>
      <c r="B246" s="195" t="s">
        <v>794</v>
      </c>
      <c r="C246" s="195" t="s">
        <v>706</v>
      </c>
      <c r="D246" s="195" t="s">
        <v>802</v>
      </c>
      <c r="E246" s="195" t="s">
        <v>845</v>
      </c>
      <c r="F246" s="195" t="s">
        <v>710</v>
      </c>
      <c r="G246" s="195" t="s">
        <v>48</v>
      </c>
      <c r="H246" s="195" t="s">
        <v>521</v>
      </c>
      <c r="I246" s="195" t="s">
        <v>796</v>
      </c>
      <c r="J246" s="195" t="s">
        <v>1597</v>
      </c>
      <c r="K246" s="204">
        <v>351</v>
      </c>
      <c r="L246" s="204">
        <v>0</v>
      </c>
      <c r="M246" s="204">
        <f t="shared" si="5"/>
        <v>351</v>
      </c>
      <c r="N246" s="195" t="s">
        <v>1109</v>
      </c>
      <c r="O246" s="195" t="s">
        <v>1597</v>
      </c>
      <c r="P246" s="195"/>
      <c r="Q246" s="195" t="s">
        <v>2155</v>
      </c>
      <c r="R246" s="195" t="s">
        <v>847</v>
      </c>
    </row>
    <row r="247" spans="1:18" s="205" customFormat="1">
      <c r="A247" s="195" t="s">
        <v>2154</v>
      </c>
      <c r="B247" s="195" t="s">
        <v>794</v>
      </c>
      <c r="C247" s="195" t="s">
        <v>706</v>
      </c>
      <c r="D247" s="195" t="s">
        <v>802</v>
      </c>
      <c r="E247" s="195" t="s">
        <v>832</v>
      </c>
      <c r="F247" s="195" t="s">
        <v>710</v>
      </c>
      <c r="G247" s="195" t="s">
        <v>48</v>
      </c>
      <c r="H247" s="195" t="s">
        <v>521</v>
      </c>
      <c r="I247" s="195" t="s">
        <v>796</v>
      </c>
      <c r="J247" s="195" t="s">
        <v>1597</v>
      </c>
      <c r="K247" s="204">
        <v>49.2</v>
      </c>
      <c r="L247" s="204">
        <v>0</v>
      </c>
      <c r="M247" s="204">
        <f t="shared" si="5"/>
        <v>49.2</v>
      </c>
      <c r="N247" s="195" t="s">
        <v>2158</v>
      </c>
      <c r="O247" s="195" t="s">
        <v>1597</v>
      </c>
      <c r="P247" s="195"/>
      <c r="Q247" s="195" t="s">
        <v>2155</v>
      </c>
      <c r="R247" s="195" t="s">
        <v>847</v>
      </c>
    </row>
    <row r="248" spans="1:18" s="205" customFormat="1">
      <c r="A248" s="195" t="s">
        <v>2154</v>
      </c>
      <c r="B248" s="195" t="s">
        <v>794</v>
      </c>
      <c r="C248" s="195" t="s">
        <v>706</v>
      </c>
      <c r="D248" s="195" t="s">
        <v>802</v>
      </c>
      <c r="E248" s="195" t="s">
        <v>850</v>
      </c>
      <c r="F248" s="195" t="s">
        <v>710</v>
      </c>
      <c r="G248" s="195" t="s">
        <v>48</v>
      </c>
      <c r="H248" s="195" t="s">
        <v>521</v>
      </c>
      <c r="I248" s="195" t="s">
        <v>796</v>
      </c>
      <c r="J248" s="195" t="s">
        <v>1597</v>
      </c>
      <c r="K248" s="204">
        <v>20.399999999999999</v>
      </c>
      <c r="L248" s="204">
        <v>0</v>
      </c>
      <c r="M248" s="204">
        <f t="shared" ref="M248:M311" si="6">K248-L248</f>
        <v>20.399999999999999</v>
      </c>
      <c r="N248" s="195" t="s">
        <v>2148</v>
      </c>
      <c r="O248" s="195" t="s">
        <v>1597</v>
      </c>
      <c r="P248" s="195"/>
      <c r="Q248" s="195" t="s">
        <v>2155</v>
      </c>
      <c r="R248" s="195" t="s">
        <v>847</v>
      </c>
    </row>
    <row r="249" spans="1:18" s="205" customFormat="1">
      <c r="A249" s="195" t="s">
        <v>2154</v>
      </c>
      <c r="B249" s="195" t="s">
        <v>794</v>
      </c>
      <c r="C249" s="195" t="s">
        <v>706</v>
      </c>
      <c r="D249" s="195" t="s">
        <v>794</v>
      </c>
      <c r="E249" s="195" t="s">
        <v>844</v>
      </c>
      <c r="F249" s="195" t="s">
        <v>710</v>
      </c>
      <c r="G249" s="195" t="s">
        <v>48</v>
      </c>
      <c r="H249" s="195" t="s">
        <v>521</v>
      </c>
      <c r="I249" s="195" t="s">
        <v>796</v>
      </c>
      <c r="J249" s="195" t="s">
        <v>1597</v>
      </c>
      <c r="K249" s="204">
        <v>403</v>
      </c>
      <c r="L249" s="204">
        <v>0</v>
      </c>
      <c r="M249" s="204">
        <f t="shared" si="6"/>
        <v>403</v>
      </c>
      <c r="N249" s="195" t="s">
        <v>970</v>
      </c>
      <c r="O249" s="195" t="s">
        <v>1597</v>
      </c>
      <c r="P249" s="195"/>
      <c r="Q249" s="195" t="s">
        <v>2155</v>
      </c>
      <c r="R249" s="195" t="s">
        <v>847</v>
      </c>
    </row>
    <row r="250" spans="1:18" s="205" customFormat="1">
      <c r="A250" s="195" t="s">
        <v>2154</v>
      </c>
      <c r="B250" s="195" t="s">
        <v>794</v>
      </c>
      <c r="C250" s="195" t="s">
        <v>859</v>
      </c>
      <c r="D250" s="195" t="s">
        <v>521</v>
      </c>
      <c r="E250" s="195" t="s">
        <v>708</v>
      </c>
      <c r="F250" s="195" t="s">
        <v>710</v>
      </c>
      <c r="G250" s="195" t="s">
        <v>48</v>
      </c>
      <c r="H250" s="195" t="s">
        <v>521</v>
      </c>
      <c r="I250" s="195" t="s">
        <v>796</v>
      </c>
      <c r="J250" s="195" t="s">
        <v>1597</v>
      </c>
      <c r="K250" s="204">
        <v>0</v>
      </c>
      <c r="L250" s="204">
        <v>1680</v>
      </c>
      <c r="M250" s="204">
        <f t="shared" si="6"/>
        <v>-1680</v>
      </c>
      <c r="N250" s="195" t="s">
        <v>1111</v>
      </c>
      <c r="O250" s="195" t="s">
        <v>1597</v>
      </c>
      <c r="P250" s="195"/>
      <c r="Q250" s="195" t="s">
        <v>2155</v>
      </c>
      <c r="R250" s="195" t="s">
        <v>847</v>
      </c>
    </row>
    <row r="251" spans="1:18" s="205" customFormat="1">
      <c r="A251" s="195" t="s">
        <v>2154</v>
      </c>
      <c r="B251" s="195" t="s">
        <v>794</v>
      </c>
      <c r="C251" s="195" t="s">
        <v>859</v>
      </c>
      <c r="D251" s="195" t="s">
        <v>521</v>
      </c>
      <c r="E251" s="195" t="s">
        <v>800</v>
      </c>
      <c r="F251" s="195" t="s">
        <v>710</v>
      </c>
      <c r="G251" s="195" t="s">
        <v>48</v>
      </c>
      <c r="H251" s="195" t="s">
        <v>521</v>
      </c>
      <c r="I251" s="195" t="s">
        <v>796</v>
      </c>
      <c r="J251" s="195" t="s">
        <v>1597</v>
      </c>
      <c r="K251" s="204">
        <v>0</v>
      </c>
      <c r="L251" s="204">
        <v>1380</v>
      </c>
      <c r="M251" s="204">
        <f t="shared" si="6"/>
        <v>-1380</v>
      </c>
      <c r="N251" s="195" t="s">
        <v>1110</v>
      </c>
      <c r="O251" s="195" t="s">
        <v>1597</v>
      </c>
      <c r="P251" s="195"/>
      <c r="Q251" s="195" t="s">
        <v>2155</v>
      </c>
      <c r="R251" s="195" t="s">
        <v>847</v>
      </c>
    </row>
    <row r="252" spans="1:18" s="205" customFormat="1">
      <c r="A252" s="195" t="s">
        <v>2154</v>
      </c>
      <c r="B252" s="195" t="s">
        <v>794</v>
      </c>
      <c r="C252" s="195" t="s">
        <v>707</v>
      </c>
      <c r="D252" s="195" t="s">
        <v>268</v>
      </c>
      <c r="E252" s="195" t="s">
        <v>382</v>
      </c>
      <c r="F252" s="195" t="s">
        <v>710</v>
      </c>
      <c r="G252" s="195" t="s">
        <v>48</v>
      </c>
      <c r="H252" s="195" t="s">
        <v>521</v>
      </c>
      <c r="I252" s="195" t="s">
        <v>796</v>
      </c>
      <c r="J252" s="195" t="s">
        <v>1597</v>
      </c>
      <c r="K252" s="204">
        <v>3525</v>
      </c>
      <c r="L252" s="204">
        <v>0</v>
      </c>
      <c r="M252" s="204">
        <f t="shared" si="6"/>
        <v>3525</v>
      </c>
      <c r="N252" s="195" t="s">
        <v>2157</v>
      </c>
      <c r="O252" s="195" t="s">
        <v>1597</v>
      </c>
      <c r="P252" s="195"/>
      <c r="Q252" s="195" t="s">
        <v>2155</v>
      </c>
      <c r="R252" s="195" t="s">
        <v>847</v>
      </c>
    </row>
    <row r="253" spans="1:18" s="205" customFormat="1">
      <c r="A253" s="195" t="s">
        <v>2154</v>
      </c>
      <c r="B253" s="195" t="s">
        <v>794</v>
      </c>
      <c r="C253" s="195" t="s">
        <v>707</v>
      </c>
      <c r="D253" s="195" t="s">
        <v>268</v>
      </c>
      <c r="E253" s="195" t="s">
        <v>382</v>
      </c>
      <c r="F253" s="195" t="s">
        <v>710</v>
      </c>
      <c r="G253" s="195" t="s">
        <v>48</v>
      </c>
      <c r="H253" s="195" t="s">
        <v>521</v>
      </c>
      <c r="I253" s="195" t="s">
        <v>796</v>
      </c>
      <c r="J253" s="195" t="s">
        <v>1597</v>
      </c>
      <c r="K253" s="204">
        <v>169.2</v>
      </c>
      <c r="L253" s="204">
        <v>0</v>
      </c>
      <c r="M253" s="204">
        <f t="shared" si="6"/>
        <v>169.2</v>
      </c>
      <c r="N253" s="195" t="s">
        <v>978</v>
      </c>
      <c r="O253" s="195" t="s">
        <v>1597</v>
      </c>
      <c r="P253" s="195"/>
      <c r="Q253" s="195" t="s">
        <v>2155</v>
      </c>
      <c r="R253" s="195" t="s">
        <v>847</v>
      </c>
    </row>
    <row r="254" spans="1:18" s="205" customFormat="1">
      <c r="A254" s="195" t="s">
        <v>2154</v>
      </c>
      <c r="B254" s="195" t="s">
        <v>794</v>
      </c>
      <c r="C254" s="195" t="s">
        <v>808</v>
      </c>
      <c r="D254" s="195" t="s">
        <v>268</v>
      </c>
      <c r="E254" s="195" t="s">
        <v>850</v>
      </c>
      <c r="F254" s="195" t="s">
        <v>710</v>
      </c>
      <c r="G254" s="195" t="s">
        <v>48</v>
      </c>
      <c r="H254" s="195" t="s">
        <v>521</v>
      </c>
      <c r="I254" s="195" t="s">
        <v>796</v>
      </c>
      <c r="J254" s="195" t="s">
        <v>1597</v>
      </c>
      <c r="K254" s="204">
        <v>319.60000000000002</v>
      </c>
      <c r="L254" s="204">
        <v>0</v>
      </c>
      <c r="M254" s="204">
        <f t="shared" si="6"/>
        <v>319.60000000000002</v>
      </c>
      <c r="N254" s="195" t="s">
        <v>2148</v>
      </c>
      <c r="O254" s="195" t="s">
        <v>1597</v>
      </c>
      <c r="P254" s="195"/>
      <c r="Q254" s="195" t="s">
        <v>2155</v>
      </c>
      <c r="R254" s="195" t="s">
        <v>847</v>
      </c>
    </row>
    <row r="255" spans="1:18" s="205" customFormat="1">
      <c r="A255" s="195" t="s">
        <v>2154</v>
      </c>
      <c r="B255" s="195" t="s">
        <v>794</v>
      </c>
      <c r="C255" s="195" t="s">
        <v>706</v>
      </c>
      <c r="D255" s="195" t="s">
        <v>802</v>
      </c>
      <c r="E255" s="195" t="s">
        <v>382</v>
      </c>
      <c r="F255" s="195" t="s">
        <v>710</v>
      </c>
      <c r="G255" s="195" t="s">
        <v>48</v>
      </c>
      <c r="H255" s="195" t="s">
        <v>521</v>
      </c>
      <c r="I255" s="195" t="s">
        <v>796</v>
      </c>
      <c r="J255" s="195" t="s">
        <v>1597</v>
      </c>
      <c r="K255" s="204">
        <v>225</v>
      </c>
      <c r="L255" s="204">
        <v>0</v>
      </c>
      <c r="M255" s="204">
        <f t="shared" si="6"/>
        <v>225</v>
      </c>
      <c r="N255" s="195" t="s">
        <v>2157</v>
      </c>
      <c r="O255" s="195" t="s">
        <v>1597</v>
      </c>
      <c r="P255" s="195"/>
      <c r="Q255" s="195" t="s">
        <v>2155</v>
      </c>
      <c r="R255" s="195" t="s">
        <v>847</v>
      </c>
    </row>
    <row r="256" spans="1:18" s="205" customFormat="1">
      <c r="A256" s="195" t="s">
        <v>2154</v>
      </c>
      <c r="B256" s="195" t="s">
        <v>794</v>
      </c>
      <c r="C256" s="195" t="s">
        <v>706</v>
      </c>
      <c r="D256" s="195" t="s">
        <v>802</v>
      </c>
      <c r="E256" s="195" t="s">
        <v>382</v>
      </c>
      <c r="F256" s="195" t="s">
        <v>710</v>
      </c>
      <c r="G256" s="195" t="s">
        <v>48</v>
      </c>
      <c r="H256" s="195" t="s">
        <v>521</v>
      </c>
      <c r="I256" s="195" t="s">
        <v>796</v>
      </c>
      <c r="J256" s="195" t="s">
        <v>1597</v>
      </c>
      <c r="K256" s="204">
        <v>10.8</v>
      </c>
      <c r="L256" s="204">
        <v>0</v>
      </c>
      <c r="M256" s="204">
        <f t="shared" si="6"/>
        <v>10.8</v>
      </c>
      <c r="N256" s="195" t="s">
        <v>978</v>
      </c>
      <c r="O256" s="195" t="s">
        <v>1597</v>
      </c>
      <c r="P256" s="195"/>
      <c r="Q256" s="195" t="s">
        <v>2155</v>
      </c>
      <c r="R256" s="195" t="s">
        <v>847</v>
      </c>
    </row>
    <row r="257" spans="1:18" s="205" customFormat="1">
      <c r="A257" s="195" t="s">
        <v>2154</v>
      </c>
      <c r="B257" s="195" t="s">
        <v>794</v>
      </c>
      <c r="C257" s="195" t="s">
        <v>706</v>
      </c>
      <c r="D257" s="195" t="s">
        <v>802</v>
      </c>
      <c r="E257" s="195" t="s">
        <v>845</v>
      </c>
      <c r="F257" s="195" t="s">
        <v>710</v>
      </c>
      <c r="G257" s="195" t="s">
        <v>48</v>
      </c>
      <c r="H257" s="195" t="s">
        <v>521</v>
      </c>
      <c r="I257" s="195" t="s">
        <v>796</v>
      </c>
      <c r="J257" s="195" t="s">
        <v>1597</v>
      </c>
      <c r="K257" s="204">
        <v>88.2</v>
      </c>
      <c r="L257" s="204">
        <v>0</v>
      </c>
      <c r="M257" s="204">
        <f t="shared" si="6"/>
        <v>88.2</v>
      </c>
      <c r="N257" s="195" t="s">
        <v>961</v>
      </c>
      <c r="O257" s="195" t="s">
        <v>1597</v>
      </c>
      <c r="P257" s="195"/>
      <c r="Q257" s="195" t="s">
        <v>2155</v>
      </c>
      <c r="R257" s="195" t="s">
        <v>847</v>
      </c>
    </row>
    <row r="258" spans="1:18" s="205" customFormat="1">
      <c r="A258" s="195" t="s">
        <v>2154</v>
      </c>
      <c r="B258" s="195" t="s">
        <v>794</v>
      </c>
      <c r="C258" s="195" t="s">
        <v>707</v>
      </c>
      <c r="D258" s="195" t="s">
        <v>268</v>
      </c>
      <c r="E258" s="195" t="s">
        <v>380</v>
      </c>
      <c r="F258" s="195" t="s">
        <v>710</v>
      </c>
      <c r="G258" s="195" t="s">
        <v>48</v>
      </c>
      <c r="H258" s="195" t="s">
        <v>521</v>
      </c>
      <c r="I258" s="195" t="s">
        <v>796</v>
      </c>
      <c r="J258" s="195" t="s">
        <v>1597</v>
      </c>
      <c r="K258" s="204">
        <v>242.37</v>
      </c>
      <c r="L258" s="204">
        <v>0</v>
      </c>
      <c r="M258" s="204">
        <f t="shared" si="6"/>
        <v>242.37</v>
      </c>
      <c r="N258" s="195" t="s">
        <v>976</v>
      </c>
      <c r="O258" s="195" t="s">
        <v>1597</v>
      </c>
      <c r="P258" s="195"/>
      <c r="Q258" s="195" t="s">
        <v>2155</v>
      </c>
      <c r="R258" s="195" t="s">
        <v>847</v>
      </c>
    </row>
    <row r="259" spans="1:18" s="205" customFormat="1">
      <c r="A259" s="195" t="s">
        <v>2154</v>
      </c>
      <c r="B259" s="195" t="s">
        <v>794</v>
      </c>
      <c r="C259" s="195" t="s">
        <v>709</v>
      </c>
      <c r="D259" s="195" t="s">
        <v>268</v>
      </c>
      <c r="E259" s="195" t="s">
        <v>342</v>
      </c>
      <c r="F259" s="195" t="s">
        <v>710</v>
      </c>
      <c r="G259" s="195" t="s">
        <v>48</v>
      </c>
      <c r="H259" s="195" t="s">
        <v>521</v>
      </c>
      <c r="I259" s="195" t="s">
        <v>796</v>
      </c>
      <c r="J259" s="195" t="s">
        <v>1597</v>
      </c>
      <c r="K259" s="204">
        <v>248.35</v>
      </c>
      <c r="L259" s="204">
        <v>0</v>
      </c>
      <c r="M259" s="204">
        <f t="shared" si="6"/>
        <v>248.35</v>
      </c>
      <c r="N259" s="195" t="s">
        <v>2148</v>
      </c>
      <c r="O259" s="195" t="s">
        <v>1597</v>
      </c>
      <c r="P259" s="195"/>
      <c r="Q259" s="195" t="s">
        <v>2155</v>
      </c>
      <c r="R259" s="195" t="s">
        <v>847</v>
      </c>
    </row>
    <row r="260" spans="1:18" s="205" customFormat="1">
      <c r="A260" s="195" t="s">
        <v>2154</v>
      </c>
      <c r="B260" s="195" t="s">
        <v>794</v>
      </c>
      <c r="C260" s="195" t="s">
        <v>709</v>
      </c>
      <c r="D260" s="195" t="s">
        <v>268</v>
      </c>
      <c r="E260" s="195" t="s">
        <v>342</v>
      </c>
      <c r="F260" s="195" t="s">
        <v>710</v>
      </c>
      <c r="G260" s="195" t="s">
        <v>48</v>
      </c>
      <c r="H260" s="195" t="s">
        <v>521</v>
      </c>
      <c r="I260" s="195" t="s">
        <v>796</v>
      </c>
      <c r="J260" s="195" t="s">
        <v>1597</v>
      </c>
      <c r="K260" s="204">
        <v>470</v>
      </c>
      <c r="L260" s="204">
        <v>0</v>
      </c>
      <c r="M260" s="204">
        <f t="shared" si="6"/>
        <v>470</v>
      </c>
      <c r="N260" s="195" t="s">
        <v>1113</v>
      </c>
      <c r="O260" s="195" t="s">
        <v>1597</v>
      </c>
      <c r="P260" s="195"/>
      <c r="Q260" s="195" t="s">
        <v>2155</v>
      </c>
      <c r="R260" s="195" t="s">
        <v>847</v>
      </c>
    </row>
    <row r="261" spans="1:18" s="205" customFormat="1">
      <c r="A261" s="195" t="s">
        <v>2154</v>
      </c>
      <c r="B261" s="195" t="s">
        <v>794</v>
      </c>
      <c r="C261" s="195" t="s">
        <v>707</v>
      </c>
      <c r="D261" s="195" t="s">
        <v>268</v>
      </c>
      <c r="E261" s="195" t="s">
        <v>894</v>
      </c>
      <c r="F261" s="195" t="s">
        <v>710</v>
      </c>
      <c r="G261" s="195" t="s">
        <v>48</v>
      </c>
      <c r="H261" s="195" t="s">
        <v>521</v>
      </c>
      <c r="I261" s="195" t="s">
        <v>796</v>
      </c>
      <c r="J261" s="195" t="s">
        <v>1597</v>
      </c>
      <c r="K261" s="204">
        <v>1410</v>
      </c>
      <c r="L261" s="204">
        <v>0</v>
      </c>
      <c r="M261" s="204">
        <f t="shared" si="6"/>
        <v>1410</v>
      </c>
      <c r="N261" s="195" t="s">
        <v>2159</v>
      </c>
      <c r="O261" s="195" t="s">
        <v>1597</v>
      </c>
      <c r="P261" s="195"/>
      <c r="Q261" s="195" t="s">
        <v>2155</v>
      </c>
      <c r="R261" s="195" t="s">
        <v>847</v>
      </c>
    </row>
    <row r="262" spans="1:18" s="205" customFormat="1">
      <c r="A262" s="195" t="s">
        <v>2154</v>
      </c>
      <c r="B262" s="195" t="s">
        <v>794</v>
      </c>
      <c r="C262" s="195" t="s">
        <v>707</v>
      </c>
      <c r="D262" s="195" t="s">
        <v>268</v>
      </c>
      <c r="E262" s="195" t="s">
        <v>800</v>
      </c>
      <c r="F262" s="195" t="s">
        <v>710</v>
      </c>
      <c r="G262" s="195" t="s">
        <v>48</v>
      </c>
      <c r="H262" s="195" t="s">
        <v>521</v>
      </c>
      <c r="I262" s="195" t="s">
        <v>796</v>
      </c>
      <c r="J262" s="195" t="s">
        <v>1597</v>
      </c>
      <c r="K262" s="204">
        <v>1297.2</v>
      </c>
      <c r="L262" s="204">
        <v>0</v>
      </c>
      <c r="M262" s="204">
        <f t="shared" si="6"/>
        <v>1297.2</v>
      </c>
      <c r="N262" s="195" t="s">
        <v>1110</v>
      </c>
      <c r="O262" s="195" t="s">
        <v>1597</v>
      </c>
      <c r="P262" s="195"/>
      <c r="Q262" s="195" t="s">
        <v>2155</v>
      </c>
      <c r="R262" s="195" t="s">
        <v>847</v>
      </c>
    </row>
    <row r="263" spans="1:18" s="205" customFormat="1">
      <c r="A263" s="195" t="s">
        <v>2154</v>
      </c>
      <c r="B263" s="195" t="s">
        <v>794</v>
      </c>
      <c r="C263" s="195" t="s">
        <v>707</v>
      </c>
      <c r="D263" s="195" t="s">
        <v>268</v>
      </c>
      <c r="E263" s="195" t="s">
        <v>382</v>
      </c>
      <c r="F263" s="195" t="s">
        <v>710</v>
      </c>
      <c r="G263" s="195" t="s">
        <v>48</v>
      </c>
      <c r="H263" s="195" t="s">
        <v>521</v>
      </c>
      <c r="I263" s="195" t="s">
        <v>796</v>
      </c>
      <c r="J263" s="195" t="s">
        <v>1597</v>
      </c>
      <c r="K263" s="204">
        <v>1391.2</v>
      </c>
      <c r="L263" s="204">
        <v>0</v>
      </c>
      <c r="M263" s="204">
        <f t="shared" si="6"/>
        <v>1391.2</v>
      </c>
      <c r="N263" s="195" t="s">
        <v>1111</v>
      </c>
      <c r="O263" s="195" t="s">
        <v>1597</v>
      </c>
      <c r="P263" s="195"/>
      <c r="Q263" s="195" t="s">
        <v>2155</v>
      </c>
      <c r="R263" s="195" t="s">
        <v>847</v>
      </c>
    </row>
    <row r="264" spans="1:18" s="205" customFormat="1">
      <c r="A264" s="195" t="s">
        <v>2154</v>
      </c>
      <c r="B264" s="195" t="s">
        <v>794</v>
      </c>
      <c r="C264" s="195" t="s">
        <v>808</v>
      </c>
      <c r="D264" s="195" t="s">
        <v>268</v>
      </c>
      <c r="E264" s="195" t="s">
        <v>845</v>
      </c>
      <c r="F264" s="195" t="s">
        <v>710</v>
      </c>
      <c r="G264" s="195" t="s">
        <v>48</v>
      </c>
      <c r="H264" s="195" t="s">
        <v>521</v>
      </c>
      <c r="I264" s="195" t="s">
        <v>796</v>
      </c>
      <c r="J264" s="195" t="s">
        <v>1597</v>
      </c>
      <c r="K264" s="204">
        <v>1381.8</v>
      </c>
      <c r="L264" s="204">
        <v>0</v>
      </c>
      <c r="M264" s="204">
        <f t="shared" si="6"/>
        <v>1381.8</v>
      </c>
      <c r="N264" s="195" t="s">
        <v>961</v>
      </c>
      <c r="O264" s="195" t="s">
        <v>1597</v>
      </c>
      <c r="P264" s="195"/>
      <c r="Q264" s="195" t="s">
        <v>2155</v>
      </c>
      <c r="R264" s="195" t="s">
        <v>847</v>
      </c>
    </row>
    <row r="265" spans="1:18" s="205" customFormat="1">
      <c r="A265" s="195" t="s">
        <v>2154</v>
      </c>
      <c r="B265" s="195" t="s">
        <v>794</v>
      </c>
      <c r="C265" s="195" t="s">
        <v>808</v>
      </c>
      <c r="D265" s="195" t="s">
        <v>268</v>
      </c>
      <c r="E265" s="195" t="s">
        <v>845</v>
      </c>
      <c r="F265" s="195" t="s">
        <v>710</v>
      </c>
      <c r="G265" s="195" t="s">
        <v>48</v>
      </c>
      <c r="H265" s="195" t="s">
        <v>521</v>
      </c>
      <c r="I265" s="195" t="s">
        <v>796</v>
      </c>
      <c r="J265" s="195" t="s">
        <v>1597</v>
      </c>
      <c r="K265" s="204">
        <v>5499</v>
      </c>
      <c r="L265" s="204">
        <v>0</v>
      </c>
      <c r="M265" s="204">
        <f t="shared" si="6"/>
        <v>5499</v>
      </c>
      <c r="N265" s="195" t="s">
        <v>1109</v>
      </c>
      <c r="O265" s="195" t="s">
        <v>1597</v>
      </c>
      <c r="P265" s="195"/>
      <c r="Q265" s="195" t="s">
        <v>2155</v>
      </c>
      <c r="R265" s="195" t="s">
        <v>847</v>
      </c>
    </row>
    <row r="266" spans="1:18" s="205" customFormat="1">
      <c r="A266" s="195" t="s">
        <v>2154</v>
      </c>
      <c r="B266" s="195" t="s">
        <v>794</v>
      </c>
      <c r="C266" s="195" t="s">
        <v>808</v>
      </c>
      <c r="D266" s="195" t="s">
        <v>268</v>
      </c>
      <c r="E266" s="195" t="s">
        <v>832</v>
      </c>
      <c r="F266" s="195" t="s">
        <v>710</v>
      </c>
      <c r="G266" s="195" t="s">
        <v>48</v>
      </c>
      <c r="H266" s="195" t="s">
        <v>521</v>
      </c>
      <c r="I266" s="195" t="s">
        <v>796</v>
      </c>
      <c r="J266" s="195" t="s">
        <v>1597</v>
      </c>
      <c r="K266" s="204">
        <v>770.8</v>
      </c>
      <c r="L266" s="204">
        <v>0</v>
      </c>
      <c r="M266" s="204">
        <f t="shared" si="6"/>
        <v>770.8</v>
      </c>
      <c r="N266" s="195" t="s">
        <v>2158</v>
      </c>
      <c r="O266" s="195" t="s">
        <v>1597</v>
      </c>
      <c r="P266" s="195"/>
      <c r="Q266" s="195" t="s">
        <v>2155</v>
      </c>
      <c r="R266" s="195" t="s">
        <v>847</v>
      </c>
    </row>
    <row r="267" spans="1:18" s="205" customFormat="1">
      <c r="A267" s="195" t="s">
        <v>2154</v>
      </c>
      <c r="B267" s="195" t="s">
        <v>794</v>
      </c>
      <c r="C267" s="195" t="s">
        <v>707</v>
      </c>
      <c r="D267" s="195" t="s">
        <v>268</v>
      </c>
      <c r="E267" s="195" t="s">
        <v>137</v>
      </c>
      <c r="F267" s="195" t="s">
        <v>710</v>
      </c>
      <c r="G267" s="195" t="s">
        <v>48</v>
      </c>
      <c r="H267" s="195" t="s">
        <v>521</v>
      </c>
      <c r="I267" s="195" t="s">
        <v>796</v>
      </c>
      <c r="J267" s="195" t="s">
        <v>1597</v>
      </c>
      <c r="K267" s="204">
        <v>117.5</v>
      </c>
      <c r="L267" s="204">
        <v>0</v>
      </c>
      <c r="M267" s="204">
        <f t="shared" si="6"/>
        <v>117.5</v>
      </c>
      <c r="N267" s="195" t="s">
        <v>978</v>
      </c>
      <c r="O267" s="195" t="s">
        <v>1597</v>
      </c>
      <c r="P267" s="195"/>
      <c r="Q267" s="195" t="s">
        <v>2155</v>
      </c>
      <c r="R267" s="195" t="s">
        <v>847</v>
      </c>
    </row>
    <row r="268" spans="1:18" s="205" customFormat="1">
      <c r="A268" s="195" t="s">
        <v>2154</v>
      </c>
      <c r="B268" s="195" t="s">
        <v>794</v>
      </c>
      <c r="C268" s="195" t="s">
        <v>707</v>
      </c>
      <c r="D268" s="195" t="s">
        <v>268</v>
      </c>
      <c r="E268" s="195" t="s">
        <v>835</v>
      </c>
      <c r="F268" s="195" t="s">
        <v>710</v>
      </c>
      <c r="G268" s="195" t="s">
        <v>48</v>
      </c>
      <c r="H268" s="195" t="s">
        <v>521</v>
      </c>
      <c r="I268" s="195" t="s">
        <v>796</v>
      </c>
      <c r="J268" s="195" t="s">
        <v>1597</v>
      </c>
      <c r="K268" s="204">
        <v>752</v>
      </c>
      <c r="L268" s="204">
        <v>0</v>
      </c>
      <c r="M268" s="204">
        <f t="shared" si="6"/>
        <v>752</v>
      </c>
      <c r="N268" s="195" t="s">
        <v>1022</v>
      </c>
      <c r="O268" s="195" t="s">
        <v>1597</v>
      </c>
      <c r="P268" s="195"/>
      <c r="Q268" s="195" t="s">
        <v>2155</v>
      </c>
      <c r="R268" s="195" t="s">
        <v>847</v>
      </c>
    </row>
    <row r="269" spans="1:18" s="205" customFormat="1">
      <c r="A269" s="195" t="s">
        <v>2154</v>
      </c>
      <c r="B269" s="195" t="s">
        <v>794</v>
      </c>
      <c r="C269" s="195" t="s">
        <v>707</v>
      </c>
      <c r="D269" s="195" t="s">
        <v>268</v>
      </c>
      <c r="E269" s="195" t="s">
        <v>380</v>
      </c>
      <c r="F269" s="195" t="s">
        <v>710</v>
      </c>
      <c r="G269" s="195" t="s">
        <v>48</v>
      </c>
      <c r="H269" s="195" t="s">
        <v>521</v>
      </c>
      <c r="I269" s="195" t="s">
        <v>796</v>
      </c>
      <c r="J269" s="195" t="s">
        <v>1597</v>
      </c>
      <c r="K269" s="204">
        <v>166.57</v>
      </c>
      <c r="L269" s="204">
        <v>0</v>
      </c>
      <c r="M269" s="204">
        <f t="shared" si="6"/>
        <v>166.57</v>
      </c>
      <c r="N269" s="195" t="s">
        <v>2148</v>
      </c>
      <c r="O269" s="195" t="s">
        <v>1597</v>
      </c>
      <c r="P269" s="195"/>
      <c r="Q269" s="195" t="s">
        <v>2155</v>
      </c>
      <c r="R269" s="195" t="s">
        <v>847</v>
      </c>
    </row>
    <row r="270" spans="1:18" s="205" customFormat="1">
      <c r="A270" s="195" t="s">
        <v>2154</v>
      </c>
      <c r="B270" s="195" t="s">
        <v>794</v>
      </c>
      <c r="C270" s="195" t="s">
        <v>808</v>
      </c>
      <c r="D270" s="195" t="s">
        <v>268</v>
      </c>
      <c r="E270" s="195" t="s">
        <v>464</v>
      </c>
      <c r="F270" s="195" t="s">
        <v>710</v>
      </c>
      <c r="G270" s="195" t="s">
        <v>48</v>
      </c>
      <c r="H270" s="195" t="s">
        <v>521</v>
      </c>
      <c r="I270" s="195" t="s">
        <v>796</v>
      </c>
      <c r="J270" s="195" t="s">
        <v>1597</v>
      </c>
      <c r="K270" s="204">
        <v>322.61</v>
      </c>
      <c r="L270" s="204">
        <v>0</v>
      </c>
      <c r="M270" s="204">
        <f t="shared" si="6"/>
        <v>322.61</v>
      </c>
      <c r="N270" s="195" t="s">
        <v>2148</v>
      </c>
      <c r="O270" s="195" t="s">
        <v>1597</v>
      </c>
      <c r="P270" s="195"/>
      <c r="Q270" s="195" t="s">
        <v>2155</v>
      </c>
      <c r="R270" s="195" t="s">
        <v>847</v>
      </c>
    </row>
    <row r="271" spans="1:18" s="205" customFormat="1">
      <c r="A271" s="195" t="s">
        <v>2154</v>
      </c>
      <c r="B271" s="195" t="s">
        <v>794</v>
      </c>
      <c r="C271" s="195" t="s">
        <v>808</v>
      </c>
      <c r="D271" s="195" t="s">
        <v>268</v>
      </c>
      <c r="E271" s="195" t="s">
        <v>21</v>
      </c>
      <c r="F271" s="195" t="s">
        <v>710</v>
      </c>
      <c r="G271" s="195" t="s">
        <v>48</v>
      </c>
      <c r="H271" s="195" t="s">
        <v>521</v>
      </c>
      <c r="I271" s="195" t="s">
        <v>796</v>
      </c>
      <c r="J271" s="195" t="s">
        <v>1597</v>
      </c>
      <c r="K271" s="204">
        <v>440.48</v>
      </c>
      <c r="L271" s="204">
        <v>0</v>
      </c>
      <c r="M271" s="204">
        <f t="shared" si="6"/>
        <v>440.48</v>
      </c>
      <c r="N271" s="195" t="s">
        <v>2148</v>
      </c>
      <c r="O271" s="195" t="s">
        <v>1597</v>
      </c>
      <c r="P271" s="195"/>
      <c r="Q271" s="195" t="s">
        <v>2155</v>
      </c>
      <c r="R271" s="195" t="s">
        <v>847</v>
      </c>
    </row>
    <row r="272" spans="1:18" s="205" customFormat="1">
      <c r="A272" s="195" t="s">
        <v>2154</v>
      </c>
      <c r="B272" s="195" t="s">
        <v>794</v>
      </c>
      <c r="C272" s="195" t="s">
        <v>808</v>
      </c>
      <c r="D272" s="195" t="s">
        <v>268</v>
      </c>
      <c r="E272" s="195" t="s">
        <v>28</v>
      </c>
      <c r="F272" s="195" t="s">
        <v>710</v>
      </c>
      <c r="G272" s="195" t="s">
        <v>48</v>
      </c>
      <c r="H272" s="195" t="s">
        <v>521</v>
      </c>
      <c r="I272" s="195" t="s">
        <v>796</v>
      </c>
      <c r="J272" s="195" t="s">
        <v>1597</v>
      </c>
      <c r="K272" s="204">
        <v>1457</v>
      </c>
      <c r="L272" s="204">
        <v>0</v>
      </c>
      <c r="M272" s="204">
        <f t="shared" si="6"/>
        <v>1457</v>
      </c>
      <c r="N272" s="195" t="s">
        <v>1019</v>
      </c>
      <c r="O272" s="195" t="s">
        <v>1597</v>
      </c>
      <c r="P272" s="195"/>
      <c r="Q272" s="195" t="s">
        <v>2155</v>
      </c>
      <c r="R272" s="195" t="s">
        <v>847</v>
      </c>
    </row>
    <row r="273" spans="1:18" s="205" customFormat="1">
      <c r="A273" s="195" t="s">
        <v>2154</v>
      </c>
      <c r="B273" s="195" t="s">
        <v>794</v>
      </c>
      <c r="C273" s="195" t="s">
        <v>808</v>
      </c>
      <c r="D273" s="195" t="s">
        <v>268</v>
      </c>
      <c r="E273" s="195" t="s">
        <v>28</v>
      </c>
      <c r="F273" s="195" t="s">
        <v>710</v>
      </c>
      <c r="G273" s="195" t="s">
        <v>48</v>
      </c>
      <c r="H273" s="195" t="s">
        <v>521</v>
      </c>
      <c r="I273" s="195" t="s">
        <v>796</v>
      </c>
      <c r="J273" s="195" t="s">
        <v>1597</v>
      </c>
      <c r="K273" s="204">
        <v>526.4</v>
      </c>
      <c r="L273" s="204">
        <v>0</v>
      </c>
      <c r="M273" s="204">
        <f t="shared" si="6"/>
        <v>526.4</v>
      </c>
      <c r="N273" s="195" t="s">
        <v>2156</v>
      </c>
      <c r="O273" s="195" t="s">
        <v>1597</v>
      </c>
      <c r="P273" s="195"/>
      <c r="Q273" s="195" t="s">
        <v>2155</v>
      </c>
      <c r="R273" s="195" t="s">
        <v>847</v>
      </c>
    </row>
    <row r="274" spans="1:18" s="205" customFormat="1">
      <c r="A274" s="195" t="s">
        <v>2154</v>
      </c>
      <c r="B274" s="195" t="s">
        <v>794</v>
      </c>
      <c r="C274" s="195" t="s">
        <v>808</v>
      </c>
      <c r="D274" s="195" t="s">
        <v>268</v>
      </c>
      <c r="E274" s="195" t="s">
        <v>513</v>
      </c>
      <c r="F274" s="195" t="s">
        <v>710</v>
      </c>
      <c r="G274" s="195" t="s">
        <v>48</v>
      </c>
      <c r="H274" s="195" t="s">
        <v>521</v>
      </c>
      <c r="I274" s="195" t="s">
        <v>796</v>
      </c>
      <c r="J274" s="195" t="s">
        <v>1597</v>
      </c>
      <c r="K274" s="204">
        <v>131.6</v>
      </c>
      <c r="L274" s="204">
        <v>0</v>
      </c>
      <c r="M274" s="204">
        <f t="shared" si="6"/>
        <v>131.6</v>
      </c>
      <c r="N274" s="195" t="s">
        <v>2148</v>
      </c>
      <c r="O274" s="195" t="s">
        <v>1597</v>
      </c>
      <c r="P274" s="195"/>
      <c r="Q274" s="195" t="s">
        <v>2155</v>
      </c>
      <c r="R274" s="195" t="s">
        <v>847</v>
      </c>
    </row>
    <row r="275" spans="1:18" s="205" customFormat="1">
      <c r="A275" s="195" t="s">
        <v>2154</v>
      </c>
      <c r="B275" s="195" t="s">
        <v>794</v>
      </c>
      <c r="C275" s="195" t="s">
        <v>808</v>
      </c>
      <c r="D275" s="195" t="s">
        <v>268</v>
      </c>
      <c r="E275" s="195" t="s">
        <v>513</v>
      </c>
      <c r="F275" s="195" t="s">
        <v>710</v>
      </c>
      <c r="G275" s="195" t="s">
        <v>48</v>
      </c>
      <c r="H275" s="195" t="s">
        <v>521</v>
      </c>
      <c r="I275" s="195" t="s">
        <v>796</v>
      </c>
      <c r="J275" s="195" t="s">
        <v>1597</v>
      </c>
      <c r="K275" s="204">
        <v>344.23</v>
      </c>
      <c r="L275" s="204">
        <v>0</v>
      </c>
      <c r="M275" s="204">
        <f t="shared" si="6"/>
        <v>344.23</v>
      </c>
      <c r="N275" s="195" t="s">
        <v>976</v>
      </c>
      <c r="O275" s="195" t="s">
        <v>1597</v>
      </c>
      <c r="P275" s="195"/>
      <c r="Q275" s="195" t="s">
        <v>2155</v>
      </c>
      <c r="R275" s="195" t="s">
        <v>847</v>
      </c>
    </row>
    <row r="276" spans="1:18" s="205" customFormat="1">
      <c r="A276" s="195" t="s">
        <v>2154</v>
      </c>
      <c r="B276" s="195" t="s">
        <v>794</v>
      </c>
      <c r="C276" s="195" t="s">
        <v>706</v>
      </c>
      <c r="D276" s="195" t="s">
        <v>802</v>
      </c>
      <c r="E276" s="195" t="s">
        <v>894</v>
      </c>
      <c r="F276" s="195" t="s">
        <v>710</v>
      </c>
      <c r="G276" s="195" t="s">
        <v>48</v>
      </c>
      <c r="H276" s="195" t="s">
        <v>521</v>
      </c>
      <c r="I276" s="195" t="s">
        <v>796</v>
      </c>
      <c r="J276" s="195" t="s">
        <v>1597</v>
      </c>
      <c r="K276" s="204">
        <v>90</v>
      </c>
      <c r="L276" s="204">
        <v>0</v>
      </c>
      <c r="M276" s="204">
        <f t="shared" si="6"/>
        <v>90</v>
      </c>
      <c r="N276" s="195" t="s">
        <v>2159</v>
      </c>
      <c r="O276" s="195" t="s">
        <v>1597</v>
      </c>
      <c r="P276" s="195"/>
      <c r="Q276" s="195" t="s">
        <v>2155</v>
      </c>
      <c r="R276" s="195" t="s">
        <v>847</v>
      </c>
    </row>
    <row r="277" spans="1:18" s="205" customFormat="1">
      <c r="A277" s="195" t="s">
        <v>2154</v>
      </c>
      <c r="B277" s="195" t="s">
        <v>794</v>
      </c>
      <c r="C277" s="195" t="s">
        <v>706</v>
      </c>
      <c r="D277" s="195" t="s">
        <v>802</v>
      </c>
      <c r="E277" s="195" t="s">
        <v>800</v>
      </c>
      <c r="F277" s="195" t="s">
        <v>710</v>
      </c>
      <c r="G277" s="195" t="s">
        <v>48</v>
      </c>
      <c r="H277" s="195" t="s">
        <v>521</v>
      </c>
      <c r="I277" s="195" t="s">
        <v>796</v>
      </c>
      <c r="J277" s="195" t="s">
        <v>1597</v>
      </c>
      <c r="K277" s="204">
        <v>82.8</v>
      </c>
      <c r="L277" s="204">
        <v>0</v>
      </c>
      <c r="M277" s="204">
        <f t="shared" si="6"/>
        <v>82.8</v>
      </c>
      <c r="N277" s="195" t="s">
        <v>1110</v>
      </c>
      <c r="O277" s="195" t="s">
        <v>1597</v>
      </c>
      <c r="P277" s="195"/>
      <c r="Q277" s="195" t="s">
        <v>2155</v>
      </c>
      <c r="R277" s="195" t="s">
        <v>847</v>
      </c>
    </row>
    <row r="278" spans="1:18" s="205" customFormat="1">
      <c r="A278" s="195" t="s">
        <v>2154</v>
      </c>
      <c r="B278" s="195" t="s">
        <v>794</v>
      </c>
      <c r="C278" s="195" t="s">
        <v>706</v>
      </c>
      <c r="D278" s="195" t="s">
        <v>802</v>
      </c>
      <c r="E278" s="195" t="s">
        <v>382</v>
      </c>
      <c r="F278" s="195" t="s">
        <v>710</v>
      </c>
      <c r="G278" s="195" t="s">
        <v>48</v>
      </c>
      <c r="H278" s="195" t="s">
        <v>521</v>
      </c>
      <c r="I278" s="195" t="s">
        <v>796</v>
      </c>
      <c r="J278" s="195" t="s">
        <v>1597</v>
      </c>
      <c r="K278" s="204">
        <v>88.8</v>
      </c>
      <c r="L278" s="204">
        <v>0</v>
      </c>
      <c r="M278" s="204">
        <f t="shared" si="6"/>
        <v>88.8</v>
      </c>
      <c r="N278" s="195" t="s">
        <v>1111</v>
      </c>
      <c r="O278" s="195" t="s">
        <v>1597</v>
      </c>
      <c r="P278" s="195"/>
      <c r="Q278" s="195" t="s">
        <v>2155</v>
      </c>
      <c r="R278" s="195" t="s">
        <v>847</v>
      </c>
    </row>
    <row r="279" spans="1:18" s="205" customFormat="1">
      <c r="A279" s="195" t="s">
        <v>2154</v>
      </c>
      <c r="B279" s="195" t="s">
        <v>794</v>
      </c>
      <c r="C279" s="195" t="s">
        <v>808</v>
      </c>
      <c r="D279" s="195" t="s">
        <v>268</v>
      </c>
      <c r="E279" s="195" t="s">
        <v>820</v>
      </c>
      <c r="F279" s="195" t="s">
        <v>710</v>
      </c>
      <c r="G279" s="195" t="s">
        <v>48</v>
      </c>
      <c r="H279" s="195" t="s">
        <v>521</v>
      </c>
      <c r="I279" s="195" t="s">
        <v>796</v>
      </c>
      <c r="J279" s="195" t="s">
        <v>1597</v>
      </c>
      <c r="K279" s="204">
        <v>940</v>
      </c>
      <c r="L279" s="204">
        <v>0</v>
      </c>
      <c r="M279" s="204">
        <f t="shared" si="6"/>
        <v>940</v>
      </c>
      <c r="N279" s="195" t="s">
        <v>1117</v>
      </c>
      <c r="O279" s="195" t="s">
        <v>1597</v>
      </c>
      <c r="P279" s="195"/>
      <c r="Q279" s="195" t="s">
        <v>2155</v>
      </c>
      <c r="R279" s="195" t="s">
        <v>847</v>
      </c>
    </row>
    <row r="280" spans="1:18" s="205" customFormat="1">
      <c r="A280" s="195" t="s">
        <v>2154</v>
      </c>
      <c r="B280" s="195" t="s">
        <v>794</v>
      </c>
      <c r="C280" s="195" t="s">
        <v>808</v>
      </c>
      <c r="D280" s="195" t="s">
        <v>268</v>
      </c>
      <c r="E280" s="195" t="s">
        <v>18</v>
      </c>
      <c r="F280" s="195" t="s">
        <v>710</v>
      </c>
      <c r="G280" s="195" t="s">
        <v>48</v>
      </c>
      <c r="H280" s="195" t="s">
        <v>521</v>
      </c>
      <c r="I280" s="195" t="s">
        <v>796</v>
      </c>
      <c r="J280" s="195" t="s">
        <v>1597</v>
      </c>
      <c r="K280" s="204">
        <v>1541.6</v>
      </c>
      <c r="L280" s="204">
        <v>0</v>
      </c>
      <c r="M280" s="204">
        <f t="shared" si="6"/>
        <v>1541.6</v>
      </c>
      <c r="N280" s="195" t="s">
        <v>2160</v>
      </c>
      <c r="O280" s="195" t="s">
        <v>1597</v>
      </c>
      <c r="P280" s="195"/>
      <c r="Q280" s="195" t="s">
        <v>2155</v>
      </c>
      <c r="R280" s="195" t="s">
        <v>847</v>
      </c>
    </row>
    <row r="281" spans="1:18" s="205" customFormat="1">
      <c r="A281" s="195" t="s">
        <v>2154</v>
      </c>
      <c r="B281" s="195" t="s">
        <v>794</v>
      </c>
      <c r="C281" s="195" t="s">
        <v>808</v>
      </c>
      <c r="D281" s="195" t="s">
        <v>268</v>
      </c>
      <c r="E281" s="195" t="s">
        <v>19</v>
      </c>
      <c r="F281" s="195" t="s">
        <v>710</v>
      </c>
      <c r="G281" s="195" t="s">
        <v>48</v>
      </c>
      <c r="H281" s="195" t="s">
        <v>521</v>
      </c>
      <c r="I281" s="195" t="s">
        <v>796</v>
      </c>
      <c r="J281" s="195" t="s">
        <v>1597</v>
      </c>
      <c r="K281" s="204">
        <v>479.78</v>
      </c>
      <c r="L281" s="204">
        <v>0</v>
      </c>
      <c r="M281" s="204">
        <f t="shared" si="6"/>
        <v>479.78</v>
      </c>
      <c r="N281" s="195" t="s">
        <v>2161</v>
      </c>
      <c r="O281" s="195" t="s">
        <v>1597</v>
      </c>
      <c r="P281" s="195"/>
      <c r="Q281" s="195" t="s">
        <v>2155</v>
      </c>
      <c r="R281" s="195" t="s">
        <v>847</v>
      </c>
    </row>
    <row r="282" spans="1:18" s="205" customFormat="1">
      <c r="A282" s="195" t="s">
        <v>2154</v>
      </c>
      <c r="B282" s="195" t="s">
        <v>794</v>
      </c>
      <c r="C282" s="195" t="s">
        <v>804</v>
      </c>
      <c r="D282" s="195" t="s">
        <v>268</v>
      </c>
      <c r="E282" s="195" t="s">
        <v>844</v>
      </c>
      <c r="F282" s="195" t="s">
        <v>710</v>
      </c>
      <c r="G282" s="195" t="s">
        <v>48</v>
      </c>
      <c r="H282" s="195" t="s">
        <v>521</v>
      </c>
      <c r="I282" s="195" t="s">
        <v>796</v>
      </c>
      <c r="J282" s="195" t="s">
        <v>1597</v>
      </c>
      <c r="K282" s="204">
        <v>1900</v>
      </c>
      <c r="L282" s="204">
        <v>0</v>
      </c>
      <c r="M282" s="204">
        <f t="shared" si="6"/>
        <v>1900</v>
      </c>
      <c r="N282" s="195" t="s">
        <v>970</v>
      </c>
      <c r="O282" s="195" t="s">
        <v>1597</v>
      </c>
      <c r="P282" s="195"/>
      <c r="Q282" s="195" t="s">
        <v>2155</v>
      </c>
      <c r="R282" s="195" t="s">
        <v>847</v>
      </c>
    </row>
    <row r="283" spans="1:18" s="205" customFormat="1">
      <c r="A283" s="195" t="s">
        <v>2154</v>
      </c>
      <c r="B283" s="195" t="s">
        <v>794</v>
      </c>
      <c r="C283" s="195" t="s">
        <v>706</v>
      </c>
      <c r="D283" s="195" t="s">
        <v>802</v>
      </c>
      <c r="E283" s="195" t="s">
        <v>844</v>
      </c>
      <c r="F283" s="195" t="s">
        <v>710</v>
      </c>
      <c r="G283" s="195" t="s">
        <v>48</v>
      </c>
      <c r="H283" s="195" t="s">
        <v>521</v>
      </c>
      <c r="I283" s="195" t="s">
        <v>796</v>
      </c>
      <c r="J283" s="195" t="s">
        <v>1597</v>
      </c>
      <c r="K283" s="204">
        <v>147</v>
      </c>
      <c r="L283" s="204">
        <v>0</v>
      </c>
      <c r="M283" s="204">
        <f t="shared" si="6"/>
        <v>147</v>
      </c>
      <c r="N283" s="195" t="s">
        <v>970</v>
      </c>
      <c r="O283" s="195" t="s">
        <v>1597</v>
      </c>
      <c r="P283" s="195"/>
      <c r="Q283" s="195" t="s">
        <v>2155</v>
      </c>
      <c r="R283" s="195" t="s">
        <v>847</v>
      </c>
    </row>
    <row r="284" spans="1:18" s="205" customFormat="1">
      <c r="A284" s="195" t="s">
        <v>2154</v>
      </c>
      <c r="B284" s="195" t="s">
        <v>794</v>
      </c>
      <c r="C284" s="195" t="s">
        <v>706</v>
      </c>
      <c r="D284" s="195" t="s">
        <v>802</v>
      </c>
      <c r="E284" s="195" t="s">
        <v>21</v>
      </c>
      <c r="F284" s="195" t="s">
        <v>710</v>
      </c>
      <c r="G284" s="195" t="s">
        <v>48</v>
      </c>
      <c r="H284" s="195" t="s">
        <v>521</v>
      </c>
      <c r="I284" s="195" t="s">
        <v>796</v>
      </c>
      <c r="J284" s="195" t="s">
        <v>1597</v>
      </c>
      <c r="K284" s="204">
        <v>28.12</v>
      </c>
      <c r="L284" s="204">
        <v>0</v>
      </c>
      <c r="M284" s="204">
        <f t="shared" si="6"/>
        <v>28.12</v>
      </c>
      <c r="N284" s="195" t="s">
        <v>2148</v>
      </c>
      <c r="O284" s="195" t="s">
        <v>1597</v>
      </c>
      <c r="P284" s="195"/>
      <c r="Q284" s="195" t="s">
        <v>2155</v>
      </c>
      <c r="R284" s="195" t="s">
        <v>847</v>
      </c>
    </row>
    <row r="285" spans="1:18" s="205" customFormat="1">
      <c r="A285" s="195" t="s">
        <v>2154</v>
      </c>
      <c r="B285" s="195" t="s">
        <v>794</v>
      </c>
      <c r="C285" s="195" t="s">
        <v>706</v>
      </c>
      <c r="D285" s="195" t="s">
        <v>802</v>
      </c>
      <c r="E285" s="195" t="s">
        <v>835</v>
      </c>
      <c r="F285" s="195" t="s">
        <v>710</v>
      </c>
      <c r="G285" s="195" t="s">
        <v>48</v>
      </c>
      <c r="H285" s="195" t="s">
        <v>521</v>
      </c>
      <c r="I285" s="195" t="s">
        <v>796</v>
      </c>
      <c r="J285" s="195" t="s">
        <v>1597</v>
      </c>
      <c r="K285" s="204">
        <v>48</v>
      </c>
      <c r="L285" s="204">
        <v>0</v>
      </c>
      <c r="M285" s="204">
        <f t="shared" si="6"/>
        <v>48</v>
      </c>
      <c r="N285" s="195" t="s">
        <v>1022</v>
      </c>
      <c r="O285" s="195" t="s">
        <v>1597</v>
      </c>
      <c r="P285" s="195"/>
      <c r="Q285" s="195" t="s">
        <v>2155</v>
      </c>
      <c r="R285" s="195" t="s">
        <v>847</v>
      </c>
    </row>
    <row r="286" spans="1:18" s="205" customFormat="1">
      <c r="A286" s="195" t="s">
        <v>2154</v>
      </c>
      <c r="B286" s="195" t="s">
        <v>794</v>
      </c>
      <c r="C286" s="195" t="s">
        <v>706</v>
      </c>
      <c r="D286" s="195" t="s">
        <v>802</v>
      </c>
      <c r="E286" s="195" t="s">
        <v>380</v>
      </c>
      <c r="F286" s="195" t="s">
        <v>710</v>
      </c>
      <c r="G286" s="195" t="s">
        <v>48</v>
      </c>
      <c r="H286" s="195" t="s">
        <v>521</v>
      </c>
      <c r="I286" s="195" t="s">
        <v>796</v>
      </c>
      <c r="J286" s="195" t="s">
        <v>1597</v>
      </c>
      <c r="K286" s="204">
        <v>10.63</v>
      </c>
      <c r="L286" s="204">
        <v>0</v>
      </c>
      <c r="M286" s="204">
        <f t="shared" si="6"/>
        <v>10.63</v>
      </c>
      <c r="N286" s="195" t="s">
        <v>2148</v>
      </c>
      <c r="O286" s="195" t="s">
        <v>1597</v>
      </c>
      <c r="P286" s="195"/>
      <c r="Q286" s="195" t="s">
        <v>2155</v>
      </c>
      <c r="R286" s="195" t="s">
        <v>847</v>
      </c>
    </row>
    <row r="287" spans="1:18" s="205" customFormat="1">
      <c r="A287" s="195" t="s">
        <v>2154</v>
      </c>
      <c r="B287" s="195" t="s">
        <v>794</v>
      </c>
      <c r="C287" s="195" t="s">
        <v>706</v>
      </c>
      <c r="D287" s="195" t="s">
        <v>802</v>
      </c>
      <c r="E287" s="195" t="s">
        <v>380</v>
      </c>
      <c r="F287" s="195" t="s">
        <v>710</v>
      </c>
      <c r="G287" s="195" t="s">
        <v>48</v>
      </c>
      <c r="H287" s="195" t="s">
        <v>521</v>
      </c>
      <c r="I287" s="195" t="s">
        <v>796</v>
      </c>
      <c r="J287" s="195" t="s">
        <v>1597</v>
      </c>
      <c r="K287" s="204">
        <v>15.47</v>
      </c>
      <c r="L287" s="204">
        <v>0</v>
      </c>
      <c r="M287" s="204">
        <f t="shared" si="6"/>
        <v>15.47</v>
      </c>
      <c r="N287" s="195" t="s">
        <v>976</v>
      </c>
      <c r="O287" s="195" t="s">
        <v>1597</v>
      </c>
      <c r="P287" s="195"/>
      <c r="Q287" s="195" t="s">
        <v>2155</v>
      </c>
      <c r="R287" s="195" t="s">
        <v>847</v>
      </c>
    </row>
    <row r="288" spans="1:18" s="205" customFormat="1">
      <c r="A288" s="195" t="s">
        <v>2154</v>
      </c>
      <c r="B288" s="195" t="s">
        <v>794</v>
      </c>
      <c r="C288" s="195" t="s">
        <v>706</v>
      </c>
      <c r="D288" s="195" t="s">
        <v>802</v>
      </c>
      <c r="E288" s="195" t="s">
        <v>342</v>
      </c>
      <c r="F288" s="195" t="s">
        <v>710</v>
      </c>
      <c r="G288" s="195" t="s">
        <v>48</v>
      </c>
      <c r="H288" s="195" t="s">
        <v>521</v>
      </c>
      <c r="I288" s="195" t="s">
        <v>796</v>
      </c>
      <c r="J288" s="195" t="s">
        <v>1597</v>
      </c>
      <c r="K288" s="204">
        <v>30</v>
      </c>
      <c r="L288" s="204">
        <v>0</v>
      </c>
      <c r="M288" s="204">
        <f t="shared" si="6"/>
        <v>30</v>
      </c>
      <c r="N288" s="195" t="s">
        <v>1113</v>
      </c>
      <c r="O288" s="195" t="s">
        <v>1597</v>
      </c>
      <c r="P288" s="195"/>
      <c r="Q288" s="195" t="s">
        <v>2155</v>
      </c>
      <c r="R288" s="195" t="s">
        <v>847</v>
      </c>
    </row>
    <row r="289" spans="1:18" s="205" customFormat="1">
      <c r="A289" s="195" t="s">
        <v>2154</v>
      </c>
      <c r="B289" s="195" t="s">
        <v>794</v>
      </c>
      <c r="C289" s="195" t="s">
        <v>706</v>
      </c>
      <c r="D289" s="195" t="s">
        <v>802</v>
      </c>
      <c r="E289" s="195" t="s">
        <v>708</v>
      </c>
      <c r="F289" s="195" t="s">
        <v>710</v>
      </c>
      <c r="G289" s="195" t="s">
        <v>48</v>
      </c>
      <c r="H289" s="195" t="s">
        <v>521</v>
      </c>
      <c r="I289" s="195" t="s">
        <v>796</v>
      </c>
      <c r="J289" s="195" t="s">
        <v>1597</v>
      </c>
      <c r="K289" s="204">
        <v>100.8</v>
      </c>
      <c r="L289" s="204">
        <v>0</v>
      </c>
      <c r="M289" s="204">
        <f t="shared" si="6"/>
        <v>100.8</v>
      </c>
      <c r="N289" s="195" t="s">
        <v>1111</v>
      </c>
      <c r="O289" s="195" t="s">
        <v>1597</v>
      </c>
      <c r="P289" s="195"/>
      <c r="Q289" s="195" t="s">
        <v>2155</v>
      </c>
      <c r="R289" s="195" t="s">
        <v>847</v>
      </c>
    </row>
    <row r="290" spans="1:18" s="205" customFormat="1">
      <c r="A290" s="195" t="s">
        <v>2154</v>
      </c>
      <c r="B290" s="195" t="s">
        <v>794</v>
      </c>
      <c r="C290" s="195" t="s">
        <v>706</v>
      </c>
      <c r="D290" s="195" t="s">
        <v>802</v>
      </c>
      <c r="E290" s="195" t="s">
        <v>513</v>
      </c>
      <c r="F290" s="195" t="s">
        <v>710</v>
      </c>
      <c r="G290" s="195" t="s">
        <v>48</v>
      </c>
      <c r="H290" s="195" t="s">
        <v>521</v>
      </c>
      <c r="I290" s="195" t="s">
        <v>796</v>
      </c>
      <c r="J290" s="195" t="s">
        <v>1597</v>
      </c>
      <c r="K290" s="204">
        <v>21.97</v>
      </c>
      <c r="L290" s="204">
        <v>0</v>
      </c>
      <c r="M290" s="204">
        <f t="shared" si="6"/>
        <v>21.97</v>
      </c>
      <c r="N290" s="195" t="s">
        <v>976</v>
      </c>
      <c r="O290" s="195" t="s">
        <v>1597</v>
      </c>
      <c r="P290" s="195"/>
      <c r="Q290" s="195" t="s">
        <v>2155</v>
      </c>
      <c r="R290" s="195" t="s">
        <v>847</v>
      </c>
    </row>
    <row r="291" spans="1:18" s="205" customFormat="1">
      <c r="A291" s="195" t="s">
        <v>2154</v>
      </c>
      <c r="B291" s="195" t="s">
        <v>794</v>
      </c>
      <c r="C291" s="195" t="s">
        <v>706</v>
      </c>
      <c r="D291" s="195" t="s">
        <v>802</v>
      </c>
      <c r="E291" s="195" t="s">
        <v>513</v>
      </c>
      <c r="F291" s="195" t="s">
        <v>710</v>
      </c>
      <c r="G291" s="195" t="s">
        <v>48</v>
      </c>
      <c r="H291" s="195" t="s">
        <v>521</v>
      </c>
      <c r="I291" s="195" t="s">
        <v>796</v>
      </c>
      <c r="J291" s="195" t="s">
        <v>1597</v>
      </c>
      <c r="K291" s="204">
        <v>8.4</v>
      </c>
      <c r="L291" s="204">
        <v>0</v>
      </c>
      <c r="M291" s="204">
        <f t="shared" si="6"/>
        <v>8.4</v>
      </c>
      <c r="N291" s="195" t="s">
        <v>2148</v>
      </c>
      <c r="O291" s="195" t="s">
        <v>1597</v>
      </c>
      <c r="P291" s="195"/>
      <c r="Q291" s="195" t="s">
        <v>2155</v>
      </c>
      <c r="R291" s="195" t="s">
        <v>847</v>
      </c>
    </row>
    <row r="292" spans="1:18" s="205" customFormat="1">
      <c r="A292" s="195" t="s">
        <v>2154</v>
      </c>
      <c r="B292" s="195" t="s">
        <v>794</v>
      </c>
      <c r="C292" s="195" t="s">
        <v>706</v>
      </c>
      <c r="D292" s="195" t="s">
        <v>802</v>
      </c>
      <c r="E292" s="195" t="s">
        <v>464</v>
      </c>
      <c r="F292" s="195" t="s">
        <v>710</v>
      </c>
      <c r="G292" s="195" t="s">
        <v>48</v>
      </c>
      <c r="H292" s="195" t="s">
        <v>521</v>
      </c>
      <c r="I292" s="195" t="s">
        <v>796</v>
      </c>
      <c r="J292" s="195" t="s">
        <v>1597</v>
      </c>
      <c r="K292" s="204">
        <v>20.59</v>
      </c>
      <c r="L292" s="204">
        <v>0</v>
      </c>
      <c r="M292" s="204">
        <f t="shared" si="6"/>
        <v>20.59</v>
      </c>
      <c r="N292" s="195" t="s">
        <v>2148</v>
      </c>
      <c r="O292" s="195" t="s">
        <v>1597</v>
      </c>
      <c r="P292" s="195"/>
      <c r="Q292" s="195" t="s">
        <v>2155</v>
      </c>
      <c r="R292" s="195" t="s">
        <v>847</v>
      </c>
    </row>
    <row r="293" spans="1:18" s="205" customFormat="1">
      <c r="A293" s="195" t="s">
        <v>2154</v>
      </c>
      <c r="B293" s="195" t="s">
        <v>794</v>
      </c>
      <c r="C293" s="195" t="s">
        <v>706</v>
      </c>
      <c r="D293" s="195" t="s">
        <v>802</v>
      </c>
      <c r="E293" s="195" t="s">
        <v>19</v>
      </c>
      <c r="F293" s="195" t="s">
        <v>710</v>
      </c>
      <c r="G293" s="195" t="s">
        <v>48</v>
      </c>
      <c r="H293" s="195" t="s">
        <v>521</v>
      </c>
      <c r="I293" s="195" t="s">
        <v>796</v>
      </c>
      <c r="J293" s="195" t="s">
        <v>1597</v>
      </c>
      <c r="K293" s="204">
        <v>30.62</v>
      </c>
      <c r="L293" s="204">
        <v>0</v>
      </c>
      <c r="M293" s="204">
        <f t="shared" si="6"/>
        <v>30.62</v>
      </c>
      <c r="N293" s="195" t="s">
        <v>2161</v>
      </c>
      <c r="O293" s="195" t="s">
        <v>1597</v>
      </c>
      <c r="P293" s="195"/>
      <c r="Q293" s="195" t="s">
        <v>2155</v>
      </c>
      <c r="R293" s="195" t="s">
        <v>847</v>
      </c>
    </row>
    <row r="294" spans="1:18" s="205" customFormat="1">
      <c r="A294" s="195" t="s">
        <v>2154</v>
      </c>
      <c r="B294" s="195" t="s">
        <v>794</v>
      </c>
      <c r="C294" s="195" t="s">
        <v>706</v>
      </c>
      <c r="D294" s="195" t="s">
        <v>802</v>
      </c>
      <c r="E294" s="195" t="s">
        <v>820</v>
      </c>
      <c r="F294" s="195" t="s">
        <v>710</v>
      </c>
      <c r="G294" s="195" t="s">
        <v>48</v>
      </c>
      <c r="H294" s="195" t="s">
        <v>521</v>
      </c>
      <c r="I294" s="195" t="s">
        <v>796</v>
      </c>
      <c r="J294" s="195" t="s">
        <v>1597</v>
      </c>
      <c r="K294" s="204">
        <v>60</v>
      </c>
      <c r="L294" s="204">
        <v>0</v>
      </c>
      <c r="M294" s="204">
        <f t="shared" si="6"/>
        <v>60</v>
      </c>
      <c r="N294" s="195" t="s">
        <v>1117</v>
      </c>
      <c r="O294" s="195" t="s">
        <v>1597</v>
      </c>
      <c r="P294" s="195"/>
      <c r="Q294" s="195" t="s">
        <v>2155</v>
      </c>
      <c r="R294" s="195" t="s">
        <v>847</v>
      </c>
    </row>
    <row r="295" spans="1:18" s="205" customFormat="1">
      <c r="A295" s="195" t="s">
        <v>2154</v>
      </c>
      <c r="B295" s="195" t="s">
        <v>794</v>
      </c>
      <c r="C295" s="195" t="s">
        <v>706</v>
      </c>
      <c r="D295" s="195" t="s">
        <v>802</v>
      </c>
      <c r="E295" s="195" t="s">
        <v>18</v>
      </c>
      <c r="F295" s="195" t="s">
        <v>710</v>
      </c>
      <c r="G295" s="195" t="s">
        <v>48</v>
      </c>
      <c r="H295" s="195" t="s">
        <v>521</v>
      </c>
      <c r="I295" s="195" t="s">
        <v>796</v>
      </c>
      <c r="J295" s="195" t="s">
        <v>1597</v>
      </c>
      <c r="K295" s="204">
        <v>98.4</v>
      </c>
      <c r="L295" s="204">
        <v>0</v>
      </c>
      <c r="M295" s="204">
        <f t="shared" si="6"/>
        <v>98.4</v>
      </c>
      <c r="N295" s="195" t="s">
        <v>2160</v>
      </c>
      <c r="O295" s="195" t="s">
        <v>1597</v>
      </c>
      <c r="P295" s="195"/>
      <c r="Q295" s="195" t="s">
        <v>2155</v>
      </c>
      <c r="R295" s="195" t="s">
        <v>847</v>
      </c>
    </row>
    <row r="296" spans="1:18" s="205" customFormat="1">
      <c r="A296" s="195" t="s">
        <v>2154</v>
      </c>
      <c r="B296" s="195" t="s">
        <v>794</v>
      </c>
      <c r="C296" s="195" t="s">
        <v>706</v>
      </c>
      <c r="D296" s="195" t="s">
        <v>802</v>
      </c>
      <c r="E296" s="195" t="s">
        <v>137</v>
      </c>
      <c r="F296" s="195" t="s">
        <v>710</v>
      </c>
      <c r="G296" s="195" t="s">
        <v>48</v>
      </c>
      <c r="H296" s="195" t="s">
        <v>521</v>
      </c>
      <c r="I296" s="195" t="s">
        <v>796</v>
      </c>
      <c r="J296" s="195" t="s">
        <v>1597</v>
      </c>
      <c r="K296" s="204">
        <v>7.5</v>
      </c>
      <c r="L296" s="204">
        <v>0</v>
      </c>
      <c r="M296" s="204">
        <f t="shared" si="6"/>
        <v>7.5</v>
      </c>
      <c r="N296" s="195" t="s">
        <v>978</v>
      </c>
      <c r="O296" s="195" t="s">
        <v>1597</v>
      </c>
      <c r="P296" s="195"/>
      <c r="Q296" s="195" t="s">
        <v>2155</v>
      </c>
      <c r="R296" s="195" t="s">
        <v>847</v>
      </c>
    </row>
    <row r="297" spans="1:18" s="205" customFormat="1">
      <c r="A297" s="195" t="s">
        <v>2154</v>
      </c>
      <c r="B297" s="195" t="s">
        <v>794</v>
      </c>
      <c r="C297" s="195" t="s">
        <v>706</v>
      </c>
      <c r="D297" s="195" t="s">
        <v>802</v>
      </c>
      <c r="E297" s="195" t="s">
        <v>28</v>
      </c>
      <c r="F297" s="195" t="s">
        <v>710</v>
      </c>
      <c r="G297" s="195" t="s">
        <v>48</v>
      </c>
      <c r="H297" s="195" t="s">
        <v>521</v>
      </c>
      <c r="I297" s="195" t="s">
        <v>796</v>
      </c>
      <c r="J297" s="195" t="s">
        <v>1597</v>
      </c>
      <c r="K297" s="204">
        <v>33.6</v>
      </c>
      <c r="L297" s="204">
        <v>0</v>
      </c>
      <c r="M297" s="204">
        <f t="shared" si="6"/>
        <v>33.6</v>
      </c>
      <c r="N297" s="195" t="s">
        <v>2156</v>
      </c>
      <c r="O297" s="195" t="s">
        <v>1597</v>
      </c>
      <c r="P297" s="195"/>
      <c r="Q297" s="195" t="s">
        <v>2155</v>
      </c>
      <c r="R297" s="195" t="s">
        <v>847</v>
      </c>
    </row>
    <row r="298" spans="1:18" s="205" customFormat="1">
      <c r="A298" s="195" t="s">
        <v>2154</v>
      </c>
      <c r="B298" s="195" t="s">
        <v>794</v>
      </c>
      <c r="C298" s="195" t="s">
        <v>706</v>
      </c>
      <c r="D298" s="195" t="s">
        <v>802</v>
      </c>
      <c r="E298" s="195" t="s">
        <v>28</v>
      </c>
      <c r="F298" s="195" t="s">
        <v>710</v>
      </c>
      <c r="G298" s="195" t="s">
        <v>48</v>
      </c>
      <c r="H298" s="195" t="s">
        <v>521</v>
      </c>
      <c r="I298" s="195" t="s">
        <v>796</v>
      </c>
      <c r="J298" s="195" t="s">
        <v>1597</v>
      </c>
      <c r="K298" s="204">
        <v>93</v>
      </c>
      <c r="L298" s="204">
        <v>0</v>
      </c>
      <c r="M298" s="204">
        <f t="shared" si="6"/>
        <v>93</v>
      </c>
      <c r="N298" s="195" t="s">
        <v>1019</v>
      </c>
      <c r="O298" s="195" t="s">
        <v>1597</v>
      </c>
      <c r="P298" s="195"/>
      <c r="Q298" s="195" t="s">
        <v>2155</v>
      </c>
      <c r="R298" s="195" t="s">
        <v>847</v>
      </c>
    </row>
    <row r="299" spans="1:18" s="205" customFormat="1">
      <c r="A299" s="195" t="s">
        <v>2154</v>
      </c>
      <c r="B299" s="195" t="s">
        <v>794</v>
      </c>
      <c r="C299" s="195" t="s">
        <v>706</v>
      </c>
      <c r="D299" s="195" t="s">
        <v>802</v>
      </c>
      <c r="E299" s="195" t="s">
        <v>342</v>
      </c>
      <c r="F299" s="195" t="s">
        <v>710</v>
      </c>
      <c r="G299" s="195" t="s">
        <v>48</v>
      </c>
      <c r="H299" s="195" t="s">
        <v>521</v>
      </c>
      <c r="I299" s="195" t="s">
        <v>796</v>
      </c>
      <c r="J299" s="195" t="s">
        <v>1597</v>
      </c>
      <c r="K299" s="204">
        <v>15.85</v>
      </c>
      <c r="L299" s="204">
        <v>0</v>
      </c>
      <c r="M299" s="204">
        <f t="shared" si="6"/>
        <v>15.85</v>
      </c>
      <c r="N299" s="195" t="s">
        <v>2148</v>
      </c>
      <c r="O299" s="195" t="s">
        <v>1597</v>
      </c>
      <c r="P299" s="195"/>
      <c r="Q299" s="195" t="s">
        <v>2155</v>
      </c>
      <c r="R299" s="195" t="s">
        <v>847</v>
      </c>
    </row>
    <row r="300" spans="1:18" s="205" customFormat="1">
      <c r="A300" s="195" t="s">
        <v>2154</v>
      </c>
      <c r="B300" s="195" t="s">
        <v>794</v>
      </c>
      <c r="C300" s="195" t="s">
        <v>859</v>
      </c>
      <c r="D300" s="195" t="s">
        <v>521</v>
      </c>
      <c r="E300" s="195" t="s">
        <v>844</v>
      </c>
      <c r="F300" s="195" t="s">
        <v>710</v>
      </c>
      <c r="G300" s="195" t="s">
        <v>48</v>
      </c>
      <c r="H300" s="195" t="s">
        <v>521</v>
      </c>
      <c r="I300" s="195" t="s">
        <v>796</v>
      </c>
      <c r="J300" s="195" t="s">
        <v>1597</v>
      </c>
      <c r="K300" s="204">
        <v>0</v>
      </c>
      <c r="L300" s="204">
        <v>2450</v>
      </c>
      <c r="M300" s="204">
        <f t="shared" si="6"/>
        <v>-2450</v>
      </c>
      <c r="N300" s="195" t="s">
        <v>970</v>
      </c>
      <c r="O300" s="195" t="s">
        <v>1597</v>
      </c>
      <c r="P300" s="195"/>
      <c r="Q300" s="195" t="s">
        <v>2155</v>
      </c>
      <c r="R300" s="195" t="s">
        <v>847</v>
      </c>
    </row>
    <row r="301" spans="1:18" s="205" customFormat="1">
      <c r="A301" s="195" t="s">
        <v>2154</v>
      </c>
      <c r="B301" s="195" t="s">
        <v>794</v>
      </c>
      <c r="C301" s="195" t="s">
        <v>859</v>
      </c>
      <c r="D301" s="195" t="s">
        <v>521</v>
      </c>
      <c r="E301" s="195" t="s">
        <v>21</v>
      </c>
      <c r="F301" s="195" t="s">
        <v>710</v>
      </c>
      <c r="G301" s="195" t="s">
        <v>48</v>
      </c>
      <c r="H301" s="195" t="s">
        <v>521</v>
      </c>
      <c r="I301" s="195" t="s">
        <v>796</v>
      </c>
      <c r="J301" s="195" t="s">
        <v>1597</v>
      </c>
      <c r="K301" s="204">
        <v>0</v>
      </c>
      <c r="L301" s="204">
        <v>468.6</v>
      </c>
      <c r="M301" s="204">
        <f t="shared" si="6"/>
        <v>-468.6</v>
      </c>
      <c r="N301" s="195" t="s">
        <v>2148</v>
      </c>
      <c r="O301" s="195" t="s">
        <v>1597</v>
      </c>
      <c r="P301" s="195"/>
      <c r="Q301" s="195" t="s">
        <v>2155</v>
      </c>
      <c r="R301" s="195" t="s">
        <v>847</v>
      </c>
    </row>
    <row r="302" spans="1:18" s="205" customFormat="1">
      <c r="A302" s="195" t="s">
        <v>2154</v>
      </c>
      <c r="B302" s="195" t="s">
        <v>794</v>
      </c>
      <c r="C302" s="195" t="s">
        <v>859</v>
      </c>
      <c r="D302" s="195" t="s">
        <v>521</v>
      </c>
      <c r="E302" s="195" t="s">
        <v>835</v>
      </c>
      <c r="F302" s="195" t="s">
        <v>710</v>
      </c>
      <c r="G302" s="195" t="s">
        <v>48</v>
      </c>
      <c r="H302" s="195" t="s">
        <v>521</v>
      </c>
      <c r="I302" s="195" t="s">
        <v>796</v>
      </c>
      <c r="J302" s="195" t="s">
        <v>1597</v>
      </c>
      <c r="K302" s="204">
        <v>0</v>
      </c>
      <c r="L302" s="204">
        <v>800</v>
      </c>
      <c r="M302" s="204">
        <f t="shared" si="6"/>
        <v>-800</v>
      </c>
      <c r="N302" s="195" t="s">
        <v>1022</v>
      </c>
      <c r="O302" s="195" t="s">
        <v>1597</v>
      </c>
      <c r="P302" s="195"/>
      <c r="Q302" s="195" t="s">
        <v>2155</v>
      </c>
      <c r="R302" s="195" t="s">
        <v>847</v>
      </c>
    </row>
    <row r="303" spans="1:18" s="205" customFormat="1">
      <c r="A303" s="195" t="s">
        <v>2154</v>
      </c>
      <c r="B303" s="195" t="s">
        <v>794</v>
      </c>
      <c r="C303" s="195" t="s">
        <v>859</v>
      </c>
      <c r="D303" s="195" t="s">
        <v>521</v>
      </c>
      <c r="E303" s="195" t="s">
        <v>513</v>
      </c>
      <c r="F303" s="195" t="s">
        <v>710</v>
      </c>
      <c r="G303" s="195" t="s">
        <v>48</v>
      </c>
      <c r="H303" s="195" t="s">
        <v>521</v>
      </c>
      <c r="I303" s="195" t="s">
        <v>796</v>
      </c>
      <c r="J303" s="195" t="s">
        <v>1597</v>
      </c>
      <c r="K303" s="204">
        <v>0</v>
      </c>
      <c r="L303" s="204">
        <v>140</v>
      </c>
      <c r="M303" s="204">
        <f t="shared" si="6"/>
        <v>-140</v>
      </c>
      <c r="N303" s="195" t="s">
        <v>2148</v>
      </c>
      <c r="O303" s="195" t="s">
        <v>1597</v>
      </c>
      <c r="P303" s="195"/>
      <c r="Q303" s="195" t="s">
        <v>2155</v>
      </c>
      <c r="R303" s="195" t="s">
        <v>847</v>
      </c>
    </row>
    <row r="304" spans="1:18" s="205" customFormat="1">
      <c r="A304" s="195" t="s">
        <v>2154</v>
      </c>
      <c r="B304" s="195" t="s">
        <v>794</v>
      </c>
      <c r="C304" s="195" t="s">
        <v>859</v>
      </c>
      <c r="D304" s="195" t="s">
        <v>521</v>
      </c>
      <c r="E304" s="195" t="s">
        <v>513</v>
      </c>
      <c r="F304" s="195" t="s">
        <v>710</v>
      </c>
      <c r="G304" s="195" t="s">
        <v>48</v>
      </c>
      <c r="H304" s="195" t="s">
        <v>521</v>
      </c>
      <c r="I304" s="195" t="s">
        <v>796</v>
      </c>
      <c r="J304" s="195" t="s">
        <v>1597</v>
      </c>
      <c r="K304" s="204">
        <v>0</v>
      </c>
      <c r="L304" s="204">
        <v>366.2</v>
      </c>
      <c r="M304" s="204">
        <f t="shared" si="6"/>
        <v>-366.2</v>
      </c>
      <c r="N304" s="195" t="s">
        <v>976</v>
      </c>
      <c r="O304" s="195" t="s">
        <v>1597</v>
      </c>
      <c r="P304" s="195"/>
      <c r="Q304" s="195" t="s">
        <v>2155</v>
      </c>
      <c r="R304" s="195" t="s">
        <v>847</v>
      </c>
    </row>
    <row r="305" spans="1:18" s="205" customFormat="1">
      <c r="A305" s="195" t="s">
        <v>2154</v>
      </c>
      <c r="B305" s="195" t="s">
        <v>794</v>
      </c>
      <c r="C305" s="195" t="s">
        <v>859</v>
      </c>
      <c r="D305" s="195" t="s">
        <v>521</v>
      </c>
      <c r="E305" s="195" t="s">
        <v>894</v>
      </c>
      <c r="F305" s="195" t="s">
        <v>710</v>
      </c>
      <c r="G305" s="195" t="s">
        <v>48</v>
      </c>
      <c r="H305" s="195" t="s">
        <v>521</v>
      </c>
      <c r="I305" s="195" t="s">
        <v>796</v>
      </c>
      <c r="J305" s="195" t="s">
        <v>1597</v>
      </c>
      <c r="K305" s="204">
        <v>0</v>
      </c>
      <c r="L305" s="204">
        <v>1500</v>
      </c>
      <c r="M305" s="204">
        <f t="shared" si="6"/>
        <v>-1500</v>
      </c>
      <c r="N305" s="195" t="s">
        <v>2159</v>
      </c>
      <c r="O305" s="195" t="s">
        <v>1597</v>
      </c>
      <c r="P305" s="195"/>
      <c r="Q305" s="195" t="s">
        <v>2155</v>
      </c>
      <c r="R305" s="195" t="s">
        <v>847</v>
      </c>
    </row>
    <row r="306" spans="1:18" s="205" customFormat="1">
      <c r="A306" s="195" t="s">
        <v>2154</v>
      </c>
      <c r="B306" s="195" t="s">
        <v>794</v>
      </c>
      <c r="C306" s="195" t="s">
        <v>859</v>
      </c>
      <c r="D306" s="195" t="s">
        <v>521</v>
      </c>
      <c r="E306" s="195" t="s">
        <v>380</v>
      </c>
      <c r="F306" s="195" t="s">
        <v>710</v>
      </c>
      <c r="G306" s="195" t="s">
        <v>48</v>
      </c>
      <c r="H306" s="195" t="s">
        <v>521</v>
      </c>
      <c r="I306" s="195" t="s">
        <v>796</v>
      </c>
      <c r="J306" s="195" t="s">
        <v>1597</v>
      </c>
      <c r="K306" s="204">
        <v>0</v>
      </c>
      <c r="L306" s="204">
        <v>257.83999999999997</v>
      </c>
      <c r="M306" s="204">
        <f t="shared" si="6"/>
        <v>-257.83999999999997</v>
      </c>
      <c r="N306" s="195" t="s">
        <v>976</v>
      </c>
      <c r="O306" s="195" t="s">
        <v>1597</v>
      </c>
      <c r="P306" s="195"/>
      <c r="Q306" s="195" t="s">
        <v>2155</v>
      </c>
      <c r="R306" s="195" t="s">
        <v>847</v>
      </c>
    </row>
    <row r="307" spans="1:18" s="205" customFormat="1">
      <c r="A307" s="195" t="s">
        <v>2154</v>
      </c>
      <c r="B307" s="195" t="s">
        <v>794</v>
      </c>
      <c r="C307" s="195" t="s">
        <v>859</v>
      </c>
      <c r="D307" s="195" t="s">
        <v>521</v>
      </c>
      <c r="E307" s="195" t="s">
        <v>820</v>
      </c>
      <c r="F307" s="195" t="s">
        <v>710</v>
      </c>
      <c r="G307" s="195" t="s">
        <v>48</v>
      </c>
      <c r="H307" s="195" t="s">
        <v>521</v>
      </c>
      <c r="I307" s="195" t="s">
        <v>796</v>
      </c>
      <c r="J307" s="195" t="s">
        <v>1597</v>
      </c>
      <c r="K307" s="204">
        <v>0</v>
      </c>
      <c r="L307" s="204">
        <v>1000</v>
      </c>
      <c r="M307" s="204">
        <f t="shared" si="6"/>
        <v>-1000</v>
      </c>
      <c r="N307" s="195" t="s">
        <v>1117</v>
      </c>
      <c r="O307" s="195" t="s">
        <v>1597</v>
      </c>
      <c r="P307" s="195"/>
      <c r="Q307" s="195" t="s">
        <v>2155</v>
      </c>
      <c r="R307" s="195" t="s">
        <v>847</v>
      </c>
    </row>
    <row r="308" spans="1:18" s="205" customFormat="1">
      <c r="A308" s="195" t="s">
        <v>2154</v>
      </c>
      <c r="B308" s="195" t="s">
        <v>794</v>
      </c>
      <c r="C308" s="195" t="s">
        <v>859</v>
      </c>
      <c r="D308" s="195" t="s">
        <v>521</v>
      </c>
      <c r="E308" s="195" t="s">
        <v>18</v>
      </c>
      <c r="F308" s="195" t="s">
        <v>710</v>
      </c>
      <c r="G308" s="195" t="s">
        <v>48</v>
      </c>
      <c r="H308" s="195" t="s">
        <v>521</v>
      </c>
      <c r="I308" s="195" t="s">
        <v>796</v>
      </c>
      <c r="J308" s="195" t="s">
        <v>1597</v>
      </c>
      <c r="K308" s="204">
        <v>0</v>
      </c>
      <c r="L308" s="204">
        <v>1640</v>
      </c>
      <c r="M308" s="204">
        <f t="shared" si="6"/>
        <v>-1640</v>
      </c>
      <c r="N308" s="195" t="s">
        <v>2160</v>
      </c>
      <c r="O308" s="195" t="s">
        <v>1597</v>
      </c>
      <c r="P308" s="195"/>
      <c r="Q308" s="195" t="s">
        <v>2155</v>
      </c>
      <c r="R308" s="195" t="s">
        <v>847</v>
      </c>
    </row>
    <row r="309" spans="1:18" s="205" customFormat="1">
      <c r="A309" s="195" t="s">
        <v>2154</v>
      </c>
      <c r="B309" s="195" t="s">
        <v>794</v>
      </c>
      <c r="C309" s="195" t="s">
        <v>859</v>
      </c>
      <c r="D309" s="195" t="s">
        <v>521</v>
      </c>
      <c r="E309" s="195" t="s">
        <v>137</v>
      </c>
      <c r="F309" s="195" t="s">
        <v>710</v>
      </c>
      <c r="G309" s="195" t="s">
        <v>48</v>
      </c>
      <c r="H309" s="195" t="s">
        <v>521</v>
      </c>
      <c r="I309" s="195" t="s">
        <v>796</v>
      </c>
      <c r="J309" s="195" t="s">
        <v>1597</v>
      </c>
      <c r="K309" s="204">
        <v>0</v>
      </c>
      <c r="L309" s="204">
        <v>125</v>
      </c>
      <c r="M309" s="204">
        <f t="shared" si="6"/>
        <v>-125</v>
      </c>
      <c r="N309" s="195" t="s">
        <v>978</v>
      </c>
      <c r="O309" s="195" t="s">
        <v>1597</v>
      </c>
      <c r="P309" s="195"/>
      <c r="Q309" s="195" t="s">
        <v>2155</v>
      </c>
      <c r="R309" s="195" t="s">
        <v>847</v>
      </c>
    </row>
    <row r="310" spans="1:18" s="205" customFormat="1">
      <c r="A310" s="195" t="s">
        <v>2154</v>
      </c>
      <c r="B310" s="195" t="s">
        <v>794</v>
      </c>
      <c r="C310" s="195" t="s">
        <v>859</v>
      </c>
      <c r="D310" s="195" t="s">
        <v>521</v>
      </c>
      <c r="E310" s="195" t="s">
        <v>464</v>
      </c>
      <c r="F310" s="195" t="s">
        <v>710</v>
      </c>
      <c r="G310" s="195" t="s">
        <v>48</v>
      </c>
      <c r="H310" s="195" t="s">
        <v>521</v>
      </c>
      <c r="I310" s="195" t="s">
        <v>796</v>
      </c>
      <c r="J310" s="195" t="s">
        <v>1597</v>
      </c>
      <c r="K310" s="204">
        <v>0</v>
      </c>
      <c r="L310" s="204">
        <v>343.2</v>
      </c>
      <c r="M310" s="204">
        <f t="shared" si="6"/>
        <v>-343.2</v>
      </c>
      <c r="N310" s="195" t="s">
        <v>2148</v>
      </c>
      <c r="O310" s="195" t="s">
        <v>1597</v>
      </c>
      <c r="P310" s="195"/>
      <c r="Q310" s="195" t="s">
        <v>2155</v>
      </c>
      <c r="R310" s="195" t="s">
        <v>847</v>
      </c>
    </row>
    <row r="311" spans="1:18" s="205" customFormat="1">
      <c r="A311" s="195" t="s">
        <v>2154</v>
      </c>
      <c r="B311" s="195" t="s">
        <v>794</v>
      </c>
      <c r="C311" s="195" t="s">
        <v>859</v>
      </c>
      <c r="D311" s="195" t="s">
        <v>521</v>
      </c>
      <c r="E311" s="195" t="s">
        <v>19</v>
      </c>
      <c r="F311" s="195" t="s">
        <v>710</v>
      </c>
      <c r="G311" s="195" t="s">
        <v>48</v>
      </c>
      <c r="H311" s="195" t="s">
        <v>521</v>
      </c>
      <c r="I311" s="195" t="s">
        <v>796</v>
      </c>
      <c r="J311" s="195" t="s">
        <v>1597</v>
      </c>
      <c r="K311" s="204">
        <v>0</v>
      </c>
      <c r="L311" s="204">
        <v>510.4</v>
      </c>
      <c r="M311" s="204">
        <f t="shared" si="6"/>
        <v>-510.4</v>
      </c>
      <c r="N311" s="195" t="s">
        <v>2161</v>
      </c>
      <c r="O311" s="195" t="s">
        <v>1597</v>
      </c>
      <c r="P311" s="195"/>
      <c r="Q311" s="195" t="s">
        <v>2155</v>
      </c>
      <c r="R311" s="195" t="s">
        <v>847</v>
      </c>
    </row>
    <row r="312" spans="1:18" s="205" customFormat="1">
      <c r="A312" s="195" t="s">
        <v>2162</v>
      </c>
      <c r="B312" s="195" t="s">
        <v>794</v>
      </c>
      <c r="C312" s="195" t="s">
        <v>859</v>
      </c>
      <c r="D312" s="195" t="s">
        <v>521</v>
      </c>
      <c r="E312" s="195" t="s">
        <v>342</v>
      </c>
      <c r="F312" s="195" t="s">
        <v>710</v>
      </c>
      <c r="G312" s="195" t="s">
        <v>48</v>
      </c>
      <c r="H312" s="195" t="s">
        <v>521</v>
      </c>
      <c r="I312" s="195" t="s">
        <v>796</v>
      </c>
      <c r="J312" s="195" t="s">
        <v>1811</v>
      </c>
      <c r="K312" s="204">
        <v>0</v>
      </c>
      <c r="L312" s="204">
        <v>1310</v>
      </c>
      <c r="M312" s="204">
        <f t="shared" ref="M312:M375" si="7">K312-L312</f>
        <v>-1310</v>
      </c>
      <c r="N312" s="195" t="s">
        <v>2163</v>
      </c>
      <c r="O312" s="195" t="s">
        <v>1811</v>
      </c>
      <c r="P312" s="195"/>
      <c r="Q312" s="195" t="s">
        <v>2164</v>
      </c>
      <c r="R312" s="195" t="s">
        <v>847</v>
      </c>
    </row>
    <row r="313" spans="1:18" s="205" customFormat="1">
      <c r="A313" s="195" t="s">
        <v>2162</v>
      </c>
      <c r="B313" s="195" t="s">
        <v>794</v>
      </c>
      <c r="C313" s="195" t="s">
        <v>859</v>
      </c>
      <c r="D313" s="195" t="s">
        <v>521</v>
      </c>
      <c r="E313" s="195" t="s">
        <v>342</v>
      </c>
      <c r="F313" s="195" t="s">
        <v>710</v>
      </c>
      <c r="G313" s="195" t="s">
        <v>48</v>
      </c>
      <c r="H313" s="195" t="s">
        <v>521</v>
      </c>
      <c r="I313" s="195" t="s">
        <v>796</v>
      </c>
      <c r="J313" s="195" t="s">
        <v>1811</v>
      </c>
      <c r="K313" s="204">
        <v>0</v>
      </c>
      <c r="L313" s="204">
        <v>500</v>
      </c>
      <c r="M313" s="204">
        <f t="shared" si="7"/>
        <v>-500</v>
      </c>
      <c r="N313" s="195" t="s">
        <v>2165</v>
      </c>
      <c r="O313" s="195" t="s">
        <v>1811</v>
      </c>
      <c r="P313" s="195"/>
      <c r="Q313" s="195" t="s">
        <v>2164</v>
      </c>
      <c r="R313" s="195" t="s">
        <v>847</v>
      </c>
    </row>
    <row r="314" spans="1:18" s="205" customFormat="1">
      <c r="A314" s="195" t="s">
        <v>2162</v>
      </c>
      <c r="B314" s="195" t="s">
        <v>794</v>
      </c>
      <c r="C314" s="195" t="s">
        <v>859</v>
      </c>
      <c r="D314" s="195" t="s">
        <v>521</v>
      </c>
      <c r="E314" s="195" t="s">
        <v>195</v>
      </c>
      <c r="F314" s="195" t="s">
        <v>710</v>
      </c>
      <c r="G314" s="195" t="s">
        <v>48</v>
      </c>
      <c r="H314" s="195" t="s">
        <v>521</v>
      </c>
      <c r="I314" s="195" t="s">
        <v>796</v>
      </c>
      <c r="J314" s="195" t="s">
        <v>1811</v>
      </c>
      <c r="K314" s="204">
        <v>0</v>
      </c>
      <c r="L314" s="204">
        <v>2180</v>
      </c>
      <c r="M314" s="204">
        <f t="shared" si="7"/>
        <v>-2180</v>
      </c>
      <c r="N314" s="195" t="s">
        <v>2166</v>
      </c>
      <c r="O314" s="195" t="s">
        <v>1811</v>
      </c>
      <c r="P314" s="195"/>
      <c r="Q314" s="195" t="s">
        <v>2164</v>
      </c>
      <c r="R314" s="195" t="s">
        <v>847</v>
      </c>
    </row>
    <row r="315" spans="1:18" s="205" customFormat="1">
      <c r="A315" s="195" t="s">
        <v>2162</v>
      </c>
      <c r="B315" s="195" t="s">
        <v>794</v>
      </c>
      <c r="C315" s="195" t="s">
        <v>859</v>
      </c>
      <c r="D315" s="195" t="s">
        <v>521</v>
      </c>
      <c r="E315" s="195" t="s">
        <v>195</v>
      </c>
      <c r="F315" s="195" t="s">
        <v>710</v>
      </c>
      <c r="G315" s="195" t="s">
        <v>48</v>
      </c>
      <c r="H315" s="195" t="s">
        <v>521</v>
      </c>
      <c r="I315" s="195" t="s">
        <v>796</v>
      </c>
      <c r="J315" s="195" t="s">
        <v>1811</v>
      </c>
      <c r="K315" s="204">
        <v>0</v>
      </c>
      <c r="L315" s="204">
        <v>110.6</v>
      </c>
      <c r="M315" s="204">
        <f t="shared" si="7"/>
        <v>-110.6</v>
      </c>
      <c r="N315" s="195" t="s">
        <v>942</v>
      </c>
      <c r="O315" s="195" t="s">
        <v>1811</v>
      </c>
      <c r="P315" s="195"/>
      <c r="Q315" s="195" t="s">
        <v>2164</v>
      </c>
      <c r="R315" s="195" t="s">
        <v>847</v>
      </c>
    </row>
    <row r="316" spans="1:18" s="205" customFormat="1">
      <c r="A316" s="195" t="s">
        <v>2162</v>
      </c>
      <c r="B316" s="195" t="s">
        <v>794</v>
      </c>
      <c r="C316" s="195" t="s">
        <v>859</v>
      </c>
      <c r="D316" s="195" t="s">
        <v>521</v>
      </c>
      <c r="E316" s="195" t="s">
        <v>22</v>
      </c>
      <c r="F316" s="195" t="s">
        <v>710</v>
      </c>
      <c r="G316" s="195" t="s">
        <v>48</v>
      </c>
      <c r="H316" s="195" t="s">
        <v>521</v>
      </c>
      <c r="I316" s="195" t="s">
        <v>796</v>
      </c>
      <c r="J316" s="195" t="s">
        <v>1811</v>
      </c>
      <c r="K316" s="204">
        <v>0</v>
      </c>
      <c r="L316" s="204">
        <v>100</v>
      </c>
      <c r="M316" s="204">
        <f t="shared" si="7"/>
        <v>-100</v>
      </c>
      <c r="N316" s="195" t="s">
        <v>2167</v>
      </c>
      <c r="O316" s="195" t="s">
        <v>1811</v>
      </c>
      <c r="P316" s="195"/>
      <c r="Q316" s="195" t="s">
        <v>2164</v>
      </c>
      <c r="R316" s="195" t="s">
        <v>847</v>
      </c>
    </row>
    <row r="317" spans="1:18" s="205" customFormat="1">
      <c r="A317" s="195" t="s">
        <v>2162</v>
      </c>
      <c r="B317" s="195" t="s">
        <v>794</v>
      </c>
      <c r="C317" s="195" t="s">
        <v>859</v>
      </c>
      <c r="D317" s="195" t="s">
        <v>521</v>
      </c>
      <c r="E317" s="195" t="s">
        <v>22</v>
      </c>
      <c r="F317" s="195" t="s">
        <v>710</v>
      </c>
      <c r="G317" s="195" t="s">
        <v>48</v>
      </c>
      <c r="H317" s="195" t="s">
        <v>521</v>
      </c>
      <c r="I317" s="195" t="s">
        <v>796</v>
      </c>
      <c r="J317" s="195" t="s">
        <v>1811</v>
      </c>
      <c r="K317" s="204">
        <v>0</v>
      </c>
      <c r="L317" s="204">
        <v>448</v>
      </c>
      <c r="M317" s="204">
        <f t="shared" si="7"/>
        <v>-448</v>
      </c>
      <c r="N317" s="195" t="s">
        <v>976</v>
      </c>
      <c r="O317" s="195" t="s">
        <v>1811</v>
      </c>
      <c r="P317" s="195"/>
      <c r="Q317" s="195" t="s">
        <v>2164</v>
      </c>
      <c r="R317" s="195" t="s">
        <v>847</v>
      </c>
    </row>
    <row r="318" spans="1:18" s="205" customFormat="1">
      <c r="A318" s="195" t="s">
        <v>2162</v>
      </c>
      <c r="B318" s="195" t="s">
        <v>794</v>
      </c>
      <c r="C318" s="195" t="s">
        <v>859</v>
      </c>
      <c r="D318" s="195" t="s">
        <v>521</v>
      </c>
      <c r="E318" s="195" t="s">
        <v>838</v>
      </c>
      <c r="F318" s="195" t="s">
        <v>710</v>
      </c>
      <c r="G318" s="195" t="s">
        <v>48</v>
      </c>
      <c r="H318" s="195" t="s">
        <v>521</v>
      </c>
      <c r="I318" s="195" t="s">
        <v>796</v>
      </c>
      <c r="J318" s="195" t="s">
        <v>1811</v>
      </c>
      <c r="K318" s="204">
        <v>0</v>
      </c>
      <c r="L318" s="204">
        <v>5200</v>
      </c>
      <c r="M318" s="204">
        <f t="shared" si="7"/>
        <v>-5200</v>
      </c>
      <c r="N318" s="195" t="s">
        <v>2168</v>
      </c>
      <c r="O318" s="195" t="s">
        <v>1811</v>
      </c>
      <c r="P318" s="195"/>
      <c r="Q318" s="195" t="s">
        <v>2164</v>
      </c>
      <c r="R318" s="195" t="s">
        <v>847</v>
      </c>
    </row>
    <row r="319" spans="1:18" s="205" customFormat="1">
      <c r="A319" s="195" t="s">
        <v>2162</v>
      </c>
      <c r="B319" s="195" t="s">
        <v>794</v>
      </c>
      <c r="C319" s="195" t="s">
        <v>859</v>
      </c>
      <c r="D319" s="195" t="s">
        <v>521</v>
      </c>
      <c r="E319" s="195" t="s">
        <v>840</v>
      </c>
      <c r="F319" s="195" t="s">
        <v>710</v>
      </c>
      <c r="G319" s="195" t="s">
        <v>48</v>
      </c>
      <c r="H319" s="195" t="s">
        <v>521</v>
      </c>
      <c r="I319" s="195" t="s">
        <v>796</v>
      </c>
      <c r="J319" s="195" t="s">
        <v>1811</v>
      </c>
      <c r="K319" s="204">
        <v>0</v>
      </c>
      <c r="L319" s="204">
        <v>2360</v>
      </c>
      <c r="M319" s="204">
        <f t="shared" si="7"/>
        <v>-2360</v>
      </c>
      <c r="N319" s="195" t="s">
        <v>1111</v>
      </c>
      <c r="O319" s="195" t="s">
        <v>1811</v>
      </c>
      <c r="P319" s="195"/>
      <c r="Q319" s="195" t="s">
        <v>2164</v>
      </c>
      <c r="R319" s="195" t="s">
        <v>847</v>
      </c>
    </row>
    <row r="320" spans="1:18" s="205" customFormat="1">
      <c r="A320" s="195" t="s">
        <v>2162</v>
      </c>
      <c r="B320" s="195" t="s">
        <v>794</v>
      </c>
      <c r="C320" s="195" t="s">
        <v>707</v>
      </c>
      <c r="D320" s="195" t="s">
        <v>815</v>
      </c>
      <c r="E320" s="195" t="s">
        <v>816</v>
      </c>
      <c r="F320" s="195" t="s">
        <v>710</v>
      </c>
      <c r="G320" s="195" t="s">
        <v>48</v>
      </c>
      <c r="H320" s="195" t="s">
        <v>521</v>
      </c>
      <c r="I320" s="195" t="s">
        <v>796</v>
      </c>
      <c r="J320" s="195" t="s">
        <v>1811</v>
      </c>
      <c r="K320" s="204">
        <v>1316</v>
      </c>
      <c r="L320" s="204">
        <v>0</v>
      </c>
      <c r="M320" s="204">
        <f t="shared" si="7"/>
        <v>1316</v>
      </c>
      <c r="N320" s="195" t="s">
        <v>2169</v>
      </c>
      <c r="O320" s="195" t="s">
        <v>1811</v>
      </c>
      <c r="P320" s="195"/>
      <c r="Q320" s="195" t="s">
        <v>2164</v>
      </c>
      <c r="R320" s="195" t="s">
        <v>847</v>
      </c>
    </row>
    <row r="321" spans="1:18" s="205" customFormat="1">
      <c r="A321" s="195" t="s">
        <v>2162</v>
      </c>
      <c r="B321" s="195" t="s">
        <v>794</v>
      </c>
      <c r="C321" s="195" t="s">
        <v>859</v>
      </c>
      <c r="D321" s="195" t="s">
        <v>521</v>
      </c>
      <c r="E321" s="195" t="s">
        <v>382</v>
      </c>
      <c r="F321" s="195" t="s">
        <v>710</v>
      </c>
      <c r="G321" s="195" t="s">
        <v>48</v>
      </c>
      <c r="H321" s="195" t="s">
        <v>521</v>
      </c>
      <c r="I321" s="195" t="s">
        <v>796</v>
      </c>
      <c r="J321" s="195" t="s">
        <v>1811</v>
      </c>
      <c r="K321" s="204">
        <v>0</v>
      </c>
      <c r="L321" s="204">
        <v>690.06</v>
      </c>
      <c r="M321" s="204">
        <f t="shared" si="7"/>
        <v>-690.06</v>
      </c>
      <c r="N321" s="195" t="s">
        <v>1023</v>
      </c>
      <c r="O321" s="195" t="s">
        <v>1811</v>
      </c>
      <c r="P321" s="195"/>
      <c r="Q321" s="195" t="s">
        <v>2164</v>
      </c>
      <c r="R321" s="195" t="s">
        <v>847</v>
      </c>
    </row>
    <row r="322" spans="1:18" s="205" customFormat="1">
      <c r="A322" s="195" t="s">
        <v>2162</v>
      </c>
      <c r="B322" s="195" t="s">
        <v>794</v>
      </c>
      <c r="C322" s="195" t="s">
        <v>859</v>
      </c>
      <c r="D322" s="195" t="s">
        <v>521</v>
      </c>
      <c r="E322" s="195" t="s">
        <v>845</v>
      </c>
      <c r="F322" s="195" t="s">
        <v>710</v>
      </c>
      <c r="G322" s="195" t="s">
        <v>48</v>
      </c>
      <c r="H322" s="195" t="s">
        <v>521</v>
      </c>
      <c r="I322" s="195" t="s">
        <v>796</v>
      </c>
      <c r="J322" s="195" t="s">
        <v>1811</v>
      </c>
      <c r="K322" s="204">
        <v>0</v>
      </c>
      <c r="L322" s="204">
        <v>300</v>
      </c>
      <c r="M322" s="204">
        <f t="shared" si="7"/>
        <v>-300</v>
      </c>
      <c r="N322" s="195" t="s">
        <v>2170</v>
      </c>
      <c r="O322" s="195" t="s">
        <v>1811</v>
      </c>
      <c r="P322" s="195"/>
      <c r="Q322" s="195" t="s">
        <v>2164</v>
      </c>
      <c r="R322" s="195" t="s">
        <v>847</v>
      </c>
    </row>
    <row r="323" spans="1:18" s="205" customFormat="1">
      <c r="A323" s="195" t="s">
        <v>2162</v>
      </c>
      <c r="B323" s="195" t="s">
        <v>794</v>
      </c>
      <c r="C323" s="195" t="s">
        <v>859</v>
      </c>
      <c r="D323" s="195" t="s">
        <v>521</v>
      </c>
      <c r="E323" s="195" t="s">
        <v>20</v>
      </c>
      <c r="F323" s="195" t="s">
        <v>710</v>
      </c>
      <c r="G323" s="195" t="s">
        <v>48</v>
      </c>
      <c r="H323" s="195" t="s">
        <v>521</v>
      </c>
      <c r="I323" s="195" t="s">
        <v>796</v>
      </c>
      <c r="J323" s="195" t="s">
        <v>1811</v>
      </c>
      <c r="K323" s="204">
        <v>0</v>
      </c>
      <c r="L323" s="204">
        <v>130</v>
      </c>
      <c r="M323" s="204">
        <f t="shared" si="7"/>
        <v>-130</v>
      </c>
      <c r="N323" s="195" t="s">
        <v>2148</v>
      </c>
      <c r="O323" s="195" t="s">
        <v>1811</v>
      </c>
      <c r="P323" s="195"/>
      <c r="Q323" s="195" t="s">
        <v>2164</v>
      </c>
      <c r="R323" s="195" t="s">
        <v>847</v>
      </c>
    </row>
    <row r="324" spans="1:18" s="205" customFormat="1">
      <c r="A324" s="195" t="s">
        <v>2162</v>
      </c>
      <c r="B324" s="195" t="s">
        <v>794</v>
      </c>
      <c r="C324" s="195" t="s">
        <v>859</v>
      </c>
      <c r="D324" s="195" t="s">
        <v>521</v>
      </c>
      <c r="E324" s="195" t="s">
        <v>850</v>
      </c>
      <c r="F324" s="195" t="s">
        <v>710</v>
      </c>
      <c r="G324" s="195" t="s">
        <v>48</v>
      </c>
      <c r="H324" s="195" t="s">
        <v>521</v>
      </c>
      <c r="I324" s="195" t="s">
        <v>796</v>
      </c>
      <c r="J324" s="195" t="s">
        <v>1811</v>
      </c>
      <c r="K324" s="204">
        <v>0</v>
      </c>
      <c r="L324" s="204">
        <v>2291.31</v>
      </c>
      <c r="M324" s="204">
        <f t="shared" si="7"/>
        <v>-2291.31</v>
      </c>
      <c r="N324" s="195" t="s">
        <v>961</v>
      </c>
      <c r="O324" s="195" t="s">
        <v>1811</v>
      </c>
      <c r="P324" s="195"/>
      <c r="Q324" s="195" t="s">
        <v>2164</v>
      </c>
      <c r="R324" s="195" t="s">
        <v>847</v>
      </c>
    </row>
    <row r="325" spans="1:18" s="205" customFormat="1">
      <c r="A325" s="195" t="s">
        <v>2162</v>
      </c>
      <c r="B325" s="195" t="s">
        <v>794</v>
      </c>
      <c r="C325" s="195" t="s">
        <v>859</v>
      </c>
      <c r="D325" s="195" t="s">
        <v>521</v>
      </c>
      <c r="E325" s="195" t="s">
        <v>838</v>
      </c>
      <c r="F325" s="195" t="s">
        <v>710</v>
      </c>
      <c r="G325" s="195" t="s">
        <v>48</v>
      </c>
      <c r="H325" s="195" t="s">
        <v>521</v>
      </c>
      <c r="I325" s="195" t="s">
        <v>796</v>
      </c>
      <c r="J325" s="195" t="s">
        <v>1811</v>
      </c>
      <c r="K325" s="204">
        <v>0</v>
      </c>
      <c r="L325" s="204">
        <v>3705</v>
      </c>
      <c r="M325" s="204">
        <f t="shared" si="7"/>
        <v>-3705</v>
      </c>
      <c r="N325" s="195" t="s">
        <v>1000</v>
      </c>
      <c r="O325" s="195" t="s">
        <v>1811</v>
      </c>
      <c r="P325" s="195"/>
      <c r="Q325" s="195" t="s">
        <v>2164</v>
      </c>
      <c r="R325" s="195" t="s">
        <v>847</v>
      </c>
    </row>
    <row r="326" spans="1:18" s="205" customFormat="1">
      <c r="A326" s="195" t="s">
        <v>2162</v>
      </c>
      <c r="B326" s="195" t="s">
        <v>794</v>
      </c>
      <c r="C326" s="195" t="s">
        <v>859</v>
      </c>
      <c r="D326" s="195" t="s">
        <v>521</v>
      </c>
      <c r="E326" s="195" t="s">
        <v>838</v>
      </c>
      <c r="F326" s="195" t="s">
        <v>710</v>
      </c>
      <c r="G326" s="195" t="s">
        <v>48</v>
      </c>
      <c r="H326" s="195" t="s">
        <v>521</v>
      </c>
      <c r="I326" s="195" t="s">
        <v>796</v>
      </c>
      <c r="J326" s="195" t="s">
        <v>1811</v>
      </c>
      <c r="K326" s="204">
        <v>0</v>
      </c>
      <c r="L326" s="204">
        <v>2250</v>
      </c>
      <c r="M326" s="204">
        <f t="shared" si="7"/>
        <v>-2250</v>
      </c>
      <c r="N326" s="195" t="s">
        <v>2171</v>
      </c>
      <c r="O326" s="195" t="s">
        <v>1811</v>
      </c>
      <c r="P326" s="195"/>
      <c r="Q326" s="195" t="s">
        <v>2164</v>
      </c>
      <c r="R326" s="195" t="s">
        <v>847</v>
      </c>
    </row>
    <row r="327" spans="1:18" s="205" customFormat="1">
      <c r="A327" s="195" t="s">
        <v>2162</v>
      </c>
      <c r="B327" s="195" t="s">
        <v>794</v>
      </c>
      <c r="C327" s="195" t="s">
        <v>367</v>
      </c>
      <c r="D327" s="195" t="s">
        <v>268</v>
      </c>
      <c r="E327" s="195" t="s">
        <v>210</v>
      </c>
      <c r="F327" s="195" t="s">
        <v>710</v>
      </c>
      <c r="G327" s="195" t="s">
        <v>48</v>
      </c>
      <c r="H327" s="195" t="s">
        <v>521</v>
      </c>
      <c r="I327" s="195" t="s">
        <v>796</v>
      </c>
      <c r="J327" s="195" t="s">
        <v>1811</v>
      </c>
      <c r="K327" s="204">
        <v>319.60000000000002</v>
      </c>
      <c r="L327" s="204">
        <v>0</v>
      </c>
      <c r="M327" s="204">
        <f t="shared" si="7"/>
        <v>319.60000000000002</v>
      </c>
      <c r="N327" s="195" t="s">
        <v>978</v>
      </c>
      <c r="O327" s="195" t="s">
        <v>1811</v>
      </c>
      <c r="P327" s="195"/>
      <c r="Q327" s="195" t="s">
        <v>2164</v>
      </c>
      <c r="R327" s="195" t="s">
        <v>847</v>
      </c>
    </row>
    <row r="328" spans="1:18" s="205" customFormat="1">
      <c r="A328" s="195" t="s">
        <v>2162</v>
      </c>
      <c r="B328" s="195" t="s">
        <v>794</v>
      </c>
      <c r="C328" s="195" t="s">
        <v>367</v>
      </c>
      <c r="D328" s="195" t="s">
        <v>268</v>
      </c>
      <c r="E328" s="195" t="s">
        <v>136</v>
      </c>
      <c r="F328" s="195" t="s">
        <v>710</v>
      </c>
      <c r="G328" s="195" t="s">
        <v>48</v>
      </c>
      <c r="H328" s="195" t="s">
        <v>521</v>
      </c>
      <c r="I328" s="195" t="s">
        <v>796</v>
      </c>
      <c r="J328" s="195" t="s">
        <v>1811</v>
      </c>
      <c r="K328" s="204">
        <v>97.76</v>
      </c>
      <c r="L328" s="204">
        <v>0</v>
      </c>
      <c r="M328" s="204">
        <f t="shared" si="7"/>
        <v>97.76</v>
      </c>
      <c r="N328" s="195" t="s">
        <v>962</v>
      </c>
      <c r="O328" s="195" t="s">
        <v>1811</v>
      </c>
      <c r="P328" s="195"/>
      <c r="Q328" s="195" t="s">
        <v>2164</v>
      </c>
      <c r="R328" s="195" t="s">
        <v>847</v>
      </c>
    </row>
    <row r="329" spans="1:18" s="205" customFormat="1">
      <c r="A329" s="195" t="s">
        <v>2162</v>
      </c>
      <c r="B329" s="195" t="s">
        <v>794</v>
      </c>
      <c r="C329" s="195" t="s">
        <v>859</v>
      </c>
      <c r="D329" s="195" t="s">
        <v>521</v>
      </c>
      <c r="E329" s="195" t="s">
        <v>708</v>
      </c>
      <c r="F329" s="195" t="s">
        <v>710</v>
      </c>
      <c r="G329" s="195" t="s">
        <v>48</v>
      </c>
      <c r="H329" s="195" t="s">
        <v>521</v>
      </c>
      <c r="I329" s="195" t="s">
        <v>796</v>
      </c>
      <c r="J329" s="195" t="s">
        <v>1811</v>
      </c>
      <c r="K329" s="204">
        <v>0</v>
      </c>
      <c r="L329" s="204">
        <v>230.4</v>
      </c>
      <c r="M329" s="204">
        <f t="shared" si="7"/>
        <v>-230.4</v>
      </c>
      <c r="N329" s="195" t="s">
        <v>962</v>
      </c>
      <c r="O329" s="195" t="s">
        <v>1811</v>
      </c>
      <c r="P329" s="195"/>
      <c r="Q329" s="195" t="s">
        <v>2164</v>
      </c>
      <c r="R329" s="195" t="s">
        <v>847</v>
      </c>
    </row>
    <row r="330" spans="1:18" s="205" customFormat="1">
      <c r="A330" s="195" t="s">
        <v>2162</v>
      </c>
      <c r="B330" s="195" t="s">
        <v>794</v>
      </c>
      <c r="C330" s="195" t="s">
        <v>859</v>
      </c>
      <c r="D330" s="195" t="s">
        <v>521</v>
      </c>
      <c r="E330" s="195" t="s">
        <v>843</v>
      </c>
      <c r="F330" s="195" t="s">
        <v>710</v>
      </c>
      <c r="G330" s="195" t="s">
        <v>48</v>
      </c>
      <c r="H330" s="195" t="s">
        <v>521</v>
      </c>
      <c r="I330" s="195" t="s">
        <v>796</v>
      </c>
      <c r="J330" s="195" t="s">
        <v>1811</v>
      </c>
      <c r="K330" s="204">
        <v>0</v>
      </c>
      <c r="L330" s="204">
        <v>3900</v>
      </c>
      <c r="M330" s="204">
        <f t="shared" si="7"/>
        <v>-3900</v>
      </c>
      <c r="N330" s="195" t="s">
        <v>2172</v>
      </c>
      <c r="O330" s="195" t="s">
        <v>1811</v>
      </c>
      <c r="P330" s="195"/>
      <c r="Q330" s="195" t="s">
        <v>2164</v>
      </c>
      <c r="R330" s="195" t="s">
        <v>847</v>
      </c>
    </row>
    <row r="331" spans="1:18" s="205" customFormat="1">
      <c r="A331" s="195" t="s">
        <v>2162</v>
      </c>
      <c r="B331" s="195" t="s">
        <v>794</v>
      </c>
      <c r="C331" s="195" t="s">
        <v>859</v>
      </c>
      <c r="D331" s="195" t="s">
        <v>521</v>
      </c>
      <c r="E331" s="195" t="s">
        <v>800</v>
      </c>
      <c r="F331" s="195" t="s">
        <v>710</v>
      </c>
      <c r="G331" s="195" t="s">
        <v>48</v>
      </c>
      <c r="H331" s="195" t="s">
        <v>521</v>
      </c>
      <c r="I331" s="195" t="s">
        <v>796</v>
      </c>
      <c r="J331" s="195" t="s">
        <v>1811</v>
      </c>
      <c r="K331" s="204">
        <v>0</v>
      </c>
      <c r="L331" s="204">
        <v>3900</v>
      </c>
      <c r="M331" s="204">
        <f t="shared" si="7"/>
        <v>-3900</v>
      </c>
      <c r="N331" s="195" t="s">
        <v>1081</v>
      </c>
      <c r="O331" s="195" t="s">
        <v>1811</v>
      </c>
      <c r="P331" s="195"/>
      <c r="Q331" s="195" t="s">
        <v>2164</v>
      </c>
      <c r="R331" s="195" t="s">
        <v>847</v>
      </c>
    </row>
    <row r="332" spans="1:18" s="205" customFormat="1">
      <c r="A332" s="195" t="s">
        <v>2162</v>
      </c>
      <c r="B332" s="195" t="s">
        <v>794</v>
      </c>
      <c r="C332" s="195" t="s">
        <v>859</v>
      </c>
      <c r="D332" s="195" t="s">
        <v>521</v>
      </c>
      <c r="E332" s="195" t="s">
        <v>382</v>
      </c>
      <c r="F332" s="195" t="s">
        <v>710</v>
      </c>
      <c r="G332" s="195" t="s">
        <v>48</v>
      </c>
      <c r="H332" s="195" t="s">
        <v>521</v>
      </c>
      <c r="I332" s="195" t="s">
        <v>796</v>
      </c>
      <c r="J332" s="195" t="s">
        <v>1811</v>
      </c>
      <c r="K332" s="204">
        <v>0</v>
      </c>
      <c r="L332" s="204">
        <v>492.52</v>
      </c>
      <c r="M332" s="204">
        <f t="shared" si="7"/>
        <v>-492.52</v>
      </c>
      <c r="N332" s="195" t="s">
        <v>962</v>
      </c>
      <c r="O332" s="195" t="s">
        <v>1811</v>
      </c>
      <c r="P332" s="195"/>
      <c r="Q332" s="195" t="s">
        <v>2164</v>
      </c>
      <c r="R332" s="195" t="s">
        <v>847</v>
      </c>
    </row>
    <row r="333" spans="1:18" s="205" customFormat="1">
      <c r="A333" s="195" t="s">
        <v>2162</v>
      </c>
      <c r="B333" s="195" t="s">
        <v>794</v>
      </c>
      <c r="C333" s="195" t="s">
        <v>706</v>
      </c>
      <c r="D333" s="195" t="s">
        <v>802</v>
      </c>
      <c r="E333" s="195" t="s">
        <v>850</v>
      </c>
      <c r="F333" s="195" t="s">
        <v>710</v>
      </c>
      <c r="G333" s="195" t="s">
        <v>48</v>
      </c>
      <c r="H333" s="195" t="s">
        <v>521</v>
      </c>
      <c r="I333" s="195" t="s">
        <v>796</v>
      </c>
      <c r="J333" s="195" t="s">
        <v>1811</v>
      </c>
      <c r="K333" s="204">
        <v>137.47999999999999</v>
      </c>
      <c r="L333" s="204">
        <v>0</v>
      </c>
      <c r="M333" s="204">
        <f t="shared" si="7"/>
        <v>137.47999999999999</v>
      </c>
      <c r="N333" s="195" t="s">
        <v>961</v>
      </c>
      <c r="O333" s="195" t="s">
        <v>1811</v>
      </c>
      <c r="P333" s="195"/>
      <c r="Q333" s="195" t="s">
        <v>2164</v>
      </c>
      <c r="R333" s="195" t="s">
        <v>847</v>
      </c>
    </row>
    <row r="334" spans="1:18" s="205" customFormat="1">
      <c r="A334" s="195" t="s">
        <v>2162</v>
      </c>
      <c r="B334" s="195" t="s">
        <v>794</v>
      </c>
      <c r="C334" s="195" t="s">
        <v>706</v>
      </c>
      <c r="D334" s="195" t="s">
        <v>802</v>
      </c>
      <c r="E334" s="195" t="s">
        <v>838</v>
      </c>
      <c r="F334" s="195" t="s">
        <v>710</v>
      </c>
      <c r="G334" s="195" t="s">
        <v>48</v>
      </c>
      <c r="H334" s="195" t="s">
        <v>521</v>
      </c>
      <c r="I334" s="195" t="s">
        <v>796</v>
      </c>
      <c r="J334" s="195" t="s">
        <v>1811</v>
      </c>
      <c r="K334" s="204">
        <v>222.3</v>
      </c>
      <c r="L334" s="204">
        <v>0</v>
      </c>
      <c r="M334" s="204">
        <f t="shared" si="7"/>
        <v>222.3</v>
      </c>
      <c r="N334" s="195" t="s">
        <v>1000</v>
      </c>
      <c r="O334" s="195" t="s">
        <v>1811</v>
      </c>
      <c r="P334" s="195"/>
      <c r="Q334" s="195" t="s">
        <v>2164</v>
      </c>
      <c r="R334" s="195" t="s">
        <v>847</v>
      </c>
    </row>
    <row r="335" spans="1:18" s="205" customFormat="1">
      <c r="A335" s="195" t="s">
        <v>2162</v>
      </c>
      <c r="B335" s="195" t="s">
        <v>794</v>
      </c>
      <c r="C335" s="195" t="s">
        <v>706</v>
      </c>
      <c r="D335" s="195" t="s">
        <v>802</v>
      </c>
      <c r="E335" s="195" t="s">
        <v>838</v>
      </c>
      <c r="F335" s="195" t="s">
        <v>710</v>
      </c>
      <c r="G335" s="195" t="s">
        <v>48</v>
      </c>
      <c r="H335" s="195" t="s">
        <v>521</v>
      </c>
      <c r="I335" s="195" t="s">
        <v>796</v>
      </c>
      <c r="J335" s="195" t="s">
        <v>1811</v>
      </c>
      <c r="K335" s="204">
        <v>135</v>
      </c>
      <c r="L335" s="204">
        <v>0</v>
      </c>
      <c r="M335" s="204">
        <f t="shared" si="7"/>
        <v>135</v>
      </c>
      <c r="N335" s="195" t="s">
        <v>2171</v>
      </c>
      <c r="O335" s="195" t="s">
        <v>1811</v>
      </c>
      <c r="P335" s="195"/>
      <c r="Q335" s="195" t="s">
        <v>2164</v>
      </c>
      <c r="R335" s="195" t="s">
        <v>847</v>
      </c>
    </row>
    <row r="336" spans="1:18" s="205" customFormat="1">
      <c r="A336" s="195" t="s">
        <v>2162</v>
      </c>
      <c r="B336" s="195" t="s">
        <v>794</v>
      </c>
      <c r="C336" s="195" t="s">
        <v>706</v>
      </c>
      <c r="D336" s="195" t="s">
        <v>802</v>
      </c>
      <c r="E336" s="195" t="s">
        <v>838</v>
      </c>
      <c r="F336" s="195" t="s">
        <v>710</v>
      </c>
      <c r="G336" s="195" t="s">
        <v>48</v>
      </c>
      <c r="H336" s="195" t="s">
        <v>521</v>
      </c>
      <c r="I336" s="195" t="s">
        <v>796</v>
      </c>
      <c r="J336" s="195" t="s">
        <v>1811</v>
      </c>
      <c r="K336" s="204">
        <v>312</v>
      </c>
      <c r="L336" s="204">
        <v>0</v>
      </c>
      <c r="M336" s="204">
        <f t="shared" si="7"/>
        <v>312</v>
      </c>
      <c r="N336" s="195" t="s">
        <v>2168</v>
      </c>
      <c r="O336" s="195" t="s">
        <v>1811</v>
      </c>
      <c r="P336" s="195"/>
      <c r="Q336" s="195" t="s">
        <v>2164</v>
      </c>
      <c r="R336" s="195" t="s">
        <v>847</v>
      </c>
    </row>
    <row r="337" spans="1:18" s="205" customFormat="1">
      <c r="A337" s="195" t="s">
        <v>2162</v>
      </c>
      <c r="B337" s="195" t="s">
        <v>794</v>
      </c>
      <c r="C337" s="195" t="s">
        <v>706</v>
      </c>
      <c r="D337" s="195" t="s">
        <v>802</v>
      </c>
      <c r="E337" s="195" t="s">
        <v>840</v>
      </c>
      <c r="F337" s="195" t="s">
        <v>710</v>
      </c>
      <c r="G337" s="195" t="s">
        <v>48</v>
      </c>
      <c r="H337" s="195" t="s">
        <v>521</v>
      </c>
      <c r="I337" s="195" t="s">
        <v>796</v>
      </c>
      <c r="J337" s="195" t="s">
        <v>1811</v>
      </c>
      <c r="K337" s="204">
        <v>141.6</v>
      </c>
      <c r="L337" s="204">
        <v>0</v>
      </c>
      <c r="M337" s="204">
        <f t="shared" si="7"/>
        <v>141.6</v>
      </c>
      <c r="N337" s="195" t="s">
        <v>1111</v>
      </c>
      <c r="O337" s="195" t="s">
        <v>1811</v>
      </c>
      <c r="P337" s="195"/>
      <c r="Q337" s="195" t="s">
        <v>2164</v>
      </c>
      <c r="R337" s="195" t="s">
        <v>847</v>
      </c>
    </row>
    <row r="338" spans="1:18" s="205" customFormat="1">
      <c r="A338" s="195" t="s">
        <v>2162</v>
      </c>
      <c r="B338" s="195" t="s">
        <v>794</v>
      </c>
      <c r="C338" s="195" t="s">
        <v>367</v>
      </c>
      <c r="D338" s="195" t="s">
        <v>268</v>
      </c>
      <c r="E338" s="195" t="s">
        <v>210</v>
      </c>
      <c r="F338" s="195" t="s">
        <v>710</v>
      </c>
      <c r="G338" s="195" t="s">
        <v>48</v>
      </c>
      <c r="H338" s="195" t="s">
        <v>521</v>
      </c>
      <c r="I338" s="195" t="s">
        <v>796</v>
      </c>
      <c r="J338" s="195" t="s">
        <v>1811</v>
      </c>
      <c r="K338" s="204">
        <v>278.83999999999997</v>
      </c>
      <c r="L338" s="204">
        <v>0</v>
      </c>
      <c r="M338" s="204">
        <f t="shared" si="7"/>
        <v>278.83999999999997</v>
      </c>
      <c r="N338" s="195" t="s">
        <v>2173</v>
      </c>
      <c r="O338" s="195" t="s">
        <v>1811</v>
      </c>
      <c r="P338" s="195"/>
      <c r="Q338" s="195" t="s">
        <v>2164</v>
      </c>
      <c r="R338" s="195" t="s">
        <v>847</v>
      </c>
    </row>
    <row r="339" spans="1:18" s="205" customFormat="1">
      <c r="A339" s="195" t="s">
        <v>2162</v>
      </c>
      <c r="B339" s="195" t="s">
        <v>794</v>
      </c>
      <c r="C339" s="195" t="s">
        <v>808</v>
      </c>
      <c r="D339" s="195" t="s">
        <v>268</v>
      </c>
      <c r="E339" s="195" t="s">
        <v>195</v>
      </c>
      <c r="F339" s="195" t="s">
        <v>710</v>
      </c>
      <c r="G339" s="195" t="s">
        <v>48</v>
      </c>
      <c r="H339" s="195" t="s">
        <v>521</v>
      </c>
      <c r="I339" s="195" t="s">
        <v>796</v>
      </c>
      <c r="J339" s="195" t="s">
        <v>1811</v>
      </c>
      <c r="K339" s="204">
        <v>103.96</v>
      </c>
      <c r="L339" s="204">
        <v>0</v>
      </c>
      <c r="M339" s="204">
        <f t="shared" si="7"/>
        <v>103.96</v>
      </c>
      <c r="N339" s="195" t="s">
        <v>942</v>
      </c>
      <c r="O339" s="195" t="s">
        <v>1811</v>
      </c>
      <c r="P339" s="195"/>
      <c r="Q339" s="195" t="s">
        <v>2164</v>
      </c>
      <c r="R339" s="195" t="s">
        <v>847</v>
      </c>
    </row>
    <row r="340" spans="1:18" s="205" customFormat="1">
      <c r="A340" s="195" t="s">
        <v>2162</v>
      </c>
      <c r="B340" s="195" t="s">
        <v>794</v>
      </c>
      <c r="C340" s="195" t="s">
        <v>808</v>
      </c>
      <c r="D340" s="195" t="s">
        <v>268</v>
      </c>
      <c r="E340" s="195" t="s">
        <v>843</v>
      </c>
      <c r="F340" s="195" t="s">
        <v>710</v>
      </c>
      <c r="G340" s="195" t="s">
        <v>48</v>
      </c>
      <c r="H340" s="195" t="s">
        <v>521</v>
      </c>
      <c r="I340" s="195" t="s">
        <v>796</v>
      </c>
      <c r="J340" s="195" t="s">
        <v>1811</v>
      </c>
      <c r="K340" s="204">
        <v>3666</v>
      </c>
      <c r="L340" s="204">
        <v>0</v>
      </c>
      <c r="M340" s="204">
        <f t="shared" si="7"/>
        <v>3666</v>
      </c>
      <c r="N340" s="195" t="s">
        <v>2172</v>
      </c>
      <c r="O340" s="195" t="s">
        <v>1811</v>
      </c>
      <c r="P340" s="195"/>
      <c r="Q340" s="195" t="s">
        <v>2164</v>
      </c>
      <c r="R340" s="195" t="s">
        <v>847</v>
      </c>
    </row>
    <row r="341" spans="1:18" s="205" customFormat="1">
      <c r="A341" s="195" t="s">
        <v>2162</v>
      </c>
      <c r="B341" s="195" t="s">
        <v>794</v>
      </c>
      <c r="C341" s="195" t="s">
        <v>808</v>
      </c>
      <c r="D341" s="195" t="s">
        <v>268</v>
      </c>
      <c r="E341" s="195" t="s">
        <v>845</v>
      </c>
      <c r="F341" s="195" t="s">
        <v>710</v>
      </c>
      <c r="G341" s="195" t="s">
        <v>48</v>
      </c>
      <c r="H341" s="195" t="s">
        <v>521</v>
      </c>
      <c r="I341" s="195" t="s">
        <v>796</v>
      </c>
      <c r="J341" s="195" t="s">
        <v>1811</v>
      </c>
      <c r="K341" s="204">
        <v>282</v>
      </c>
      <c r="L341" s="204">
        <v>0</v>
      </c>
      <c r="M341" s="204">
        <f t="shared" si="7"/>
        <v>282</v>
      </c>
      <c r="N341" s="195" t="s">
        <v>2170</v>
      </c>
      <c r="O341" s="195" t="s">
        <v>1811</v>
      </c>
      <c r="P341" s="195"/>
      <c r="Q341" s="195" t="s">
        <v>2164</v>
      </c>
      <c r="R341" s="195" t="s">
        <v>847</v>
      </c>
    </row>
    <row r="342" spans="1:18" s="205" customFormat="1">
      <c r="A342" s="195" t="s">
        <v>2162</v>
      </c>
      <c r="B342" s="195" t="s">
        <v>794</v>
      </c>
      <c r="C342" s="195" t="s">
        <v>808</v>
      </c>
      <c r="D342" s="195" t="s">
        <v>268</v>
      </c>
      <c r="E342" s="195" t="s">
        <v>20</v>
      </c>
      <c r="F342" s="195" t="s">
        <v>710</v>
      </c>
      <c r="G342" s="195" t="s">
        <v>48</v>
      </c>
      <c r="H342" s="195" t="s">
        <v>521</v>
      </c>
      <c r="I342" s="195" t="s">
        <v>796</v>
      </c>
      <c r="J342" s="195" t="s">
        <v>1811</v>
      </c>
      <c r="K342" s="204">
        <v>122.2</v>
      </c>
      <c r="L342" s="204">
        <v>0</v>
      </c>
      <c r="M342" s="204">
        <f t="shared" si="7"/>
        <v>122.2</v>
      </c>
      <c r="N342" s="195" t="s">
        <v>2148</v>
      </c>
      <c r="O342" s="195" t="s">
        <v>1811</v>
      </c>
      <c r="P342" s="195"/>
      <c r="Q342" s="195" t="s">
        <v>2164</v>
      </c>
      <c r="R342" s="195" t="s">
        <v>847</v>
      </c>
    </row>
    <row r="343" spans="1:18" s="205" customFormat="1">
      <c r="A343" s="195" t="s">
        <v>2162</v>
      </c>
      <c r="B343" s="195" t="s">
        <v>794</v>
      </c>
      <c r="C343" s="195" t="s">
        <v>808</v>
      </c>
      <c r="D343" s="195" t="s">
        <v>268</v>
      </c>
      <c r="E343" s="195" t="s">
        <v>850</v>
      </c>
      <c r="F343" s="195" t="s">
        <v>710</v>
      </c>
      <c r="G343" s="195" t="s">
        <v>48</v>
      </c>
      <c r="H343" s="195" t="s">
        <v>521</v>
      </c>
      <c r="I343" s="195" t="s">
        <v>796</v>
      </c>
      <c r="J343" s="195" t="s">
        <v>1811</v>
      </c>
      <c r="K343" s="204">
        <v>2153.83</v>
      </c>
      <c r="L343" s="204">
        <v>0</v>
      </c>
      <c r="M343" s="204">
        <f t="shared" si="7"/>
        <v>2153.83</v>
      </c>
      <c r="N343" s="195" t="s">
        <v>961</v>
      </c>
      <c r="O343" s="195" t="s">
        <v>1811</v>
      </c>
      <c r="P343" s="195"/>
      <c r="Q343" s="195" t="s">
        <v>2164</v>
      </c>
      <c r="R343" s="195" t="s">
        <v>847</v>
      </c>
    </row>
    <row r="344" spans="1:18" s="205" customFormat="1">
      <c r="A344" s="195" t="s">
        <v>2162</v>
      </c>
      <c r="B344" s="195" t="s">
        <v>794</v>
      </c>
      <c r="C344" s="195" t="s">
        <v>808</v>
      </c>
      <c r="D344" s="195" t="s">
        <v>268</v>
      </c>
      <c r="E344" s="195" t="s">
        <v>840</v>
      </c>
      <c r="F344" s="195" t="s">
        <v>710</v>
      </c>
      <c r="G344" s="195" t="s">
        <v>48</v>
      </c>
      <c r="H344" s="195" t="s">
        <v>521</v>
      </c>
      <c r="I344" s="195" t="s">
        <v>796</v>
      </c>
      <c r="J344" s="195" t="s">
        <v>1811</v>
      </c>
      <c r="K344" s="204">
        <v>2218.4</v>
      </c>
      <c r="L344" s="204">
        <v>0</v>
      </c>
      <c r="M344" s="204">
        <f t="shared" si="7"/>
        <v>2218.4</v>
      </c>
      <c r="N344" s="195" t="s">
        <v>1111</v>
      </c>
      <c r="O344" s="195" t="s">
        <v>1811</v>
      </c>
      <c r="P344" s="195"/>
      <c r="Q344" s="195" t="s">
        <v>2164</v>
      </c>
      <c r="R344" s="195" t="s">
        <v>847</v>
      </c>
    </row>
    <row r="345" spans="1:18" s="205" customFormat="1">
      <c r="A345" s="195" t="s">
        <v>2162</v>
      </c>
      <c r="B345" s="195" t="s">
        <v>794</v>
      </c>
      <c r="C345" s="195" t="s">
        <v>707</v>
      </c>
      <c r="D345" s="195" t="s">
        <v>268</v>
      </c>
      <c r="E345" s="195" t="s">
        <v>382</v>
      </c>
      <c r="F345" s="195" t="s">
        <v>710</v>
      </c>
      <c r="G345" s="195" t="s">
        <v>48</v>
      </c>
      <c r="H345" s="195" t="s">
        <v>521</v>
      </c>
      <c r="I345" s="195" t="s">
        <v>796</v>
      </c>
      <c r="J345" s="195" t="s">
        <v>1811</v>
      </c>
      <c r="K345" s="204">
        <v>648.66</v>
      </c>
      <c r="L345" s="204">
        <v>0</v>
      </c>
      <c r="M345" s="204">
        <f t="shared" si="7"/>
        <v>648.66</v>
      </c>
      <c r="N345" s="195" t="s">
        <v>1023</v>
      </c>
      <c r="O345" s="195" t="s">
        <v>1811</v>
      </c>
      <c r="P345" s="195"/>
      <c r="Q345" s="195" t="s">
        <v>2164</v>
      </c>
      <c r="R345" s="195" t="s">
        <v>847</v>
      </c>
    </row>
    <row r="346" spans="1:18" s="205" customFormat="1">
      <c r="A346" s="195" t="s">
        <v>2162</v>
      </c>
      <c r="B346" s="195" t="s">
        <v>794</v>
      </c>
      <c r="C346" s="195" t="s">
        <v>707</v>
      </c>
      <c r="D346" s="195" t="s">
        <v>268</v>
      </c>
      <c r="E346" s="195" t="s">
        <v>838</v>
      </c>
      <c r="F346" s="195" t="s">
        <v>710</v>
      </c>
      <c r="G346" s="195" t="s">
        <v>48</v>
      </c>
      <c r="H346" s="195" t="s">
        <v>521</v>
      </c>
      <c r="I346" s="195" t="s">
        <v>796</v>
      </c>
      <c r="J346" s="195" t="s">
        <v>1811</v>
      </c>
      <c r="K346" s="204">
        <v>3482.7</v>
      </c>
      <c r="L346" s="204">
        <v>0</v>
      </c>
      <c r="M346" s="204">
        <f t="shared" si="7"/>
        <v>3482.7</v>
      </c>
      <c r="N346" s="195" t="s">
        <v>1000</v>
      </c>
      <c r="O346" s="195" t="s">
        <v>1811</v>
      </c>
      <c r="P346" s="195"/>
      <c r="Q346" s="195" t="s">
        <v>2164</v>
      </c>
      <c r="R346" s="195" t="s">
        <v>847</v>
      </c>
    </row>
    <row r="347" spans="1:18" s="205" customFormat="1">
      <c r="A347" s="195" t="s">
        <v>2162</v>
      </c>
      <c r="B347" s="195" t="s">
        <v>794</v>
      </c>
      <c r="C347" s="195" t="s">
        <v>707</v>
      </c>
      <c r="D347" s="195" t="s">
        <v>268</v>
      </c>
      <c r="E347" s="195" t="s">
        <v>838</v>
      </c>
      <c r="F347" s="195" t="s">
        <v>710</v>
      </c>
      <c r="G347" s="195" t="s">
        <v>48</v>
      </c>
      <c r="H347" s="195" t="s">
        <v>521</v>
      </c>
      <c r="I347" s="195" t="s">
        <v>796</v>
      </c>
      <c r="J347" s="195" t="s">
        <v>1811</v>
      </c>
      <c r="K347" s="204">
        <v>2115</v>
      </c>
      <c r="L347" s="204">
        <v>0</v>
      </c>
      <c r="M347" s="204">
        <f t="shared" si="7"/>
        <v>2115</v>
      </c>
      <c r="N347" s="195" t="s">
        <v>2171</v>
      </c>
      <c r="O347" s="195" t="s">
        <v>1811</v>
      </c>
      <c r="P347" s="195"/>
      <c r="Q347" s="195" t="s">
        <v>2164</v>
      </c>
      <c r="R347" s="195" t="s">
        <v>847</v>
      </c>
    </row>
    <row r="348" spans="1:18" s="205" customFormat="1">
      <c r="A348" s="195" t="s">
        <v>2162</v>
      </c>
      <c r="B348" s="195" t="s">
        <v>794</v>
      </c>
      <c r="C348" s="195" t="s">
        <v>707</v>
      </c>
      <c r="D348" s="195" t="s">
        <v>268</v>
      </c>
      <c r="E348" s="195" t="s">
        <v>838</v>
      </c>
      <c r="F348" s="195" t="s">
        <v>710</v>
      </c>
      <c r="G348" s="195" t="s">
        <v>48</v>
      </c>
      <c r="H348" s="195" t="s">
        <v>521</v>
      </c>
      <c r="I348" s="195" t="s">
        <v>796</v>
      </c>
      <c r="J348" s="195" t="s">
        <v>1811</v>
      </c>
      <c r="K348" s="204">
        <v>4888</v>
      </c>
      <c r="L348" s="204">
        <v>0</v>
      </c>
      <c r="M348" s="204">
        <f t="shared" si="7"/>
        <v>4888</v>
      </c>
      <c r="N348" s="195" t="s">
        <v>2168</v>
      </c>
      <c r="O348" s="195" t="s">
        <v>1811</v>
      </c>
      <c r="P348" s="195"/>
      <c r="Q348" s="195" t="s">
        <v>2164</v>
      </c>
      <c r="R348" s="195" t="s">
        <v>847</v>
      </c>
    </row>
    <row r="349" spans="1:18" s="205" customFormat="1">
      <c r="A349" s="195" t="s">
        <v>2162</v>
      </c>
      <c r="B349" s="195" t="s">
        <v>794</v>
      </c>
      <c r="C349" s="195" t="s">
        <v>808</v>
      </c>
      <c r="D349" s="195" t="s">
        <v>268</v>
      </c>
      <c r="E349" s="195" t="s">
        <v>22</v>
      </c>
      <c r="F349" s="195" t="s">
        <v>710</v>
      </c>
      <c r="G349" s="195" t="s">
        <v>48</v>
      </c>
      <c r="H349" s="195" t="s">
        <v>521</v>
      </c>
      <c r="I349" s="195" t="s">
        <v>796</v>
      </c>
      <c r="J349" s="195" t="s">
        <v>1811</v>
      </c>
      <c r="K349" s="204">
        <v>94</v>
      </c>
      <c r="L349" s="204">
        <v>0</v>
      </c>
      <c r="M349" s="204">
        <f t="shared" si="7"/>
        <v>94</v>
      </c>
      <c r="N349" s="195" t="s">
        <v>2167</v>
      </c>
      <c r="O349" s="195" t="s">
        <v>1811</v>
      </c>
      <c r="P349" s="195"/>
      <c r="Q349" s="195" t="s">
        <v>2164</v>
      </c>
      <c r="R349" s="195" t="s">
        <v>847</v>
      </c>
    </row>
    <row r="350" spans="1:18" s="205" customFormat="1">
      <c r="A350" s="195" t="s">
        <v>2162</v>
      </c>
      <c r="B350" s="195" t="s">
        <v>794</v>
      </c>
      <c r="C350" s="195" t="s">
        <v>808</v>
      </c>
      <c r="D350" s="195" t="s">
        <v>268</v>
      </c>
      <c r="E350" s="195" t="s">
        <v>22</v>
      </c>
      <c r="F350" s="195" t="s">
        <v>710</v>
      </c>
      <c r="G350" s="195" t="s">
        <v>48</v>
      </c>
      <c r="H350" s="195" t="s">
        <v>521</v>
      </c>
      <c r="I350" s="195" t="s">
        <v>796</v>
      </c>
      <c r="J350" s="195" t="s">
        <v>1811</v>
      </c>
      <c r="K350" s="204">
        <v>421.12</v>
      </c>
      <c r="L350" s="204">
        <v>0</v>
      </c>
      <c r="M350" s="204">
        <f t="shared" si="7"/>
        <v>421.12</v>
      </c>
      <c r="N350" s="195" t="s">
        <v>976</v>
      </c>
      <c r="O350" s="195" t="s">
        <v>1811</v>
      </c>
      <c r="P350" s="195"/>
      <c r="Q350" s="195" t="s">
        <v>2164</v>
      </c>
      <c r="R350" s="195" t="s">
        <v>847</v>
      </c>
    </row>
    <row r="351" spans="1:18" s="205" customFormat="1">
      <c r="A351" s="195" t="s">
        <v>2162</v>
      </c>
      <c r="B351" s="195" t="s">
        <v>794</v>
      </c>
      <c r="C351" s="195" t="s">
        <v>707</v>
      </c>
      <c r="D351" s="195" t="s">
        <v>268</v>
      </c>
      <c r="E351" s="195" t="s">
        <v>36</v>
      </c>
      <c r="F351" s="195" t="s">
        <v>710</v>
      </c>
      <c r="G351" s="195" t="s">
        <v>48</v>
      </c>
      <c r="H351" s="195" t="s">
        <v>521</v>
      </c>
      <c r="I351" s="195" t="s">
        <v>796</v>
      </c>
      <c r="J351" s="195" t="s">
        <v>1811</v>
      </c>
      <c r="K351" s="204">
        <v>265.31</v>
      </c>
      <c r="L351" s="204">
        <v>0</v>
      </c>
      <c r="M351" s="204">
        <f t="shared" si="7"/>
        <v>265.31</v>
      </c>
      <c r="N351" s="195" t="s">
        <v>962</v>
      </c>
      <c r="O351" s="195" t="s">
        <v>1811</v>
      </c>
      <c r="P351" s="195"/>
      <c r="Q351" s="195" t="s">
        <v>2164</v>
      </c>
      <c r="R351" s="195" t="s">
        <v>847</v>
      </c>
    </row>
    <row r="352" spans="1:18" s="205" customFormat="1">
      <c r="A352" s="195" t="s">
        <v>2162</v>
      </c>
      <c r="B352" s="195" t="s">
        <v>794</v>
      </c>
      <c r="C352" s="195" t="s">
        <v>709</v>
      </c>
      <c r="D352" s="195" t="s">
        <v>268</v>
      </c>
      <c r="E352" s="195" t="s">
        <v>342</v>
      </c>
      <c r="F352" s="195" t="s">
        <v>710</v>
      </c>
      <c r="G352" s="195" t="s">
        <v>48</v>
      </c>
      <c r="H352" s="195" t="s">
        <v>521</v>
      </c>
      <c r="I352" s="195" t="s">
        <v>796</v>
      </c>
      <c r="J352" s="195" t="s">
        <v>1811</v>
      </c>
      <c r="K352" s="204">
        <v>1231.4000000000001</v>
      </c>
      <c r="L352" s="204">
        <v>0</v>
      </c>
      <c r="M352" s="204">
        <f t="shared" si="7"/>
        <v>1231.4000000000001</v>
      </c>
      <c r="N352" s="195" t="s">
        <v>2163</v>
      </c>
      <c r="O352" s="195" t="s">
        <v>1811</v>
      </c>
      <c r="P352" s="195"/>
      <c r="Q352" s="195" t="s">
        <v>2164</v>
      </c>
      <c r="R352" s="195" t="s">
        <v>847</v>
      </c>
    </row>
    <row r="353" spans="1:18" s="205" customFormat="1">
      <c r="A353" s="195" t="s">
        <v>2162</v>
      </c>
      <c r="B353" s="195" t="s">
        <v>794</v>
      </c>
      <c r="C353" s="195" t="s">
        <v>709</v>
      </c>
      <c r="D353" s="195" t="s">
        <v>268</v>
      </c>
      <c r="E353" s="195" t="s">
        <v>342</v>
      </c>
      <c r="F353" s="195" t="s">
        <v>710</v>
      </c>
      <c r="G353" s="195" t="s">
        <v>48</v>
      </c>
      <c r="H353" s="195" t="s">
        <v>521</v>
      </c>
      <c r="I353" s="195" t="s">
        <v>796</v>
      </c>
      <c r="J353" s="195" t="s">
        <v>1811</v>
      </c>
      <c r="K353" s="204">
        <v>470</v>
      </c>
      <c r="L353" s="204">
        <v>0</v>
      </c>
      <c r="M353" s="204">
        <f t="shared" si="7"/>
        <v>470</v>
      </c>
      <c r="N353" s="195" t="s">
        <v>2165</v>
      </c>
      <c r="O353" s="195" t="s">
        <v>1811</v>
      </c>
      <c r="P353" s="195"/>
      <c r="Q353" s="195" t="s">
        <v>2164</v>
      </c>
      <c r="R353" s="195" t="s">
        <v>847</v>
      </c>
    </row>
    <row r="354" spans="1:18" s="205" customFormat="1">
      <c r="A354" s="195" t="s">
        <v>2162</v>
      </c>
      <c r="B354" s="195" t="s">
        <v>794</v>
      </c>
      <c r="C354" s="195" t="s">
        <v>707</v>
      </c>
      <c r="D354" s="195" t="s">
        <v>268</v>
      </c>
      <c r="E354" s="195" t="s">
        <v>195</v>
      </c>
      <c r="F354" s="195" t="s">
        <v>710</v>
      </c>
      <c r="G354" s="195" t="s">
        <v>48</v>
      </c>
      <c r="H354" s="195" t="s">
        <v>521</v>
      </c>
      <c r="I354" s="195" t="s">
        <v>796</v>
      </c>
      <c r="J354" s="195" t="s">
        <v>1811</v>
      </c>
      <c r="K354" s="204">
        <v>2049.1999999999998</v>
      </c>
      <c r="L354" s="204">
        <v>0</v>
      </c>
      <c r="M354" s="204">
        <f t="shared" si="7"/>
        <v>2049.1999999999998</v>
      </c>
      <c r="N354" s="195" t="s">
        <v>2166</v>
      </c>
      <c r="O354" s="195" t="s">
        <v>1811</v>
      </c>
      <c r="P354" s="195"/>
      <c r="Q354" s="195" t="s">
        <v>2164</v>
      </c>
      <c r="R354" s="195" t="s">
        <v>847</v>
      </c>
    </row>
    <row r="355" spans="1:18" s="205" customFormat="1">
      <c r="A355" s="195" t="s">
        <v>2162</v>
      </c>
      <c r="B355" s="195" t="s">
        <v>794</v>
      </c>
      <c r="C355" s="195" t="s">
        <v>707</v>
      </c>
      <c r="D355" s="195" t="s">
        <v>268</v>
      </c>
      <c r="E355" s="195" t="s">
        <v>800</v>
      </c>
      <c r="F355" s="195" t="s">
        <v>710</v>
      </c>
      <c r="G355" s="195" t="s">
        <v>48</v>
      </c>
      <c r="H355" s="195" t="s">
        <v>521</v>
      </c>
      <c r="I355" s="195" t="s">
        <v>796</v>
      </c>
      <c r="J355" s="195" t="s">
        <v>1811</v>
      </c>
      <c r="K355" s="204">
        <v>3666</v>
      </c>
      <c r="L355" s="204">
        <v>0</v>
      </c>
      <c r="M355" s="204">
        <f t="shared" si="7"/>
        <v>3666</v>
      </c>
      <c r="N355" s="195" t="s">
        <v>1081</v>
      </c>
      <c r="O355" s="195" t="s">
        <v>1811</v>
      </c>
      <c r="P355" s="195"/>
      <c r="Q355" s="195" t="s">
        <v>2164</v>
      </c>
      <c r="R355" s="195" t="s">
        <v>847</v>
      </c>
    </row>
    <row r="356" spans="1:18" s="205" customFormat="1">
      <c r="A356" s="195" t="s">
        <v>2162</v>
      </c>
      <c r="B356" s="195" t="s">
        <v>794</v>
      </c>
      <c r="C356" s="195" t="s">
        <v>707</v>
      </c>
      <c r="D356" s="195" t="s">
        <v>268</v>
      </c>
      <c r="E356" s="195" t="s">
        <v>382</v>
      </c>
      <c r="F356" s="195" t="s">
        <v>710</v>
      </c>
      <c r="G356" s="195" t="s">
        <v>48</v>
      </c>
      <c r="H356" s="195" t="s">
        <v>521</v>
      </c>
      <c r="I356" s="195" t="s">
        <v>796</v>
      </c>
      <c r="J356" s="195" t="s">
        <v>1811</v>
      </c>
      <c r="K356" s="204">
        <v>462.97</v>
      </c>
      <c r="L356" s="204">
        <v>0</v>
      </c>
      <c r="M356" s="204">
        <f t="shared" si="7"/>
        <v>462.97</v>
      </c>
      <c r="N356" s="195" t="s">
        <v>962</v>
      </c>
      <c r="O356" s="195" t="s">
        <v>1811</v>
      </c>
      <c r="P356" s="195"/>
      <c r="Q356" s="195" t="s">
        <v>2164</v>
      </c>
      <c r="R356" s="195" t="s">
        <v>847</v>
      </c>
    </row>
    <row r="357" spans="1:18" s="205" customFormat="1">
      <c r="A357" s="195" t="s">
        <v>2162</v>
      </c>
      <c r="B357" s="195" t="s">
        <v>794</v>
      </c>
      <c r="C357" s="195" t="s">
        <v>706</v>
      </c>
      <c r="D357" s="195" t="s">
        <v>802</v>
      </c>
      <c r="E357" s="195" t="s">
        <v>382</v>
      </c>
      <c r="F357" s="195" t="s">
        <v>710</v>
      </c>
      <c r="G357" s="195" t="s">
        <v>48</v>
      </c>
      <c r="H357" s="195" t="s">
        <v>521</v>
      </c>
      <c r="I357" s="195" t="s">
        <v>796</v>
      </c>
      <c r="J357" s="195" t="s">
        <v>1811</v>
      </c>
      <c r="K357" s="204">
        <v>29.55</v>
      </c>
      <c r="L357" s="204">
        <v>0</v>
      </c>
      <c r="M357" s="204">
        <f t="shared" si="7"/>
        <v>29.55</v>
      </c>
      <c r="N357" s="195" t="s">
        <v>962</v>
      </c>
      <c r="O357" s="195" t="s">
        <v>1811</v>
      </c>
      <c r="P357" s="195"/>
      <c r="Q357" s="195" t="s">
        <v>2164</v>
      </c>
      <c r="R357" s="195" t="s">
        <v>847</v>
      </c>
    </row>
    <row r="358" spans="1:18" s="205" customFormat="1">
      <c r="A358" s="195" t="s">
        <v>2162</v>
      </c>
      <c r="B358" s="195" t="s">
        <v>794</v>
      </c>
      <c r="C358" s="195" t="s">
        <v>706</v>
      </c>
      <c r="D358" s="195" t="s">
        <v>802</v>
      </c>
      <c r="E358" s="195" t="s">
        <v>382</v>
      </c>
      <c r="F358" s="195" t="s">
        <v>710</v>
      </c>
      <c r="G358" s="195" t="s">
        <v>48</v>
      </c>
      <c r="H358" s="195" t="s">
        <v>521</v>
      </c>
      <c r="I358" s="195" t="s">
        <v>796</v>
      </c>
      <c r="J358" s="195" t="s">
        <v>1811</v>
      </c>
      <c r="K358" s="204">
        <v>41.4</v>
      </c>
      <c r="L358" s="204">
        <v>0</v>
      </c>
      <c r="M358" s="204">
        <f t="shared" si="7"/>
        <v>41.4</v>
      </c>
      <c r="N358" s="195" t="s">
        <v>1023</v>
      </c>
      <c r="O358" s="195" t="s">
        <v>1811</v>
      </c>
      <c r="P358" s="195"/>
      <c r="Q358" s="195" t="s">
        <v>2164</v>
      </c>
      <c r="R358" s="195" t="s">
        <v>847</v>
      </c>
    </row>
    <row r="359" spans="1:18" s="205" customFormat="1">
      <c r="A359" s="195" t="s">
        <v>2162</v>
      </c>
      <c r="B359" s="195" t="s">
        <v>794</v>
      </c>
      <c r="C359" s="195" t="s">
        <v>706</v>
      </c>
      <c r="D359" s="195" t="s">
        <v>802</v>
      </c>
      <c r="E359" s="195" t="s">
        <v>845</v>
      </c>
      <c r="F359" s="195" t="s">
        <v>710</v>
      </c>
      <c r="G359" s="195" t="s">
        <v>48</v>
      </c>
      <c r="H359" s="195" t="s">
        <v>521</v>
      </c>
      <c r="I359" s="195" t="s">
        <v>796</v>
      </c>
      <c r="J359" s="195" t="s">
        <v>1811</v>
      </c>
      <c r="K359" s="204">
        <v>18</v>
      </c>
      <c r="L359" s="204">
        <v>0</v>
      </c>
      <c r="M359" s="204">
        <f t="shared" si="7"/>
        <v>18</v>
      </c>
      <c r="N359" s="195" t="s">
        <v>2170</v>
      </c>
      <c r="O359" s="195" t="s">
        <v>1811</v>
      </c>
      <c r="P359" s="195"/>
      <c r="Q359" s="195" t="s">
        <v>2164</v>
      </c>
      <c r="R359" s="195" t="s">
        <v>847</v>
      </c>
    </row>
    <row r="360" spans="1:18" s="205" customFormat="1">
      <c r="A360" s="195" t="s">
        <v>2162</v>
      </c>
      <c r="B360" s="195" t="s">
        <v>794</v>
      </c>
      <c r="C360" s="195" t="s">
        <v>706</v>
      </c>
      <c r="D360" s="195" t="s">
        <v>802</v>
      </c>
      <c r="E360" s="195" t="s">
        <v>20</v>
      </c>
      <c r="F360" s="195" t="s">
        <v>710</v>
      </c>
      <c r="G360" s="195" t="s">
        <v>48</v>
      </c>
      <c r="H360" s="195" t="s">
        <v>521</v>
      </c>
      <c r="I360" s="195" t="s">
        <v>796</v>
      </c>
      <c r="J360" s="195" t="s">
        <v>1811</v>
      </c>
      <c r="K360" s="204">
        <v>7.8</v>
      </c>
      <c r="L360" s="204">
        <v>0</v>
      </c>
      <c r="M360" s="204">
        <f t="shared" si="7"/>
        <v>7.8</v>
      </c>
      <c r="N360" s="195" t="s">
        <v>2148</v>
      </c>
      <c r="O360" s="195" t="s">
        <v>1811</v>
      </c>
      <c r="P360" s="195"/>
      <c r="Q360" s="195" t="s">
        <v>2164</v>
      </c>
      <c r="R360" s="195" t="s">
        <v>847</v>
      </c>
    </row>
    <row r="361" spans="1:18" s="205" customFormat="1">
      <c r="A361" s="195" t="s">
        <v>2162</v>
      </c>
      <c r="B361" s="195" t="s">
        <v>794</v>
      </c>
      <c r="C361" s="195" t="s">
        <v>707</v>
      </c>
      <c r="D361" s="195" t="s">
        <v>268</v>
      </c>
      <c r="E361" s="195" t="s">
        <v>36</v>
      </c>
      <c r="F361" s="195" t="s">
        <v>710</v>
      </c>
      <c r="G361" s="195" t="s">
        <v>48</v>
      </c>
      <c r="H361" s="195" t="s">
        <v>521</v>
      </c>
      <c r="I361" s="195" t="s">
        <v>796</v>
      </c>
      <c r="J361" s="195" t="s">
        <v>1811</v>
      </c>
      <c r="K361" s="204">
        <v>1050.76</v>
      </c>
      <c r="L361" s="204">
        <v>0</v>
      </c>
      <c r="M361" s="204">
        <f t="shared" si="7"/>
        <v>1050.76</v>
      </c>
      <c r="N361" s="195" t="s">
        <v>1018</v>
      </c>
      <c r="O361" s="195" t="s">
        <v>1811</v>
      </c>
      <c r="P361" s="195"/>
      <c r="Q361" s="195" t="s">
        <v>2164</v>
      </c>
      <c r="R361" s="195" t="s">
        <v>847</v>
      </c>
    </row>
    <row r="362" spans="1:18" s="205" customFormat="1">
      <c r="A362" s="195" t="s">
        <v>2162</v>
      </c>
      <c r="B362" s="195" t="s">
        <v>794</v>
      </c>
      <c r="C362" s="195" t="s">
        <v>707</v>
      </c>
      <c r="D362" s="195" t="s">
        <v>268</v>
      </c>
      <c r="E362" s="195" t="s">
        <v>36</v>
      </c>
      <c r="F362" s="195" t="s">
        <v>710</v>
      </c>
      <c r="G362" s="195" t="s">
        <v>48</v>
      </c>
      <c r="H362" s="195" t="s">
        <v>521</v>
      </c>
      <c r="I362" s="195" t="s">
        <v>796</v>
      </c>
      <c r="J362" s="195" t="s">
        <v>1811</v>
      </c>
      <c r="K362" s="204">
        <v>4159.5</v>
      </c>
      <c r="L362" s="204">
        <v>0</v>
      </c>
      <c r="M362" s="204">
        <f t="shared" si="7"/>
        <v>4159.5</v>
      </c>
      <c r="N362" s="195" t="s">
        <v>1021</v>
      </c>
      <c r="O362" s="195" t="s">
        <v>1811</v>
      </c>
      <c r="P362" s="195"/>
      <c r="Q362" s="195" t="s">
        <v>2164</v>
      </c>
      <c r="R362" s="195" t="s">
        <v>847</v>
      </c>
    </row>
    <row r="363" spans="1:18" s="205" customFormat="1">
      <c r="A363" s="195" t="s">
        <v>2162</v>
      </c>
      <c r="B363" s="195" t="s">
        <v>794</v>
      </c>
      <c r="C363" s="195" t="s">
        <v>706</v>
      </c>
      <c r="D363" s="195" t="s">
        <v>802</v>
      </c>
      <c r="E363" s="195" t="s">
        <v>210</v>
      </c>
      <c r="F363" s="195" t="s">
        <v>710</v>
      </c>
      <c r="G363" s="195" t="s">
        <v>48</v>
      </c>
      <c r="H363" s="195" t="s">
        <v>521</v>
      </c>
      <c r="I363" s="195" t="s">
        <v>796</v>
      </c>
      <c r="J363" s="195" t="s">
        <v>1811</v>
      </c>
      <c r="K363" s="204">
        <v>20.399999999999999</v>
      </c>
      <c r="L363" s="204">
        <v>0</v>
      </c>
      <c r="M363" s="204">
        <f t="shared" si="7"/>
        <v>20.399999999999999</v>
      </c>
      <c r="N363" s="195" t="s">
        <v>978</v>
      </c>
      <c r="O363" s="195" t="s">
        <v>1811</v>
      </c>
      <c r="P363" s="195"/>
      <c r="Q363" s="195" t="s">
        <v>2164</v>
      </c>
      <c r="R363" s="195" t="s">
        <v>847</v>
      </c>
    </row>
    <row r="364" spans="1:18" s="205" customFormat="1">
      <c r="A364" s="195" t="s">
        <v>2162</v>
      </c>
      <c r="B364" s="195" t="s">
        <v>794</v>
      </c>
      <c r="C364" s="195" t="s">
        <v>706</v>
      </c>
      <c r="D364" s="195" t="s">
        <v>802</v>
      </c>
      <c r="E364" s="195" t="s">
        <v>136</v>
      </c>
      <c r="F364" s="195" t="s">
        <v>710</v>
      </c>
      <c r="G364" s="195" t="s">
        <v>48</v>
      </c>
      <c r="H364" s="195" t="s">
        <v>521</v>
      </c>
      <c r="I364" s="195" t="s">
        <v>796</v>
      </c>
      <c r="J364" s="195" t="s">
        <v>1811</v>
      </c>
      <c r="K364" s="204">
        <v>6.24</v>
      </c>
      <c r="L364" s="204">
        <v>0</v>
      </c>
      <c r="M364" s="204">
        <f t="shared" si="7"/>
        <v>6.24</v>
      </c>
      <c r="N364" s="195" t="s">
        <v>962</v>
      </c>
      <c r="O364" s="195" t="s">
        <v>1811</v>
      </c>
      <c r="P364" s="195"/>
      <c r="Q364" s="195" t="s">
        <v>2164</v>
      </c>
      <c r="R364" s="195" t="s">
        <v>847</v>
      </c>
    </row>
    <row r="365" spans="1:18" s="205" customFormat="1">
      <c r="A365" s="195" t="s">
        <v>2162</v>
      </c>
      <c r="B365" s="195" t="s">
        <v>794</v>
      </c>
      <c r="C365" s="195" t="s">
        <v>706</v>
      </c>
      <c r="D365" s="195" t="s">
        <v>802</v>
      </c>
      <c r="E365" s="195" t="s">
        <v>22</v>
      </c>
      <c r="F365" s="195" t="s">
        <v>710</v>
      </c>
      <c r="G365" s="195" t="s">
        <v>48</v>
      </c>
      <c r="H365" s="195" t="s">
        <v>521</v>
      </c>
      <c r="I365" s="195" t="s">
        <v>796</v>
      </c>
      <c r="J365" s="195" t="s">
        <v>1811</v>
      </c>
      <c r="K365" s="204">
        <v>6</v>
      </c>
      <c r="L365" s="204">
        <v>0</v>
      </c>
      <c r="M365" s="204">
        <f t="shared" si="7"/>
        <v>6</v>
      </c>
      <c r="N365" s="195" t="s">
        <v>2167</v>
      </c>
      <c r="O365" s="195" t="s">
        <v>1811</v>
      </c>
      <c r="P365" s="195"/>
      <c r="Q365" s="195" t="s">
        <v>2164</v>
      </c>
      <c r="R365" s="195" t="s">
        <v>847</v>
      </c>
    </row>
    <row r="366" spans="1:18" s="205" customFormat="1">
      <c r="A366" s="195" t="s">
        <v>2162</v>
      </c>
      <c r="B366" s="195" t="s">
        <v>794</v>
      </c>
      <c r="C366" s="195" t="s">
        <v>706</v>
      </c>
      <c r="D366" s="195" t="s">
        <v>802</v>
      </c>
      <c r="E366" s="195" t="s">
        <v>22</v>
      </c>
      <c r="F366" s="195" t="s">
        <v>710</v>
      </c>
      <c r="G366" s="195" t="s">
        <v>48</v>
      </c>
      <c r="H366" s="195" t="s">
        <v>521</v>
      </c>
      <c r="I366" s="195" t="s">
        <v>796</v>
      </c>
      <c r="J366" s="195" t="s">
        <v>1811</v>
      </c>
      <c r="K366" s="204">
        <v>26.88</v>
      </c>
      <c r="L366" s="204">
        <v>0</v>
      </c>
      <c r="M366" s="204">
        <f t="shared" si="7"/>
        <v>26.88</v>
      </c>
      <c r="N366" s="195" t="s">
        <v>976</v>
      </c>
      <c r="O366" s="195" t="s">
        <v>1811</v>
      </c>
      <c r="P366" s="195"/>
      <c r="Q366" s="195" t="s">
        <v>2164</v>
      </c>
      <c r="R366" s="195" t="s">
        <v>847</v>
      </c>
    </row>
    <row r="367" spans="1:18" s="205" customFormat="1">
      <c r="A367" s="195" t="s">
        <v>2162</v>
      </c>
      <c r="B367" s="195" t="s">
        <v>794</v>
      </c>
      <c r="C367" s="195" t="s">
        <v>706</v>
      </c>
      <c r="D367" s="195" t="s">
        <v>802</v>
      </c>
      <c r="E367" s="195" t="s">
        <v>843</v>
      </c>
      <c r="F367" s="195" t="s">
        <v>710</v>
      </c>
      <c r="G367" s="195" t="s">
        <v>48</v>
      </c>
      <c r="H367" s="195" t="s">
        <v>521</v>
      </c>
      <c r="I367" s="195" t="s">
        <v>796</v>
      </c>
      <c r="J367" s="195" t="s">
        <v>1811</v>
      </c>
      <c r="K367" s="204">
        <v>234</v>
      </c>
      <c r="L367" s="204">
        <v>0</v>
      </c>
      <c r="M367" s="204">
        <f t="shared" si="7"/>
        <v>234</v>
      </c>
      <c r="N367" s="195" t="s">
        <v>2172</v>
      </c>
      <c r="O367" s="195" t="s">
        <v>1811</v>
      </c>
      <c r="P367" s="195"/>
      <c r="Q367" s="195" t="s">
        <v>2164</v>
      </c>
      <c r="R367" s="195" t="s">
        <v>847</v>
      </c>
    </row>
    <row r="368" spans="1:18" s="205" customFormat="1">
      <c r="A368" s="195" t="s">
        <v>2162</v>
      </c>
      <c r="B368" s="195" t="s">
        <v>794</v>
      </c>
      <c r="C368" s="195" t="s">
        <v>706</v>
      </c>
      <c r="D368" s="195" t="s">
        <v>802</v>
      </c>
      <c r="E368" s="195" t="s">
        <v>800</v>
      </c>
      <c r="F368" s="195" t="s">
        <v>710</v>
      </c>
      <c r="G368" s="195" t="s">
        <v>48</v>
      </c>
      <c r="H368" s="195" t="s">
        <v>521</v>
      </c>
      <c r="I368" s="195" t="s">
        <v>796</v>
      </c>
      <c r="J368" s="195" t="s">
        <v>1811</v>
      </c>
      <c r="K368" s="204">
        <v>234</v>
      </c>
      <c r="L368" s="204">
        <v>0</v>
      </c>
      <c r="M368" s="204">
        <f t="shared" si="7"/>
        <v>234</v>
      </c>
      <c r="N368" s="195" t="s">
        <v>1081</v>
      </c>
      <c r="O368" s="195" t="s">
        <v>1811</v>
      </c>
      <c r="P368" s="195"/>
      <c r="Q368" s="195" t="s">
        <v>2164</v>
      </c>
      <c r="R368" s="195" t="s">
        <v>847</v>
      </c>
    </row>
    <row r="369" spans="1:18" s="205" customFormat="1">
      <c r="A369" s="195" t="s">
        <v>2162</v>
      </c>
      <c r="B369" s="195" t="s">
        <v>794</v>
      </c>
      <c r="C369" s="195" t="s">
        <v>706</v>
      </c>
      <c r="D369" s="195" t="s">
        <v>802</v>
      </c>
      <c r="E369" s="195" t="s">
        <v>195</v>
      </c>
      <c r="F369" s="195" t="s">
        <v>710</v>
      </c>
      <c r="G369" s="195" t="s">
        <v>48</v>
      </c>
      <c r="H369" s="195" t="s">
        <v>521</v>
      </c>
      <c r="I369" s="195" t="s">
        <v>796</v>
      </c>
      <c r="J369" s="195" t="s">
        <v>1811</v>
      </c>
      <c r="K369" s="204">
        <v>130.80000000000001</v>
      </c>
      <c r="L369" s="204">
        <v>0</v>
      </c>
      <c r="M369" s="204">
        <f t="shared" si="7"/>
        <v>130.80000000000001</v>
      </c>
      <c r="N369" s="195" t="s">
        <v>2166</v>
      </c>
      <c r="O369" s="195" t="s">
        <v>1811</v>
      </c>
      <c r="P369" s="195"/>
      <c r="Q369" s="195" t="s">
        <v>2164</v>
      </c>
      <c r="R369" s="195" t="s">
        <v>847</v>
      </c>
    </row>
    <row r="370" spans="1:18" s="205" customFormat="1">
      <c r="A370" s="195" t="s">
        <v>2162</v>
      </c>
      <c r="B370" s="195" t="s">
        <v>794</v>
      </c>
      <c r="C370" s="195" t="s">
        <v>706</v>
      </c>
      <c r="D370" s="195" t="s">
        <v>802</v>
      </c>
      <c r="E370" s="195" t="s">
        <v>36</v>
      </c>
      <c r="F370" s="195" t="s">
        <v>710</v>
      </c>
      <c r="G370" s="195" t="s">
        <v>48</v>
      </c>
      <c r="H370" s="195" t="s">
        <v>521</v>
      </c>
      <c r="I370" s="195" t="s">
        <v>796</v>
      </c>
      <c r="J370" s="195" t="s">
        <v>1811</v>
      </c>
      <c r="K370" s="204">
        <v>67.069999999999993</v>
      </c>
      <c r="L370" s="204">
        <v>0</v>
      </c>
      <c r="M370" s="204">
        <f t="shared" si="7"/>
        <v>67.069999999999993</v>
      </c>
      <c r="N370" s="195" t="s">
        <v>1018</v>
      </c>
      <c r="O370" s="195" t="s">
        <v>1811</v>
      </c>
      <c r="P370" s="195"/>
      <c r="Q370" s="195" t="s">
        <v>2164</v>
      </c>
      <c r="R370" s="195" t="s">
        <v>847</v>
      </c>
    </row>
    <row r="371" spans="1:18" s="205" customFormat="1">
      <c r="A371" s="195" t="s">
        <v>2162</v>
      </c>
      <c r="B371" s="195" t="s">
        <v>794</v>
      </c>
      <c r="C371" s="195" t="s">
        <v>706</v>
      </c>
      <c r="D371" s="195" t="s">
        <v>802</v>
      </c>
      <c r="E371" s="195" t="s">
        <v>36</v>
      </c>
      <c r="F371" s="195" t="s">
        <v>710</v>
      </c>
      <c r="G371" s="195" t="s">
        <v>48</v>
      </c>
      <c r="H371" s="195" t="s">
        <v>521</v>
      </c>
      <c r="I371" s="195" t="s">
        <v>796</v>
      </c>
      <c r="J371" s="195" t="s">
        <v>1811</v>
      </c>
      <c r="K371" s="204">
        <v>16.93</v>
      </c>
      <c r="L371" s="204">
        <v>0</v>
      </c>
      <c r="M371" s="204">
        <f t="shared" si="7"/>
        <v>16.93</v>
      </c>
      <c r="N371" s="195" t="s">
        <v>962</v>
      </c>
      <c r="O371" s="195" t="s">
        <v>1811</v>
      </c>
      <c r="P371" s="195"/>
      <c r="Q371" s="195" t="s">
        <v>2164</v>
      </c>
      <c r="R371" s="195" t="s">
        <v>847</v>
      </c>
    </row>
    <row r="372" spans="1:18" s="205" customFormat="1">
      <c r="A372" s="195" t="s">
        <v>2162</v>
      </c>
      <c r="B372" s="195" t="s">
        <v>794</v>
      </c>
      <c r="C372" s="195" t="s">
        <v>706</v>
      </c>
      <c r="D372" s="195" t="s">
        <v>802</v>
      </c>
      <c r="E372" s="195" t="s">
        <v>36</v>
      </c>
      <c r="F372" s="195" t="s">
        <v>710</v>
      </c>
      <c r="G372" s="195" t="s">
        <v>48</v>
      </c>
      <c r="H372" s="195" t="s">
        <v>521</v>
      </c>
      <c r="I372" s="195" t="s">
        <v>796</v>
      </c>
      <c r="J372" s="195" t="s">
        <v>1811</v>
      </c>
      <c r="K372" s="204">
        <v>265.5</v>
      </c>
      <c r="L372" s="204">
        <v>0</v>
      </c>
      <c r="M372" s="204">
        <f t="shared" si="7"/>
        <v>265.5</v>
      </c>
      <c r="N372" s="195" t="s">
        <v>1021</v>
      </c>
      <c r="O372" s="195" t="s">
        <v>1811</v>
      </c>
      <c r="P372" s="195"/>
      <c r="Q372" s="195" t="s">
        <v>2164</v>
      </c>
      <c r="R372" s="195" t="s">
        <v>847</v>
      </c>
    </row>
    <row r="373" spans="1:18" s="205" customFormat="1">
      <c r="A373" s="195" t="s">
        <v>2162</v>
      </c>
      <c r="B373" s="195" t="s">
        <v>794</v>
      </c>
      <c r="C373" s="195" t="s">
        <v>706</v>
      </c>
      <c r="D373" s="195" t="s">
        <v>802</v>
      </c>
      <c r="E373" s="195" t="s">
        <v>816</v>
      </c>
      <c r="F373" s="195" t="s">
        <v>710</v>
      </c>
      <c r="G373" s="195" t="s">
        <v>48</v>
      </c>
      <c r="H373" s="195" t="s">
        <v>521</v>
      </c>
      <c r="I373" s="195" t="s">
        <v>796</v>
      </c>
      <c r="J373" s="195" t="s">
        <v>1811</v>
      </c>
      <c r="K373" s="204">
        <v>84</v>
      </c>
      <c r="L373" s="204">
        <v>0</v>
      </c>
      <c r="M373" s="204">
        <f t="shared" si="7"/>
        <v>84</v>
      </c>
      <c r="N373" s="195" t="s">
        <v>2169</v>
      </c>
      <c r="O373" s="195" t="s">
        <v>1811</v>
      </c>
      <c r="P373" s="195"/>
      <c r="Q373" s="195" t="s">
        <v>2164</v>
      </c>
      <c r="R373" s="195" t="s">
        <v>847</v>
      </c>
    </row>
    <row r="374" spans="1:18" s="205" customFormat="1">
      <c r="A374" s="195" t="s">
        <v>2162</v>
      </c>
      <c r="B374" s="195" t="s">
        <v>794</v>
      </c>
      <c r="C374" s="195" t="s">
        <v>706</v>
      </c>
      <c r="D374" s="195" t="s">
        <v>802</v>
      </c>
      <c r="E374" s="195" t="s">
        <v>210</v>
      </c>
      <c r="F374" s="195" t="s">
        <v>710</v>
      </c>
      <c r="G374" s="195" t="s">
        <v>48</v>
      </c>
      <c r="H374" s="195" t="s">
        <v>521</v>
      </c>
      <c r="I374" s="195" t="s">
        <v>796</v>
      </c>
      <c r="J374" s="195" t="s">
        <v>1811</v>
      </c>
      <c r="K374" s="204">
        <v>17.8</v>
      </c>
      <c r="L374" s="204">
        <v>0</v>
      </c>
      <c r="M374" s="204">
        <f t="shared" si="7"/>
        <v>17.8</v>
      </c>
      <c r="N374" s="195" t="s">
        <v>2173</v>
      </c>
      <c r="O374" s="195" t="s">
        <v>1811</v>
      </c>
      <c r="P374" s="195"/>
      <c r="Q374" s="195" t="s">
        <v>2164</v>
      </c>
      <c r="R374" s="195" t="s">
        <v>847</v>
      </c>
    </row>
    <row r="375" spans="1:18" s="205" customFormat="1">
      <c r="A375" s="195" t="s">
        <v>2162</v>
      </c>
      <c r="B375" s="195" t="s">
        <v>794</v>
      </c>
      <c r="C375" s="195" t="s">
        <v>859</v>
      </c>
      <c r="D375" s="195" t="s">
        <v>521</v>
      </c>
      <c r="E375" s="195" t="s">
        <v>136</v>
      </c>
      <c r="F375" s="195" t="s">
        <v>710</v>
      </c>
      <c r="G375" s="195" t="s">
        <v>48</v>
      </c>
      <c r="H375" s="195" t="s">
        <v>521</v>
      </c>
      <c r="I375" s="195" t="s">
        <v>796</v>
      </c>
      <c r="J375" s="195" t="s">
        <v>1811</v>
      </c>
      <c r="K375" s="204">
        <v>0</v>
      </c>
      <c r="L375" s="204">
        <v>104</v>
      </c>
      <c r="M375" s="204">
        <f t="shared" si="7"/>
        <v>-104</v>
      </c>
      <c r="N375" s="195" t="s">
        <v>962</v>
      </c>
      <c r="O375" s="195" t="s">
        <v>1811</v>
      </c>
      <c r="P375" s="195"/>
      <c r="Q375" s="195" t="s">
        <v>2164</v>
      </c>
      <c r="R375" s="195" t="s">
        <v>847</v>
      </c>
    </row>
    <row r="376" spans="1:18" s="205" customFormat="1">
      <c r="A376" s="195" t="s">
        <v>2162</v>
      </c>
      <c r="B376" s="195" t="s">
        <v>794</v>
      </c>
      <c r="C376" s="195" t="s">
        <v>707</v>
      </c>
      <c r="D376" s="195" t="s">
        <v>813</v>
      </c>
      <c r="E376" s="195" t="s">
        <v>708</v>
      </c>
      <c r="F376" s="195" t="s">
        <v>710</v>
      </c>
      <c r="G376" s="195" t="s">
        <v>48</v>
      </c>
      <c r="H376" s="195" t="s">
        <v>521</v>
      </c>
      <c r="I376" s="195" t="s">
        <v>796</v>
      </c>
      <c r="J376" s="195" t="s">
        <v>1811</v>
      </c>
      <c r="K376" s="204">
        <v>216.58</v>
      </c>
      <c r="L376" s="204">
        <v>0</v>
      </c>
      <c r="M376" s="204">
        <f t="shared" ref="M376:M439" si="8">K376-L376</f>
        <v>216.58</v>
      </c>
      <c r="N376" s="195" t="s">
        <v>962</v>
      </c>
      <c r="O376" s="195" t="s">
        <v>1811</v>
      </c>
      <c r="P376" s="195"/>
      <c r="Q376" s="195" t="s">
        <v>2164</v>
      </c>
      <c r="R376" s="195" t="s">
        <v>847</v>
      </c>
    </row>
    <row r="377" spans="1:18" s="205" customFormat="1">
      <c r="A377" s="195" t="s">
        <v>2162</v>
      </c>
      <c r="B377" s="195" t="s">
        <v>794</v>
      </c>
      <c r="C377" s="195" t="s">
        <v>706</v>
      </c>
      <c r="D377" s="195" t="s">
        <v>802</v>
      </c>
      <c r="E377" s="195" t="s">
        <v>342</v>
      </c>
      <c r="F377" s="195" t="s">
        <v>710</v>
      </c>
      <c r="G377" s="195" t="s">
        <v>48</v>
      </c>
      <c r="H377" s="195" t="s">
        <v>521</v>
      </c>
      <c r="I377" s="195" t="s">
        <v>796</v>
      </c>
      <c r="J377" s="195" t="s">
        <v>1811</v>
      </c>
      <c r="K377" s="204">
        <v>30</v>
      </c>
      <c r="L377" s="204">
        <v>0</v>
      </c>
      <c r="M377" s="204">
        <f t="shared" si="8"/>
        <v>30</v>
      </c>
      <c r="N377" s="195" t="s">
        <v>2165</v>
      </c>
      <c r="O377" s="195" t="s">
        <v>1811</v>
      </c>
      <c r="P377" s="195"/>
      <c r="Q377" s="195" t="s">
        <v>2164</v>
      </c>
      <c r="R377" s="195" t="s">
        <v>847</v>
      </c>
    </row>
    <row r="378" spans="1:18" s="205" customFormat="1">
      <c r="A378" s="195" t="s">
        <v>2162</v>
      </c>
      <c r="B378" s="195" t="s">
        <v>794</v>
      </c>
      <c r="C378" s="195" t="s">
        <v>706</v>
      </c>
      <c r="D378" s="195" t="s">
        <v>802</v>
      </c>
      <c r="E378" s="195" t="s">
        <v>342</v>
      </c>
      <c r="F378" s="195" t="s">
        <v>710</v>
      </c>
      <c r="G378" s="195" t="s">
        <v>48</v>
      </c>
      <c r="H378" s="195" t="s">
        <v>521</v>
      </c>
      <c r="I378" s="195" t="s">
        <v>796</v>
      </c>
      <c r="J378" s="195" t="s">
        <v>1811</v>
      </c>
      <c r="K378" s="204">
        <v>78.599999999999994</v>
      </c>
      <c r="L378" s="204">
        <v>0</v>
      </c>
      <c r="M378" s="204">
        <f t="shared" si="8"/>
        <v>78.599999999999994</v>
      </c>
      <c r="N378" s="195" t="s">
        <v>2163</v>
      </c>
      <c r="O378" s="195" t="s">
        <v>1811</v>
      </c>
      <c r="P378" s="195"/>
      <c r="Q378" s="195" t="s">
        <v>2164</v>
      </c>
      <c r="R378" s="195" t="s">
        <v>847</v>
      </c>
    </row>
    <row r="379" spans="1:18" s="205" customFormat="1">
      <c r="A379" s="195" t="s">
        <v>2162</v>
      </c>
      <c r="B379" s="195" t="s">
        <v>794</v>
      </c>
      <c r="C379" s="195" t="s">
        <v>706</v>
      </c>
      <c r="D379" s="195" t="s">
        <v>802</v>
      </c>
      <c r="E379" s="195" t="s">
        <v>708</v>
      </c>
      <c r="F379" s="195" t="s">
        <v>710</v>
      </c>
      <c r="G379" s="195" t="s">
        <v>48</v>
      </c>
      <c r="H379" s="195" t="s">
        <v>521</v>
      </c>
      <c r="I379" s="195" t="s">
        <v>796</v>
      </c>
      <c r="J379" s="195" t="s">
        <v>1811</v>
      </c>
      <c r="K379" s="204">
        <v>13.82</v>
      </c>
      <c r="L379" s="204">
        <v>0</v>
      </c>
      <c r="M379" s="204">
        <f t="shared" si="8"/>
        <v>13.82</v>
      </c>
      <c r="N379" s="195" t="s">
        <v>962</v>
      </c>
      <c r="O379" s="195" t="s">
        <v>1811</v>
      </c>
      <c r="P379" s="195"/>
      <c r="Q379" s="195" t="s">
        <v>2164</v>
      </c>
      <c r="R379" s="195" t="s">
        <v>847</v>
      </c>
    </row>
    <row r="380" spans="1:18" s="205" customFormat="1">
      <c r="A380" s="195" t="s">
        <v>2162</v>
      </c>
      <c r="B380" s="195" t="s">
        <v>794</v>
      </c>
      <c r="C380" s="195" t="s">
        <v>706</v>
      </c>
      <c r="D380" s="195" t="s">
        <v>802</v>
      </c>
      <c r="E380" s="195" t="s">
        <v>195</v>
      </c>
      <c r="F380" s="195" t="s">
        <v>710</v>
      </c>
      <c r="G380" s="195" t="s">
        <v>48</v>
      </c>
      <c r="H380" s="195" t="s">
        <v>521</v>
      </c>
      <c r="I380" s="195" t="s">
        <v>796</v>
      </c>
      <c r="J380" s="195" t="s">
        <v>1811</v>
      </c>
      <c r="K380" s="204">
        <v>6.64</v>
      </c>
      <c r="L380" s="204">
        <v>0</v>
      </c>
      <c r="M380" s="204">
        <f t="shared" si="8"/>
        <v>6.64</v>
      </c>
      <c r="N380" s="195" t="s">
        <v>942</v>
      </c>
      <c r="O380" s="195" t="s">
        <v>1811</v>
      </c>
      <c r="P380" s="195"/>
      <c r="Q380" s="195" t="s">
        <v>2164</v>
      </c>
      <c r="R380" s="195" t="s">
        <v>847</v>
      </c>
    </row>
    <row r="381" spans="1:18" s="205" customFormat="1">
      <c r="A381" s="195" t="s">
        <v>2162</v>
      </c>
      <c r="B381" s="195" t="s">
        <v>794</v>
      </c>
      <c r="C381" s="195" t="s">
        <v>859</v>
      </c>
      <c r="D381" s="195" t="s">
        <v>521</v>
      </c>
      <c r="E381" s="195" t="s">
        <v>36</v>
      </c>
      <c r="F381" s="195" t="s">
        <v>710</v>
      </c>
      <c r="G381" s="195" t="s">
        <v>48</v>
      </c>
      <c r="H381" s="195" t="s">
        <v>521</v>
      </c>
      <c r="I381" s="195" t="s">
        <v>796</v>
      </c>
      <c r="J381" s="195" t="s">
        <v>1811</v>
      </c>
      <c r="K381" s="204">
        <v>0</v>
      </c>
      <c r="L381" s="204">
        <v>1117.83</v>
      </c>
      <c r="M381" s="204">
        <f t="shared" si="8"/>
        <v>-1117.83</v>
      </c>
      <c r="N381" s="195" t="s">
        <v>1018</v>
      </c>
      <c r="O381" s="195" t="s">
        <v>1811</v>
      </c>
      <c r="P381" s="195"/>
      <c r="Q381" s="195" t="s">
        <v>2164</v>
      </c>
      <c r="R381" s="195" t="s">
        <v>847</v>
      </c>
    </row>
    <row r="382" spans="1:18" s="205" customFormat="1">
      <c r="A382" s="195" t="s">
        <v>2162</v>
      </c>
      <c r="B382" s="195" t="s">
        <v>794</v>
      </c>
      <c r="C382" s="195" t="s">
        <v>859</v>
      </c>
      <c r="D382" s="195" t="s">
        <v>521</v>
      </c>
      <c r="E382" s="195" t="s">
        <v>36</v>
      </c>
      <c r="F382" s="195" t="s">
        <v>710</v>
      </c>
      <c r="G382" s="195" t="s">
        <v>48</v>
      </c>
      <c r="H382" s="195" t="s">
        <v>521</v>
      </c>
      <c r="I382" s="195" t="s">
        <v>796</v>
      </c>
      <c r="J382" s="195" t="s">
        <v>1811</v>
      </c>
      <c r="K382" s="204">
        <v>0</v>
      </c>
      <c r="L382" s="204">
        <v>4425</v>
      </c>
      <c r="M382" s="204">
        <f t="shared" si="8"/>
        <v>-4425</v>
      </c>
      <c r="N382" s="195" t="s">
        <v>1021</v>
      </c>
      <c r="O382" s="195" t="s">
        <v>1811</v>
      </c>
      <c r="P382" s="195"/>
      <c r="Q382" s="195" t="s">
        <v>2164</v>
      </c>
      <c r="R382" s="195" t="s">
        <v>847</v>
      </c>
    </row>
    <row r="383" spans="1:18" s="205" customFormat="1">
      <c r="A383" s="195" t="s">
        <v>2162</v>
      </c>
      <c r="B383" s="195" t="s">
        <v>794</v>
      </c>
      <c r="C383" s="195" t="s">
        <v>859</v>
      </c>
      <c r="D383" s="195" t="s">
        <v>521</v>
      </c>
      <c r="E383" s="195" t="s">
        <v>36</v>
      </c>
      <c r="F383" s="195" t="s">
        <v>710</v>
      </c>
      <c r="G383" s="195" t="s">
        <v>48</v>
      </c>
      <c r="H383" s="195" t="s">
        <v>521</v>
      </c>
      <c r="I383" s="195" t="s">
        <v>796</v>
      </c>
      <c r="J383" s="195" t="s">
        <v>1811</v>
      </c>
      <c r="K383" s="204">
        <v>0</v>
      </c>
      <c r="L383" s="204">
        <v>282.24</v>
      </c>
      <c r="M383" s="204">
        <f t="shared" si="8"/>
        <v>-282.24</v>
      </c>
      <c r="N383" s="195" t="s">
        <v>962</v>
      </c>
      <c r="O383" s="195" t="s">
        <v>1811</v>
      </c>
      <c r="P383" s="195"/>
      <c r="Q383" s="195" t="s">
        <v>2164</v>
      </c>
      <c r="R383" s="195" t="s">
        <v>847</v>
      </c>
    </row>
    <row r="384" spans="1:18" s="205" customFormat="1">
      <c r="A384" s="195" t="s">
        <v>2162</v>
      </c>
      <c r="B384" s="195" t="s">
        <v>794</v>
      </c>
      <c r="C384" s="195" t="s">
        <v>859</v>
      </c>
      <c r="D384" s="195" t="s">
        <v>521</v>
      </c>
      <c r="E384" s="195" t="s">
        <v>816</v>
      </c>
      <c r="F384" s="195" t="s">
        <v>710</v>
      </c>
      <c r="G384" s="195" t="s">
        <v>48</v>
      </c>
      <c r="H384" s="195" t="s">
        <v>521</v>
      </c>
      <c r="I384" s="195" t="s">
        <v>796</v>
      </c>
      <c r="J384" s="195" t="s">
        <v>1811</v>
      </c>
      <c r="K384" s="204">
        <v>0</v>
      </c>
      <c r="L384" s="204">
        <v>1400</v>
      </c>
      <c r="M384" s="204">
        <f t="shared" si="8"/>
        <v>-1400</v>
      </c>
      <c r="N384" s="195" t="s">
        <v>2169</v>
      </c>
      <c r="O384" s="195" t="s">
        <v>1811</v>
      </c>
      <c r="P384" s="195"/>
      <c r="Q384" s="195" t="s">
        <v>2164</v>
      </c>
      <c r="R384" s="195" t="s">
        <v>847</v>
      </c>
    </row>
    <row r="385" spans="1:18" s="205" customFormat="1">
      <c r="A385" s="195" t="s">
        <v>2162</v>
      </c>
      <c r="B385" s="195" t="s">
        <v>794</v>
      </c>
      <c r="C385" s="195" t="s">
        <v>859</v>
      </c>
      <c r="D385" s="195" t="s">
        <v>521</v>
      </c>
      <c r="E385" s="195" t="s">
        <v>210</v>
      </c>
      <c r="F385" s="195" t="s">
        <v>710</v>
      </c>
      <c r="G385" s="195" t="s">
        <v>48</v>
      </c>
      <c r="H385" s="195" t="s">
        <v>521</v>
      </c>
      <c r="I385" s="195" t="s">
        <v>796</v>
      </c>
      <c r="J385" s="195" t="s">
        <v>1811</v>
      </c>
      <c r="K385" s="204">
        <v>0</v>
      </c>
      <c r="L385" s="204">
        <v>296.64</v>
      </c>
      <c r="M385" s="204">
        <f t="shared" si="8"/>
        <v>-296.64</v>
      </c>
      <c r="N385" s="195" t="s">
        <v>2173</v>
      </c>
      <c r="O385" s="195" t="s">
        <v>1811</v>
      </c>
      <c r="P385" s="195"/>
      <c r="Q385" s="195" t="s">
        <v>2164</v>
      </c>
      <c r="R385" s="195" t="s">
        <v>847</v>
      </c>
    </row>
    <row r="386" spans="1:18" s="205" customFormat="1">
      <c r="A386" s="195" t="s">
        <v>2162</v>
      </c>
      <c r="B386" s="195" t="s">
        <v>794</v>
      </c>
      <c r="C386" s="195" t="s">
        <v>859</v>
      </c>
      <c r="D386" s="195" t="s">
        <v>521</v>
      </c>
      <c r="E386" s="195" t="s">
        <v>210</v>
      </c>
      <c r="F386" s="195" t="s">
        <v>710</v>
      </c>
      <c r="G386" s="195" t="s">
        <v>48</v>
      </c>
      <c r="H386" s="195" t="s">
        <v>521</v>
      </c>
      <c r="I386" s="195" t="s">
        <v>796</v>
      </c>
      <c r="J386" s="195" t="s">
        <v>1811</v>
      </c>
      <c r="K386" s="204">
        <v>0</v>
      </c>
      <c r="L386" s="204">
        <v>340</v>
      </c>
      <c r="M386" s="204">
        <f t="shared" si="8"/>
        <v>-340</v>
      </c>
      <c r="N386" s="195" t="s">
        <v>978</v>
      </c>
      <c r="O386" s="195" t="s">
        <v>1811</v>
      </c>
      <c r="P386" s="195"/>
      <c r="Q386" s="195" t="s">
        <v>2164</v>
      </c>
      <c r="R386" s="195" t="s">
        <v>847</v>
      </c>
    </row>
    <row r="387" spans="1:18" s="205" customFormat="1">
      <c r="A387" s="195" t="s">
        <v>2174</v>
      </c>
      <c r="B387" s="195" t="s">
        <v>794</v>
      </c>
      <c r="C387" s="195" t="s">
        <v>859</v>
      </c>
      <c r="D387" s="195" t="s">
        <v>521</v>
      </c>
      <c r="E387" s="195" t="s">
        <v>342</v>
      </c>
      <c r="F387" s="195" t="s">
        <v>710</v>
      </c>
      <c r="G387" s="195" t="s">
        <v>48</v>
      </c>
      <c r="H387" s="195" t="s">
        <v>521</v>
      </c>
      <c r="I387" s="195" t="s">
        <v>796</v>
      </c>
      <c r="J387" s="195" t="s">
        <v>1902</v>
      </c>
      <c r="K387" s="204">
        <v>0</v>
      </c>
      <c r="L387" s="204">
        <v>158.4</v>
      </c>
      <c r="M387" s="204">
        <f t="shared" si="8"/>
        <v>-158.4</v>
      </c>
      <c r="N387" s="195" t="s">
        <v>962</v>
      </c>
      <c r="O387" s="195" t="s">
        <v>1902</v>
      </c>
      <c r="P387" s="195"/>
      <c r="Q387" s="195" t="s">
        <v>2175</v>
      </c>
      <c r="R387" s="195" t="s">
        <v>847</v>
      </c>
    </row>
    <row r="388" spans="1:18" s="205" customFormat="1">
      <c r="A388" s="195" t="s">
        <v>2174</v>
      </c>
      <c r="B388" s="195" t="s">
        <v>794</v>
      </c>
      <c r="C388" s="195" t="s">
        <v>859</v>
      </c>
      <c r="D388" s="195" t="s">
        <v>521</v>
      </c>
      <c r="E388" s="195" t="s">
        <v>195</v>
      </c>
      <c r="F388" s="195" t="s">
        <v>710</v>
      </c>
      <c r="G388" s="195" t="s">
        <v>48</v>
      </c>
      <c r="H388" s="195" t="s">
        <v>521</v>
      </c>
      <c r="I388" s="195" t="s">
        <v>796</v>
      </c>
      <c r="J388" s="195" t="s">
        <v>1902</v>
      </c>
      <c r="K388" s="204">
        <v>0</v>
      </c>
      <c r="L388" s="204">
        <v>630</v>
      </c>
      <c r="M388" s="204">
        <f t="shared" si="8"/>
        <v>-630</v>
      </c>
      <c r="N388" s="195" t="s">
        <v>961</v>
      </c>
      <c r="O388" s="195" t="s">
        <v>1902</v>
      </c>
      <c r="P388" s="195"/>
      <c r="Q388" s="195" t="s">
        <v>2175</v>
      </c>
      <c r="R388" s="195" t="s">
        <v>847</v>
      </c>
    </row>
    <row r="389" spans="1:18" s="205" customFormat="1">
      <c r="A389" s="195" t="s">
        <v>2174</v>
      </c>
      <c r="B389" s="195" t="s">
        <v>794</v>
      </c>
      <c r="C389" s="195" t="s">
        <v>859</v>
      </c>
      <c r="D389" s="195" t="s">
        <v>521</v>
      </c>
      <c r="E389" s="195" t="s">
        <v>195</v>
      </c>
      <c r="F389" s="195" t="s">
        <v>710</v>
      </c>
      <c r="G389" s="195" t="s">
        <v>48</v>
      </c>
      <c r="H389" s="195" t="s">
        <v>521</v>
      </c>
      <c r="I389" s="195" t="s">
        <v>796</v>
      </c>
      <c r="J389" s="195" t="s">
        <v>1902</v>
      </c>
      <c r="K389" s="204">
        <v>0</v>
      </c>
      <c r="L389" s="204">
        <v>152.63999999999999</v>
      </c>
      <c r="M389" s="204">
        <f t="shared" si="8"/>
        <v>-152.63999999999999</v>
      </c>
      <c r="N389" s="195" t="s">
        <v>962</v>
      </c>
      <c r="O389" s="195" t="s">
        <v>1902</v>
      </c>
      <c r="P389" s="195"/>
      <c r="Q389" s="195" t="s">
        <v>2175</v>
      </c>
      <c r="R389" s="195" t="s">
        <v>847</v>
      </c>
    </row>
    <row r="390" spans="1:18" s="205" customFormat="1">
      <c r="A390" s="195" t="s">
        <v>2174</v>
      </c>
      <c r="B390" s="195" t="s">
        <v>794</v>
      </c>
      <c r="C390" s="195" t="s">
        <v>859</v>
      </c>
      <c r="D390" s="195" t="s">
        <v>521</v>
      </c>
      <c r="E390" s="195" t="s">
        <v>29</v>
      </c>
      <c r="F390" s="195" t="s">
        <v>710</v>
      </c>
      <c r="G390" s="195" t="s">
        <v>48</v>
      </c>
      <c r="H390" s="195" t="s">
        <v>521</v>
      </c>
      <c r="I390" s="195" t="s">
        <v>796</v>
      </c>
      <c r="J390" s="195" t="s">
        <v>1902</v>
      </c>
      <c r="K390" s="204">
        <v>0</v>
      </c>
      <c r="L390" s="204">
        <v>540.44000000000005</v>
      </c>
      <c r="M390" s="204">
        <f t="shared" si="8"/>
        <v>-540.44000000000005</v>
      </c>
      <c r="N390" s="195" t="s">
        <v>962</v>
      </c>
      <c r="O390" s="195" t="s">
        <v>1902</v>
      </c>
      <c r="P390" s="195"/>
      <c r="Q390" s="195" t="s">
        <v>2175</v>
      </c>
      <c r="R390" s="195" t="s">
        <v>847</v>
      </c>
    </row>
    <row r="391" spans="1:18" s="205" customFormat="1">
      <c r="A391" s="195" t="s">
        <v>2174</v>
      </c>
      <c r="B391" s="195" t="s">
        <v>794</v>
      </c>
      <c r="C391" s="195" t="s">
        <v>859</v>
      </c>
      <c r="D391" s="195" t="s">
        <v>521</v>
      </c>
      <c r="E391" s="195" t="s">
        <v>29</v>
      </c>
      <c r="F391" s="195" t="s">
        <v>710</v>
      </c>
      <c r="G391" s="195" t="s">
        <v>48</v>
      </c>
      <c r="H391" s="195" t="s">
        <v>521</v>
      </c>
      <c r="I391" s="195" t="s">
        <v>796</v>
      </c>
      <c r="J391" s="195" t="s">
        <v>1902</v>
      </c>
      <c r="K391" s="204">
        <v>0</v>
      </c>
      <c r="L391" s="204">
        <v>520</v>
      </c>
      <c r="M391" s="204">
        <f t="shared" si="8"/>
        <v>-520</v>
      </c>
      <c r="N391" s="195" t="s">
        <v>2176</v>
      </c>
      <c r="O391" s="195" t="s">
        <v>1902</v>
      </c>
      <c r="P391" s="195"/>
      <c r="Q391" s="195" t="s">
        <v>2175</v>
      </c>
      <c r="R391" s="195" t="s">
        <v>847</v>
      </c>
    </row>
    <row r="392" spans="1:18" s="205" customFormat="1">
      <c r="A392" s="195" t="s">
        <v>2174</v>
      </c>
      <c r="B392" s="195" t="s">
        <v>794</v>
      </c>
      <c r="C392" s="195" t="s">
        <v>859</v>
      </c>
      <c r="D392" s="195" t="s">
        <v>521</v>
      </c>
      <c r="E392" s="195" t="s">
        <v>820</v>
      </c>
      <c r="F392" s="195" t="s">
        <v>710</v>
      </c>
      <c r="G392" s="195" t="s">
        <v>48</v>
      </c>
      <c r="H392" s="195" t="s">
        <v>521</v>
      </c>
      <c r="I392" s="195" t="s">
        <v>796</v>
      </c>
      <c r="J392" s="195" t="s">
        <v>1902</v>
      </c>
      <c r="K392" s="204">
        <v>0</v>
      </c>
      <c r="L392" s="204">
        <v>3200</v>
      </c>
      <c r="M392" s="204">
        <f t="shared" si="8"/>
        <v>-3200</v>
      </c>
      <c r="N392" s="195" t="s">
        <v>1024</v>
      </c>
      <c r="O392" s="195" t="s">
        <v>1902</v>
      </c>
      <c r="P392" s="195"/>
      <c r="Q392" s="195" t="s">
        <v>2175</v>
      </c>
      <c r="R392" s="195" t="s">
        <v>847</v>
      </c>
    </row>
    <row r="393" spans="1:18" s="205" customFormat="1">
      <c r="A393" s="195" t="s">
        <v>2174</v>
      </c>
      <c r="B393" s="195" t="s">
        <v>794</v>
      </c>
      <c r="C393" s="195" t="s">
        <v>859</v>
      </c>
      <c r="D393" s="195" t="s">
        <v>521</v>
      </c>
      <c r="E393" s="195" t="s">
        <v>840</v>
      </c>
      <c r="F393" s="195" t="s">
        <v>710</v>
      </c>
      <c r="G393" s="195" t="s">
        <v>48</v>
      </c>
      <c r="H393" s="195" t="s">
        <v>521</v>
      </c>
      <c r="I393" s="195" t="s">
        <v>796</v>
      </c>
      <c r="J393" s="195" t="s">
        <v>1902</v>
      </c>
      <c r="K393" s="204">
        <v>0</v>
      </c>
      <c r="L393" s="204">
        <v>350</v>
      </c>
      <c r="M393" s="204">
        <f t="shared" si="8"/>
        <v>-350</v>
      </c>
      <c r="N393" s="195" t="s">
        <v>1068</v>
      </c>
      <c r="O393" s="195" t="s">
        <v>1902</v>
      </c>
      <c r="P393" s="195"/>
      <c r="Q393" s="195" t="s">
        <v>2175</v>
      </c>
      <c r="R393" s="195" t="s">
        <v>847</v>
      </c>
    </row>
    <row r="394" spans="1:18" s="205" customFormat="1">
      <c r="A394" s="195" t="s">
        <v>2174</v>
      </c>
      <c r="B394" s="195" t="s">
        <v>794</v>
      </c>
      <c r="C394" s="195" t="s">
        <v>808</v>
      </c>
      <c r="D394" s="195" t="s">
        <v>794</v>
      </c>
      <c r="E394" s="195" t="s">
        <v>403</v>
      </c>
      <c r="F394" s="195" t="s">
        <v>710</v>
      </c>
      <c r="G394" s="195" t="s">
        <v>48</v>
      </c>
      <c r="H394" s="195" t="s">
        <v>521</v>
      </c>
      <c r="I394" s="195" t="s">
        <v>796</v>
      </c>
      <c r="J394" s="195" t="s">
        <v>1902</v>
      </c>
      <c r="K394" s="204">
        <v>5428.5</v>
      </c>
      <c r="L394" s="204">
        <v>0</v>
      </c>
      <c r="M394" s="204">
        <f t="shared" si="8"/>
        <v>5428.5</v>
      </c>
      <c r="N394" s="195" t="s">
        <v>2177</v>
      </c>
      <c r="O394" s="195" t="s">
        <v>1902</v>
      </c>
      <c r="P394" s="195"/>
      <c r="Q394" s="195" t="s">
        <v>2175</v>
      </c>
      <c r="R394" s="195" t="s">
        <v>847</v>
      </c>
    </row>
    <row r="395" spans="1:18" s="205" customFormat="1">
      <c r="A395" s="195" t="s">
        <v>2174</v>
      </c>
      <c r="B395" s="195" t="s">
        <v>794</v>
      </c>
      <c r="C395" s="195" t="s">
        <v>859</v>
      </c>
      <c r="D395" s="195" t="s">
        <v>521</v>
      </c>
      <c r="E395" s="195" t="s">
        <v>708</v>
      </c>
      <c r="F395" s="195" t="s">
        <v>710</v>
      </c>
      <c r="G395" s="195" t="s">
        <v>48</v>
      </c>
      <c r="H395" s="195" t="s">
        <v>521</v>
      </c>
      <c r="I395" s="195" t="s">
        <v>796</v>
      </c>
      <c r="J395" s="195" t="s">
        <v>1902</v>
      </c>
      <c r="K395" s="204">
        <v>0</v>
      </c>
      <c r="L395" s="204">
        <v>585</v>
      </c>
      <c r="M395" s="204">
        <f t="shared" si="8"/>
        <v>-585</v>
      </c>
      <c r="N395" s="195" t="s">
        <v>2178</v>
      </c>
      <c r="O395" s="195" t="s">
        <v>1902</v>
      </c>
      <c r="P395" s="195"/>
      <c r="Q395" s="195" t="s">
        <v>2175</v>
      </c>
      <c r="R395" s="195" t="s">
        <v>847</v>
      </c>
    </row>
    <row r="396" spans="1:18" s="205" customFormat="1">
      <c r="A396" s="195" t="s">
        <v>2174</v>
      </c>
      <c r="B396" s="195" t="s">
        <v>794</v>
      </c>
      <c r="C396" s="195" t="s">
        <v>859</v>
      </c>
      <c r="D396" s="195" t="s">
        <v>521</v>
      </c>
      <c r="E396" s="195" t="s">
        <v>848</v>
      </c>
      <c r="F396" s="195" t="s">
        <v>710</v>
      </c>
      <c r="G396" s="195" t="s">
        <v>48</v>
      </c>
      <c r="H396" s="195" t="s">
        <v>521</v>
      </c>
      <c r="I396" s="195" t="s">
        <v>796</v>
      </c>
      <c r="J396" s="195" t="s">
        <v>1902</v>
      </c>
      <c r="K396" s="204">
        <v>0</v>
      </c>
      <c r="L396" s="204">
        <v>600</v>
      </c>
      <c r="M396" s="204">
        <f t="shared" si="8"/>
        <v>-600</v>
      </c>
      <c r="N396" s="195" t="s">
        <v>2179</v>
      </c>
      <c r="O396" s="195" t="s">
        <v>1902</v>
      </c>
      <c r="P396" s="195"/>
      <c r="Q396" s="195" t="s">
        <v>2175</v>
      </c>
      <c r="R396" s="195" t="s">
        <v>847</v>
      </c>
    </row>
    <row r="397" spans="1:18" s="205" customFormat="1">
      <c r="A397" s="195" t="s">
        <v>2174</v>
      </c>
      <c r="B397" s="195" t="s">
        <v>794</v>
      </c>
      <c r="C397" s="195" t="s">
        <v>859</v>
      </c>
      <c r="D397" s="195" t="s">
        <v>521</v>
      </c>
      <c r="E397" s="195" t="s">
        <v>850</v>
      </c>
      <c r="F397" s="195" t="s">
        <v>710</v>
      </c>
      <c r="G397" s="195" t="s">
        <v>48</v>
      </c>
      <c r="H397" s="195" t="s">
        <v>521</v>
      </c>
      <c r="I397" s="195" t="s">
        <v>796</v>
      </c>
      <c r="J397" s="195" t="s">
        <v>1902</v>
      </c>
      <c r="K397" s="204">
        <v>0</v>
      </c>
      <c r="L397" s="204">
        <v>2186</v>
      </c>
      <c r="M397" s="204">
        <f t="shared" si="8"/>
        <v>-2186</v>
      </c>
      <c r="N397" s="195" t="s">
        <v>2180</v>
      </c>
      <c r="O397" s="195" t="s">
        <v>1902</v>
      </c>
      <c r="P397" s="195"/>
      <c r="Q397" s="195" t="s">
        <v>2175</v>
      </c>
      <c r="R397" s="195" t="s">
        <v>847</v>
      </c>
    </row>
    <row r="398" spans="1:18" s="205" customFormat="1">
      <c r="A398" s="195" t="s">
        <v>2174</v>
      </c>
      <c r="B398" s="195" t="s">
        <v>794</v>
      </c>
      <c r="C398" s="195" t="s">
        <v>859</v>
      </c>
      <c r="D398" s="195" t="s">
        <v>521</v>
      </c>
      <c r="E398" s="195" t="s">
        <v>850</v>
      </c>
      <c r="F398" s="195" t="s">
        <v>710</v>
      </c>
      <c r="G398" s="195" t="s">
        <v>48</v>
      </c>
      <c r="H398" s="195" t="s">
        <v>521</v>
      </c>
      <c r="I398" s="195" t="s">
        <v>796</v>
      </c>
      <c r="J398" s="195" t="s">
        <v>1902</v>
      </c>
      <c r="K398" s="204">
        <v>0</v>
      </c>
      <c r="L398" s="204">
        <v>506</v>
      </c>
      <c r="M398" s="204">
        <f t="shared" si="8"/>
        <v>-506</v>
      </c>
      <c r="N398" s="195" t="s">
        <v>2181</v>
      </c>
      <c r="O398" s="195" t="s">
        <v>1902</v>
      </c>
      <c r="P398" s="195"/>
      <c r="Q398" s="195" t="s">
        <v>2175</v>
      </c>
      <c r="R398" s="195" t="s">
        <v>847</v>
      </c>
    </row>
    <row r="399" spans="1:18" s="205" customFormat="1">
      <c r="A399" s="195" t="s">
        <v>2174</v>
      </c>
      <c r="B399" s="195" t="s">
        <v>794</v>
      </c>
      <c r="C399" s="195" t="s">
        <v>859</v>
      </c>
      <c r="D399" s="195" t="s">
        <v>521</v>
      </c>
      <c r="E399" s="195" t="s">
        <v>838</v>
      </c>
      <c r="F399" s="195" t="s">
        <v>710</v>
      </c>
      <c r="G399" s="195" t="s">
        <v>48</v>
      </c>
      <c r="H399" s="195" t="s">
        <v>521</v>
      </c>
      <c r="I399" s="195" t="s">
        <v>796</v>
      </c>
      <c r="J399" s="195" t="s">
        <v>1902</v>
      </c>
      <c r="K399" s="204">
        <v>0</v>
      </c>
      <c r="L399" s="204">
        <v>2400</v>
      </c>
      <c r="M399" s="204">
        <f t="shared" si="8"/>
        <v>-2400</v>
      </c>
      <c r="N399" s="195" t="s">
        <v>2159</v>
      </c>
      <c r="O399" s="195" t="s">
        <v>1902</v>
      </c>
      <c r="P399" s="195"/>
      <c r="Q399" s="195" t="s">
        <v>2175</v>
      </c>
      <c r="R399" s="195" t="s">
        <v>847</v>
      </c>
    </row>
    <row r="400" spans="1:18" s="205" customFormat="1">
      <c r="A400" s="195" t="s">
        <v>2174</v>
      </c>
      <c r="B400" s="195" t="s">
        <v>794</v>
      </c>
      <c r="C400" s="195" t="s">
        <v>859</v>
      </c>
      <c r="D400" s="195" t="s">
        <v>521</v>
      </c>
      <c r="E400" s="195" t="s">
        <v>840</v>
      </c>
      <c r="F400" s="195" t="s">
        <v>710</v>
      </c>
      <c r="G400" s="195" t="s">
        <v>48</v>
      </c>
      <c r="H400" s="195" t="s">
        <v>521</v>
      </c>
      <c r="I400" s="195" t="s">
        <v>796</v>
      </c>
      <c r="J400" s="195" t="s">
        <v>1902</v>
      </c>
      <c r="K400" s="204">
        <v>0</v>
      </c>
      <c r="L400" s="204">
        <v>3500</v>
      </c>
      <c r="M400" s="204">
        <f t="shared" si="8"/>
        <v>-3500</v>
      </c>
      <c r="N400" s="195" t="s">
        <v>1068</v>
      </c>
      <c r="O400" s="195" t="s">
        <v>1902</v>
      </c>
      <c r="P400" s="195"/>
      <c r="Q400" s="195" t="s">
        <v>2175</v>
      </c>
      <c r="R400" s="195" t="s">
        <v>847</v>
      </c>
    </row>
    <row r="401" spans="1:18" s="205" customFormat="1">
      <c r="A401" s="195" t="s">
        <v>2174</v>
      </c>
      <c r="B401" s="195" t="s">
        <v>794</v>
      </c>
      <c r="C401" s="195" t="s">
        <v>859</v>
      </c>
      <c r="D401" s="195" t="s">
        <v>521</v>
      </c>
      <c r="E401" s="195" t="s">
        <v>799</v>
      </c>
      <c r="F401" s="195" t="s">
        <v>710</v>
      </c>
      <c r="G401" s="195" t="s">
        <v>48</v>
      </c>
      <c r="H401" s="195" t="s">
        <v>521</v>
      </c>
      <c r="I401" s="195" t="s">
        <v>796</v>
      </c>
      <c r="J401" s="195" t="s">
        <v>1902</v>
      </c>
      <c r="K401" s="204">
        <v>0</v>
      </c>
      <c r="L401" s="204">
        <v>6400</v>
      </c>
      <c r="M401" s="204">
        <f t="shared" si="8"/>
        <v>-6400</v>
      </c>
      <c r="N401" s="195" t="s">
        <v>1020</v>
      </c>
      <c r="O401" s="195" t="s">
        <v>1902</v>
      </c>
      <c r="P401" s="195"/>
      <c r="Q401" s="195" t="s">
        <v>2175</v>
      </c>
      <c r="R401" s="195" t="s">
        <v>847</v>
      </c>
    </row>
    <row r="402" spans="1:18" s="205" customFormat="1">
      <c r="A402" s="195" t="s">
        <v>2174</v>
      </c>
      <c r="B402" s="195" t="s">
        <v>794</v>
      </c>
      <c r="C402" s="195" t="s">
        <v>859</v>
      </c>
      <c r="D402" s="195" t="s">
        <v>521</v>
      </c>
      <c r="E402" s="195" t="s">
        <v>799</v>
      </c>
      <c r="F402" s="195" t="s">
        <v>710</v>
      </c>
      <c r="G402" s="195" t="s">
        <v>48</v>
      </c>
      <c r="H402" s="195" t="s">
        <v>521</v>
      </c>
      <c r="I402" s="195" t="s">
        <v>796</v>
      </c>
      <c r="J402" s="195" t="s">
        <v>1902</v>
      </c>
      <c r="K402" s="204">
        <v>0</v>
      </c>
      <c r="L402" s="204">
        <v>3250</v>
      </c>
      <c r="M402" s="204">
        <f t="shared" si="8"/>
        <v>-3250</v>
      </c>
      <c r="N402" s="195" t="s">
        <v>2182</v>
      </c>
      <c r="O402" s="195" t="s">
        <v>1902</v>
      </c>
      <c r="P402" s="195"/>
      <c r="Q402" s="195" t="s">
        <v>2175</v>
      </c>
      <c r="R402" s="195" t="s">
        <v>847</v>
      </c>
    </row>
    <row r="403" spans="1:18" s="205" customFormat="1">
      <c r="A403" s="195" t="s">
        <v>2174</v>
      </c>
      <c r="B403" s="195" t="s">
        <v>794</v>
      </c>
      <c r="C403" s="195" t="s">
        <v>707</v>
      </c>
      <c r="D403" s="195" t="s">
        <v>813</v>
      </c>
      <c r="E403" s="195" t="s">
        <v>708</v>
      </c>
      <c r="F403" s="195" t="s">
        <v>710</v>
      </c>
      <c r="G403" s="195" t="s">
        <v>48</v>
      </c>
      <c r="H403" s="195" t="s">
        <v>521</v>
      </c>
      <c r="I403" s="195" t="s">
        <v>796</v>
      </c>
      <c r="J403" s="195" t="s">
        <v>1902</v>
      </c>
      <c r="K403" s="204">
        <v>2444</v>
      </c>
      <c r="L403" s="204">
        <v>0</v>
      </c>
      <c r="M403" s="204">
        <f t="shared" si="8"/>
        <v>2444</v>
      </c>
      <c r="N403" s="195" t="s">
        <v>2178</v>
      </c>
      <c r="O403" s="195" t="s">
        <v>1902</v>
      </c>
      <c r="P403" s="195"/>
      <c r="Q403" s="195" t="s">
        <v>2175</v>
      </c>
      <c r="R403" s="195" t="s">
        <v>847</v>
      </c>
    </row>
    <row r="404" spans="1:18" s="205" customFormat="1">
      <c r="A404" s="195" t="s">
        <v>2174</v>
      </c>
      <c r="B404" s="195" t="s">
        <v>794</v>
      </c>
      <c r="C404" s="195" t="s">
        <v>707</v>
      </c>
      <c r="D404" s="195" t="s">
        <v>813</v>
      </c>
      <c r="E404" s="195" t="s">
        <v>708</v>
      </c>
      <c r="F404" s="195" t="s">
        <v>710</v>
      </c>
      <c r="G404" s="195" t="s">
        <v>48</v>
      </c>
      <c r="H404" s="195" t="s">
        <v>521</v>
      </c>
      <c r="I404" s="195" t="s">
        <v>796</v>
      </c>
      <c r="J404" s="195" t="s">
        <v>1902</v>
      </c>
      <c r="K404" s="204">
        <v>549.9</v>
      </c>
      <c r="L404" s="204">
        <v>0</v>
      </c>
      <c r="M404" s="204">
        <f t="shared" si="8"/>
        <v>549.9</v>
      </c>
      <c r="N404" s="195" t="s">
        <v>2178</v>
      </c>
      <c r="O404" s="195" t="s">
        <v>1902</v>
      </c>
      <c r="P404" s="195"/>
      <c r="Q404" s="195" t="s">
        <v>2175</v>
      </c>
      <c r="R404" s="195" t="s">
        <v>847</v>
      </c>
    </row>
    <row r="405" spans="1:18" s="205" customFormat="1">
      <c r="A405" s="195" t="s">
        <v>2174</v>
      </c>
      <c r="B405" s="195" t="s">
        <v>794</v>
      </c>
      <c r="C405" s="195" t="s">
        <v>859</v>
      </c>
      <c r="D405" s="195" t="s">
        <v>521</v>
      </c>
      <c r="E405" s="195" t="s">
        <v>708</v>
      </c>
      <c r="F405" s="195" t="s">
        <v>710</v>
      </c>
      <c r="G405" s="195" t="s">
        <v>48</v>
      </c>
      <c r="H405" s="195" t="s">
        <v>521</v>
      </c>
      <c r="I405" s="195" t="s">
        <v>796</v>
      </c>
      <c r="J405" s="195" t="s">
        <v>1902</v>
      </c>
      <c r="K405" s="204">
        <v>0</v>
      </c>
      <c r="L405" s="204">
        <v>2600</v>
      </c>
      <c r="M405" s="204">
        <f t="shared" si="8"/>
        <v>-2600</v>
      </c>
      <c r="N405" s="195" t="s">
        <v>2178</v>
      </c>
      <c r="O405" s="195" t="s">
        <v>1902</v>
      </c>
      <c r="P405" s="195"/>
      <c r="Q405" s="195" t="s">
        <v>2175</v>
      </c>
      <c r="R405" s="195" t="s">
        <v>847</v>
      </c>
    </row>
    <row r="406" spans="1:18" s="205" customFormat="1">
      <c r="A406" s="195" t="s">
        <v>2174</v>
      </c>
      <c r="B406" s="195" t="s">
        <v>794</v>
      </c>
      <c r="C406" s="195" t="s">
        <v>706</v>
      </c>
      <c r="D406" s="195" t="s">
        <v>802</v>
      </c>
      <c r="E406" s="195" t="s">
        <v>838</v>
      </c>
      <c r="F406" s="195" t="s">
        <v>710</v>
      </c>
      <c r="G406" s="195" t="s">
        <v>48</v>
      </c>
      <c r="H406" s="195" t="s">
        <v>521</v>
      </c>
      <c r="I406" s="195" t="s">
        <v>796</v>
      </c>
      <c r="J406" s="195" t="s">
        <v>1902</v>
      </c>
      <c r="K406" s="204">
        <v>144</v>
      </c>
      <c r="L406" s="204">
        <v>0</v>
      </c>
      <c r="M406" s="204">
        <f t="shared" si="8"/>
        <v>144</v>
      </c>
      <c r="N406" s="195" t="s">
        <v>2159</v>
      </c>
      <c r="O406" s="195" t="s">
        <v>1902</v>
      </c>
      <c r="P406" s="195"/>
      <c r="Q406" s="195" t="s">
        <v>2175</v>
      </c>
      <c r="R406" s="195" t="s">
        <v>847</v>
      </c>
    </row>
    <row r="407" spans="1:18" s="205" customFormat="1">
      <c r="A407" s="195" t="s">
        <v>2174</v>
      </c>
      <c r="B407" s="195" t="s">
        <v>794</v>
      </c>
      <c r="C407" s="195" t="s">
        <v>706</v>
      </c>
      <c r="D407" s="195" t="s">
        <v>802</v>
      </c>
      <c r="E407" s="195" t="s">
        <v>840</v>
      </c>
      <c r="F407" s="195" t="s">
        <v>710</v>
      </c>
      <c r="G407" s="195" t="s">
        <v>48</v>
      </c>
      <c r="H407" s="195" t="s">
        <v>521</v>
      </c>
      <c r="I407" s="195" t="s">
        <v>796</v>
      </c>
      <c r="J407" s="195" t="s">
        <v>1902</v>
      </c>
      <c r="K407" s="204">
        <v>21</v>
      </c>
      <c r="L407" s="204">
        <v>0</v>
      </c>
      <c r="M407" s="204">
        <f t="shared" si="8"/>
        <v>21</v>
      </c>
      <c r="N407" s="195" t="s">
        <v>1068</v>
      </c>
      <c r="O407" s="195" t="s">
        <v>1902</v>
      </c>
      <c r="P407" s="195"/>
      <c r="Q407" s="195" t="s">
        <v>2175</v>
      </c>
      <c r="R407" s="195" t="s">
        <v>847</v>
      </c>
    </row>
    <row r="408" spans="1:18" s="205" customFormat="1">
      <c r="A408" s="195" t="s">
        <v>2174</v>
      </c>
      <c r="B408" s="195" t="s">
        <v>794</v>
      </c>
      <c r="C408" s="195" t="s">
        <v>706</v>
      </c>
      <c r="D408" s="195" t="s">
        <v>802</v>
      </c>
      <c r="E408" s="195" t="s">
        <v>840</v>
      </c>
      <c r="F408" s="195" t="s">
        <v>710</v>
      </c>
      <c r="G408" s="195" t="s">
        <v>48</v>
      </c>
      <c r="H408" s="195" t="s">
        <v>521</v>
      </c>
      <c r="I408" s="195" t="s">
        <v>796</v>
      </c>
      <c r="J408" s="195" t="s">
        <v>1902</v>
      </c>
      <c r="K408" s="204">
        <v>210</v>
      </c>
      <c r="L408" s="204">
        <v>0</v>
      </c>
      <c r="M408" s="204">
        <f t="shared" si="8"/>
        <v>210</v>
      </c>
      <c r="N408" s="195" t="s">
        <v>1068</v>
      </c>
      <c r="O408" s="195" t="s">
        <v>1902</v>
      </c>
      <c r="P408" s="195"/>
      <c r="Q408" s="195" t="s">
        <v>2175</v>
      </c>
      <c r="R408" s="195" t="s">
        <v>847</v>
      </c>
    </row>
    <row r="409" spans="1:18" s="205" customFormat="1">
      <c r="A409" s="195" t="s">
        <v>2174</v>
      </c>
      <c r="B409" s="195" t="s">
        <v>794</v>
      </c>
      <c r="C409" s="195" t="s">
        <v>367</v>
      </c>
      <c r="D409" s="195" t="s">
        <v>268</v>
      </c>
      <c r="E409" s="195" t="s">
        <v>210</v>
      </c>
      <c r="F409" s="195" t="s">
        <v>710</v>
      </c>
      <c r="G409" s="195" t="s">
        <v>48</v>
      </c>
      <c r="H409" s="195" t="s">
        <v>521</v>
      </c>
      <c r="I409" s="195" t="s">
        <v>796</v>
      </c>
      <c r="J409" s="195" t="s">
        <v>1902</v>
      </c>
      <c r="K409" s="204">
        <v>1441.46</v>
      </c>
      <c r="L409" s="204">
        <v>0</v>
      </c>
      <c r="M409" s="204">
        <f t="shared" si="8"/>
        <v>1441.46</v>
      </c>
      <c r="N409" s="195" t="s">
        <v>2183</v>
      </c>
      <c r="O409" s="195" t="s">
        <v>1902</v>
      </c>
      <c r="P409" s="195"/>
      <c r="Q409" s="195" t="s">
        <v>2175</v>
      </c>
      <c r="R409" s="195" t="s">
        <v>847</v>
      </c>
    </row>
    <row r="410" spans="1:18" s="205" customFormat="1">
      <c r="A410" s="195" t="s">
        <v>2174</v>
      </c>
      <c r="B410" s="195" t="s">
        <v>794</v>
      </c>
      <c r="C410" s="195" t="s">
        <v>707</v>
      </c>
      <c r="D410" s="195" t="s">
        <v>846</v>
      </c>
      <c r="E410" s="195" t="s">
        <v>848</v>
      </c>
      <c r="F410" s="195" t="s">
        <v>710</v>
      </c>
      <c r="G410" s="195" t="s">
        <v>48</v>
      </c>
      <c r="H410" s="195" t="s">
        <v>521</v>
      </c>
      <c r="I410" s="195" t="s">
        <v>796</v>
      </c>
      <c r="J410" s="195" t="s">
        <v>1902</v>
      </c>
      <c r="K410" s="204">
        <v>564</v>
      </c>
      <c r="L410" s="204">
        <v>0</v>
      </c>
      <c r="M410" s="204">
        <f t="shared" si="8"/>
        <v>564</v>
      </c>
      <c r="N410" s="195" t="s">
        <v>2179</v>
      </c>
      <c r="O410" s="195" t="s">
        <v>1902</v>
      </c>
      <c r="P410" s="195"/>
      <c r="Q410" s="195" t="s">
        <v>2175</v>
      </c>
      <c r="R410" s="195" t="s">
        <v>847</v>
      </c>
    </row>
    <row r="411" spans="1:18" s="205" customFormat="1">
      <c r="A411" s="195" t="s">
        <v>2174</v>
      </c>
      <c r="B411" s="195" t="s">
        <v>794</v>
      </c>
      <c r="C411" s="195" t="s">
        <v>706</v>
      </c>
      <c r="D411" s="195" t="s">
        <v>794</v>
      </c>
      <c r="E411" s="195" t="s">
        <v>844</v>
      </c>
      <c r="F411" s="195" t="s">
        <v>710</v>
      </c>
      <c r="G411" s="195" t="s">
        <v>48</v>
      </c>
      <c r="H411" s="195" t="s">
        <v>521</v>
      </c>
      <c r="I411" s="195" t="s">
        <v>796</v>
      </c>
      <c r="J411" s="195" t="s">
        <v>1902</v>
      </c>
      <c r="K411" s="204">
        <v>175</v>
      </c>
      <c r="L411" s="204">
        <v>0</v>
      </c>
      <c r="M411" s="204">
        <f t="shared" si="8"/>
        <v>175</v>
      </c>
      <c r="N411" s="195" t="s">
        <v>2159</v>
      </c>
      <c r="O411" s="195" t="s">
        <v>1902</v>
      </c>
      <c r="P411" s="195"/>
      <c r="Q411" s="195" t="s">
        <v>2175</v>
      </c>
      <c r="R411" s="195" t="s">
        <v>847</v>
      </c>
    </row>
    <row r="412" spans="1:18" s="205" customFormat="1">
      <c r="A412" s="195" t="s">
        <v>2174</v>
      </c>
      <c r="B412" s="195" t="s">
        <v>794</v>
      </c>
      <c r="C412" s="195" t="s">
        <v>808</v>
      </c>
      <c r="D412" s="195" t="s">
        <v>268</v>
      </c>
      <c r="E412" s="195" t="s">
        <v>850</v>
      </c>
      <c r="F412" s="195" t="s">
        <v>710</v>
      </c>
      <c r="G412" s="195" t="s">
        <v>48</v>
      </c>
      <c r="H412" s="195" t="s">
        <v>521</v>
      </c>
      <c r="I412" s="195" t="s">
        <v>796</v>
      </c>
      <c r="J412" s="195" t="s">
        <v>1902</v>
      </c>
      <c r="K412" s="204">
        <v>2054.84</v>
      </c>
      <c r="L412" s="204">
        <v>0</v>
      </c>
      <c r="M412" s="204">
        <f t="shared" si="8"/>
        <v>2054.84</v>
      </c>
      <c r="N412" s="195" t="s">
        <v>2180</v>
      </c>
      <c r="O412" s="195" t="s">
        <v>1902</v>
      </c>
      <c r="P412" s="195"/>
      <c r="Q412" s="195" t="s">
        <v>2175</v>
      </c>
      <c r="R412" s="195" t="s">
        <v>847</v>
      </c>
    </row>
    <row r="413" spans="1:18" s="205" customFormat="1">
      <c r="A413" s="195" t="s">
        <v>2174</v>
      </c>
      <c r="B413" s="195" t="s">
        <v>794</v>
      </c>
      <c r="C413" s="195" t="s">
        <v>808</v>
      </c>
      <c r="D413" s="195" t="s">
        <v>268</v>
      </c>
      <c r="E413" s="195" t="s">
        <v>850</v>
      </c>
      <c r="F413" s="195" t="s">
        <v>710</v>
      </c>
      <c r="G413" s="195" t="s">
        <v>48</v>
      </c>
      <c r="H413" s="195" t="s">
        <v>521</v>
      </c>
      <c r="I413" s="195" t="s">
        <v>796</v>
      </c>
      <c r="J413" s="195" t="s">
        <v>1902</v>
      </c>
      <c r="K413" s="204">
        <v>475.64</v>
      </c>
      <c r="L413" s="204">
        <v>0</v>
      </c>
      <c r="M413" s="204">
        <f t="shared" si="8"/>
        <v>475.64</v>
      </c>
      <c r="N413" s="195" t="s">
        <v>2181</v>
      </c>
      <c r="O413" s="195" t="s">
        <v>1902</v>
      </c>
      <c r="P413" s="195"/>
      <c r="Q413" s="195" t="s">
        <v>2175</v>
      </c>
      <c r="R413" s="195" t="s">
        <v>847</v>
      </c>
    </row>
    <row r="414" spans="1:18" s="205" customFormat="1">
      <c r="A414" s="195" t="s">
        <v>2174</v>
      </c>
      <c r="B414" s="195" t="s">
        <v>794</v>
      </c>
      <c r="C414" s="195" t="s">
        <v>808</v>
      </c>
      <c r="D414" s="195" t="s">
        <v>268</v>
      </c>
      <c r="E414" s="195" t="s">
        <v>840</v>
      </c>
      <c r="F414" s="195" t="s">
        <v>710</v>
      </c>
      <c r="G414" s="195" t="s">
        <v>48</v>
      </c>
      <c r="H414" s="195" t="s">
        <v>521</v>
      </c>
      <c r="I414" s="195" t="s">
        <v>796</v>
      </c>
      <c r="J414" s="195" t="s">
        <v>1902</v>
      </c>
      <c r="K414" s="204">
        <v>3290</v>
      </c>
      <c r="L414" s="204">
        <v>0</v>
      </c>
      <c r="M414" s="204">
        <f t="shared" si="8"/>
        <v>3290</v>
      </c>
      <c r="N414" s="195" t="s">
        <v>1068</v>
      </c>
      <c r="O414" s="195" t="s">
        <v>1902</v>
      </c>
      <c r="P414" s="195"/>
      <c r="Q414" s="195" t="s">
        <v>2175</v>
      </c>
      <c r="R414" s="195" t="s">
        <v>847</v>
      </c>
    </row>
    <row r="415" spans="1:18" s="205" customFormat="1">
      <c r="A415" s="195" t="s">
        <v>2174</v>
      </c>
      <c r="B415" s="195" t="s">
        <v>794</v>
      </c>
      <c r="C415" s="195" t="s">
        <v>808</v>
      </c>
      <c r="D415" s="195" t="s">
        <v>268</v>
      </c>
      <c r="E415" s="195" t="s">
        <v>840</v>
      </c>
      <c r="F415" s="195" t="s">
        <v>710</v>
      </c>
      <c r="G415" s="195" t="s">
        <v>48</v>
      </c>
      <c r="H415" s="195" t="s">
        <v>521</v>
      </c>
      <c r="I415" s="195" t="s">
        <v>796</v>
      </c>
      <c r="J415" s="195" t="s">
        <v>1902</v>
      </c>
      <c r="K415" s="204">
        <v>329</v>
      </c>
      <c r="L415" s="204">
        <v>0</v>
      </c>
      <c r="M415" s="204">
        <f t="shared" si="8"/>
        <v>329</v>
      </c>
      <c r="N415" s="195" t="s">
        <v>1068</v>
      </c>
      <c r="O415" s="195" t="s">
        <v>1902</v>
      </c>
      <c r="P415" s="195"/>
      <c r="Q415" s="195" t="s">
        <v>2175</v>
      </c>
      <c r="R415" s="195" t="s">
        <v>847</v>
      </c>
    </row>
    <row r="416" spans="1:18" s="205" customFormat="1">
      <c r="A416" s="195" t="s">
        <v>2174</v>
      </c>
      <c r="B416" s="195" t="s">
        <v>794</v>
      </c>
      <c r="C416" s="195" t="s">
        <v>706</v>
      </c>
      <c r="D416" s="195" t="s">
        <v>802</v>
      </c>
      <c r="E416" s="195" t="s">
        <v>850</v>
      </c>
      <c r="F416" s="195" t="s">
        <v>710</v>
      </c>
      <c r="G416" s="195" t="s">
        <v>48</v>
      </c>
      <c r="H416" s="195" t="s">
        <v>521</v>
      </c>
      <c r="I416" s="195" t="s">
        <v>796</v>
      </c>
      <c r="J416" s="195" t="s">
        <v>1902</v>
      </c>
      <c r="K416" s="204">
        <v>30.36</v>
      </c>
      <c r="L416" s="204">
        <v>0</v>
      </c>
      <c r="M416" s="204">
        <f t="shared" si="8"/>
        <v>30.36</v>
      </c>
      <c r="N416" s="195" t="s">
        <v>2181</v>
      </c>
      <c r="O416" s="195" t="s">
        <v>1902</v>
      </c>
      <c r="P416" s="195"/>
      <c r="Q416" s="195" t="s">
        <v>2175</v>
      </c>
      <c r="R416" s="195" t="s">
        <v>847</v>
      </c>
    </row>
    <row r="417" spans="1:18" s="205" customFormat="1">
      <c r="A417" s="195" t="s">
        <v>2174</v>
      </c>
      <c r="B417" s="195" t="s">
        <v>794</v>
      </c>
      <c r="C417" s="195" t="s">
        <v>706</v>
      </c>
      <c r="D417" s="195" t="s">
        <v>802</v>
      </c>
      <c r="E417" s="195" t="s">
        <v>850</v>
      </c>
      <c r="F417" s="195" t="s">
        <v>710</v>
      </c>
      <c r="G417" s="195" t="s">
        <v>48</v>
      </c>
      <c r="H417" s="195" t="s">
        <v>521</v>
      </c>
      <c r="I417" s="195" t="s">
        <v>796</v>
      </c>
      <c r="J417" s="195" t="s">
        <v>1902</v>
      </c>
      <c r="K417" s="204">
        <v>131.16</v>
      </c>
      <c r="L417" s="204">
        <v>0</v>
      </c>
      <c r="M417" s="204">
        <f t="shared" si="8"/>
        <v>131.16</v>
      </c>
      <c r="N417" s="195" t="s">
        <v>2180</v>
      </c>
      <c r="O417" s="195" t="s">
        <v>1902</v>
      </c>
      <c r="P417" s="195"/>
      <c r="Q417" s="195" t="s">
        <v>2175</v>
      </c>
      <c r="R417" s="195" t="s">
        <v>847</v>
      </c>
    </row>
    <row r="418" spans="1:18" s="205" customFormat="1">
      <c r="A418" s="195" t="s">
        <v>2174</v>
      </c>
      <c r="B418" s="195" t="s">
        <v>794</v>
      </c>
      <c r="C418" s="195" t="s">
        <v>707</v>
      </c>
      <c r="D418" s="195" t="s">
        <v>268</v>
      </c>
      <c r="E418" s="195" t="s">
        <v>137</v>
      </c>
      <c r="F418" s="195" t="s">
        <v>710</v>
      </c>
      <c r="G418" s="195" t="s">
        <v>48</v>
      </c>
      <c r="H418" s="195" t="s">
        <v>521</v>
      </c>
      <c r="I418" s="195" t="s">
        <v>796</v>
      </c>
      <c r="J418" s="195" t="s">
        <v>1902</v>
      </c>
      <c r="K418" s="204">
        <v>235</v>
      </c>
      <c r="L418" s="204">
        <v>0</v>
      </c>
      <c r="M418" s="204">
        <f t="shared" si="8"/>
        <v>235</v>
      </c>
      <c r="N418" s="195" t="s">
        <v>978</v>
      </c>
      <c r="O418" s="195" t="s">
        <v>1902</v>
      </c>
      <c r="P418" s="195"/>
      <c r="Q418" s="195" t="s">
        <v>2175</v>
      </c>
      <c r="R418" s="195" t="s">
        <v>847</v>
      </c>
    </row>
    <row r="419" spans="1:18" s="205" customFormat="1">
      <c r="A419" s="195" t="s">
        <v>2174</v>
      </c>
      <c r="B419" s="195" t="s">
        <v>794</v>
      </c>
      <c r="C419" s="195" t="s">
        <v>707</v>
      </c>
      <c r="D419" s="195" t="s">
        <v>268</v>
      </c>
      <c r="E419" s="195" t="s">
        <v>810</v>
      </c>
      <c r="F419" s="195" t="s">
        <v>710</v>
      </c>
      <c r="G419" s="195" t="s">
        <v>48</v>
      </c>
      <c r="H419" s="195" t="s">
        <v>521</v>
      </c>
      <c r="I419" s="195" t="s">
        <v>796</v>
      </c>
      <c r="J419" s="195" t="s">
        <v>1902</v>
      </c>
      <c r="K419" s="204">
        <v>1410</v>
      </c>
      <c r="L419" s="204">
        <v>0</v>
      </c>
      <c r="M419" s="204">
        <f t="shared" si="8"/>
        <v>1410</v>
      </c>
      <c r="N419" s="195" t="s">
        <v>2184</v>
      </c>
      <c r="O419" s="195" t="s">
        <v>1902</v>
      </c>
      <c r="P419" s="195"/>
      <c r="Q419" s="195" t="s">
        <v>2175</v>
      </c>
      <c r="R419" s="195" t="s">
        <v>847</v>
      </c>
    </row>
    <row r="420" spans="1:18" s="205" customFormat="1">
      <c r="A420" s="195" t="s">
        <v>2174</v>
      </c>
      <c r="B420" s="195" t="s">
        <v>794</v>
      </c>
      <c r="C420" s="195" t="s">
        <v>707</v>
      </c>
      <c r="D420" s="195" t="s">
        <v>268</v>
      </c>
      <c r="E420" s="195" t="s">
        <v>810</v>
      </c>
      <c r="F420" s="195" t="s">
        <v>710</v>
      </c>
      <c r="G420" s="195" t="s">
        <v>48</v>
      </c>
      <c r="H420" s="195" t="s">
        <v>521</v>
      </c>
      <c r="I420" s="195" t="s">
        <v>796</v>
      </c>
      <c r="J420" s="195" t="s">
        <v>1902</v>
      </c>
      <c r="K420" s="204">
        <v>2350</v>
      </c>
      <c r="L420" s="204">
        <v>0</v>
      </c>
      <c r="M420" s="204">
        <f t="shared" si="8"/>
        <v>2350</v>
      </c>
      <c r="N420" s="195" t="s">
        <v>2185</v>
      </c>
      <c r="O420" s="195" t="s">
        <v>1902</v>
      </c>
      <c r="P420" s="195"/>
      <c r="Q420" s="195" t="s">
        <v>2175</v>
      </c>
      <c r="R420" s="195" t="s">
        <v>847</v>
      </c>
    </row>
    <row r="421" spans="1:18" s="205" customFormat="1">
      <c r="A421" s="195" t="s">
        <v>2174</v>
      </c>
      <c r="B421" s="195" t="s">
        <v>794</v>
      </c>
      <c r="C421" s="195" t="s">
        <v>707</v>
      </c>
      <c r="D421" s="195" t="s">
        <v>268</v>
      </c>
      <c r="E421" s="195" t="s">
        <v>810</v>
      </c>
      <c r="F421" s="195" t="s">
        <v>710</v>
      </c>
      <c r="G421" s="195" t="s">
        <v>48</v>
      </c>
      <c r="H421" s="195" t="s">
        <v>521</v>
      </c>
      <c r="I421" s="195" t="s">
        <v>796</v>
      </c>
      <c r="J421" s="195" t="s">
        <v>1902</v>
      </c>
      <c r="K421" s="204">
        <v>26578.5</v>
      </c>
      <c r="L421" s="204">
        <v>0</v>
      </c>
      <c r="M421" s="204">
        <f t="shared" si="8"/>
        <v>26578.5</v>
      </c>
      <c r="N421" s="195" t="s">
        <v>1067</v>
      </c>
      <c r="O421" s="195" t="s">
        <v>1902</v>
      </c>
      <c r="P421" s="195"/>
      <c r="Q421" s="195" t="s">
        <v>2175</v>
      </c>
      <c r="R421" s="195" t="s">
        <v>847</v>
      </c>
    </row>
    <row r="422" spans="1:18" s="205" customFormat="1">
      <c r="A422" s="195" t="s">
        <v>2174</v>
      </c>
      <c r="B422" s="195" t="s">
        <v>794</v>
      </c>
      <c r="C422" s="195" t="s">
        <v>709</v>
      </c>
      <c r="D422" s="195" t="s">
        <v>268</v>
      </c>
      <c r="E422" s="195" t="s">
        <v>342</v>
      </c>
      <c r="F422" s="195" t="s">
        <v>710</v>
      </c>
      <c r="G422" s="195" t="s">
        <v>48</v>
      </c>
      <c r="H422" s="195" t="s">
        <v>521</v>
      </c>
      <c r="I422" s="195" t="s">
        <v>796</v>
      </c>
      <c r="J422" s="195" t="s">
        <v>1902</v>
      </c>
      <c r="K422" s="204">
        <v>148.9</v>
      </c>
      <c r="L422" s="204">
        <v>0</v>
      </c>
      <c r="M422" s="204">
        <f t="shared" si="8"/>
        <v>148.9</v>
      </c>
      <c r="N422" s="195" t="s">
        <v>962</v>
      </c>
      <c r="O422" s="195" t="s">
        <v>1902</v>
      </c>
      <c r="P422" s="195"/>
      <c r="Q422" s="195" t="s">
        <v>2175</v>
      </c>
      <c r="R422" s="195" t="s">
        <v>847</v>
      </c>
    </row>
    <row r="423" spans="1:18" s="205" customFormat="1">
      <c r="A423" s="195" t="s">
        <v>2174</v>
      </c>
      <c r="B423" s="195" t="s">
        <v>794</v>
      </c>
      <c r="C423" s="195" t="s">
        <v>707</v>
      </c>
      <c r="D423" s="195" t="s">
        <v>268</v>
      </c>
      <c r="E423" s="195" t="s">
        <v>838</v>
      </c>
      <c r="F423" s="195" t="s">
        <v>710</v>
      </c>
      <c r="G423" s="195" t="s">
        <v>48</v>
      </c>
      <c r="H423" s="195" t="s">
        <v>521</v>
      </c>
      <c r="I423" s="195" t="s">
        <v>796</v>
      </c>
      <c r="J423" s="195" t="s">
        <v>1902</v>
      </c>
      <c r="K423" s="204">
        <v>2256</v>
      </c>
      <c r="L423" s="204">
        <v>0</v>
      </c>
      <c r="M423" s="204">
        <f t="shared" si="8"/>
        <v>2256</v>
      </c>
      <c r="N423" s="195" t="s">
        <v>2159</v>
      </c>
      <c r="O423" s="195" t="s">
        <v>1902</v>
      </c>
      <c r="P423" s="195"/>
      <c r="Q423" s="195" t="s">
        <v>2175</v>
      </c>
      <c r="R423" s="195" t="s">
        <v>847</v>
      </c>
    </row>
    <row r="424" spans="1:18" s="205" customFormat="1">
      <c r="A424" s="195" t="s">
        <v>2174</v>
      </c>
      <c r="B424" s="195" t="s">
        <v>794</v>
      </c>
      <c r="C424" s="195" t="s">
        <v>808</v>
      </c>
      <c r="D424" s="195" t="s">
        <v>268</v>
      </c>
      <c r="E424" s="195" t="s">
        <v>799</v>
      </c>
      <c r="F424" s="195" t="s">
        <v>710</v>
      </c>
      <c r="G424" s="195" t="s">
        <v>48</v>
      </c>
      <c r="H424" s="195" t="s">
        <v>521</v>
      </c>
      <c r="I424" s="195" t="s">
        <v>796</v>
      </c>
      <c r="J424" s="195" t="s">
        <v>1902</v>
      </c>
      <c r="K424" s="204">
        <v>6016</v>
      </c>
      <c r="L424" s="204">
        <v>0</v>
      </c>
      <c r="M424" s="204">
        <f t="shared" si="8"/>
        <v>6016</v>
      </c>
      <c r="N424" s="195" t="s">
        <v>1020</v>
      </c>
      <c r="O424" s="195" t="s">
        <v>1902</v>
      </c>
      <c r="P424" s="195"/>
      <c r="Q424" s="195" t="s">
        <v>2175</v>
      </c>
      <c r="R424" s="195" t="s">
        <v>847</v>
      </c>
    </row>
    <row r="425" spans="1:18" s="205" customFormat="1">
      <c r="A425" s="195" t="s">
        <v>2174</v>
      </c>
      <c r="B425" s="195" t="s">
        <v>794</v>
      </c>
      <c r="C425" s="195" t="s">
        <v>808</v>
      </c>
      <c r="D425" s="195" t="s">
        <v>268</v>
      </c>
      <c r="E425" s="195" t="s">
        <v>799</v>
      </c>
      <c r="F425" s="195" t="s">
        <v>710</v>
      </c>
      <c r="G425" s="195" t="s">
        <v>48</v>
      </c>
      <c r="H425" s="195" t="s">
        <v>521</v>
      </c>
      <c r="I425" s="195" t="s">
        <v>796</v>
      </c>
      <c r="J425" s="195" t="s">
        <v>1902</v>
      </c>
      <c r="K425" s="204">
        <v>3055</v>
      </c>
      <c r="L425" s="204">
        <v>0</v>
      </c>
      <c r="M425" s="204">
        <f t="shared" si="8"/>
        <v>3055</v>
      </c>
      <c r="N425" s="195" t="s">
        <v>2182</v>
      </c>
      <c r="O425" s="195" t="s">
        <v>1902</v>
      </c>
      <c r="P425" s="195"/>
      <c r="Q425" s="195" t="s">
        <v>2175</v>
      </c>
      <c r="R425" s="195" t="s">
        <v>847</v>
      </c>
    </row>
    <row r="426" spans="1:18" s="205" customFormat="1">
      <c r="A426" s="195" t="s">
        <v>2174</v>
      </c>
      <c r="B426" s="195" t="s">
        <v>794</v>
      </c>
      <c r="C426" s="195" t="s">
        <v>808</v>
      </c>
      <c r="D426" s="195" t="s">
        <v>268</v>
      </c>
      <c r="E426" s="195" t="s">
        <v>195</v>
      </c>
      <c r="F426" s="195" t="s">
        <v>710</v>
      </c>
      <c r="G426" s="195" t="s">
        <v>48</v>
      </c>
      <c r="H426" s="195" t="s">
        <v>521</v>
      </c>
      <c r="I426" s="195" t="s">
        <v>796</v>
      </c>
      <c r="J426" s="195" t="s">
        <v>1902</v>
      </c>
      <c r="K426" s="204">
        <v>592.20000000000005</v>
      </c>
      <c r="L426" s="204">
        <v>0</v>
      </c>
      <c r="M426" s="204">
        <f t="shared" si="8"/>
        <v>592.20000000000005</v>
      </c>
      <c r="N426" s="195" t="s">
        <v>961</v>
      </c>
      <c r="O426" s="195" t="s">
        <v>1902</v>
      </c>
      <c r="P426" s="195"/>
      <c r="Q426" s="195" t="s">
        <v>2175</v>
      </c>
      <c r="R426" s="195" t="s">
        <v>847</v>
      </c>
    </row>
    <row r="427" spans="1:18" s="205" customFormat="1">
      <c r="A427" s="195" t="s">
        <v>2174</v>
      </c>
      <c r="B427" s="195" t="s">
        <v>794</v>
      </c>
      <c r="C427" s="195" t="s">
        <v>808</v>
      </c>
      <c r="D427" s="195" t="s">
        <v>268</v>
      </c>
      <c r="E427" s="195" t="s">
        <v>195</v>
      </c>
      <c r="F427" s="195" t="s">
        <v>710</v>
      </c>
      <c r="G427" s="195" t="s">
        <v>48</v>
      </c>
      <c r="H427" s="195" t="s">
        <v>521</v>
      </c>
      <c r="I427" s="195" t="s">
        <v>796</v>
      </c>
      <c r="J427" s="195" t="s">
        <v>1902</v>
      </c>
      <c r="K427" s="204">
        <v>143.47999999999999</v>
      </c>
      <c r="L427" s="204">
        <v>0</v>
      </c>
      <c r="M427" s="204">
        <f t="shared" si="8"/>
        <v>143.47999999999999</v>
      </c>
      <c r="N427" s="195" t="s">
        <v>962</v>
      </c>
      <c r="O427" s="195" t="s">
        <v>1902</v>
      </c>
      <c r="P427" s="195"/>
      <c r="Q427" s="195" t="s">
        <v>2175</v>
      </c>
      <c r="R427" s="195" t="s">
        <v>847</v>
      </c>
    </row>
    <row r="428" spans="1:18" s="205" customFormat="1">
      <c r="A428" s="195" t="s">
        <v>2174</v>
      </c>
      <c r="B428" s="195" t="s">
        <v>794</v>
      </c>
      <c r="C428" s="195" t="s">
        <v>707</v>
      </c>
      <c r="D428" s="195" t="s">
        <v>268</v>
      </c>
      <c r="E428" s="195" t="s">
        <v>137</v>
      </c>
      <c r="F428" s="195" t="s">
        <v>710</v>
      </c>
      <c r="G428" s="195" t="s">
        <v>48</v>
      </c>
      <c r="H428" s="195" t="s">
        <v>521</v>
      </c>
      <c r="I428" s="195" t="s">
        <v>796</v>
      </c>
      <c r="J428" s="195" t="s">
        <v>1902</v>
      </c>
      <c r="K428" s="204">
        <v>335.58</v>
      </c>
      <c r="L428" s="204">
        <v>0</v>
      </c>
      <c r="M428" s="204">
        <f t="shared" si="8"/>
        <v>335.58</v>
      </c>
      <c r="N428" s="195" t="s">
        <v>2186</v>
      </c>
      <c r="O428" s="195" t="s">
        <v>1902</v>
      </c>
      <c r="P428" s="195"/>
      <c r="Q428" s="195" t="s">
        <v>2175</v>
      </c>
      <c r="R428" s="195" t="s">
        <v>847</v>
      </c>
    </row>
    <row r="429" spans="1:18" s="205" customFormat="1">
      <c r="A429" s="195" t="s">
        <v>2174</v>
      </c>
      <c r="B429" s="195" t="s">
        <v>794</v>
      </c>
      <c r="C429" s="195" t="s">
        <v>808</v>
      </c>
      <c r="D429" s="195" t="s">
        <v>268</v>
      </c>
      <c r="E429" s="195" t="s">
        <v>18</v>
      </c>
      <c r="F429" s="195" t="s">
        <v>710</v>
      </c>
      <c r="G429" s="195" t="s">
        <v>48</v>
      </c>
      <c r="H429" s="195" t="s">
        <v>521</v>
      </c>
      <c r="I429" s="195" t="s">
        <v>796</v>
      </c>
      <c r="J429" s="195" t="s">
        <v>1902</v>
      </c>
      <c r="K429" s="204">
        <v>464.68</v>
      </c>
      <c r="L429" s="204">
        <v>0</v>
      </c>
      <c r="M429" s="204">
        <f t="shared" si="8"/>
        <v>464.68</v>
      </c>
      <c r="N429" s="195" t="s">
        <v>979</v>
      </c>
      <c r="O429" s="195" t="s">
        <v>1902</v>
      </c>
      <c r="P429" s="195"/>
      <c r="Q429" s="195" t="s">
        <v>2175</v>
      </c>
      <c r="R429" s="195" t="s">
        <v>847</v>
      </c>
    </row>
    <row r="430" spans="1:18" s="205" customFormat="1">
      <c r="A430" s="195" t="s">
        <v>2174</v>
      </c>
      <c r="B430" s="195" t="s">
        <v>794</v>
      </c>
      <c r="C430" s="195" t="s">
        <v>808</v>
      </c>
      <c r="D430" s="195" t="s">
        <v>268</v>
      </c>
      <c r="E430" s="195" t="s">
        <v>134</v>
      </c>
      <c r="F430" s="195" t="s">
        <v>710</v>
      </c>
      <c r="G430" s="195" t="s">
        <v>48</v>
      </c>
      <c r="H430" s="195" t="s">
        <v>521</v>
      </c>
      <c r="I430" s="195" t="s">
        <v>796</v>
      </c>
      <c r="J430" s="195" t="s">
        <v>1902</v>
      </c>
      <c r="K430" s="204">
        <v>385.87</v>
      </c>
      <c r="L430" s="204">
        <v>0</v>
      </c>
      <c r="M430" s="204">
        <f t="shared" si="8"/>
        <v>385.87</v>
      </c>
      <c r="N430" s="195" t="s">
        <v>976</v>
      </c>
      <c r="O430" s="195" t="s">
        <v>1902</v>
      </c>
      <c r="P430" s="195"/>
      <c r="Q430" s="195" t="s">
        <v>2175</v>
      </c>
      <c r="R430" s="195" t="s">
        <v>847</v>
      </c>
    </row>
    <row r="431" spans="1:18" s="205" customFormat="1">
      <c r="A431" s="195" t="s">
        <v>2174</v>
      </c>
      <c r="B431" s="195" t="s">
        <v>794</v>
      </c>
      <c r="C431" s="195" t="s">
        <v>808</v>
      </c>
      <c r="D431" s="195" t="s">
        <v>268</v>
      </c>
      <c r="E431" s="195" t="s">
        <v>134</v>
      </c>
      <c r="F431" s="195" t="s">
        <v>710</v>
      </c>
      <c r="G431" s="195" t="s">
        <v>48</v>
      </c>
      <c r="H431" s="195" t="s">
        <v>521</v>
      </c>
      <c r="I431" s="195" t="s">
        <v>796</v>
      </c>
      <c r="J431" s="195" t="s">
        <v>1902</v>
      </c>
      <c r="K431" s="204">
        <v>789.6</v>
      </c>
      <c r="L431" s="204">
        <v>0</v>
      </c>
      <c r="M431" s="204">
        <f t="shared" si="8"/>
        <v>789.6</v>
      </c>
      <c r="N431" s="195" t="s">
        <v>961</v>
      </c>
      <c r="O431" s="195" t="s">
        <v>1902</v>
      </c>
      <c r="P431" s="195"/>
      <c r="Q431" s="195" t="s">
        <v>2175</v>
      </c>
      <c r="R431" s="195" t="s">
        <v>847</v>
      </c>
    </row>
    <row r="432" spans="1:18" s="205" customFormat="1">
      <c r="A432" s="195" t="s">
        <v>2174</v>
      </c>
      <c r="B432" s="195" t="s">
        <v>794</v>
      </c>
      <c r="C432" s="195" t="s">
        <v>808</v>
      </c>
      <c r="D432" s="195" t="s">
        <v>268</v>
      </c>
      <c r="E432" s="195" t="s">
        <v>134</v>
      </c>
      <c r="F432" s="195" t="s">
        <v>710</v>
      </c>
      <c r="G432" s="195" t="s">
        <v>48</v>
      </c>
      <c r="H432" s="195" t="s">
        <v>521</v>
      </c>
      <c r="I432" s="195" t="s">
        <v>796</v>
      </c>
      <c r="J432" s="195" t="s">
        <v>1902</v>
      </c>
      <c r="K432" s="204">
        <v>169.05</v>
      </c>
      <c r="L432" s="204">
        <v>0</v>
      </c>
      <c r="M432" s="204">
        <f t="shared" si="8"/>
        <v>169.05</v>
      </c>
      <c r="N432" s="195" t="s">
        <v>1023</v>
      </c>
      <c r="O432" s="195" t="s">
        <v>1902</v>
      </c>
      <c r="P432" s="195"/>
      <c r="Q432" s="195" t="s">
        <v>2175</v>
      </c>
      <c r="R432" s="195" t="s">
        <v>847</v>
      </c>
    </row>
    <row r="433" spans="1:18" s="205" customFormat="1">
      <c r="A433" s="195" t="s">
        <v>2174</v>
      </c>
      <c r="B433" s="195" t="s">
        <v>794</v>
      </c>
      <c r="C433" s="195" t="s">
        <v>808</v>
      </c>
      <c r="D433" s="195" t="s">
        <v>268</v>
      </c>
      <c r="E433" s="195" t="s">
        <v>134</v>
      </c>
      <c r="F433" s="195" t="s">
        <v>710</v>
      </c>
      <c r="G433" s="195" t="s">
        <v>48</v>
      </c>
      <c r="H433" s="195" t="s">
        <v>521</v>
      </c>
      <c r="I433" s="195" t="s">
        <v>796</v>
      </c>
      <c r="J433" s="195" t="s">
        <v>1902</v>
      </c>
      <c r="K433" s="204">
        <v>347.8</v>
      </c>
      <c r="L433" s="204">
        <v>0</v>
      </c>
      <c r="M433" s="204">
        <f t="shared" si="8"/>
        <v>347.8</v>
      </c>
      <c r="N433" s="195" t="s">
        <v>978</v>
      </c>
      <c r="O433" s="195" t="s">
        <v>1902</v>
      </c>
      <c r="P433" s="195"/>
      <c r="Q433" s="195" t="s">
        <v>2175</v>
      </c>
      <c r="R433" s="195" t="s">
        <v>847</v>
      </c>
    </row>
    <row r="434" spans="1:18" s="205" customFormat="1">
      <c r="A434" s="195" t="s">
        <v>2174</v>
      </c>
      <c r="B434" s="195" t="s">
        <v>794</v>
      </c>
      <c r="C434" s="195" t="s">
        <v>808</v>
      </c>
      <c r="D434" s="195" t="s">
        <v>268</v>
      </c>
      <c r="E434" s="195" t="s">
        <v>384</v>
      </c>
      <c r="F434" s="195" t="s">
        <v>710</v>
      </c>
      <c r="G434" s="195" t="s">
        <v>48</v>
      </c>
      <c r="H434" s="195" t="s">
        <v>521</v>
      </c>
      <c r="I434" s="195" t="s">
        <v>796</v>
      </c>
      <c r="J434" s="195" t="s">
        <v>1902</v>
      </c>
      <c r="K434" s="204">
        <v>2265.4</v>
      </c>
      <c r="L434" s="204">
        <v>0</v>
      </c>
      <c r="M434" s="204">
        <f t="shared" si="8"/>
        <v>2265.4</v>
      </c>
      <c r="N434" s="195" t="s">
        <v>2187</v>
      </c>
      <c r="O434" s="195" t="s">
        <v>1902</v>
      </c>
      <c r="P434" s="195"/>
      <c r="Q434" s="195" t="s">
        <v>2175</v>
      </c>
      <c r="R434" s="195" t="s">
        <v>847</v>
      </c>
    </row>
    <row r="435" spans="1:18" s="205" customFormat="1">
      <c r="A435" s="195" t="s">
        <v>2174</v>
      </c>
      <c r="B435" s="195" t="s">
        <v>794</v>
      </c>
      <c r="C435" s="195" t="s">
        <v>808</v>
      </c>
      <c r="D435" s="195" t="s">
        <v>268</v>
      </c>
      <c r="E435" s="195" t="s">
        <v>29</v>
      </c>
      <c r="F435" s="195" t="s">
        <v>710</v>
      </c>
      <c r="G435" s="195" t="s">
        <v>48</v>
      </c>
      <c r="H435" s="195" t="s">
        <v>521</v>
      </c>
      <c r="I435" s="195" t="s">
        <v>796</v>
      </c>
      <c r="J435" s="195" t="s">
        <v>1902</v>
      </c>
      <c r="K435" s="204">
        <v>508.01</v>
      </c>
      <c r="L435" s="204">
        <v>0</v>
      </c>
      <c r="M435" s="204">
        <f t="shared" si="8"/>
        <v>508.01</v>
      </c>
      <c r="N435" s="195" t="s">
        <v>962</v>
      </c>
      <c r="O435" s="195" t="s">
        <v>1902</v>
      </c>
      <c r="P435" s="195"/>
      <c r="Q435" s="195" t="s">
        <v>2175</v>
      </c>
      <c r="R435" s="195" t="s">
        <v>847</v>
      </c>
    </row>
    <row r="436" spans="1:18" s="205" customFormat="1">
      <c r="A436" s="195" t="s">
        <v>2174</v>
      </c>
      <c r="B436" s="195" t="s">
        <v>794</v>
      </c>
      <c r="C436" s="195" t="s">
        <v>808</v>
      </c>
      <c r="D436" s="195" t="s">
        <v>268</v>
      </c>
      <c r="E436" s="195" t="s">
        <v>29</v>
      </c>
      <c r="F436" s="195" t="s">
        <v>710</v>
      </c>
      <c r="G436" s="195" t="s">
        <v>48</v>
      </c>
      <c r="H436" s="195" t="s">
        <v>521</v>
      </c>
      <c r="I436" s="195" t="s">
        <v>796</v>
      </c>
      <c r="J436" s="195" t="s">
        <v>1902</v>
      </c>
      <c r="K436" s="204">
        <v>488.8</v>
      </c>
      <c r="L436" s="204">
        <v>0</v>
      </c>
      <c r="M436" s="204">
        <f t="shared" si="8"/>
        <v>488.8</v>
      </c>
      <c r="N436" s="195" t="s">
        <v>2176</v>
      </c>
      <c r="O436" s="195" t="s">
        <v>1902</v>
      </c>
      <c r="P436" s="195"/>
      <c r="Q436" s="195" t="s">
        <v>2175</v>
      </c>
      <c r="R436" s="195" t="s">
        <v>847</v>
      </c>
    </row>
    <row r="437" spans="1:18" s="205" customFormat="1">
      <c r="A437" s="195" t="s">
        <v>2174</v>
      </c>
      <c r="B437" s="195" t="s">
        <v>794</v>
      </c>
      <c r="C437" s="195" t="s">
        <v>808</v>
      </c>
      <c r="D437" s="195" t="s">
        <v>268</v>
      </c>
      <c r="E437" s="195" t="s">
        <v>820</v>
      </c>
      <c r="F437" s="195" t="s">
        <v>710</v>
      </c>
      <c r="G437" s="195" t="s">
        <v>48</v>
      </c>
      <c r="H437" s="195" t="s">
        <v>521</v>
      </c>
      <c r="I437" s="195" t="s">
        <v>796</v>
      </c>
      <c r="J437" s="195" t="s">
        <v>1902</v>
      </c>
      <c r="K437" s="204">
        <v>3008</v>
      </c>
      <c r="L437" s="204">
        <v>0</v>
      </c>
      <c r="M437" s="204">
        <f t="shared" si="8"/>
        <v>3008</v>
      </c>
      <c r="N437" s="195" t="s">
        <v>1024</v>
      </c>
      <c r="O437" s="195" t="s">
        <v>1902</v>
      </c>
      <c r="P437" s="195"/>
      <c r="Q437" s="195" t="s">
        <v>2175</v>
      </c>
      <c r="R437" s="195" t="s">
        <v>847</v>
      </c>
    </row>
    <row r="438" spans="1:18" s="205" customFormat="1">
      <c r="A438" s="195" t="s">
        <v>2174</v>
      </c>
      <c r="B438" s="195" t="s">
        <v>794</v>
      </c>
      <c r="C438" s="195" t="s">
        <v>808</v>
      </c>
      <c r="D438" s="195" t="s">
        <v>268</v>
      </c>
      <c r="E438" s="195" t="s">
        <v>18</v>
      </c>
      <c r="F438" s="195" t="s">
        <v>710</v>
      </c>
      <c r="G438" s="195" t="s">
        <v>48</v>
      </c>
      <c r="H438" s="195" t="s">
        <v>521</v>
      </c>
      <c r="I438" s="195" t="s">
        <v>796</v>
      </c>
      <c r="J438" s="195" t="s">
        <v>1902</v>
      </c>
      <c r="K438" s="204">
        <v>54.52</v>
      </c>
      <c r="L438" s="204">
        <v>0</v>
      </c>
      <c r="M438" s="204">
        <f t="shared" si="8"/>
        <v>54.52</v>
      </c>
      <c r="N438" s="195" t="s">
        <v>2188</v>
      </c>
      <c r="O438" s="195" t="s">
        <v>1902</v>
      </c>
      <c r="P438" s="195"/>
      <c r="Q438" s="195" t="s">
        <v>2175</v>
      </c>
      <c r="R438" s="195" t="s">
        <v>847</v>
      </c>
    </row>
    <row r="439" spans="1:18" s="205" customFormat="1">
      <c r="A439" s="195" t="s">
        <v>2174</v>
      </c>
      <c r="B439" s="195" t="s">
        <v>794</v>
      </c>
      <c r="C439" s="195" t="s">
        <v>808</v>
      </c>
      <c r="D439" s="195" t="s">
        <v>268</v>
      </c>
      <c r="E439" s="195" t="s">
        <v>18</v>
      </c>
      <c r="F439" s="195" t="s">
        <v>710</v>
      </c>
      <c r="G439" s="195" t="s">
        <v>48</v>
      </c>
      <c r="H439" s="195" t="s">
        <v>521</v>
      </c>
      <c r="I439" s="195" t="s">
        <v>796</v>
      </c>
      <c r="J439" s="195" t="s">
        <v>1902</v>
      </c>
      <c r="K439" s="204">
        <v>251.77</v>
      </c>
      <c r="L439" s="204">
        <v>0</v>
      </c>
      <c r="M439" s="204">
        <f t="shared" si="8"/>
        <v>251.77</v>
      </c>
      <c r="N439" s="195" t="s">
        <v>962</v>
      </c>
      <c r="O439" s="195" t="s">
        <v>1902</v>
      </c>
      <c r="P439" s="195"/>
      <c r="Q439" s="195" t="s">
        <v>2175</v>
      </c>
      <c r="R439" s="195" t="s">
        <v>847</v>
      </c>
    </row>
    <row r="440" spans="1:18" s="205" customFormat="1">
      <c r="A440" s="195" t="s">
        <v>2174</v>
      </c>
      <c r="B440" s="195" t="s">
        <v>794</v>
      </c>
      <c r="C440" s="195" t="s">
        <v>808</v>
      </c>
      <c r="D440" s="195" t="s">
        <v>268</v>
      </c>
      <c r="E440" s="195" t="s">
        <v>18</v>
      </c>
      <c r="F440" s="195" t="s">
        <v>710</v>
      </c>
      <c r="G440" s="195" t="s">
        <v>48</v>
      </c>
      <c r="H440" s="195" t="s">
        <v>521</v>
      </c>
      <c r="I440" s="195" t="s">
        <v>796</v>
      </c>
      <c r="J440" s="195" t="s">
        <v>1902</v>
      </c>
      <c r="K440" s="204">
        <v>239.89</v>
      </c>
      <c r="L440" s="204">
        <v>0</v>
      </c>
      <c r="M440" s="204">
        <f t="shared" ref="M440:M503" si="9">K440-L440</f>
        <v>239.89</v>
      </c>
      <c r="N440" s="195" t="s">
        <v>2161</v>
      </c>
      <c r="O440" s="195" t="s">
        <v>1902</v>
      </c>
      <c r="P440" s="195"/>
      <c r="Q440" s="195" t="s">
        <v>2175</v>
      </c>
      <c r="R440" s="195" t="s">
        <v>847</v>
      </c>
    </row>
    <row r="441" spans="1:18" s="205" customFormat="1">
      <c r="A441" s="195" t="s">
        <v>2174</v>
      </c>
      <c r="B441" s="195" t="s">
        <v>794</v>
      </c>
      <c r="C441" s="195" t="s">
        <v>706</v>
      </c>
      <c r="D441" s="195" t="s">
        <v>802</v>
      </c>
      <c r="E441" s="195" t="s">
        <v>384</v>
      </c>
      <c r="F441" s="195" t="s">
        <v>710</v>
      </c>
      <c r="G441" s="195" t="s">
        <v>48</v>
      </c>
      <c r="H441" s="195" t="s">
        <v>521</v>
      </c>
      <c r="I441" s="195" t="s">
        <v>796</v>
      </c>
      <c r="J441" s="195" t="s">
        <v>1902</v>
      </c>
      <c r="K441" s="204">
        <v>144.6</v>
      </c>
      <c r="L441" s="204">
        <v>0</v>
      </c>
      <c r="M441" s="204">
        <f t="shared" si="9"/>
        <v>144.6</v>
      </c>
      <c r="N441" s="195" t="s">
        <v>2187</v>
      </c>
      <c r="O441" s="195" t="s">
        <v>1902</v>
      </c>
      <c r="P441" s="195"/>
      <c r="Q441" s="195" t="s">
        <v>2175</v>
      </c>
      <c r="R441" s="195" t="s">
        <v>847</v>
      </c>
    </row>
    <row r="442" spans="1:18" s="205" customFormat="1">
      <c r="A442" s="195" t="s">
        <v>2174</v>
      </c>
      <c r="B442" s="195" t="s">
        <v>794</v>
      </c>
      <c r="C442" s="195" t="s">
        <v>804</v>
      </c>
      <c r="D442" s="195" t="s">
        <v>268</v>
      </c>
      <c r="E442" s="195" t="s">
        <v>844</v>
      </c>
      <c r="F442" s="195" t="s">
        <v>710</v>
      </c>
      <c r="G442" s="195" t="s">
        <v>48</v>
      </c>
      <c r="H442" s="195" t="s">
        <v>521</v>
      </c>
      <c r="I442" s="195" t="s">
        <v>796</v>
      </c>
      <c r="J442" s="195" t="s">
        <v>1902</v>
      </c>
      <c r="K442" s="204">
        <v>1000</v>
      </c>
      <c r="L442" s="204">
        <v>0</v>
      </c>
      <c r="M442" s="204">
        <f t="shared" si="9"/>
        <v>1000</v>
      </c>
      <c r="N442" s="195" t="s">
        <v>2159</v>
      </c>
      <c r="O442" s="195" t="s">
        <v>1902</v>
      </c>
      <c r="P442" s="195"/>
      <c r="Q442" s="195" t="s">
        <v>2175</v>
      </c>
      <c r="R442" s="195" t="s">
        <v>847</v>
      </c>
    </row>
    <row r="443" spans="1:18" s="205" customFormat="1">
      <c r="A443" s="195" t="s">
        <v>2174</v>
      </c>
      <c r="B443" s="195" t="s">
        <v>794</v>
      </c>
      <c r="C443" s="195" t="s">
        <v>706</v>
      </c>
      <c r="D443" s="195" t="s">
        <v>802</v>
      </c>
      <c r="E443" s="195" t="s">
        <v>844</v>
      </c>
      <c r="F443" s="195" t="s">
        <v>710</v>
      </c>
      <c r="G443" s="195" t="s">
        <v>48</v>
      </c>
      <c r="H443" s="195" t="s">
        <v>521</v>
      </c>
      <c r="I443" s="195" t="s">
        <v>796</v>
      </c>
      <c r="J443" s="195" t="s">
        <v>1902</v>
      </c>
      <c r="K443" s="204">
        <v>75</v>
      </c>
      <c r="L443" s="204">
        <v>0</v>
      </c>
      <c r="M443" s="204">
        <f t="shared" si="9"/>
        <v>75</v>
      </c>
      <c r="N443" s="195" t="s">
        <v>2159</v>
      </c>
      <c r="O443" s="195" t="s">
        <v>1902</v>
      </c>
      <c r="P443" s="195"/>
      <c r="Q443" s="195" t="s">
        <v>2175</v>
      </c>
      <c r="R443" s="195" t="s">
        <v>847</v>
      </c>
    </row>
    <row r="444" spans="1:18" s="205" customFormat="1">
      <c r="A444" s="195" t="s">
        <v>2174</v>
      </c>
      <c r="B444" s="195" t="s">
        <v>794</v>
      </c>
      <c r="C444" s="195" t="s">
        <v>706</v>
      </c>
      <c r="D444" s="195" t="s">
        <v>802</v>
      </c>
      <c r="E444" s="195" t="s">
        <v>799</v>
      </c>
      <c r="F444" s="195" t="s">
        <v>710</v>
      </c>
      <c r="G444" s="195" t="s">
        <v>48</v>
      </c>
      <c r="H444" s="195" t="s">
        <v>521</v>
      </c>
      <c r="I444" s="195" t="s">
        <v>796</v>
      </c>
      <c r="J444" s="195" t="s">
        <v>1902</v>
      </c>
      <c r="K444" s="204">
        <v>384</v>
      </c>
      <c r="L444" s="204">
        <v>0</v>
      </c>
      <c r="M444" s="204">
        <f t="shared" si="9"/>
        <v>384</v>
      </c>
      <c r="N444" s="195" t="s">
        <v>1020</v>
      </c>
      <c r="O444" s="195" t="s">
        <v>1902</v>
      </c>
      <c r="P444" s="195"/>
      <c r="Q444" s="195" t="s">
        <v>2175</v>
      </c>
      <c r="R444" s="195" t="s">
        <v>847</v>
      </c>
    </row>
    <row r="445" spans="1:18" s="205" customFormat="1">
      <c r="A445" s="195" t="s">
        <v>2174</v>
      </c>
      <c r="B445" s="195" t="s">
        <v>794</v>
      </c>
      <c r="C445" s="195" t="s">
        <v>706</v>
      </c>
      <c r="D445" s="195" t="s">
        <v>802</v>
      </c>
      <c r="E445" s="195" t="s">
        <v>799</v>
      </c>
      <c r="F445" s="195" t="s">
        <v>710</v>
      </c>
      <c r="G445" s="195" t="s">
        <v>48</v>
      </c>
      <c r="H445" s="195" t="s">
        <v>521</v>
      </c>
      <c r="I445" s="195" t="s">
        <v>796</v>
      </c>
      <c r="J445" s="195" t="s">
        <v>1902</v>
      </c>
      <c r="K445" s="204">
        <v>195</v>
      </c>
      <c r="L445" s="204">
        <v>0</v>
      </c>
      <c r="M445" s="204">
        <f t="shared" si="9"/>
        <v>195</v>
      </c>
      <c r="N445" s="195" t="s">
        <v>2182</v>
      </c>
      <c r="O445" s="195" t="s">
        <v>1902</v>
      </c>
      <c r="P445" s="195"/>
      <c r="Q445" s="195" t="s">
        <v>2175</v>
      </c>
      <c r="R445" s="195" t="s">
        <v>847</v>
      </c>
    </row>
    <row r="446" spans="1:18" s="205" customFormat="1">
      <c r="A446" s="195" t="s">
        <v>2174</v>
      </c>
      <c r="B446" s="195" t="s">
        <v>794</v>
      </c>
      <c r="C446" s="195" t="s">
        <v>706</v>
      </c>
      <c r="D446" s="195" t="s">
        <v>802</v>
      </c>
      <c r="E446" s="195" t="s">
        <v>848</v>
      </c>
      <c r="F446" s="195" t="s">
        <v>710</v>
      </c>
      <c r="G446" s="195" t="s">
        <v>48</v>
      </c>
      <c r="H446" s="195" t="s">
        <v>521</v>
      </c>
      <c r="I446" s="195" t="s">
        <v>796</v>
      </c>
      <c r="J446" s="195" t="s">
        <v>1902</v>
      </c>
      <c r="K446" s="204">
        <v>36</v>
      </c>
      <c r="L446" s="204">
        <v>0</v>
      </c>
      <c r="M446" s="204">
        <f t="shared" si="9"/>
        <v>36</v>
      </c>
      <c r="N446" s="195" t="s">
        <v>2179</v>
      </c>
      <c r="O446" s="195" t="s">
        <v>1902</v>
      </c>
      <c r="P446" s="195"/>
      <c r="Q446" s="195" t="s">
        <v>2175</v>
      </c>
      <c r="R446" s="195" t="s">
        <v>847</v>
      </c>
    </row>
    <row r="447" spans="1:18" s="205" customFormat="1">
      <c r="A447" s="195" t="s">
        <v>2174</v>
      </c>
      <c r="B447" s="195" t="s">
        <v>794</v>
      </c>
      <c r="C447" s="195" t="s">
        <v>706</v>
      </c>
      <c r="D447" s="195" t="s">
        <v>802</v>
      </c>
      <c r="E447" s="195" t="s">
        <v>134</v>
      </c>
      <c r="F447" s="195" t="s">
        <v>710</v>
      </c>
      <c r="G447" s="195" t="s">
        <v>48</v>
      </c>
      <c r="H447" s="195" t="s">
        <v>521</v>
      </c>
      <c r="I447" s="195" t="s">
        <v>796</v>
      </c>
      <c r="J447" s="195" t="s">
        <v>1902</v>
      </c>
      <c r="K447" s="204">
        <v>50.4</v>
      </c>
      <c r="L447" s="204">
        <v>0</v>
      </c>
      <c r="M447" s="204">
        <f t="shared" si="9"/>
        <v>50.4</v>
      </c>
      <c r="N447" s="195" t="s">
        <v>961</v>
      </c>
      <c r="O447" s="195" t="s">
        <v>1902</v>
      </c>
      <c r="P447" s="195"/>
      <c r="Q447" s="195" t="s">
        <v>2175</v>
      </c>
      <c r="R447" s="195" t="s">
        <v>847</v>
      </c>
    </row>
    <row r="448" spans="1:18" s="205" customFormat="1">
      <c r="A448" s="195" t="s">
        <v>2174</v>
      </c>
      <c r="B448" s="195" t="s">
        <v>794</v>
      </c>
      <c r="C448" s="195" t="s">
        <v>706</v>
      </c>
      <c r="D448" s="195" t="s">
        <v>802</v>
      </c>
      <c r="E448" s="195" t="s">
        <v>134</v>
      </c>
      <c r="F448" s="195" t="s">
        <v>710</v>
      </c>
      <c r="G448" s="195" t="s">
        <v>48</v>
      </c>
      <c r="H448" s="195" t="s">
        <v>521</v>
      </c>
      <c r="I448" s="195" t="s">
        <v>796</v>
      </c>
      <c r="J448" s="195" t="s">
        <v>1902</v>
      </c>
      <c r="K448" s="204">
        <v>10.79</v>
      </c>
      <c r="L448" s="204">
        <v>0</v>
      </c>
      <c r="M448" s="204">
        <f t="shared" si="9"/>
        <v>10.79</v>
      </c>
      <c r="N448" s="195" t="s">
        <v>1023</v>
      </c>
      <c r="O448" s="195" t="s">
        <v>1902</v>
      </c>
      <c r="P448" s="195"/>
      <c r="Q448" s="195" t="s">
        <v>2175</v>
      </c>
      <c r="R448" s="195" t="s">
        <v>847</v>
      </c>
    </row>
    <row r="449" spans="1:18" s="205" customFormat="1">
      <c r="A449" s="195" t="s">
        <v>2174</v>
      </c>
      <c r="B449" s="195" t="s">
        <v>794</v>
      </c>
      <c r="C449" s="195" t="s">
        <v>706</v>
      </c>
      <c r="D449" s="195" t="s">
        <v>802</v>
      </c>
      <c r="E449" s="195" t="s">
        <v>134</v>
      </c>
      <c r="F449" s="195" t="s">
        <v>710</v>
      </c>
      <c r="G449" s="195" t="s">
        <v>48</v>
      </c>
      <c r="H449" s="195" t="s">
        <v>521</v>
      </c>
      <c r="I449" s="195" t="s">
        <v>796</v>
      </c>
      <c r="J449" s="195" t="s">
        <v>1902</v>
      </c>
      <c r="K449" s="204">
        <v>12.6</v>
      </c>
      <c r="L449" s="204">
        <v>0</v>
      </c>
      <c r="M449" s="204">
        <f t="shared" si="9"/>
        <v>12.6</v>
      </c>
      <c r="N449" s="195" t="s">
        <v>978</v>
      </c>
      <c r="O449" s="195" t="s">
        <v>1902</v>
      </c>
      <c r="P449" s="195"/>
      <c r="Q449" s="195" t="s">
        <v>2175</v>
      </c>
      <c r="R449" s="195" t="s">
        <v>847</v>
      </c>
    </row>
    <row r="450" spans="1:18" s="205" customFormat="1">
      <c r="A450" s="195" t="s">
        <v>2174</v>
      </c>
      <c r="B450" s="195" t="s">
        <v>794</v>
      </c>
      <c r="C450" s="195" t="s">
        <v>706</v>
      </c>
      <c r="D450" s="195" t="s">
        <v>802</v>
      </c>
      <c r="E450" s="195" t="s">
        <v>134</v>
      </c>
      <c r="F450" s="195" t="s">
        <v>710</v>
      </c>
      <c r="G450" s="195" t="s">
        <v>48</v>
      </c>
      <c r="H450" s="195" t="s">
        <v>521</v>
      </c>
      <c r="I450" s="195" t="s">
        <v>796</v>
      </c>
      <c r="J450" s="195" t="s">
        <v>1902</v>
      </c>
      <c r="K450" s="204">
        <v>9.6</v>
      </c>
      <c r="L450" s="204">
        <v>0</v>
      </c>
      <c r="M450" s="204">
        <f t="shared" si="9"/>
        <v>9.6</v>
      </c>
      <c r="N450" s="195" t="s">
        <v>978</v>
      </c>
      <c r="O450" s="195" t="s">
        <v>1902</v>
      </c>
      <c r="P450" s="195"/>
      <c r="Q450" s="195" t="s">
        <v>2175</v>
      </c>
      <c r="R450" s="195" t="s">
        <v>847</v>
      </c>
    </row>
    <row r="451" spans="1:18" s="205" customFormat="1">
      <c r="A451" s="195" t="s">
        <v>2174</v>
      </c>
      <c r="B451" s="195" t="s">
        <v>794</v>
      </c>
      <c r="C451" s="195" t="s">
        <v>706</v>
      </c>
      <c r="D451" s="195" t="s">
        <v>802</v>
      </c>
      <c r="E451" s="195" t="s">
        <v>210</v>
      </c>
      <c r="F451" s="195" t="s">
        <v>710</v>
      </c>
      <c r="G451" s="195" t="s">
        <v>48</v>
      </c>
      <c r="H451" s="195" t="s">
        <v>521</v>
      </c>
      <c r="I451" s="195" t="s">
        <v>796</v>
      </c>
      <c r="J451" s="195" t="s">
        <v>1902</v>
      </c>
      <c r="K451" s="204">
        <v>92.01</v>
      </c>
      <c r="L451" s="204">
        <v>0</v>
      </c>
      <c r="M451" s="204">
        <f t="shared" si="9"/>
        <v>92.01</v>
      </c>
      <c r="N451" s="195" t="s">
        <v>2183</v>
      </c>
      <c r="O451" s="195" t="s">
        <v>1902</v>
      </c>
      <c r="P451" s="195"/>
      <c r="Q451" s="195" t="s">
        <v>2175</v>
      </c>
      <c r="R451" s="195" t="s">
        <v>847</v>
      </c>
    </row>
    <row r="452" spans="1:18" s="205" customFormat="1">
      <c r="A452" s="195" t="s">
        <v>2174</v>
      </c>
      <c r="B452" s="195" t="s">
        <v>794</v>
      </c>
      <c r="C452" s="195" t="s">
        <v>706</v>
      </c>
      <c r="D452" s="195" t="s">
        <v>802</v>
      </c>
      <c r="E452" s="195" t="s">
        <v>403</v>
      </c>
      <c r="F452" s="195" t="s">
        <v>710</v>
      </c>
      <c r="G452" s="195" t="s">
        <v>48</v>
      </c>
      <c r="H452" s="195" t="s">
        <v>521</v>
      </c>
      <c r="I452" s="195" t="s">
        <v>796</v>
      </c>
      <c r="J452" s="195" t="s">
        <v>1902</v>
      </c>
      <c r="K452" s="204">
        <v>346.5</v>
      </c>
      <c r="L452" s="204">
        <v>0</v>
      </c>
      <c r="M452" s="204">
        <f t="shared" si="9"/>
        <v>346.5</v>
      </c>
      <c r="N452" s="195" t="s">
        <v>2177</v>
      </c>
      <c r="O452" s="195" t="s">
        <v>1902</v>
      </c>
      <c r="P452" s="195"/>
      <c r="Q452" s="195" t="s">
        <v>2175</v>
      </c>
      <c r="R452" s="195" t="s">
        <v>847</v>
      </c>
    </row>
    <row r="453" spans="1:18" s="205" customFormat="1">
      <c r="A453" s="195" t="s">
        <v>2174</v>
      </c>
      <c r="B453" s="195" t="s">
        <v>794</v>
      </c>
      <c r="C453" s="195" t="s">
        <v>706</v>
      </c>
      <c r="D453" s="195" t="s">
        <v>802</v>
      </c>
      <c r="E453" s="195" t="s">
        <v>810</v>
      </c>
      <c r="F453" s="195" t="s">
        <v>710</v>
      </c>
      <c r="G453" s="195" t="s">
        <v>48</v>
      </c>
      <c r="H453" s="195" t="s">
        <v>521</v>
      </c>
      <c r="I453" s="195" t="s">
        <v>796</v>
      </c>
      <c r="J453" s="195" t="s">
        <v>1902</v>
      </c>
      <c r="K453" s="204">
        <v>150</v>
      </c>
      <c r="L453" s="204">
        <v>0</v>
      </c>
      <c r="M453" s="204">
        <f t="shared" si="9"/>
        <v>150</v>
      </c>
      <c r="N453" s="195" t="s">
        <v>2185</v>
      </c>
      <c r="O453" s="195" t="s">
        <v>1902</v>
      </c>
      <c r="P453" s="195"/>
      <c r="Q453" s="195" t="s">
        <v>2175</v>
      </c>
      <c r="R453" s="195" t="s">
        <v>847</v>
      </c>
    </row>
    <row r="454" spans="1:18" s="205" customFormat="1">
      <c r="A454" s="195" t="s">
        <v>2174</v>
      </c>
      <c r="B454" s="195" t="s">
        <v>794</v>
      </c>
      <c r="C454" s="195" t="s">
        <v>804</v>
      </c>
      <c r="D454" s="195" t="s">
        <v>268</v>
      </c>
      <c r="E454" s="195" t="s">
        <v>839</v>
      </c>
      <c r="F454" s="195" t="s">
        <v>710</v>
      </c>
      <c r="G454" s="195" t="s">
        <v>48</v>
      </c>
      <c r="H454" s="195" t="s">
        <v>521</v>
      </c>
      <c r="I454" s="195" t="s">
        <v>796</v>
      </c>
      <c r="J454" s="195" t="s">
        <v>1902</v>
      </c>
      <c r="K454" s="204">
        <v>1052.8</v>
      </c>
      <c r="L454" s="204">
        <v>0</v>
      </c>
      <c r="M454" s="204">
        <f t="shared" si="9"/>
        <v>1052.8</v>
      </c>
      <c r="N454" s="195" t="s">
        <v>1022</v>
      </c>
      <c r="O454" s="195" t="s">
        <v>1902</v>
      </c>
      <c r="P454" s="195"/>
      <c r="Q454" s="195" t="s">
        <v>2175</v>
      </c>
      <c r="R454" s="195" t="s">
        <v>847</v>
      </c>
    </row>
    <row r="455" spans="1:18" s="205" customFormat="1">
      <c r="A455" s="195" t="s">
        <v>2174</v>
      </c>
      <c r="B455" s="195" t="s">
        <v>794</v>
      </c>
      <c r="C455" s="195" t="s">
        <v>804</v>
      </c>
      <c r="D455" s="195" t="s">
        <v>268</v>
      </c>
      <c r="E455" s="195" t="s">
        <v>839</v>
      </c>
      <c r="F455" s="195" t="s">
        <v>710</v>
      </c>
      <c r="G455" s="195" t="s">
        <v>48</v>
      </c>
      <c r="H455" s="195" t="s">
        <v>521</v>
      </c>
      <c r="I455" s="195" t="s">
        <v>796</v>
      </c>
      <c r="J455" s="195" t="s">
        <v>1902</v>
      </c>
      <c r="K455" s="204">
        <v>282</v>
      </c>
      <c r="L455" s="204">
        <v>0</v>
      </c>
      <c r="M455" s="204">
        <f t="shared" si="9"/>
        <v>282</v>
      </c>
      <c r="N455" s="195" t="s">
        <v>2185</v>
      </c>
      <c r="O455" s="195" t="s">
        <v>1902</v>
      </c>
      <c r="P455" s="195"/>
      <c r="Q455" s="195" t="s">
        <v>2175</v>
      </c>
      <c r="R455" s="195" t="s">
        <v>847</v>
      </c>
    </row>
    <row r="456" spans="1:18" s="205" customFormat="1">
      <c r="A456" s="195" t="s">
        <v>2174</v>
      </c>
      <c r="B456" s="195" t="s">
        <v>794</v>
      </c>
      <c r="C456" s="195" t="s">
        <v>706</v>
      </c>
      <c r="D456" s="195" t="s">
        <v>802</v>
      </c>
      <c r="E456" s="195" t="s">
        <v>839</v>
      </c>
      <c r="F456" s="195" t="s">
        <v>710</v>
      </c>
      <c r="G456" s="195" t="s">
        <v>48</v>
      </c>
      <c r="H456" s="195" t="s">
        <v>521</v>
      </c>
      <c r="I456" s="195" t="s">
        <v>796</v>
      </c>
      <c r="J456" s="195" t="s">
        <v>1902</v>
      </c>
      <c r="K456" s="204">
        <v>67.2</v>
      </c>
      <c r="L456" s="204">
        <v>0</v>
      </c>
      <c r="M456" s="204">
        <f t="shared" si="9"/>
        <v>67.2</v>
      </c>
      <c r="N456" s="195" t="s">
        <v>1022</v>
      </c>
      <c r="O456" s="195" t="s">
        <v>1902</v>
      </c>
      <c r="P456" s="195"/>
      <c r="Q456" s="195" t="s">
        <v>2175</v>
      </c>
      <c r="R456" s="195" t="s">
        <v>847</v>
      </c>
    </row>
    <row r="457" spans="1:18" s="205" customFormat="1">
      <c r="A457" s="195" t="s">
        <v>2174</v>
      </c>
      <c r="B457" s="195" t="s">
        <v>794</v>
      </c>
      <c r="C457" s="195" t="s">
        <v>706</v>
      </c>
      <c r="D457" s="195" t="s">
        <v>802</v>
      </c>
      <c r="E457" s="195" t="s">
        <v>839</v>
      </c>
      <c r="F457" s="195" t="s">
        <v>710</v>
      </c>
      <c r="G457" s="195" t="s">
        <v>48</v>
      </c>
      <c r="H457" s="195" t="s">
        <v>521</v>
      </c>
      <c r="I457" s="195" t="s">
        <v>796</v>
      </c>
      <c r="J457" s="195" t="s">
        <v>1902</v>
      </c>
      <c r="K457" s="204">
        <v>18</v>
      </c>
      <c r="L457" s="204">
        <v>0</v>
      </c>
      <c r="M457" s="204">
        <f t="shared" si="9"/>
        <v>18</v>
      </c>
      <c r="N457" s="195" t="s">
        <v>2185</v>
      </c>
      <c r="O457" s="195" t="s">
        <v>1902</v>
      </c>
      <c r="P457" s="195"/>
      <c r="Q457" s="195" t="s">
        <v>2175</v>
      </c>
      <c r="R457" s="195" t="s">
        <v>847</v>
      </c>
    </row>
    <row r="458" spans="1:18" s="205" customFormat="1">
      <c r="A458" s="195" t="s">
        <v>2174</v>
      </c>
      <c r="B458" s="195" t="s">
        <v>794</v>
      </c>
      <c r="C458" s="195" t="s">
        <v>706</v>
      </c>
      <c r="D458" s="195" t="s">
        <v>802</v>
      </c>
      <c r="E458" s="195" t="s">
        <v>134</v>
      </c>
      <c r="F458" s="195" t="s">
        <v>710</v>
      </c>
      <c r="G458" s="195" t="s">
        <v>48</v>
      </c>
      <c r="H458" s="195" t="s">
        <v>521</v>
      </c>
      <c r="I458" s="195" t="s">
        <v>796</v>
      </c>
      <c r="J458" s="195" t="s">
        <v>1902</v>
      </c>
      <c r="K458" s="204">
        <v>24.63</v>
      </c>
      <c r="L458" s="204">
        <v>0</v>
      </c>
      <c r="M458" s="204">
        <f t="shared" si="9"/>
        <v>24.63</v>
      </c>
      <c r="N458" s="195" t="s">
        <v>976</v>
      </c>
      <c r="O458" s="195" t="s">
        <v>1902</v>
      </c>
      <c r="P458" s="195"/>
      <c r="Q458" s="195" t="s">
        <v>2175</v>
      </c>
      <c r="R458" s="195" t="s">
        <v>847</v>
      </c>
    </row>
    <row r="459" spans="1:18" s="205" customFormat="1">
      <c r="A459" s="195" t="s">
        <v>2174</v>
      </c>
      <c r="B459" s="195" t="s">
        <v>794</v>
      </c>
      <c r="C459" s="195" t="s">
        <v>706</v>
      </c>
      <c r="D459" s="195" t="s">
        <v>802</v>
      </c>
      <c r="E459" s="195" t="s">
        <v>195</v>
      </c>
      <c r="F459" s="195" t="s">
        <v>710</v>
      </c>
      <c r="G459" s="195" t="s">
        <v>48</v>
      </c>
      <c r="H459" s="195" t="s">
        <v>521</v>
      </c>
      <c r="I459" s="195" t="s">
        <v>796</v>
      </c>
      <c r="J459" s="195" t="s">
        <v>1902</v>
      </c>
      <c r="K459" s="204">
        <v>37.799999999999997</v>
      </c>
      <c r="L459" s="204">
        <v>0</v>
      </c>
      <c r="M459" s="204">
        <f t="shared" si="9"/>
        <v>37.799999999999997</v>
      </c>
      <c r="N459" s="195" t="s">
        <v>961</v>
      </c>
      <c r="O459" s="195" t="s">
        <v>1902</v>
      </c>
      <c r="P459" s="195"/>
      <c r="Q459" s="195" t="s">
        <v>2175</v>
      </c>
      <c r="R459" s="195" t="s">
        <v>847</v>
      </c>
    </row>
    <row r="460" spans="1:18" s="205" customFormat="1">
      <c r="A460" s="195" t="s">
        <v>2174</v>
      </c>
      <c r="B460" s="195" t="s">
        <v>794</v>
      </c>
      <c r="C460" s="195" t="s">
        <v>706</v>
      </c>
      <c r="D460" s="195" t="s">
        <v>802</v>
      </c>
      <c r="E460" s="195" t="s">
        <v>195</v>
      </c>
      <c r="F460" s="195" t="s">
        <v>710</v>
      </c>
      <c r="G460" s="195" t="s">
        <v>48</v>
      </c>
      <c r="H460" s="195" t="s">
        <v>521</v>
      </c>
      <c r="I460" s="195" t="s">
        <v>796</v>
      </c>
      <c r="J460" s="195" t="s">
        <v>1902</v>
      </c>
      <c r="K460" s="204">
        <v>9.16</v>
      </c>
      <c r="L460" s="204">
        <v>0</v>
      </c>
      <c r="M460" s="204">
        <f t="shared" si="9"/>
        <v>9.16</v>
      </c>
      <c r="N460" s="195" t="s">
        <v>962</v>
      </c>
      <c r="O460" s="195" t="s">
        <v>1902</v>
      </c>
      <c r="P460" s="195"/>
      <c r="Q460" s="195" t="s">
        <v>2175</v>
      </c>
      <c r="R460" s="195" t="s">
        <v>847</v>
      </c>
    </row>
    <row r="461" spans="1:18" s="205" customFormat="1">
      <c r="A461" s="195" t="s">
        <v>2174</v>
      </c>
      <c r="B461" s="195" t="s">
        <v>794</v>
      </c>
      <c r="C461" s="195" t="s">
        <v>706</v>
      </c>
      <c r="D461" s="195" t="s">
        <v>802</v>
      </c>
      <c r="E461" s="195" t="s">
        <v>137</v>
      </c>
      <c r="F461" s="195" t="s">
        <v>710</v>
      </c>
      <c r="G461" s="195" t="s">
        <v>48</v>
      </c>
      <c r="H461" s="195" t="s">
        <v>521</v>
      </c>
      <c r="I461" s="195" t="s">
        <v>796</v>
      </c>
      <c r="J461" s="195" t="s">
        <v>1902</v>
      </c>
      <c r="K461" s="204">
        <v>9.32</v>
      </c>
      <c r="L461" s="204">
        <v>0</v>
      </c>
      <c r="M461" s="204">
        <f t="shared" si="9"/>
        <v>9.32</v>
      </c>
      <c r="N461" s="195" t="s">
        <v>2186</v>
      </c>
      <c r="O461" s="195" t="s">
        <v>1902</v>
      </c>
      <c r="P461" s="195"/>
      <c r="Q461" s="195" t="s">
        <v>2175</v>
      </c>
      <c r="R461" s="195" t="s">
        <v>847</v>
      </c>
    </row>
    <row r="462" spans="1:18" s="205" customFormat="1">
      <c r="A462" s="195" t="s">
        <v>2174</v>
      </c>
      <c r="B462" s="195" t="s">
        <v>794</v>
      </c>
      <c r="C462" s="195" t="s">
        <v>706</v>
      </c>
      <c r="D462" s="195" t="s">
        <v>802</v>
      </c>
      <c r="E462" s="195" t="s">
        <v>137</v>
      </c>
      <c r="F462" s="195" t="s">
        <v>710</v>
      </c>
      <c r="G462" s="195" t="s">
        <v>48</v>
      </c>
      <c r="H462" s="195" t="s">
        <v>521</v>
      </c>
      <c r="I462" s="195" t="s">
        <v>796</v>
      </c>
      <c r="J462" s="195" t="s">
        <v>1902</v>
      </c>
      <c r="K462" s="204">
        <v>15</v>
      </c>
      <c r="L462" s="204">
        <v>0</v>
      </c>
      <c r="M462" s="204">
        <f t="shared" si="9"/>
        <v>15</v>
      </c>
      <c r="N462" s="195" t="s">
        <v>978</v>
      </c>
      <c r="O462" s="195" t="s">
        <v>1902</v>
      </c>
      <c r="P462" s="195"/>
      <c r="Q462" s="195" t="s">
        <v>2175</v>
      </c>
      <c r="R462" s="195" t="s">
        <v>847</v>
      </c>
    </row>
    <row r="463" spans="1:18" s="205" customFormat="1">
      <c r="A463" s="195" t="s">
        <v>2174</v>
      </c>
      <c r="B463" s="195" t="s">
        <v>794</v>
      </c>
      <c r="C463" s="195" t="s">
        <v>706</v>
      </c>
      <c r="D463" s="195" t="s">
        <v>802</v>
      </c>
      <c r="E463" s="195" t="s">
        <v>810</v>
      </c>
      <c r="F463" s="195" t="s">
        <v>710</v>
      </c>
      <c r="G463" s="195" t="s">
        <v>48</v>
      </c>
      <c r="H463" s="195" t="s">
        <v>521</v>
      </c>
      <c r="I463" s="195" t="s">
        <v>796</v>
      </c>
      <c r="J463" s="195" t="s">
        <v>1902</v>
      </c>
      <c r="K463" s="204">
        <v>1696.5</v>
      </c>
      <c r="L463" s="204">
        <v>0</v>
      </c>
      <c r="M463" s="204">
        <f t="shared" si="9"/>
        <v>1696.5</v>
      </c>
      <c r="N463" s="195" t="s">
        <v>1067</v>
      </c>
      <c r="O463" s="195" t="s">
        <v>1902</v>
      </c>
      <c r="P463" s="195"/>
      <c r="Q463" s="195" t="s">
        <v>2175</v>
      </c>
      <c r="R463" s="195" t="s">
        <v>847</v>
      </c>
    </row>
    <row r="464" spans="1:18" s="205" customFormat="1">
      <c r="A464" s="195" t="s">
        <v>2174</v>
      </c>
      <c r="B464" s="195" t="s">
        <v>794</v>
      </c>
      <c r="C464" s="195" t="s">
        <v>706</v>
      </c>
      <c r="D464" s="195" t="s">
        <v>802</v>
      </c>
      <c r="E464" s="195" t="s">
        <v>810</v>
      </c>
      <c r="F464" s="195" t="s">
        <v>710</v>
      </c>
      <c r="G464" s="195" t="s">
        <v>48</v>
      </c>
      <c r="H464" s="195" t="s">
        <v>521</v>
      </c>
      <c r="I464" s="195" t="s">
        <v>796</v>
      </c>
      <c r="J464" s="195" t="s">
        <v>1902</v>
      </c>
      <c r="K464" s="204">
        <v>90</v>
      </c>
      <c r="L464" s="204">
        <v>0</v>
      </c>
      <c r="M464" s="204">
        <f t="shared" si="9"/>
        <v>90</v>
      </c>
      <c r="N464" s="195" t="s">
        <v>2184</v>
      </c>
      <c r="O464" s="195" t="s">
        <v>1902</v>
      </c>
      <c r="P464" s="195"/>
      <c r="Q464" s="195" t="s">
        <v>2175</v>
      </c>
      <c r="R464" s="195" t="s">
        <v>847</v>
      </c>
    </row>
    <row r="465" spans="1:18" s="205" customFormat="1">
      <c r="A465" s="195" t="s">
        <v>2174</v>
      </c>
      <c r="B465" s="195" t="s">
        <v>794</v>
      </c>
      <c r="C465" s="195" t="s">
        <v>706</v>
      </c>
      <c r="D465" s="195" t="s">
        <v>802</v>
      </c>
      <c r="E465" s="195" t="s">
        <v>18</v>
      </c>
      <c r="F465" s="195" t="s">
        <v>710</v>
      </c>
      <c r="G465" s="195" t="s">
        <v>48</v>
      </c>
      <c r="H465" s="195" t="s">
        <v>521</v>
      </c>
      <c r="I465" s="195" t="s">
        <v>796</v>
      </c>
      <c r="J465" s="195" t="s">
        <v>1902</v>
      </c>
      <c r="K465" s="204">
        <v>29.66</v>
      </c>
      <c r="L465" s="204">
        <v>0</v>
      </c>
      <c r="M465" s="204">
        <f t="shared" si="9"/>
        <v>29.66</v>
      </c>
      <c r="N465" s="195" t="s">
        <v>979</v>
      </c>
      <c r="O465" s="195" t="s">
        <v>1902</v>
      </c>
      <c r="P465" s="195"/>
      <c r="Q465" s="195" t="s">
        <v>2175</v>
      </c>
      <c r="R465" s="195" t="s">
        <v>847</v>
      </c>
    </row>
    <row r="466" spans="1:18" s="205" customFormat="1">
      <c r="A466" s="195" t="s">
        <v>2174</v>
      </c>
      <c r="B466" s="195" t="s">
        <v>794</v>
      </c>
      <c r="C466" s="195" t="s">
        <v>706</v>
      </c>
      <c r="D466" s="195" t="s">
        <v>802</v>
      </c>
      <c r="E466" s="195" t="s">
        <v>18</v>
      </c>
      <c r="F466" s="195" t="s">
        <v>710</v>
      </c>
      <c r="G466" s="195" t="s">
        <v>48</v>
      </c>
      <c r="H466" s="195" t="s">
        <v>521</v>
      </c>
      <c r="I466" s="195" t="s">
        <v>796</v>
      </c>
      <c r="J466" s="195" t="s">
        <v>1902</v>
      </c>
      <c r="K466" s="204">
        <v>3.48</v>
      </c>
      <c r="L466" s="204">
        <v>0</v>
      </c>
      <c r="M466" s="204">
        <f t="shared" si="9"/>
        <v>3.48</v>
      </c>
      <c r="N466" s="195" t="s">
        <v>2188</v>
      </c>
      <c r="O466" s="195" t="s">
        <v>1902</v>
      </c>
      <c r="P466" s="195"/>
      <c r="Q466" s="195" t="s">
        <v>2175</v>
      </c>
      <c r="R466" s="195" t="s">
        <v>847</v>
      </c>
    </row>
    <row r="467" spans="1:18" s="205" customFormat="1">
      <c r="A467" s="195" t="s">
        <v>2174</v>
      </c>
      <c r="B467" s="195" t="s">
        <v>794</v>
      </c>
      <c r="C467" s="195" t="s">
        <v>706</v>
      </c>
      <c r="D467" s="195" t="s">
        <v>802</v>
      </c>
      <c r="E467" s="195" t="s">
        <v>137</v>
      </c>
      <c r="F467" s="195" t="s">
        <v>710</v>
      </c>
      <c r="G467" s="195" t="s">
        <v>48</v>
      </c>
      <c r="H467" s="195" t="s">
        <v>521</v>
      </c>
      <c r="I467" s="195" t="s">
        <v>796</v>
      </c>
      <c r="J467" s="195" t="s">
        <v>1902</v>
      </c>
      <c r="K467" s="204">
        <v>12.1</v>
      </c>
      <c r="L467" s="204">
        <v>0</v>
      </c>
      <c r="M467" s="204">
        <f t="shared" si="9"/>
        <v>12.1</v>
      </c>
      <c r="N467" s="195" t="s">
        <v>2186</v>
      </c>
      <c r="O467" s="195" t="s">
        <v>1902</v>
      </c>
      <c r="P467" s="195"/>
      <c r="Q467" s="195" t="s">
        <v>2175</v>
      </c>
      <c r="R467" s="195" t="s">
        <v>847</v>
      </c>
    </row>
    <row r="468" spans="1:18" s="205" customFormat="1">
      <c r="A468" s="195" t="s">
        <v>2174</v>
      </c>
      <c r="B468" s="195" t="s">
        <v>794</v>
      </c>
      <c r="C468" s="195" t="s">
        <v>706</v>
      </c>
      <c r="D468" s="195" t="s">
        <v>802</v>
      </c>
      <c r="E468" s="195" t="s">
        <v>342</v>
      </c>
      <c r="F468" s="195" t="s">
        <v>710</v>
      </c>
      <c r="G468" s="195" t="s">
        <v>48</v>
      </c>
      <c r="H468" s="195" t="s">
        <v>521</v>
      </c>
      <c r="I468" s="195" t="s">
        <v>796</v>
      </c>
      <c r="J468" s="195" t="s">
        <v>1902</v>
      </c>
      <c r="K468" s="204">
        <v>9.5</v>
      </c>
      <c r="L468" s="204">
        <v>0</v>
      </c>
      <c r="M468" s="204">
        <f t="shared" si="9"/>
        <v>9.5</v>
      </c>
      <c r="N468" s="195" t="s">
        <v>962</v>
      </c>
      <c r="O468" s="195" t="s">
        <v>1902</v>
      </c>
      <c r="P468" s="195"/>
      <c r="Q468" s="195" t="s">
        <v>2175</v>
      </c>
      <c r="R468" s="195" t="s">
        <v>847</v>
      </c>
    </row>
    <row r="469" spans="1:18" s="205" customFormat="1">
      <c r="A469" s="195" t="s">
        <v>2174</v>
      </c>
      <c r="B469" s="195" t="s">
        <v>794</v>
      </c>
      <c r="C469" s="195" t="s">
        <v>706</v>
      </c>
      <c r="D469" s="195" t="s">
        <v>802</v>
      </c>
      <c r="E469" s="195" t="s">
        <v>708</v>
      </c>
      <c r="F469" s="195" t="s">
        <v>710</v>
      </c>
      <c r="G469" s="195" t="s">
        <v>48</v>
      </c>
      <c r="H469" s="195" t="s">
        <v>521</v>
      </c>
      <c r="I469" s="195" t="s">
        <v>796</v>
      </c>
      <c r="J469" s="195" t="s">
        <v>1902</v>
      </c>
      <c r="K469" s="204">
        <v>35.1</v>
      </c>
      <c r="L469" s="204">
        <v>0</v>
      </c>
      <c r="M469" s="204">
        <f t="shared" si="9"/>
        <v>35.1</v>
      </c>
      <c r="N469" s="195" t="s">
        <v>2178</v>
      </c>
      <c r="O469" s="195" t="s">
        <v>1902</v>
      </c>
      <c r="P469" s="195"/>
      <c r="Q469" s="195" t="s">
        <v>2175</v>
      </c>
      <c r="R469" s="195" t="s">
        <v>847</v>
      </c>
    </row>
    <row r="470" spans="1:18" s="205" customFormat="1">
      <c r="A470" s="195" t="s">
        <v>2174</v>
      </c>
      <c r="B470" s="195" t="s">
        <v>794</v>
      </c>
      <c r="C470" s="195" t="s">
        <v>706</v>
      </c>
      <c r="D470" s="195" t="s">
        <v>802</v>
      </c>
      <c r="E470" s="195" t="s">
        <v>708</v>
      </c>
      <c r="F470" s="195" t="s">
        <v>710</v>
      </c>
      <c r="G470" s="195" t="s">
        <v>48</v>
      </c>
      <c r="H470" s="195" t="s">
        <v>521</v>
      </c>
      <c r="I470" s="195" t="s">
        <v>796</v>
      </c>
      <c r="J470" s="195" t="s">
        <v>1902</v>
      </c>
      <c r="K470" s="204">
        <v>156</v>
      </c>
      <c r="L470" s="204">
        <v>0</v>
      </c>
      <c r="M470" s="204">
        <f t="shared" si="9"/>
        <v>156</v>
      </c>
      <c r="N470" s="195" t="s">
        <v>2178</v>
      </c>
      <c r="O470" s="195" t="s">
        <v>1902</v>
      </c>
      <c r="P470" s="195"/>
      <c r="Q470" s="195" t="s">
        <v>2175</v>
      </c>
      <c r="R470" s="195" t="s">
        <v>847</v>
      </c>
    </row>
    <row r="471" spans="1:18" s="205" customFormat="1">
      <c r="A471" s="195" t="s">
        <v>2174</v>
      </c>
      <c r="B471" s="195" t="s">
        <v>794</v>
      </c>
      <c r="C471" s="195" t="s">
        <v>859</v>
      </c>
      <c r="D471" s="195" t="s">
        <v>521</v>
      </c>
      <c r="E471" s="195" t="s">
        <v>844</v>
      </c>
      <c r="F471" s="195" t="s">
        <v>710</v>
      </c>
      <c r="G471" s="195" t="s">
        <v>48</v>
      </c>
      <c r="H471" s="195" t="s">
        <v>521</v>
      </c>
      <c r="I471" s="195" t="s">
        <v>796</v>
      </c>
      <c r="J471" s="195" t="s">
        <v>1902</v>
      </c>
      <c r="K471" s="204">
        <v>0</v>
      </c>
      <c r="L471" s="204">
        <v>1250</v>
      </c>
      <c r="M471" s="204">
        <f t="shared" si="9"/>
        <v>-1250</v>
      </c>
      <c r="N471" s="195" t="s">
        <v>2159</v>
      </c>
      <c r="O471" s="195" t="s">
        <v>1902</v>
      </c>
      <c r="P471" s="195"/>
      <c r="Q471" s="195" t="s">
        <v>2175</v>
      </c>
      <c r="R471" s="195" t="s">
        <v>847</v>
      </c>
    </row>
    <row r="472" spans="1:18" s="205" customFormat="1">
      <c r="A472" s="195" t="s">
        <v>2174</v>
      </c>
      <c r="B472" s="195" t="s">
        <v>794</v>
      </c>
      <c r="C472" s="195" t="s">
        <v>706</v>
      </c>
      <c r="D472" s="195" t="s">
        <v>802</v>
      </c>
      <c r="E472" s="195" t="s">
        <v>29</v>
      </c>
      <c r="F472" s="195" t="s">
        <v>710</v>
      </c>
      <c r="G472" s="195" t="s">
        <v>48</v>
      </c>
      <c r="H472" s="195" t="s">
        <v>521</v>
      </c>
      <c r="I472" s="195" t="s">
        <v>796</v>
      </c>
      <c r="J472" s="195" t="s">
        <v>1902</v>
      </c>
      <c r="K472" s="204">
        <v>32.43</v>
      </c>
      <c r="L472" s="204">
        <v>0</v>
      </c>
      <c r="M472" s="204">
        <f t="shared" si="9"/>
        <v>32.43</v>
      </c>
      <c r="N472" s="195" t="s">
        <v>962</v>
      </c>
      <c r="O472" s="195" t="s">
        <v>1902</v>
      </c>
      <c r="P472" s="195"/>
      <c r="Q472" s="195" t="s">
        <v>2175</v>
      </c>
      <c r="R472" s="195" t="s">
        <v>847</v>
      </c>
    </row>
    <row r="473" spans="1:18" s="205" customFormat="1">
      <c r="A473" s="195" t="s">
        <v>2174</v>
      </c>
      <c r="B473" s="195" t="s">
        <v>794</v>
      </c>
      <c r="C473" s="195" t="s">
        <v>706</v>
      </c>
      <c r="D473" s="195" t="s">
        <v>802</v>
      </c>
      <c r="E473" s="195" t="s">
        <v>29</v>
      </c>
      <c r="F473" s="195" t="s">
        <v>710</v>
      </c>
      <c r="G473" s="195" t="s">
        <v>48</v>
      </c>
      <c r="H473" s="195" t="s">
        <v>521</v>
      </c>
      <c r="I473" s="195" t="s">
        <v>796</v>
      </c>
      <c r="J473" s="195" t="s">
        <v>1902</v>
      </c>
      <c r="K473" s="204">
        <v>31.2</v>
      </c>
      <c r="L473" s="204">
        <v>0</v>
      </c>
      <c r="M473" s="204">
        <f t="shared" si="9"/>
        <v>31.2</v>
      </c>
      <c r="N473" s="195" t="s">
        <v>2176</v>
      </c>
      <c r="O473" s="195" t="s">
        <v>1902</v>
      </c>
      <c r="P473" s="195"/>
      <c r="Q473" s="195" t="s">
        <v>2175</v>
      </c>
      <c r="R473" s="195" t="s">
        <v>847</v>
      </c>
    </row>
    <row r="474" spans="1:18" s="205" customFormat="1">
      <c r="A474" s="195" t="s">
        <v>2174</v>
      </c>
      <c r="B474" s="195" t="s">
        <v>794</v>
      </c>
      <c r="C474" s="195" t="s">
        <v>706</v>
      </c>
      <c r="D474" s="195" t="s">
        <v>802</v>
      </c>
      <c r="E474" s="195" t="s">
        <v>820</v>
      </c>
      <c r="F474" s="195" t="s">
        <v>710</v>
      </c>
      <c r="G474" s="195" t="s">
        <v>48</v>
      </c>
      <c r="H474" s="195" t="s">
        <v>521</v>
      </c>
      <c r="I474" s="195" t="s">
        <v>796</v>
      </c>
      <c r="J474" s="195" t="s">
        <v>1902</v>
      </c>
      <c r="K474" s="204">
        <v>192</v>
      </c>
      <c r="L474" s="204">
        <v>0</v>
      </c>
      <c r="M474" s="204">
        <f t="shared" si="9"/>
        <v>192</v>
      </c>
      <c r="N474" s="195" t="s">
        <v>1024</v>
      </c>
      <c r="O474" s="195" t="s">
        <v>1902</v>
      </c>
      <c r="P474" s="195"/>
      <c r="Q474" s="195" t="s">
        <v>2175</v>
      </c>
      <c r="R474" s="195" t="s">
        <v>847</v>
      </c>
    </row>
    <row r="475" spans="1:18" s="205" customFormat="1">
      <c r="A475" s="195" t="s">
        <v>2174</v>
      </c>
      <c r="B475" s="195" t="s">
        <v>794</v>
      </c>
      <c r="C475" s="195" t="s">
        <v>706</v>
      </c>
      <c r="D475" s="195" t="s">
        <v>802</v>
      </c>
      <c r="E475" s="195" t="s">
        <v>18</v>
      </c>
      <c r="F475" s="195" t="s">
        <v>710</v>
      </c>
      <c r="G475" s="195" t="s">
        <v>48</v>
      </c>
      <c r="H475" s="195" t="s">
        <v>521</v>
      </c>
      <c r="I475" s="195" t="s">
        <v>796</v>
      </c>
      <c r="J475" s="195" t="s">
        <v>1902</v>
      </c>
      <c r="K475" s="204">
        <v>16.07</v>
      </c>
      <c r="L475" s="204">
        <v>0</v>
      </c>
      <c r="M475" s="204">
        <f t="shared" si="9"/>
        <v>16.07</v>
      </c>
      <c r="N475" s="195" t="s">
        <v>962</v>
      </c>
      <c r="O475" s="195" t="s">
        <v>1902</v>
      </c>
      <c r="P475" s="195"/>
      <c r="Q475" s="195" t="s">
        <v>2175</v>
      </c>
      <c r="R475" s="195" t="s">
        <v>847</v>
      </c>
    </row>
    <row r="476" spans="1:18" s="205" customFormat="1">
      <c r="A476" s="195" t="s">
        <v>2174</v>
      </c>
      <c r="B476" s="195" t="s">
        <v>794</v>
      </c>
      <c r="C476" s="195" t="s">
        <v>706</v>
      </c>
      <c r="D476" s="195" t="s">
        <v>802</v>
      </c>
      <c r="E476" s="195" t="s">
        <v>18</v>
      </c>
      <c r="F476" s="195" t="s">
        <v>710</v>
      </c>
      <c r="G476" s="195" t="s">
        <v>48</v>
      </c>
      <c r="H476" s="195" t="s">
        <v>521</v>
      </c>
      <c r="I476" s="195" t="s">
        <v>796</v>
      </c>
      <c r="J476" s="195" t="s">
        <v>1902</v>
      </c>
      <c r="K476" s="204">
        <v>15.31</v>
      </c>
      <c r="L476" s="204">
        <v>0</v>
      </c>
      <c r="M476" s="204">
        <f t="shared" si="9"/>
        <v>15.31</v>
      </c>
      <c r="N476" s="195" t="s">
        <v>2161</v>
      </c>
      <c r="O476" s="195" t="s">
        <v>1902</v>
      </c>
      <c r="P476" s="195"/>
      <c r="Q476" s="195" t="s">
        <v>2175</v>
      </c>
      <c r="R476" s="195" t="s">
        <v>847</v>
      </c>
    </row>
    <row r="477" spans="1:18" s="205" customFormat="1">
      <c r="A477" s="195" t="s">
        <v>2174</v>
      </c>
      <c r="B477" s="195" t="s">
        <v>794</v>
      </c>
      <c r="C477" s="195" t="s">
        <v>859</v>
      </c>
      <c r="D477" s="195" t="s">
        <v>521</v>
      </c>
      <c r="E477" s="195" t="s">
        <v>134</v>
      </c>
      <c r="F477" s="195" t="s">
        <v>710</v>
      </c>
      <c r="G477" s="195" t="s">
        <v>48</v>
      </c>
      <c r="H477" s="195" t="s">
        <v>521</v>
      </c>
      <c r="I477" s="195" t="s">
        <v>796</v>
      </c>
      <c r="J477" s="195" t="s">
        <v>1902</v>
      </c>
      <c r="K477" s="204">
        <v>0</v>
      </c>
      <c r="L477" s="204">
        <v>840</v>
      </c>
      <c r="M477" s="204">
        <f t="shared" si="9"/>
        <v>-840</v>
      </c>
      <c r="N477" s="195" t="s">
        <v>961</v>
      </c>
      <c r="O477" s="195" t="s">
        <v>1902</v>
      </c>
      <c r="P477" s="195"/>
      <c r="Q477" s="195" t="s">
        <v>2175</v>
      </c>
      <c r="R477" s="195" t="s">
        <v>847</v>
      </c>
    </row>
    <row r="478" spans="1:18" s="205" customFormat="1">
      <c r="A478" s="195" t="s">
        <v>2174</v>
      </c>
      <c r="B478" s="195" t="s">
        <v>794</v>
      </c>
      <c r="C478" s="195" t="s">
        <v>859</v>
      </c>
      <c r="D478" s="195" t="s">
        <v>521</v>
      </c>
      <c r="E478" s="195" t="s">
        <v>134</v>
      </c>
      <c r="F478" s="195" t="s">
        <v>710</v>
      </c>
      <c r="G478" s="195" t="s">
        <v>48</v>
      </c>
      <c r="H478" s="195" t="s">
        <v>521</v>
      </c>
      <c r="I478" s="195" t="s">
        <v>796</v>
      </c>
      <c r="J478" s="195" t="s">
        <v>1902</v>
      </c>
      <c r="K478" s="204">
        <v>0</v>
      </c>
      <c r="L478" s="204">
        <v>179.84</v>
      </c>
      <c r="M478" s="204">
        <f t="shared" si="9"/>
        <v>-179.84</v>
      </c>
      <c r="N478" s="195" t="s">
        <v>1023</v>
      </c>
      <c r="O478" s="195" t="s">
        <v>1902</v>
      </c>
      <c r="P478" s="195"/>
      <c r="Q478" s="195" t="s">
        <v>2175</v>
      </c>
      <c r="R478" s="195" t="s">
        <v>847</v>
      </c>
    </row>
    <row r="479" spans="1:18" s="205" customFormat="1">
      <c r="A479" s="195" t="s">
        <v>2174</v>
      </c>
      <c r="B479" s="195" t="s">
        <v>794</v>
      </c>
      <c r="C479" s="195" t="s">
        <v>859</v>
      </c>
      <c r="D479" s="195" t="s">
        <v>521</v>
      </c>
      <c r="E479" s="195" t="s">
        <v>134</v>
      </c>
      <c r="F479" s="195" t="s">
        <v>710</v>
      </c>
      <c r="G479" s="195" t="s">
        <v>48</v>
      </c>
      <c r="H479" s="195" t="s">
        <v>521</v>
      </c>
      <c r="I479" s="195" t="s">
        <v>796</v>
      </c>
      <c r="J479" s="195" t="s">
        <v>1902</v>
      </c>
      <c r="K479" s="204">
        <v>0</v>
      </c>
      <c r="L479" s="204">
        <v>370</v>
      </c>
      <c r="M479" s="204">
        <f t="shared" si="9"/>
        <v>-370</v>
      </c>
      <c r="N479" s="195" t="s">
        <v>978</v>
      </c>
      <c r="O479" s="195" t="s">
        <v>1902</v>
      </c>
      <c r="P479" s="195"/>
      <c r="Q479" s="195" t="s">
        <v>2175</v>
      </c>
      <c r="R479" s="195" t="s">
        <v>847</v>
      </c>
    </row>
    <row r="480" spans="1:18" s="205" customFormat="1">
      <c r="A480" s="195" t="s">
        <v>2174</v>
      </c>
      <c r="B480" s="195" t="s">
        <v>794</v>
      </c>
      <c r="C480" s="195" t="s">
        <v>859</v>
      </c>
      <c r="D480" s="195" t="s">
        <v>521</v>
      </c>
      <c r="E480" s="195" t="s">
        <v>210</v>
      </c>
      <c r="F480" s="195" t="s">
        <v>710</v>
      </c>
      <c r="G480" s="195" t="s">
        <v>48</v>
      </c>
      <c r="H480" s="195" t="s">
        <v>521</v>
      </c>
      <c r="I480" s="195" t="s">
        <v>796</v>
      </c>
      <c r="J480" s="195" t="s">
        <v>1902</v>
      </c>
      <c r="K480" s="204">
        <v>0</v>
      </c>
      <c r="L480" s="204">
        <v>1533.47</v>
      </c>
      <c r="M480" s="204">
        <f t="shared" si="9"/>
        <v>-1533.47</v>
      </c>
      <c r="N480" s="195" t="s">
        <v>2183</v>
      </c>
      <c r="O480" s="195" t="s">
        <v>1902</v>
      </c>
      <c r="P480" s="195"/>
      <c r="Q480" s="195" t="s">
        <v>2175</v>
      </c>
      <c r="R480" s="195" t="s">
        <v>847</v>
      </c>
    </row>
    <row r="481" spans="1:18" s="205" customFormat="1">
      <c r="A481" s="195" t="s">
        <v>2174</v>
      </c>
      <c r="B481" s="195" t="s">
        <v>794</v>
      </c>
      <c r="C481" s="195" t="s">
        <v>859</v>
      </c>
      <c r="D481" s="195" t="s">
        <v>521</v>
      </c>
      <c r="E481" s="195" t="s">
        <v>403</v>
      </c>
      <c r="F481" s="195" t="s">
        <v>710</v>
      </c>
      <c r="G481" s="195" t="s">
        <v>48</v>
      </c>
      <c r="H481" s="195" t="s">
        <v>521</v>
      </c>
      <c r="I481" s="195" t="s">
        <v>796</v>
      </c>
      <c r="J481" s="195" t="s">
        <v>1902</v>
      </c>
      <c r="K481" s="204">
        <v>0</v>
      </c>
      <c r="L481" s="204">
        <v>5775</v>
      </c>
      <c r="M481" s="204">
        <f t="shared" si="9"/>
        <v>-5775</v>
      </c>
      <c r="N481" s="195" t="s">
        <v>2177</v>
      </c>
      <c r="O481" s="195" t="s">
        <v>1902</v>
      </c>
      <c r="P481" s="195"/>
      <c r="Q481" s="195" t="s">
        <v>2175</v>
      </c>
      <c r="R481" s="195" t="s">
        <v>847</v>
      </c>
    </row>
    <row r="482" spans="1:18" s="205" customFormat="1">
      <c r="A482" s="195" t="s">
        <v>2174</v>
      </c>
      <c r="B482" s="195" t="s">
        <v>794</v>
      </c>
      <c r="C482" s="195" t="s">
        <v>859</v>
      </c>
      <c r="D482" s="195" t="s">
        <v>521</v>
      </c>
      <c r="E482" s="195" t="s">
        <v>384</v>
      </c>
      <c r="F482" s="195" t="s">
        <v>710</v>
      </c>
      <c r="G482" s="195" t="s">
        <v>48</v>
      </c>
      <c r="H482" s="195" t="s">
        <v>521</v>
      </c>
      <c r="I482" s="195" t="s">
        <v>796</v>
      </c>
      <c r="J482" s="195" t="s">
        <v>1902</v>
      </c>
      <c r="K482" s="204">
        <v>0</v>
      </c>
      <c r="L482" s="204">
        <v>2410</v>
      </c>
      <c r="M482" s="204">
        <f t="shared" si="9"/>
        <v>-2410</v>
      </c>
      <c r="N482" s="195" t="s">
        <v>2187</v>
      </c>
      <c r="O482" s="195" t="s">
        <v>1902</v>
      </c>
      <c r="P482" s="195"/>
      <c r="Q482" s="195" t="s">
        <v>2175</v>
      </c>
      <c r="R482" s="195" t="s">
        <v>847</v>
      </c>
    </row>
    <row r="483" spans="1:18" s="205" customFormat="1">
      <c r="A483" s="195" t="s">
        <v>2174</v>
      </c>
      <c r="B483" s="195" t="s">
        <v>794</v>
      </c>
      <c r="C483" s="195" t="s">
        <v>859</v>
      </c>
      <c r="D483" s="195" t="s">
        <v>521</v>
      </c>
      <c r="E483" s="195" t="s">
        <v>810</v>
      </c>
      <c r="F483" s="195" t="s">
        <v>710</v>
      </c>
      <c r="G483" s="195" t="s">
        <v>48</v>
      </c>
      <c r="H483" s="195" t="s">
        <v>521</v>
      </c>
      <c r="I483" s="195" t="s">
        <v>796</v>
      </c>
      <c r="J483" s="195" t="s">
        <v>1902</v>
      </c>
      <c r="K483" s="204">
        <v>0</v>
      </c>
      <c r="L483" s="204">
        <v>1500</v>
      </c>
      <c r="M483" s="204">
        <f t="shared" si="9"/>
        <v>-1500</v>
      </c>
      <c r="N483" s="195" t="s">
        <v>2184</v>
      </c>
      <c r="O483" s="195" t="s">
        <v>1902</v>
      </c>
      <c r="P483" s="195"/>
      <c r="Q483" s="195" t="s">
        <v>2175</v>
      </c>
      <c r="R483" s="195" t="s">
        <v>847</v>
      </c>
    </row>
    <row r="484" spans="1:18" s="205" customFormat="1">
      <c r="A484" s="195" t="s">
        <v>2174</v>
      </c>
      <c r="B484" s="195" t="s">
        <v>794</v>
      </c>
      <c r="C484" s="195" t="s">
        <v>859</v>
      </c>
      <c r="D484" s="195" t="s">
        <v>521</v>
      </c>
      <c r="E484" s="195" t="s">
        <v>810</v>
      </c>
      <c r="F484" s="195" t="s">
        <v>710</v>
      </c>
      <c r="G484" s="195" t="s">
        <v>48</v>
      </c>
      <c r="H484" s="195" t="s">
        <v>521</v>
      </c>
      <c r="I484" s="195" t="s">
        <v>796</v>
      </c>
      <c r="J484" s="195" t="s">
        <v>1902</v>
      </c>
      <c r="K484" s="204">
        <v>0</v>
      </c>
      <c r="L484" s="204">
        <v>2500</v>
      </c>
      <c r="M484" s="204">
        <f t="shared" si="9"/>
        <v>-2500</v>
      </c>
      <c r="N484" s="195" t="s">
        <v>2185</v>
      </c>
      <c r="O484" s="195" t="s">
        <v>1902</v>
      </c>
      <c r="P484" s="195"/>
      <c r="Q484" s="195" t="s">
        <v>2175</v>
      </c>
      <c r="R484" s="195" t="s">
        <v>847</v>
      </c>
    </row>
    <row r="485" spans="1:18" s="205" customFormat="1">
      <c r="A485" s="195" t="s">
        <v>2174</v>
      </c>
      <c r="B485" s="195" t="s">
        <v>794</v>
      </c>
      <c r="C485" s="195" t="s">
        <v>859</v>
      </c>
      <c r="D485" s="195" t="s">
        <v>521</v>
      </c>
      <c r="E485" s="195" t="s">
        <v>810</v>
      </c>
      <c r="F485" s="195" t="s">
        <v>710</v>
      </c>
      <c r="G485" s="195" t="s">
        <v>48</v>
      </c>
      <c r="H485" s="195" t="s">
        <v>521</v>
      </c>
      <c r="I485" s="195" t="s">
        <v>796</v>
      </c>
      <c r="J485" s="195" t="s">
        <v>1902</v>
      </c>
      <c r="K485" s="204">
        <v>0</v>
      </c>
      <c r="L485" s="204">
        <v>28275</v>
      </c>
      <c r="M485" s="204">
        <f t="shared" si="9"/>
        <v>-28275</v>
      </c>
      <c r="N485" s="195" t="s">
        <v>1067</v>
      </c>
      <c r="O485" s="195" t="s">
        <v>1902</v>
      </c>
      <c r="P485" s="195"/>
      <c r="Q485" s="195" t="s">
        <v>2175</v>
      </c>
      <c r="R485" s="195" t="s">
        <v>847</v>
      </c>
    </row>
    <row r="486" spans="1:18" s="205" customFormat="1">
      <c r="A486" s="195" t="s">
        <v>2174</v>
      </c>
      <c r="B486" s="195" t="s">
        <v>794</v>
      </c>
      <c r="C486" s="195" t="s">
        <v>859</v>
      </c>
      <c r="D486" s="195" t="s">
        <v>521</v>
      </c>
      <c r="E486" s="195" t="s">
        <v>839</v>
      </c>
      <c r="F486" s="195" t="s">
        <v>710</v>
      </c>
      <c r="G486" s="195" t="s">
        <v>48</v>
      </c>
      <c r="H486" s="195" t="s">
        <v>521</v>
      </c>
      <c r="I486" s="195" t="s">
        <v>796</v>
      </c>
      <c r="J486" s="195" t="s">
        <v>1902</v>
      </c>
      <c r="K486" s="204">
        <v>0</v>
      </c>
      <c r="L486" s="204">
        <v>1120</v>
      </c>
      <c r="M486" s="204">
        <f t="shared" si="9"/>
        <v>-1120</v>
      </c>
      <c r="N486" s="195" t="s">
        <v>1022</v>
      </c>
      <c r="O486" s="195" t="s">
        <v>1902</v>
      </c>
      <c r="P486" s="195"/>
      <c r="Q486" s="195" t="s">
        <v>2175</v>
      </c>
      <c r="R486" s="195" t="s">
        <v>847</v>
      </c>
    </row>
    <row r="487" spans="1:18" s="205" customFormat="1">
      <c r="A487" s="195" t="s">
        <v>2174</v>
      </c>
      <c r="B487" s="195" t="s">
        <v>794</v>
      </c>
      <c r="C487" s="195" t="s">
        <v>859</v>
      </c>
      <c r="D487" s="195" t="s">
        <v>521</v>
      </c>
      <c r="E487" s="195" t="s">
        <v>839</v>
      </c>
      <c r="F487" s="195" t="s">
        <v>710</v>
      </c>
      <c r="G487" s="195" t="s">
        <v>48</v>
      </c>
      <c r="H487" s="195" t="s">
        <v>521</v>
      </c>
      <c r="I487" s="195" t="s">
        <v>796</v>
      </c>
      <c r="J487" s="195" t="s">
        <v>1902</v>
      </c>
      <c r="K487" s="204">
        <v>0</v>
      </c>
      <c r="L487" s="204">
        <v>300</v>
      </c>
      <c r="M487" s="204">
        <f t="shared" si="9"/>
        <v>-300</v>
      </c>
      <c r="N487" s="195" t="s">
        <v>2185</v>
      </c>
      <c r="O487" s="195" t="s">
        <v>1902</v>
      </c>
      <c r="P487" s="195"/>
      <c r="Q487" s="195" t="s">
        <v>2175</v>
      </c>
      <c r="R487" s="195" t="s">
        <v>847</v>
      </c>
    </row>
    <row r="488" spans="1:18" s="205" customFormat="1">
      <c r="A488" s="195" t="s">
        <v>2174</v>
      </c>
      <c r="B488" s="195" t="s">
        <v>794</v>
      </c>
      <c r="C488" s="195" t="s">
        <v>859</v>
      </c>
      <c r="D488" s="195" t="s">
        <v>521</v>
      </c>
      <c r="E488" s="195" t="s">
        <v>134</v>
      </c>
      <c r="F488" s="195" t="s">
        <v>710</v>
      </c>
      <c r="G488" s="195" t="s">
        <v>48</v>
      </c>
      <c r="H488" s="195" t="s">
        <v>521</v>
      </c>
      <c r="I488" s="195" t="s">
        <v>796</v>
      </c>
      <c r="J488" s="195" t="s">
        <v>1902</v>
      </c>
      <c r="K488" s="204">
        <v>0</v>
      </c>
      <c r="L488" s="204">
        <v>410.5</v>
      </c>
      <c r="M488" s="204">
        <f t="shared" si="9"/>
        <v>-410.5</v>
      </c>
      <c r="N488" s="195" t="s">
        <v>976</v>
      </c>
      <c r="O488" s="195" t="s">
        <v>1902</v>
      </c>
      <c r="P488" s="195"/>
      <c r="Q488" s="195" t="s">
        <v>2175</v>
      </c>
      <c r="R488" s="195" t="s">
        <v>847</v>
      </c>
    </row>
    <row r="489" spans="1:18" s="205" customFormat="1">
      <c r="A489" s="195" t="s">
        <v>2174</v>
      </c>
      <c r="B489" s="195" t="s">
        <v>794</v>
      </c>
      <c r="C489" s="195" t="s">
        <v>859</v>
      </c>
      <c r="D489" s="195" t="s">
        <v>521</v>
      </c>
      <c r="E489" s="195" t="s">
        <v>18</v>
      </c>
      <c r="F489" s="195" t="s">
        <v>710</v>
      </c>
      <c r="G489" s="195" t="s">
        <v>48</v>
      </c>
      <c r="H489" s="195" t="s">
        <v>521</v>
      </c>
      <c r="I489" s="195" t="s">
        <v>796</v>
      </c>
      <c r="J489" s="195" t="s">
        <v>1902</v>
      </c>
      <c r="K489" s="204">
        <v>0</v>
      </c>
      <c r="L489" s="204">
        <v>58</v>
      </c>
      <c r="M489" s="204">
        <f t="shared" si="9"/>
        <v>-58</v>
      </c>
      <c r="N489" s="195" t="s">
        <v>2188</v>
      </c>
      <c r="O489" s="195" t="s">
        <v>1902</v>
      </c>
      <c r="P489" s="195"/>
      <c r="Q489" s="195" t="s">
        <v>2175</v>
      </c>
      <c r="R489" s="195" t="s">
        <v>847</v>
      </c>
    </row>
    <row r="490" spans="1:18" s="205" customFormat="1">
      <c r="A490" s="195" t="s">
        <v>2174</v>
      </c>
      <c r="B490" s="195" t="s">
        <v>794</v>
      </c>
      <c r="C490" s="195" t="s">
        <v>859</v>
      </c>
      <c r="D490" s="195" t="s">
        <v>521</v>
      </c>
      <c r="E490" s="195" t="s">
        <v>18</v>
      </c>
      <c r="F490" s="195" t="s">
        <v>710</v>
      </c>
      <c r="G490" s="195" t="s">
        <v>48</v>
      </c>
      <c r="H490" s="195" t="s">
        <v>521</v>
      </c>
      <c r="I490" s="195" t="s">
        <v>796</v>
      </c>
      <c r="J490" s="195" t="s">
        <v>1902</v>
      </c>
      <c r="K490" s="204">
        <v>0</v>
      </c>
      <c r="L490" s="204">
        <v>267.83999999999997</v>
      </c>
      <c r="M490" s="204">
        <f t="shared" si="9"/>
        <v>-267.83999999999997</v>
      </c>
      <c r="N490" s="195" t="s">
        <v>962</v>
      </c>
      <c r="O490" s="195" t="s">
        <v>1902</v>
      </c>
      <c r="P490" s="195"/>
      <c r="Q490" s="195" t="s">
        <v>2175</v>
      </c>
      <c r="R490" s="195" t="s">
        <v>847</v>
      </c>
    </row>
    <row r="491" spans="1:18" s="205" customFormat="1">
      <c r="A491" s="195" t="s">
        <v>2174</v>
      </c>
      <c r="B491" s="195" t="s">
        <v>794</v>
      </c>
      <c r="C491" s="195" t="s">
        <v>859</v>
      </c>
      <c r="D491" s="195" t="s">
        <v>521</v>
      </c>
      <c r="E491" s="195" t="s">
        <v>18</v>
      </c>
      <c r="F491" s="195" t="s">
        <v>710</v>
      </c>
      <c r="G491" s="195" t="s">
        <v>48</v>
      </c>
      <c r="H491" s="195" t="s">
        <v>521</v>
      </c>
      <c r="I491" s="195" t="s">
        <v>796</v>
      </c>
      <c r="J491" s="195" t="s">
        <v>1902</v>
      </c>
      <c r="K491" s="204">
        <v>0</v>
      </c>
      <c r="L491" s="204">
        <v>255.2</v>
      </c>
      <c r="M491" s="204">
        <f t="shared" si="9"/>
        <v>-255.2</v>
      </c>
      <c r="N491" s="195" t="s">
        <v>2161</v>
      </c>
      <c r="O491" s="195" t="s">
        <v>1902</v>
      </c>
      <c r="P491" s="195"/>
      <c r="Q491" s="195" t="s">
        <v>2175</v>
      </c>
      <c r="R491" s="195" t="s">
        <v>847</v>
      </c>
    </row>
    <row r="492" spans="1:18" s="205" customFormat="1">
      <c r="A492" s="195" t="s">
        <v>2174</v>
      </c>
      <c r="B492" s="195" t="s">
        <v>794</v>
      </c>
      <c r="C492" s="195" t="s">
        <v>859</v>
      </c>
      <c r="D492" s="195" t="s">
        <v>521</v>
      </c>
      <c r="E492" s="195" t="s">
        <v>18</v>
      </c>
      <c r="F492" s="195" t="s">
        <v>710</v>
      </c>
      <c r="G492" s="195" t="s">
        <v>48</v>
      </c>
      <c r="H492" s="195" t="s">
        <v>521</v>
      </c>
      <c r="I492" s="195" t="s">
        <v>796</v>
      </c>
      <c r="J492" s="195" t="s">
        <v>1902</v>
      </c>
      <c r="K492" s="204">
        <v>0</v>
      </c>
      <c r="L492" s="204">
        <v>494.34</v>
      </c>
      <c r="M492" s="204">
        <f t="shared" si="9"/>
        <v>-494.34</v>
      </c>
      <c r="N492" s="195" t="s">
        <v>979</v>
      </c>
      <c r="O492" s="195" t="s">
        <v>1902</v>
      </c>
      <c r="P492" s="195"/>
      <c r="Q492" s="195" t="s">
        <v>2175</v>
      </c>
      <c r="R492" s="195" t="s">
        <v>847</v>
      </c>
    </row>
    <row r="493" spans="1:18" s="205" customFormat="1">
      <c r="A493" s="195" t="s">
        <v>2174</v>
      </c>
      <c r="B493" s="195" t="s">
        <v>794</v>
      </c>
      <c r="C493" s="195" t="s">
        <v>859</v>
      </c>
      <c r="D493" s="195" t="s">
        <v>521</v>
      </c>
      <c r="E493" s="195" t="s">
        <v>137</v>
      </c>
      <c r="F493" s="195" t="s">
        <v>710</v>
      </c>
      <c r="G493" s="195" t="s">
        <v>48</v>
      </c>
      <c r="H493" s="195" t="s">
        <v>521</v>
      </c>
      <c r="I493" s="195" t="s">
        <v>796</v>
      </c>
      <c r="J493" s="195" t="s">
        <v>1902</v>
      </c>
      <c r="K493" s="204">
        <v>0</v>
      </c>
      <c r="L493" s="204">
        <v>357</v>
      </c>
      <c r="M493" s="204">
        <f t="shared" si="9"/>
        <v>-357</v>
      </c>
      <c r="N493" s="195" t="s">
        <v>2186</v>
      </c>
      <c r="O493" s="195" t="s">
        <v>1902</v>
      </c>
      <c r="P493" s="195"/>
      <c r="Q493" s="195" t="s">
        <v>2175</v>
      </c>
      <c r="R493" s="195" t="s">
        <v>847</v>
      </c>
    </row>
    <row r="494" spans="1:18" s="205" customFormat="1">
      <c r="A494" s="195" t="s">
        <v>2174</v>
      </c>
      <c r="B494" s="195" t="s">
        <v>794</v>
      </c>
      <c r="C494" s="195" t="s">
        <v>859</v>
      </c>
      <c r="D494" s="195" t="s">
        <v>521</v>
      </c>
      <c r="E494" s="195" t="s">
        <v>137</v>
      </c>
      <c r="F494" s="195" t="s">
        <v>710</v>
      </c>
      <c r="G494" s="195" t="s">
        <v>48</v>
      </c>
      <c r="H494" s="195" t="s">
        <v>521</v>
      </c>
      <c r="I494" s="195" t="s">
        <v>796</v>
      </c>
      <c r="J494" s="195" t="s">
        <v>1902</v>
      </c>
      <c r="K494" s="204">
        <v>0</v>
      </c>
      <c r="L494" s="204">
        <v>250</v>
      </c>
      <c r="M494" s="204">
        <f t="shared" si="9"/>
        <v>-250</v>
      </c>
      <c r="N494" s="195" t="s">
        <v>978</v>
      </c>
      <c r="O494" s="195" t="s">
        <v>1902</v>
      </c>
      <c r="P494" s="195"/>
      <c r="Q494" s="195" t="s">
        <v>2175</v>
      </c>
      <c r="R494" s="195" t="s">
        <v>847</v>
      </c>
    </row>
    <row r="495" spans="1:18" s="205" customFormat="1">
      <c r="A495" s="195" t="s">
        <v>2189</v>
      </c>
      <c r="B495" s="195" t="s">
        <v>794</v>
      </c>
      <c r="C495" s="195" t="s">
        <v>859</v>
      </c>
      <c r="D495" s="195" t="s">
        <v>521</v>
      </c>
      <c r="E495" s="195" t="s">
        <v>342</v>
      </c>
      <c r="F495" s="195" t="s">
        <v>710</v>
      </c>
      <c r="G495" s="195" t="s">
        <v>48</v>
      </c>
      <c r="H495" s="195" t="s">
        <v>521</v>
      </c>
      <c r="I495" s="195" t="s">
        <v>796</v>
      </c>
      <c r="J495" s="195" t="s">
        <v>2015</v>
      </c>
      <c r="K495" s="204">
        <v>0</v>
      </c>
      <c r="L495" s="204">
        <v>86.81</v>
      </c>
      <c r="M495" s="204">
        <f t="shared" si="9"/>
        <v>-86.81</v>
      </c>
      <c r="N495" s="195" t="s">
        <v>977</v>
      </c>
      <c r="O495" s="195" t="s">
        <v>2138</v>
      </c>
      <c r="P495" s="195"/>
      <c r="Q495" s="195" t="s">
        <v>2190</v>
      </c>
      <c r="R495" s="195" t="s">
        <v>847</v>
      </c>
    </row>
    <row r="496" spans="1:18" s="205" customFormat="1">
      <c r="A496" s="195" t="s">
        <v>2189</v>
      </c>
      <c r="B496" s="195" t="s">
        <v>794</v>
      </c>
      <c r="C496" s="195" t="s">
        <v>859</v>
      </c>
      <c r="D496" s="195" t="s">
        <v>521</v>
      </c>
      <c r="E496" s="195" t="s">
        <v>342</v>
      </c>
      <c r="F496" s="195" t="s">
        <v>710</v>
      </c>
      <c r="G496" s="195" t="s">
        <v>48</v>
      </c>
      <c r="H496" s="195" t="s">
        <v>521</v>
      </c>
      <c r="I496" s="195" t="s">
        <v>796</v>
      </c>
      <c r="J496" s="195" t="s">
        <v>2015</v>
      </c>
      <c r="K496" s="204">
        <v>0</v>
      </c>
      <c r="L496" s="204">
        <v>500</v>
      </c>
      <c r="M496" s="204">
        <f t="shared" si="9"/>
        <v>-500</v>
      </c>
      <c r="N496" s="195" t="s">
        <v>2191</v>
      </c>
      <c r="O496" s="195" t="s">
        <v>2138</v>
      </c>
      <c r="P496" s="195"/>
      <c r="Q496" s="195" t="s">
        <v>2190</v>
      </c>
      <c r="R496" s="195" t="s">
        <v>847</v>
      </c>
    </row>
    <row r="497" spans="1:18" s="205" customFormat="1">
      <c r="A497" s="195" t="s">
        <v>2189</v>
      </c>
      <c r="B497" s="195" t="s">
        <v>794</v>
      </c>
      <c r="C497" s="195" t="s">
        <v>859</v>
      </c>
      <c r="D497" s="195" t="s">
        <v>521</v>
      </c>
      <c r="E497" s="195" t="s">
        <v>195</v>
      </c>
      <c r="F497" s="195" t="s">
        <v>710</v>
      </c>
      <c r="G497" s="195" t="s">
        <v>48</v>
      </c>
      <c r="H497" s="195" t="s">
        <v>521</v>
      </c>
      <c r="I497" s="195" t="s">
        <v>796</v>
      </c>
      <c r="J497" s="195" t="s">
        <v>2015</v>
      </c>
      <c r="K497" s="204">
        <v>0</v>
      </c>
      <c r="L497" s="204">
        <v>370</v>
      </c>
      <c r="M497" s="204">
        <f t="shared" si="9"/>
        <v>-370</v>
      </c>
      <c r="N497" s="195" t="s">
        <v>978</v>
      </c>
      <c r="O497" s="195" t="s">
        <v>2138</v>
      </c>
      <c r="P497" s="195"/>
      <c r="Q497" s="195" t="s">
        <v>2190</v>
      </c>
      <c r="R497" s="195" t="s">
        <v>847</v>
      </c>
    </row>
    <row r="498" spans="1:18" s="205" customFormat="1">
      <c r="A498" s="195" t="s">
        <v>2189</v>
      </c>
      <c r="B498" s="195" t="s">
        <v>794</v>
      </c>
      <c r="C498" s="195" t="s">
        <v>859</v>
      </c>
      <c r="D498" s="195" t="s">
        <v>521</v>
      </c>
      <c r="E498" s="195" t="s">
        <v>22</v>
      </c>
      <c r="F498" s="195" t="s">
        <v>710</v>
      </c>
      <c r="G498" s="195" t="s">
        <v>48</v>
      </c>
      <c r="H498" s="195" t="s">
        <v>521</v>
      </c>
      <c r="I498" s="195" t="s">
        <v>796</v>
      </c>
      <c r="J498" s="195" t="s">
        <v>2015</v>
      </c>
      <c r="K498" s="204">
        <v>0</v>
      </c>
      <c r="L498" s="204">
        <v>138</v>
      </c>
      <c r="M498" s="204">
        <f t="shared" si="9"/>
        <v>-138</v>
      </c>
      <c r="N498" s="195" t="s">
        <v>2192</v>
      </c>
      <c r="O498" s="195" t="s">
        <v>2138</v>
      </c>
      <c r="P498" s="195"/>
      <c r="Q498" s="195" t="s">
        <v>2190</v>
      </c>
      <c r="R498" s="195" t="s">
        <v>847</v>
      </c>
    </row>
    <row r="499" spans="1:18" s="205" customFormat="1">
      <c r="A499" s="195" t="s">
        <v>2189</v>
      </c>
      <c r="B499" s="195" t="s">
        <v>794</v>
      </c>
      <c r="C499" s="195" t="s">
        <v>859</v>
      </c>
      <c r="D499" s="195" t="s">
        <v>521</v>
      </c>
      <c r="E499" s="195" t="s">
        <v>29</v>
      </c>
      <c r="F499" s="195" t="s">
        <v>710</v>
      </c>
      <c r="G499" s="195" t="s">
        <v>48</v>
      </c>
      <c r="H499" s="195" t="s">
        <v>521</v>
      </c>
      <c r="I499" s="195" t="s">
        <v>796</v>
      </c>
      <c r="J499" s="195" t="s">
        <v>2015</v>
      </c>
      <c r="K499" s="204">
        <v>0</v>
      </c>
      <c r="L499" s="204">
        <v>1068.01</v>
      </c>
      <c r="M499" s="204">
        <f t="shared" si="9"/>
        <v>-1068.01</v>
      </c>
      <c r="N499" s="195" t="s">
        <v>976</v>
      </c>
      <c r="O499" s="195" t="s">
        <v>2138</v>
      </c>
      <c r="P499" s="195"/>
      <c r="Q499" s="195" t="s">
        <v>2190</v>
      </c>
      <c r="R499" s="195" t="s">
        <v>847</v>
      </c>
    </row>
    <row r="500" spans="1:18" s="205" customFormat="1">
      <c r="A500" s="195" t="s">
        <v>2189</v>
      </c>
      <c r="B500" s="195" t="s">
        <v>794</v>
      </c>
      <c r="C500" s="195" t="s">
        <v>859</v>
      </c>
      <c r="D500" s="195" t="s">
        <v>521</v>
      </c>
      <c r="E500" s="195" t="s">
        <v>29</v>
      </c>
      <c r="F500" s="195" t="s">
        <v>710</v>
      </c>
      <c r="G500" s="195" t="s">
        <v>48</v>
      </c>
      <c r="H500" s="195" t="s">
        <v>521</v>
      </c>
      <c r="I500" s="195" t="s">
        <v>796</v>
      </c>
      <c r="J500" s="195" t="s">
        <v>2015</v>
      </c>
      <c r="K500" s="204">
        <v>0</v>
      </c>
      <c r="L500" s="204">
        <v>80</v>
      </c>
      <c r="M500" s="204">
        <f t="shared" si="9"/>
        <v>-80</v>
      </c>
      <c r="N500" s="195" t="s">
        <v>2193</v>
      </c>
      <c r="O500" s="195" t="s">
        <v>2138</v>
      </c>
      <c r="P500" s="195"/>
      <c r="Q500" s="195" t="s">
        <v>2190</v>
      </c>
      <c r="R500" s="195" t="s">
        <v>847</v>
      </c>
    </row>
    <row r="501" spans="1:18" s="205" customFormat="1">
      <c r="A501" s="195" t="s">
        <v>2189</v>
      </c>
      <c r="B501" s="195" t="s">
        <v>794</v>
      </c>
      <c r="C501" s="195" t="s">
        <v>859</v>
      </c>
      <c r="D501" s="195" t="s">
        <v>521</v>
      </c>
      <c r="E501" s="195" t="s">
        <v>400</v>
      </c>
      <c r="F501" s="195" t="s">
        <v>710</v>
      </c>
      <c r="G501" s="195" t="s">
        <v>48</v>
      </c>
      <c r="H501" s="195" t="s">
        <v>521</v>
      </c>
      <c r="I501" s="195" t="s">
        <v>796</v>
      </c>
      <c r="J501" s="195" t="s">
        <v>2015</v>
      </c>
      <c r="K501" s="204">
        <v>0</v>
      </c>
      <c r="L501" s="204">
        <v>1400</v>
      </c>
      <c r="M501" s="204">
        <f t="shared" si="9"/>
        <v>-1400</v>
      </c>
      <c r="N501" s="195" t="s">
        <v>961</v>
      </c>
      <c r="O501" s="195" t="s">
        <v>2138</v>
      </c>
      <c r="P501" s="195"/>
      <c r="Q501" s="195" t="s">
        <v>2190</v>
      </c>
      <c r="R501" s="195" t="s">
        <v>847</v>
      </c>
    </row>
    <row r="502" spans="1:18" s="205" customFormat="1">
      <c r="A502" s="195" t="s">
        <v>2189</v>
      </c>
      <c r="B502" s="195" t="s">
        <v>794</v>
      </c>
      <c r="C502" s="195" t="s">
        <v>859</v>
      </c>
      <c r="D502" s="195" t="s">
        <v>521</v>
      </c>
      <c r="E502" s="195" t="s">
        <v>400</v>
      </c>
      <c r="F502" s="195" t="s">
        <v>710</v>
      </c>
      <c r="G502" s="195" t="s">
        <v>48</v>
      </c>
      <c r="H502" s="195" t="s">
        <v>521</v>
      </c>
      <c r="I502" s="195" t="s">
        <v>796</v>
      </c>
      <c r="J502" s="195" t="s">
        <v>2015</v>
      </c>
      <c r="K502" s="204">
        <v>0</v>
      </c>
      <c r="L502" s="204">
        <v>299.52</v>
      </c>
      <c r="M502" s="204">
        <f t="shared" si="9"/>
        <v>-299.52</v>
      </c>
      <c r="N502" s="195" t="s">
        <v>962</v>
      </c>
      <c r="O502" s="195" t="s">
        <v>2138</v>
      </c>
      <c r="P502" s="195"/>
      <c r="Q502" s="195" t="s">
        <v>2190</v>
      </c>
      <c r="R502" s="195" t="s">
        <v>847</v>
      </c>
    </row>
    <row r="503" spans="1:18" s="205" customFormat="1">
      <c r="A503" s="195" t="s">
        <v>2189</v>
      </c>
      <c r="B503" s="195" t="s">
        <v>794</v>
      </c>
      <c r="C503" s="195" t="s">
        <v>707</v>
      </c>
      <c r="D503" s="195" t="s">
        <v>815</v>
      </c>
      <c r="E503" s="195" t="s">
        <v>816</v>
      </c>
      <c r="F503" s="195" t="s">
        <v>710</v>
      </c>
      <c r="G503" s="195" t="s">
        <v>48</v>
      </c>
      <c r="H503" s="195" t="s">
        <v>521</v>
      </c>
      <c r="I503" s="195" t="s">
        <v>796</v>
      </c>
      <c r="J503" s="195" t="s">
        <v>2015</v>
      </c>
      <c r="K503" s="204">
        <v>3781</v>
      </c>
      <c r="L503" s="204">
        <v>0</v>
      </c>
      <c r="M503" s="204">
        <f t="shared" si="9"/>
        <v>3781</v>
      </c>
      <c r="N503" s="195" t="s">
        <v>2194</v>
      </c>
      <c r="O503" s="195" t="s">
        <v>2138</v>
      </c>
      <c r="P503" s="195"/>
      <c r="Q503" s="195" t="s">
        <v>2190</v>
      </c>
      <c r="R503" s="195" t="s">
        <v>847</v>
      </c>
    </row>
    <row r="504" spans="1:18" s="205" customFormat="1">
      <c r="A504" s="195" t="s">
        <v>2189</v>
      </c>
      <c r="B504" s="195" t="s">
        <v>794</v>
      </c>
      <c r="C504" s="195" t="s">
        <v>706</v>
      </c>
      <c r="D504" s="195" t="s">
        <v>813</v>
      </c>
      <c r="E504" s="195" t="s">
        <v>398</v>
      </c>
      <c r="F504" s="195" t="s">
        <v>710</v>
      </c>
      <c r="G504" s="195" t="s">
        <v>48</v>
      </c>
      <c r="H504" s="195" t="s">
        <v>521</v>
      </c>
      <c r="I504" s="195" t="s">
        <v>796</v>
      </c>
      <c r="J504" s="195" t="s">
        <v>2015</v>
      </c>
      <c r="K504" s="204">
        <v>1692</v>
      </c>
      <c r="L504" s="204">
        <v>0</v>
      </c>
      <c r="M504" s="204">
        <f t="shared" ref="M504:M567" si="10">K504-L504</f>
        <v>1692</v>
      </c>
      <c r="N504" s="195" t="s">
        <v>1069</v>
      </c>
      <c r="O504" s="195" t="s">
        <v>2138</v>
      </c>
      <c r="P504" s="195"/>
      <c r="Q504" s="195" t="s">
        <v>2190</v>
      </c>
      <c r="R504" s="195" t="s">
        <v>847</v>
      </c>
    </row>
    <row r="505" spans="1:18" s="205" customFormat="1">
      <c r="A505" s="195" t="s">
        <v>2189</v>
      </c>
      <c r="B505" s="195" t="s">
        <v>794</v>
      </c>
      <c r="C505" s="195" t="s">
        <v>859</v>
      </c>
      <c r="D505" s="195" t="s">
        <v>521</v>
      </c>
      <c r="E505" s="195" t="s">
        <v>382</v>
      </c>
      <c r="F505" s="195" t="s">
        <v>710</v>
      </c>
      <c r="G505" s="195" t="s">
        <v>48</v>
      </c>
      <c r="H505" s="195" t="s">
        <v>521</v>
      </c>
      <c r="I505" s="195" t="s">
        <v>796</v>
      </c>
      <c r="J505" s="195" t="s">
        <v>2015</v>
      </c>
      <c r="K505" s="204">
        <v>0</v>
      </c>
      <c r="L505" s="204">
        <v>104.57</v>
      </c>
      <c r="M505" s="204">
        <f t="shared" si="10"/>
        <v>-104.57</v>
      </c>
      <c r="N505" s="195" t="s">
        <v>977</v>
      </c>
      <c r="O505" s="195" t="s">
        <v>2138</v>
      </c>
      <c r="P505" s="195"/>
      <c r="Q505" s="195" t="s">
        <v>2190</v>
      </c>
      <c r="R505" s="195" t="s">
        <v>847</v>
      </c>
    </row>
    <row r="506" spans="1:18" s="205" customFormat="1">
      <c r="A506" s="195" t="s">
        <v>2189</v>
      </c>
      <c r="B506" s="195" t="s">
        <v>794</v>
      </c>
      <c r="C506" s="195" t="s">
        <v>859</v>
      </c>
      <c r="D506" s="195" t="s">
        <v>521</v>
      </c>
      <c r="E506" s="195" t="s">
        <v>20</v>
      </c>
      <c r="F506" s="195" t="s">
        <v>710</v>
      </c>
      <c r="G506" s="195" t="s">
        <v>48</v>
      </c>
      <c r="H506" s="195" t="s">
        <v>521</v>
      </c>
      <c r="I506" s="195" t="s">
        <v>796</v>
      </c>
      <c r="J506" s="195" t="s">
        <v>2015</v>
      </c>
      <c r="K506" s="204">
        <v>0</v>
      </c>
      <c r="L506" s="204">
        <v>300</v>
      </c>
      <c r="M506" s="204">
        <f t="shared" si="10"/>
        <v>-300</v>
      </c>
      <c r="N506" s="195" t="s">
        <v>2195</v>
      </c>
      <c r="O506" s="195" t="s">
        <v>2138</v>
      </c>
      <c r="P506" s="195"/>
      <c r="Q506" s="195" t="s">
        <v>2190</v>
      </c>
      <c r="R506" s="195" t="s">
        <v>847</v>
      </c>
    </row>
    <row r="507" spans="1:18" s="205" customFormat="1">
      <c r="A507" s="195" t="s">
        <v>2189</v>
      </c>
      <c r="B507" s="195" t="s">
        <v>794</v>
      </c>
      <c r="C507" s="195" t="s">
        <v>859</v>
      </c>
      <c r="D507" s="195" t="s">
        <v>521</v>
      </c>
      <c r="E507" s="195" t="s">
        <v>850</v>
      </c>
      <c r="F507" s="195" t="s">
        <v>710</v>
      </c>
      <c r="G507" s="195" t="s">
        <v>48</v>
      </c>
      <c r="H507" s="195" t="s">
        <v>521</v>
      </c>
      <c r="I507" s="195" t="s">
        <v>796</v>
      </c>
      <c r="J507" s="195" t="s">
        <v>2015</v>
      </c>
      <c r="K507" s="204">
        <v>0</v>
      </c>
      <c r="L507" s="204">
        <v>225</v>
      </c>
      <c r="M507" s="204">
        <f t="shared" si="10"/>
        <v>-225</v>
      </c>
      <c r="N507" s="195" t="s">
        <v>2196</v>
      </c>
      <c r="O507" s="195" t="s">
        <v>2138</v>
      </c>
      <c r="P507" s="195"/>
      <c r="Q507" s="195" t="s">
        <v>2190</v>
      </c>
      <c r="R507" s="195" t="s">
        <v>847</v>
      </c>
    </row>
    <row r="508" spans="1:18" s="205" customFormat="1">
      <c r="A508" s="195" t="s">
        <v>2189</v>
      </c>
      <c r="B508" s="195" t="s">
        <v>794</v>
      </c>
      <c r="C508" s="195" t="s">
        <v>859</v>
      </c>
      <c r="D508" s="195" t="s">
        <v>521</v>
      </c>
      <c r="E508" s="195" t="s">
        <v>850</v>
      </c>
      <c r="F508" s="195" t="s">
        <v>710</v>
      </c>
      <c r="G508" s="195" t="s">
        <v>48</v>
      </c>
      <c r="H508" s="195" t="s">
        <v>521</v>
      </c>
      <c r="I508" s="195" t="s">
        <v>796</v>
      </c>
      <c r="J508" s="195" t="s">
        <v>2015</v>
      </c>
      <c r="K508" s="204">
        <v>0</v>
      </c>
      <c r="L508" s="204">
        <v>884.8</v>
      </c>
      <c r="M508" s="204">
        <f t="shared" si="10"/>
        <v>-884.8</v>
      </c>
      <c r="N508" s="195" t="s">
        <v>1115</v>
      </c>
      <c r="O508" s="195" t="s">
        <v>2138</v>
      </c>
      <c r="P508" s="195"/>
      <c r="Q508" s="195" t="s">
        <v>2190</v>
      </c>
      <c r="R508" s="195" t="s">
        <v>847</v>
      </c>
    </row>
    <row r="509" spans="1:18" s="205" customFormat="1">
      <c r="A509" s="195" t="s">
        <v>2189</v>
      </c>
      <c r="B509" s="195" t="s">
        <v>794</v>
      </c>
      <c r="C509" s="195" t="s">
        <v>859</v>
      </c>
      <c r="D509" s="195" t="s">
        <v>521</v>
      </c>
      <c r="E509" s="195" t="s">
        <v>850</v>
      </c>
      <c r="F509" s="195" t="s">
        <v>710</v>
      </c>
      <c r="G509" s="195" t="s">
        <v>48</v>
      </c>
      <c r="H509" s="195" t="s">
        <v>521</v>
      </c>
      <c r="I509" s="195" t="s">
        <v>796</v>
      </c>
      <c r="J509" s="195" t="s">
        <v>2015</v>
      </c>
      <c r="K509" s="204">
        <v>0</v>
      </c>
      <c r="L509" s="204">
        <v>426.39</v>
      </c>
      <c r="M509" s="204">
        <f t="shared" si="10"/>
        <v>-426.39</v>
      </c>
      <c r="N509" s="195" t="s">
        <v>977</v>
      </c>
      <c r="O509" s="195" t="s">
        <v>2138</v>
      </c>
      <c r="P509" s="195"/>
      <c r="Q509" s="195" t="s">
        <v>2190</v>
      </c>
      <c r="R509" s="195" t="s">
        <v>847</v>
      </c>
    </row>
    <row r="510" spans="1:18" s="205" customFormat="1">
      <c r="A510" s="195" t="s">
        <v>2189</v>
      </c>
      <c r="B510" s="195" t="s">
        <v>794</v>
      </c>
      <c r="C510" s="195" t="s">
        <v>859</v>
      </c>
      <c r="D510" s="195" t="s">
        <v>521</v>
      </c>
      <c r="E510" s="195" t="s">
        <v>398</v>
      </c>
      <c r="F510" s="195" t="s">
        <v>710</v>
      </c>
      <c r="G510" s="195" t="s">
        <v>48</v>
      </c>
      <c r="H510" s="195" t="s">
        <v>521</v>
      </c>
      <c r="I510" s="195" t="s">
        <v>796</v>
      </c>
      <c r="J510" s="195" t="s">
        <v>2015</v>
      </c>
      <c r="K510" s="204">
        <v>0</v>
      </c>
      <c r="L510" s="204">
        <v>1800</v>
      </c>
      <c r="M510" s="204">
        <f t="shared" si="10"/>
        <v>-1800</v>
      </c>
      <c r="N510" s="195" t="s">
        <v>1069</v>
      </c>
      <c r="O510" s="195" t="s">
        <v>2138</v>
      </c>
      <c r="P510" s="195"/>
      <c r="Q510" s="195" t="s">
        <v>2190</v>
      </c>
      <c r="R510" s="195" t="s">
        <v>847</v>
      </c>
    </row>
    <row r="511" spans="1:18" s="205" customFormat="1">
      <c r="A511" s="195" t="s">
        <v>2189</v>
      </c>
      <c r="B511" s="195" t="s">
        <v>794</v>
      </c>
      <c r="C511" s="195" t="s">
        <v>706</v>
      </c>
      <c r="D511" s="195" t="s">
        <v>802</v>
      </c>
      <c r="E511" s="195" t="s">
        <v>398</v>
      </c>
      <c r="F511" s="195" t="s">
        <v>710</v>
      </c>
      <c r="G511" s="195" t="s">
        <v>48</v>
      </c>
      <c r="H511" s="195" t="s">
        <v>521</v>
      </c>
      <c r="I511" s="195" t="s">
        <v>796</v>
      </c>
      <c r="J511" s="195" t="s">
        <v>2015</v>
      </c>
      <c r="K511" s="204">
        <v>108</v>
      </c>
      <c r="L511" s="204">
        <v>0</v>
      </c>
      <c r="M511" s="204">
        <f t="shared" si="10"/>
        <v>108</v>
      </c>
      <c r="N511" s="195" t="s">
        <v>1069</v>
      </c>
      <c r="O511" s="195" t="s">
        <v>2138</v>
      </c>
      <c r="P511" s="195"/>
      <c r="Q511" s="195" t="s">
        <v>2190</v>
      </c>
      <c r="R511" s="195" t="s">
        <v>847</v>
      </c>
    </row>
    <row r="512" spans="1:18" s="205" customFormat="1">
      <c r="A512" s="195" t="s">
        <v>2189</v>
      </c>
      <c r="B512" s="195" t="s">
        <v>794</v>
      </c>
      <c r="C512" s="195" t="s">
        <v>706</v>
      </c>
      <c r="D512" s="195" t="s">
        <v>802</v>
      </c>
      <c r="E512" s="195" t="s">
        <v>400</v>
      </c>
      <c r="F512" s="195" t="s">
        <v>710</v>
      </c>
      <c r="G512" s="195" t="s">
        <v>48</v>
      </c>
      <c r="H512" s="195" t="s">
        <v>521</v>
      </c>
      <c r="I512" s="195" t="s">
        <v>796</v>
      </c>
      <c r="J512" s="195" t="s">
        <v>2015</v>
      </c>
      <c r="K512" s="204">
        <v>84</v>
      </c>
      <c r="L512" s="204">
        <v>0</v>
      </c>
      <c r="M512" s="204">
        <f t="shared" si="10"/>
        <v>84</v>
      </c>
      <c r="N512" s="195" t="s">
        <v>961</v>
      </c>
      <c r="O512" s="195" t="s">
        <v>2138</v>
      </c>
      <c r="P512" s="195"/>
      <c r="Q512" s="195" t="s">
        <v>2190</v>
      </c>
      <c r="R512" s="195" t="s">
        <v>847</v>
      </c>
    </row>
    <row r="513" spans="1:18" s="205" customFormat="1">
      <c r="A513" s="195" t="s">
        <v>2189</v>
      </c>
      <c r="B513" s="195" t="s">
        <v>794</v>
      </c>
      <c r="C513" s="195" t="s">
        <v>706</v>
      </c>
      <c r="D513" s="195" t="s">
        <v>802</v>
      </c>
      <c r="E513" s="195" t="s">
        <v>400</v>
      </c>
      <c r="F513" s="195" t="s">
        <v>710</v>
      </c>
      <c r="G513" s="195" t="s">
        <v>48</v>
      </c>
      <c r="H513" s="195" t="s">
        <v>521</v>
      </c>
      <c r="I513" s="195" t="s">
        <v>796</v>
      </c>
      <c r="J513" s="195" t="s">
        <v>2015</v>
      </c>
      <c r="K513" s="204">
        <v>17.97</v>
      </c>
      <c r="L513" s="204">
        <v>0</v>
      </c>
      <c r="M513" s="204">
        <f t="shared" si="10"/>
        <v>17.97</v>
      </c>
      <c r="N513" s="195" t="s">
        <v>962</v>
      </c>
      <c r="O513" s="195" t="s">
        <v>2138</v>
      </c>
      <c r="P513" s="195"/>
      <c r="Q513" s="195" t="s">
        <v>2190</v>
      </c>
      <c r="R513" s="195" t="s">
        <v>847</v>
      </c>
    </row>
    <row r="514" spans="1:18" s="205" customFormat="1">
      <c r="A514" s="195" t="s">
        <v>2189</v>
      </c>
      <c r="B514" s="195" t="s">
        <v>794</v>
      </c>
      <c r="C514" s="195" t="s">
        <v>367</v>
      </c>
      <c r="D514" s="195" t="s">
        <v>268</v>
      </c>
      <c r="E514" s="195" t="s">
        <v>210</v>
      </c>
      <c r="F514" s="195" t="s">
        <v>710</v>
      </c>
      <c r="G514" s="195" t="s">
        <v>48</v>
      </c>
      <c r="H514" s="195" t="s">
        <v>521</v>
      </c>
      <c r="I514" s="195" t="s">
        <v>796</v>
      </c>
      <c r="J514" s="195" t="s">
        <v>2015</v>
      </c>
      <c r="K514" s="204">
        <v>112.8</v>
      </c>
      <c r="L514" s="204">
        <v>0</v>
      </c>
      <c r="M514" s="204">
        <f t="shared" si="10"/>
        <v>112.8</v>
      </c>
      <c r="N514" s="195" t="s">
        <v>2196</v>
      </c>
      <c r="O514" s="195" t="s">
        <v>2138</v>
      </c>
      <c r="P514" s="195"/>
      <c r="Q514" s="195" t="s">
        <v>2190</v>
      </c>
      <c r="R514" s="195" t="s">
        <v>847</v>
      </c>
    </row>
    <row r="515" spans="1:18" s="205" customFormat="1">
      <c r="A515" s="195" t="s">
        <v>2189</v>
      </c>
      <c r="B515" s="195" t="s">
        <v>794</v>
      </c>
      <c r="C515" s="195" t="s">
        <v>706</v>
      </c>
      <c r="D515" s="195" t="s">
        <v>794</v>
      </c>
      <c r="E515" s="195" t="s">
        <v>816</v>
      </c>
      <c r="F515" s="195" t="s">
        <v>710</v>
      </c>
      <c r="G515" s="195" t="s">
        <v>48</v>
      </c>
      <c r="H515" s="195" t="s">
        <v>521</v>
      </c>
      <c r="I515" s="195" t="s">
        <v>796</v>
      </c>
      <c r="J515" s="195" t="s">
        <v>2015</v>
      </c>
      <c r="K515" s="204">
        <v>2000</v>
      </c>
      <c r="L515" s="204">
        <v>0</v>
      </c>
      <c r="M515" s="204">
        <f t="shared" si="10"/>
        <v>2000</v>
      </c>
      <c r="N515" s="195" t="s">
        <v>2194</v>
      </c>
      <c r="O515" s="195" t="s">
        <v>2138</v>
      </c>
      <c r="P515" s="195"/>
      <c r="Q515" s="195" t="s">
        <v>2190</v>
      </c>
      <c r="R515" s="195" t="s">
        <v>847</v>
      </c>
    </row>
    <row r="516" spans="1:18" s="205" customFormat="1">
      <c r="A516" s="195" t="s">
        <v>2189</v>
      </c>
      <c r="B516" s="195" t="s">
        <v>794</v>
      </c>
      <c r="C516" s="195" t="s">
        <v>859</v>
      </c>
      <c r="D516" s="195" t="s">
        <v>521</v>
      </c>
      <c r="E516" s="195" t="s">
        <v>382</v>
      </c>
      <c r="F516" s="195" t="s">
        <v>710</v>
      </c>
      <c r="G516" s="195" t="s">
        <v>48</v>
      </c>
      <c r="H516" s="195" t="s">
        <v>521</v>
      </c>
      <c r="I516" s="195" t="s">
        <v>796</v>
      </c>
      <c r="J516" s="195" t="s">
        <v>2015</v>
      </c>
      <c r="K516" s="204">
        <v>0</v>
      </c>
      <c r="L516" s="204">
        <v>340</v>
      </c>
      <c r="M516" s="204">
        <f t="shared" si="10"/>
        <v>-340</v>
      </c>
      <c r="N516" s="195" t="s">
        <v>2196</v>
      </c>
      <c r="O516" s="195" t="s">
        <v>2138</v>
      </c>
      <c r="P516" s="195"/>
      <c r="Q516" s="195" t="s">
        <v>2190</v>
      </c>
      <c r="R516" s="195" t="s">
        <v>847</v>
      </c>
    </row>
    <row r="517" spans="1:18" s="205" customFormat="1">
      <c r="A517" s="195" t="s">
        <v>2189</v>
      </c>
      <c r="B517" s="195" t="s">
        <v>794</v>
      </c>
      <c r="C517" s="195" t="s">
        <v>706</v>
      </c>
      <c r="D517" s="195" t="s">
        <v>802</v>
      </c>
      <c r="E517" s="195" t="s">
        <v>382</v>
      </c>
      <c r="F517" s="195" t="s">
        <v>710</v>
      </c>
      <c r="G517" s="195" t="s">
        <v>48</v>
      </c>
      <c r="H517" s="195" t="s">
        <v>521</v>
      </c>
      <c r="I517" s="195" t="s">
        <v>796</v>
      </c>
      <c r="J517" s="195" t="s">
        <v>2015</v>
      </c>
      <c r="K517" s="204">
        <v>20.399999999999999</v>
      </c>
      <c r="L517" s="204">
        <v>0</v>
      </c>
      <c r="M517" s="204">
        <f t="shared" si="10"/>
        <v>20.399999999999999</v>
      </c>
      <c r="N517" s="195" t="s">
        <v>2196</v>
      </c>
      <c r="O517" s="195" t="s">
        <v>2138</v>
      </c>
      <c r="P517" s="195"/>
      <c r="Q517" s="195" t="s">
        <v>2190</v>
      </c>
      <c r="R517" s="195" t="s">
        <v>847</v>
      </c>
    </row>
    <row r="518" spans="1:18" s="205" customFormat="1">
      <c r="A518" s="195" t="s">
        <v>2189</v>
      </c>
      <c r="B518" s="195" t="s">
        <v>794</v>
      </c>
      <c r="C518" s="195" t="s">
        <v>706</v>
      </c>
      <c r="D518" s="195" t="s">
        <v>802</v>
      </c>
      <c r="E518" s="195" t="s">
        <v>20</v>
      </c>
      <c r="F518" s="195" t="s">
        <v>710</v>
      </c>
      <c r="G518" s="195" t="s">
        <v>48</v>
      </c>
      <c r="H518" s="195" t="s">
        <v>521</v>
      </c>
      <c r="I518" s="195" t="s">
        <v>796</v>
      </c>
      <c r="J518" s="195" t="s">
        <v>2015</v>
      </c>
      <c r="K518" s="204">
        <v>18</v>
      </c>
      <c r="L518" s="204">
        <v>0</v>
      </c>
      <c r="M518" s="204">
        <f t="shared" si="10"/>
        <v>18</v>
      </c>
      <c r="N518" s="195" t="s">
        <v>2195</v>
      </c>
      <c r="O518" s="195" t="s">
        <v>2138</v>
      </c>
      <c r="P518" s="195"/>
      <c r="Q518" s="195" t="s">
        <v>2190</v>
      </c>
      <c r="R518" s="195" t="s">
        <v>847</v>
      </c>
    </row>
    <row r="519" spans="1:18" s="205" customFormat="1">
      <c r="A519" s="195" t="s">
        <v>2189</v>
      </c>
      <c r="B519" s="195" t="s">
        <v>794</v>
      </c>
      <c r="C519" s="195" t="s">
        <v>706</v>
      </c>
      <c r="D519" s="195" t="s">
        <v>802</v>
      </c>
      <c r="E519" s="195" t="s">
        <v>382</v>
      </c>
      <c r="F519" s="195" t="s">
        <v>710</v>
      </c>
      <c r="G519" s="195" t="s">
        <v>48</v>
      </c>
      <c r="H519" s="195" t="s">
        <v>521</v>
      </c>
      <c r="I519" s="195" t="s">
        <v>796</v>
      </c>
      <c r="J519" s="195" t="s">
        <v>2015</v>
      </c>
      <c r="K519" s="204">
        <v>6.27</v>
      </c>
      <c r="L519" s="204">
        <v>0</v>
      </c>
      <c r="M519" s="204">
        <f t="shared" si="10"/>
        <v>6.27</v>
      </c>
      <c r="N519" s="195" t="s">
        <v>977</v>
      </c>
      <c r="O519" s="195" t="s">
        <v>2138</v>
      </c>
      <c r="P519" s="195"/>
      <c r="Q519" s="195" t="s">
        <v>2190</v>
      </c>
      <c r="R519" s="195" t="s">
        <v>847</v>
      </c>
    </row>
    <row r="520" spans="1:18" s="205" customFormat="1">
      <c r="A520" s="195" t="s">
        <v>2189</v>
      </c>
      <c r="B520" s="195" t="s">
        <v>794</v>
      </c>
      <c r="C520" s="195" t="s">
        <v>706</v>
      </c>
      <c r="D520" s="195" t="s">
        <v>802</v>
      </c>
      <c r="E520" s="195" t="s">
        <v>850</v>
      </c>
      <c r="F520" s="195" t="s">
        <v>710</v>
      </c>
      <c r="G520" s="195" t="s">
        <v>48</v>
      </c>
      <c r="H520" s="195" t="s">
        <v>521</v>
      </c>
      <c r="I520" s="195" t="s">
        <v>796</v>
      </c>
      <c r="J520" s="195" t="s">
        <v>2015</v>
      </c>
      <c r="K520" s="204">
        <v>13.5</v>
      </c>
      <c r="L520" s="204">
        <v>0</v>
      </c>
      <c r="M520" s="204">
        <f t="shared" si="10"/>
        <v>13.5</v>
      </c>
      <c r="N520" s="195" t="s">
        <v>2196</v>
      </c>
      <c r="O520" s="195" t="s">
        <v>2138</v>
      </c>
      <c r="P520" s="195"/>
      <c r="Q520" s="195" t="s">
        <v>2190</v>
      </c>
      <c r="R520" s="195" t="s">
        <v>847</v>
      </c>
    </row>
    <row r="521" spans="1:18" s="205" customFormat="1">
      <c r="A521" s="195" t="s">
        <v>2189</v>
      </c>
      <c r="B521" s="195" t="s">
        <v>794</v>
      </c>
      <c r="C521" s="195" t="s">
        <v>706</v>
      </c>
      <c r="D521" s="195" t="s">
        <v>802</v>
      </c>
      <c r="E521" s="195" t="s">
        <v>850</v>
      </c>
      <c r="F521" s="195" t="s">
        <v>710</v>
      </c>
      <c r="G521" s="195" t="s">
        <v>48</v>
      </c>
      <c r="H521" s="195" t="s">
        <v>521</v>
      </c>
      <c r="I521" s="195" t="s">
        <v>796</v>
      </c>
      <c r="J521" s="195" t="s">
        <v>2015</v>
      </c>
      <c r="K521" s="204">
        <v>53.09</v>
      </c>
      <c r="L521" s="204">
        <v>0</v>
      </c>
      <c r="M521" s="204">
        <f t="shared" si="10"/>
        <v>53.09</v>
      </c>
      <c r="N521" s="195" t="s">
        <v>1115</v>
      </c>
      <c r="O521" s="195" t="s">
        <v>2138</v>
      </c>
      <c r="P521" s="195"/>
      <c r="Q521" s="195" t="s">
        <v>2190</v>
      </c>
      <c r="R521" s="195" t="s">
        <v>847</v>
      </c>
    </row>
    <row r="522" spans="1:18" s="205" customFormat="1">
      <c r="A522" s="195" t="s">
        <v>2189</v>
      </c>
      <c r="B522" s="195" t="s">
        <v>794</v>
      </c>
      <c r="C522" s="195" t="s">
        <v>706</v>
      </c>
      <c r="D522" s="195" t="s">
        <v>802</v>
      </c>
      <c r="E522" s="195" t="s">
        <v>850</v>
      </c>
      <c r="F522" s="195" t="s">
        <v>710</v>
      </c>
      <c r="G522" s="195" t="s">
        <v>48</v>
      </c>
      <c r="H522" s="195" t="s">
        <v>521</v>
      </c>
      <c r="I522" s="195" t="s">
        <v>796</v>
      </c>
      <c r="J522" s="195" t="s">
        <v>2015</v>
      </c>
      <c r="K522" s="204">
        <v>25.58</v>
      </c>
      <c r="L522" s="204">
        <v>0</v>
      </c>
      <c r="M522" s="204">
        <f t="shared" si="10"/>
        <v>25.58</v>
      </c>
      <c r="N522" s="195" t="s">
        <v>977</v>
      </c>
      <c r="O522" s="195" t="s">
        <v>2138</v>
      </c>
      <c r="P522" s="195"/>
      <c r="Q522" s="195" t="s">
        <v>2190</v>
      </c>
      <c r="R522" s="195" t="s">
        <v>847</v>
      </c>
    </row>
    <row r="523" spans="1:18" s="205" customFormat="1">
      <c r="A523" s="195" t="s">
        <v>2189</v>
      </c>
      <c r="B523" s="195" t="s">
        <v>794</v>
      </c>
      <c r="C523" s="195" t="s">
        <v>808</v>
      </c>
      <c r="D523" s="195" t="s">
        <v>268</v>
      </c>
      <c r="E523" s="195" t="s">
        <v>850</v>
      </c>
      <c r="F523" s="195" t="s">
        <v>710</v>
      </c>
      <c r="G523" s="195" t="s">
        <v>48</v>
      </c>
      <c r="H523" s="195" t="s">
        <v>521</v>
      </c>
      <c r="I523" s="195" t="s">
        <v>796</v>
      </c>
      <c r="J523" s="195" t="s">
        <v>2015</v>
      </c>
      <c r="K523" s="204">
        <v>831.71</v>
      </c>
      <c r="L523" s="204">
        <v>0</v>
      </c>
      <c r="M523" s="204">
        <f t="shared" si="10"/>
        <v>831.71</v>
      </c>
      <c r="N523" s="195" t="s">
        <v>1115</v>
      </c>
      <c r="O523" s="195" t="s">
        <v>2138</v>
      </c>
      <c r="P523" s="195"/>
      <c r="Q523" s="195" t="s">
        <v>2190</v>
      </c>
      <c r="R523" s="195" t="s">
        <v>847</v>
      </c>
    </row>
    <row r="524" spans="1:18" s="205" customFormat="1">
      <c r="A524" s="195" t="s">
        <v>2189</v>
      </c>
      <c r="B524" s="195" t="s">
        <v>794</v>
      </c>
      <c r="C524" s="195" t="s">
        <v>808</v>
      </c>
      <c r="D524" s="195" t="s">
        <v>268</v>
      </c>
      <c r="E524" s="195" t="s">
        <v>850</v>
      </c>
      <c r="F524" s="195" t="s">
        <v>710</v>
      </c>
      <c r="G524" s="195" t="s">
        <v>48</v>
      </c>
      <c r="H524" s="195" t="s">
        <v>521</v>
      </c>
      <c r="I524" s="195" t="s">
        <v>796</v>
      </c>
      <c r="J524" s="195" t="s">
        <v>2015</v>
      </c>
      <c r="K524" s="204">
        <v>400.81</v>
      </c>
      <c r="L524" s="204">
        <v>0</v>
      </c>
      <c r="M524" s="204">
        <f t="shared" si="10"/>
        <v>400.81</v>
      </c>
      <c r="N524" s="195" t="s">
        <v>977</v>
      </c>
      <c r="O524" s="195" t="s">
        <v>2138</v>
      </c>
      <c r="P524" s="195"/>
      <c r="Q524" s="195" t="s">
        <v>2190</v>
      </c>
      <c r="R524" s="195" t="s">
        <v>847</v>
      </c>
    </row>
    <row r="525" spans="1:18" s="205" customFormat="1">
      <c r="A525" s="195" t="s">
        <v>2189</v>
      </c>
      <c r="B525" s="195" t="s">
        <v>794</v>
      </c>
      <c r="C525" s="195" t="s">
        <v>808</v>
      </c>
      <c r="D525" s="195" t="s">
        <v>268</v>
      </c>
      <c r="E525" s="195" t="s">
        <v>400</v>
      </c>
      <c r="F525" s="195" t="s">
        <v>710</v>
      </c>
      <c r="G525" s="195" t="s">
        <v>48</v>
      </c>
      <c r="H525" s="195" t="s">
        <v>521</v>
      </c>
      <c r="I525" s="195" t="s">
        <v>796</v>
      </c>
      <c r="J525" s="195" t="s">
        <v>2015</v>
      </c>
      <c r="K525" s="204">
        <v>1316</v>
      </c>
      <c r="L525" s="204">
        <v>0</v>
      </c>
      <c r="M525" s="204">
        <f t="shared" si="10"/>
        <v>1316</v>
      </c>
      <c r="N525" s="195" t="s">
        <v>961</v>
      </c>
      <c r="O525" s="195" t="s">
        <v>2138</v>
      </c>
      <c r="P525" s="195"/>
      <c r="Q525" s="195" t="s">
        <v>2190</v>
      </c>
      <c r="R525" s="195" t="s">
        <v>847</v>
      </c>
    </row>
    <row r="526" spans="1:18" s="205" customFormat="1">
      <c r="A526" s="195" t="s">
        <v>2189</v>
      </c>
      <c r="B526" s="195" t="s">
        <v>794</v>
      </c>
      <c r="C526" s="195" t="s">
        <v>808</v>
      </c>
      <c r="D526" s="195" t="s">
        <v>268</v>
      </c>
      <c r="E526" s="195" t="s">
        <v>400</v>
      </c>
      <c r="F526" s="195" t="s">
        <v>710</v>
      </c>
      <c r="G526" s="195" t="s">
        <v>48</v>
      </c>
      <c r="H526" s="195" t="s">
        <v>521</v>
      </c>
      <c r="I526" s="195" t="s">
        <v>796</v>
      </c>
      <c r="J526" s="195" t="s">
        <v>2015</v>
      </c>
      <c r="K526" s="204">
        <v>281.55</v>
      </c>
      <c r="L526" s="204">
        <v>0</v>
      </c>
      <c r="M526" s="204">
        <f t="shared" si="10"/>
        <v>281.55</v>
      </c>
      <c r="N526" s="195" t="s">
        <v>962</v>
      </c>
      <c r="O526" s="195" t="s">
        <v>2138</v>
      </c>
      <c r="P526" s="195"/>
      <c r="Q526" s="195" t="s">
        <v>2190</v>
      </c>
      <c r="R526" s="195" t="s">
        <v>847</v>
      </c>
    </row>
    <row r="527" spans="1:18" s="205" customFormat="1">
      <c r="A527" s="195" t="s">
        <v>2189</v>
      </c>
      <c r="B527" s="195" t="s">
        <v>794</v>
      </c>
      <c r="C527" s="195" t="s">
        <v>706</v>
      </c>
      <c r="D527" s="195" t="s">
        <v>802</v>
      </c>
      <c r="E527" s="195" t="s">
        <v>800</v>
      </c>
      <c r="F527" s="195" t="s">
        <v>710</v>
      </c>
      <c r="G527" s="195" t="s">
        <v>48</v>
      </c>
      <c r="H527" s="195" t="s">
        <v>521</v>
      </c>
      <c r="I527" s="195" t="s">
        <v>796</v>
      </c>
      <c r="J527" s="195" t="s">
        <v>2015</v>
      </c>
      <c r="K527" s="204">
        <v>82.8</v>
      </c>
      <c r="L527" s="204">
        <v>0</v>
      </c>
      <c r="M527" s="204">
        <f t="shared" si="10"/>
        <v>82.8</v>
      </c>
      <c r="N527" s="195" t="s">
        <v>2197</v>
      </c>
      <c r="O527" s="195" t="s">
        <v>2138</v>
      </c>
      <c r="P527" s="195"/>
      <c r="Q527" s="195" t="s">
        <v>2190</v>
      </c>
      <c r="R527" s="195" t="s">
        <v>847</v>
      </c>
    </row>
    <row r="528" spans="1:18" s="205" customFormat="1">
      <c r="A528" s="195" t="s">
        <v>2189</v>
      </c>
      <c r="B528" s="195" t="s">
        <v>794</v>
      </c>
      <c r="C528" s="195" t="s">
        <v>706</v>
      </c>
      <c r="D528" s="195" t="s">
        <v>802</v>
      </c>
      <c r="E528" s="195" t="s">
        <v>382</v>
      </c>
      <c r="F528" s="195" t="s">
        <v>710</v>
      </c>
      <c r="G528" s="195" t="s">
        <v>48</v>
      </c>
      <c r="H528" s="195" t="s">
        <v>521</v>
      </c>
      <c r="I528" s="195" t="s">
        <v>796</v>
      </c>
      <c r="J528" s="195" t="s">
        <v>2015</v>
      </c>
      <c r="K528" s="204">
        <v>31.37</v>
      </c>
      <c r="L528" s="204">
        <v>0</v>
      </c>
      <c r="M528" s="204">
        <f t="shared" si="10"/>
        <v>31.37</v>
      </c>
      <c r="N528" s="195" t="s">
        <v>976</v>
      </c>
      <c r="O528" s="195" t="s">
        <v>2138</v>
      </c>
      <c r="P528" s="195"/>
      <c r="Q528" s="195" t="s">
        <v>2190</v>
      </c>
      <c r="R528" s="195" t="s">
        <v>847</v>
      </c>
    </row>
    <row r="529" spans="1:18" s="205" customFormat="1">
      <c r="A529" s="195" t="s">
        <v>2189</v>
      </c>
      <c r="B529" s="195" t="s">
        <v>794</v>
      </c>
      <c r="C529" s="195" t="s">
        <v>709</v>
      </c>
      <c r="D529" s="195" t="s">
        <v>268</v>
      </c>
      <c r="E529" s="195" t="s">
        <v>342</v>
      </c>
      <c r="F529" s="195" t="s">
        <v>710</v>
      </c>
      <c r="G529" s="195" t="s">
        <v>48</v>
      </c>
      <c r="H529" s="195" t="s">
        <v>521</v>
      </c>
      <c r="I529" s="195" t="s">
        <v>796</v>
      </c>
      <c r="J529" s="195" t="s">
        <v>2015</v>
      </c>
      <c r="K529" s="204">
        <v>470</v>
      </c>
      <c r="L529" s="204">
        <v>0</v>
      </c>
      <c r="M529" s="204">
        <f t="shared" si="10"/>
        <v>470</v>
      </c>
      <c r="N529" s="195" t="s">
        <v>2191</v>
      </c>
      <c r="O529" s="195" t="s">
        <v>2138</v>
      </c>
      <c r="P529" s="195"/>
      <c r="Q529" s="195" t="s">
        <v>2190</v>
      </c>
      <c r="R529" s="195" t="s">
        <v>847</v>
      </c>
    </row>
    <row r="530" spans="1:18" s="205" customFormat="1">
      <c r="A530" s="195" t="s">
        <v>2189</v>
      </c>
      <c r="B530" s="195" t="s">
        <v>794</v>
      </c>
      <c r="C530" s="195" t="s">
        <v>707</v>
      </c>
      <c r="D530" s="195" t="s">
        <v>268</v>
      </c>
      <c r="E530" s="195" t="s">
        <v>800</v>
      </c>
      <c r="F530" s="195" t="s">
        <v>710</v>
      </c>
      <c r="G530" s="195" t="s">
        <v>48</v>
      </c>
      <c r="H530" s="195" t="s">
        <v>521</v>
      </c>
      <c r="I530" s="195" t="s">
        <v>796</v>
      </c>
      <c r="J530" s="195" t="s">
        <v>2015</v>
      </c>
      <c r="K530" s="204">
        <v>1297.2</v>
      </c>
      <c r="L530" s="204">
        <v>0</v>
      </c>
      <c r="M530" s="204">
        <f t="shared" si="10"/>
        <v>1297.2</v>
      </c>
      <c r="N530" s="195" t="s">
        <v>2197</v>
      </c>
      <c r="O530" s="195" t="s">
        <v>2138</v>
      </c>
      <c r="P530" s="195"/>
      <c r="Q530" s="195" t="s">
        <v>2190</v>
      </c>
      <c r="R530" s="195" t="s">
        <v>847</v>
      </c>
    </row>
    <row r="531" spans="1:18" s="205" customFormat="1">
      <c r="A531" s="195" t="s">
        <v>2189</v>
      </c>
      <c r="B531" s="195" t="s">
        <v>794</v>
      </c>
      <c r="C531" s="195" t="s">
        <v>707</v>
      </c>
      <c r="D531" s="195" t="s">
        <v>268</v>
      </c>
      <c r="E531" s="195" t="s">
        <v>382</v>
      </c>
      <c r="F531" s="195" t="s">
        <v>710</v>
      </c>
      <c r="G531" s="195" t="s">
        <v>48</v>
      </c>
      <c r="H531" s="195" t="s">
        <v>521</v>
      </c>
      <c r="I531" s="195" t="s">
        <v>796</v>
      </c>
      <c r="J531" s="195" t="s">
        <v>2015</v>
      </c>
      <c r="K531" s="204">
        <v>98.3</v>
      </c>
      <c r="L531" s="204">
        <v>0</v>
      </c>
      <c r="M531" s="204">
        <f t="shared" si="10"/>
        <v>98.3</v>
      </c>
      <c r="N531" s="195" t="s">
        <v>977</v>
      </c>
      <c r="O531" s="195" t="s">
        <v>2138</v>
      </c>
      <c r="P531" s="195"/>
      <c r="Q531" s="195" t="s">
        <v>2190</v>
      </c>
      <c r="R531" s="195" t="s">
        <v>847</v>
      </c>
    </row>
    <row r="532" spans="1:18" s="205" customFormat="1">
      <c r="A532" s="195" t="s">
        <v>2189</v>
      </c>
      <c r="B532" s="195" t="s">
        <v>794</v>
      </c>
      <c r="C532" s="195" t="s">
        <v>707</v>
      </c>
      <c r="D532" s="195" t="s">
        <v>268</v>
      </c>
      <c r="E532" s="195" t="s">
        <v>382</v>
      </c>
      <c r="F532" s="195" t="s">
        <v>710</v>
      </c>
      <c r="G532" s="195" t="s">
        <v>48</v>
      </c>
      <c r="H532" s="195" t="s">
        <v>521</v>
      </c>
      <c r="I532" s="195" t="s">
        <v>796</v>
      </c>
      <c r="J532" s="195" t="s">
        <v>2015</v>
      </c>
      <c r="K532" s="204">
        <v>491.43</v>
      </c>
      <c r="L532" s="204">
        <v>0</v>
      </c>
      <c r="M532" s="204">
        <f t="shared" si="10"/>
        <v>491.43</v>
      </c>
      <c r="N532" s="195" t="s">
        <v>976</v>
      </c>
      <c r="O532" s="195" t="s">
        <v>2138</v>
      </c>
      <c r="P532" s="195"/>
      <c r="Q532" s="195" t="s">
        <v>2190</v>
      </c>
      <c r="R532" s="195" t="s">
        <v>847</v>
      </c>
    </row>
    <row r="533" spans="1:18" s="205" customFormat="1">
      <c r="A533" s="195" t="s">
        <v>2189</v>
      </c>
      <c r="B533" s="195" t="s">
        <v>794</v>
      </c>
      <c r="C533" s="195" t="s">
        <v>707</v>
      </c>
      <c r="D533" s="195" t="s">
        <v>268</v>
      </c>
      <c r="E533" s="195" t="s">
        <v>382</v>
      </c>
      <c r="F533" s="195" t="s">
        <v>710</v>
      </c>
      <c r="G533" s="195" t="s">
        <v>48</v>
      </c>
      <c r="H533" s="195" t="s">
        <v>521</v>
      </c>
      <c r="I533" s="195" t="s">
        <v>796</v>
      </c>
      <c r="J533" s="195" t="s">
        <v>2015</v>
      </c>
      <c r="K533" s="204">
        <v>319.60000000000002</v>
      </c>
      <c r="L533" s="204">
        <v>0</v>
      </c>
      <c r="M533" s="204">
        <f t="shared" si="10"/>
        <v>319.60000000000002</v>
      </c>
      <c r="N533" s="195" t="s">
        <v>2196</v>
      </c>
      <c r="O533" s="195" t="s">
        <v>2138</v>
      </c>
      <c r="P533" s="195"/>
      <c r="Q533" s="195" t="s">
        <v>2190</v>
      </c>
      <c r="R533" s="195" t="s">
        <v>847</v>
      </c>
    </row>
    <row r="534" spans="1:18" s="205" customFormat="1">
      <c r="A534" s="195" t="s">
        <v>2189</v>
      </c>
      <c r="B534" s="195" t="s">
        <v>794</v>
      </c>
      <c r="C534" s="195" t="s">
        <v>808</v>
      </c>
      <c r="D534" s="195" t="s">
        <v>268</v>
      </c>
      <c r="E534" s="195" t="s">
        <v>850</v>
      </c>
      <c r="F534" s="195" t="s">
        <v>710</v>
      </c>
      <c r="G534" s="195" t="s">
        <v>48</v>
      </c>
      <c r="H534" s="195" t="s">
        <v>521</v>
      </c>
      <c r="I534" s="195" t="s">
        <v>796</v>
      </c>
      <c r="J534" s="195" t="s">
        <v>2015</v>
      </c>
      <c r="K534" s="204">
        <v>211.5</v>
      </c>
      <c r="L534" s="204">
        <v>0</v>
      </c>
      <c r="M534" s="204">
        <f t="shared" si="10"/>
        <v>211.5</v>
      </c>
      <c r="N534" s="195" t="s">
        <v>2196</v>
      </c>
      <c r="O534" s="195" t="s">
        <v>2138</v>
      </c>
      <c r="P534" s="195"/>
      <c r="Q534" s="195" t="s">
        <v>2190</v>
      </c>
      <c r="R534" s="195" t="s">
        <v>847</v>
      </c>
    </row>
    <row r="535" spans="1:18" s="205" customFormat="1">
      <c r="A535" s="195" t="s">
        <v>2189</v>
      </c>
      <c r="B535" s="195" t="s">
        <v>794</v>
      </c>
      <c r="C535" s="195" t="s">
        <v>707</v>
      </c>
      <c r="D535" s="195" t="s">
        <v>268</v>
      </c>
      <c r="E535" s="195" t="s">
        <v>137</v>
      </c>
      <c r="F535" s="195" t="s">
        <v>710</v>
      </c>
      <c r="G535" s="195" t="s">
        <v>48</v>
      </c>
      <c r="H535" s="195" t="s">
        <v>521</v>
      </c>
      <c r="I535" s="195" t="s">
        <v>796</v>
      </c>
      <c r="J535" s="195" t="s">
        <v>2015</v>
      </c>
      <c r="K535" s="204">
        <v>96.61</v>
      </c>
      <c r="L535" s="204">
        <v>0</v>
      </c>
      <c r="M535" s="204">
        <f t="shared" si="10"/>
        <v>96.61</v>
      </c>
      <c r="N535" s="195" t="s">
        <v>977</v>
      </c>
      <c r="O535" s="195" t="s">
        <v>2138</v>
      </c>
      <c r="P535" s="195"/>
      <c r="Q535" s="195" t="s">
        <v>2190</v>
      </c>
      <c r="R535" s="195" t="s">
        <v>847</v>
      </c>
    </row>
    <row r="536" spans="1:18" s="205" customFormat="1">
      <c r="A536" s="195" t="s">
        <v>2189</v>
      </c>
      <c r="B536" s="195" t="s">
        <v>794</v>
      </c>
      <c r="C536" s="195" t="s">
        <v>707</v>
      </c>
      <c r="D536" s="195" t="s">
        <v>268</v>
      </c>
      <c r="E536" s="195" t="s">
        <v>36</v>
      </c>
      <c r="F536" s="195" t="s">
        <v>710</v>
      </c>
      <c r="G536" s="195" t="s">
        <v>48</v>
      </c>
      <c r="H536" s="195" t="s">
        <v>521</v>
      </c>
      <c r="I536" s="195" t="s">
        <v>796</v>
      </c>
      <c r="J536" s="195" t="s">
        <v>2015</v>
      </c>
      <c r="K536" s="204">
        <v>600.97</v>
      </c>
      <c r="L536" s="204">
        <v>0</v>
      </c>
      <c r="M536" s="204">
        <f t="shared" si="10"/>
        <v>600.97</v>
      </c>
      <c r="N536" s="195" t="s">
        <v>976</v>
      </c>
      <c r="O536" s="195" t="s">
        <v>2138</v>
      </c>
      <c r="P536" s="195"/>
      <c r="Q536" s="195" t="s">
        <v>2190</v>
      </c>
      <c r="R536" s="195" t="s">
        <v>847</v>
      </c>
    </row>
    <row r="537" spans="1:18" s="205" customFormat="1">
      <c r="A537" s="195" t="s">
        <v>2189</v>
      </c>
      <c r="B537" s="195" t="s">
        <v>794</v>
      </c>
      <c r="C537" s="195" t="s">
        <v>707</v>
      </c>
      <c r="D537" s="195" t="s">
        <v>268</v>
      </c>
      <c r="E537" s="195" t="s">
        <v>36</v>
      </c>
      <c r="F537" s="195" t="s">
        <v>710</v>
      </c>
      <c r="G537" s="195" t="s">
        <v>48</v>
      </c>
      <c r="H537" s="195" t="s">
        <v>521</v>
      </c>
      <c r="I537" s="195" t="s">
        <v>796</v>
      </c>
      <c r="J537" s="195" t="s">
        <v>2015</v>
      </c>
      <c r="K537" s="204">
        <v>884.35</v>
      </c>
      <c r="L537" s="204">
        <v>0</v>
      </c>
      <c r="M537" s="204">
        <f t="shared" si="10"/>
        <v>884.35</v>
      </c>
      <c r="N537" s="195" t="s">
        <v>1002</v>
      </c>
      <c r="O537" s="195" t="s">
        <v>2138</v>
      </c>
      <c r="P537" s="195"/>
      <c r="Q537" s="195" t="s">
        <v>2190</v>
      </c>
      <c r="R537" s="195" t="s">
        <v>847</v>
      </c>
    </row>
    <row r="538" spans="1:18" s="205" customFormat="1">
      <c r="A538" s="195" t="s">
        <v>2189</v>
      </c>
      <c r="B538" s="195" t="s">
        <v>794</v>
      </c>
      <c r="C538" s="195" t="s">
        <v>707</v>
      </c>
      <c r="D538" s="195" t="s">
        <v>268</v>
      </c>
      <c r="E538" s="195" t="s">
        <v>36</v>
      </c>
      <c r="F538" s="195" t="s">
        <v>710</v>
      </c>
      <c r="G538" s="195" t="s">
        <v>48</v>
      </c>
      <c r="H538" s="195" t="s">
        <v>521</v>
      </c>
      <c r="I538" s="195" t="s">
        <v>796</v>
      </c>
      <c r="J538" s="195" t="s">
        <v>2015</v>
      </c>
      <c r="K538" s="204">
        <v>148.21</v>
      </c>
      <c r="L538" s="204">
        <v>0</v>
      </c>
      <c r="M538" s="204">
        <f t="shared" si="10"/>
        <v>148.21</v>
      </c>
      <c r="N538" s="195" t="s">
        <v>977</v>
      </c>
      <c r="O538" s="195" t="s">
        <v>2138</v>
      </c>
      <c r="P538" s="195"/>
      <c r="Q538" s="195" t="s">
        <v>2190</v>
      </c>
      <c r="R538" s="195" t="s">
        <v>847</v>
      </c>
    </row>
    <row r="539" spans="1:18" s="205" customFormat="1">
      <c r="A539" s="195" t="s">
        <v>2189</v>
      </c>
      <c r="B539" s="195" t="s">
        <v>794</v>
      </c>
      <c r="C539" s="195" t="s">
        <v>707</v>
      </c>
      <c r="D539" s="195" t="s">
        <v>268</v>
      </c>
      <c r="E539" s="195" t="s">
        <v>380</v>
      </c>
      <c r="F539" s="195" t="s">
        <v>710</v>
      </c>
      <c r="G539" s="195" t="s">
        <v>48</v>
      </c>
      <c r="H539" s="195" t="s">
        <v>521</v>
      </c>
      <c r="I539" s="195" t="s">
        <v>796</v>
      </c>
      <c r="J539" s="195" t="s">
        <v>2015</v>
      </c>
      <c r="K539" s="204">
        <v>397.96</v>
      </c>
      <c r="L539" s="204">
        <v>0</v>
      </c>
      <c r="M539" s="204">
        <f t="shared" si="10"/>
        <v>397.96</v>
      </c>
      <c r="N539" s="195" t="s">
        <v>962</v>
      </c>
      <c r="O539" s="195" t="s">
        <v>2138</v>
      </c>
      <c r="P539" s="195"/>
      <c r="Q539" s="195" t="s">
        <v>2190</v>
      </c>
      <c r="R539" s="195" t="s">
        <v>847</v>
      </c>
    </row>
    <row r="540" spans="1:18" s="205" customFormat="1">
      <c r="A540" s="195" t="s">
        <v>2189</v>
      </c>
      <c r="B540" s="195" t="s">
        <v>794</v>
      </c>
      <c r="C540" s="195" t="s">
        <v>709</v>
      </c>
      <c r="D540" s="195" t="s">
        <v>268</v>
      </c>
      <c r="E540" s="195" t="s">
        <v>342</v>
      </c>
      <c r="F540" s="195" t="s">
        <v>710</v>
      </c>
      <c r="G540" s="195" t="s">
        <v>48</v>
      </c>
      <c r="H540" s="195" t="s">
        <v>521</v>
      </c>
      <c r="I540" s="195" t="s">
        <v>796</v>
      </c>
      <c r="J540" s="195" t="s">
        <v>2015</v>
      </c>
      <c r="K540" s="204">
        <v>81.599999999999994</v>
      </c>
      <c r="L540" s="204">
        <v>0</v>
      </c>
      <c r="M540" s="204">
        <f t="shared" si="10"/>
        <v>81.599999999999994</v>
      </c>
      <c r="N540" s="195" t="s">
        <v>977</v>
      </c>
      <c r="O540" s="195" t="s">
        <v>2138</v>
      </c>
      <c r="P540" s="195"/>
      <c r="Q540" s="195" t="s">
        <v>2190</v>
      </c>
      <c r="R540" s="195" t="s">
        <v>847</v>
      </c>
    </row>
    <row r="541" spans="1:18" s="205" customFormat="1">
      <c r="A541" s="195" t="s">
        <v>2189</v>
      </c>
      <c r="B541" s="195" t="s">
        <v>794</v>
      </c>
      <c r="C541" s="195" t="s">
        <v>808</v>
      </c>
      <c r="D541" s="195" t="s">
        <v>268</v>
      </c>
      <c r="E541" s="195" t="s">
        <v>21</v>
      </c>
      <c r="F541" s="195" t="s">
        <v>710</v>
      </c>
      <c r="G541" s="195" t="s">
        <v>48</v>
      </c>
      <c r="H541" s="195" t="s">
        <v>521</v>
      </c>
      <c r="I541" s="195" t="s">
        <v>796</v>
      </c>
      <c r="J541" s="195" t="s">
        <v>2015</v>
      </c>
      <c r="K541" s="204">
        <v>70.5</v>
      </c>
      <c r="L541" s="204">
        <v>0</v>
      </c>
      <c r="M541" s="204">
        <f t="shared" si="10"/>
        <v>70.5</v>
      </c>
      <c r="N541" s="195" t="s">
        <v>2198</v>
      </c>
      <c r="O541" s="195" t="s">
        <v>2138</v>
      </c>
      <c r="P541" s="195"/>
      <c r="Q541" s="195" t="s">
        <v>2190</v>
      </c>
      <c r="R541" s="195" t="s">
        <v>847</v>
      </c>
    </row>
    <row r="542" spans="1:18" s="205" customFormat="1">
      <c r="A542" s="195" t="s">
        <v>2189</v>
      </c>
      <c r="B542" s="195" t="s">
        <v>794</v>
      </c>
      <c r="C542" s="195" t="s">
        <v>808</v>
      </c>
      <c r="D542" s="195" t="s">
        <v>268</v>
      </c>
      <c r="E542" s="195" t="s">
        <v>21</v>
      </c>
      <c r="F542" s="195" t="s">
        <v>710</v>
      </c>
      <c r="G542" s="195" t="s">
        <v>48</v>
      </c>
      <c r="H542" s="195" t="s">
        <v>521</v>
      </c>
      <c r="I542" s="195" t="s">
        <v>796</v>
      </c>
      <c r="J542" s="195" t="s">
        <v>2015</v>
      </c>
      <c r="K542" s="204">
        <v>61</v>
      </c>
      <c r="L542" s="204">
        <v>0</v>
      </c>
      <c r="M542" s="204">
        <f t="shared" si="10"/>
        <v>61</v>
      </c>
      <c r="N542" s="195" t="s">
        <v>977</v>
      </c>
      <c r="O542" s="195" t="s">
        <v>2138</v>
      </c>
      <c r="P542" s="195"/>
      <c r="Q542" s="195" t="s">
        <v>2190</v>
      </c>
      <c r="R542" s="195" t="s">
        <v>847</v>
      </c>
    </row>
    <row r="543" spans="1:18" s="205" customFormat="1">
      <c r="A543" s="195" t="s">
        <v>2189</v>
      </c>
      <c r="B543" s="195" t="s">
        <v>794</v>
      </c>
      <c r="C543" s="195" t="s">
        <v>808</v>
      </c>
      <c r="D543" s="195" t="s">
        <v>268</v>
      </c>
      <c r="E543" s="195" t="s">
        <v>21</v>
      </c>
      <c r="F543" s="195" t="s">
        <v>710</v>
      </c>
      <c r="G543" s="195" t="s">
        <v>48</v>
      </c>
      <c r="H543" s="195" t="s">
        <v>521</v>
      </c>
      <c r="I543" s="195" t="s">
        <v>796</v>
      </c>
      <c r="J543" s="195" t="s">
        <v>2015</v>
      </c>
      <c r="K543" s="204">
        <v>192.51</v>
      </c>
      <c r="L543" s="204">
        <v>0</v>
      </c>
      <c r="M543" s="204">
        <f t="shared" si="10"/>
        <v>192.51</v>
      </c>
      <c r="N543" s="195" t="s">
        <v>980</v>
      </c>
      <c r="O543" s="195" t="s">
        <v>2138</v>
      </c>
      <c r="P543" s="195"/>
      <c r="Q543" s="195" t="s">
        <v>2190</v>
      </c>
      <c r="R543" s="195" t="s">
        <v>847</v>
      </c>
    </row>
    <row r="544" spans="1:18" s="205" customFormat="1">
      <c r="A544" s="195" t="s">
        <v>2189</v>
      </c>
      <c r="B544" s="195" t="s">
        <v>794</v>
      </c>
      <c r="C544" s="195" t="s">
        <v>808</v>
      </c>
      <c r="D544" s="195" t="s">
        <v>268</v>
      </c>
      <c r="E544" s="195" t="s">
        <v>22</v>
      </c>
      <c r="F544" s="195" t="s">
        <v>710</v>
      </c>
      <c r="G544" s="195" t="s">
        <v>48</v>
      </c>
      <c r="H544" s="195" t="s">
        <v>521</v>
      </c>
      <c r="I544" s="195" t="s">
        <v>796</v>
      </c>
      <c r="J544" s="195" t="s">
        <v>2015</v>
      </c>
      <c r="K544" s="204">
        <v>129.72</v>
      </c>
      <c r="L544" s="204">
        <v>0</v>
      </c>
      <c r="M544" s="204">
        <f t="shared" si="10"/>
        <v>129.72</v>
      </c>
      <c r="N544" s="195" t="s">
        <v>2192</v>
      </c>
      <c r="O544" s="195" t="s">
        <v>2138</v>
      </c>
      <c r="P544" s="195"/>
      <c r="Q544" s="195" t="s">
        <v>2190</v>
      </c>
      <c r="R544" s="195" t="s">
        <v>847</v>
      </c>
    </row>
    <row r="545" spans="1:18" s="205" customFormat="1">
      <c r="A545" s="195" t="s">
        <v>2189</v>
      </c>
      <c r="B545" s="195" t="s">
        <v>794</v>
      </c>
      <c r="C545" s="195" t="s">
        <v>808</v>
      </c>
      <c r="D545" s="195" t="s">
        <v>268</v>
      </c>
      <c r="E545" s="195" t="s">
        <v>195</v>
      </c>
      <c r="F545" s="195" t="s">
        <v>710</v>
      </c>
      <c r="G545" s="195" t="s">
        <v>48</v>
      </c>
      <c r="H545" s="195" t="s">
        <v>521</v>
      </c>
      <c r="I545" s="195" t="s">
        <v>796</v>
      </c>
      <c r="J545" s="195" t="s">
        <v>2015</v>
      </c>
      <c r="K545" s="204">
        <v>347.8</v>
      </c>
      <c r="L545" s="204">
        <v>0</v>
      </c>
      <c r="M545" s="204">
        <f t="shared" si="10"/>
        <v>347.8</v>
      </c>
      <c r="N545" s="195" t="s">
        <v>978</v>
      </c>
      <c r="O545" s="195" t="s">
        <v>2138</v>
      </c>
      <c r="P545" s="195"/>
      <c r="Q545" s="195" t="s">
        <v>2190</v>
      </c>
      <c r="R545" s="195" t="s">
        <v>847</v>
      </c>
    </row>
    <row r="546" spans="1:18" s="205" customFormat="1">
      <c r="A546" s="195" t="s">
        <v>2189</v>
      </c>
      <c r="B546" s="195" t="s">
        <v>794</v>
      </c>
      <c r="C546" s="195" t="s">
        <v>808</v>
      </c>
      <c r="D546" s="195" t="s">
        <v>268</v>
      </c>
      <c r="E546" s="195" t="s">
        <v>20</v>
      </c>
      <c r="F546" s="195" t="s">
        <v>710</v>
      </c>
      <c r="G546" s="195" t="s">
        <v>48</v>
      </c>
      <c r="H546" s="195" t="s">
        <v>521</v>
      </c>
      <c r="I546" s="195" t="s">
        <v>796</v>
      </c>
      <c r="J546" s="195" t="s">
        <v>2015</v>
      </c>
      <c r="K546" s="204">
        <v>282</v>
      </c>
      <c r="L546" s="204">
        <v>0</v>
      </c>
      <c r="M546" s="204">
        <f t="shared" si="10"/>
        <v>282</v>
      </c>
      <c r="N546" s="195" t="s">
        <v>2195</v>
      </c>
      <c r="O546" s="195" t="s">
        <v>2138</v>
      </c>
      <c r="P546" s="195"/>
      <c r="Q546" s="195" t="s">
        <v>2190</v>
      </c>
      <c r="R546" s="195" t="s">
        <v>847</v>
      </c>
    </row>
    <row r="547" spans="1:18" s="205" customFormat="1">
      <c r="A547" s="195" t="s">
        <v>2189</v>
      </c>
      <c r="B547" s="195" t="s">
        <v>794</v>
      </c>
      <c r="C547" s="195" t="s">
        <v>808</v>
      </c>
      <c r="D547" s="195" t="s">
        <v>268</v>
      </c>
      <c r="E547" s="195" t="s">
        <v>29</v>
      </c>
      <c r="F547" s="195" t="s">
        <v>710</v>
      </c>
      <c r="G547" s="195" t="s">
        <v>48</v>
      </c>
      <c r="H547" s="195" t="s">
        <v>521</v>
      </c>
      <c r="I547" s="195" t="s">
        <v>796</v>
      </c>
      <c r="J547" s="195" t="s">
        <v>2015</v>
      </c>
      <c r="K547" s="204">
        <v>1003.93</v>
      </c>
      <c r="L547" s="204">
        <v>0</v>
      </c>
      <c r="M547" s="204">
        <f t="shared" si="10"/>
        <v>1003.93</v>
      </c>
      <c r="N547" s="195" t="s">
        <v>976</v>
      </c>
      <c r="O547" s="195" t="s">
        <v>2138</v>
      </c>
      <c r="P547" s="195"/>
      <c r="Q547" s="195" t="s">
        <v>2190</v>
      </c>
      <c r="R547" s="195" t="s">
        <v>847</v>
      </c>
    </row>
    <row r="548" spans="1:18" s="205" customFormat="1">
      <c r="A548" s="195" t="s">
        <v>2189</v>
      </c>
      <c r="B548" s="195" t="s">
        <v>794</v>
      </c>
      <c r="C548" s="195" t="s">
        <v>808</v>
      </c>
      <c r="D548" s="195" t="s">
        <v>268</v>
      </c>
      <c r="E548" s="195" t="s">
        <v>29</v>
      </c>
      <c r="F548" s="195" t="s">
        <v>710</v>
      </c>
      <c r="G548" s="195" t="s">
        <v>48</v>
      </c>
      <c r="H548" s="195" t="s">
        <v>521</v>
      </c>
      <c r="I548" s="195" t="s">
        <v>796</v>
      </c>
      <c r="J548" s="195" t="s">
        <v>2015</v>
      </c>
      <c r="K548" s="204">
        <v>75.2</v>
      </c>
      <c r="L548" s="204">
        <v>0</v>
      </c>
      <c r="M548" s="204">
        <f t="shared" si="10"/>
        <v>75.2</v>
      </c>
      <c r="N548" s="195" t="s">
        <v>2193</v>
      </c>
      <c r="O548" s="195" t="s">
        <v>2138</v>
      </c>
      <c r="P548" s="195"/>
      <c r="Q548" s="195" t="s">
        <v>2190</v>
      </c>
      <c r="R548" s="195" t="s">
        <v>847</v>
      </c>
    </row>
    <row r="549" spans="1:18" s="205" customFormat="1">
      <c r="A549" s="195" t="s">
        <v>2189</v>
      </c>
      <c r="B549" s="195" t="s">
        <v>794</v>
      </c>
      <c r="C549" s="195" t="s">
        <v>808</v>
      </c>
      <c r="D549" s="195" t="s">
        <v>268</v>
      </c>
      <c r="E549" s="195" t="s">
        <v>29</v>
      </c>
      <c r="F549" s="195" t="s">
        <v>710</v>
      </c>
      <c r="G549" s="195" t="s">
        <v>48</v>
      </c>
      <c r="H549" s="195" t="s">
        <v>521</v>
      </c>
      <c r="I549" s="195" t="s">
        <v>796</v>
      </c>
      <c r="J549" s="195" t="s">
        <v>2015</v>
      </c>
      <c r="K549" s="204">
        <v>526.4</v>
      </c>
      <c r="L549" s="204">
        <v>0</v>
      </c>
      <c r="M549" s="204">
        <f t="shared" si="10"/>
        <v>526.4</v>
      </c>
      <c r="N549" s="195" t="s">
        <v>2199</v>
      </c>
      <c r="O549" s="195" t="s">
        <v>2138</v>
      </c>
      <c r="P549" s="195"/>
      <c r="Q549" s="195" t="s">
        <v>2190</v>
      </c>
      <c r="R549" s="195" t="s">
        <v>847</v>
      </c>
    </row>
    <row r="550" spans="1:18" s="205" customFormat="1">
      <c r="A550" s="195" t="s">
        <v>2189</v>
      </c>
      <c r="B550" s="195" t="s">
        <v>794</v>
      </c>
      <c r="C550" s="195" t="s">
        <v>808</v>
      </c>
      <c r="D550" s="195" t="s">
        <v>268</v>
      </c>
      <c r="E550" s="195" t="s">
        <v>29</v>
      </c>
      <c r="F550" s="195" t="s">
        <v>710</v>
      </c>
      <c r="G550" s="195" t="s">
        <v>48</v>
      </c>
      <c r="H550" s="195" t="s">
        <v>521</v>
      </c>
      <c r="I550" s="195" t="s">
        <v>796</v>
      </c>
      <c r="J550" s="195" t="s">
        <v>2015</v>
      </c>
      <c r="K550" s="204">
        <v>155.22</v>
      </c>
      <c r="L550" s="204">
        <v>0</v>
      </c>
      <c r="M550" s="204">
        <f t="shared" si="10"/>
        <v>155.22</v>
      </c>
      <c r="N550" s="195" t="s">
        <v>977</v>
      </c>
      <c r="O550" s="195" t="s">
        <v>2138</v>
      </c>
      <c r="P550" s="195"/>
      <c r="Q550" s="195" t="s">
        <v>2190</v>
      </c>
      <c r="R550" s="195" t="s">
        <v>847</v>
      </c>
    </row>
    <row r="551" spans="1:18" s="205" customFormat="1">
      <c r="A551" s="195" t="s">
        <v>2189</v>
      </c>
      <c r="B551" s="195" t="s">
        <v>794</v>
      </c>
      <c r="C551" s="195" t="s">
        <v>808</v>
      </c>
      <c r="D551" s="195" t="s">
        <v>268</v>
      </c>
      <c r="E551" s="195" t="s">
        <v>18</v>
      </c>
      <c r="F551" s="195" t="s">
        <v>710</v>
      </c>
      <c r="G551" s="195" t="s">
        <v>48</v>
      </c>
      <c r="H551" s="195" t="s">
        <v>521</v>
      </c>
      <c r="I551" s="195" t="s">
        <v>796</v>
      </c>
      <c r="J551" s="195" t="s">
        <v>2015</v>
      </c>
      <c r="K551" s="204">
        <v>1927</v>
      </c>
      <c r="L551" s="204">
        <v>0</v>
      </c>
      <c r="M551" s="204">
        <f t="shared" si="10"/>
        <v>1927</v>
      </c>
      <c r="N551" s="195" t="s">
        <v>2160</v>
      </c>
      <c r="O551" s="195" t="s">
        <v>2138</v>
      </c>
      <c r="P551" s="195"/>
      <c r="Q551" s="195" t="s">
        <v>2190</v>
      </c>
      <c r="R551" s="195" t="s">
        <v>847</v>
      </c>
    </row>
    <row r="552" spans="1:18" s="205" customFormat="1">
      <c r="A552" s="195" t="s">
        <v>2189</v>
      </c>
      <c r="B552" s="195" t="s">
        <v>794</v>
      </c>
      <c r="C552" s="195" t="s">
        <v>808</v>
      </c>
      <c r="D552" s="195" t="s">
        <v>268</v>
      </c>
      <c r="E552" s="195" t="s">
        <v>19</v>
      </c>
      <c r="F552" s="195" t="s">
        <v>710</v>
      </c>
      <c r="G552" s="195" t="s">
        <v>48</v>
      </c>
      <c r="H552" s="195" t="s">
        <v>521</v>
      </c>
      <c r="I552" s="195" t="s">
        <v>796</v>
      </c>
      <c r="J552" s="195" t="s">
        <v>2015</v>
      </c>
      <c r="K552" s="204">
        <v>125.02</v>
      </c>
      <c r="L552" s="204">
        <v>0</v>
      </c>
      <c r="M552" s="204">
        <f t="shared" si="10"/>
        <v>125.02</v>
      </c>
      <c r="N552" s="195" t="s">
        <v>1114</v>
      </c>
      <c r="O552" s="195" t="s">
        <v>2138</v>
      </c>
      <c r="P552" s="195"/>
      <c r="Q552" s="195" t="s">
        <v>2190</v>
      </c>
      <c r="R552" s="195" t="s">
        <v>847</v>
      </c>
    </row>
    <row r="553" spans="1:18" s="205" customFormat="1">
      <c r="A553" s="195" t="s">
        <v>2189</v>
      </c>
      <c r="B553" s="195" t="s">
        <v>794</v>
      </c>
      <c r="C553" s="195" t="s">
        <v>706</v>
      </c>
      <c r="D553" s="195" t="s">
        <v>802</v>
      </c>
      <c r="E553" s="195" t="s">
        <v>210</v>
      </c>
      <c r="F553" s="195" t="s">
        <v>710</v>
      </c>
      <c r="G553" s="195" t="s">
        <v>48</v>
      </c>
      <c r="H553" s="195" t="s">
        <v>521</v>
      </c>
      <c r="I553" s="195" t="s">
        <v>796</v>
      </c>
      <c r="J553" s="195" t="s">
        <v>2015</v>
      </c>
      <c r="K553" s="204">
        <v>7.2</v>
      </c>
      <c r="L553" s="204">
        <v>0</v>
      </c>
      <c r="M553" s="204">
        <f t="shared" si="10"/>
        <v>7.2</v>
      </c>
      <c r="N553" s="195" t="s">
        <v>2196</v>
      </c>
      <c r="O553" s="195" t="s">
        <v>2138</v>
      </c>
      <c r="P553" s="195"/>
      <c r="Q553" s="195" t="s">
        <v>2190</v>
      </c>
      <c r="R553" s="195" t="s">
        <v>847</v>
      </c>
    </row>
    <row r="554" spans="1:18" s="205" customFormat="1">
      <c r="A554" s="195" t="s">
        <v>2189</v>
      </c>
      <c r="B554" s="195" t="s">
        <v>794</v>
      </c>
      <c r="C554" s="195" t="s">
        <v>706</v>
      </c>
      <c r="D554" s="195" t="s">
        <v>802</v>
      </c>
      <c r="E554" s="195" t="s">
        <v>21</v>
      </c>
      <c r="F554" s="195" t="s">
        <v>710</v>
      </c>
      <c r="G554" s="195" t="s">
        <v>48</v>
      </c>
      <c r="H554" s="195" t="s">
        <v>521</v>
      </c>
      <c r="I554" s="195" t="s">
        <v>796</v>
      </c>
      <c r="J554" s="195" t="s">
        <v>2015</v>
      </c>
      <c r="K554" s="204">
        <v>12.29</v>
      </c>
      <c r="L554" s="204">
        <v>0</v>
      </c>
      <c r="M554" s="204">
        <f t="shared" si="10"/>
        <v>12.29</v>
      </c>
      <c r="N554" s="195" t="s">
        <v>980</v>
      </c>
      <c r="O554" s="195" t="s">
        <v>2138</v>
      </c>
      <c r="P554" s="195"/>
      <c r="Q554" s="195" t="s">
        <v>2190</v>
      </c>
      <c r="R554" s="195" t="s">
        <v>847</v>
      </c>
    </row>
    <row r="555" spans="1:18" s="205" customFormat="1">
      <c r="A555" s="195" t="s">
        <v>2189</v>
      </c>
      <c r="B555" s="195" t="s">
        <v>794</v>
      </c>
      <c r="C555" s="195" t="s">
        <v>706</v>
      </c>
      <c r="D555" s="195" t="s">
        <v>802</v>
      </c>
      <c r="E555" s="195" t="s">
        <v>21</v>
      </c>
      <c r="F555" s="195" t="s">
        <v>710</v>
      </c>
      <c r="G555" s="195" t="s">
        <v>48</v>
      </c>
      <c r="H555" s="195" t="s">
        <v>521</v>
      </c>
      <c r="I555" s="195" t="s">
        <v>796</v>
      </c>
      <c r="J555" s="195" t="s">
        <v>2015</v>
      </c>
      <c r="K555" s="204">
        <v>4.5</v>
      </c>
      <c r="L555" s="204">
        <v>0</v>
      </c>
      <c r="M555" s="204">
        <f t="shared" si="10"/>
        <v>4.5</v>
      </c>
      <c r="N555" s="195" t="s">
        <v>2198</v>
      </c>
      <c r="O555" s="195" t="s">
        <v>2138</v>
      </c>
      <c r="P555" s="195"/>
      <c r="Q555" s="195" t="s">
        <v>2190</v>
      </c>
      <c r="R555" s="195" t="s">
        <v>847</v>
      </c>
    </row>
    <row r="556" spans="1:18" s="205" customFormat="1">
      <c r="A556" s="195" t="s">
        <v>2189</v>
      </c>
      <c r="B556" s="195" t="s">
        <v>794</v>
      </c>
      <c r="C556" s="195" t="s">
        <v>706</v>
      </c>
      <c r="D556" s="195" t="s">
        <v>802</v>
      </c>
      <c r="E556" s="195" t="s">
        <v>21</v>
      </c>
      <c r="F556" s="195" t="s">
        <v>710</v>
      </c>
      <c r="G556" s="195" t="s">
        <v>48</v>
      </c>
      <c r="H556" s="195" t="s">
        <v>521</v>
      </c>
      <c r="I556" s="195" t="s">
        <v>796</v>
      </c>
      <c r="J556" s="195" t="s">
        <v>2015</v>
      </c>
      <c r="K556" s="204">
        <v>3.89</v>
      </c>
      <c r="L556" s="204">
        <v>0</v>
      </c>
      <c r="M556" s="204">
        <f t="shared" si="10"/>
        <v>3.89</v>
      </c>
      <c r="N556" s="195" t="s">
        <v>977</v>
      </c>
      <c r="O556" s="195" t="s">
        <v>2138</v>
      </c>
      <c r="P556" s="195"/>
      <c r="Q556" s="195" t="s">
        <v>2190</v>
      </c>
      <c r="R556" s="195" t="s">
        <v>847</v>
      </c>
    </row>
    <row r="557" spans="1:18" s="205" customFormat="1">
      <c r="A557" s="195" t="s">
        <v>2189</v>
      </c>
      <c r="B557" s="195" t="s">
        <v>794</v>
      </c>
      <c r="C557" s="195" t="s">
        <v>706</v>
      </c>
      <c r="D557" s="195" t="s">
        <v>802</v>
      </c>
      <c r="E557" s="195" t="s">
        <v>22</v>
      </c>
      <c r="F557" s="195" t="s">
        <v>710</v>
      </c>
      <c r="G557" s="195" t="s">
        <v>48</v>
      </c>
      <c r="H557" s="195" t="s">
        <v>521</v>
      </c>
      <c r="I557" s="195" t="s">
        <v>796</v>
      </c>
      <c r="J557" s="195" t="s">
        <v>2015</v>
      </c>
      <c r="K557" s="204">
        <v>8.2799999999999994</v>
      </c>
      <c r="L557" s="204">
        <v>0</v>
      </c>
      <c r="M557" s="204">
        <f t="shared" si="10"/>
        <v>8.2799999999999994</v>
      </c>
      <c r="N557" s="195" t="s">
        <v>2192</v>
      </c>
      <c r="O557" s="195" t="s">
        <v>2138</v>
      </c>
      <c r="P557" s="195"/>
      <c r="Q557" s="195" t="s">
        <v>2190</v>
      </c>
      <c r="R557" s="195" t="s">
        <v>847</v>
      </c>
    </row>
    <row r="558" spans="1:18" s="205" customFormat="1">
      <c r="A558" s="195" t="s">
        <v>2189</v>
      </c>
      <c r="B558" s="195" t="s">
        <v>794</v>
      </c>
      <c r="C558" s="195" t="s">
        <v>706</v>
      </c>
      <c r="D558" s="195" t="s">
        <v>802</v>
      </c>
      <c r="E558" s="195" t="s">
        <v>380</v>
      </c>
      <c r="F558" s="195" t="s">
        <v>710</v>
      </c>
      <c r="G558" s="195" t="s">
        <v>48</v>
      </c>
      <c r="H558" s="195" t="s">
        <v>521</v>
      </c>
      <c r="I558" s="195" t="s">
        <v>796</v>
      </c>
      <c r="J558" s="195" t="s">
        <v>2015</v>
      </c>
      <c r="K558" s="204">
        <v>25.4</v>
      </c>
      <c r="L558" s="204">
        <v>0</v>
      </c>
      <c r="M558" s="204">
        <f t="shared" si="10"/>
        <v>25.4</v>
      </c>
      <c r="N558" s="195" t="s">
        <v>962</v>
      </c>
      <c r="O558" s="195" t="s">
        <v>2138</v>
      </c>
      <c r="P558" s="195"/>
      <c r="Q558" s="195" t="s">
        <v>2190</v>
      </c>
      <c r="R558" s="195" t="s">
        <v>847</v>
      </c>
    </row>
    <row r="559" spans="1:18" s="205" customFormat="1">
      <c r="A559" s="195" t="s">
        <v>2189</v>
      </c>
      <c r="B559" s="195" t="s">
        <v>794</v>
      </c>
      <c r="C559" s="195" t="s">
        <v>706</v>
      </c>
      <c r="D559" s="195" t="s">
        <v>802</v>
      </c>
      <c r="E559" s="195" t="s">
        <v>137</v>
      </c>
      <c r="F559" s="195" t="s">
        <v>710</v>
      </c>
      <c r="G559" s="195" t="s">
        <v>48</v>
      </c>
      <c r="H559" s="195" t="s">
        <v>521</v>
      </c>
      <c r="I559" s="195" t="s">
        <v>796</v>
      </c>
      <c r="J559" s="195" t="s">
        <v>2015</v>
      </c>
      <c r="K559" s="204">
        <v>6.17</v>
      </c>
      <c r="L559" s="204">
        <v>0</v>
      </c>
      <c r="M559" s="204">
        <f t="shared" si="10"/>
        <v>6.17</v>
      </c>
      <c r="N559" s="195" t="s">
        <v>977</v>
      </c>
      <c r="O559" s="195" t="s">
        <v>2138</v>
      </c>
      <c r="P559" s="195"/>
      <c r="Q559" s="195" t="s">
        <v>2190</v>
      </c>
      <c r="R559" s="195" t="s">
        <v>847</v>
      </c>
    </row>
    <row r="560" spans="1:18" s="205" customFormat="1">
      <c r="A560" s="195" t="s">
        <v>2189</v>
      </c>
      <c r="B560" s="195" t="s">
        <v>794</v>
      </c>
      <c r="C560" s="195" t="s">
        <v>706</v>
      </c>
      <c r="D560" s="195" t="s">
        <v>802</v>
      </c>
      <c r="E560" s="195" t="s">
        <v>36</v>
      </c>
      <c r="F560" s="195" t="s">
        <v>710</v>
      </c>
      <c r="G560" s="195" t="s">
        <v>48</v>
      </c>
      <c r="H560" s="195" t="s">
        <v>521</v>
      </c>
      <c r="I560" s="195" t="s">
        <v>796</v>
      </c>
      <c r="J560" s="195" t="s">
        <v>2015</v>
      </c>
      <c r="K560" s="204">
        <v>38.36</v>
      </c>
      <c r="L560" s="204">
        <v>0</v>
      </c>
      <c r="M560" s="204">
        <f t="shared" si="10"/>
        <v>38.36</v>
      </c>
      <c r="N560" s="195" t="s">
        <v>976</v>
      </c>
      <c r="O560" s="195" t="s">
        <v>2138</v>
      </c>
      <c r="P560" s="195"/>
      <c r="Q560" s="195" t="s">
        <v>2190</v>
      </c>
      <c r="R560" s="195" t="s">
        <v>847</v>
      </c>
    </row>
    <row r="561" spans="1:18" s="205" customFormat="1">
      <c r="A561" s="195" t="s">
        <v>2189</v>
      </c>
      <c r="B561" s="195" t="s">
        <v>794</v>
      </c>
      <c r="C561" s="195" t="s">
        <v>706</v>
      </c>
      <c r="D561" s="195" t="s">
        <v>802</v>
      </c>
      <c r="E561" s="195" t="s">
        <v>36</v>
      </c>
      <c r="F561" s="195" t="s">
        <v>710</v>
      </c>
      <c r="G561" s="195" t="s">
        <v>48</v>
      </c>
      <c r="H561" s="195" t="s">
        <v>521</v>
      </c>
      <c r="I561" s="195" t="s">
        <v>796</v>
      </c>
      <c r="J561" s="195" t="s">
        <v>2015</v>
      </c>
      <c r="K561" s="204">
        <v>56.45</v>
      </c>
      <c r="L561" s="204">
        <v>0</v>
      </c>
      <c r="M561" s="204">
        <f t="shared" si="10"/>
        <v>56.45</v>
      </c>
      <c r="N561" s="195" t="s">
        <v>1002</v>
      </c>
      <c r="O561" s="195" t="s">
        <v>2138</v>
      </c>
      <c r="P561" s="195"/>
      <c r="Q561" s="195" t="s">
        <v>2190</v>
      </c>
      <c r="R561" s="195" t="s">
        <v>847</v>
      </c>
    </row>
    <row r="562" spans="1:18" s="205" customFormat="1">
      <c r="A562" s="195" t="s">
        <v>2189</v>
      </c>
      <c r="B562" s="195" t="s">
        <v>794</v>
      </c>
      <c r="C562" s="195" t="s">
        <v>706</v>
      </c>
      <c r="D562" s="195" t="s">
        <v>802</v>
      </c>
      <c r="E562" s="195" t="s">
        <v>36</v>
      </c>
      <c r="F562" s="195" t="s">
        <v>710</v>
      </c>
      <c r="G562" s="195" t="s">
        <v>48</v>
      </c>
      <c r="H562" s="195" t="s">
        <v>521</v>
      </c>
      <c r="I562" s="195" t="s">
        <v>796</v>
      </c>
      <c r="J562" s="195" t="s">
        <v>2015</v>
      </c>
      <c r="K562" s="204">
        <v>9.4600000000000009</v>
      </c>
      <c r="L562" s="204">
        <v>0</v>
      </c>
      <c r="M562" s="204">
        <f t="shared" si="10"/>
        <v>9.4600000000000009</v>
      </c>
      <c r="N562" s="195" t="s">
        <v>977</v>
      </c>
      <c r="O562" s="195" t="s">
        <v>2138</v>
      </c>
      <c r="P562" s="195"/>
      <c r="Q562" s="195" t="s">
        <v>2190</v>
      </c>
      <c r="R562" s="195" t="s">
        <v>847</v>
      </c>
    </row>
    <row r="563" spans="1:18" s="205" customFormat="1">
      <c r="A563" s="195" t="s">
        <v>2189</v>
      </c>
      <c r="B563" s="195" t="s">
        <v>794</v>
      </c>
      <c r="C563" s="195" t="s">
        <v>706</v>
      </c>
      <c r="D563" s="195" t="s">
        <v>802</v>
      </c>
      <c r="E563" s="195" t="s">
        <v>816</v>
      </c>
      <c r="F563" s="195" t="s">
        <v>710</v>
      </c>
      <c r="G563" s="195" t="s">
        <v>48</v>
      </c>
      <c r="H563" s="195" t="s">
        <v>521</v>
      </c>
      <c r="I563" s="195" t="s">
        <v>796</v>
      </c>
      <c r="J563" s="195" t="s">
        <v>2015</v>
      </c>
      <c r="K563" s="204">
        <v>369</v>
      </c>
      <c r="L563" s="204">
        <v>0</v>
      </c>
      <c r="M563" s="204">
        <f t="shared" si="10"/>
        <v>369</v>
      </c>
      <c r="N563" s="195" t="s">
        <v>2194</v>
      </c>
      <c r="O563" s="195" t="s">
        <v>2138</v>
      </c>
      <c r="P563" s="195"/>
      <c r="Q563" s="195" t="s">
        <v>2190</v>
      </c>
      <c r="R563" s="195" t="s">
        <v>847</v>
      </c>
    </row>
    <row r="564" spans="1:18" s="205" customFormat="1">
      <c r="A564" s="195" t="s">
        <v>2189</v>
      </c>
      <c r="B564" s="195" t="s">
        <v>794</v>
      </c>
      <c r="C564" s="195" t="s">
        <v>706</v>
      </c>
      <c r="D564" s="195" t="s">
        <v>802</v>
      </c>
      <c r="E564" s="195" t="s">
        <v>19</v>
      </c>
      <c r="F564" s="195" t="s">
        <v>710</v>
      </c>
      <c r="G564" s="195" t="s">
        <v>48</v>
      </c>
      <c r="H564" s="195" t="s">
        <v>521</v>
      </c>
      <c r="I564" s="195" t="s">
        <v>796</v>
      </c>
      <c r="J564" s="195" t="s">
        <v>2015</v>
      </c>
      <c r="K564" s="204">
        <v>7.98</v>
      </c>
      <c r="L564" s="204">
        <v>0</v>
      </c>
      <c r="M564" s="204">
        <f t="shared" si="10"/>
        <v>7.98</v>
      </c>
      <c r="N564" s="195" t="s">
        <v>1114</v>
      </c>
      <c r="O564" s="195" t="s">
        <v>2138</v>
      </c>
      <c r="P564" s="195"/>
      <c r="Q564" s="195" t="s">
        <v>2190</v>
      </c>
      <c r="R564" s="195" t="s">
        <v>847</v>
      </c>
    </row>
    <row r="565" spans="1:18" s="205" customFormat="1">
      <c r="A565" s="195" t="s">
        <v>2189</v>
      </c>
      <c r="B565" s="195" t="s">
        <v>794</v>
      </c>
      <c r="C565" s="195" t="s">
        <v>706</v>
      </c>
      <c r="D565" s="195" t="s">
        <v>802</v>
      </c>
      <c r="E565" s="195" t="s">
        <v>29</v>
      </c>
      <c r="F565" s="195" t="s">
        <v>710</v>
      </c>
      <c r="G565" s="195" t="s">
        <v>48</v>
      </c>
      <c r="H565" s="195" t="s">
        <v>521</v>
      </c>
      <c r="I565" s="195" t="s">
        <v>796</v>
      </c>
      <c r="J565" s="195" t="s">
        <v>2015</v>
      </c>
      <c r="K565" s="204">
        <v>4.8</v>
      </c>
      <c r="L565" s="204">
        <v>0</v>
      </c>
      <c r="M565" s="204">
        <f t="shared" si="10"/>
        <v>4.8</v>
      </c>
      <c r="N565" s="195" t="s">
        <v>2193</v>
      </c>
      <c r="O565" s="195" t="s">
        <v>2138</v>
      </c>
      <c r="P565" s="195"/>
      <c r="Q565" s="195" t="s">
        <v>2190</v>
      </c>
      <c r="R565" s="195" t="s">
        <v>847</v>
      </c>
    </row>
    <row r="566" spans="1:18" s="205" customFormat="1">
      <c r="A566" s="195" t="s">
        <v>2189</v>
      </c>
      <c r="B566" s="195" t="s">
        <v>794</v>
      </c>
      <c r="C566" s="195" t="s">
        <v>706</v>
      </c>
      <c r="D566" s="195" t="s">
        <v>802</v>
      </c>
      <c r="E566" s="195" t="s">
        <v>29</v>
      </c>
      <c r="F566" s="195" t="s">
        <v>710</v>
      </c>
      <c r="G566" s="195" t="s">
        <v>48</v>
      </c>
      <c r="H566" s="195" t="s">
        <v>521</v>
      </c>
      <c r="I566" s="195" t="s">
        <v>796</v>
      </c>
      <c r="J566" s="195" t="s">
        <v>2015</v>
      </c>
      <c r="K566" s="204">
        <v>9.91</v>
      </c>
      <c r="L566" s="204">
        <v>0</v>
      </c>
      <c r="M566" s="204">
        <f t="shared" si="10"/>
        <v>9.91</v>
      </c>
      <c r="N566" s="195" t="s">
        <v>977</v>
      </c>
      <c r="O566" s="195" t="s">
        <v>2138</v>
      </c>
      <c r="P566" s="195"/>
      <c r="Q566" s="195" t="s">
        <v>2190</v>
      </c>
      <c r="R566" s="195" t="s">
        <v>847</v>
      </c>
    </row>
    <row r="567" spans="1:18" s="205" customFormat="1">
      <c r="A567" s="195" t="s">
        <v>2189</v>
      </c>
      <c r="B567" s="195" t="s">
        <v>794</v>
      </c>
      <c r="C567" s="195" t="s">
        <v>706</v>
      </c>
      <c r="D567" s="195" t="s">
        <v>802</v>
      </c>
      <c r="E567" s="195" t="s">
        <v>18</v>
      </c>
      <c r="F567" s="195" t="s">
        <v>710</v>
      </c>
      <c r="G567" s="195" t="s">
        <v>48</v>
      </c>
      <c r="H567" s="195" t="s">
        <v>521</v>
      </c>
      <c r="I567" s="195" t="s">
        <v>796</v>
      </c>
      <c r="J567" s="195" t="s">
        <v>2015</v>
      </c>
      <c r="K567" s="204">
        <v>123</v>
      </c>
      <c r="L567" s="204">
        <v>0</v>
      </c>
      <c r="M567" s="204">
        <f t="shared" si="10"/>
        <v>123</v>
      </c>
      <c r="N567" s="195" t="s">
        <v>2160</v>
      </c>
      <c r="O567" s="195" t="s">
        <v>2138</v>
      </c>
      <c r="P567" s="195"/>
      <c r="Q567" s="195" t="s">
        <v>2190</v>
      </c>
      <c r="R567" s="195" t="s">
        <v>847</v>
      </c>
    </row>
    <row r="568" spans="1:18" s="205" customFormat="1">
      <c r="A568" s="195" t="s">
        <v>2189</v>
      </c>
      <c r="B568" s="195" t="s">
        <v>794</v>
      </c>
      <c r="C568" s="195" t="s">
        <v>706</v>
      </c>
      <c r="D568" s="195" t="s">
        <v>802</v>
      </c>
      <c r="E568" s="195" t="s">
        <v>342</v>
      </c>
      <c r="F568" s="195" t="s">
        <v>710</v>
      </c>
      <c r="G568" s="195" t="s">
        <v>48</v>
      </c>
      <c r="H568" s="195" t="s">
        <v>521</v>
      </c>
      <c r="I568" s="195" t="s">
        <v>796</v>
      </c>
      <c r="J568" s="195" t="s">
        <v>2015</v>
      </c>
      <c r="K568" s="204">
        <v>30</v>
      </c>
      <c r="L568" s="204">
        <v>0</v>
      </c>
      <c r="M568" s="204">
        <f t="shared" ref="M568:M631" si="11">K568-L568</f>
        <v>30</v>
      </c>
      <c r="N568" s="195" t="s">
        <v>2191</v>
      </c>
      <c r="O568" s="195" t="s">
        <v>2138</v>
      </c>
      <c r="P568" s="195"/>
      <c r="Q568" s="195" t="s">
        <v>2190</v>
      </c>
      <c r="R568" s="195" t="s">
        <v>847</v>
      </c>
    </row>
    <row r="569" spans="1:18" s="205" customFormat="1">
      <c r="A569" s="195" t="s">
        <v>2189</v>
      </c>
      <c r="B569" s="195" t="s">
        <v>794</v>
      </c>
      <c r="C569" s="195" t="s">
        <v>706</v>
      </c>
      <c r="D569" s="195" t="s">
        <v>802</v>
      </c>
      <c r="E569" s="195" t="s">
        <v>342</v>
      </c>
      <c r="F569" s="195" t="s">
        <v>710</v>
      </c>
      <c r="G569" s="195" t="s">
        <v>48</v>
      </c>
      <c r="H569" s="195" t="s">
        <v>521</v>
      </c>
      <c r="I569" s="195" t="s">
        <v>796</v>
      </c>
      <c r="J569" s="195" t="s">
        <v>2015</v>
      </c>
      <c r="K569" s="204">
        <v>5.21</v>
      </c>
      <c r="L569" s="204">
        <v>0</v>
      </c>
      <c r="M569" s="204">
        <f t="shared" si="11"/>
        <v>5.21</v>
      </c>
      <c r="N569" s="195" t="s">
        <v>977</v>
      </c>
      <c r="O569" s="195" t="s">
        <v>2138</v>
      </c>
      <c r="P569" s="195"/>
      <c r="Q569" s="195" t="s">
        <v>2190</v>
      </c>
      <c r="R569" s="195" t="s">
        <v>847</v>
      </c>
    </row>
    <row r="570" spans="1:18" s="205" customFormat="1">
      <c r="A570" s="195" t="s">
        <v>2189</v>
      </c>
      <c r="B570" s="195" t="s">
        <v>794</v>
      </c>
      <c r="C570" s="195" t="s">
        <v>706</v>
      </c>
      <c r="D570" s="195" t="s">
        <v>802</v>
      </c>
      <c r="E570" s="195" t="s">
        <v>195</v>
      </c>
      <c r="F570" s="195" t="s">
        <v>710</v>
      </c>
      <c r="G570" s="195" t="s">
        <v>48</v>
      </c>
      <c r="H570" s="195" t="s">
        <v>521</v>
      </c>
      <c r="I570" s="195" t="s">
        <v>796</v>
      </c>
      <c r="J570" s="195" t="s">
        <v>2015</v>
      </c>
      <c r="K570" s="204">
        <v>22.2</v>
      </c>
      <c r="L570" s="204">
        <v>0</v>
      </c>
      <c r="M570" s="204">
        <f t="shared" si="11"/>
        <v>22.2</v>
      </c>
      <c r="N570" s="195" t="s">
        <v>978</v>
      </c>
      <c r="O570" s="195" t="s">
        <v>2138</v>
      </c>
      <c r="P570" s="195"/>
      <c r="Q570" s="195" t="s">
        <v>2190</v>
      </c>
      <c r="R570" s="195" t="s">
        <v>847</v>
      </c>
    </row>
    <row r="571" spans="1:18" s="205" customFormat="1">
      <c r="A571" s="195" t="s">
        <v>2189</v>
      </c>
      <c r="B571" s="195" t="s">
        <v>794</v>
      </c>
      <c r="C571" s="195" t="s">
        <v>859</v>
      </c>
      <c r="D571" s="195" t="s">
        <v>521</v>
      </c>
      <c r="E571" s="195" t="s">
        <v>21</v>
      </c>
      <c r="F571" s="195" t="s">
        <v>710</v>
      </c>
      <c r="G571" s="195" t="s">
        <v>48</v>
      </c>
      <c r="H571" s="195" t="s">
        <v>521</v>
      </c>
      <c r="I571" s="195" t="s">
        <v>796</v>
      </c>
      <c r="J571" s="195" t="s">
        <v>2015</v>
      </c>
      <c r="K571" s="204">
        <v>0</v>
      </c>
      <c r="L571" s="204">
        <v>204.8</v>
      </c>
      <c r="M571" s="204">
        <f t="shared" si="11"/>
        <v>-204.8</v>
      </c>
      <c r="N571" s="195" t="s">
        <v>980</v>
      </c>
      <c r="O571" s="195" t="s">
        <v>2138</v>
      </c>
      <c r="P571" s="195"/>
      <c r="Q571" s="195" t="s">
        <v>2190</v>
      </c>
      <c r="R571" s="195" t="s">
        <v>847</v>
      </c>
    </row>
    <row r="572" spans="1:18" s="205" customFormat="1">
      <c r="A572" s="195" t="s">
        <v>2189</v>
      </c>
      <c r="B572" s="195" t="s">
        <v>794</v>
      </c>
      <c r="C572" s="195" t="s">
        <v>859</v>
      </c>
      <c r="D572" s="195" t="s">
        <v>521</v>
      </c>
      <c r="E572" s="195" t="s">
        <v>380</v>
      </c>
      <c r="F572" s="195" t="s">
        <v>710</v>
      </c>
      <c r="G572" s="195" t="s">
        <v>48</v>
      </c>
      <c r="H572" s="195" t="s">
        <v>521</v>
      </c>
      <c r="I572" s="195" t="s">
        <v>796</v>
      </c>
      <c r="J572" s="195" t="s">
        <v>2015</v>
      </c>
      <c r="K572" s="204">
        <v>0</v>
      </c>
      <c r="L572" s="204">
        <v>423.36</v>
      </c>
      <c r="M572" s="204">
        <f t="shared" si="11"/>
        <v>-423.36</v>
      </c>
      <c r="N572" s="195" t="s">
        <v>962</v>
      </c>
      <c r="O572" s="195" t="s">
        <v>2138</v>
      </c>
      <c r="P572" s="195"/>
      <c r="Q572" s="195" t="s">
        <v>2190</v>
      </c>
      <c r="R572" s="195" t="s">
        <v>847</v>
      </c>
    </row>
    <row r="573" spans="1:18" s="205" customFormat="1">
      <c r="A573" s="195" t="s">
        <v>2189</v>
      </c>
      <c r="B573" s="195" t="s">
        <v>794</v>
      </c>
      <c r="C573" s="195" t="s">
        <v>859</v>
      </c>
      <c r="D573" s="195" t="s">
        <v>521</v>
      </c>
      <c r="E573" s="195" t="s">
        <v>800</v>
      </c>
      <c r="F573" s="195" t="s">
        <v>710</v>
      </c>
      <c r="G573" s="195" t="s">
        <v>48</v>
      </c>
      <c r="H573" s="195" t="s">
        <v>521</v>
      </c>
      <c r="I573" s="195" t="s">
        <v>796</v>
      </c>
      <c r="J573" s="195" t="s">
        <v>2015</v>
      </c>
      <c r="K573" s="204">
        <v>0</v>
      </c>
      <c r="L573" s="204">
        <v>1380</v>
      </c>
      <c r="M573" s="204">
        <f t="shared" si="11"/>
        <v>-1380</v>
      </c>
      <c r="N573" s="195" t="s">
        <v>2197</v>
      </c>
      <c r="O573" s="195" t="s">
        <v>2138</v>
      </c>
      <c r="P573" s="195"/>
      <c r="Q573" s="195" t="s">
        <v>2190</v>
      </c>
      <c r="R573" s="195" t="s">
        <v>847</v>
      </c>
    </row>
    <row r="574" spans="1:18" s="205" customFormat="1">
      <c r="A574" s="195" t="s">
        <v>2189</v>
      </c>
      <c r="B574" s="195" t="s">
        <v>794</v>
      </c>
      <c r="C574" s="195" t="s">
        <v>859</v>
      </c>
      <c r="D574" s="195" t="s">
        <v>521</v>
      </c>
      <c r="E574" s="195" t="s">
        <v>382</v>
      </c>
      <c r="F574" s="195" t="s">
        <v>710</v>
      </c>
      <c r="G574" s="195" t="s">
        <v>48</v>
      </c>
      <c r="H574" s="195" t="s">
        <v>521</v>
      </c>
      <c r="I574" s="195" t="s">
        <v>796</v>
      </c>
      <c r="J574" s="195" t="s">
        <v>2015</v>
      </c>
      <c r="K574" s="204">
        <v>0</v>
      </c>
      <c r="L574" s="204">
        <v>522.79999999999995</v>
      </c>
      <c r="M574" s="204">
        <f t="shared" si="11"/>
        <v>-522.79999999999995</v>
      </c>
      <c r="N574" s="195" t="s">
        <v>976</v>
      </c>
      <c r="O574" s="195" t="s">
        <v>2138</v>
      </c>
      <c r="P574" s="195"/>
      <c r="Q574" s="195" t="s">
        <v>2190</v>
      </c>
      <c r="R574" s="195" t="s">
        <v>847</v>
      </c>
    </row>
    <row r="575" spans="1:18" s="205" customFormat="1">
      <c r="A575" s="195" t="s">
        <v>2189</v>
      </c>
      <c r="B575" s="195" t="s">
        <v>794</v>
      </c>
      <c r="C575" s="195" t="s">
        <v>706</v>
      </c>
      <c r="D575" s="195" t="s">
        <v>802</v>
      </c>
      <c r="E575" s="195" t="s">
        <v>29</v>
      </c>
      <c r="F575" s="195" t="s">
        <v>710</v>
      </c>
      <c r="G575" s="195" t="s">
        <v>48</v>
      </c>
      <c r="H575" s="195" t="s">
        <v>521</v>
      </c>
      <c r="I575" s="195" t="s">
        <v>796</v>
      </c>
      <c r="J575" s="195" t="s">
        <v>2015</v>
      </c>
      <c r="K575" s="204">
        <v>64.08</v>
      </c>
      <c r="L575" s="204">
        <v>0</v>
      </c>
      <c r="M575" s="204">
        <f t="shared" si="11"/>
        <v>64.08</v>
      </c>
      <c r="N575" s="195" t="s">
        <v>976</v>
      </c>
      <c r="O575" s="195" t="s">
        <v>2138</v>
      </c>
      <c r="P575" s="195"/>
      <c r="Q575" s="195" t="s">
        <v>2190</v>
      </c>
      <c r="R575" s="195" t="s">
        <v>847</v>
      </c>
    </row>
    <row r="576" spans="1:18" s="205" customFormat="1">
      <c r="A576" s="195" t="s">
        <v>2189</v>
      </c>
      <c r="B576" s="195" t="s">
        <v>794</v>
      </c>
      <c r="C576" s="195" t="s">
        <v>706</v>
      </c>
      <c r="D576" s="195" t="s">
        <v>802</v>
      </c>
      <c r="E576" s="195" t="s">
        <v>29</v>
      </c>
      <c r="F576" s="195" t="s">
        <v>710</v>
      </c>
      <c r="G576" s="195" t="s">
        <v>48</v>
      </c>
      <c r="H576" s="195" t="s">
        <v>521</v>
      </c>
      <c r="I576" s="195" t="s">
        <v>796</v>
      </c>
      <c r="J576" s="195" t="s">
        <v>2015</v>
      </c>
      <c r="K576" s="204">
        <v>33.6</v>
      </c>
      <c r="L576" s="204">
        <v>0</v>
      </c>
      <c r="M576" s="204">
        <f t="shared" si="11"/>
        <v>33.6</v>
      </c>
      <c r="N576" s="195" t="s">
        <v>2199</v>
      </c>
      <c r="O576" s="195" t="s">
        <v>2138</v>
      </c>
      <c r="P576" s="195"/>
      <c r="Q576" s="195" t="s">
        <v>2190</v>
      </c>
      <c r="R576" s="195" t="s">
        <v>847</v>
      </c>
    </row>
    <row r="577" spans="1:18" s="205" customFormat="1">
      <c r="A577" s="195" t="s">
        <v>2189</v>
      </c>
      <c r="B577" s="195" t="s">
        <v>794</v>
      </c>
      <c r="C577" s="195" t="s">
        <v>859</v>
      </c>
      <c r="D577" s="195" t="s">
        <v>521</v>
      </c>
      <c r="E577" s="195" t="s">
        <v>36</v>
      </c>
      <c r="F577" s="195" t="s">
        <v>710</v>
      </c>
      <c r="G577" s="195" t="s">
        <v>48</v>
      </c>
      <c r="H577" s="195" t="s">
        <v>521</v>
      </c>
      <c r="I577" s="195" t="s">
        <v>796</v>
      </c>
      <c r="J577" s="195" t="s">
        <v>2015</v>
      </c>
      <c r="K577" s="204">
        <v>0</v>
      </c>
      <c r="L577" s="204">
        <v>157.66999999999999</v>
      </c>
      <c r="M577" s="204">
        <f t="shared" si="11"/>
        <v>-157.66999999999999</v>
      </c>
      <c r="N577" s="195" t="s">
        <v>977</v>
      </c>
      <c r="O577" s="195" t="s">
        <v>2138</v>
      </c>
      <c r="P577" s="195"/>
      <c r="Q577" s="195" t="s">
        <v>2190</v>
      </c>
      <c r="R577" s="195" t="s">
        <v>847</v>
      </c>
    </row>
    <row r="578" spans="1:18" s="205" customFormat="1">
      <c r="A578" s="195" t="s">
        <v>2189</v>
      </c>
      <c r="B578" s="195" t="s">
        <v>794</v>
      </c>
      <c r="C578" s="195" t="s">
        <v>859</v>
      </c>
      <c r="D578" s="195" t="s">
        <v>521</v>
      </c>
      <c r="E578" s="195" t="s">
        <v>816</v>
      </c>
      <c r="F578" s="195" t="s">
        <v>710</v>
      </c>
      <c r="G578" s="195" t="s">
        <v>48</v>
      </c>
      <c r="H578" s="195" t="s">
        <v>521</v>
      </c>
      <c r="I578" s="195" t="s">
        <v>796</v>
      </c>
      <c r="J578" s="195" t="s">
        <v>2015</v>
      </c>
      <c r="K578" s="204">
        <v>0</v>
      </c>
      <c r="L578" s="204">
        <v>6150</v>
      </c>
      <c r="M578" s="204">
        <f t="shared" si="11"/>
        <v>-6150</v>
      </c>
      <c r="N578" s="195" t="s">
        <v>2194</v>
      </c>
      <c r="O578" s="195" t="s">
        <v>2138</v>
      </c>
      <c r="P578" s="195"/>
      <c r="Q578" s="195" t="s">
        <v>2190</v>
      </c>
      <c r="R578" s="195" t="s">
        <v>847</v>
      </c>
    </row>
    <row r="579" spans="1:18" s="205" customFormat="1">
      <c r="A579" s="195" t="s">
        <v>2189</v>
      </c>
      <c r="B579" s="195" t="s">
        <v>794</v>
      </c>
      <c r="C579" s="195" t="s">
        <v>859</v>
      </c>
      <c r="D579" s="195" t="s">
        <v>521</v>
      </c>
      <c r="E579" s="195" t="s">
        <v>19</v>
      </c>
      <c r="F579" s="195" t="s">
        <v>710</v>
      </c>
      <c r="G579" s="195" t="s">
        <v>48</v>
      </c>
      <c r="H579" s="195" t="s">
        <v>521</v>
      </c>
      <c r="I579" s="195" t="s">
        <v>796</v>
      </c>
      <c r="J579" s="195" t="s">
        <v>2015</v>
      </c>
      <c r="K579" s="204">
        <v>0</v>
      </c>
      <c r="L579" s="204">
        <v>133</v>
      </c>
      <c r="M579" s="204">
        <f t="shared" si="11"/>
        <v>-133</v>
      </c>
      <c r="N579" s="195" t="s">
        <v>1114</v>
      </c>
      <c r="O579" s="195" t="s">
        <v>2138</v>
      </c>
      <c r="P579" s="195"/>
      <c r="Q579" s="195" t="s">
        <v>2190</v>
      </c>
      <c r="R579" s="195" t="s">
        <v>847</v>
      </c>
    </row>
    <row r="580" spans="1:18" s="205" customFormat="1">
      <c r="A580" s="195" t="s">
        <v>2189</v>
      </c>
      <c r="B580" s="195" t="s">
        <v>794</v>
      </c>
      <c r="C580" s="195" t="s">
        <v>859</v>
      </c>
      <c r="D580" s="195" t="s">
        <v>521</v>
      </c>
      <c r="E580" s="195" t="s">
        <v>210</v>
      </c>
      <c r="F580" s="195" t="s">
        <v>710</v>
      </c>
      <c r="G580" s="195" t="s">
        <v>48</v>
      </c>
      <c r="H580" s="195" t="s">
        <v>521</v>
      </c>
      <c r="I580" s="195" t="s">
        <v>796</v>
      </c>
      <c r="J580" s="195" t="s">
        <v>2015</v>
      </c>
      <c r="K580" s="204">
        <v>0</v>
      </c>
      <c r="L580" s="204">
        <v>120</v>
      </c>
      <c r="M580" s="204">
        <f t="shared" si="11"/>
        <v>-120</v>
      </c>
      <c r="N580" s="195" t="s">
        <v>2196</v>
      </c>
      <c r="O580" s="195" t="s">
        <v>2138</v>
      </c>
      <c r="P580" s="195"/>
      <c r="Q580" s="195" t="s">
        <v>2190</v>
      </c>
      <c r="R580" s="195" t="s">
        <v>847</v>
      </c>
    </row>
    <row r="581" spans="1:18" s="205" customFormat="1">
      <c r="A581" s="195" t="s">
        <v>2189</v>
      </c>
      <c r="B581" s="195" t="s">
        <v>794</v>
      </c>
      <c r="C581" s="195" t="s">
        <v>859</v>
      </c>
      <c r="D581" s="195" t="s">
        <v>521</v>
      </c>
      <c r="E581" s="195" t="s">
        <v>21</v>
      </c>
      <c r="F581" s="195" t="s">
        <v>710</v>
      </c>
      <c r="G581" s="195" t="s">
        <v>48</v>
      </c>
      <c r="H581" s="195" t="s">
        <v>521</v>
      </c>
      <c r="I581" s="195" t="s">
        <v>796</v>
      </c>
      <c r="J581" s="195" t="s">
        <v>2015</v>
      </c>
      <c r="K581" s="204">
        <v>0</v>
      </c>
      <c r="L581" s="204">
        <v>75</v>
      </c>
      <c r="M581" s="204">
        <f t="shared" si="11"/>
        <v>-75</v>
      </c>
      <c r="N581" s="195" t="s">
        <v>2198</v>
      </c>
      <c r="O581" s="195" t="s">
        <v>2138</v>
      </c>
      <c r="P581" s="195"/>
      <c r="Q581" s="195" t="s">
        <v>2190</v>
      </c>
      <c r="R581" s="195" t="s">
        <v>847</v>
      </c>
    </row>
    <row r="582" spans="1:18" s="205" customFormat="1">
      <c r="A582" s="195" t="s">
        <v>2189</v>
      </c>
      <c r="B582" s="195" t="s">
        <v>794</v>
      </c>
      <c r="C582" s="195" t="s">
        <v>859</v>
      </c>
      <c r="D582" s="195" t="s">
        <v>521</v>
      </c>
      <c r="E582" s="195" t="s">
        <v>21</v>
      </c>
      <c r="F582" s="195" t="s">
        <v>710</v>
      </c>
      <c r="G582" s="195" t="s">
        <v>48</v>
      </c>
      <c r="H582" s="195" t="s">
        <v>521</v>
      </c>
      <c r="I582" s="195" t="s">
        <v>796</v>
      </c>
      <c r="J582" s="195" t="s">
        <v>2015</v>
      </c>
      <c r="K582" s="204">
        <v>0</v>
      </c>
      <c r="L582" s="204">
        <v>64.89</v>
      </c>
      <c r="M582" s="204">
        <f t="shared" si="11"/>
        <v>-64.89</v>
      </c>
      <c r="N582" s="195" t="s">
        <v>977</v>
      </c>
      <c r="O582" s="195" t="s">
        <v>2138</v>
      </c>
      <c r="P582" s="195"/>
      <c r="Q582" s="195" t="s">
        <v>2190</v>
      </c>
      <c r="R582" s="195" t="s">
        <v>847</v>
      </c>
    </row>
    <row r="583" spans="1:18" s="205" customFormat="1">
      <c r="A583" s="195" t="s">
        <v>2189</v>
      </c>
      <c r="B583" s="195" t="s">
        <v>794</v>
      </c>
      <c r="C583" s="195" t="s">
        <v>859</v>
      </c>
      <c r="D583" s="195" t="s">
        <v>521</v>
      </c>
      <c r="E583" s="195" t="s">
        <v>29</v>
      </c>
      <c r="F583" s="195" t="s">
        <v>710</v>
      </c>
      <c r="G583" s="195" t="s">
        <v>48</v>
      </c>
      <c r="H583" s="195" t="s">
        <v>521</v>
      </c>
      <c r="I583" s="195" t="s">
        <v>796</v>
      </c>
      <c r="J583" s="195" t="s">
        <v>2015</v>
      </c>
      <c r="K583" s="204">
        <v>0</v>
      </c>
      <c r="L583" s="204">
        <v>560</v>
      </c>
      <c r="M583" s="204">
        <f t="shared" si="11"/>
        <v>-560</v>
      </c>
      <c r="N583" s="195" t="s">
        <v>2199</v>
      </c>
      <c r="O583" s="195" t="s">
        <v>2138</v>
      </c>
      <c r="P583" s="195"/>
      <c r="Q583" s="195" t="s">
        <v>2190</v>
      </c>
      <c r="R583" s="195" t="s">
        <v>847</v>
      </c>
    </row>
    <row r="584" spans="1:18" s="205" customFormat="1">
      <c r="A584" s="195" t="s">
        <v>2189</v>
      </c>
      <c r="B584" s="195" t="s">
        <v>794</v>
      </c>
      <c r="C584" s="195" t="s">
        <v>859</v>
      </c>
      <c r="D584" s="195" t="s">
        <v>521</v>
      </c>
      <c r="E584" s="195" t="s">
        <v>29</v>
      </c>
      <c r="F584" s="195" t="s">
        <v>710</v>
      </c>
      <c r="G584" s="195" t="s">
        <v>48</v>
      </c>
      <c r="H584" s="195" t="s">
        <v>521</v>
      </c>
      <c r="I584" s="195" t="s">
        <v>796</v>
      </c>
      <c r="J584" s="195" t="s">
        <v>2015</v>
      </c>
      <c r="K584" s="204">
        <v>0</v>
      </c>
      <c r="L584" s="204">
        <v>165.13</v>
      </c>
      <c r="M584" s="204">
        <f t="shared" si="11"/>
        <v>-165.13</v>
      </c>
      <c r="N584" s="195" t="s">
        <v>977</v>
      </c>
      <c r="O584" s="195" t="s">
        <v>2138</v>
      </c>
      <c r="P584" s="195"/>
      <c r="Q584" s="195" t="s">
        <v>2190</v>
      </c>
      <c r="R584" s="195" t="s">
        <v>847</v>
      </c>
    </row>
    <row r="585" spans="1:18" s="205" customFormat="1">
      <c r="A585" s="195" t="s">
        <v>2189</v>
      </c>
      <c r="B585" s="195" t="s">
        <v>794</v>
      </c>
      <c r="C585" s="195" t="s">
        <v>859</v>
      </c>
      <c r="D585" s="195" t="s">
        <v>521</v>
      </c>
      <c r="E585" s="195" t="s">
        <v>18</v>
      </c>
      <c r="F585" s="195" t="s">
        <v>710</v>
      </c>
      <c r="G585" s="195" t="s">
        <v>48</v>
      </c>
      <c r="H585" s="195" t="s">
        <v>521</v>
      </c>
      <c r="I585" s="195" t="s">
        <v>796</v>
      </c>
      <c r="J585" s="195" t="s">
        <v>2015</v>
      </c>
      <c r="K585" s="204">
        <v>0</v>
      </c>
      <c r="L585" s="204">
        <v>2050</v>
      </c>
      <c r="M585" s="204">
        <f t="shared" si="11"/>
        <v>-2050</v>
      </c>
      <c r="N585" s="195" t="s">
        <v>2160</v>
      </c>
      <c r="O585" s="195" t="s">
        <v>2138</v>
      </c>
      <c r="P585" s="195"/>
      <c r="Q585" s="195" t="s">
        <v>2190</v>
      </c>
      <c r="R585" s="195" t="s">
        <v>847</v>
      </c>
    </row>
    <row r="586" spans="1:18" s="205" customFormat="1">
      <c r="A586" s="195" t="s">
        <v>2189</v>
      </c>
      <c r="B586" s="195" t="s">
        <v>794</v>
      </c>
      <c r="C586" s="195" t="s">
        <v>859</v>
      </c>
      <c r="D586" s="195" t="s">
        <v>521</v>
      </c>
      <c r="E586" s="195" t="s">
        <v>137</v>
      </c>
      <c r="F586" s="195" t="s">
        <v>710</v>
      </c>
      <c r="G586" s="195" t="s">
        <v>48</v>
      </c>
      <c r="H586" s="195" t="s">
        <v>521</v>
      </c>
      <c r="I586" s="195" t="s">
        <v>796</v>
      </c>
      <c r="J586" s="195" t="s">
        <v>2015</v>
      </c>
      <c r="K586" s="204">
        <v>0</v>
      </c>
      <c r="L586" s="204">
        <v>102.78</v>
      </c>
      <c r="M586" s="204">
        <f t="shared" si="11"/>
        <v>-102.78</v>
      </c>
      <c r="N586" s="195" t="s">
        <v>977</v>
      </c>
      <c r="O586" s="195" t="s">
        <v>2138</v>
      </c>
      <c r="P586" s="195"/>
      <c r="Q586" s="195" t="s">
        <v>2190</v>
      </c>
      <c r="R586" s="195" t="s">
        <v>847</v>
      </c>
    </row>
    <row r="587" spans="1:18" s="205" customFormat="1">
      <c r="A587" s="195" t="s">
        <v>2189</v>
      </c>
      <c r="B587" s="195" t="s">
        <v>794</v>
      </c>
      <c r="C587" s="195" t="s">
        <v>859</v>
      </c>
      <c r="D587" s="195" t="s">
        <v>521</v>
      </c>
      <c r="E587" s="195" t="s">
        <v>36</v>
      </c>
      <c r="F587" s="195" t="s">
        <v>710</v>
      </c>
      <c r="G587" s="195" t="s">
        <v>48</v>
      </c>
      <c r="H587" s="195" t="s">
        <v>521</v>
      </c>
      <c r="I587" s="195" t="s">
        <v>796</v>
      </c>
      <c r="J587" s="195" t="s">
        <v>2015</v>
      </c>
      <c r="K587" s="204">
        <v>0</v>
      </c>
      <c r="L587" s="204">
        <v>639.33000000000004</v>
      </c>
      <c r="M587" s="204">
        <f t="shared" si="11"/>
        <v>-639.33000000000004</v>
      </c>
      <c r="N587" s="195" t="s">
        <v>976</v>
      </c>
      <c r="O587" s="195" t="s">
        <v>2138</v>
      </c>
      <c r="P587" s="195"/>
      <c r="Q587" s="195" t="s">
        <v>2190</v>
      </c>
      <c r="R587" s="195" t="s">
        <v>847</v>
      </c>
    </row>
    <row r="588" spans="1:18" s="205" customFormat="1">
      <c r="A588" s="195" t="s">
        <v>2189</v>
      </c>
      <c r="B588" s="195" t="s">
        <v>794</v>
      </c>
      <c r="C588" s="195" t="s">
        <v>859</v>
      </c>
      <c r="D588" s="195" t="s">
        <v>521</v>
      </c>
      <c r="E588" s="195" t="s">
        <v>36</v>
      </c>
      <c r="F588" s="195" t="s">
        <v>710</v>
      </c>
      <c r="G588" s="195" t="s">
        <v>48</v>
      </c>
      <c r="H588" s="195" t="s">
        <v>521</v>
      </c>
      <c r="I588" s="195" t="s">
        <v>796</v>
      </c>
      <c r="J588" s="195" t="s">
        <v>2015</v>
      </c>
      <c r="K588" s="204">
        <v>0</v>
      </c>
      <c r="L588" s="204">
        <v>940.8</v>
      </c>
      <c r="M588" s="204">
        <f t="shared" si="11"/>
        <v>-940.8</v>
      </c>
      <c r="N588" s="195" t="s">
        <v>1002</v>
      </c>
      <c r="O588" s="195" t="s">
        <v>2138</v>
      </c>
      <c r="P588" s="195"/>
      <c r="Q588" s="195" t="s">
        <v>2190</v>
      </c>
      <c r="R588" s="195" t="s">
        <v>847</v>
      </c>
    </row>
    <row r="589" spans="1:18" s="205" customFormat="1">
      <c r="A589" s="195" t="s">
        <v>2200</v>
      </c>
      <c r="B589" s="195" t="s">
        <v>794</v>
      </c>
      <c r="C589" s="195" t="s">
        <v>833</v>
      </c>
      <c r="D589" s="195" t="s">
        <v>268</v>
      </c>
      <c r="E589" s="195" t="s">
        <v>465</v>
      </c>
      <c r="F589" s="195" t="s">
        <v>521</v>
      </c>
      <c r="G589" s="195" t="s">
        <v>480</v>
      </c>
      <c r="H589" s="195" t="s">
        <v>521</v>
      </c>
      <c r="I589" s="195" t="s">
        <v>796</v>
      </c>
      <c r="J589" s="195" t="s">
        <v>1170</v>
      </c>
      <c r="K589" s="204">
        <v>26400</v>
      </c>
      <c r="L589" s="204">
        <v>0</v>
      </c>
      <c r="M589" s="204">
        <f t="shared" si="11"/>
        <v>26400</v>
      </c>
      <c r="N589" s="195" t="s">
        <v>725</v>
      </c>
      <c r="O589" s="195" t="s">
        <v>1170</v>
      </c>
      <c r="P589" s="195"/>
      <c r="Q589" s="195" t="s">
        <v>2201</v>
      </c>
      <c r="R589" s="195" t="s">
        <v>797</v>
      </c>
    </row>
    <row r="590" spans="1:18" s="205" customFormat="1">
      <c r="A590" s="195" t="s">
        <v>2200</v>
      </c>
      <c r="B590" s="195" t="s">
        <v>794</v>
      </c>
      <c r="C590" s="195" t="s">
        <v>56</v>
      </c>
      <c r="D590" s="195" t="s">
        <v>521</v>
      </c>
      <c r="E590" s="195" t="s">
        <v>50</v>
      </c>
      <c r="F590" s="195" t="s">
        <v>2202</v>
      </c>
      <c r="G590" s="195" t="s">
        <v>48</v>
      </c>
      <c r="H590" s="195" t="s">
        <v>521</v>
      </c>
      <c r="I590" s="195" t="s">
        <v>796</v>
      </c>
      <c r="J590" s="195" t="s">
        <v>1170</v>
      </c>
      <c r="K590" s="204">
        <v>0</v>
      </c>
      <c r="L590" s="204">
        <v>25</v>
      </c>
      <c r="M590" s="204">
        <f t="shared" si="11"/>
        <v>-25</v>
      </c>
      <c r="N590" s="195" t="s">
        <v>725</v>
      </c>
      <c r="O590" s="195" t="s">
        <v>1170</v>
      </c>
      <c r="P590" s="195"/>
      <c r="Q590" s="195" t="s">
        <v>2201</v>
      </c>
      <c r="R590" s="195" t="s">
        <v>797</v>
      </c>
    </row>
    <row r="591" spans="1:18" s="205" customFormat="1">
      <c r="A591" s="195" t="s">
        <v>2200</v>
      </c>
      <c r="B591" s="195" t="s">
        <v>794</v>
      </c>
      <c r="C591" s="195" t="s">
        <v>473</v>
      </c>
      <c r="D591" s="195" t="s">
        <v>521</v>
      </c>
      <c r="E591" s="195" t="s">
        <v>465</v>
      </c>
      <c r="F591" s="195" t="s">
        <v>521</v>
      </c>
      <c r="G591" s="195" t="s">
        <v>480</v>
      </c>
      <c r="H591" s="195" t="s">
        <v>521</v>
      </c>
      <c r="I591" s="195" t="s">
        <v>796</v>
      </c>
      <c r="J591" s="195" t="s">
        <v>1170</v>
      </c>
      <c r="K591" s="204">
        <v>0</v>
      </c>
      <c r="L591" s="204">
        <v>26400</v>
      </c>
      <c r="M591" s="204">
        <f t="shared" si="11"/>
        <v>-26400</v>
      </c>
      <c r="N591" s="195" t="s">
        <v>725</v>
      </c>
      <c r="O591" s="195" t="s">
        <v>1170</v>
      </c>
      <c r="P591" s="195"/>
      <c r="Q591" s="195" t="s">
        <v>2201</v>
      </c>
      <c r="R591" s="195" t="s">
        <v>797</v>
      </c>
    </row>
    <row r="592" spans="1:18" s="205" customFormat="1">
      <c r="A592" s="195" t="s">
        <v>2200</v>
      </c>
      <c r="B592" s="195" t="s">
        <v>794</v>
      </c>
      <c r="C592" s="195" t="s">
        <v>244</v>
      </c>
      <c r="D592" s="195" t="s">
        <v>831</v>
      </c>
      <c r="E592" s="195" t="s">
        <v>1008</v>
      </c>
      <c r="F592" s="195" t="s">
        <v>2202</v>
      </c>
      <c r="G592" s="195" t="s">
        <v>48</v>
      </c>
      <c r="H592" s="195" t="s">
        <v>521</v>
      </c>
      <c r="I592" s="195" t="s">
        <v>796</v>
      </c>
      <c r="J592" s="195" t="s">
        <v>1170</v>
      </c>
      <c r="K592" s="204">
        <v>25</v>
      </c>
      <c r="L592" s="204">
        <v>0</v>
      </c>
      <c r="M592" s="204">
        <f t="shared" si="11"/>
        <v>25</v>
      </c>
      <c r="N592" s="195" t="s">
        <v>725</v>
      </c>
      <c r="O592" s="195" t="s">
        <v>1170</v>
      </c>
      <c r="P592" s="195"/>
      <c r="Q592" s="195" t="s">
        <v>2201</v>
      </c>
      <c r="R592" s="195" t="s">
        <v>797</v>
      </c>
    </row>
    <row r="593" spans="1:18" s="205" customFormat="1">
      <c r="A593" s="195" t="s">
        <v>2203</v>
      </c>
      <c r="B593" s="195" t="s">
        <v>794</v>
      </c>
      <c r="C593" s="195" t="s">
        <v>35</v>
      </c>
      <c r="D593" s="195" t="s">
        <v>521</v>
      </c>
      <c r="E593" s="195" t="s">
        <v>210</v>
      </c>
      <c r="F593" s="195" t="s">
        <v>263</v>
      </c>
      <c r="G593" s="195" t="s">
        <v>48</v>
      </c>
      <c r="H593" s="195" t="s">
        <v>521</v>
      </c>
      <c r="I593" s="195" t="s">
        <v>796</v>
      </c>
      <c r="J593" s="195" t="s">
        <v>1934</v>
      </c>
      <c r="K593" s="204">
        <v>0</v>
      </c>
      <c r="L593" s="204">
        <v>53038.35</v>
      </c>
      <c r="M593" s="204">
        <f t="shared" si="11"/>
        <v>-53038.35</v>
      </c>
      <c r="N593" s="195" t="s">
        <v>725</v>
      </c>
      <c r="O593" s="195" t="s">
        <v>1934</v>
      </c>
      <c r="P593" s="195"/>
      <c r="Q593" s="195" t="s">
        <v>2204</v>
      </c>
      <c r="R593" s="195" t="s">
        <v>797</v>
      </c>
    </row>
    <row r="594" spans="1:18" s="205" customFormat="1">
      <c r="A594" s="195" t="s">
        <v>2203</v>
      </c>
      <c r="B594" s="195" t="s">
        <v>794</v>
      </c>
      <c r="C594" s="195" t="s">
        <v>35</v>
      </c>
      <c r="D594" s="195" t="s">
        <v>521</v>
      </c>
      <c r="E594" s="195" t="s">
        <v>380</v>
      </c>
      <c r="F594" s="195" t="s">
        <v>263</v>
      </c>
      <c r="G594" s="195" t="s">
        <v>48</v>
      </c>
      <c r="H594" s="195" t="s">
        <v>521</v>
      </c>
      <c r="I594" s="195" t="s">
        <v>796</v>
      </c>
      <c r="J594" s="195" t="s">
        <v>1934</v>
      </c>
      <c r="K594" s="204">
        <v>0</v>
      </c>
      <c r="L594" s="204">
        <v>2327.5</v>
      </c>
      <c r="M594" s="204">
        <f t="shared" si="11"/>
        <v>-2327.5</v>
      </c>
      <c r="N594" s="195" t="s">
        <v>725</v>
      </c>
      <c r="O594" s="195" t="s">
        <v>1934</v>
      </c>
      <c r="P594" s="195"/>
      <c r="Q594" s="195" t="s">
        <v>2204</v>
      </c>
      <c r="R594" s="195" t="s">
        <v>797</v>
      </c>
    </row>
    <row r="595" spans="1:18" s="205" customFormat="1">
      <c r="A595" s="195" t="s">
        <v>2203</v>
      </c>
      <c r="B595" s="195" t="s">
        <v>794</v>
      </c>
      <c r="C595" s="195" t="s">
        <v>833</v>
      </c>
      <c r="D595" s="195" t="s">
        <v>268</v>
      </c>
      <c r="E595" s="195" t="s">
        <v>465</v>
      </c>
      <c r="F595" s="195" t="s">
        <v>521</v>
      </c>
      <c r="G595" s="195" t="s">
        <v>480</v>
      </c>
      <c r="H595" s="195" t="s">
        <v>521</v>
      </c>
      <c r="I595" s="195" t="s">
        <v>796</v>
      </c>
      <c r="J595" s="195" t="s">
        <v>1934</v>
      </c>
      <c r="K595" s="204">
        <v>13000</v>
      </c>
      <c r="L595" s="204">
        <v>0</v>
      </c>
      <c r="M595" s="204">
        <f t="shared" si="11"/>
        <v>13000</v>
      </c>
      <c r="N595" s="195" t="s">
        <v>725</v>
      </c>
      <c r="O595" s="195" t="s">
        <v>1934</v>
      </c>
      <c r="P595" s="195"/>
      <c r="Q595" s="195" t="s">
        <v>2204</v>
      </c>
      <c r="R595" s="195" t="s">
        <v>797</v>
      </c>
    </row>
    <row r="596" spans="1:18" s="205" customFormat="1">
      <c r="A596" s="195" t="s">
        <v>2203</v>
      </c>
      <c r="B596" s="195" t="s">
        <v>794</v>
      </c>
      <c r="C596" s="195" t="s">
        <v>804</v>
      </c>
      <c r="D596" s="195" t="s">
        <v>268</v>
      </c>
      <c r="E596" s="195" t="s">
        <v>29</v>
      </c>
      <c r="F596" s="195" t="s">
        <v>338</v>
      </c>
      <c r="G596" s="195" t="s">
        <v>48</v>
      </c>
      <c r="H596" s="195" t="s">
        <v>521</v>
      </c>
      <c r="I596" s="195" t="s">
        <v>796</v>
      </c>
      <c r="J596" s="195" t="s">
        <v>1934</v>
      </c>
      <c r="K596" s="204">
        <v>5499</v>
      </c>
      <c r="L596" s="204">
        <v>0</v>
      </c>
      <c r="M596" s="204">
        <f t="shared" si="11"/>
        <v>5499</v>
      </c>
      <c r="N596" s="195" t="s">
        <v>725</v>
      </c>
      <c r="O596" s="195" t="s">
        <v>1934</v>
      </c>
      <c r="P596" s="195"/>
      <c r="Q596" s="195" t="s">
        <v>2204</v>
      </c>
      <c r="R596" s="195" t="s">
        <v>797</v>
      </c>
    </row>
    <row r="597" spans="1:18" s="205" customFormat="1">
      <c r="A597" s="195" t="s">
        <v>2203</v>
      </c>
      <c r="B597" s="195" t="s">
        <v>794</v>
      </c>
      <c r="C597" s="195" t="s">
        <v>706</v>
      </c>
      <c r="D597" s="195" t="s">
        <v>802</v>
      </c>
      <c r="E597" s="195" t="s">
        <v>29</v>
      </c>
      <c r="F597" s="195" t="s">
        <v>338</v>
      </c>
      <c r="G597" s="195" t="s">
        <v>48</v>
      </c>
      <c r="H597" s="195" t="s">
        <v>521</v>
      </c>
      <c r="I597" s="195" t="s">
        <v>796</v>
      </c>
      <c r="J597" s="195" t="s">
        <v>1934</v>
      </c>
      <c r="K597" s="204">
        <v>351</v>
      </c>
      <c r="L597" s="204">
        <v>0</v>
      </c>
      <c r="M597" s="204">
        <f t="shared" si="11"/>
        <v>351</v>
      </c>
      <c r="N597" s="195" t="s">
        <v>725</v>
      </c>
      <c r="O597" s="195" t="s">
        <v>1934</v>
      </c>
      <c r="P597" s="195"/>
      <c r="Q597" s="195" t="s">
        <v>2204</v>
      </c>
      <c r="R597" s="195" t="s">
        <v>797</v>
      </c>
    </row>
    <row r="598" spans="1:18" s="205" customFormat="1">
      <c r="A598" s="195" t="s">
        <v>2203</v>
      </c>
      <c r="B598" s="195" t="s">
        <v>794</v>
      </c>
      <c r="C598" s="195" t="s">
        <v>804</v>
      </c>
      <c r="D598" s="195" t="s">
        <v>268</v>
      </c>
      <c r="E598" s="195" t="s">
        <v>2205</v>
      </c>
      <c r="F598" s="195" t="s">
        <v>521</v>
      </c>
      <c r="G598" s="195" t="s">
        <v>48</v>
      </c>
      <c r="H598" s="195" t="s">
        <v>521</v>
      </c>
      <c r="I598" s="195" t="s">
        <v>796</v>
      </c>
      <c r="J598" s="195" t="s">
        <v>1934</v>
      </c>
      <c r="K598" s="204">
        <v>242912.55</v>
      </c>
      <c r="L598" s="204">
        <v>0</v>
      </c>
      <c r="M598" s="204">
        <f t="shared" si="11"/>
        <v>242912.55</v>
      </c>
      <c r="N598" s="195" t="s">
        <v>725</v>
      </c>
      <c r="O598" s="195" t="s">
        <v>1934</v>
      </c>
      <c r="P598" s="195"/>
      <c r="Q598" s="195" t="s">
        <v>2204</v>
      </c>
      <c r="R598" s="195" t="s">
        <v>797</v>
      </c>
    </row>
    <row r="599" spans="1:18" s="205" customFormat="1">
      <c r="A599" s="195" t="s">
        <v>2203</v>
      </c>
      <c r="B599" s="195" t="s">
        <v>794</v>
      </c>
      <c r="C599" s="195" t="s">
        <v>244</v>
      </c>
      <c r="D599" s="195" t="s">
        <v>831</v>
      </c>
      <c r="E599" s="195" t="s">
        <v>1008</v>
      </c>
      <c r="F599" s="195" t="s">
        <v>2202</v>
      </c>
      <c r="G599" s="195" t="s">
        <v>48</v>
      </c>
      <c r="H599" s="195" t="s">
        <v>521</v>
      </c>
      <c r="I599" s="195" t="s">
        <v>796</v>
      </c>
      <c r="J599" s="195" t="s">
        <v>1934</v>
      </c>
      <c r="K599" s="204">
        <v>111</v>
      </c>
      <c r="L599" s="204">
        <v>0</v>
      </c>
      <c r="M599" s="204">
        <f t="shared" si="11"/>
        <v>111</v>
      </c>
      <c r="N599" s="195" t="s">
        <v>725</v>
      </c>
      <c r="O599" s="195" t="s">
        <v>1934</v>
      </c>
      <c r="P599" s="195"/>
      <c r="Q599" s="195" t="s">
        <v>2204</v>
      </c>
      <c r="R599" s="195" t="s">
        <v>797</v>
      </c>
    </row>
    <row r="600" spans="1:18" s="205" customFormat="1">
      <c r="A600" s="195" t="s">
        <v>2203</v>
      </c>
      <c r="B600" s="195" t="s">
        <v>794</v>
      </c>
      <c r="C600" s="195" t="s">
        <v>1072</v>
      </c>
      <c r="D600" s="195" t="s">
        <v>521</v>
      </c>
      <c r="E600" s="195" t="s">
        <v>384</v>
      </c>
      <c r="F600" s="195" t="s">
        <v>338</v>
      </c>
      <c r="G600" s="195" t="s">
        <v>48</v>
      </c>
      <c r="H600" s="195" t="s">
        <v>521</v>
      </c>
      <c r="I600" s="195" t="s">
        <v>796</v>
      </c>
      <c r="J600" s="195" t="s">
        <v>1934</v>
      </c>
      <c r="K600" s="204">
        <v>0</v>
      </c>
      <c r="L600" s="204">
        <v>28245</v>
      </c>
      <c r="M600" s="204">
        <f t="shared" si="11"/>
        <v>-28245</v>
      </c>
      <c r="N600" s="195" t="s">
        <v>725</v>
      </c>
      <c r="O600" s="195" t="s">
        <v>1934</v>
      </c>
      <c r="P600" s="195"/>
      <c r="Q600" s="195" t="s">
        <v>2204</v>
      </c>
      <c r="R600" s="195" t="s">
        <v>797</v>
      </c>
    </row>
    <row r="601" spans="1:18" s="205" customFormat="1">
      <c r="A601" s="195" t="s">
        <v>2203</v>
      </c>
      <c r="B601" s="195" t="s">
        <v>794</v>
      </c>
      <c r="C601" s="195" t="s">
        <v>1072</v>
      </c>
      <c r="D601" s="195" t="s">
        <v>521</v>
      </c>
      <c r="E601" s="195" t="s">
        <v>708</v>
      </c>
      <c r="F601" s="195" t="s">
        <v>338</v>
      </c>
      <c r="G601" s="195" t="s">
        <v>48</v>
      </c>
      <c r="H601" s="195" t="s">
        <v>521</v>
      </c>
      <c r="I601" s="195" t="s">
        <v>796</v>
      </c>
      <c r="J601" s="195" t="s">
        <v>1934</v>
      </c>
      <c r="K601" s="204">
        <v>0</v>
      </c>
      <c r="L601" s="204">
        <v>1160</v>
      </c>
      <c r="M601" s="204">
        <f t="shared" si="11"/>
        <v>-1160</v>
      </c>
      <c r="N601" s="195" t="s">
        <v>725</v>
      </c>
      <c r="O601" s="195" t="s">
        <v>1934</v>
      </c>
      <c r="P601" s="195"/>
      <c r="Q601" s="195" t="s">
        <v>2204</v>
      </c>
      <c r="R601" s="195" t="s">
        <v>797</v>
      </c>
    </row>
    <row r="602" spans="1:18" s="205" customFormat="1">
      <c r="A602" s="195" t="s">
        <v>2203</v>
      </c>
      <c r="B602" s="195" t="s">
        <v>794</v>
      </c>
      <c r="C602" s="195" t="s">
        <v>367</v>
      </c>
      <c r="D602" s="195" t="s">
        <v>268</v>
      </c>
      <c r="E602" s="195" t="s">
        <v>210</v>
      </c>
      <c r="F602" s="195" t="s">
        <v>263</v>
      </c>
      <c r="G602" s="195" t="s">
        <v>48</v>
      </c>
      <c r="H602" s="195" t="s">
        <v>521</v>
      </c>
      <c r="I602" s="195" t="s">
        <v>796</v>
      </c>
      <c r="J602" s="195" t="s">
        <v>1934</v>
      </c>
      <c r="K602" s="204">
        <v>49856.05</v>
      </c>
      <c r="L602" s="204">
        <v>0</v>
      </c>
      <c r="M602" s="204">
        <f t="shared" si="11"/>
        <v>49856.05</v>
      </c>
      <c r="N602" s="195" t="s">
        <v>725</v>
      </c>
      <c r="O602" s="195" t="s">
        <v>1934</v>
      </c>
      <c r="P602" s="195"/>
      <c r="Q602" s="195" t="s">
        <v>2204</v>
      </c>
      <c r="R602" s="195" t="s">
        <v>797</v>
      </c>
    </row>
    <row r="603" spans="1:18" s="205" customFormat="1">
      <c r="A603" s="195" t="s">
        <v>2203</v>
      </c>
      <c r="B603" s="195" t="s">
        <v>794</v>
      </c>
      <c r="C603" s="195" t="s">
        <v>56</v>
      </c>
      <c r="D603" s="195" t="s">
        <v>521</v>
      </c>
      <c r="E603" s="195" t="s">
        <v>50</v>
      </c>
      <c r="F603" s="195" t="s">
        <v>2202</v>
      </c>
      <c r="G603" s="195" t="s">
        <v>48</v>
      </c>
      <c r="H603" s="195" t="s">
        <v>521</v>
      </c>
      <c r="I603" s="195" t="s">
        <v>796</v>
      </c>
      <c r="J603" s="195" t="s">
        <v>1934</v>
      </c>
      <c r="K603" s="204">
        <v>0</v>
      </c>
      <c r="L603" s="204">
        <v>111</v>
      </c>
      <c r="M603" s="204">
        <f t="shared" si="11"/>
        <v>-111</v>
      </c>
      <c r="N603" s="195" t="s">
        <v>725</v>
      </c>
      <c r="O603" s="195" t="s">
        <v>1934</v>
      </c>
      <c r="P603" s="195"/>
      <c r="Q603" s="195" t="s">
        <v>2204</v>
      </c>
      <c r="R603" s="195" t="s">
        <v>797</v>
      </c>
    </row>
    <row r="604" spans="1:18" s="205" customFormat="1">
      <c r="A604" s="195" t="s">
        <v>2203</v>
      </c>
      <c r="B604" s="195" t="s">
        <v>794</v>
      </c>
      <c r="C604" s="195" t="s">
        <v>367</v>
      </c>
      <c r="D604" s="195" t="s">
        <v>268</v>
      </c>
      <c r="E604" s="195" t="s">
        <v>380</v>
      </c>
      <c r="F604" s="195" t="s">
        <v>263</v>
      </c>
      <c r="G604" s="195" t="s">
        <v>48</v>
      </c>
      <c r="H604" s="195" t="s">
        <v>521</v>
      </c>
      <c r="I604" s="195" t="s">
        <v>796</v>
      </c>
      <c r="J604" s="195" t="s">
        <v>1934</v>
      </c>
      <c r="K604" s="204">
        <v>2187.85</v>
      </c>
      <c r="L604" s="204">
        <v>0</v>
      </c>
      <c r="M604" s="204">
        <f t="shared" si="11"/>
        <v>2187.85</v>
      </c>
      <c r="N604" s="195" t="s">
        <v>725</v>
      </c>
      <c r="O604" s="195" t="s">
        <v>1934</v>
      </c>
      <c r="P604" s="195"/>
      <c r="Q604" s="195" t="s">
        <v>2204</v>
      </c>
      <c r="R604" s="195" t="s">
        <v>797</v>
      </c>
    </row>
    <row r="605" spans="1:18" s="205" customFormat="1">
      <c r="A605" s="195" t="s">
        <v>2203</v>
      </c>
      <c r="B605" s="195" t="s">
        <v>794</v>
      </c>
      <c r="C605" s="195" t="s">
        <v>473</v>
      </c>
      <c r="D605" s="195" t="s">
        <v>521</v>
      </c>
      <c r="E605" s="195" t="s">
        <v>465</v>
      </c>
      <c r="F605" s="195" t="s">
        <v>521</v>
      </c>
      <c r="G605" s="195" t="s">
        <v>480</v>
      </c>
      <c r="H605" s="195" t="s">
        <v>521</v>
      </c>
      <c r="I605" s="195" t="s">
        <v>796</v>
      </c>
      <c r="J605" s="195" t="s">
        <v>1934</v>
      </c>
      <c r="K605" s="204">
        <v>0</v>
      </c>
      <c r="L605" s="204">
        <v>13000</v>
      </c>
      <c r="M605" s="204">
        <f t="shared" si="11"/>
        <v>-13000</v>
      </c>
      <c r="N605" s="195" t="s">
        <v>725</v>
      </c>
      <c r="O605" s="195" t="s">
        <v>1934</v>
      </c>
      <c r="P605" s="195"/>
      <c r="Q605" s="195" t="s">
        <v>2204</v>
      </c>
      <c r="R605" s="195" t="s">
        <v>797</v>
      </c>
    </row>
    <row r="606" spans="1:18" s="205" customFormat="1">
      <c r="A606" s="195" t="s">
        <v>2203</v>
      </c>
      <c r="B606" s="195" t="s">
        <v>794</v>
      </c>
      <c r="C606" s="195" t="s">
        <v>1072</v>
      </c>
      <c r="D606" s="195" t="s">
        <v>521</v>
      </c>
      <c r="E606" s="195" t="s">
        <v>2205</v>
      </c>
      <c r="F606" s="195" t="s">
        <v>521</v>
      </c>
      <c r="G606" s="195" t="s">
        <v>48</v>
      </c>
      <c r="H606" s="195" t="s">
        <v>521</v>
      </c>
      <c r="I606" s="195" t="s">
        <v>796</v>
      </c>
      <c r="J606" s="195" t="s">
        <v>1934</v>
      </c>
      <c r="K606" s="204">
        <v>0</v>
      </c>
      <c r="L606" s="204">
        <v>242912.55</v>
      </c>
      <c r="M606" s="204">
        <f t="shared" si="11"/>
        <v>-242912.55</v>
      </c>
      <c r="N606" s="195" t="s">
        <v>725</v>
      </c>
      <c r="O606" s="195" t="s">
        <v>1934</v>
      </c>
      <c r="P606" s="195"/>
      <c r="Q606" s="195" t="s">
        <v>2204</v>
      </c>
      <c r="R606" s="195" t="s">
        <v>797</v>
      </c>
    </row>
    <row r="607" spans="1:18" s="205" customFormat="1">
      <c r="A607" s="195" t="s">
        <v>2203</v>
      </c>
      <c r="B607" s="195" t="s">
        <v>794</v>
      </c>
      <c r="C607" s="195" t="s">
        <v>1072</v>
      </c>
      <c r="D607" s="195" t="s">
        <v>521</v>
      </c>
      <c r="E607" s="195" t="s">
        <v>29</v>
      </c>
      <c r="F607" s="195" t="s">
        <v>338</v>
      </c>
      <c r="G607" s="195" t="s">
        <v>48</v>
      </c>
      <c r="H607" s="195" t="s">
        <v>521</v>
      </c>
      <c r="I607" s="195" t="s">
        <v>796</v>
      </c>
      <c r="J607" s="195" t="s">
        <v>1934</v>
      </c>
      <c r="K607" s="204">
        <v>0</v>
      </c>
      <c r="L607" s="204">
        <v>5850</v>
      </c>
      <c r="M607" s="204">
        <f t="shared" si="11"/>
        <v>-5850</v>
      </c>
      <c r="N607" s="195" t="s">
        <v>725</v>
      </c>
      <c r="O607" s="195" t="s">
        <v>1934</v>
      </c>
      <c r="P607" s="195"/>
      <c r="Q607" s="195" t="s">
        <v>2204</v>
      </c>
      <c r="R607" s="195" t="s">
        <v>797</v>
      </c>
    </row>
    <row r="608" spans="1:18" s="205" customFormat="1">
      <c r="A608" s="195" t="s">
        <v>2203</v>
      </c>
      <c r="B608" s="195" t="s">
        <v>794</v>
      </c>
      <c r="C608" s="195" t="s">
        <v>706</v>
      </c>
      <c r="D608" s="195" t="s">
        <v>802</v>
      </c>
      <c r="E608" s="195" t="s">
        <v>210</v>
      </c>
      <c r="F608" s="195" t="s">
        <v>263</v>
      </c>
      <c r="G608" s="195" t="s">
        <v>48</v>
      </c>
      <c r="H608" s="195" t="s">
        <v>521</v>
      </c>
      <c r="I608" s="195" t="s">
        <v>796</v>
      </c>
      <c r="J608" s="195" t="s">
        <v>1934</v>
      </c>
      <c r="K608" s="204">
        <v>3182.3</v>
      </c>
      <c r="L608" s="204">
        <v>0</v>
      </c>
      <c r="M608" s="204">
        <f t="shared" si="11"/>
        <v>3182.3</v>
      </c>
      <c r="N608" s="195" t="s">
        <v>725</v>
      </c>
      <c r="O608" s="195" t="s">
        <v>1934</v>
      </c>
      <c r="P608" s="195"/>
      <c r="Q608" s="195" t="s">
        <v>2204</v>
      </c>
      <c r="R608" s="195" t="s">
        <v>797</v>
      </c>
    </row>
    <row r="609" spans="1:18" s="205" customFormat="1">
      <c r="A609" s="195" t="s">
        <v>2203</v>
      </c>
      <c r="B609" s="195" t="s">
        <v>794</v>
      </c>
      <c r="C609" s="195" t="s">
        <v>804</v>
      </c>
      <c r="D609" s="195" t="s">
        <v>268</v>
      </c>
      <c r="E609" s="195" t="s">
        <v>384</v>
      </c>
      <c r="F609" s="195" t="s">
        <v>338</v>
      </c>
      <c r="G609" s="195" t="s">
        <v>48</v>
      </c>
      <c r="H609" s="195" t="s">
        <v>521</v>
      </c>
      <c r="I609" s="195" t="s">
        <v>796</v>
      </c>
      <c r="J609" s="195" t="s">
        <v>1934</v>
      </c>
      <c r="K609" s="204">
        <v>26550.3</v>
      </c>
      <c r="L609" s="204">
        <v>0</v>
      </c>
      <c r="M609" s="204">
        <f t="shared" si="11"/>
        <v>26550.3</v>
      </c>
      <c r="N609" s="195" t="s">
        <v>725</v>
      </c>
      <c r="O609" s="195" t="s">
        <v>1934</v>
      </c>
      <c r="P609" s="195"/>
      <c r="Q609" s="195" t="s">
        <v>2204</v>
      </c>
      <c r="R609" s="195" t="s">
        <v>797</v>
      </c>
    </row>
    <row r="610" spans="1:18" s="205" customFormat="1">
      <c r="A610" s="195" t="s">
        <v>2203</v>
      </c>
      <c r="B610" s="195" t="s">
        <v>794</v>
      </c>
      <c r="C610" s="195" t="s">
        <v>706</v>
      </c>
      <c r="D610" s="195" t="s">
        <v>802</v>
      </c>
      <c r="E610" s="195" t="s">
        <v>384</v>
      </c>
      <c r="F610" s="195" t="s">
        <v>338</v>
      </c>
      <c r="G610" s="195" t="s">
        <v>48</v>
      </c>
      <c r="H610" s="195" t="s">
        <v>521</v>
      </c>
      <c r="I610" s="195" t="s">
        <v>796</v>
      </c>
      <c r="J610" s="195" t="s">
        <v>1934</v>
      </c>
      <c r="K610" s="204">
        <v>1694.7</v>
      </c>
      <c r="L610" s="204">
        <v>0</v>
      </c>
      <c r="M610" s="204">
        <f t="shared" si="11"/>
        <v>1694.7</v>
      </c>
      <c r="N610" s="195" t="s">
        <v>725</v>
      </c>
      <c r="O610" s="195" t="s">
        <v>1934</v>
      </c>
      <c r="P610" s="195"/>
      <c r="Q610" s="195" t="s">
        <v>2204</v>
      </c>
      <c r="R610" s="195" t="s">
        <v>797</v>
      </c>
    </row>
    <row r="611" spans="1:18" s="205" customFormat="1">
      <c r="A611" s="195" t="s">
        <v>2203</v>
      </c>
      <c r="B611" s="195" t="s">
        <v>794</v>
      </c>
      <c r="C611" s="195" t="s">
        <v>706</v>
      </c>
      <c r="D611" s="195" t="s">
        <v>802</v>
      </c>
      <c r="E611" s="195" t="s">
        <v>380</v>
      </c>
      <c r="F611" s="195" t="s">
        <v>263</v>
      </c>
      <c r="G611" s="195" t="s">
        <v>48</v>
      </c>
      <c r="H611" s="195" t="s">
        <v>521</v>
      </c>
      <c r="I611" s="195" t="s">
        <v>796</v>
      </c>
      <c r="J611" s="195" t="s">
        <v>1934</v>
      </c>
      <c r="K611" s="204">
        <v>139.65</v>
      </c>
      <c r="L611" s="204">
        <v>0</v>
      </c>
      <c r="M611" s="204">
        <f t="shared" si="11"/>
        <v>139.65</v>
      </c>
      <c r="N611" s="195" t="s">
        <v>725</v>
      </c>
      <c r="O611" s="195" t="s">
        <v>1934</v>
      </c>
      <c r="P611" s="195"/>
      <c r="Q611" s="195" t="s">
        <v>2204</v>
      </c>
      <c r="R611" s="195" t="s">
        <v>797</v>
      </c>
    </row>
    <row r="612" spans="1:18" s="205" customFormat="1">
      <c r="A612" s="195" t="s">
        <v>2203</v>
      </c>
      <c r="B612" s="195" t="s">
        <v>794</v>
      </c>
      <c r="C612" s="195" t="s">
        <v>804</v>
      </c>
      <c r="D612" s="195" t="s">
        <v>268</v>
      </c>
      <c r="E612" s="195" t="s">
        <v>708</v>
      </c>
      <c r="F612" s="195" t="s">
        <v>338</v>
      </c>
      <c r="G612" s="195" t="s">
        <v>48</v>
      </c>
      <c r="H612" s="195" t="s">
        <v>521</v>
      </c>
      <c r="I612" s="195" t="s">
        <v>796</v>
      </c>
      <c r="J612" s="195" t="s">
        <v>1934</v>
      </c>
      <c r="K612" s="204">
        <v>1090.4000000000001</v>
      </c>
      <c r="L612" s="204">
        <v>0</v>
      </c>
      <c r="M612" s="204">
        <f t="shared" si="11"/>
        <v>1090.4000000000001</v>
      </c>
      <c r="N612" s="195" t="s">
        <v>725</v>
      </c>
      <c r="O612" s="195" t="s">
        <v>1934</v>
      </c>
      <c r="P612" s="195"/>
      <c r="Q612" s="195" t="s">
        <v>2204</v>
      </c>
      <c r="R612" s="195" t="s">
        <v>797</v>
      </c>
    </row>
    <row r="613" spans="1:18" s="205" customFormat="1">
      <c r="A613" s="195" t="s">
        <v>2203</v>
      </c>
      <c r="B613" s="195" t="s">
        <v>794</v>
      </c>
      <c r="C613" s="195" t="s">
        <v>706</v>
      </c>
      <c r="D613" s="195" t="s">
        <v>802</v>
      </c>
      <c r="E613" s="195" t="s">
        <v>708</v>
      </c>
      <c r="F613" s="195" t="s">
        <v>338</v>
      </c>
      <c r="G613" s="195" t="s">
        <v>48</v>
      </c>
      <c r="H613" s="195" t="s">
        <v>521</v>
      </c>
      <c r="I613" s="195" t="s">
        <v>796</v>
      </c>
      <c r="J613" s="195" t="s">
        <v>1934</v>
      </c>
      <c r="K613" s="204">
        <v>69.599999999999994</v>
      </c>
      <c r="L613" s="204">
        <v>0</v>
      </c>
      <c r="M613" s="204">
        <f t="shared" si="11"/>
        <v>69.599999999999994</v>
      </c>
      <c r="N613" s="195" t="s">
        <v>725</v>
      </c>
      <c r="O613" s="195" t="s">
        <v>1934</v>
      </c>
      <c r="P613" s="195"/>
      <c r="Q613" s="195" t="s">
        <v>2204</v>
      </c>
      <c r="R613" s="195" t="s">
        <v>797</v>
      </c>
    </row>
    <row r="614" spans="1:18" s="205" customFormat="1">
      <c r="A614" s="195" t="s">
        <v>2206</v>
      </c>
      <c r="B614" s="195" t="s">
        <v>794</v>
      </c>
      <c r="C614" s="195" t="s">
        <v>804</v>
      </c>
      <c r="D614" s="195" t="s">
        <v>268</v>
      </c>
      <c r="E614" s="195" t="s">
        <v>799</v>
      </c>
      <c r="F614" s="195" t="s">
        <v>338</v>
      </c>
      <c r="G614" s="195" t="s">
        <v>48</v>
      </c>
      <c r="H614" s="195" t="s">
        <v>521</v>
      </c>
      <c r="I614" s="195" t="s">
        <v>796</v>
      </c>
      <c r="J614" s="195" t="s">
        <v>1107</v>
      </c>
      <c r="K614" s="204">
        <v>9296.6</v>
      </c>
      <c r="L614" s="204">
        <v>0</v>
      </c>
      <c r="M614" s="204">
        <f t="shared" si="11"/>
        <v>9296.6</v>
      </c>
      <c r="N614" s="195" t="s">
        <v>725</v>
      </c>
      <c r="O614" s="195" t="s">
        <v>1107</v>
      </c>
      <c r="P614" s="195"/>
      <c r="Q614" s="195" t="s">
        <v>2207</v>
      </c>
      <c r="R614" s="195" t="s">
        <v>797</v>
      </c>
    </row>
    <row r="615" spans="1:18" s="205" customFormat="1">
      <c r="A615" s="195" t="s">
        <v>2206</v>
      </c>
      <c r="B615" s="195" t="s">
        <v>794</v>
      </c>
      <c r="C615" s="195" t="s">
        <v>706</v>
      </c>
      <c r="D615" s="195" t="s">
        <v>802</v>
      </c>
      <c r="E615" s="195" t="s">
        <v>799</v>
      </c>
      <c r="F615" s="195" t="s">
        <v>338</v>
      </c>
      <c r="G615" s="195" t="s">
        <v>48</v>
      </c>
      <c r="H615" s="195" t="s">
        <v>521</v>
      </c>
      <c r="I615" s="195" t="s">
        <v>796</v>
      </c>
      <c r="J615" s="195" t="s">
        <v>1107</v>
      </c>
      <c r="K615" s="204">
        <v>593.4</v>
      </c>
      <c r="L615" s="204">
        <v>0</v>
      </c>
      <c r="M615" s="204">
        <f t="shared" si="11"/>
        <v>593.4</v>
      </c>
      <c r="N615" s="195" t="s">
        <v>725</v>
      </c>
      <c r="O615" s="195" t="s">
        <v>1107</v>
      </c>
      <c r="P615" s="195"/>
      <c r="Q615" s="195" t="s">
        <v>2207</v>
      </c>
      <c r="R615" s="195" t="s">
        <v>797</v>
      </c>
    </row>
    <row r="616" spans="1:18" s="205" customFormat="1">
      <c r="A616" s="195" t="s">
        <v>2206</v>
      </c>
      <c r="B616" s="195" t="s">
        <v>794</v>
      </c>
      <c r="C616" s="195" t="s">
        <v>702</v>
      </c>
      <c r="D616" s="195" t="s">
        <v>268</v>
      </c>
      <c r="E616" s="195" t="s">
        <v>721</v>
      </c>
      <c r="F616" s="195" t="s">
        <v>1065</v>
      </c>
      <c r="G616" s="195" t="s">
        <v>48</v>
      </c>
      <c r="H616" s="195" t="s">
        <v>521</v>
      </c>
      <c r="I616" s="195" t="s">
        <v>796</v>
      </c>
      <c r="J616" s="195" t="s">
        <v>1107</v>
      </c>
      <c r="K616" s="204">
        <v>2650</v>
      </c>
      <c r="L616" s="204">
        <v>0</v>
      </c>
      <c r="M616" s="204">
        <f t="shared" si="11"/>
        <v>2650</v>
      </c>
      <c r="N616" s="195" t="s">
        <v>725</v>
      </c>
      <c r="O616" s="195" t="s">
        <v>1107</v>
      </c>
      <c r="P616" s="195"/>
      <c r="Q616" s="195" t="s">
        <v>2207</v>
      </c>
      <c r="R616" s="195" t="s">
        <v>797</v>
      </c>
    </row>
    <row r="617" spans="1:18" s="205" customFormat="1">
      <c r="A617" s="195" t="s">
        <v>2206</v>
      </c>
      <c r="B617" s="195" t="s">
        <v>794</v>
      </c>
      <c r="C617" s="195" t="s">
        <v>706</v>
      </c>
      <c r="D617" s="195" t="s">
        <v>802</v>
      </c>
      <c r="E617" s="195" t="s">
        <v>36</v>
      </c>
      <c r="F617" s="195" t="s">
        <v>263</v>
      </c>
      <c r="G617" s="195" t="s">
        <v>48</v>
      </c>
      <c r="H617" s="195" t="s">
        <v>521</v>
      </c>
      <c r="I617" s="195" t="s">
        <v>796</v>
      </c>
      <c r="J617" s="195" t="s">
        <v>1107</v>
      </c>
      <c r="K617" s="204">
        <v>1209.5999999999999</v>
      </c>
      <c r="L617" s="204">
        <v>0</v>
      </c>
      <c r="M617" s="204">
        <f t="shared" si="11"/>
        <v>1209.5999999999999</v>
      </c>
      <c r="N617" s="195" t="s">
        <v>725</v>
      </c>
      <c r="O617" s="195" t="s">
        <v>1107</v>
      </c>
      <c r="P617" s="195"/>
      <c r="Q617" s="195" t="s">
        <v>2207</v>
      </c>
      <c r="R617" s="195" t="s">
        <v>797</v>
      </c>
    </row>
    <row r="618" spans="1:18" s="205" customFormat="1">
      <c r="A618" s="195" t="s">
        <v>2206</v>
      </c>
      <c r="B618" s="195" t="s">
        <v>794</v>
      </c>
      <c r="C618" s="195" t="s">
        <v>706</v>
      </c>
      <c r="D618" s="195" t="s">
        <v>802</v>
      </c>
      <c r="E618" s="195" t="s">
        <v>134</v>
      </c>
      <c r="F618" s="195" t="s">
        <v>263</v>
      </c>
      <c r="G618" s="195" t="s">
        <v>48</v>
      </c>
      <c r="H618" s="195" t="s">
        <v>521</v>
      </c>
      <c r="I618" s="195" t="s">
        <v>796</v>
      </c>
      <c r="J618" s="195" t="s">
        <v>1107</v>
      </c>
      <c r="K618" s="204">
        <v>291</v>
      </c>
      <c r="L618" s="204">
        <v>0</v>
      </c>
      <c r="M618" s="204">
        <f t="shared" si="11"/>
        <v>291</v>
      </c>
      <c r="N618" s="195" t="s">
        <v>725</v>
      </c>
      <c r="O618" s="195" t="s">
        <v>1107</v>
      </c>
      <c r="P618" s="195"/>
      <c r="Q618" s="195" t="s">
        <v>2207</v>
      </c>
      <c r="R618" s="195" t="s">
        <v>797</v>
      </c>
    </row>
    <row r="619" spans="1:18" s="205" customFormat="1">
      <c r="A619" s="195" t="s">
        <v>2206</v>
      </c>
      <c r="B619" s="195" t="s">
        <v>794</v>
      </c>
      <c r="C619" s="195" t="s">
        <v>883</v>
      </c>
      <c r="D619" s="195" t="s">
        <v>521</v>
      </c>
      <c r="E619" s="195" t="s">
        <v>770</v>
      </c>
      <c r="F619" s="195" t="s">
        <v>263</v>
      </c>
      <c r="G619" s="195" t="s">
        <v>48</v>
      </c>
      <c r="H619" s="195" t="s">
        <v>521</v>
      </c>
      <c r="I619" s="195" t="s">
        <v>796</v>
      </c>
      <c r="J619" s="195" t="s">
        <v>1107</v>
      </c>
      <c r="K619" s="204">
        <v>0</v>
      </c>
      <c r="L619" s="204">
        <v>4050.68</v>
      </c>
      <c r="M619" s="204">
        <f t="shared" si="11"/>
        <v>-4050.68</v>
      </c>
      <c r="N619" s="195" t="s">
        <v>725</v>
      </c>
      <c r="O619" s="195" t="s">
        <v>1107</v>
      </c>
      <c r="P619" s="195"/>
      <c r="Q619" s="195" t="s">
        <v>2207</v>
      </c>
      <c r="R619" s="195" t="s">
        <v>797</v>
      </c>
    </row>
    <row r="620" spans="1:18" s="205" customFormat="1">
      <c r="A620" s="195" t="s">
        <v>2206</v>
      </c>
      <c r="B620" s="195" t="s">
        <v>794</v>
      </c>
      <c r="C620" s="195" t="s">
        <v>367</v>
      </c>
      <c r="D620" s="195" t="s">
        <v>268</v>
      </c>
      <c r="E620" s="195" t="s">
        <v>134</v>
      </c>
      <c r="F620" s="195" t="s">
        <v>263</v>
      </c>
      <c r="G620" s="195" t="s">
        <v>48</v>
      </c>
      <c r="H620" s="195" t="s">
        <v>521</v>
      </c>
      <c r="I620" s="195" t="s">
        <v>796</v>
      </c>
      <c r="J620" s="195" t="s">
        <v>1107</v>
      </c>
      <c r="K620" s="204">
        <v>4559</v>
      </c>
      <c r="L620" s="204">
        <v>0</v>
      </c>
      <c r="M620" s="204">
        <f t="shared" si="11"/>
        <v>4559</v>
      </c>
      <c r="N620" s="195" t="s">
        <v>725</v>
      </c>
      <c r="O620" s="195" t="s">
        <v>1107</v>
      </c>
      <c r="P620" s="195"/>
      <c r="Q620" s="195" t="s">
        <v>2207</v>
      </c>
      <c r="R620" s="195" t="s">
        <v>797</v>
      </c>
    </row>
    <row r="621" spans="1:18" s="205" customFormat="1">
      <c r="A621" s="195" t="s">
        <v>2206</v>
      </c>
      <c r="B621" s="195" t="s">
        <v>794</v>
      </c>
      <c r="C621" s="195" t="s">
        <v>473</v>
      </c>
      <c r="D621" s="195" t="s">
        <v>521</v>
      </c>
      <c r="E621" s="195" t="s">
        <v>465</v>
      </c>
      <c r="F621" s="195" t="s">
        <v>521</v>
      </c>
      <c r="G621" s="195" t="s">
        <v>480</v>
      </c>
      <c r="H621" s="195" t="s">
        <v>521</v>
      </c>
      <c r="I621" s="195" t="s">
        <v>796</v>
      </c>
      <c r="J621" s="195" t="s">
        <v>1107</v>
      </c>
      <c r="K621" s="204">
        <v>0</v>
      </c>
      <c r="L621" s="204">
        <v>8400</v>
      </c>
      <c r="M621" s="204">
        <f t="shared" si="11"/>
        <v>-8400</v>
      </c>
      <c r="N621" s="195" t="s">
        <v>725</v>
      </c>
      <c r="O621" s="195" t="s">
        <v>1107</v>
      </c>
      <c r="P621" s="195"/>
      <c r="Q621" s="195" t="s">
        <v>2207</v>
      </c>
      <c r="R621" s="195" t="s">
        <v>797</v>
      </c>
    </row>
    <row r="622" spans="1:18" s="205" customFormat="1">
      <c r="A622" s="195" t="s">
        <v>2206</v>
      </c>
      <c r="B622" s="195" t="s">
        <v>794</v>
      </c>
      <c r="C622" s="195" t="s">
        <v>1072</v>
      </c>
      <c r="D622" s="195" t="s">
        <v>521</v>
      </c>
      <c r="E622" s="195" t="s">
        <v>799</v>
      </c>
      <c r="F622" s="195" t="s">
        <v>338</v>
      </c>
      <c r="G622" s="195" t="s">
        <v>48</v>
      </c>
      <c r="H622" s="195" t="s">
        <v>521</v>
      </c>
      <c r="I622" s="195" t="s">
        <v>796</v>
      </c>
      <c r="J622" s="195" t="s">
        <v>1107</v>
      </c>
      <c r="K622" s="204">
        <v>0</v>
      </c>
      <c r="L622" s="204">
        <v>9890</v>
      </c>
      <c r="M622" s="204">
        <f t="shared" si="11"/>
        <v>-9890</v>
      </c>
      <c r="N622" s="195" t="s">
        <v>725</v>
      </c>
      <c r="O622" s="195" t="s">
        <v>1107</v>
      </c>
      <c r="P622" s="195"/>
      <c r="Q622" s="195" t="s">
        <v>2207</v>
      </c>
      <c r="R622" s="195" t="s">
        <v>797</v>
      </c>
    </row>
    <row r="623" spans="1:18" s="205" customFormat="1">
      <c r="A623" s="195" t="s">
        <v>2206</v>
      </c>
      <c r="B623" s="195" t="s">
        <v>794</v>
      </c>
      <c r="C623" s="195" t="s">
        <v>49</v>
      </c>
      <c r="D623" s="195" t="s">
        <v>521</v>
      </c>
      <c r="E623" s="195" t="s">
        <v>50</v>
      </c>
      <c r="F623" s="195" t="s">
        <v>521</v>
      </c>
      <c r="G623" s="195" t="s">
        <v>48</v>
      </c>
      <c r="H623" s="195" t="s">
        <v>521</v>
      </c>
      <c r="I623" s="195" t="s">
        <v>796</v>
      </c>
      <c r="J623" s="195" t="s">
        <v>1107</v>
      </c>
      <c r="K623" s="204">
        <v>0</v>
      </c>
      <c r="L623" s="204">
        <v>134287.10999999999</v>
      </c>
      <c r="M623" s="204">
        <f t="shared" si="11"/>
        <v>-134287.10999999999</v>
      </c>
      <c r="N623" s="195" t="s">
        <v>725</v>
      </c>
      <c r="O623" s="195" t="s">
        <v>1107</v>
      </c>
      <c r="P623" s="195"/>
      <c r="Q623" s="195" t="s">
        <v>2207</v>
      </c>
      <c r="R623" s="195" t="s">
        <v>797</v>
      </c>
    </row>
    <row r="624" spans="1:18" s="205" customFormat="1">
      <c r="A624" s="195" t="s">
        <v>2206</v>
      </c>
      <c r="B624" s="195" t="s">
        <v>794</v>
      </c>
      <c r="C624" s="195" t="s">
        <v>833</v>
      </c>
      <c r="D624" s="195" t="s">
        <v>268</v>
      </c>
      <c r="E624" s="195" t="s">
        <v>465</v>
      </c>
      <c r="F624" s="195" t="s">
        <v>521</v>
      </c>
      <c r="G624" s="195" t="s">
        <v>480</v>
      </c>
      <c r="H624" s="195" t="s">
        <v>521</v>
      </c>
      <c r="I624" s="195" t="s">
        <v>796</v>
      </c>
      <c r="J624" s="195" t="s">
        <v>1107</v>
      </c>
      <c r="K624" s="204">
        <v>8400</v>
      </c>
      <c r="L624" s="204">
        <v>0</v>
      </c>
      <c r="M624" s="204">
        <f t="shared" si="11"/>
        <v>8400</v>
      </c>
      <c r="N624" s="195" t="s">
        <v>725</v>
      </c>
      <c r="O624" s="195" t="s">
        <v>1107</v>
      </c>
      <c r="P624" s="195"/>
      <c r="Q624" s="195" t="s">
        <v>2207</v>
      </c>
      <c r="R624" s="195" t="s">
        <v>797</v>
      </c>
    </row>
    <row r="625" spans="1:18" s="205" customFormat="1">
      <c r="A625" s="195" t="s">
        <v>2206</v>
      </c>
      <c r="B625" s="195" t="s">
        <v>794</v>
      </c>
      <c r="C625" s="195" t="s">
        <v>367</v>
      </c>
      <c r="D625" s="195" t="s">
        <v>268</v>
      </c>
      <c r="E625" s="195" t="s">
        <v>770</v>
      </c>
      <c r="F625" s="195" t="s">
        <v>263</v>
      </c>
      <c r="G625" s="195" t="s">
        <v>48</v>
      </c>
      <c r="H625" s="195" t="s">
        <v>521</v>
      </c>
      <c r="I625" s="195" t="s">
        <v>796</v>
      </c>
      <c r="J625" s="195" t="s">
        <v>1107</v>
      </c>
      <c r="K625" s="204">
        <v>4050.68</v>
      </c>
      <c r="L625" s="204">
        <v>0</v>
      </c>
      <c r="M625" s="204">
        <f t="shared" si="11"/>
        <v>4050.68</v>
      </c>
      <c r="N625" s="195" t="s">
        <v>725</v>
      </c>
      <c r="O625" s="195" t="s">
        <v>1107</v>
      </c>
      <c r="P625" s="195"/>
      <c r="Q625" s="195" t="s">
        <v>2207</v>
      </c>
      <c r="R625" s="195" t="s">
        <v>797</v>
      </c>
    </row>
    <row r="626" spans="1:18" s="205" customFormat="1">
      <c r="A626" s="195" t="s">
        <v>2206</v>
      </c>
      <c r="B626" s="195" t="s">
        <v>794</v>
      </c>
      <c r="C626" s="195" t="s">
        <v>56</v>
      </c>
      <c r="D626" s="195" t="s">
        <v>521</v>
      </c>
      <c r="E626" s="195" t="s">
        <v>721</v>
      </c>
      <c r="F626" s="195" t="s">
        <v>1065</v>
      </c>
      <c r="G626" s="195" t="s">
        <v>48</v>
      </c>
      <c r="H626" s="195" t="s">
        <v>521</v>
      </c>
      <c r="I626" s="195" t="s">
        <v>796</v>
      </c>
      <c r="J626" s="195" t="s">
        <v>1107</v>
      </c>
      <c r="K626" s="204">
        <v>0</v>
      </c>
      <c r="L626" s="204">
        <v>2650</v>
      </c>
      <c r="M626" s="204">
        <f t="shared" si="11"/>
        <v>-2650</v>
      </c>
      <c r="N626" s="195" t="s">
        <v>725</v>
      </c>
      <c r="O626" s="195" t="s">
        <v>1107</v>
      </c>
      <c r="P626" s="195"/>
      <c r="Q626" s="195" t="s">
        <v>2207</v>
      </c>
      <c r="R626" s="195" t="s">
        <v>797</v>
      </c>
    </row>
    <row r="627" spans="1:18" s="205" customFormat="1">
      <c r="A627" s="195" t="s">
        <v>2206</v>
      </c>
      <c r="B627" s="195" t="s">
        <v>794</v>
      </c>
      <c r="C627" s="195" t="s">
        <v>56</v>
      </c>
      <c r="D627" s="195" t="s">
        <v>521</v>
      </c>
      <c r="E627" s="195" t="s">
        <v>721</v>
      </c>
      <c r="F627" s="195" t="s">
        <v>722</v>
      </c>
      <c r="G627" s="195" t="s">
        <v>48</v>
      </c>
      <c r="H627" s="195" t="s">
        <v>521</v>
      </c>
      <c r="I627" s="195" t="s">
        <v>796</v>
      </c>
      <c r="J627" s="195" t="s">
        <v>1107</v>
      </c>
      <c r="K627" s="204">
        <v>0</v>
      </c>
      <c r="L627" s="204">
        <v>45</v>
      </c>
      <c r="M627" s="204">
        <f t="shared" si="11"/>
        <v>-45</v>
      </c>
      <c r="N627" s="195" t="s">
        <v>725</v>
      </c>
      <c r="O627" s="195" t="s">
        <v>1107</v>
      </c>
      <c r="P627" s="195"/>
      <c r="Q627" s="195" t="s">
        <v>2207</v>
      </c>
      <c r="R627" s="195" t="s">
        <v>797</v>
      </c>
    </row>
    <row r="628" spans="1:18" s="205" customFormat="1">
      <c r="A628" s="195" t="s">
        <v>2206</v>
      </c>
      <c r="B628" s="195" t="s">
        <v>794</v>
      </c>
      <c r="C628" s="195" t="s">
        <v>367</v>
      </c>
      <c r="D628" s="195" t="s">
        <v>268</v>
      </c>
      <c r="E628" s="195" t="s">
        <v>36</v>
      </c>
      <c r="F628" s="195" t="s">
        <v>263</v>
      </c>
      <c r="G628" s="195" t="s">
        <v>48</v>
      </c>
      <c r="H628" s="195" t="s">
        <v>521</v>
      </c>
      <c r="I628" s="195" t="s">
        <v>796</v>
      </c>
      <c r="J628" s="195" t="s">
        <v>1107</v>
      </c>
      <c r="K628" s="204">
        <v>18950.400000000001</v>
      </c>
      <c r="L628" s="204">
        <v>0</v>
      </c>
      <c r="M628" s="204">
        <f t="shared" si="11"/>
        <v>18950.400000000001</v>
      </c>
      <c r="N628" s="195" t="s">
        <v>725</v>
      </c>
      <c r="O628" s="195" t="s">
        <v>1107</v>
      </c>
      <c r="P628" s="195"/>
      <c r="Q628" s="195" t="s">
        <v>2207</v>
      </c>
      <c r="R628" s="195" t="s">
        <v>797</v>
      </c>
    </row>
    <row r="629" spans="1:18" s="205" customFormat="1">
      <c r="A629" s="195" t="s">
        <v>2206</v>
      </c>
      <c r="B629" s="195" t="s">
        <v>794</v>
      </c>
      <c r="C629" s="195" t="s">
        <v>243</v>
      </c>
      <c r="D629" s="195" t="s">
        <v>837</v>
      </c>
      <c r="E629" s="195" t="s">
        <v>721</v>
      </c>
      <c r="F629" s="195" t="s">
        <v>722</v>
      </c>
      <c r="G629" s="195" t="s">
        <v>48</v>
      </c>
      <c r="H629" s="195" t="s">
        <v>521</v>
      </c>
      <c r="I629" s="195" t="s">
        <v>796</v>
      </c>
      <c r="J629" s="195" t="s">
        <v>1107</v>
      </c>
      <c r="K629" s="204">
        <v>45</v>
      </c>
      <c r="L629" s="204">
        <v>0</v>
      </c>
      <c r="M629" s="204">
        <f t="shared" si="11"/>
        <v>45</v>
      </c>
      <c r="N629" s="195" t="s">
        <v>725</v>
      </c>
      <c r="O629" s="195" t="s">
        <v>1107</v>
      </c>
      <c r="P629" s="195"/>
      <c r="Q629" s="195" t="s">
        <v>2207</v>
      </c>
      <c r="R629" s="195" t="s">
        <v>797</v>
      </c>
    </row>
    <row r="630" spans="1:18" s="205" customFormat="1">
      <c r="A630" s="195" t="s">
        <v>2206</v>
      </c>
      <c r="B630" s="195" t="s">
        <v>794</v>
      </c>
      <c r="C630" s="195" t="s">
        <v>35</v>
      </c>
      <c r="D630" s="195" t="s">
        <v>521</v>
      </c>
      <c r="E630" s="195" t="s">
        <v>36</v>
      </c>
      <c r="F630" s="195" t="s">
        <v>263</v>
      </c>
      <c r="G630" s="195" t="s">
        <v>48</v>
      </c>
      <c r="H630" s="195" t="s">
        <v>521</v>
      </c>
      <c r="I630" s="195" t="s">
        <v>796</v>
      </c>
      <c r="J630" s="195" t="s">
        <v>1107</v>
      </c>
      <c r="K630" s="204">
        <v>0</v>
      </c>
      <c r="L630" s="204">
        <v>20160</v>
      </c>
      <c r="M630" s="204">
        <f t="shared" si="11"/>
        <v>-20160</v>
      </c>
      <c r="N630" s="195" t="s">
        <v>725</v>
      </c>
      <c r="O630" s="195" t="s">
        <v>1107</v>
      </c>
      <c r="P630" s="195"/>
      <c r="Q630" s="195" t="s">
        <v>2207</v>
      </c>
      <c r="R630" s="195" t="s">
        <v>797</v>
      </c>
    </row>
    <row r="631" spans="1:18" s="205" customFormat="1">
      <c r="A631" s="195" t="s">
        <v>2206</v>
      </c>
      <c r="B631" s="195" t="s">
        <v>794</v>
      </c>
      <c r="C631" s="195" t="s">
        <v>35</v>
      </c>
      <c r="D631" s="195" t="s">
        <v>521</v>
      </c>
      <c r="E631" s="195" t="s">
        <v>134</v>
      </c>
      <c r="F631" s="195" t="s">
        <v>263</v>
      </c>
      <c r="G631" s="195" t="s">
        <v>48</v>
      </c>
      <c r="H631" s="195" t="s">
        <v>521</v>
      </c>
      <c r="I631" s="195" t="s">
        <v>796</v>
      </c>
      <c r="J631" s="195" t="s">
        <v>1107</v>
      </c>
      <c r="K631" s="204">
        <v>0</v>
      </c>
      <c r="L631" s="204">
        <v>4850</v>
      </c>
      <c r="M631" s="204">
        <f t="shared" si="11"/>
        <v>-4850</v>
      </c>
      <c r="N631" s="195" t="s">
        <v>725</v>
      </c>
      <c r="O631" s="195" t="s">
        <v>1107</v>
      </c>
      <c r="P631" s="195"/>
      <c r="Q631" s="195" t="s">
        <v>2207</v>
      </c>
      <c r="R631" s="195" t="s">
        <v>797</v>
      </c>
    </row>
    <row r="632" spans="1:18" s="205" customFormat="1">
      <c r="A632" s="195" t="s">
        <v>2206</v>
      </c>
      <c r="B632" s="195" t="s">
        <v>794</v>
      </c>
      <c r="C632" s="195" t="s">
        <v>706</v>
      </c>
      <c r="D632" s="195" t="s">
        <v>826</v>
      </c>
      <c r="E632" s="195" t="s">
        <v>1099</v>
      </c>
      <c r="F632" s="195" t="s">
        <v>521</v>
      </c>
      <c r="G632" s="195" t="s">
        <v>48</v>
      </c>
      <c r="H632" s="195" t="s">
        <v>521</v>
      </c>
      <c r="I632" s="195" t="s">
        <v>796</v>
      </c>
      <c r="J632" s="195" t="s">
        <v>1107</v>
      </c>
      <c r="K632" s="204">
        <v>82777.11</v>
      </c>
      <c r="L632" s="204">
        <v>0</v>
      </c>
      <c r="M632" s="204">
        <f t="shared" ref="M632:M639" si="12">K632-L632</f>
        <v>82777.11</v>
      </c>
      <c r="N632" s="195" t="s">
        <v>725</v>
      </c>
      <c r="O632" s="195" t="s">
        <v>1107</v>
      </c>
      <c r="P632" s="195"/>
      <c r="Q632" s="195" t="s">
        <v>2207</v>
      </c>
      <c r="R632" s="195" t="s">
        <v>797</v>
      </c>
    </row>
    <row r="633" spans="1:18" s="205" customFormat="1">
      <c r="A633" s="195" t="s">
        <v>2206</v>
      </c>
      <c r="B633" s="195" t="s">
        <v>794</v>
      </c>
      <c r="C633" s="195" t="s">
        <v>706</v>
      </c>
      <c r="D633" s="195" t="s">
        <v>826</v>
      </c>
      <c r="E633" s="195" t="s">
        <v>1099</v>
      </c>
      <c r="F633" s="195" t="s">
        <v>521</v>
      </c>
      <c r="G633" s="195" t="s">
        <v>48</v>
      </c>
      <c r="H633" s="195" t="s">
        <v>521</v>
      </c>
      <c r="I633" s="195" t="s">
        <v>796</v>
      </c>
      <c r="J633" s="195" t="s">
        <v>1107</v>
      </c>
      <c r="K633" s="204">
        <v>44017.08</v>
      </c>
      <c r="L633" s="204">
        <v>0</v>
      </c>
      <c r="M633" s="204">
        <f t="shared" si="12"/>
        <v>44017.08</v>
      </c>
      <c r="N633" s="195" t="s">
        <v>725</v>
      </c>
      <c r="O633" s="195" t="s">
        <v>1107</v>
      </c>
      <c r="P633" s="195"/>
      <c r="Q633" s="195" t="s">
        <v>2207</v>
      </c>
      <c r="R633" s="195" t="s">
        <v>797</v>
      </c>
    </row>
    <row r="634" spans="1:18" s="205" customFormat="1">
      <c r="A634" s="195" t="s">
        <v>2206</v>
      </c>
      <c r="B634" s="195" t="s">
        <v>794</v>
      </c>
      <c r="C634" s="195" t="s">
        <v>706</v>
      </c>
      <c r="D634" s="195" t="s">
        <v>809</v>
      </c>
      <c r="E634" s="195" t="s">
        <v>1099</v>
      </c>
      <c r="F634" s="195" t="s">
        <v>521</v>
      </c>
      <c r="G634" s="195" t="s">
        <v>48</v>
      </c>
      <c r="H634" s="195" t="s">
        <v>521</v>
      </c>
      <c r="I634" s="195" t="s">
        <v>796</v>
      </c>
      <c r="J634" s="195" t="s">
        <v>1107</v>
      </c>
      <c r="K634" s="204">
        <v>7492.92</v>
      </c>
      <c r="L634" s="204">
        <v>0</v>
      </c>
      <c r="M634" s="204">
        <f t="shared" si="12"/>
        <v>7492.92</v>
      </c>
      <c r="N634" s="195" t="s">
        <v>725</v>
      </c>
      <c r="O634" s="195" t="s">
        <v>1107</v>
      </c>
      <c r="P634" s="195"/>
      <c r="Q634" s="195" t="s">
        <v>2207</v>
      </c>
      <c r="R634" s="195" t="s">
        <v>797</v>
      </c>
    </row>
    <row r="635" spans="1:18" s="205" customFormat="1">
      <c r="A635" s="195" t="s">
        <v>2208</v>
      </c>
      <c r="B635" s="195" t="s">
        <v>794</v>
      </c>
      <c r="C635" s="195" t="s">
        <v>321</v>
      </c>
      <c r="D635" s="195" t="s">
        <v>521</v>
      </c>
      <c r="E635" s="195" t="s">
        <v>770</v>
      </c>
      <c r="F635" s="195" t="s">
        <v>521</v>
      </c>
      <c r="G635" s="195" t="s">
        <v>907</v>
      </c>
      <c r="H635" s="195" t="s">
        <v>521</v>
      </c>
      <c r="I635" s="195" t="s">
        <v>1091</v>
      </c>
      <c r="J635" s="195" t="s">
        <v>1874</v>
      </c>
      <c r="K635" s="204">
        <v>0</v>
      </c>
      <c r="L635" s="204">
        <v>51738.5</v>
      </c>
      <c r="M635" s="204">
        <f t="shared" si="12"/>
        <v>-51738.5</v>
      </c>
      <c r="N635" s="195" t="s">
        <v>2209</v>
      </c>
      <c r="O635" s="195" t="s">
        <v>1874</v>
      </c>
      <c r="P635" s="195"/>
      <c r="Q635" s="195" t="s">
        <v>2210</v>
      </c>
      <c r="R635" s="195" t="s">
        <v>797</v>
      </c>
    </row>
    <row r="636" spans="1:18" s="205" customFormat="1">
      <c r="A636" s="195" t="s">
        <v>2208</v>
      </c>
      <c r="B636" s="195" t="s">
        <v>794</v>
      </c>
      <c r="C636" s="195" t="s">
        <v>856</v>
      </c>
      <c r="D636" s="195" t="s">
        <v>268</v>
      </c>
      <c r="E636" s="195" t="s">
        <v>770</v>
      </c>
      <c r="F636" s="195" t="s">
        <v>521</v>
      </c>
      <c r="G636" s="195" t="s">
        <v>907</v>
      </c>
      <c r="H636" s="195" t="s">
        <v>521</v>
      </c>
      <c r="I636" s="195" t="s">
        <v>1091</v>
      </c>
      <c r="J636" s="195" t="s">
        <v>1874</v>
      </c>
      <c r="K636" s="204">
        <v>31110.19</v>
      </c>
      <c r="L636" s="204">
        <v>0</v>
      </c>
      <c r="M636" s="204">
        <f t="shared" si="12"/>
        <v>31110.19</v>
      </c>
      <c r="N636" s="195" t="s">
        <v>2209</v>
      </c>
      <c r="O636" s="195" t="s">
        <v>1874</v>
      </c>
      <c r="P636" s="195"/>
      <c r="Q636" s="195" t="s">
        <v>2210</v>
      </c>
      <c r="R636" s="195" t="s">
        <v>797</v>
      </c>
    </row>
    <row r="637" spans="1:18" s="205" customFormat="1">
      <c r="A637" s="195" t="s">
        <v>2208</v>
      </c>
      <c r="B637" s="195" t="s">
        <v>794</v>
      </c>
      <c r="C637" s="195" t="s">
        <v>856</v>
      </c>
      <c r="D637" s="195" t="s">
        <v>812</v>
      </c>
      <c r="E637" s="195" t="s">
        <v>770</v>
      </c>
      <c r="F637" s="195" t="s">
        <v>521</v>
      </c>
      <c r="G637" s="195" t="s">
        <v>907</v>
      </c>
      <c r="H637" s="195" t="s">
        <v>521</v>
      </c>
      <c r="I637" s="195" t="s">
        <v>1091</v>
      </c>
      <c r="J637" s="195" t="s">
        <v>1874</v>
      </c>
      <c r="K637" s="204">
        <v>3671.23</v>
      </c>
      <c r="L637" s="204">
        <v>0</v>
      </c>
      <c r="M637" s="204">
        <f t="shared" si="12"/>
        <v>3671.23</v>
      </c>
      <c r="N637" s="195" t="s">
        <v>2209</v>
      </c>
      <c r="O637" s="195" t="s">
        <v>1874</v>
      </c>
      <c r="P637" s="195"/>
      <c r="Q637" s="195" t="s">
        <v>2210</v>
      </c>
      <c r="R637" s="195" t="s">
        <v>797</v>
      </c>
    </row>
    <row r="638" spans="1:18" s="205" customFormat="1">
      <c r="A638" s="195" t="s">
        <v>2208</v>
      </c>
      <c r="B638" s="195" t="s">
        <v>794</v>
      </c>
      <c r="C638" s="195" t="s">
        <v>856</v>
      </c>
      <c r="D638" s="195" t="s">
        <v>794</v>
      </c>
      <c r="E638" s="195" t="s">
        <v>770</v>
      </c>
      <c r="F638" s="195" t="s">
        <v>521</v>
      </c>
      <c r="G638" s="195" t="s">
        <v>907</v>
      </c>
      <c r="H638" s="195" t="s">
        <v>521</v>
      </c>
      <c r="I638" s="195" t="s">
        <v>1091</v>
      </c>
      <c r="J638" s="195" t="s">
        <v>1874</v>
      </c>
      <c r="K638" s="204">
        <v>14290.56</v>
      </c>
      <c r="L638" s="204">
        <v>0</v>
      </c>
      <c r="M638" s="204">
        <f t="shared" si="12"/>
        <v>14290.56</v>
      </c>
      <c r="N638" s="195" t="s">
        <v>2209</v>
      </c>
      <c r="O638" s="195" t="s">
        <v>1874</v>
      </c>
      <c r="P638" s="195"/>
      <c r="Q638" s="195" t="s">
        <v>2210</v>
      </c>
      <c r="R638" s="195" t="s">
        <v>797</v>
      </c>
    </row>
    <row r="639" spans="1:18" s="205" customFormat="1">
      <c r="A639" s="195" t="s">
        <v>2208</v>
      </c>
      <c r="B639" s="195" t="s">
        <v>794</v>
      </c>
      <c r="C639" s="195" t="s">
        <v>856</v>
      </c>
      <c r="D639" s="195" t="s">
        <v>813</v>
      </c>
      <c r="E639" s="195" t="s">
        <v>770</v>
      </c>
      <c r="F639" s="195" t="s">
        <v>521</v>
      </c>
      <c r="G639" s="195" t="s">
        <v>907</v>
      </c>
      <c r="H639" s="195" t="s">
        <v>521</v>
      </c>
      <c r="I639" s="195" t="s">
        <v>1091</v>
      </c>
      <c r="J639" s="195" t="s">
        <v>1874</v>
      </c>
      <c r="K639" s="204">
        <v>2666.52</v>
      </c>
      <c r="L639" s="204">
        <v>0</v>
      </c>
      <c r="M639" s="204">
        <f t="shared" si="12"/>
        <v>2666.52</v>
      </c>
      <c r="N639" s="195" t="s">
        <v>2209</v>
      </c>
      <c r="O639" s="195" t="s">
        <v>1874</v>
      </c>
      <c r="P639" s="195"/>
      <c r="Q639" s="195" t="s">
        <v>2210</v>
      </c>
      <c r="R639" s="195" t="s">
        <v>797</v>
      </c>
    </row>
  </sheetData>
  <autoFilter ref="A5:R639" xr:uid="{DDB5B7DD-3CFB-4A53-B4F2-23C0FAAE483C}"/>
  <pageMargins left="0.5" right="0.5" top="0.5" bottom="0.5" header="0.5" footer="0.5"/>
  <pageSetup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22</vt:i4>
      </vt:variant>
      <vt:variant>
        <vt:lpstr>Named Ranges</vt:lpstr>
      </vt:variant>
      <vt:variant>
        <vt:i4>9</vt:i4>
      </vt:variant>
    </vt:vector>
  </HeadingPairs>
  <TitlesOfParts>
    <vt:vector size="31" baseType="lpstr">
      <vt:lpstr>REVENUE</vt:lpstr>
      <vt:lpstr>APPROPRIATIONS</vt:lpstr>
      <vt:lpstr>Revenue-Detail</vt:lpstr>
      <vt:lpstr>INCREASE(DECREASE)</vt:lpstr>
      <vt:lpstr>MOVEMENT</vt:lpstr>
      <vt:lpstr>GL5022</vt:lpstr>
      <vt:lpstr>GL5001</vt:lpstr>
      <vt:lpstr>Func Obj PVT</vt:lpstr>
      <vt:lpstr>New RV</vt:lpstr>
      <vt:lpstr>Rent PVT</vt:lpstr>
      <vt:lpstr>Rent</vt:lpstr>
      <vt:lpstr>Misc PVT</vt:lpstr>
      <vt:lpstr>Misc</vt:lpstr>
      <vt:lpstr>Donation PVT</vt:lpstr>
      <vt:lpstr>Donations</vt:lpstr>
      <vt:lpstr>Camps PVT</vt:lpstr>
      <vt:lpstr>Camps</vt:lpstr>
      <vt:lpstr>PVT Childcare</vt:lpstr>
      <vt:lpstr>Childcare</vt:lpstr>
      <vt:lpstr>X Func PVT</vt:lpstr>
      <vt:lpstr>X Func</vt:lpstr>
      <vt:lpstr>Reserve</vt:lpstr>
      <vt:lpstr>'INCREASE(DECREASE)'!OBJECT</vt:lpstr>
      <vt:lpstr>MOVEMENT!OBJECT</vt:lpstr>
      <vt:lpstr>APPROPRIATIONS!Print_Area</vt:lpstr>
      <vt:lpstr>'INCREASE(DECREASE)'!Print_Area</vt:lpstr>
      <vt:lpstr>REVENUE!Print_Area</vt:lpstr>
      <vt:lpstr>APPROPRIATIONS!Print_Titles</vt:lpstr>
      <vt:lpstr>'INCREASE(DECREASE)'!Print_Titles</vt:lpstr>
      <vt:lpstr>MOVEMENT!Print_Titles</vt:lpstr>
      <vt:lpstr>REVENUE!Print_Titles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BUDGET AMENDMENT</dc:title>
  <dc:creator>Karen Leathers</dc:creator>
  <cp:lastModifiedBy>Susan Kizer</cp:lastModifiedBy>
  <cp:lastPrinted>2026-03-10T15:03:56Z</cp:lastPrinted>
  <dcterms:created xsi:type="dcterms:W3CDTF">1998-06-29T20:35:37Z</dcterms:created>
  <dcterms:modified xsi:type="dcterms:W3CDTF">2026-06-23T20:24:29Z</dcterms:modified>
</cp:coreProperties>
</file>